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Key" sheetId="1" r:id="rId5"/>
    <sheet state="visible" name="IMPORTER" sheetId="2" r:id="rId6"/>
    <sheet state="visible" name="S-LivingForm" sheetId="3" r:id="rId7"/>
    <sheet state="visible" name="S-LivingFormLITE" sheetId="4" r:id="rId8"/>
    <sheet state="visible" name="S-Living" sheetId="5" r:id="rId9"/>
    <sheet state="visible" name="S-FinalFormForm" sheetId="6" r:id="rId10"/>
    <sheet state="visible" name="S-FinalForm" sheetId="7" r:id="rId11"/>
    <sheet state="visible" name="Shiny" sheetId="8" r:id="rId12"/>
    <sheet state="visible" name="Type" sheetId="9" r:id="rId13"/>
    <sheet state="visible" name="Dex" sheetId="10" r:id="rId14"/>
    <sheet state="visible" name="Imported Index" sheetId="11" r:id="rId15"/>
  </sheets>
  <definedNames>
    <definedName hidden="1" localSheetId="2" name="_xlnm._FilterDatabase">'S-LivingForm'!$J$1:$K$1326</definedName>
    <definedName hidden="1" localSheetId="3" name="_xlnm._FilterDatabase">'S-LivingFormLITE'!$J$1:$K$1223</definedName>
    <definedName hidden="1" localSheetId="4" name="_xlnm._FilterDatabase">'S-Living'!$J$1:$K$1083</definedName>
    <definedName hidden="1" localSheetId="5" name="_xlnm._FilterDatabase">'S-FinalFormForm'!$J$1:$K$725</definedName>
    <definedName hidden="1" localSheetId="6" name="_xlnm._FilterDatabase">'S-FinalForm'!$J$1:$K$613</definedName>
    <definedName hidden="1" localSheetId="2" name="Z_8F000A72_FF19_4343_B2A7_AB270BBC381A_.wvu.FilterData">'S-LivingForm'!$Q$1:$T$1318</definedName>
    <definedName hidden="1" localSheetId="3" name="Z_8F000A72_FF19_4343_B2A7_AB270BBC381A_.wvu.FilterData">'S-LivingFormLITE'!$Q$1:$T$1215</definedName>
    <definedName hidden="1" localSheetId="4" name="Z_8F000A72_FF19_4343_B2A7_AB270BBC381A_.wvu.FilterData">'S-Living'!$Q$1:$T$1083</definedName>
  </definedNames>
  <calcPr/>
  <customWorkbookViews>
    <customWorkbookView activeSheetId="0" maximized="1" windowHeight="0" windowWidth="0" guid="{8F000A72-FF19-4343-B2A7-AB270BBC381A}" name="Filter 1"/>
  </customWorkbookViews>
</workbook>
</file>

<file path=xl/sharedStrings.xml><?xml version="1.0" encoding="utf-8"?>
<sst xmlns="http://schemas.openxmlformats.org/spreadsheetml/2006/main" count="21443" uniqueCount="4789">
  <si>
    <t>Austin John's Home Living Dex Organizer</t>
  </si>
  <si>
    <t>Shiny Version 1.4</t>
  </si>
  <si>
    <t>This Google Sheet will help you organize your many thousands of pokemon into pokemon home!</t>
  </si>
  <si>
    <t>First pick which "DEX" tab (found at bottom of this window) you would like:</t>
  </si>
  <si>
    <t>Your Options</t>
  </si>
  <si>
    <t>Living Form</t>
  </si>
  <si>
    <t>LivingFormLITE</t>
  </si>
  <si>
    <t>Living</t>
  </si>
  <si>
    <t>FinalFormForm</t>
  </si>
  <si>
    <t>FinalForm</t>
  </si>
  <si>
    <t>Example</t>
  </si>
  <si>
    <t>Regional Diffs</t>
  </si>
  <si>
    <t>x</t>
  </si>
  <si>
    <t>Original &amp; Alolan Geodude</t>
  </si>
  <si>
    <t>Pre Evos</t>
  </si>
  <si>
    <t>Pichu, Pikachu, &amp; Raichu</t>
  </si>
  <si>
    <t>Form Diffs</t>
  </si>
  <si>
    <t>All Cap Pikachu &amp; 47 Alcreamie</t>
  </si>
  <si>
    <t>Gender Diffs</t>
  </si>
  <si>
    <t>Venusaur, Hippowdon, &amp; Oinkalone</t>
  </si>
  <si>
    <t>If you are importing an older version of the document, paste your old URL in B2 on "IMPORTER"</t>
  </si>
  <si>
    <t>Explination Video:</t>
  </si>
  <si>
    <t>https://youtu.be/ISPbxFiZkNg</t>
  </si>
  <si>
    <t>PokeJungle Update URL:</t>
  </si>
  <si>
    <t>https://pokejungle.net/how-to-organize-pokemon-home-for-a-living-dex/</t>
  </si>
  <si>
    <t>Example KEY</t>
  </si>
  <si>
    <t>Notes about the Pokedex columns</t>
  </si>
  <si>
    <t>These are for pokemon who's species is in a game's Dex. If there are additional pokedex in a game there will be a letter to tell you which dex it is in (such as Isle of Armor Pokedex being A001.). If a pokemon is in multiple Pokedex of the game, the earliest obtainable one will be listed. The one exception is if a regional form is required for a specific Pokedex (such as Blueberry Dex requiring Alolans.) If a form (such as regional) is not supported in a game it will be removed from that game's dex column. This does not include supported pokemon that are not in the game's dex (as with many legendary and mythical pokemon.) This is ever evolving for accuracy.</t>
  </si>
  <si>
    <t>Import Tool!</t>
  </si>
  <si>
    <t>The import tool is a tab below to seamlessly update to the newest version of the document. Just paste your old URL in B2, click the "Allow" popup in B3 and you'll see your progress on the SAME NAMED Tab as your old sheet. You can also rename your old sheet's tab to see your progress in a new sheet's tab. I recommend to copy ALL of Colomn J and Paste Special &gt; Values Only once importing is complete. This allows you to delete your old sheet.</t>
  </si>
  <si>
    <t>Some codes to use for the "Complete" column</t>
  </si>
  <si>
    <t>don't have</t>
  </si>
  <si>
    <t>have</t>
  </si>
  <si>
    <t>sv</t>
  </si>
  <si>
    <t>a placeholder i use for pokemon i have in Scarlet/Violet but Home isn't complatible yet</t>
  </si>
  <si>
    <t>i have this pokemon's earlier form, just need to evolve it</t>
  </si>
  <si>
    <t>put your own codes here to help yourself out</t>
  </si>
  <si>
    <t>1.0.1</t>
  </si>
  <si>
    <t>Mewtwo and Mew Fixed in LivingFormDex / Added Average Counters</t>
  </si>
  <si>
    <t>1.0.2</t>
  </si>
  <si>
    <t>Added Gimmighoul Roaming. Added Page:FF-FormDex - All Form Differnces without Gender or Pre-evos</t>
  </si>
  <si>
    <t>1.0.3</t>
  </si>
  <si>
    <t>Importer Tool Added. Pages Renamed. Codes Fixed. J1 Average Improved. Victini Moved to Gen 5. Tytpos Fixed. Scatterbug-1 added. Zygarde form names fixed.</t>
  </si>
  <si>
    <t>1.0.4</t>
  </si>
  <si>
    <t>Qwilfish added. Charjabug and Grubbin were swapped. Living Page box numbers had errors. Alolan Raichu in SwSh</t>
  </si>
  <si>
    <t>1.0.5</t>
  </si>
  <si>
    <t>Alolan Diglett+Dugtrio SwSh Dex added, Gourgeist Size Order Fixed, FinalForm dex order for last 6 fixes, charjabug color fixed</t>
  </si>
  <si>
    <t>1.0.6</t>
  </si>
  <si>
    <t>FinalFF Dex - box order in 2nd gen error</t>
  </si>
  <si>
    <t>Teal Mask Update - added all Teak Mask Pokemon &amp; Forms. Also added steps to change your tracking version.</t>
  </si>
  <si>
    <t>Indigo Disk Added - Duraladon and Dipplin Removed from Final Forms. Scatterbug non-icy snow sprite has been removed. Fixed FIlter Length. Removed Celebi from BDSP col</t>
  </si>
  <si>
    <t>Added Types of all Pokemon and Forms. Fixed errors on last 6 Pokedex entries. Added SwSH DLC PokeDex Info. Internally combined all Dex numbers to one document for easier correction. Did my best to fix all Regional Forms and dex info. Import Tool has been updated for older versions and newer versions having different keyword columns.</t>
  </si>
  <si>
    <t>1.3.1</t>
  </si>
  <si>
    <t>Fixed some errors on pokemon types for females. Fixed column sizes</t>
  </si>
  <si>
    <t>1.3.2</t>
  </si>
  <si>
    <t>Fixed Box Numbering on Final Form. Pecharunt added. Regional Diglett, Dugtrio and Overquil Dex's fixed for Indigo Disk</t>
  </si>
  <si>
    <t>Legends Z-A added. All Vivillion and Gimmighoul forms are supported but some may not be obtainable in-game. Eternal Flower Floette is going to be put in every section because it's not regular floette and doesn't follow the same evo line.</t>
  </si>
  <si>
    <t>If using an older document you can import it put pasting your OLD URL in B2, next to "Import Link." Click B3 and "Allow Access"</t>
  </si>
  <si>
    <t>Import Link</t>
  </si>
  <si>
    <t>Old Page Version</t>
  </si>
  <si>
    <t>Version Swap</t>
  </si>
  <si>
    <t>If you want to start tracking your pokemon in a different tab (like from Living to LivingForm) you can do that.
Step 1: Download newest version from https://pokejungle.net/how-to-organize-pokemon-home-for-a-living-dex/
Step 2: Input your OLD SHEET URL in "Import Link"
Step 3: On your OLD SHEET rename the tab to the NEW TAB you want to start tracking
You'll then see the 0's be replaced with 1's on the NEW Sheet.</t>
  </si>
  <si>
    <t>Warning</t>
  </si>
  <si>
    <t>YOU ARE IMPORTING A NEW VERSION INTO AN OLDER SHEET</t>
  </si>
  <si>
    <t xml:space="preserve">For people having trouble importing old versions: If your sheet shows ".xlsx" in google sheets, you have to click File -&gt; Save as Google Sheets in the old and new spreadsheets. Then once you paste the link in B2, it'll prompt you to allow access.
Spreadsheets need to be in Google sheets' format to work correctly.
</t>
  </si>
  <si>
    <t>Page</t>
  </si>
  <si>
    <t>Box</t>
  </si>
  <si>
    <t>No</t>
  </si>
  <si>
    <t>Row</t>
  </si>
  <si>
    <t>Slot</t>
  </si>
  <si>
    <t>Name</t>
  </si>
  <si>
    <t>Dex</t>
  </si>
  <si>
    <t>filter</t>
  </si>
  <si>
    <t>Form name</t>
  </si>
  <si>
    <t>-Form</t>
  </si>
  <si>
    <t>-Gender</t>
  </si>
  <si>
    <t>Keyword</t>
  </si>
  <si>
    <t>Bulbasaur</t>
  </si>
  <si>
    <t>Ivysaur</t>
  </si>
  <si>
    <t>Venusaur</t>
  </si>
  <si>
    <t>-f</t>
  </si>
  <si>
    <t>Charmander</t>
  </si>
  <si>
    <t>Charmeleon</t>
  </si>
  <si>
    <t>Charizard</t>
  </si>
  <si>
    <t>Squirtle</t>
  </si>
  <si>
    <t>Wartortle</t>
  </si>
  <si>
    <t>Blastoise</t>
  </si>
  <si>
    <t>Caterpie</t>
  </si>
  <si>
    <t>Metapod</t>
  </si>
  <si>
    <t>Butterfree</t>
  </si>
  <si>
    <t>Weedle</t>
  </si>
  <si>
    <t>Kakuna</t>
  </si>
  <si>
    <t>Beedrill</t>
  </si>
  <si>
    <t>Pidgey</t>
  </si>
  <si>
    <t>Pidgeotto</t>
  </si>
  <si>
    <t>Pidgeot</t>
  </si>
  <si>
    <t>Rattata</t>
  </si>
  <si>
    <t>Original</t>
  </si>
  <si>
    <t>Alolan</t>
  </si>
  <si>
    <t>Raticate</t>
  </si>
  <si>
    <t>Spearow</t>
  </si>
  <si>
    <t>Fearow</t>
  </si>
  <si>
    <t>Ekans</t>
  </si>
  <si>
    <t>Arbok</t>
  </si>
  <si>
    <t>Pikachu</t>
  </si>
  <si>
    <t>Raichu</t>
  </si>
  <si>
    <t>Sandshrew</t>
  </si>
  <si>
    <t>Sandslash</t>
  </si>
  <si>
    <t>Nidoran♀</t>
  </si>
  <si>
    <t>Nidorina</t>
  </si>
  <si>
    <t>Nidoqueen</t>
  </si>
  <si>
    <t>Nidoran♂</t>
  </si>
  <si>
    <t>Nidorino</t>
  </si>
  <si>
    <t>Nidoking</t>
  </si>
  <si>
    <t>Clefairy</t>
  </si>
  <si>
    <t>Clefable</t>
  </si>
  <si>
    <t>Vulpix</t>
  </si>
  <si>
    <t>Ninetales</t>
  </si>
  <si>
    <t>Jigglypuff</t>
  </si>
  <si>
    <t>Wigglytuff</t>
  </si>
  <si>
    <t>Zubat</t>
  </si>
  <si>
    <t>Golbat</t>
  </si>
  <si>
    <t>Oddish</t>
  </si>
  <si>
    <t>Gloom</t>
  </si>
  <si>
    <t>Vileplume</t>
  </si>
  <si>
    <t>Paras</t>
  </si>
  <si>
    <t>Parasect</t>
  </si>
  <si>
    <t>Venonat</t>
  </si>
  <si>
    <t>Venomoth</t>
  </si>
  <si>
    <t>Diglett</t>
  </si>
  <si>
    <t>Dugtrio</t>
  </si>
  <si>
    <t>Meowth</t>
  </si>
  <si>
    <t>Galarian</t>
  </si>
  <si>
    <t>Persian</t>
  </si>
  <si>
    <t>Psyduck</t>
  </si>
  <si>
    <t>Golduck</t>
  </si>
  <si>
    <t>Mankey</t>
  </si>
  <si>
    <t>Primeape</t>
  </si>
  <si>
    <t>Growlithe</t>
  </si>
  <si>
    <t>Hisuian</t>
  </si>
  <si>
    <t>Arcanine</t>
  </si>
  <si>
    <t>Poliwag</t>
  </si>
  <si>
    <t>Poliwhirl</t>
  </si>
  <si>
    <t>Poliwrath</t>
  </si>
  <si>
    <t>Abra</t>
  </si>
  <si>
    <t>Kadabra</t>
  </si>
  <si>
    <t>Alakazam</t>
  </si>
  <si>
    <t>Machop</t>
  </si>
  <si>
    <t>Machoke</t>
  </si>
  <si>
    <t>Machamp</t>
  </si>
  <si>
    <t>Bellsprout</t>
  </si>
  <si>
    <t>Weepinbell</t>
  </si>
  <si>
    <t>Victreebel</t>
  </si>
  <si>
    <t>Tentacool</t>
  </si>
  <si>
    <t>Tentacruel</t>
  </si>
  <si>
    <t>Geodude</t>
  </si>
  <si>
    <t>Graveler</t>
  </si>
  <si>
    <t>Golem</t>
  </si>
  <si>
    <t>Ponyta</t>
  </si>
  <si>
    <t>Rapidash</t>
  </si>
  <si>
    <t>Slowpoke</t>
  </si>
  <si>
    <t>Slowbro</t>
  </si>
  <si>
    <t>Magnemite</t>
  </si>
  <si>
    <t>Magneton</t>
  </si>
  <si>
    <t>Farfetch'd</t>
  </si>
  <si>
    <t>Doduo</t>
  </si>
  <si>
    <t>Dodrio</t>
  </si>
  <si>
    <t>Seel</t>
  </si>
  <si>
    <t>Dewgong</t>
  </si>
  <si>
    <t>Grimer</t>
  </si>
  <si>
    <t>Muk</t>
  </si>
  <si>
    <t>Shellder</t>
  </si>
  <si>
    <t>Cloyster</t>
  </si>
  <si>
    <t>Gastly</t>
  </si>
  <si>
    <t>Haunter</t>
  </si>
  <si>
    <t>Gengar</t>
  </si>
  <si>
    <t>Onix</t>
  </si>
  <si>
    <t>Drowzee</t>
  </si>
  <si>
    <t>Hypno</t>
  </si>
  <si>
    <t>Krabby</t>
  </si>
  <si>
    <t>Kingler</t>
  </si>
  <si>
    <t>Voltorb</t>
  </si>
  <si>
    <t>Electrode</t>
  </si>
  <si>
    <t>Exeggcute</t>
  </si>
  <si>
    <t>Exeggutor</t>
  </si>
  <si>
    <t>Cubone</t>
  </si>
  <si>
    <t>Marowak</t>
  </si>
  <si>
    <t>Hitmonlee</t>
  </si>
  <si>
    <t>Hitmonchan</t>
  </si>
  <si>
    <t>Lickitung</t>
  </si>
  <si>
    <t>Koffing</t>
  </si>
  <si>
    <t>Weezing</t>
  </si>
  <si>
    <t>Rhyhorn</t>
  </si>
  <si>
    <t>Rhydon</t>
  </si>
  <si>
    <t>Chansey</t>
  </si>
  <si>
    <t>Tangela</t>
  </si>
  <si>
    <t>Kangaskhan</t>
  </si>
  <si>
    <t>Horsea</t>
  </si>
  <si>
    <t>Seadra</t>
  </si>
  <si>
    <t>Goldeen</t>
  </si>
  <si>
    <t>Seaking</t>
  </si>
  <si>
    <t>Staryu</t>
  </si>
  <si>
    <t>Starmie</t>
  </si>
  <si>
    <t>Mr. Mime</t>
  </si>
  <si>
    <t>Scyther</t>
  </si>
  <si>
    <t>Jynx</t>
  </si>
  <si>
    <t>Electabuzz</t>
  </si>
  <si>
    <t>Magmar</t>
  </si>
  <si>
    <t>Pinsir</t>
  </si>
  <si>
    <t>Tauros</t>
  </si>
  <si>
    <t>Paldean Combat Breed</t>
  </si>
  <si>
    <t xml:space="preserve"> Paldean Blaze Breed</t>
  </si>
  <si>
    <t>Paldean Aqua Breed</t>
  </si>
  <si>
    <t>Magikarp</t>
  </si>
  <si>
    <t>Gyarados</t>
  </si>
  <si>
    <t>Lapras</t>
  </si>
  <si>
    <t>Ditto</t>
  </si>
  <si>
    <t>Eevee</t>
  </si>
  <si>
    <t>Vaporeon</t>
  </si>
  <si>
    <t>Jolteon</t>
  </si>
  <si>
    <t>Flareon</t>
  </si>
  <si>
    <t>Porygon</t>
  </si>
  <si>
    <t>Omanyte</t>
  </si>
  <si>
    <t>Omastar</t>
  </si>
  <si>
    <t>Kabuto</t>
  </si>
  <si>
    <t>Kabutops</t>
  </si>
  <si>
    <t>Aerodactyl</t>
  </si>
  <si>
    <t>Snorlax</t>
  </si>
  <si>
    <t>Articuno</t>
  </si>
  <si>
    <t>Zapdos</t>
  </si>
  <si>
    <t>Moltres</t>
  </si>
  <si>
    <t>Dratini</t>
  </si>
  <si>
    <t>Dragonair</t>
  </si>
  <si>
    <t>Dragonite</t>
  </si>
  <si>
    <t>Mewtwo</t>
  </si>
  <si>
    <t>Mew</t>
  </si>
  <si>
    <t>Gen</t>
  </si>
  <si>
    <t>Chikorita</t>
  </si>
  <si>
    <t>Bayleef</t>
  </si>
  <si>
    <t>Meganium</t>
  </si>
  <si>
    <t>Cyndaquil</t>
  </si>
  <si>
    <t>Quilava</t>
  </si>
  <si>
    <t>Typhlosion</t>
  </si>
  <si>
    <t>Totodile</t>
  </si>
  <si>
    <t>Croconaw</t>
  </si>
  <si>
    <t>Feraligatr</t>
  </si>
  <si>
    <t>Sentret</t>
  </si>
  <si>
    <t>Furret</t>
  </si>
  <si>
    <t>Hoothoot</t>
  </si>
  <si>
    <t>Noctowl</t>
  </si>
  <si>
    <t>Ledyba</t>
  </si>
  <si>
    <t>Ledian</t>
  </si>
  <si>
    <t>Spinarak</t>
  </si>
  <si>
    <t>Ariados</t>
  </si>
  <si>
    <t>Crobat</t>
  </si>
  <si>
    <t>Chinchou</t>
  </si>
  <si>
    <t>Lanturn</t>
  </si>
  <si>
    <t>Pichu</t>
  </si>
  <si>
    <t>Cleffa</t>
  </si>
  <si>
    <t>Igglybuff</t>
  </si>
  <si>
    <t>Togepi</t>
  </si>
  <si>
    <t>Togetic</t>
  </si>
  <si>
    <t>Natu</t>
  </si>
  <si>
    <t>Xatu</t>
  </si>
  <si>
    <t>Mareep</t>
  </si>
  <si>
    <t>Flaaffy</t>
  </si>
  <si>
    <t>Ampharos</t>
  </si>
  <si>
    <t>Bellossom</t>
  </si>
  <si>
    <t>Marill</t>
  </si>
  <si>
    <t>Azumarill</t>
  </si>
  <si>
    <t>Sudowoodo</t>
  </si>
  <si>
    <t>Politoed</t>
  </si>
  <si>
    <t>Hoppip</t>
  </si>
  <si>
    <t>Skiploom</t>
  </si>
  <si>
    <t>Jumpluff</t>
  </si>
  <si>
    <t>Aipom</t>
  </si>
  <si>
    <t>Sunkern</t>
  </si>
  <si>
    <t>Sunflora</t>
  </si>
  <si>
    <t>Yanma</t>
  </si>
  <si>
    <t>Wooper</t>
  </si>
  <si>
    <t>Paldean</t>
  </si>
  <si>
    <t>Quagsire</t>
  </si>
  <si>
    <t>Espeon</t>
  </si>
  <si>
    <t>Umbreon</t>
  </si>
  <si>
    <t>Murkrow</t>
  </si>
  <si>
    <t>Slowking</t>
  </si>
  <si>
    <t>Misdreavus</t>
  </si>
  <si>
    <t>Unown</t>
  </si>
  <si>
    <t>a</t>
  </si>
  <si>
    <t>b</t>
  </si>
  <si>
    <t>c</t>
  </si>
  <si>
    <t>d</t>
  </si>
  <si>
    <t>e</t>
  </si>
  <si>
    <t>f</t>
  </si>
  <si>
    <t>g</t>
  </si>
  <si>
    <t>h</t>
  </si>
  <si>
    <t>i</t>
  </si>
  <si>
    <t>j</t>
  </si>
  <si>
    <t>k</t>
  </si>
  <si>
    <t>l</t>
  </si>
  <si>
    <t>m</t>
  </si>
  <si>
    <t>n</t>
  </si>
  <si>
    <t>o</t>
  </si>
  <si>
    <t>p</t>
  </si>
  <si>
    <t>q</t>
  </si>
  <si>
    <t>r</t>
  </si>
  <si>
    <t>s</t>
  </si>
  <si>
    <t>t</t>
  </si>
  <si>
    <t>u</t>
  </si>
  <si>
    <t>v</t>
  </si>
  <si>
    <t>w</t>
  </si>
  <si>
    <t>y</t>
  </si>
  <si>
    <t>z</t>
  </si>
  <si>
    <t>!</t>
  </si>
  <si>
    <t>?</t>
  </si>
  <si>
    <t>Wobbuffet</t>
  </si>
  <si>
    <t>Girafarig</t>
  </si>
  <si>
    <t>Pineco</t>
  </si>
  <si>
    <t>Forretress</t>
  </si>
  <si>
    <t>Dunsparce</t>
  </si>
  <si>
    <t>Gligar</t>
  </si>
  <si>
    <t>Steelix</t>
  </si>
  <si>
    <t>Snubbull</t>
  </si>
  <si>
    <t>Granbull</t>
  </si>
  <si>
    <t>Qwilfish</t>
  </si>
  <si>
    <t>Scizor</t>
  </si>
  <si>
    <t>Shuckle</t>
  </si>
  <si>
    <t>Heracross</t>
  </si>
  <si>
    <t>Sneasel</t>
  </si>
  <si>
    <t>Teddiursa</t>
  </si>
  <si>
    <t>Ursaring</t>
  </si>
  <si>
    <t>Slugma</t>
  </si>
  <si>
    <t>Magcargo</t>
  </si>
  <si>
    <t>Swinub</t>
  </si>
  <si>
    <t>Piloswine</t>
  </si>
  <si>
    <t>Corsola</t>
  </si>
  <si>
    <t>Remoraid</t>
  </si>
  <si>
    <t>Octillery</t>
  </si>
  <si>
    <t>Delibird</t>
  </si>
  <si>
    <t>Mantine</t>
  </si>
  <si>
    <t>Skarmory</t>
  </si>
  <si>
    <t>Houndour</t>
  </si>
  <si>
    <t>Houndoom</t>
  </si>
  <si>
    <t>Kingdra</t>
  </si>
  <si>
    <t>Phanpy</t>
  </si>
  <si>
    <t>Donphan</t>
  </si>
  <si>
    <t>Porygon2</t>
  </si>
  <si>
    <t>Stantler</t>
  </si>
  <si>
    <t>Smeargle</t>
  </si>
  <si>
    <t>Tyrogue</t>
  </si>
  <si>
    <t>Hitmontop</t>
  </si>
  <si>
    <t>Smoochum</t>
  </si>
  <si>
    <t>Elekid</t>
  </si>
  <si>
    <t>Magby</t>
  </si>
  <si>
    <t>Miltank</t>
  </si>
  <si>
    <t>Blissey</t>
  </si>
  <si>
    <t>Raikou</t>
  </si>
  <si>
    <t>Entei</t>
  </si>
  <si>
    <t>Suicune</t>
  </si>
  <si>
    <t>Larvitar</t>
  </si>
  <si>
    <t>Pupitar</t>
  </si>
  <si>
    <t>Tyranitar</t>
  </si>
  <si>
    <t>Lugia</t>
  </si>
  <si>
    <t>Ho-Oh</t>
  </si>
  <si>
    <t>Celebi</t>
  </si>
  <si>
    <t>Treecko</t>
  </si>
  <si>
    <t>Grovyle</t>
  </si>
  <si>
    <t>Sceptile</t>
  </si>
  <si>
    <t>Torchic</t>
  </si>
  <si>
    <t>Combusken</t>
  </si>
  <si>
    <t>Blaziken</t>
  </si>
  <si>
    <t>Mudkip</t>
  </si>
  <si>
    <t>Marshtomp</t>
  </si>
  <si>
    <t>Swampert</t>
  </si>
  <si>
    <t>Poochyena</t>
  </si>
  <si>
    <t>Mightyena</t>
  </si>
  <si>
    <t>Zigzagoon</t>
  </si>
  <si>
    <t>Linoone</t>
  </si>
  <si>
    <t>Wurmple</t>
  </si>
  <si>
    <t>Silcoon</t>
  </si>
  <si>
    <t>Beautifly</t>
  </si>
  <si>
    <t>Cascoon</t>
  </si>
  <si>
    <t>Dustox</t>
  </si>
  <si>
    <t>Lotad</t>
  </si>
  <si>
    <t>Lombre</t>
  </si>
  <si>
    <t>Ludicolo</t>
  </si>
  <si>
    <t>Seedot</t>
  </si>
  <si>
    <t>Nuzleaf</t>
  </si>
  <si>
    <t>Shiftry</t>
  </si>
  <si>
    <t>Taillow</t>
  </si>
  <si>
    <t>Swellow</t>
  </si>
  <si>
    <t>Wingull</t>
  </si>
  <si>
    <t>Pelipper</t>
  </si>
  <si>
    <t>Ralts</t>
  </si>
  <si>
    <t>Kirlia</t>
  </si>
  <si>
    <t>Gardevoir</t>
  </si>
  <si>
    <t>Surskit</t>
  </si>
  <si>
    <t>Masquerain</t>
  </si>
  <si>
    <t>Shroomish</t>
  </si>
  <si>
    <t>Breloom</t>
  </si>
  <si>
    <t>Slakoth</t>
  </si>
  <si>
    <t>Vigoroth</t>
  </si>
  <si>
    <t>Slaking</t>
  </si>
  <si>
    <t>Nincada</t>
  </si>
  <si>
    <t>Ninjask</t>
  </si>
  <si>
    <t>Shedinja</t>
  </si>
  <si>
    <t>Whismur</t>
  </si>
  <si>
    <t>Loudred</t>
  </si>
  <si>
    <t>Exploud</t>
  </si>
  <si>
    <t>Makuhita</t>
  </si>
  <si>
    <t>Hariyama</t>
  </si>
  <si>
    <t>Azurill</t>
  </si>
  <si>
    <t>Nosepass</t>
  </si>
  <si>
    <t>Skitty</t>
  </si>
  <si>
    <t>Delcatty</t>
  </si>
  <si>
    <t>Sableye</t>
  </si>
  <si>
    <t>Mawile</t>
  </si>
  <si>
    <t>Aron</t>
  </si>
  <si>
    <t>Lairon</t>
  </si>
  <si>
    <t>Aggron</t>
  </si>
  <si>
    <t>Meditite</t>
  </si>
  <si>
    <t>Medicham</t>
  </si>
  <si>
    <t>Electrike</t>
  </si>
  <si>
    <t>Manectric</t>
  </si>
  <si>
    <t>Plusle</t>
  </si>
  <si>
    <t>Minun</t>
  </si>
  <si>
    <t>Volbeat</t>
  </si>
  <si>
    <t>Illumise</t>
  </si>
  <si>
    <t>Roselia</t>
  </si>
  <si>
    <t>Gulpin</t>
  </si>
  <si>
    <t>Swalot</t>
  </si>
  <si>
    <t>Carvanha</t>
  </si>
  <si>
    <t>Sharpedo</t>
  </si>
  <si>
    <t>Wailmer</t>
  </si>
  <si>
    <t>Wailord</t>
  </si>
  <si>
    <t>Numel</t>
  </si>
  <si>
    <t>Camerupt</t>
  </si>
  <si>
    <t>Torkoal</t>
  </si>
  <si>
    <t>Spoink</t>
  </si>
  <si>
    <t>Grumpig</t>
  </si>
  <si>
    <t>Spinda</t>
  </si>
  <si>
    <t>Trapinch</t>
  </si>
  <si>
    <t>Vibrava</t>
  </si>
  <si>
    <t>Flygon</t>
  </si>
  <si>
    <t>Cacnea</t>
  </si>
  <si>
    <t>Cacturne</t>
  </si>
  <si>
    <t>Swablu</t>
  </si>
  <si>
    <t>Altaria</t>
  </si>
  <si>
    <t>Zangoose</t>
  </si>
  <si>
    <t>Seviper</t>
  </si>
  <si>
    <t>Lunatone</t>
  </si>
  <si>
    <t>Solrock</t>
  </si>
  <si>
    <t>Barboach</t>
  </si>
  <si>
    <t>Whiscash</t>
  </si>
  <si>
    <t>Corphish</t>
  </si>
  <si>
    <t>Crawdaunt</t>
  </si>
  <si>
    <t>Baltoy</t>
  </si>
  <si>
    <t>Claydol</t>
  </si>
  <si>
    <t>Lileep</t>
  </si>
  <si>
    <t>Cradily</t>
  </si>
  <si>
    <t>Anorith</t>
  </si>
  <si>
    <t>Armaldo</t>
  </si>
  <si>
    <t>Feebas</t>
  </si>
  <si>
    <t>Milotic</t>
  </si>
  <si>
    <t>Castform</t>
  </si>
  <si>
    <t>Kecleon</t>
  </si>
  <si>
    <t>Shuppet</t>
  </si>
  <si>
    <t>Banette</t>
  </si>
  <si>
    <t>Duskull</t>
  </si>
  <si>
    <t>Dusclops</t>
  </si>
  <si>
    <t>Tropius</t>
  </si>
  <si>
    <t>Chimecho</t>
  </si>
  <si>
    <t>Absol</t>
  </si>
  <si>
    <t>Wynaut</t>
  </si>
  <si>
    <t>Snorunt</t>
  </si>
  <si>
    <t>Glalie</t>
  </si>
  <si>
    <t>Spheal</t>
  </si>
  <si>
    <t>Sealeo</t>
  </si>
  <si>
    <t>Walrein</t>
  </si>
  <si>
    <t>Clamperl</t>
  </si>
  <si>
    <t>Huntail</t>
  </si>
  <si>
    <t>Gorebyss</t>
  </si>
  <si>
    <t>Relicanth</t>
  </si>
  <si>
    <t>Luvdisc</t>
  </si>
  <si>
    <t>Bagon</t>
  </si>
  <si>
    <t>Shelgon</t>
  </si>
  <si>
    <t>Salamence</t>
  </si>
  <si>
    <t>Beldum</t>
  </si>
  <si>
    <t>Metang</t>
  </si>
  <si>
    <t>Metagross</t>
  </si>
  <si>
    <t>Regirock</t>
  </si>
  <si>
    <t>Regice</t>
  </si>
  <si>
    <t>Registeel</t>
  </si>
  <si>
    <t>Latias</t>
  </si>
  <si>
    <t>Latios</t>
  </si>
  <si>
    <t>Kyogre</t>
  </si>
  <si>
    <t>Groudon</t>
  </si>
  <si>
    <t>Rayquaza</t>
  </si>
  <si>
    <t>Jirachi</t>
  </si>
  <si>
    <t>Deoxys</t>
  </si>
  <si>
    <t>Normal</t>
  </si>
  <si>
    <t>Attack</t>
  </si>
  <si>
    <t>Defense</t>
  </si>
  <si>
    <t>Speed</t>
  </si>
  <si>
    <t>Turtwig</t>
  </si>
  <si>
    <t>Grotle</t>
  </si>
  <si>
    <t>Torterra</t>
  </si>
  <si>
    <t>Chimchar</t>
  </si>
  <si>
    <t>Monferno</t>
  </si>
  <si>
    <t>Infernape</t>
  </si>
  <si>
    <t>Piplup</t>
  </si>
  <si>
    <t>Prinplup</t>
  </si>
  <si>
    <t>Empoleon</t>
  </si>
  <si>
    <t>Starly</t>
  </si>
  <si>
    <t>Staravia</t>
  </si>
  <si>
    <t>Staraptor</t>
  </si>
  <si>
    <t>Bidoof</t>
  </si>
  <si>
    <t>Bibarel</t>
  </si>
  <si>
    <t>Kricketot</t>
  </si>
  <si>
    <t>Kricketune</t>
  </si>
  <si>
    <t>Shinx</t>
  </si>
  <si>
    <t>Luxio</t>
  </si>
  <si>
    <t>Luxray</t>
  </si>
  <si>
    <t>Budew</t>
  </si>
  <si>
    <t>Roserade</t>
  </si>
  <si>
    <t>Cranidos</t>
  </si>
  <si>
    <t>Rampardos</t>
  </si>
  <si>
    <t>Shieldon</t>
  </si>
  <si>
    <t>Bastiodon</t>
  </si>
  <si>
    <t>Burmy</t>
  </si>
  <si>
    <t>Plant</t>
  </si>
  <si>
    <t>Sandy</t>
  </si>
  <si>
    <t>Trash</t>
  </si>
  <si>
    <t>Wormadam</t>
  </si>
  <si>
    <t>Mothim</t>
  </si>
  <si>
    <t>Combee</t>
  </si>
  <si>
    <t>Vespiquen</t>
  </si>
  <si>
    <t>Pachirisu</t>
  </si>
  <si>
    <t>Buizel</t>
  </si>
  <si>
    <t>Floatzel</t>
  </si>
  <si>
    <t>Cherubi</t>
  </si>
  <si>
    <t>Cherrim</t>
  </si>
  <si>
    <t>Shellos</t>
  </si>
  <si>
    <t>West Sea</t>
  </si>
  <si>
    <t>East Sea</t>
  </si>
  <si>
    <t>Gastrodon</t>
  </si>
  <si>
    <t>Ambipom</t>
  </si>
  <si>
    <t>Drifloon</t>
  </si>
  <si>
    <t>Drifblim</t>
  </si>
  <si>
    <t>Buneary</t>
  </si>
  <si>
    <t>Lopunny</t>
  </si>
  <si>
    <t>Mismagius</t>
  </si>
  <si>
    <t>Honchkrow</t>
  </si>
  <si>
    <t>Glameow</t>
  </si>
  <si>
    <t>Purugly</t>
  </si>
  <si>
    <t>Chingling</t>
  </si>
  <si>
    <t>Stunky</t>
  </si>
  <si>
    <t>Skuntank</t>
  </si>
  <si>
    <t>Bronzor</t>
  </si>
  <si>
    <t>Bronzong</t>
  </si>
  <si>
    <t>Bonsly</t>
  </si>
  <si>
    <t>Mime Jr.</t>
  </si>
  <si>
    <t>Happiny</t>
  </si>
  <si>
    <t>Chatot</t>
  </si>
  <si>
    <t>Spiritomb</t>
  </si>
  <si>
    <t>Gible</t>
  </si>
  <si>
    <t>Gabite</t>
  </si>
  <si>
    <t>Garchomp</t>
  </si>
  <si>
    <t>Munchlax</t>
  </si>
  <si>
    <t>Riolu</t>
  </si>
  <si>
    <t>Lucario</t>
  </si>
  <si>
    <t>Hippopotas</t>
  </si>
  <si>
    <t>Hippowdon</t>
  </si>
  <si>
    <t>Skorupi</t>
  </si>
  <si>
    <t>Drapion</t>
  </si>
  <si>
    <t>Croagunk</t>
  </si>
  <si>
    <t>Toxicroak</t>
  </si>
  <si>
    <t>Carnivine</t>
  </si>
  <si>
    <t>Finneon</t>
  </si>
  <si>
    <t>Lumineon</t>
  </si>
  <si>
    <t>Mantyke</t>
  </si>
  <si>
    <t>Snover</t>
  </si>
  <si>
    <t>Abomasnow</t>
  </si>
  <si>
    <t>Weavile</t>
  </si>
  <si>
    <t>Magnezone</t>
  </si>
  <si>
    <t>Lickilicky</t>
  </si>
  <si>
    <t>Rhyperior</t>
  </si>
  <si>
    <t>Tangrowth</t>
  </si>
  <si>
    <t>Electivire</t>
  </si>
  <si>
    <t>Magmortar</t>
  </si>
  <si>
    <t>Togekiss</t>
  </si>
  <si>
    <t>Yanmega</t>
  </si>
  <si>
    <t>Leafeon</t>
  </si>
  <si>
    <t>Glaceon</t>
  </si>
  <si>
    <t>Gliscor</t>
  </si>
  <si>
    <t>Mamoswine</t>
  </si>
  <si>
    <t>Porygon-Z</t>
  </si>
  <si>
    <t>Gallade</t>
  </si>
  <si>
    <t>Probopass</t>
  </si>
  <si>
    <t>Dusknoir</t>
  </si>
  <si>
    <t>Froslass</t>
  </si>
  <si>
    <t>Rotom</t>
  </si>
  <si>
    <t>Heat</t>
  </si>
  <si>
    <t>Wash</t>
  </si>
  <si>
    <t>Frost</t>
  </si>
  <si>
    <t>Fan</t>
  </si>
  <si>
    <t>Mow</t>
  </si>
  <si>
    <t>Uxie</t>
  </si>
  <si>
    <t>Mesprit</t>
  </si>
  <si>
    <t>Azelf</t>
  </si>
  <si>
    <t>Dialga</t>
  </si>
  <si>
    <t>Palkia</t>
  </si>
  <si>
    <t>Heatran</t>
  </si>
  <si>
    <t>Regigigas</t>
  </si>
  <si>
    <t>Giratina</t>
  </si>
  <si>
    <t>Cresselia</t>
  </si>
  <si>
    <t>Phione</t>
  </si>
  <si>
    <t>Manaphy</t>
  </si>
  <si>
    <t>Darkrai</t>
  </si>
  <si>
    <t>Shaymin</t>
  </si>
  <si>
    <t>Sky</t>
  </si>
  <si>
    <t>Arceus</t>
  </si>
  <si>
    <t>Victini</t>
  </si>
  <si>
    <t>Snivy</t>
  </si>
  <si>
    <t>Servine</t>
  </si>
  <si>
    <t>Serperior</t>
  </si>
  <si>
    <t>Tepig</t>
  </si>
  <si>
    <t>Pignite</t>
  </si>
  <si>
    <t>Emboar</t>
  </si>
  <si>
    <t>Oshawott</t>
  </si>
  <si>
    <t>Dewott</t>
  </si>
  <si>
    <t>Samurott</t>
  </si>
  <si>
    <t>Patrat</t>
  </si>
  <si>
    <t>Watchog</t>
  </si>
  <si>
    <t>Lillipup</t>
  </si>
  <si>
    <t>Herdier</t>
  </si>
  <si>
    <t>Stoutland</t>
  </si>
  <si>
    <t>Purrloin</t>
  </si>
  <si>
    <t>Liepard</t>
  </si>
  <si>
    <t>Pansage</t>
  </si>
  <si>
    <t>Simisage</t>
  </si>
  <si>
    <t>Pansear</t>
  </si>
  <si>
    <t>Simisear</t>
  </si>
  <si>
    <t>Panpour</t>
  </si>
  <si>
    <t>Simipour</t>
  </si>
  <si>
    <t>Munna</t>
  </si>
  <si>
    <t>Musharna</t>
  </si>
  <si>
    <t>Pidove</t>
  </si>
  <si>
    <t>Tranquill</t>
  </si>
  <si>
    <t>Unfezant</t>
  </si>
  <si>
    <t>Blitzle</t>
  </si>
  <si>
    <t>Zebstrika</t>
  </si>
  <si>
    <t>Roggenrola</t>
  </si>
  <si>
    <t>Boldore</t>
  </si>
  <si>
    <t>Gigalith</t>
  </si>
  <si>
    <t>Woobat</t>
  </si>
  <si>
    <t>Swoobat</t>
  </si>
  <si>
    <t>Drilbur</t>
  </si>
  <si>
    <t>Excadrill</t>
  </si>
  <si>
    <t>Audino</t>
  </si>
  <si>
    <t>Timburr</t>
  </si>
  <si>
    <t>Gurdurr</t>
  </si>
  <si>
    <t>Conkeldurr</t>
  </si>
  <si>
    <t>Tympole</t>
  </si>
  <si>
    <t>Palpitoad</t>
  </si>
  <si>
    <t>Seismitoad</t>
  </si>
  <si>
    <t>Throh</t>
  </si>
  <si>
    <t>Sawk</t>
  </si>
  <si>
    <t>Sewaddle</t>
  </si>
  <si>
    <t>Swadloon</t>
  </si>
  <si>
    <t>Leavanny</t>
  </si>
  <si>
    <t>Venipede</t>
  </si>
  <si>
    <t>Whirlipede</t>
  </si>
  <si>
    <t>Scolipede</t>
  </si>
  <si>
    <t>Cottonee</t>
  </si>
  <si>
    <t>Whimsicott</t>
  </si>
  <si>
    <t>Petilil</t>
  </si>
  <si>
    <t>Lilligant</t>
  </si>
  <si>
    <t>Basculin</t>
  </si>
  <si>
    <t>Red Stripe</t>
  </si>
  <si>
    <t>Blue Stripe</t>
  </si>
  <si>
    <t>White Stripe</t>
  </si>
  <si>
    <t>Sandile</t>
  </si>
  <si>
    <t>Krokorok</t>
  </si>
  <si>
    <t>Krookodile</t>
  </si>
  <si>
    <t>Darumaka</t>
  </si>
  <si>
    <t>Darmanitan</t>
  </si>
  <si>
    <t>Maractus</t>
  </si>
  <si>
    <t>Dwebble</t>
  </si>
  <si>
    <t>Crustle</t>
  </si>
  <si>
    <t>Scraggy</t>
  </si>
  <si>
    <t>Scrafty</t>
  </si>
  <si>
    <t>Sigilyph</t>
  </si>
  <si>
    <t>Yamask</t>
  </si>
  <si>
    <t>Cofagrigus</t>
  </si>
  <si>
    <t>Tirtouga</t>
  </si>
  <si>
    <t>Carracosta</t>
  </si>
  <si>
    <t>Archen</t>
  </si>
  <si>
    <t>Archeops</t>
  </si>
  <si>
    <t>Trubbish</t>
  </si>
  <si>
    <t>Garbodor</t>
  </si>
  <si>
    <t>Zorua</t>
  </si>
  <si>
    <t>Zoroark</t>
  </si>
  <si>
    <t>Minccino</t>
  </si>
  <si>
    <t>Cinccino</t>
  </si>
  <si>
    <t>Gothita</t>
  </si>
  <si>
    <t>Gothorita</t>
  </si>
  <si>
    <t>Gothitelle</t>
  </si>
  <si>
    <t>Solosis</t>
  </si>
  <si>
    <t>Duosion</t>
  </si>
  <si>
    <t>Reuniclus</t>
  </si>
  <si>
    <t>Ducklett</t>
  </si>
  <si>
    <t>Swanna</t>
  </si>
  <si>
    <t>Vanillite</t>
  </si>
  <si>
    <t>Vanillish</t>
  </si>
  <si>
    <t>Vanilluxe</t>
  </si>
  <si>
    <t>Deerling</t>
  </si>
  <si>
    <t>Spring</t>
  </si>
  <si>
    <t>Summer</t>
  </si>
  <si>
    <t>Fall</t>
  </si>
  <si>
    <t>Winter</t>
  </si>
  <si>
    <t>Sawsbuck</t>
  </si>
  <si>
    <t>Emolga</t>
  </si>
  <si>
    <t>Karrablast</t>
  </si>
  <si>
    <t>Escavalier</t>
  </si>
  <si>
    <t>Foongus</t>
  </si>
  <si>
    <t>Amoonguss</t>
  </si>
  <si>
    <t>Frillish</t>
  </si>
  <si>
    <t>Jellicent</t>
  </si>
  <si>
    <t>Alomomola</t>
  </si>
  <si>
    <t>Joltik</t>
  </si>
  <si>
    <t>Galvantula</t>
  </si>
  <si>
    <t>Ferroseed</t>
  </si>
  <si>
    <t>Ferrothorn</t>
  </si>
  <si>
    <t>Klink</t>
  </si>
  <si>
    <t>Klang</t>
  </si>
  <si>
    <t>Klinklang</t>
  </si>
  <si>
    <t>Tynamo</t>
  </si>
  <si>
    <t>Eelektrik</t>
  </si>
  <si>
    <t>Eelektross</t>
  </si>
  <si>
    <t>Elgyem</t>
  </si>
  <si>
    <t>Beheeyem</t>
  </si>
  <si>
    <t>Litwick</t>
  </si>
  <si>
    <t>Lampent</t>
  </si>
  <si>
    <t>Chandelure</t>
  </si>
  <si>
    <t>Axew</t>
  </si>
  <si>
    <t>Fraxure</t>
  </si>
  <si>
    <t>Haxorus</t>
  </si>
  <si>
    <t>Cubchoo</t>
  </si>
  <si>
    <t>Beartic</t>
  </si>
  <si>
    <t>Cryogonal</t>
  </si>
  <si>
    <t>Shelmet</t>
  </si>
  <si>
    <t>Accelgor</t>
  </si>
  <si>
    <t>Stunfisk</t>
  </si>
  <si>
    <t>Mienfoo</t>
  </si>
  <si>
    <t>Mienshao</t>
  </si>
  <si>
    <t>Druddigon</t>
  </si>
  <si>
    <t>Golett</t>
  </si>
  <si>
    <t>Golurk</t>
  </si>
  <si>
    <t>Pawniard</t>
  </si>
  <si>
    <t>Bisharp</t>
  </si>
  <si>
    <t>Bouffalant</t>
  </si>
  <si>
    <t>Rufflet</t>
  </si>
  <si>
    <t>Braviary</t>
  </si>
  <si>
    <t>Vullaby</t>
  </si>
  <si>
    <t>Mandibuzz</t>
  </si>
  <si>
    <t>Heatmor</t>
  </si>
  <si>
    <t>Durant</t>
  </si>
  <si>
    <t>Deino</t>
  </si>
  <si>
    <t>Zweilous</t>
  </si>
  <si>
    <t>Hydreigon</t>
  </si>
  <si>
    <t>Larvesta</t>
  </si>
  <si>
    <t>Volcarona</t>
  </si>
  <si>
    <t>Cobalion</t>
  </si>
  <si>
    <t>Terrakion</t>
  </si>
  <si>
    <t>Virizion</t>
  </si>
  <si>
    <t>Tornadus</t>
  </si>
  <si>
    <t>Incarnate</t>
  </si>
  <si>
    <t>Therian</t>
  </si>
  <si>
    <t>Thundurus</t>
  </si>
  <si>
    <t>Reshiram</t>
  </si>
  <si>
    <t>Zekrom</t>
  </si>
  <si>
    <t>Landorus</t>
  </si>
  <si>
    <t>Kyurem</t>
  </si>
  <si>
    <t>Keldeo</t>
  </si>
  <si>
    <t>Resolute</t>
  </si>
  <si>
    <t>Meloetta</t>
  </si>
  <si>
    <t>Genesect</t>
  </si>
  <si>
    <t>Chespin</t>
  </si>
  <si>
    <t>Quilladin</t>
  </si>
  <si>
    <t>Chesnaught</t>
  </si>
  <si>
    <t>Fennekin</t>
  </si>
  <si>
    <t>Braixen</t>
  </si>
  <si>
    <t>Delphox</t>
  </si>
  <si>
    <t>Froakie</t>
  </si>
  <si>
    <t>Frogadier</t>
  </si>
  <si>
    <t>Greninja</t>
  </si>
  <si>
    <t>Bunnelby</t>
  </si>
  <si>
    <t>Diggersby</t>
  </si>
  <si>
    <t>Fletchling</t>
  </si>
  <si>
    <t>Fletchinder</t>
  </si>
  <si>
    <t>Talonflame</t>
  </si>
  <si>
    <t>Scatterbug</t>
  </si>
  <si>
    <t>Spewpa</t>
  </si>
  <si>
    <t>Vivillon</t>
  </si>
  <si>
    <t>Icy Snow</t>
  </si>
  <si>
    <t>Polar</t>
  </si>
  <si>
    <t>Tundra</t>
  </si>
  <si>
    <t>Continental</t>
  </si>
  <si>
    <t>Garden</t>
  </si>
  <si>
    <t>Elegant</t>
  </si>
  <si>
    <t>Meadow</t>
  </si>
  <si>
    <t>Modern</t>
  </si>
  <si>
    <t>Marine</t>
  </si>
  <si>
    <t>Archipelago</t>
  </si>
  <si>
    <t>High Plains</t>
  </si>
  <si>
    <t>Sandstorm</t>
  </si>
  <si>
    <t>River</t>
  </si>
  <si>
    <t>Monsoon</t>
  </si>
  <si>
    <t>Savanna</t>
  </si>
  <si>
    <t>Sun</t>
  </si>
  <si>
    <t>Ocean</t>
  </si>
  <si>
    <t>Jungle</t>
  </si>
  <si>
    <t>Fancy</t>
  </si>
  <si>
    <t>Poké Ball</t>
  </si>
  <si>
    <t>Litleo</t>
  </si>
  <si>
    <t>Pyroar</t>
  </si>
  <si>
    <t>Flabébé</t>
  </si>
  <si>
    <t>Red Flower</t>
  </si>
  <si>
    <t>Yellow Flower</t>
  </si>
  <si>
    <t>Orange Flower</t>
  </si>
  <si>
    <t>Blue Flower</t>
  </si>
  <si>
    <t>White Flower</t>
  </si>
  <si>
    <t>Floette</t>
  </si>
  <si>
    <t>Eternal Flower</t>
  </si>
  <si>
    <t>Florges</t>
  </si>
  <si>
    <t>Skiddo</t>
  </si>
  <si>
    <t>Gogoat</t>
  </si>
  <si>
    <t>Pancham</t>
  </si>
  <si>
    <t>Pangoro</t>
  </si>
  <si>
    <t>Furfrou</t>
  </si>
  <si>
    <t>Heart</t>
  </si>
  <si>
    <t>Star</t>
  </si>
  <si>
    <t>Diamond</t>
  </si>
  <si>
    <t>Debutante</t>
  </si>
  <si>
    <t>Matron</t>
  </si>
  <si>
    <t>Dandy</t>
  </si>
  <si>
    <t>La Reine</t>
  </si>
  <si>
    <t>Kabuki</t>
  </si>
  <si>
    <t>Pharaoh</t>
  </si>
  <si>
    <t>Espurr</t>
  </si>
  <si>
    <t>Meowstic</t>
  </si>
  <si>
    <t>Honedge</t>
  </si>
  <si>
    <t>Doublade</t>
  </si>
  <si>
    <t>Aegislash</t>
  </si>
  <si>
    <t>Spritzee</t>
  </si>
  <si>
    <t>Aromatisse</t>
  </si>
  <si>
    <t>Swirlix</t>
  </si>
  <si>
    <t>Slurpuff</t>
  </si>
  <si>
    <t>Inkay</t>
  </si>
  <si>
    <t>Malamar</t>
  </si>
  <si>
    <t>Binacle</t>
  </si>
  <si>
    <t>Barbaracle</t>
  </si>
  <si>
    <t>Skrelp</t>
  </si>
  <si>
    <t>Dragalge</t>
  </si>
  <si>
    <t>Clauncher</t>
  </si>
  <si>
    <t>Clawitzer</t>
  </si>
  <si>
    <t>Helioptile</t>
  </si>
  <si>
    <t>Heliolisk</t>
  </si>
  <si>
    <t>Tyrunt</t>
  </si>
  <si>
    <t>Tyrantrum</t>
  </si>
  <si>
    <t>Amaura</t>
  </si>
  <si>
    <t>Aurorus</t>
  </si>
  <si>
    <t>Sylveon</t>
  </si>
  <si>
    <t>Hawlucha</t>
  </si>
  <si>
    <t>Dedenne</t>
  </si>
  <si>
    <t>Carbink</t>
  </si>
  <si>
    <t>Goomy</t>
  </si>
  <si>
    <t>Sliggoo</t>
  </si>
  <si>
    <t>Goodra</t>
  </si>
  <si>
    <t>Klefki</t>
  </si>
  <si>
    <t>Phantump</t>
  </si>
  <si>
    <t>Trevenant</t>
  </si>
  <si>
    <t>Pumpkaboo</t>
  </si>
  <si>
    <t>Average</t>
  </si>
  <si>
    <t>Small</t>
  </si>
  <si>
    <t>Large</t>
  </si>
  <si>
    <t>Super</t>
  </si>
  <si>
    <t>Gourgeist</t>
  </si>
  <si>
    <t>Bergmite</t>
  </si>
  <si>
    <t>Avalugg</t>
  </si>
  <si>
    <t>Noibat</t>
  </si>
  <si>
    <t>Noivern</t>
  </si>
  <si>
    <t>Xerneas</t>
  </si>
  <si>
    <t>Yveltal</t>
  </si>
  <si>
    <t>Zygarde</t>
  </si>
  <si>
    <t>Diancie</t>
  </si>
  <si>
    <t>Hoopa</t>
  </si>
  <si>
    <t>Unbound</t>
  </si>
  <si>
    <t>Volcanion</t>
  </si>
  <si>
    <t>Rowlet</t>
  </si>
  <si>
    <t>Dartrix</t>
  </si>
  <si>
    <t>Decidueye</t>
  </si>
  <si>
    <t>Litten</t>
  </si>
  <si>
    <t>Torracat</t>
  </si>
  <si>
    <t>Incineroar</t>
  </si>
  <si>
    <t>Popplio</t>
  </si>
  <si>
    <t>Brionne</t>
  </si>
  <si>
    <t>Primarina</t>
  </si>
  <si>
    <t>Pikipek</t>
  </si>
  <si>
    <t>Trumbeak</t>
  </si>
  <si>
    <t>Toucannon</t>
  </si>
  <si>
    <t>Yungoos</t>
  </si>
  <si>
    <t>Gumshoos</t>
  </si>
  <si>
    <t>Grubbin</t>
  </si>
  <si>
    <t>Charjabug</t>
  </si>
  <si>
    <t>Vikavolt</t>
  </si>
  <si>
    <t>Crabrawler</t>
  </si>
  <si>
    <t>Crabominable</t>
  </si>
  <si>
    <t>Oricorio</t>
  </si>
  <si>
    <t>Baile Style</t>
  </si>
  <si>
    <t>Pom-Pom Style</t>
  </si>
  <si>
    <t>Pa'u Style</t>
  </si>
  <si>
    <t>Sensu Style</t>
  </si>
  <si>
    <t>Cutiefly</t>
  </si>
  <si>
    <t>Ribombee</t>
  </si>
  <si>
    <t>Rockruff</t>
  </si>
  <si>
    <t>Lycanroc</t>
  </si>
  <si>
    <t>Midday</t>
  </si>
  <si>
    <t>Midnight</t>
  </si>
  <si>
    <t>Dusk</t>
  </si>
  <si>
    <t>Wishiwashi</t>
  </si>
  <si>
    <t>Mareanie</t>
  </si>
  <si>
    <t>Toxapex</t>
  </si>
  <si>
    <t>Mudbray</t>
  </si>
  <si>
    <t>Mudsdale</t>
  </si>
  <si>
    <t>Dewpider</t>
  </si>
  <si>
    <t>Araquanid</t>
  </si>
  <si>
    <t>Fomantis</t>
  </si>
  <si>
    <t>Lurantis</t>
  </si>
  <si>
    <t>Morelull</t>
  </si>
  <si>
    <t>Shiinotic</t>
  </si>
  <si>
    <t>Salandit</t>
  </si>
  <si>
    <t>Salazzle</t>
  </si>
  <si>
    <t>Stufful</t>
  </si>
  <si>
    <t>Bewear</t>
  </si>
  <si>
    <t>Bounsweet</t>
  </si>
  <si>
    <t>Steenee</t>
  </si>
  <si>
    <t>Tsareena</t>
  </si>
  <si>
    <t>Comfey</t>
  </si>
  <si>
    <t>Oranguru</t>
  </si>
  <si>
    <t>Passimian</t>
  </si>
  <si>
    <t>Wimpod</t>
  </si>
  <si>
    <t>Golisopod</t>
  </si>
  <si>
    <t>Sandygast</t>
  </si>
  <si>
    <t>Palossand</t>
  </si>
  <si>
    <t>Pyukumuku</t>
  </si>
  <si>
    <t>Type: Null</t>
  </si>
  <si>
    <t>Silvally</t>
  </si>
  <si>
    <t>Minior</t>
  </si>
  <si>
    <t>Komala</t>
  </si>
  <si>
    <t>Turtonator</t>
  </si>
  <si>
    <t>Togedemaru</t>
  </si>
  <si>
    <t>Mimikyu</t>
  </si>
  <si>
    <t>Bruxish</t>
  </si>
  <si>
    <t>Drampa</t>
  </si>
  <si>
    <t>Dhelmise</t>
  </si>
  <si>
    <t>Jangmo-o</t>
  </si>
  <si>
    <t>Hakamo-o</t>
  </si>
  <si>
    <t>Kommo-o</t>
  </si>
  <si>
    <t>Tapu Koko</t>
  </si>
  <si>
    <t>Tapu Lele</t>
  </si>
  <si>
    <t>Tapu Bulu</t>
  </si>
  <si>
    <t>Tapu Fini</t>
  </si>
  <si>
    <t>Cosmog</t>
  </si>
  <si>
    <t>Cosmoem</t>
  </si>
  <si>
    <t>Solgaleo</t>
  </si>
  <si>
    <t>Lunala</t>
  </si>
  <si>
    <t>Nihilego</t>
  </si>
  <si>
    <t>Buzzwole</t>
  </si>
  <si>
    <t>Pheromosa</t>
  </si>
  <si>
    <t>Xurkitree</t>
  </si>
  <si>
    <t>Celesteela</t>
  </si>
  <si>
    <t>Kartana</t>
  </si>
  <si>
    <t>Guzzlord</t>
  </si>
  <si>
    <t>Necrozma</t>
  </si>
  <si>
    <t>Magearna</t>
  </si>
  <si>
    <t>Basic</t>
  </si>
  <si>
    <t>Original Pokeball</t>
  </si>
  <si>
    <t>Marshadow</t>
  </si>
  <si>
    <t>Poipole</t>
  </si>
  <si>
    <t>Naganadel</t>
  </si>
  <si>
    <t>Stakataka</t>
  </si>
  <si>
    <t>Blacephalon</t>
  </si>
  <si>
    <t>Zeraora</t>
  </si>
  <si>
    <t>Meltan</t>
  </si>
  <si>
    <t>Melmetal</t>
  </si>
  <si>
    <t>Grookey</t>
  </si>
  <si>
    <t>Thwackey</t>
  </si>
  <si>
    <t>Rillaboom</t>
  </si>
  <si>
    <t>Scorbunny</t>
  </si>
  <si>
    <t>Raboot</t>
  </si>
  <si>
    <t>Cinderace</t>
  </si>
  <si>
    <t>Sobble</t>
  </si>
  <si>
    <t>Drizzile</t>
  </si>
  <si>
    <t>Inteleon</t>
  </si>
  <si>
    <t>Skwovet</t>
  </si>
  <si>
    <t>Greedent</t>
  </si>
  <si>
    <t>Rookidee</t>
  </si>
  <si>
    <t>Corvisquire</t>
  </si>
  <si>
    <t>Corviknight</t>
  </si>
  <si>
    <t>Blipbug</t>
  </si>
  <si>
    <t>Dottler</t>
  </si>
  <si>
    <t>Orbeetle</t>
  </si>
  <si>
    <t>Nickit</t>
  </si>
  <si>
    <t>Thievul</t>
  </si>
  <si>
    <t>Gossifleur</t>
  </si>
  <si>
    <t>Eldegoss</t>
  </si>
  <si>
    <t>Wooloo</t>
  </si>
  <si>
    <t>Dubwool</t>
  </si>
  <si>
    <t>Chewtle</t>
  </si>
  <si>
    <t>Drednaw</t>
  </si>
  <si>
    <t>Yamper</t>
  </si>
  <si>
    <t>Boltund</t>
  </si>
  <si>
    <t>Rolycoly</t>
  </si>
  <si>
    <t>Carkol</t>
  </si>
  <si>
    <t>Coalossal</t>
  </si>
  <si>
    <t>Applin</t>
  </si>
  <si>
    <t>Flapple</t>
  </si>
  <si>
    <t>Appletun</t>
  </si>
  <si>
    <t>Silicobra</t>
  </si>
  <si>
    <t>Sandaconda</t>
  </si>
  <si>
    <t>Cramorant</t>
  </si>
  <si>
    <t>Arrokuda</t>
  </si>
  <si>
    <t>Barraskewda</t>
  </si>
  <si>
    <t>Toxel</t>
  </si>
  <si>
    <t>Toxtricity</t>
  </si>
  <si>
    <t>Amped</t>
  </si>
  <si>
    <t>Low Key</t>
  </si>
  <si>
    <t>Sizzlipede</t>
  </si>
  <si>
    <t>Centiskorch</t>
  </si>
  <si>
    <t>Clobbopus</t>
  </si>
  <si>
    <t>Grapploct</t>
  </si>
  <si>
    <t>Sinistea</t>
  </si>
  <si>
    <t>Phony Form</t>
  </si>
  <si>
    <t>Antique Form</t>
  </si>
  <si>
    <t>Polteageist</t>
  </si>
  <si>
    <t>Hatenna</t>
  </si>
  <si>
    <t>Hattrem</t>
  </si>
  <si>
    <t>Hatterene</t>
  </si>
  <si>
    <t>Impidimp</t>
  </si>
  <si>
    <t>Morgrem</t>
  </si>
  <si>
    <t>Grimmsnarl</t>
  </si>
  <si>
    <t>Obstagoon</t>
  </si>
  <si>
    <t>Perrserker</t>
  </si>
  <si>
    <t>Cursola</t>
  </si>
  <si>
    <t>Sirfetch'd</t>
  </si>
  <si>
    <t>Mr. Rime</t>
  </si>
  <si>
    <t>Runerigus</t>
  </si>
  <si>
    <t>Milcery</t>
  </si>
  <si>
    <t>Alcremie</t>
  </si>
  <si>
    <t xml:space="preserve">Strawberry </t>
  </si>
  <si>
    <t>Berry</t>
  </si>
  <si>
    <t>Love</t>
  </si>
  <si>
    <t>Clover</t>
  </si>
  <si>
    <t>Flower</t>
  </si>
  <si>
    <t>Ribbon</t>
  </si>
  <si>
    <t>Falinks</t>
  </si>
  <si>
    <t>Pincurchin</t>
  </si>
  <si>
    <t>Snom</t>
  </si>
  <si>
    <t>Frosmoth</t>
  </si>
  <si>
    <t>Stonjourner</t>
  </si>
  <si>
    <t>Eiscue</t>
  </si>
  <si>
    <t>Indeedee</t>
  </si>
  <si>
    <t>Morpeko</t>
  </si>
  <si>
    <t>Cufant</t>
  </si>
  <si>
    <t>Copperajah</t>
  </si>
  <si>
    <t>Dracozolt</t>
  </si>
  <si>
    <t>Arctozolt</t>
  </si>
  <si>
    <t>Dracovish</t>
  </si>
  <si>
    <t>Arctovish</t>
  </si>
  <si>
    <t>Duraludon</t>
  </si>
  <si>
    <t>Dreepy</t>
  </si>
  <si>
    <t>Drakloak</t>
  </si>
  <si>
    <t>Dragapult</t>
  </si>
  <si>
    <t>Zacian</t>
  </si>
  <si>
    <t>Zamazenta</t>
  </si>
  <si>
    <t>Eternatus</t>
  </si>
  <si>
    <t>Kubfu</t>
  </si>
  <si>
    <t>Urshifu</t>
  </si>
  <si>
    <t>Single Strike</t>
  </si>
  <si>
    <t>Rapid Strike</t>
  </si>
  <si>
    <t>Zarude</t>
  </si>
  <si>
    <t>Dada</t>
  </si>
  <si>
    <t>Regieleki</t>
  </si>
  <si>
    <t>Regidrago</t>
  </si>
  <si>
    <t>Glastrier</t>
  </si>
  <si>
    <t>Spectrier</t>
  </si>
  <si>
    <t>Calyrex</t>
  </si>
  <si>
    <t>Wyrdeer</t>
  </si>
  <si>
    <t>Kleavor</t>
  </si>
  <si>
    <t>Ursaluna</t>
  </si>
  <si>
    <t>Bloodmoon</t>
  </si>
  <si>
    <t>Basculegion</t>
  </si>
  <si>
    <t>Sneasler</t>
  </si>
  <si>
    <t>Overqwil</t>
  </si>
  <si>
    <t>Enamorus</t>
  </si>
  <si>
    <t>Sprigatito</t>
  </si>
  <si>
    <t>Floragato</t>
  </si>
  <si>
    <t>Meowscarada</t>
  </si>
  <si>
    <t>Fuecoco</t>
  </si>
  <si>
    <t>Crocalor</t>
  </si>
  <si>
    <t>Skeledirge</t>
  </si>
  <si>
    <t>Quaxly</t>
  </si>
  <si>
    <t>Quaxwell</t>
  </si>
  <si>
    <t>Quaquaval</t>
  </si>
  <si>
    <t>Lechonk</t>
  </si>
  <si>
    <t>Oinkologne</t>
  </si>
  <si>
    <t>Tarountula</t>
  </si>
  <si>
    <t>Spidops</t>
  </si>
  <si>
    <t>Nymble</t>
  </si>
  <si>
    <t>Lokix</t>
  </si>
  <si>
    <t>Pawmi</t>
  </si>
  <si>
    <t>Pawmo</t>
  </si>
  <si>
    <t>Pawmot</t>
  </si>
  <si>
    <t>Tandemaus</t>
  </si>
  <si>
    <t>Maushold</t>
  </si>
  <si>
    <t>Family of 3</t>
  </si>
  <si>
    <t>Family of 4</t>
  </si>
  <si>
    <t>Fidough</t>
  </si>
  <si>
    <t>Dachsbun</t>
  </si>
  <si>
    <t>Smoliv</t>
  </si>
  <si>
    <t>Dolliv</t>
  </si>
  <si>
    <t>Arboliva</t>
  </si>
  <si>
    <t>Squawkabilly</t>
  </si>
  <si>
    <t>Green</t>
  </si>
  <si>
    <t>Blue</t>
  </si>
  <si>
    <t>Yellow</t>
  </si>
  <si>
    <t>White</t>
  </si>
  <si>
    <t>Nacli</t>
  </si>
  <si>
    <t>Naclstack</t>
  </si>
  <si>
    <t>Garganacl</t>
  </si>
  <si>
    <t>Charcadet</t>
  </si>
  <si>
    <t>Armarouge</t>
  </si>
  <si>
    <t>Ceruledge</t>
  </si>
  <si>
    <t>Tadbulb</t>
  </si>
  <si>
    <t>Bellibolt</t>
  </si>
  <si>
    <t>Wattrel</t>
  </si>
  <si>
    <t>Kilowattrel</t>
  </si>
  <si>
    <t>Maschiff</t>
  </si>
  <si>
    <t>Mabosstiff</t>
  </si>
  <si>
    <t>Shroodle</t>
  </si>
  <si>
    <t>Grafaiai</t>
  </si>
  <si>
    <t>Bramblin</t>
  </si>
  <si>
    <t>Brambleghast</t>
  </si>
  <si>
    <t>Toedscool</t>
  </si>
  <si>
    <t>Toedscruel</t>
  </si>
  <si>
    <t>Klawf</t>
  </si>
  <si>
    <t>Capsakid</t>
  </si>
  <si>
    <t>Scovillain</t>
  </si>
  <si>
    <t>Rellor</t>
  </si>
  <si>
    <t>Rabsca</t>
  </si>
  <si>
    <t>Flittle</t>
  </si>
  <si>
    <t>Espathra</t>
  </si>
  <si>
    <t>Tinkatink</t>
  </si>
  <si>
    <t>Tinkatuff</t>
  </si>
  <si>
    <t>Tinkaton</t>
  </si>
  <si>
    <t>Wiglett</t>
  </si>
  <si>
    <t>Wugtrio</t>
  </si>
  <si>
    <t>Bombirdier</t>
  </si>
  <si>
    <t>Finizen</t>
  </si>
  <si>
    <t>Palafin</t>
  </si>
  <si>
    <t>Varoom</t>
  </si>
  <si>
    <t>Revavroom</t>
  </si>
  <si>
    <t>Cyclizar</t>
  </si>
  <si>
    <t>Orthworm</t>
  </si>
  <si>
    <t>Glimmet</t>
  </si>
  <si>
    <t>Glimmora</t>
  </si>
  <si>
    <t>Greavard</t>
  </si>
  <si>
    <t>Houndstone</t>
  </si>
  <si>
    <t>Flamigo</t>
  </si>
  <si>
    <t>Cetoddle</t>
  </si>
  <si>
    <t>Cetitan</t>
  </si>
  <si>
    <t>Veluza</t>
  </si>
  <si>
    <t>Dondozo</t>
  </si>
  <si>
    <t>Tatsugiri</t>
  </si>
  <si>
    <t>Curly</t>
  </si>
  <si>
    <t>Droopy</t>
  </si>
  <si>
    <t>Stretchy</t>
  </si>
  <si>
    <t>Annihilape</t>
  </si>
  <si>
    <t>Clodsire</t>
  </si>
  <si>
    <t>Farigiraf</t>
  </si>
  <si>
    <t>Dudunsparce</t>
  </si>
  <si>
    <t>2 Segment</t>
  </si>
  <si>
    <t>3 Segment</t>
  </si>
  <si>
    <t>Kingambit</t>
  </si>
  <si>
    <t>Great Tusk</t>
  </si>
  <si>
    <t>Scream Tail</t>
  </si>
  <si>
    <t>Brute Bonnet</t>
  </si>
  <si>
    <t>Flutter Mane</t>
  </si>
  <si>
    <t>Slither Wing</t>
  </si>
  <si>
    <t>Sandy Shocks</t>
  </si>
  <si>
    <t>Iron Treads</t>
  </si>
  <si>
    <t>Iron Bundle</t>
  </si>
  <si>
    <t>Iron Hands</t>
  </si>
  <si>
    <t>Iron Jugulis</t>
  </si>
  <si>
    <t>Iron Moth</t>
  </si>
  <si>
    <t>Iron Thorns</t>
  </si>
  <si>
    <t>Frigibax</t>
  </si>
  <si>
    <t>Arctibax</t>
  </si>
  <si>
    <t>Baxcalibur</t>
  </si>
  <si>
    <t>Gimmighoul</t>
  </si>
  <si>
    <t>Chest Form</t>
  </si>
  <si>
    <t>Roaming Form</t>
  </si>
  <si>
    <t>Gholdengo</t>
  </si>
  <si>
    <t>Wo-Chien</t>
  </si>
  <si>
    <t>Chien-Pao</t>
  </si>
  <si>
    <t>Ting-Lu</t>
  </si>
  <si>
    <t>Chi-Yu</t>
  </si>
  <si>
    <t>Roaring Moon</t>
  </si>
  <si>
    <t>Iron Valiant</t>
  </si>
  <si>
    <t>Koraidon</t>
  </si>
  <si>
    <t>Miraidon</t>
  </si>
  <si>
    <t>Walking wake</t>
  </si>
  <si>
    <t>Iron leaves</t>
  </si>
  <si>
    <t>Dipplin</t>
  </si>
  <si>
    <t>Poltchageist</t>
  </si>
  <si>
    <t>Counterfeit</t>
  </si>
  <si>
    <t>Artisan</t>
  </si>
  <si>
    <t>Sinistcha</t>
  </si>
  <si>
    <t>Unremarkable</t>
  </si>
  <si>
    <t>Masterpiece</t>
  </si>
  <si>
    <t>Okidogi</t>
  </si>
  <si>
    <t>Munkidori</t>
  </si>
  <si>
    <t>Fezandipiti</t>
  </si>
  <si>
    <t>Ogerpon</t>
  </si>
  <si>
    <t>Archaludon</t>
  </si>
  <si>
    <t>Hydrapple</t>
  </si>
  <si>
    <t>Gouging Fire</t>
  </si>
  <si>
    <t>Raging Bolt</t>
  </si>
  <si>
    <t>Iron Boulder</t>
  </si>
  <si>
    <t>Iron Crown</t>
  </si>
  <si>
    <t>Terapagos</t>
  </si>
  <si>
    <t>Pecharunt</t>
  </si>
  <si>
    <t>Type 1</t>
  </si>
  <si>
    <t>Type 2</t>
  </si>
  <si>
    <t>Red Core</t>
  </si>
  <si>
    <t>Vanilla Cream, Strawberry</t>
  </si>
  <si>
    <t>Ruby Cream, Strawberry</t>
  </si>
  <si>
    <t>Matcha Cream, Strawberry</t>
  </si>
  <si>
    <t>Mint Cream, Strawberry</t>
  </si>
  <si>
    <t>Lemon Cream, Strawberry</t>
  </si>
  <si>
    <t>Salted Cream, Strawberry</t>
  </si>
  <si>
    <t>Ruby Swirl, Strawberry</t>
  </si>
  <si>
    <t/>
  </si>
  <si>
    <t>NatDex</t>
  </si>
  <si>
    <t>Sprite</t>
  </si>
  <si>
    <t>Species</t>
  </si>
  <si>
    <t>Region or form</t>
  </si>
  <si>
    <t>-RegionFormID</t>
  </si>
  <si>
    <t>Gender Dif</t>
  </si>
  <si>
    <t>-GenderID</t>
  </si>
  <si>
    <t>0001</t>
  </si>
  <si>
    <t>0002</t>
  </si>
  <si>
    <t>0003</t>
  </si>
  <si>
    <t>male</t>
  </si>
  <si>
    <t>female</t>
  </si>
  <si>
    <t>0004</t>
  </si>
  <si>
    <t>0005</t>
  </si>
  <si>
    <t>0006</t>
  </si>
  <si>
    <t>0007</t>
  </si>
  <si>
    <t>0008</t>
  </si>
  <si>
    <t>0009</t>
  </si>
  <si>
    <t>0010</t>
  </si>
  <si>
    <t>0011</t>
  </si>
  <si>
    <t>0012</t>
  </si>
  <si>
    <t>0013</t>
  </si>
  <si>
    <t>0014</t>
  </si>
  <si>
    <t>0015</t>
  </si>
  <si>
    <t>0016</t>
  </si>
  <si>
    <t>0017</t>
  </si>
  <si>
    <t>0018</t>
  </si>
  <si>
    <t>0019</t>
  </si>
  <si>
    <t>0020</t>
  </si>
  <si>
    <t>0021</t>
  </si>
  <si>
    <t>0022</t>
  </si>
  <si>
    <t>0023</t>
  </si>
  <si>
    <t>0024</t>
  </si>
  <si>
    <t>0025</t>
  </si>
  <si>
    <t>0026</t>
  </si>
  <si>
    <t>0027</t>
  </si>
  <si>
    <t>0028</t>
  </si>
  <si>
    <t>0029</t>
  </si>
  <si>
    <t>0030</t>
  </si>
  <si>
    <t>0031</t>
  </si>
  <si>
    <t>0032</t>
  </si>
  <si>
    <t>0033</t>
  </si>
  <si>
    <t>0034</t>
  </si>
  <si>
    <t>0035</t>
  </si>
  <si>
    <t>0036</t>
  </si>
  <si>
    <t>0037</t>
  </si>
  <si>
    <t>0038</t>
  </si>
  <si>
    <t>0039</t>
  </si>
  <si>
    <t>0040</t>
  </si>
  <si>
    <t>0041</t>
  </si>
  <si>
    <t>0042</t>
  </si>
  <si>
    <t>0043</t>
  </si>
  <si>
    <t>0044</t>
  </si>
  <si>
    <t>0045</t>
  </si>
  <si>
    <t>0046</t>
  </si>
  <si>
    <t>0047</t>
  </si>
  <si>
    <t>0048</t>
  </si>
  <si>
    <t>0049</t>
  </si>
  <si>
    <t>0050</t>
  </si>
  <si>
    <t>0051</t>
  </si>
  <si>
    <t>0052</t>
  </si>
  <si>
    <t>0053</t>
  </si>
  <si>
    <t>0054</t>
  </si>
  <si>
    <t>0055</t>
  </si>
  <si>
    <t>0056</t>
  </si>
  <si>
    <t>0057</t>
  </si>
  <si>
    <t>0058</t>
  </si>
  <si>
    <t>0059</t>
  </si>
  <si>
    <t>0060</t>
  </si>
  <si>
    <t>0061</t>
  </si>
  <si>
    <t>0062</t>
  </si>
  <si>
    <t>0063</t>
  </si>
  <si>
    <t>0064</t>
  </si>
  <si>
    <t>0065</t>
  </si>
  <si>
    <t>0066</t>
  </si>
  <si>
    <t>0067</t>
  </si>
  <si>
    <t>0068</t>
  </si>
  <si>
    <t>0069</t>
  </si>
  <si>
    <t>0070</t>
  </si>
  <si>
    <t>0071</t>
  </si>
  <si>
    <t>0072</t>
  </si>
  <si>
    <t>0073</t>
  </si>
  <si>
    <t>0074</t>
  </si>
  <si>
    <t>0075</t>
  </si>
  <si>
    <t>0076</t>
  </si>
  <si>
    <t>0077</t>
  </si>
  <si>
    <t>0078</t>
  </si>
  <si>
    <t>0079</t>
  </si>
  <si>
    <t>0080</t>
  </si>
  <si>
    <t>0081</t>
  </si>
  <si>
    <t>0082</t>
  </si>
  <si>
    <t>0083</t>
  </si>
  <si>
    <t>0084</t>
  </si>
  <si>
    <t>0085</t>
  </si>
  <si>
    <t>0086</t>
  </si>
  <si>
    <t>0087</t>
  </si>
  <si>
    <t>0088</t>
  </si>
  <si>
    <t>0089</t>
  </si>
  <si>
    <t>0090</t>
  </si>
  <si>
    <t>0091</t>
  </si>
  <si>
    <t>0092</t>
  </si>
  <si>
    <t>0093</t>
  </si>
  <si>
    <t>0094</t>
  </si>
  <si>
    <t>0095</t>
  </si>
  <si>
    <t>0096</t>
  </si>
  <si>
    <t>0097</t>
  </si>
  <si>
    <t>0098</t>
  </si>
  <si>
    <t>0099</t>
  </si>
  <si>
    <t>0100</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</si>
  <si>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</si>
  <si>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</si>
  <si>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</si>
  <si>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</si>
  <si>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</si>
  <si>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</si>
  <si>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</si>
  <si>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</si>
  <si>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</si>
  <si>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</si>
  <si>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</si>
  <si>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</si>
  <si>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</si>
  <si>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</si>
  <si>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</si>
  <si>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</si>
  <si>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</si>
  <si>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</si>
  <si>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</si>
  <si>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</si>
  <si>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</si>
  <si>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</si>
  <si>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</si>
  <si>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</si>
  <si>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</si>
  <si>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</si>
  <si>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</si>
  <si>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</si>
  <si>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Paldean Water</t>
  </si>
  <si>
    <t>Paldean Fire</t>
  </si>
  <si>
    <t>0129</t>
  </si>
  <si>
    <t>0130</t>
  </si>
  <si>
    <t>0131</t>
  </si>
  <si>
    <t>0132</t>
  </si>
  <si>
    <t>0133</t>
  </si>
  <si>
    <t>0134</t>
  </si>
  <si>
    <t>0135</t>
  </si>
  <si>
    <t>0136</t>
  </si>
  <si>
    <t>0137</t>
  </si>
  <si>
    <t>0138</t>
  </si>
  <si>
    <t>0139</t>
  </si>
  <si>
    <t>0140</t>
  </si>
  <si>
    <t>0141</t>
  </si>
  <si>
    <t>0142</t>
  </si>
  <si>
    <t>0143</t>
  </si>
  <si>
    <t>0144</t>
  </si>
  <si>
    <t>0145</t>
  </si>
  <si>
    <t>0146</t>
  </si>
  <si>
    <t>0147</t>
  </si>
  <si>
    <t>0148</t>
  </si>
  <si>
    <t>0149</t>
  </si>
  <si>
    <t>0150</t>
  </si>
  <si>
    <t>0151</t>
  </si>
  <si>
    <t>0152</t>
  </si>
  <si>
    <t>0153</t>
  </si>
  <si>
    <t>0154</t>
  </si>
  <si>
    <t>0155</t>
  </si>
  <si>
    <t>0156</t>
  </si>
  <si>
    <t>0157</t>
  </si>
  <si>
    <t>0158</t>
  </si>
  <si>
    <t>0159</t>
  </si>
  <si>
    <t>0160</t>
  </si>
  <si>
    <t>0161</t>
  </si>
  <si>
    <t>0162</t>
  </si>
  <si>
    <t>0163</t>
  </si>
  <si>
    <t>0164</t>
  </si>
  <si>
    <t>0165</t>
  </si>
  <si>
    <t>0166</t>
  </si>
  <si>
    <t>0167</t>
  </si>
  <si>
    <t>0168</t>
  </si>
  <si>
    <t>0169</t>
  </si>
  <si>
    <t>0170</t>
  </si>
  <si>
    <t>0171</t>
  </si>
  <si>
    <t>0172</t>
  </si>
  <si>
    <t>0173</t>
  </si>
  <si>
    <t>0174</t>
  </si>
  <si>
    <t>0175</t>
  </si>
  <si>
    <t>0176</t>
  </si>
  <si>
    <t>0177</t>
  </si>
  <si>
    <t>0178</t>
  </si>
  <si>
    <t>0179</t>
  </si>
  <si>
    <t>0180</t>
  </si>
  <si>
    <t>0181</t>
  </si>
  <si>
    <t>0182</t>
  </si>
  <si>
    <t>0183</t>
  </si>
  <si>
    <t>0184</t>
  </si>
  <si>
    <t>0185</t>
  </si>
  <si>
    <t>0186</t>
  </si>
  <si>
    <t>0187</t>
  </si>
  <si>
    <t>0188</t>
  </si>
  <si>
    <t>0189</t>
  </si>
  <si>
    <t>0190</t>
  </si>
  <si>
    <t>0191</t>
  </si>
  <si>
    <t>0192</t>
  </si>
  <si>
    <t>0193</t>
  </si>
  <si>
    <t>0194</t>
  </si>
  <si>
    <t>0195</t>
  </si>
  <si>
    <t>0196</t>
  </si>
  <si>
    <t>0197</t>
  </si>
  <si>
    <t>0198</t>
  </si>
  <si>
    <t>0199</t>
  </si>
  <si>
    <t>0200</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</si>
  <si>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</si>
  <si>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</si>
  <si>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</si>
  <si>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</si>
  <si>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</si>
  <si>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</si>
  <si>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</si>
  <si>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</si>
  <si>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</si>
  <si>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</si>
  <si>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</si>
  <si>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</si>
  <si>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</si>
  <si>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</si>
  <si>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</si>
  <si>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</si>
  <si>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</si>
  <si>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</si>
  <si>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</si>
  <si>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</si>
  <si>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</si>
  <si>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</si>
  <si>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</si>
  <si>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</si>
  <si>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</si>
  <si>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</si>
  <si>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</si>
  <si>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</si>
  <si>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</si>
  <si>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</si>
  <si>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</si>
  <si>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</si>
  <si>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</si>
  <si>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</si>
  <si>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</si>
  <si>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</si>
  <si>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</si>
  <si>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</si>
  <si>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</si>
  <si>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</si>
  <si>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</si>
  <si>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</si>
  <si>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</si>
  <si>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</si>
  <si>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</si>
  <si>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</si>
  <si>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</si>
  <si>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</si>
  <si>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</si>
  <si>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</si>
  <si>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</si>
  <si>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0252</t>
  </si>
  <si>
    <t>0253</t>
  </si>
  <si>
    <t>0254</t>
  </si>
  <si>
    <t>0255</t>
  </si>
  <si>
    <t>0256</t>
  </si>
  <si>
    <t>0257</t>
  </si>
  <si>
    <t>0258</t>
  </si>
  <si>
    <t>0259</t>
  </si>
  <si>
    <t>0260</t>
  </si>
  <si>
    <t>0261</t>
  </si>
  <si>
    <t>0262</t>
  </si>
  <si>
    <t>0263</t>
  </si>
  <si>
    <t>0264</t>
  </si>
  <si>
    <t>0265</t>
  </si>
  <si>
    <t>0266</t>
  </si>
  <si>
    <t>0267</t>
  </si>
  <si>
    <t>0268</t>
  </si>
  <si>
    <t>0269</t>
  </si>
  <si>
    <t>0270</t>
  </si>
  <si>
    <t>0271</t>
  </si>
  <si>
    <t>0272</t>
  </si>
  <si>
    <t>0273</t>
  </si>
  <si>
    <t>0274</t>
  </si>
  <si>
    <t>0275</t>
  </si>
  <si>
    <t>0276</t>
  </si>
  <si>
    <t>0277</t>
  </si>
  <si>
    <t>0278</t>
  </si>
  <si>
    <t>0279</t>
  </si>
  <si>
    <t>0280</t>
  </si>
  <si>
    <t>0281</t>
  </si>
  <si>
    <t>0282</t>
  </si>
  <si>
    <t>0283</t>
  </si>
  <si>
    <t>0284</t>
  </si>
  <si>
    <t>0285</t>
  </si>
  <si>
    <t>0286</t>
  </si>
  <si>
    <t>0287</t>
  </si>
  <si>
    <t>0288</t>
  </si>
  <si>
    <t>0289</t>
  </si>
  <si>
    <t>0290</t>
  </si>
  <si>
    <t>0291</t>
  </si>
  <si>
    <t>0292</t>
  </si>
  <si>
    <t>0293</t>
  </si>
  <si>
    <t>0294</t>
  </si>
  <si>
    <t>0295</t>
  </si>
  <si>
    <t>0296</t>
  </si>
  <si>
    <t>0297</t>
  </si>
  <si>
    <t>0298</t>
  </si>
  <si>
    <t>0299</t>
  </si>
  <si>
    <t>0300</t>
  </si>
  <si>
    <t>0301</t>
  </si>
  <si>
    <t>0302</t>
  </si>
  <si>
    <t>0303</t>
  </si>
  <si>
    <t>0304</t>
  </si>
  <si>
    <t>0305</t>
  </si>
  <si>
    <t>0306</t>
  </si>
  <si>
    <t>0307</t>
  </si>
  <si>
    <t>0308</t>
  </si>
  <si>
    <t>0309</t>
  </si>
  <si>
    <t>0310</t>
  </si>
  <si>
    <t>0311</t>
  </si>
  <si>
    <t>0312</t>
  </si>
  <si>
    <t>0313</t>
  </si>
  <si>
    <t>0314</t>
  </si>
  <si>
    <t>0315</t>
  </si>
  <si>
    <t>0316</t>
  </si>
  <si>
    <t>0317</t>
  </si>
  <si>
    <t>0318</t>
  </si>
  <si>
    <t>0319</t>
  </si>
  <si>
    <t>0320</t>
  </si>
  <si>
    <t>0321</t>
  </si>
  <si>
    <t>0322</t>
  </si>
  <si>
    <t>0323</t>
  </si>
  <si>
    <t>0324</t>
  </si>
  <si>
    <t>0325</t>
  </si>
  <si>
    <t>0326</t>
  </si>
  <si>
    <t>0327</t>
  </si>
  <si>
    <t>0328</t>
  </si>
  <si>
    <t>0329</t>
  </si>
  <si>
    <t>0330</t>
  </si>
  <si>
    <t>0331</t>
  </si>
  <si>
    <t>0332</t>
  </si>
  <si>
    <t>0333</t>
  </si>
  <si>
    <t>0334</t>
  </si>
  <si>
    <t>0335</t>
  </si>
  <si>
    <t>0336</t>
  </si>
  <si>
    <t>0337</t>
  </si>
  <si>
    <t>0338</t>
  </si>
  <si>
    <t>0339</t>
  </si>
  <si>
    <t>0340</t>
  </si>
  <si>
    <t>0341</t>
  </si>
  <si>
    <t>0342</t>
  </si>
  <si>
    <t>0343</t>
  </si>
  <si>
    <t>0344</t>
  </si>
  <si>
    <t>0345</t>
  </si>
  <si>
    <t>0346</t>
  </si>
  <si>
    <t>0347</t>
  </si>
  <si>
    <t>0348</t>
  </si>
  <si>
    <t>0349</t>
  </si>
  <si>
    <t>0350</t>
  </si>
  <si>
    <t>0351</t>
  </si>
  <si>
    <t>0352</t>
  </si>
  <si>
    <t>0353</t>
  </si>
  <si>
    <t>0354</t>
  </si>
  <si>
    <t>0355</t>
  </si>
  <si>
    <t>0356</t>
  </si>
  <si>
    <t>0357</t>
  </si>
  <si>
    <t>0358</t>
  </si>
  <si>
    <t>0359</t>
  </si>
  <si>
    <t>0360</t>
  </si>
  <si>
    <t>0361</t>
  </si>
  <si>
    <t>0362</t>
  </si>
  <si>
    <t>0363</t>
  </si>
  <si>
    <t>0364</t>
  </si>
  <si>
    <t>0365</t>
  </si>
  <si>
    <t>0366</t>
  </si>
  <si>
    <t>0367</t>
  </si>
  <si>
    <t>0368</t>
  </si>
  <si>
    <t>0369</t>
  </si>
  <si>
    <t>0370</t>
  </si>
  <si>
    <t>0371</t>
  </si>
  <si>
    <t>0372</t>
  </si>
  <si>
    <t>0373</t>
  </si>
  <si>
    <t>0374</t>
  </si>
  <si>
    <t>0375</t>
  </si>
  <si>
    <t>0376</t>
  </si>
  <si>
    <t>0377</t>
  </si>
  <si>
    <t>0378</t>
  </si>
  <si>
    <t>0379</t>
  </si>
  <si>
    <t>0380</t>
  </si>
  <si>
    <t>0381</t>
  </si>
  <si>
    <t>0382</t>
  </si>
  <si>
    <t>0383</t>
  </si>
  <si>
    <t>0384</t>
  </si>
  <si>
    <t>0385</t>
  </si>
  <si>
    <t>0386</t>
  </si>
  <si>
    <t>0387</t>
  </si>
  <si>
    <t>0388</t>
  </si>
  <si>
    <t>0389</t>
  </si>
  <si>
    <t>0390</t>
  </si>
  <si>
    <t>0391</t>
  </si>
  <si>
    <t>0392</t>
  </si>
  <si>
    <t>0393</t>
  </si>
  <si>
    <t>0394</t>
  </si>
  <si>
    <t>0395</t>
  </si>
  <si>
    <t>0396</t>
  </si>
  <si>
    <t>0397</t>
  </si>
  <si>
    <t>0398</t>
  </si>
  <si>
    <t>0399</t>
  </si>
  <si>
    <t>0400</t>
  </si>
  <si>
    <t>0401</t>
  </si>
  <si>
    <t>0402</t>
  </si>
  <si>
    <t>0403</t>
  </si>
  <si>
    <t>0404</t>
  </si>
  <si>
    <t>0405</t>
  </si>
  <si>
    <t>0406</t>
  </si>
  <si>
    <t>0407</t>
  </si>
  <si>
    <t>0408</t>
  </si>
  <si>
    <t>0409</t>
  </si>
  <si>
    <t>0410</t>
  </si>
  <si>
    <t>0411</t>
  </si>
  <si>
    <t>0412</t>
  </si>
  <si>
    <t>0413</t>
  </si>
  <si>
    <t>0414</t>
  </si>
  <si>
    <t>0415</t>
  </si>
  <si>
    <t>0416</t>
  </si>
  <si>
    <t>0417</t>
  </si>
  <si>
    <t>0418</t>
  </si>
  <si>
    <t>0419</t>
  </si>
  <si>
    <t>0420</t>
  </si>
  <si>
    <t>0421</t>
  </si>
  <si>
    <t>0422</t>
  </si>
  <si>
    <t>0423</t>
  </si>
  <si>
    <t>0424</t>
  </si>
  <si>
    <t>0425</t>
  </si>
  <si>
    <t>0426</t>
  </si>
  <si>
    <t>0427</t>
  </si>
  <si>
    <t>0428</t>
  </si>
  <si>
    <t>0429</t>
  </si>
  <si>
    <t>0430</t>
  </si>
  <si>
    <t>0431</t>
  </si>
  <si>
    <t>0432</t>
  </si>
  <si>
    <t>0433</t>
  </si>
  <si>
    <t>0434</t>
  </si>
  <si>
    <t>0435</t>
  </si>
  <si>
    <t>0436</t>
  </si>
  <si>
    <t>0437</t>
  </si>
  <si>
    <t>0438</t>
  </si>
  <si>
    <t>0439</t>
  </si>
  <si>
    <t>0440</t>
  </si>
  <si>
    <t>0441</t>
  </si>
  <si>
    <t>0442</t>
  </si>
  <si>
    <t>0443</t>
  </si>
  <si>
    <t>0444</t>
  </si>
  <si>
    <t>0445</t>
  </si>
  <si>
    <t>0446</t>
  </si>
  <si>
    <t>0447</t>
  </si>
  <si>
    <t>0448</t>
  </si>
  <si>
    <t>0449</t>
  </si>
  <si>
    <t>0450</t>
  </si>
  <si>
    <t>0451</t>
  </si>
  <si>
    <t>0452</t>
  </si>
  <si>
    <t>0453</t>
  </si>
  <si>
    <t>0454</t>
  </si>
  <si>
    <t>0455</t>
  </si>
  <si>
    <t>0456</t>
  </si>
  <si>
    <t>0457</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</si>
  <si>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</si>
  <si>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</si>
  <si>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</si>
  <si>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</si>
  <si>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</si>
  <si>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</si>
  <si>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</si>
  <si>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</si>
  <si>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</si>
  <si>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</si>
  <si>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</si>
  <si>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</si>
  <si>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</si>
  <si>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</si>
  <si>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</si>
  <si>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</si>
  <si>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</si>
  <si>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</si>
  <si>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</si>
  <si>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</si>
  <si>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</si>
  <si>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</si>
  <si>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</si>
  <si>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</si>
  <si>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</si>
  <si>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0483</t>
  </si>
  <si>
    <t>0484</t>
  </si>
  <si>
    <t>0485</t>
  </si>
  <si>
    <t>0486</t>
  </si>
  <si>
    <t>0487</t>
  </si>
  <si>
    <t>Origin</t>
  </si>
  <si>
    <t>0488</t>
  </si>
  <si>
    <t>0489</t>
  </si>
  <si>
    <t>0490</t>
  </si>
  <si>
    <t>0491</t>
  </si>
  <si>
    <t>0492</t>
  </si>
  <si>
    <t>0493</t>
  </si>
  <si>
    <t>0494</t>
  </si>
  <si>
    <t>0495</t>
  </si>
  <si>
    <t>0496</t>
  </si>
  <si>
    <t>0497</t>
  </si>
  <si>
    <t>0498</t>
  </si>
  <si>
    <t>0499</t>
  </si>
  <si>
    <t>0500</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</si>
  <si>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</si>
  <si>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</si>
  <si>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</si>
  <si>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</si>
  <si>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</si>
  <si>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</si>
  <si>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</si>
  <si>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</si>
  <si>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</si>
  <si>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</si>
  <si>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</si>
  <si>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</si>
  <si>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</si>
  <si>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</si>
  <si>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</si>
  <si>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</si>
  <si>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</si>
  <si>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</si>
  <si>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</si>
  <si>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</si>
  <si>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</si>
  <si>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</si>
  <si>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</si>
  <si>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</si>
  <si>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</si>
  <si>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</si>
  <si>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</si>
  <si>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0528</t>
  </si>
  <si>
    <t>0529</t>
  </si>
  <si>
    <t>0530</t>
  </si>
  <si>
    <t>0531</t>
  </si>
  <si>
    <t>0532</t>
  </si>
  <si>
    <t>0533</t>
  </si>
  <si>
    <t>0534</t>
  </si>
  <si>
    <t>0535</t>
  </si>
  <si>
    <t>0536</t>
  </si>
  <si>
    <t>0537</t>
  </si>
  <si>
    <t>0538</t>
  </si>
  <si>
    <t>0539</t>
  </si>
  <si>
    <t>0540</t>
  </si>
  <si>
    <t>0541</t>
  </si>
  <si>
    <t>0542</t>
  </si>
  <si>
    <t>0543</t>
  </si>
  <si>
    <t>0544</t>
  </si>
  <si>
    <t>0545</t>
  </si>
  <si>
    <t>0546</t>
  </si>
  <si>
    <t>0547</t>
  </si>
  <si>
    <t>0548</t>
  </si>
  <si>
    <t>0549</t>
  </si>
  <si>
    <t>0550</t>
  </si>
  <si>
    <t>0551</t>
  </si>
  <si>
    <t>0552</t>
  </si>
  <si>
    <t>0553</t>
  </si>
  <si>
    <t>0554</t>
  </si>
  <si>
    <t>0555</t>
  </si>
  <si>
    <t>0556</t>
  </si>
  <si>
    <t>0557</t>
  </si>
  <si>
    <t>0558</t>
  </si>
  <si>
    <t>0559</t>
  </si>
  <si>
    <t>0560</t>
  </si>
  <si>
    <t>0561</t>
  </si>
  <si>
    <t>0562</t>
  </si>
  <si>
    <t>0563</t>
  </si>
  <si>
    <t>0564</t>
  </si>
  <si>
    <t>0565</t>
  </si>
  <si>
    <t>0566</t>
  </si>
  <si>
    <t>0567</t>
  </si>
  <si>
    <t>0568</t>
  </si>
  <si>
    <t>0569</t>
  </si>
  <si>
    <t>0570</t>
  </si>
  <si>
    <t>0571</t>
  </si>
  <si>
    <t>0572</t>
  </si>
  <si>
    <t>0573</t>
  </si>
  <si>
    <t>0574</t>
  </si>
  <si>
    <t>0575</t>
  </si>
  <si>
    <t>0576</t>
  </si>
  <si>
    <t>0577</t>
  </si>
  <si>
    <t>0578</t>
  </si>
  <si>
    <t>0579</t>
  </si>
  <si>
    <t>0580</t>
  </si>
  <si>
    <t>0581</t>
  </si>
  <si>
    <t>0582</t>
  </si>
  <si>
    <t>0583</t>
  </si>
  <si>
    <t>0584</t>
  </si>
  <si>
    <t>0585</t>
  </si>
  <si>
    <t>0586</t>
  </si>
  <si>
    <t>0587</t>
  </si>
  <si>
    <t>0588</t>
  </si>
  <si>
    <t>0589</t>
  </si>
  <si>
    <t>0590</t>
  </si>
  <si>
    <t>0591</t>
  </si>
  <si>
    <t>0592</t>
  </si>
  <si>
    <t>0593</t>
  </si>
  <si>
    <t>0594</t>
  </si>
  <si>
    <t>0595</t>
  </si>
  <si>
    <t>0596</t>
  </si>
  <si>
    <t>0597</t>
  </si>
  <si>
    <t>0598</t>
  </si>
  <si>
    <t>0599</t>
  </si>
  <si>
    <t>0600</t>
  </si>
  <si>
    <t>0601</t>
  </si>
  <si>
    <t>0602</t>
  </si>
  <si>
    <t>0603</t>
  </si>
  <si>
    <t>0604</t>
  </si>
  <si>
    <t>0605</t>
  </si>
  <si>
    <t>0606</t>
  </si>
  <si>
    <t>0607</t>
  </si>
  <si>
    <t>0608</t>
  </si>
  <si>
    <t>0609</t>
  </si>
  <si>
    <t>0610</t>
  </si>
  <si>
    <t>0611</t>
  </si>
  <si>
    <t>0612</t>
  </si>
  <si>
    <t>0613</t>
  </si>
  <si>
    <t>0614</t>
  </si>
  <si>
    <t>0615</t>
  </si>
  <si>
    <t>0616</t>
  </si>
  <si>
    <t>0617</t>
  </si>
  <si>
    <t>0618</t>
  </si>
  <si>
    <t>0619</t>
  </si>
  <si>
    <t>0620</t>
  </si>
  <si>
    <t>0621</t>
  </si>
  <si>
    <t>0622</t>
  </si>
  <si>
    <t>0623</t>
  </si>
  <si>
    <t>0624</t>
  </si>
  <si>
    <t>0625</t>
  </si>
  <si>
    <t>0626</t>
  </si>
  <si>
    <t>0627</t>
  </si>
  <si>
    <t>0628</t>
  </si>
  <si>
    <t>0629</t>
  </si>
  <si>
    <t>0630</t>
  </si>
  <si>
    <t>0631</t>
  </si>
  <si>
    <t>0632</t>
  </si>
  <si>
    <t>0633</t>
  </si>
  <si>
    <t>0634</t>
  </si>
  <si>
    <t>0635</t>
  </si>
  <si>
    <t>0636</t>
  </si>
  <si>
    <t>0637</t>
  </si>
  <si>
    <t>0638</t>
  </si>
  <si>
    <t>0639</t>
  </si>
  <si>
    <t>0640</t>
  </si>
  <si>
    <t>0641</t>
  </si>
  <si>
    <t>0642</t>
  </si>
  <si>
    <t>0643</t>
  </si>
  <si>
    <t>0644</t>
  </si>
  <si>
    <t>0645</t>
  </si>
  <si>
    <t>0646</t>
  </si>
  <si>
    <t>0647</t>
  </si>
  <si>
    <t>0648</t>
  </si>
  <si>
    <t>0649</t>
  </si>
  <si>
    <t>0650</t>
  </si>
  <si>
    <t>0651</t>
  </si>
  <si>
    <t>0652</t>
  </si>
  <si>
    <t>0653</t>
  </si>
  <si>
    <t>0654</t>
  </si>
  <si>
    <t>0655</t>
  </si>
  <si>
    <t>0656</t>
  </si>
  <si>
    <t>0657</t>
  </si>
  <si>
    <t>0658</t>
  </si>
  <si>
    <t>0659</t>
  </si>
  <si>
    <t>0660</t>
  </si>
  <si>
    <t>0661</t>
  </si>
  <si>
    <t>0662</t>
  </si>
  <si>
    <t>0663</t>
  </si>
  <si>
    <t>0664</t>
  </si>
  <si>
    <t>0665</t>
  </si>
  <si>
    <t>0666</t>
  </si>
  <si>
    <t>0667</t>
  </si>
  <si>
    <t>0668</t>
  </si>
  <si>
    <t>0669</t>
  </si>
  <si>
    <t>0670</t>
  </si>
  <si>
    <t>0671</t>
  </si>
  <si>
    <t>0672</t>
  </si>
  <si>
    <t>0673</t>
  </si>
  <si>
    <t>0674</t>
  </si>
  <si>
    <t>0675</t>
  </si>
  <si>
    <t>0676</t>
  </si>
  <si>
    <t>0677</t>
  </si>
  <si>
    <t>0678</t>
  </si>
  <si>
    <t>Female</t>
  </si>
  <si>
    <t>0679</t>
  </si>
  <si>
    <t>0680</t>
  </si>
  <si>
    <t>0681</t>
  </si>
  <si>
    <t>0682</t>
  </si>
  <si>
    <t>0683</t>
  </si>
  <si>
    <t>0684</t>
  </si>
  <si>
    <t>0685</t>
  </si>
  <si>
    <t>0686</t>
  </si>
  <si>
    <t>0687</t>
  </si>
  <si>
    <t>0688</t>
  </si>
  <si>
    <t>0689</t>
  </si>
  <si>
    <t>0690</t>
  </si>
  <si>
    <t>0691</t>
  </si>
  <si>
    <t>0692</t>
  </si>
  <si>
    <t>0693</t>
  </si>
  <si>
    <t>0694</t>
  </si>
  <si>
    <t>0695</t>
  </si>
  <si>
    <t>0696</t>
  </si>
  <si>
    <t>0697</t>
  </si>
  <si>
    <t>0698</t>
  </si>
  <si>
    <t>0699</t>
  </si>
  <si>
    <t>0700</t>
  </si>
  <si>
    <t>0701</t>
  </si>
  <si>
    <t>0702</t>
  </si>
  <si>
    <t>0703</t>
  </si>
  <si>
    <t>0704</t>
  </si>
  <si>
    <t>0705</t>
  </si>
  <si>
    <t>0706</t>
  </si>
  <si>
    <t>0707</t>
  </si>
  <si>
    <t>0708</t>
  </si>
  <si>
    <t>0709</t>
  </si>
  <si>
    <t>0710</t>
  </si>
  <si>
    <t>0711</t>
  </si>
  <si>
    <t>0712</t>
  </si>
  <si>
    <t>0713</t>
  </si>
  <si>
    <t>0714</t>
  </si>
  <si>
    <t>0715</t>
  </si>
  <si>
    <t>0716</t>
  </si>
  <si>
    <t>0717</t>
  </si>
  <si>
    <t>0718</t>
  </si>
  <si>
    <t>0719</t>
  </si>
  <si>
    <t>0720</t>
  </si>
  <si>
    <t>0721</t>
  </si>
  <si>
    <t>0722</t>
  </si>
  <si>
    <t>0723</t>
  </si>
  <si>
    <t>0724</t>
  </si>
  <si>
    <t>0725</t>
  </si>
  <si>
    <t>0726</t>
  </si>
  <si>
    <t>0727</t>
  </si>
  <si>
    <t>0728</t>
  </si>
  <si>
    <t>0729</t>
  </si>
  <si>
    <t>0730</t>
  </si>
  <si>
    <t>0731</t>
  </si>
  <si>
    <t>0732</t>
  </si>
  <si>
    <t>0733</t>
  </si>
  <si>
    <t>0734</t>
  </si>
  <si>
    <t>0735</t>
  </si>
  <si>
    <t>0736</t>
  </si>
  <si>
    <t>0737</t>
  </si>
  <si>
    <t>0738</t>
  </si>
  <si>
    <t>0739</t>
  </si>
  <si>
    <t>0740</t>
  </si>
  <si>
    <t>0741</t>
  </si>
  <si>
    <t>0742</t>
  </si>
  <si>
    <t>0743</t>
  </si>
  <si>
    <t>0744</t>
  </si>
  <si>
    <t>0745</t>
  </si>
  <si>
    <t>0746</t>
  </si>
  <si>
    <t>0747</t>
  </si>
  <si>
    <t>0748</t>
  </si>
  <si>
    <t>0749</t>
  </si>
  <si>
    <t>0750</t>
  </si>
  <si>
    <t>0751</t>
  </si>
  <si>
    <t>0752</t>
  </si>
  <si>
    <t>0753</t>
  </si>
  <si>
    <t>0754</t>
  </si>
  <si>
    <t>0755</t>
  </si>
  <si>
    <t>0756</t>
  </si>
  <si>
    <t>0757</t>
  </si>
  <si>
    <t>0758</t>
  </si>
  <si>
    <t>0759</t>
  </si>
  <si>
    <t>0760</t>
  </si>
  <si>
    <t>0761</t>
  </si>
  <si>
    <t>0762</t>
  </si>
  <si>
    <t>0763</t>
  </si>
  <si>
    <t>0764</t>
  </si>
  <si>
    <t>0765</t>
  </si>
  <si>
    <t>0766</t>
  </si>
  <si>
    <t>0767</t>
  </si>
  <si>
    <t>0768</t>
  </si>
  <si>
    <t>0769</t>
  </si>
  <si>
    <t>0770</t>
  </si>
  <si>
    <t>0771</t>
  </si>
  <si>
    <t>0772</t>
  </si>
  <si>
    <t>0773</t>
  </si>
  <si>
    <t>0774</t>
  </si>
  <si>
    <t>Orange Core</t>
  </si>
  <si>
    <t>Yellow Core</t>
  </si>
  <si>
    <t>Green Core</t>
  </si>
  <si>
    <t>Blue Core</t>
  </si>
  <si>
    <t>Indigo Core</t>
  </si>
  <si>
    <t>Violet Core</t>
  </si>
  <si>
    <t>0775</t>
  </si>
  <si>
    <t>0776</t>
  </si>
  <si>
    <t>0777</t>
  </si>
  <si>
    <t>0778</t>
  </si>
  <si>
    <t>0779</t>
  </si>
  <si>
    <t>0780</t>
  </si>
  <si>
    <t>0781</t>
  </si>
  <si>
    <t>0782</t>
  </si>
  <si>
    <t>0783</t>
  </si>
  <si>
    <t>0784</t>
  </si>
  <si>
    <t>0785</t>
  </si>
  <si>
    <t>0786</t>
  </si>
  <si>
    <t>0787</t>
  </si>
  <si>
    <t>0788</t>
  </si>
  <si>
    <t>0789</t>
  </si>
  <si>
    <t>0790</t>
  </si>
  <si>
    <t>0791</t>
  </si>
  <si>
    <t>0792</t>
  </si>
  <si>
    <t>0793</t>
  </si>
  <si>
    <t>0794</t>
  </si>
  <si>
    <t>0795</t>
  </si>
  <si>
    <t>0796</t>
  </si>
  <si>
    <t>0797</t>
  </si>
  <si>
    <t>0798</t>
  </si>
  <si>
    <t>0799</t>
  </si>
  <si>
    <t>0800</t>
  </si>
  <si>
    <t>0801</t>
  </si>
  <si>
    <t>0802</t>
  </si>
  <si>
    <t>0803</t>
  </si>
  <si>
    <t>0804</t>
  </si>
  <si>
    <t>0805</t>
  </si>
  <si>
    <t>0806</t>
  </si>
  <si>
    <t>0807</t>
  </si>
  <si>
    <t>0808</t>
  </si>
  <si>
    <t>0809</t>
  </si>
  <si>
    <t>0810</t>
  </si>
  <si>
    <t>0811</t>
  </si>
  <si>
    <t>0812</t>
  </si>
  <si>
    <t>0813</t>
  </si>
  <si>
    <t>0814</t>
  </si>
  <si>
    <t>0815</t>
  </si>
  <si>
    <t>0816</t>
  </si>
  <si>
    <t>0817</t>
  </si>
  <si>
    <t>0818</t>
  </si>
  <si>
    <t>0819</t>
  </si>
  <si>
    <t>0820</t>
  </si>
  <si>
    <t>0821</t>
  </si>
  <si>
    <t>0822</t>
  </si>
  <si>
    <t>0823</t>
  </si>
  <si>
    <t>0824</t>
  </si>
  <si>
    <t>0825</t>
  </si>
  <si>
    <t>0826</t>
  </si>
  <si>
    <t>0827</t>
  </si>
  <si>
    <t>0828</t>
  </si>
  <si>
    <t>0829</t>
  </si>
  <si>
    <t>0830</t>
  </si>
  <si>
    <t>0831</t>
  </si>
  <si>
    <t>0832</t>
  </si>
  <si>
    <t>0833</t>
  </si>
  <si>
    <t>0834</t>
  </si>
  <si>
    <t>0835</t>
  </si>
  <si>
    <t>0836</t>
  </si>
  <si>
    <t>0837</t>
  </si>
  <si>
    <t>0838</t>
  </si>
  <si>
    <t>0839</t>
  </si>
  <si>
    <t>0840</t>
  </si>
  <si>
    <t>0841</t>
  </si>
  <si>
    <t>0842</t>
  </si>
  <si>
    <t>0843</t>
  </si>
  <si>
    <t>0844</t>
  </si>
  <si>
    <t>0845</t>
  </si>
  <si>
    <t>0846</t>
  </si>
  <si>
    <t>0847</t>
  </si>
  <si>
    <t>0848</t>
  </si>
  <si>
    <t>0849</t>
  </si>
  <si>
    <t>0850</t>
  </si>
  <si>
    <t>0851</t>
  </si>
  <si>
    <t>0852</t>
  </si>
  <si>
    <t>0853</t>
  </si>
  <si>
    <t>0854</t>
  </si>
  <si>
    <t>0855</t>
  </si>
  <si>
    <t>0856</t>
  </si>
  <si>
    <t>0857</t>
  </si>
  <si>
    <t>0858</t>
  </si>
  <si>
    <t>0859</t>
  </si>
  <si>
    <t>0860</t>
  </si>
  <si>
    <t>0861</t>
  </si>
  <si>
    <t>0862</t>
  </si>
  <si>
    <t>0863</t>
  </si>
  <si>
    <t>0864</t>
  </si>
  <si>
    <t>0865</t>
  </si>
  <si>
    <t>0866</t>
  </si>
  <si>
    <t>0867</t>
  </si>
  <si>
    <t>0868</t>
  </si>
  <si>
    <t>0869</t>
  </si>
  <si>
    <t>0870</t>
  </si>
  <si>
    <t>0871</t>
  </si>
  <si>
    <t>0872</t>
  </si>
  <si>
    <t>0873</t>
  </si>
  <si>
    <t>0874</t>
  </si>
  <si>
    <t>0875</t>
  </si>
  <si>
    <t>0876</t>
  </si>
  <si>
    <t>0877</t>
  </si>
  <si>
    <t>0878</t>
  </si>
  <si>
    <t>0879</t>
  </si>
  <si>
    <t>0880</t>
  </si>
  <si>
    <t>0881</t>
  </si>
  <si>
    <t>0882</t>
  </si>
  <si>
    <t>0883</t>
  </si>
  <si>
    <t>0884</t>
  </si>
  <si>
    <t>0885</t>
  </si>
  <si>
    <t>0886</t>
  </si>
  <si>
    <t>0887</t>
  </si>
  <si>
    <t>0888</t>
  </si>
  <si>
    <t>0889</t>
  </si>
  <si>
    <t>0890</t>
  </si>
  <si>
    <t>0891</t>
  </si>
  <si>
    <t>0892</t>
  </si>
  <si>
    <t>0893</t>
  </si>
  <si>
    <t>0894</t>
  </si>
  <si>
    <t>0895</t>
  </si>
  <si>
    <t>0896</t>
  </si>
  <si>
    <t>0897</t>
  </si>
  <si>
    <t>0898</t>
  </si>
  <si>
    <t>0899</t>
  </si>
  <si>
    <t>0900</t>
  </si>
  <si>
    <t>0901</t>
  </si>
  <si>
    <t>0902</t>
  </si>
  <si>
    <t>0903</t>
  </si>
  <si>
    <t>0904</t>
  </si>
  <si>
    <t>0905</t>
  </si>
  <si>
    <t>0906</t>
  </si>
  <si>
    <t>0907</t>
  </si>
  <si>
    <t>0908</t>
  </si>
  <si>
    <t>0909</t>
  </si>
  <si>
    <t>0910</t>
  </si>
  <si>
    <t>0911</t>
  </si>
  <si>
    <t>0912</t>
  </si>
  <si>
    <t>0913</t>
  </si>
  <si>
    <t>0914</t>
  </si>
  <si>
    <t>0915</t>
  </si>
  <si>
    <t>0916</t>
  </si>
  <si>
    <t>0917</t>
  </si>
  <si>
    <t>0918</t>
  </si>
  <si>
    <t>0919</t>
  </si>
  <si>
    <t>0920</t>
  </si>
  <si>
    <t>0921</t>
  </si>
  <si>
    <t>0922</t>
  </si>
  <si>
    <t>0923</t>
  </si>
  <si>
    <t>0924</t>
  </si>
  <si>
    <t>0925</t>
  </si>
  <si>
    <t>family of 3</t>
  </si>
  <si>
    <t>family of 4</t>
  </si>
  <si>
    <t>0926</t>
  </si>
  <si>
    <t>0927</t>
  </si>
  <si>
    <t>0928</t>
  </si>
  <si>
    <t>0929</t>
  </si>
  <si>
    <t>0930</t>
  </si>
  <si>
    <t>0931</t>
  </si>
  <si>
    <t>green</t>
  </si>
  <si>
    <t>blue</t>
  </si>
  <si>
    <t>white</t>
  </si>
  <si>
    <t>yellow</t>
  </si>
  <si>
    <t>0932</t>
  </si>
  <si>
    <t>0933</t>
  </si>
  <si>
    <t>0934</t>
  </si>
  <si>
    <t>0935</t>
  </si>
  <si>
    <t>0936</t>
  </si>
  <si>
    <t>0937</t>
  </si>
  <si>
    <t>0938</t>
  </si>
  <si>
    <t>0939</t>
  </si>
  <si>
    <t>0940</t>
  </si>
  <si>
    <t>0941</t>
  </si>
  <si>
    <t>0942</t>
  </si>
  <si>
    <t>0943</t>
  </si>
  <si>
    <t>0944</t>
  </si>
  <si>
    <t>0945</t>
  </si>
  <si>
    <t>0946</t>
  </si>
  <si>
    <t>0947</t>
  </si>
  <si>
    <t>0948</t>
  </si>
  <si>
    <t>0949</t>
  </si>
  <si>
    <t>0950</t>
  </si>
  <si>
    <t>0951</t>
  </si>
  <si>
    <t>0952</t>
  </si>
  <si>
    <t>0953</t>
  </si>
  <si>
    <t>0954</t>
  </si>
  <si>
    <t>0955</t>
  </si>
  <si>
    <t>0956</t>
  </si>
  <si>
    <t>0957</t>
  </si>
  <si>
    <t>0958</t>
  </si>
  <si>
    <t>0959</t>
  </si>
  <si>
    <t>0960</t>
  </si>
  <si>
    <t>0961</t>
  </si>
  <si>
    <t>0962</t>
  </si>
  <si>
    <t>0963</t>
  </si>
  <si>
    <t>0964</t>
  </si>
  <si>
    <t>0965</t>
  </si>
  <si>
    <t>0966</t>
  </si>
  <si>
    <t>0967</t>
  </si>
  <si>
    <t>0968</t>
  </si>
  <si>
    <t>0969</t>
  </si>
  <si>
    <t>0970</t>
  </si>
  <si>
    <t>0971</t>
  </si>
  <si>
    <t>0972</t>
  </si>
  <si>
    <t>0973</t>
  </si>
  <si>
    <t>0974</t>
  </si>
  <si>
    <t>0975</t>
  </si>
  <si>
    <t>0976</t>
  </si>
  <si>
    <t>0977</t>
  </si>
  <si>
    <t>0978</t>
  </si>
  <si>
    <t>curly</t>
  </si>
  <si>
    <t>droopy</t>
  </si>
  <si>
    <t>stretchy</t>
  </si>
  <si>
    <t>0979</t>
  </si>
  <si>
    <t>0980</t>
  </si>
  <si>
    <t>0981</t>
  </si>
  <si>
    <t>0982</t>
  </si>
  <si>
    <t>2 segment</t>
  </si>
  <si>
    <t>3 segment</t>
  </si>
  <si>
    <t>0983</t>
  </si>
  <si>
    <t>0984</t>
  </si>
  <si>
    <t>0985</t>
  </si>
  <si>
    <t>0986</t>
  </si>
  <si>
    <t>0987</t>
  </si>
  <si>
    <t>0988</t>
  </si>
  <si>
    <t>0989</t>
  </si>
  <si>
    <t>0990</t>
  </si>
  <si>
    <t>0991</t>
  </si>
  <si>
    <t>0992</t>
  </si>
  <si>
    <t>0993</t>
  </si>
  <si>
    <t>0994</t>
  </si>
  <si>
    <t>0995</t>
  </si>
  <si>
    <t>0996</t>
  </si>
  <si>
    <t>0997</t>
  </si>
  <si>
    <t>0998</t>
  </si>
  <si>
    <t>0999</t>
  </si>
  <si>
    <t>Chest</t>
  </si>
  <si>
    <t>Roaming</t>
  </si>
  <si>
    <t>1000</t>
  </si>
  <si>
    <t>1001</t>
  </si>
  <si>
    <t>1002</t>
  </si>
  <si>
    <t>1003</t>
  </si>
  <si>
    <t>1004</t>
  </si>
  <si>
    <t>1005</t>
  </si>
  <si>
    <t>1006</t>
  </si>
  <si>
    <t>1007</t>
  </si>
  <si>
    <t>1008</t>
  </si>
  <si>
    <t>1009</t>
  </si>
  <si>
    <t>Walking Wake</t>
  </si>
  <si>
    <t>1010</t>
  </si>
  <si>
    <t>Iron Leaves</t>
  </si>
  <si>
    <t>bulbasaur</t>
  </si>
  <si>
    <t>Grass</t>
  </si>
  <si>
    <t>Poison</t>
  </si>
  <si>
    <t>ivysaur</t>
  </si>
  <si>
    <t>venusaur</t>
  </si>
  <si>
    <t>venusaur-f</t>
  </si>
  <si>
    <t>charmander</t>
  </si>
  <si>
    <t>Fire</t>
  </si>
  <si>
    <t>charmeleon</t>
  </si>
  <si>
    <t>charizard</t>
  </si>
  <si>
    <t>Flying</t>
  </si>
  <si>
    <t>squirtle</t>
  </si>
  <si>
    <t>Water</t>
  </si>
  <si>
    <t>wartortle</t>
  </si>
  <si>
    <t>blastoise</t>
  </si>
  <si>
    <t>caterpie</t>
  </si>
  <si>
    <t>Bug</t>
  </si>
  <si>
    <t>metapod</t>
  </si>
  <si>
    <t>butterfree</t>
  </si>
  <si>
    <t>butterfree-f</t>
  </si>
  <si>
    <t>weedle</t>
  </si>
  <si>
    <t>kakuna</t>
  </si>
  <si>
    <t>beedrill</t>
  </si>
  <si>
    <t>pidgey</t>
  </si>
  <si>
    <t>pidgeotto</t>
  </si>
  <si>
    <t>pidgeot</t>
  </si>
  <si>
    <t>rattata</t>
  </si>
  <si>
    <t>rattata-1</t>
  </si>
  <si>
    <t>Dark</t>
  </si>
  <si>
    <t>rattata-f</t>
  </si>
  <si>
    <t>raticate</t>
  </si>
  <si>
    <t>raticate-1</t>
  </si>
  <si>
    <t>raticate-f</t>
  </si>
  <si>
    <t>spearow</t>
  </si>
  <si>
    <t>fearow</t>
  </si>
  <si>
    <t>ekans</t>
  </si>
  <si>
    <t>arbok</t>
  </si>
  <si>
    <t>pikachu</t>
  </si>
  <si>
    <t>Electric</t>
  </si>
  <si>
    <t>pikachu-1</t>
  </si>
  <si>
    <t>pikachu-2</t>
  </si>
  <si>
    <t>pikachu-3</t>
  </si>
  <si>
    <t>pikachu-4</t>
  </si>
  <si>
    <t>pikachu-5</t>
  </si>
  <si>
    <t>pikachu-6</t>
  </si>
  <si>
    <t>pikachu-7</t>
  </si>
  <si>
    <t>pikachu-9</t>
  </si>
  <si>
    <t>pikachu-f</t>
  </si>
  <si>
    <t>raichu</t>
  </si>
  <si>
    <t>raichu-1</t>
  </si>
  <si>
    <t>Psychic</t>
  </si>
  <si>
    <t>raichu-f</t>
  </si>
  <si>
    <t>sandshrew</t>
  </si>
  <si>
    <t>Ground</t>
  </si>
  <si>
    <t>sandshrew-1</t>
  </si>
  <si>
    <t>Ice</t>
  </si>
  <si>
    <t>Steel</t>
  </si>
  <si>
    <t>sandslash</t>
  </si>
  <si>
    <t>sandslash-1</t>
  </si>
  <si>
    <t>nidoran♀</t>
  </si>
  <si>
    <t>nidorina</t>
  </si>
  <si>
    <t>nidoqueen</t>
  </si>
  <si>
    <t>nidoran♂</t>
  </si>
  <si>
    <t>nidorino</t>
  </si>
  <si>
    <t>nidoking</t>
  </si>
  <si>
    <t>clefairy</t>
  </si>
  <si>
    <t>Fairy</t>
  </si>
  <si>
    <t>clefable</t>
  </si>
  <si>
    <t>vulpix</t>
  </si>
  <si>
    <t>vulpix-1</t>
  </si>
  <si>
    <t>ninetales</t>
  </si>
  <si>
    <t>ninetales-1</t>
  </si>
  <si>
    <t>jigglypuff</t>
  </si>
  <si>
    <t>wigglytuff</t>
  </si>
  <si>
    <t>zubat</t>
  </si>
  <si>
    <t>zubat-f</t>
  </si>
  <si>
    <t>golbat</t>
  </si>
  <si>
    <t>golbat-f</t>
  </si>
  <si>
    <t>oddish</t>
  </si>
  <si>
    <t>gloom</t>
  </si>
  <si>
    <t>gloom-f</t>
  </si>
  <si>
    <t>vileplume</t>
  </si>
  <si>
    <t>vileplume-f</t>
  </si>
  <si>
    <t>paras</t>
  </si>
  <si>
    <t>parasect</t>
  </si>
  <si>
    <t>venonat</t>
  </si>
  <si>
    <t>venomoth</t>
  </si>
  <si>
    <t>diglett</t>
  </si>
  <si>
    <t>diglett-1</t>
  </si>
  <si>
    <t>dugtrio</t>
  </si>
  <si>
    <t>dugtrio-1</t>
  </si>
  <si>
    <t>meowth</t>
  </si>
  <si>
    <t>meowth-1</t>
  </si>
  <si>
    <t>meowth-2</t>
  </si>
  <si>
    <t>persian</t>
  </si>
  <si>
    <t>persian-1</t>
  </si>
  <si>
    <t>psyduck</t>
  </si>
  <si>
    <t>golduck</t>
  </si>
  <si>
    <t>mankey</t>
  </si>
  <si>
    <t>Fighting</t>
  </si>
  <si>
    <t>primeape</t>
  </si>
  <si>
    <t>growlithe</t>
  </si>
  <si>
    <t>growlithe-1</t>
  </si>
  <si>
    <t>Rock</t>
  </si>
  <si>
    <t>arcanine</t>
  </si>
  <si>
    <t>arcanine-1</t>
  </si>
  <si>
    <t>poliwag</t>
  </si>
  <si>
    <t>poliwhirl</t>
  </si>
  <si>
    <t>poliwrath</t>
  </si>
  <si>
    <t>abra</t>
  </si>
  <si>
    <t>kadabra</t>
  </si>
  <si>
    <t>kadabra-f</t>
  </si>
  <si>
    <t>alakazam</t>
  </si>
  <si>
    <t>alakazam-f</t>
  </si>
  <si>
    <t>machop</t>
  </si>
  <si>
    <t>machoke</t>
  </si>
  <si>
    <t>machamp</t>
  </si>
  <si>
    <t>bellsprout</t>
  </si>
  <si>
    <t>weepinbell</t>
  </si>
  <si>
    <t>victreebel</t>
  </si>
  <si>
    <t>tentacool</t>
  </si>
  <si>
    <t>tentacruel</t>
  </si>
  <si>
    <t>geodude</t>
  </si>
  <si>
    <t>geodude-1</t>
  </si>
  <si>
    <t>graveler</t>
  </si>
  <si>
    <t>graveler-1</t>
  </si>
  <si>
    <t>golem</t>
  </si>
  <si>
    <t>golem-1</t>
  </si>
  <si>
    <t>ponyta</t>
  </si>
  <si>
    <t>ponyta-1</t>
  </si>
  <si>
    <t>rapidash</t>
  </si>
  <si>
    <t>rapidash-1</t>
  </si>
  <si>
    <t>slowpoke</t>
  </si>
  <si>
    <t>slowpoke-1</t>
  </si>
  <si>
    <t>slowbro</t>
  </si>
  <si>
    <t>slowbro-1</t>
  </si>
  <si>
    <t>magnemite</t>
  </si>
  <si>
    <t>magneton</t>
  </si>
  <si>
    <t>farfetch'd</t>
  </si>
  <si>
    <t>farfetch'd-1</t>
  </si>
  <si>
    <t>doduo</t>
  </si>
  <si>
    <t>doduo-f</t>
  </si>
  <si>
    <t>dodrio</t>
  </si>
  <si>
    <t>dodrio-f</t>
  </si>
  <si>
    <t>seel</t>
  </si>
  <si>
    <t>dewgong</t>
  </si>
  <si>
    <t>grimer</t>
  </si>
  <si>
    <t>grimer-1</t>
  </si>
  <si>
    <t>muk</t>
  </si>
  <si>
    <t>muk-1</t>
  </si>
  <si>
    <t>shellder</t>
  </si>
  <si>
    <t>cloyster</t>
  </si>
  <si>
    <t>gastly</t>
  </si>
  <si>
    <t>Ghost</t>
  </si>
  <si>
    <t>haunter</t>
  </si>
  <si>
    <t>gengar</t>
  </si>
  <si>
    <t>onix</t>
  </si>
  <si>
    <t>drowzee</t>
  </si>
  <si>
    <t>hypno</t>
  </si>
  <si>
    <t>hypno-f</t>
  </si>
  <si>
    <t>krabby</t>
  </si>
  <si>
    <t>kingler</t>
  </si>
  <si>
    <t>voltorb</t>
  </si>
  <si>
    <t>voltorb-1</t>
  </si>
  <si>
    <t>electrode</t>
  </si>
  <si>
    <t>electrode-1</t>
  </si>
  <si>
    <t>exeggcute</t>
  </si>
  <si>
    <t>exeggutor</t>
  </si>
  <si>
    <t>exeggutor-1</t>
  </si>
  <si>
    <t>Dragon</t>
  </si>
  <si>
    <t>cubone</t>
  </si>
  <si>
    <t>marowak</t>
  </si>
  <si>
    <t>marowak-1</t>
  </si>
  <si>
    <t>hitmonlee</t>
  </si>
  <si>
    <t>hitmonchan</t>
  </si>
  <si>
    <t>lickitung</t>
  </si>
  <si>
    <t>koffing</t>
  </si>
  <si>
    <t>weezing</t>
  </si>
  <si>
    <t>weezing-1</t>
  </si>
  <si>
    <t>rhyhorn</t>
  </si>
  <si>
    <t>rhyhorn-f</t>
  </si>
  <si>
    <t>rhydon</t>
  </si>
  <si>
    <t>rhydon-f</t>
  </si>
  <si>
    <t>chansey</t>
  </si>
  <si>
    <t>tangela</t>
  </si>
  <si>
    <t>kangaskhan</t>
  </si>
  <si>
    <t>horsea</t>
  </si>
  <si>
    <t>seadra</t>
  </si>
  <si>
    <t>goldeen</t>
  </si>
  <si>
    <t>goldeen-f</t>
  </si>
  <si>
    <t>seaking</t>
  </si>
  <si>
    <t>seaking-f</t>
  </si>
  <si>
    <t>staryu</t>
  </si>
  <si>
    <t>starmie</t>
  </si>
  <si>
    <t>mr. mime</t>
  </si>
  <si>
    <t>mr. mime-1</t>
  </si>
  <si>
    <t>scyther</t>
  </si>
  <si>
    <t>scyther-f</t>
  </si>
  <si>
    <t>jynx</t>
  </si>
  <si>
    <t>electabuzz</t>
  </si>
  <si>
    <t>magmar</t>
  </si>
  <si>
    <t>pinsir</t>
  </si>
  <si>
    <t>tauros</t>
  </si>
  <si>
    <t>tauros-1</t>
  </si>
  <si>
    <t>tauros-2</t>
  </si>
  <si>
    <t>tauros-3</t>
  </si>
  <si>
    <t>magikarp</t>
  </si>
  <si>
    <t>magikarp-f</t>
  </si>
  <si>
    <t>gyarados</t>
  </si>
  <si>
    <t>gyarados-f</t>
  </si>
  <si>
    <t>lapras</t>
  </si>
  <si>
    <t>ditto</t>
  </si>
  <si>
    <t>eevee</t>
  </si>
  <si>
    <t>eevee-f</t>
  </si>
  <si>
    <t>vaporeon</t>
  </si>
  <si>
    <t>jolteon</t>
  </si>
  <si>
    <t>flareon</t>
  </si>
  <si>
    <t>porygon</t>
  </si>
  <si>
    <t>omanyte</t>
  </si>
  <si>
    <t>omastar</t>
  </si>
  <si>
    <t>kabuto</t>
  </si>
  <si>
    <t>kabutops</t>
  </si>
  <si>
    <t>aerodactyl</t>
  </si>
  <si>
    <t>snorlax</t>
  </si>
  <si>
    <t>articuno</t>
  </si>
  <si>
    <t>articuno-1</t>
  </si>
  <si>
    <t>zapdos</t>
  </si>
  <si>
    <t>zapdos-1</t>
  </si>
  <si>
    <t>moltres</t>
  </si>
  <si>
    <t>moltres-1</t>
  </si>
  <si>
    <t>dratini</t>
  </si>
  <si>
    <t>dragonair</t>
  </si>
  <si>
    <t>dragonite</t>
  </si>
  <si>
    <t>mewtwo</t>
  </si>
  <si>
    <t>mew</t>
  </si>
  <si>
    <t>chikorita</t>
  </si>
  <si>
    <t>bayleef</t>
  </si>
  <si>
    <t>meganium</t>
  </si>
  <si>
    <t>meganium-f</t>
  </si>
  <si>
    <t>cyndaquil</t>
  </si>
  <si>
    <t>quilava</t>
  </si>
  <si>
    <t>typhlosion</t>
  </si>
  <si>
    <t>typhlosion-1</t>
  </si>
  <si>
    <t>totodile</t>
  </si>
  <si>
    <t>croconaw</t>
  </si>
  <si>
    <t>feraligatr</t>
  </si>
  <si>
    <t>sentret</t>
  </si>
  <si>
    <t>furret</t>
  </si>
  <si>
    <t>hoothoot</t>
  </si>
  <si>
    <t>noctowl</t>
  </si>
  <si>
    <t>ledyba</t>
  </si>
  <si>
    <t>ledyba-f</t>
  </si>
  <si>
    <t>ledian</t>
  </si>
  <si>
    <t>ledian-f</t>
  </si>
  <si>
    <t>spinarak</t>
  </si>
  <si>
    <t>ariados</t>
  </si>
  <si>
    <t>crobat</t>
  </si>
  <si>
    <t>chinchou</t>
  </si>
  <si>
    <t>lanturn</t>
  </si>
  <si>
    <t>pichu</t>
  </si>
  <si>
    <t>cleffa</t>
  </si>
  <si>
    <t>igglybuff</t>
  </si>
  <si>
    <t>togepi</t>
  </si>
  <si>
    <t>togetic</t>
  </si>
  <si>
    <t>natu</t>
  </si>
  <si>
    <t>xatu</t>
  </si>
  <si>
    <t>xatu-f</t>
  </si>
  <si>
    <t>mareep</t>
  </si>
  <si>
    <t>flaaffy</t>
  </si>
  <si>
    <t>ampharos</t>
  </si>
  <si>
    <t>bellossom</t>
  </si>
  <si>
    <t>marill</t>
  </si>
  <si>
    <t>azumarill</t>
  </si>
  <si>
    <t>sudowoodo</t>
  </si>
  <si>
    <t>sudowoodo-f</t>
  </si>
  <si>
    <t>politoed</t>
  </si>
  <si>
    <t>politoed-f</t>
  </si>
  <si>
    <t>hoppip</t>
  </si>
  <si>
    <t>skiploom</t>
  </si>
  <si>
    <t>jumpluff</t>
  </si>
  <si>
    <t>aipom</t>
  </si>
  <si>
    <t>aipom-f</t>
  </si>
  <si>
    <t>sunkern</t>
  </si>
  <si>
    <t>sunflora</t>
  </si>
  <si>
    <t>yanma</t>
  </si>
  <si>
    <t>wooper</t>
  </si>
  <si>
    <t>wooper-1</t>
  </si>
  <si>
    <t>wooper-f</t>
  </si>
  <si>
    <t>quagsire</t>
  </si>
  <si>
    <t>quagsire-f</t>
  </si>
  <si>
    <t>espeon</t>
  </si>
  <si>
    <t>umbreon</t>
  </si>
  <si>
    <t>murkrow</t>
  </si>
  <si>
    <t>murkrow-f</t>
  </si>
  <si>
    <t>slowking</t>
  </si>
  <si>
    <t>slowking-1</t>
  </si>
  <si>
    <t>misdreavus</t>
  </si>
  <si>
    <t>unown</t>
  </si>
  <si>
    <t>unown-1</t>
  </si>
  <si>
    <t>unown-10</t>
  </si>
  <si>
    <t>unown-11</t>
  </si>
  <si>
    <t>unown-12</t>
  </si>
  <si>
    <t>unown-13</t>
  </si>
  <si>
    <t>unown-14</t>
  </si>
  <si>
    <t>unown-15</t>
  </si>
  <si>
    <t>unown-16</t>
  </si>
  <si>
    <t>unown-17</t>
  </si>
  <si>
    <t>unown-18</t>
  </si>
  <si>
    <t>unown-19</t>
  </si>
  <si>
    <t>unown-2</t>
  </si>
  <si>
    <t>unown-20</t>
  </si>
  <si>
    <t>unown-21</t>
  </si>
  <si>
    <t>unown-22</t>
  </si>
  <si>
    <t>unown-23</t>
  </si>
  <si>
    <t>unown-24</t>
  </si>
  <si>
    <t>unown-25</t>
  </si>
  <si>
    <t>unown-26</t>
  </si>
  <si>
    <t>unown-27</t>
  </si>
  <si>
    <t>unown-3</t>
  </si>
  <si>
    <t>unown-4</t>
  </si>
  <si>
    <t>unown-5</t>
  </si>
  <si>
    <t>unown-6</t>
  </si>
  <si>
    <t>unown-7</t>
  </si>
  <si>
    <t>unown-8</t>
  </si>
  <si>
    <t>unown-9</t>
  </si>
  <si>
    <t>wobbuffet</t>
  </si>
  <si>
    <t>wobbuffet-f</t>
  </si>
  <si>
    <t>girafarig</t>
  </si>
  <si>
    <t>girafarig-f</t>
  </si>
  <si>
    <t>pineco</t>
  </si>
  <si>
    <t>forretress</t>
  </si>
  <si>
    <t>dunsparce</t>
  </si>
  <si>
    <t>gligar</t>
  </si>
  <si>
    <t>gligar-f</t>
  </si>
  <si>
    <t>steelix</t>
  </si>
  <si>
    <t>steelix-f</t>
  </si>
  <si>
    <t>snubbull</t>
  </si>
  <si>
    <t>granbull</t>
  </si>
  <si>
    <t>qwilfish</t>
  </si>
  <si>
    <t>qwilfish-1</t>
  </si>
  <si>
    <t>scizor</t>
  </si>
  <si>
    <t>scizor-f</t>
  </si>
  <si>
    <t>shuckle</t>
  </si>
  <si>
    <t>heracross</t>
  </si>
  <si>
    <t>heracross-f</t>
  </si>
  <si>
    <t>sneasel</t>
  </si>
  <si>
    <t>sneasel-1</t>
  </si>
  <si>
    <t>sneasel-1-f</t>
  </si>
  <si>
    <t>sneasel-f</t>
  </si>
  <si>
    <t>teddiursa</t>
  </si>
  <si>
    <t>ursaring</t>
  </si>
  <si>
    <t>ursaring-f</t>
  </si>
  <si>
    <t>slugma</t>
  </si>
  <si>
    <t>magcargo</t>
  </si>
  <si>
    <t>swinub</t>
  </si>
  <si>
    <t>piloswine</t>
  </si>
  <si>
    <t>piloswine-f</t>
  </si>
  <si>
    <t>corsola</t>
  </si>
  <si>
    <t>corsola-1</t>
  </si>
  <si>
    <t>remoraid</t>
  </si>
  <si>
    <t>octillery</t>
  </si>
  <si>
    <t>octillery-f</t>
  </si>
  <si>
    <t>delibird</t>
  </si>
  <si>
    <t>mantine</t>
  </si>
  <si>
    <t>skarmory</t>
  </si>
  <si>
    <t>houndour</t>
  </si>
  <si>
    <t>houndoom</t>
  </si>
  <si>
    <t>houndoom-f</t>
  </si>
  <si>
    <t>kingdra</t>
  </si>
  <si>
    <t>phanpy</t>
  </si>
  <si>
    <t>donphan</t>
  </si>
  <si>
    <t>donphan-f</t>
  </si>
  <si>
    <t>porygon2</t>
  </si>
  <si>
    <t>stantler</t>
  </si>
  <si>
    <t>smeargle</t>
  </si>
  <si>
    <t>tyrogue</t>
  </si>
  <si>
    <t>hitmontop</t>
  </si>
  <si>
    <t>smoochum</t>
  </si>
  <si>
    <t>elekid</t>
  </si>
  <si>
    <t>magby</t>
  </si>
  <si>
    <t>miltank</t>
  </si>
  <si>
    <t>blissey</t>
  </si>
  <si>
    <t>raikou</t>
  </si>
  <si>
    <t>entei</t>
  </si>
  <si>
    <t>suicune</t>
  </si>
  <si>
    <t>larvitar</t>
  </si>
  <si>
    <t>pupitar</t>
  </si>
  <si>
    <t>tyranitar</t>
  </si>
  <si>
    <t>lugia</t>
  </si>
  <si>
    <t>ho-oh</t>
  </si>
  <si>
    <t>celebi</t>
  </si>
  <si>
    <t>treecko</t>
  </si>
  <si>
    <t>grovyle</t>
  </si>
  <si>
    <t>sceptile</t>
  </si>
  <si>
    <t>torchic</t>
  </si>
  <si>
    <t>torchic-f</t>
  </si>
  <si>
    <t>combusken</t>
  </si>
  <si>
    <t>combusken-f</t>
  </si>
  <si>
    <t>blaziken</t>
  </si>
  <si>
    <t>blaziken-f</t>
  </si>
  <si>
    <t>mudkip</t>
  </si>
  <si>
    <t>marshtomp</t>
  </si>
  <si>
    <t>swampert</t>
  </si>
  <si>
    <t>poochyena</t>
  </si>
  <si>
    <t>mightyena</t>
  </si>
  <si>
    <t>zigzagoon</t>
  </si>
  <si>
    <t>zigzagoon-1</t>
  </si>
  <si>
    <t>linoone</t>
  </si>
  <si>
    <t>linoone-1</t>
  </si>
  <si>
    <t>wurmple</t>
  </si>
  <si>
    <t>silcoon</t>
  </si>
  <si>
    <t>beautifly</t>
  </si>
  <si>
    <t>beautifly-f</t>
  </si>
  <si>
    <t>cascoon</t>
  </si>
  <si>
    <t>dustox</t>
  </si>
  <si>
    <t>dustox-f</t>
  </si>
  <si>
    <t>lotad</t>
  </si>
  <si>
    <t>lombre</t>
  </si>
  <si>
    <t>ludicolo</t>
  </si>
  <si>
    <t>ludicolo-f</t>
  </si>
  <si>
    <t>seedot</t>
  </si>
  <si>
    <t>nuzleaf</t>
  </si>
  <si>
    <t>nuzleaf-f</t>
  </si>
  <si>
    <t>shiftry</t>
  </si>
  <si>
    <t>shiftry-f</t>
  </si>
  <si>
    <t>taillow</t>
  </si>
  <si>
    <t>swellow</t>
  </si>
  <si>
    <t>wingull</t>
  </si>
  <si>
    <t>pelipper</t>
  </si>
  <si>
    <t>ralts</t>
  </si>
  <si>
    <t>kirlia</t>
  </si>
  <si>
    <t>gardevoir</t>
  </si>
  <si>
    <t>surskit</t>
  </si>
  <si>
    <t>masquerain</t>
  </si>
  <si>
    <t>shroomish</t>
  </si>
  <si>
    <t>breloom</t>
  </si>
  <si>
    <t>slakoth</t>
  </si>
  <si>
    <t>vigoroth</t>
  </si>
  <si>
    <t>slaking</t>
  </si>
  <si>
    <t>nincada</t>
  </si>
  <si>
    <t>ninjask</t>
  </si>
  <si>
    <t>shedinja</t>
  </si>
  <si>
    <t>whismur</t>
  </si>
  <si>
    <t>loudred</t>
  </si>
  <si>
    <t>exploud</t>
  </si>
  <si>
    <t>makuhita</t>
  </si>
  <si>
    <t>hariyama</t>
  </si>
  <si>
    <t>azurill</t>
  </si>
  <si>
    <t>nosepass</t>
  </si>
  <si>
    <t>skitty</t>
  </si>
  <si>
    <t>delcatty</t>
  </si>
  <si>
    <t>sableye</t>
  </si>
  <si>
    <t>mawile</t>
  </si>
  <si>
    <t>aron</t>
  </si>
  <si>
    <t>lairon</t>
  </si>
  <si>
    <t>aggron</t>
  </si>
  <si>
    <t>meditite</t>
  </si>
  <si>
    <t>meditite-f</t>
  </si>
  <si>
    <t>medicham</t>
  </si>
  <si>
    <t>medicham-f</t>
  </si>
  <si>
    <t>electrike</t>
  </si>
  <si>
    <t>manectric</t>
  </si>
  <si>
    <t>plusle</t>
  </si>
  <si>
    <t>minun</t>
  </si>
  <si>
    <t>volbeat</t>
  </si>
  <si>
    <t>illumise</t>
  </si>
  <si>
    <t>roselia</t>
  </si>
  <si>
    <t>roselia-f</t>
  </si>
  <si>
    <t>gulpin</t>
  </si>
  <si>
    <t>gulpin-f</t>
  </si>
  <si>
    <t>swalot</t>
  </si>
  <si>
    <t>swalot-f</t>
  </si>
  <si>
    <t>carvanha</t>
  </si>
  <si>
    <t>sharpedo</t>
  </si>
  <si>
    <t>wailmer</t>
  </si>
  <si>
    <t>wailord</t>
  </si>
  <si>
    <t>numel</t>
  </si>
  <si>
    <t>numel-f</t>
  </si>
  <si>
    <t>camerupt</t>
  </si>
  <si>
    <t>camerupt-f</t>
  </si>
  <si>
    <t>torkoal</t>
  </si>
  <si>
    <t>spoink</t>
  </si>
  <si>
    <t>grumpig</t>
  </si>
  <si>
    <t>spinda</t>
  </si>
  <si>
    <t>trapinch</t>
  </si>
  <si>
    <t>vibrava</t>
  </si>
  <si>
    <t>flygon</t>
  </si>
  <si>
    <t>cacnea</t>
  </si>
  <si>
    <t>cacturne</t>
  </si>
  <si>
    <t>cacturne-f</t>
  </si>
  <si>
    <t>swablu</t>
  </si>
  <si>
    <t>altaria</t>
  </si>
  <si>
    <t>zangoose</t>
  </si>
  <si>
    <t>seviper</t>
  </si>
  <si>
    <t>lunatone</t>
  </si>
  <si>
    <t>solrock</t>
  </si>
  <si>
    <t>barboach</t>
  </si>
  <si>
    <t>whiscash</t>
  </si>
  <si>
    <t>corphish</t>
  </si>
  <si>
    <t>crawdaunt</t>
  </si>
  <si>
    <t>baltoy</t>
  </si>
  <si>
    <t>claydol</t>
  </si>
  <si>
    <t>lileep</t>
  </si>
  <si>
    <t>cradily</t>
  </si>
  <si>
    <t>anorith</t>
  </si>
  <si>
    <t>armaldo</t>
  </si>
  <si>
    <t>feebas</t>
  </si>
  <si>
    <t>milotic</t>
  </si>
  <si>
    <t>milotic-f</t>
  </si>
  <si>
    <t>castform</t>
  </si>
  <si>
    <t>kecleon</t>
  </si>
  <si>
    <t>shuppet</t>
  </si>
  <si>
    <t>banette</t>
  </si>
  <si>
    <t>duskull</t>
  </si>
  <si>
    <t>dusclops</t>
  </si>
  <si>
    <t>tropius</t>
  </si>
  <si>
    <t>chimecho</t>
  </si>
  <si>
    <t>absol</t>
  </si>
  <si>
    <t>wynaut</t>
  </si>
  <si>
    <t>snorunt</t>
  </si>
  <si>
    <t>glalie</t>
  </si>
  <si>
    <t>spheal</t>
  </si>
  <si>
    <t>sealeo</t>
  </si>
  <si>
    <t>walrein</t>
  </si>
  <si>
    <t>clamperl</t>
  </si>
  <si>
    <t>huntail</t>
  </si>
  <si>
    <t>gorebyss</t>
  </si>
  <si>
    <t>relicanth</t>
  </si>
  <si>
    <t>relicanth-f</t>
  </si>
  <si>
    <t>luvdisc</t>
  </si>
  <si>
    <t>bagon</t>
  </si>
  <si>
    <t>shelgon</t>
  </si>
  <si>
    <t>salamence</t>
  </si>
  <si>
    <t>beldum</t>
  </si>
  <si>
    <t>metang</t>
  </si>
  <si>
    <t>metagross</t>
  </si>
  <si>
    <t>regirock</t>
  </si>
  <si>
    <t>regice</t>
  </si>
  <si>
    <t>registeel</t>
  </si>
  <si>
    <t>latias</t>
  </si>
  <si>
    <t>latios</t>
  </si>
  <si>
    <t>kyogre</t>
  </si>
  <si>
    <t>groudon</t>
  </si>
  <si>
    <t>rayquaza</t>
  </si>
  <si>
    <t>jirachi</t>
  </si>
  <si>
    <t>deoxys</t>
  </si>
  <si>
    <t>deoxys-1</t>
  </si>
  <si>
    <t>deoxys-2</t>
  </si>
  <si>
    <t>deoxys-3</t>
  </si>
  <si>
    <t>turtwig</t>
  </si>
  <si>
    <t>grotle</t>
  </si>
  <si>
    <t>torterra</t>
  </si>
  <si>
    <t>chimchar</t>
  </si>
  <si>
    <t>monferno</t>
  </si>
  <si>
    <t>infernape</t>
  </si>
  <si>
    <t>piplup</t>
  </si>
  <si>
    <t>prinplup</t>
  </si>
  <si>
    <t>empoleon</t>
  </si>
  <si>
    <t>starly</t>
  </si>
  <si>
    <t>starly-f</t>
  </si>
  <si>
    <t>staravia</t>
  </si>
  <si>
    <t>staravia-f</t>
  </si>
  <si>
    <t>staraptor</t>
  </si>
  <si>
    <t>staraptor-f</t>
  </si>
  <si>
    <t>bidoof</t>
  </si>
  <si>
    <t>bidoof-f</t>
  </si>
  <si>
    <t>bibarel</t>
  </si>
  <si>
    <t>bibarel-f</t>
  </si>
  <si>
    <t>kricketot</t>
  </si>
  <si>
    <t>kricketot-f</t>
  </si>
  <si>
    <t>kricketune</t>
  </si>
  <si>
    <t>kricketune-f</t>
  </si>
  <si>
    <t>shinx</t>
  </si>
  <si>
    <t>shinx-f</t>
  </si>
  <si>
    <t>luxio</t>
  </si>
  <si>
    <t>luxio-f</t>
  </si>
  <si>
    <t>luxray</t>
  </si>
  <si>
    <t>luxray-f</t>
  </si>
  <si>
    <t>budew</t>
  </si>
  <si>
    <t>roserade</t>
  </si>
  <si>
    <t>roserade-f</t>
  </si>
  <si>
    <t>cranidos</t>
  </si>
  <si>
    <t>rampardos</t>
  </si>
  <si>
    <t>shieldon</t>
  </si>
  <si>
    <t>bastiodon</t>
  </si>
  <si>
    <t>burmy</t>
  </si>
  <si>
    <t>burmy-1</t>
  </si>
  <si>
    <t>burmy-2</t>
  </si>
  <si>
    <t>wormadam</t>
  </si>
  <si>
    <t>wormadam-1</t>
  </si>
  <si>
    <t>wormadam-2</t>
  </si>
  <si>
    <t>mothim</t>
  </si>
  <si>
    <t>combee</t>
  </si>
  <si>
    <t>combee-f</t>
  </si>
  <si>
    <t>vespiquen</t>
  </si>
  <si>
    <t>pachirisu</t>
  </si>
  <si>
    <t>pachirisu-f</t>
  </si>
  <si>
    <t>buizel</t>
  </si>
  <si>
    <t>buizel-f</t>
  </si>
  <si>
    <t>floatzel</t>
  </si>
  <si>
    <t>floatzel-f</t>
  </si>
  <si>
    <t>cherubi</t>
  </si>
  <si>
    <t>cherrim</t>
  </si>
  <si>
    <t>shellos</t>
  </si>
  <si>
    <t>shellos-1</t>
  </si>
  <si>
    <t>gastrodon</t>
  </si>
  <si>
    <t>gastrodon-1</t>
  </si>
  <si>
    <t>ambipom</t>
  </si>
  <si>
    <t>ambipom-f</t>
  </si>
  <si>
    <t>drifloon</t>
  </si>
  <si>
    <t>drifblim</t>
  </si>
  <si>
    <t>buneary</t>
  </si>
  <si>
    <t>lopunny</t>
  </si>
  <si>
    <t>mismagius</t>
  </si>
  <si>
    <t>honchkrow</t>
  </si>
  <si>
    <t>glameow</t>
  </si>
  <si>
    <t>purugly</t>
  </si>
  <si>
    <t>chingling</t>
  </si>
  <si>
    <t>stunky</t>
  </si>
  <si>
    <t>skuntank</t>
  </si>
  <si>
    <t>bronzor</t>
  </si>
  <si>
    <t>bronzong</t>
  </si>
  <si>
    <t>bonsly</t>
  </si>
  <si>
    <t>mime jr.</t>
  </si>
  <si>
    <t>happiny</t>
  </si>
  <si>
    <t>chatot</t>
  </si>
  <si>
    <t>spiritomb</t>
  </si>
  <si>
    <t>gible</t>
  </si>
  <si>
    <t>gible-f</t>
  </si>
  <si>
    <t>gabite</t>
  </si>
  <si>
    <t>gabite-f</t>
  </si>
  <si>
    <t>garchomp</t>
  </si>
  <si>
    <t>garchomp-f</t>
  </si>
  <si>
    <t>munchlax</t>
  </si>
  <si>
    <t>riolu</t>
  </si>
  <si>
    <t>lucario</t>
  </si>
  <si>
    <t>hippopotas</t>
  </si>
  <si>
    <t>hippowdon-f</t>
  </si>
  <si>
    <t>hippopotas-f</t>
  </si>
  <si>
    <t>hippowdon</t>
  </si>
  <si>
    <t>skorupi</t>
  </si>
  <si>
    <t>drapion</t>
  </si>
  <si>
    <t>croagunk</t>
  </si>
  <si>
    <t>croagunk-f</t>
  </si>
  <si>
    <t>toxicroak</t>
  </si>
  <si>
    <t>toxicroak-f</t>
  </si>
  <si>
    <t>carnivine</t>
  </si>
  <si>
    <t>finneon</t>
  </si>
  <si>
    <t>finneon-f</t>
  </si>
  <si>
    <t>lumineon</t>
  </si>
  <si>
    <t>lumineon-f</t>
  </si>
  <si>
    <t>mantyke</t>
  </si>
  <si>
    <t>snover</t>
  </si>
  <si>
    <t>snover-f</t>
  </si>
  <si>
    <t>abomasnow</t>
  </si>
  <si>
    <t>abomasnow-f</t>
  </si>
  <si>
    <t>weavile</t>
  </si>
  <si>
    <t>weavile-f</t>
  </si>
  <si>
    <t>magnezone</t>
  </si>
  <si>
    <t>lickilicky</t>
  </si>
  <si>
    <t>rhyperior</t>
  </si>
  <si>
    <t>rhyperior-f</t>
  </si>
  <si>
    <t>tangrowth</t>
  </si>
  <si>
    <t>tangrowth-f</t>
  </si>
  <si>
    <t>electivire</t>
  </si>
  <si>
    <t>magmortar</t>
  </si>
  <si>
    <t>togekiss</t>
  </si>
  <si>
    <t>yanmega</t>
  </si>
  <si>
    <t>leafeon</t>
  </si>
  <si>
    <t>glaceon</t>
  </si>
  <si>
    <t>gliscor</t>
  </si>
  <si>
    <t>mamoswine</t>
  </si>
  <si>
    <t>mamoswine-f</t>
  </si>
  <si>
    <t>porygon-z</t>
  </si>
  <si>
    <t>gallade</t>
  </si>
  <si>
    <t>probopass</t>
  </si>
  <si>
    <t>dusknoir</t>
  </si>
  <si>
    <t>froslass</t>
  </si>
  <si>
    <t>rotom</t>
  </si>
  <si>
    <t>rotom-1</t>
  </si>
  <si>
    <t>rotom-2</t>
  </si>
  <si>
    <t>rotom-3</t>
  </si>
  <si>
    <t>rotom-4</t>
  </si>
  <si>
    <t>rotom-5</t>
  </si>
  <si>
    <t>uxie</t>
  </si>
  <si>
    <t>mesprit</t>
  </si>
  <si>
    <t>azelf</t>
  </si>
  <si>
    <t>dialga</t>
  </si>
  <si>
    <t>palkia</t>
  </si>
  <si>
    <t>heatran</t>
  </si>
  <si>
    <t>regigigas</t>
  </si>
  <si>
    <t>giratina</t>
  </si>
  <si>
    <t>cresselia</t>
  </si>
  <si>
    <t>phione</t>
  </si>
  <si>
    <t>manaphy</t>
  </si>
  <si>
    <t>darkrai</t>
  </si>
  <si>
    <t>shaymin</t>
  </si>
  <si>
    <t>shaymin-1</t>
  </si>
  <si>
    <t>arceus</t>
  </si>
  <si>
    <t>victini</t>
  </si>
  <si>
    <t>snivy</t>
  </si>
  <si>
    <t>servine</t>
  </si>
  <si>
    <t>serperior</t>
  </si>
  <si>
    <t>tepig</t>
  </si>
  <si>
    <t>pignite</t>
  </si>
  <si>
    <t>emboar</t>
  </si>
  <si>
    <t>oshawott</t>
  </si>
  <si>
    <t>dewott</t>
  </si>
  <si>
    <t>samurott</t>
  </si>
  <si>
    <t>samurott-1</t>
  </si>
  <si>
    <t>patrat</t>
  </si>
  <si>
    <t>watchog</t>
  </si>
  <si>
    <t>lillipup</t>
  </si>
  <si>
    <t>herdier</t>
  </si>
  <si>
    <t>stoutland</t>
  </si>
  <si>
    <t>purrloin</t>
  </si>
  <si>
    <t>liepard</t>
  </si>
  <si>
    <t>pansage</t>
  </si>
  <si>
    <t>simisage</t>
  </si>
  <si>
    <t>pansear</t>
  </si>
  <si>
    <t>simisear</t>
  </si>
  <si>
    <t>panpour</t>
  </si>
  <si>
    <t>simipour</t>
  </si>
  <si>
    <t>munna</t>
  </si>
  <si>
    <t>musharna</t>
  </si>
  <si>
    <t>pidove</t>
  </si>
  <si>
    <t>tranquill</t>
  </si>
  <si>
    <t>unfezant</t>
  </si>
  <si>
    <t>unfezant-f</t>
  </si>
  <si>
    <t>blitzle</t>
  </si>
  <si>
    <t>zebstrika</t>
  </si>
  <si>
    <t>roggenrola</t>
  </si>
  <si>
    <t>boldore</t>
  </si>
  <si>
    <t>gigalith</t>
  </si>
  <si>
    <t>woobat</t>
  </si>
  <si>
    <t>swoobat</t>
  </si>
  <si>
    <t>drilbur</t>
  </si>
  <si>
    <t>excadrill</t>
  </si>
  <si>
    <t>audino</t>
  </si>
  <si>
    <t>timburr</t>
  </si>
  <si>
    <t>gurdurr</t>
  </si>
  <si>
    <t>conkeldurr</t>
  </si>
  <si>
    <t>tympole</t>
  </si>
  <si>
    <t>palpitoad</t>
  </si>
  <si>
    <t>seismitoad</t>
  </si>
  <si>
    <t>throh</t>
  </si>
  <si>
    <t>sawk</t>
  </si>
  <si>
    <t>sewaddle</t>
  </si>
  <si>
    <t>swadloon</t>
  </si>
  <si>
    <t>leavanny</t>
  </si>
  <si>
    <t>venipede</t>
  </si>
  <si>
    <t>whirlipede</t>
  </si>
  <si>
    <t>scolipede</t>
  </si>
  <si>
    <t>cottonee</t>
  </si>
  <si>
    <t>whimsicott</t>
  </si>
  <si>
    <t>petilil</t>
  </si>
  <si>
    <t>lilligant</t>
  </si>
  <si>
    <t>lilligant-1</t>
  </si>
  <si>
    <t>basculin</t>
  </si>
  <si>
    <t>basculin-1</t>
  </si>
  <si>
    <t>basculin-2</t>
  </si>
  <si>
    <t>sandile</t>
  </si>
  <si>
    <t>krokorok</t>
  </si>
  <si>
    <t>krookodile</t>
  </si>
  <si>
    <t>darumaka</t>
  </si>
  <si>
    <t>darumaka-1</t>
  </si>
  <si>
    <t>darmanitan</t>
  </si>
  <si>
    <t>darmanitan-1</t>
  </si>
  <si>
    <t>maractus</t>
  </si>
  <si>
    <t>dwebble</t>
  </si>
  <si>
    <t>crustle</t>
  </si>
  <si>
    <t>scraggy</t>
  </si>
  <si>
    <t>scrafty</t>
  </si>
  <si>
    <t>sigilyph</t>
  </si>
  <si>
    <t>yamask</t>
  </si>
  <si>
    <t>yamask-1</t>
  </si>
  <si>
    <t>cofagrigus</t>
  </si>
  <si>
    <t>tirtouga</t>
  </si>
  <si>
    <t>carracosta</t>
  </si>
  <si>
    <t>archen</t>
  </si>
  <si>
    <t>archeops</t>
  </si>
  <si>
    <t>trubbish</t>
  </si>
  <si>
    <t>garbodor</t>
  </si>
  <si>
    <t>zorua</t>
  </si>
  <si>
    <t>zorua-1</t>
  </si>
  <si>
    <t>zoroark</t>
  </si>
  <si>
    <t>zoroark-1</t>
  </si>
  <si>
    <t>minccino</t>
  </si>
  <si>
    <t>cinccino</t>
  </si>
  <si>
    <t>gothita</t>
  </si>
  <si>
    <t>gothorita</t>
  </si>
  <si>
    <t>gothitelle</t>
  </si>
  <si>
    <t>solosis</t>
  </si>
  <si>
    <t>duosion</t>
  </si>
  <si>
    <t>reuniclus</t>
  </si>
  <si>
    <t>ducklett</t>
  </si>
  <si>
    <t>swanna</t>
  </si>
  <si>
    <t>vanillite</t>
  </si>
  <si>
    <t>vanillish</t>
  </si>
  <si>
    <t>vanilluxe</t>
  </si>
  <si>
    <t>deerling</t>
  </si>
  <si>
    <t>deerling-1</t>
  </si>
  <si>
    <t>deerling-2</t>
  </si>
  <si>
    <t>deerling-3</t>
  </si>
  <si>
    <t>sawsbuck</t>
  </si>
  <si>
    <t>sawsbuck-1</t>
  </si>
  <si>
    <t>sawsbuck-2</t>
  </si>
  <si>
    <t>sawsbuck-3</t>
  </si>
  <si>
    <t>emolga</t>
  </si>
  <si>
    <t>karrablast</t>
  </si>
  <si>
    <t>escavalier</t>
  </si>
  <si>
    <t>foongus</t>
  </si>
  <si>
    <t>amoonguss</t>
  </si>
  <si>
    <t>frillish</t>
  </si>
  <si>
    <t>frillish-f</t>
  </si>
  <si>
    <t>jellicent</t>
  </si>
  <si>
    <t>jellicent-f</t>
  </si>
  <si>
    <t>alomomola</t>
  </si>
  <si>
    <t>joltik</t>
  </si>
  <si>
    <t>galvantula</t>
  </si>
  <si>
    <t>ferroseed</t>
  </si>
  <si>
    <t>ferrothorn</t>
  </si>
  <si>
    <t>klink</t>
  </si>
  <si>
    <t>klang</t>
  </si>
  <si>
    <t>klinklang</t>
  </si>
  <si>
    <t>tynamo</t>
  </si>
  <si>
    <t>eelektrik</t>
  </si>
  <si>
    <t>eelektross</t>
  </si>
  <si>
    <t>elgyem</t>
  </si>
  <si>
    <t>beheeyem</t>
  </si>
  <si>
    <t>litwick</t>
  </si>
  <si>
    <t>lampent</t>
  </si>
  <si>
    <t>chandelure</t>
  </si>
  <si>
    <t>axew</t>
  </si>
  <si>
    <t>fraxure</t>
  </si>
  <si>
    <t>haxorus</t>
  </si>
  <si>
    <t>cubchoo</t>
  </si>
  <si>
    <t>beartic</t>
  </si>
  <si>
    <t>cryogonal</t>
  </si>
  <si>
    <t>shelmet</t>
  </si>
  <si>
    <t>accelgor</t>
  </si>
  <si>
    <t>stunfisk</t>
  </si>
  <si>
    <t>stunfisk-1</t>
  </si>
  <si>
    <t>mienfoo</t>
  </si>
  <si>
    <t>mienshao</t>
  </si>
  <si>
    <t>druddigon</t>
  </si>
  <si>
    <t>golett</t>
  </si>
  <si>
    <t>golurk</t>
  </si>
  <si>
    <t>pawniard</t>
  </si>
  <si>
    <t>bisharp</t>
  </si>
  <si>
    <t>bouffalant</t>
  </si>
  <si>
    <t>rufflet</t>
  </si>
  <si>
    <t>braviary</t>
  </si>
  <si>
    <t>braviary-1</t>
  </si>
  <si>
    <t>vullaby</t>
  </si>
  <si>
    <t>mandibuzz</t>
  </si>
  <si>
    <t>heatmor</t>
  </si>
  <si>
    <t>durant</t>
  </si>
  <si>
    <t>deino</t>
  </si>
  <si>
    <t>zweilous</t>
  </si>
  <si>
    <t>hydreigon</t>
  </si>
  <si>
    <t>larvesta</t>
  </si>
  <si>
    <t>volcarona</t>
  </si>
  <si>
    <t>cobalion</t>
  </si>
  <si>
    <t>terrakion</t>
  </si>
  <si>
    <t>virizion</t>
  </si>
  <si>
    <t>tornadus</t>
  </si>
  <si>
    <t>tornadus-1</t>
  </si>
  <si>
    <t>thundurus</t>
  </si>
  <si>
    <t>thundurus-1</t>
  </si>
  <si>
    <t>reshiram</t>
  </si>
  <si>
    <t>zekrom</t>
  </si>
  <si>
    <t>landorus</t>
  </si>
  <si>
    <t>landorus-1</t>
  </si>
  <si>
    <t>kyurem</t>
  </si>
  <si>
    <t>keldeo</t>
  </si>
  <si>
    <t>keldeo-1</t>
  </si>
  <si>
    <t>meloetta</t>
  </si>
  <si>
    <t>genesect</t>
  </si>
  <si>
    <t>chespin</t>
  </si>
  <si>
    <t>quilladin</t>
  </si>
  <si>
    <t>chesnaught</t>
  </si>
  <si>
    <t>fennekin</t>
  </si>
  <si>
    <t>braixen</t>
  </si>
  <si>
    <t>delphox</t>
  </si>
  <si>
    <t>froakie</t>
  </si>
  <si>
    <t>frogadier</t>
  </si>
  <si>
    <t>greninja</t>
  </si>
  <si>
    <t>bunnelby</t>
  </si>
  <si>
    <t>diggersby</t>
  </si>
  <si>
    <t>fletchling</t>
  </si>
  <si>
    <t>fletchinder</t>
  </si>
  <si>
    <t>talonflame</t>
  </si>
  <si>
    <t>scatterbug</t>
  </si>
  <si>
    <t>spewpa</t>
  </si>
  <si>
    <t>vivillon</t>
  </si>
  <si>
    <t>vivillon-1</t>
  </si>
  <si>
    <t>vivillon-10</t>
  </si>
  <si>
    <t>vivillon-11</t>
  </si>
  <si>
    <t>vivillon-12</t>
  </si>
  <si>
    <t>vivillon-13</t>
  </si>
  <si>
    <t>vivillon-14</t>
  </si>
  <si>
    <t>vivillon-15</t>
  </si>
  <si>
    <t>vivillon-16</t>
  </si>
  <si>
    <t>vivillon-17</t>
  </si>
  <si>
    <t>vivillon-18</t>
  </si>
  <si>
    <t>vivillon-19</t>
  </si>
  <si>
    <t>vivillon-2</t>
  </si>
  <si>
    <t>vivillon-3</t>
  </si>
  <si>
    <t>vivillon-4</t>
  </si>
  <si>
    <t>vivillon-5</t>
  </si>
  <si>
    <t>vivillon-6</t>
  </si>
  <si>
    <t>vivillon-7</t>
  </si>
  <si>
    <t>vivillon-8</t>
  </si>
  <si>
    <t>vivillon-9</t>
  </si>
  <si>
    <t>litleo</t>
  </si>
  <si>
    <t>pyroar</t>
  </si>
  <si>
    <t>pyroar-f</t>
  </si>
  <si>
    <t>flabébé</t>
  </si>
  <si>
    <t>flabébé-1</t>
  </si>
  <si>
    <t>flabébé-2</t>
  </si>
  <si>
    <t>flabébé-3</t>
  </si>
  <si>
    <t>flabébé-4</t>
  </si>
  <si>
    <t>floette</t>
  </si>
  <si>
    <t>floette-1</t>
  </si>
  <si>
    <t>floette-2</t>
  </si>
  <si>
    <t>floette-3</t>
  </si>
  <si>
    <t>floette-4</t>
  </si>
  <si>
    <t>floette-5</t>
  </si>
  <si>
    <t>florges</t>
  </si>
  <si>
    <t>florges-1</t>
  </si>
  <si>
    <t>florges-2</t>
  </si>
  <si>
    <t>florges-3</t>
  </si>
  <si>
    <t>florges-4</t>
  </si>
  <si>
    <t>skiddo</t>
  </si>
  <si>
    <t>gogoat</t>
  </si>
  <si>
    <t>pancham</t>
  </si>
  <si>
    <t>pangoro</t>
  </si>
  <si>
    <t>furfrou</t>
  </si>
  <si>
    <t>furfrou-1</t>
  </si>
  <si>
    <t>furfrou-2</t>
  </si>
  <si>
    <t>furfrou-3</t>
  </si>
  <si>
    <t>furfrou-4</t>
  </si>
  <si>
    <t>furfrou-5</t>
  </si>
  <si>
    <t>furfrou-6</t>
  </si>
  <si>
    <t>furfrou-7</t>
  </si>
  <si>
    <t>furfrou-8</t>
  </si>
  <si>
    <t>furfrou-9</t>
  </si>
  <si>
    <t>espurr</t>
  </si>
  <si>
    <t>meowstic</t>
  </si>
  <si>
    <t>meowstic-f</t>
  </si>
  <si>
    <t>honedge</t>
  </si>
  <si>
    <t>doublade</t>
  </si>
  <si>
    <t>aegislash</t>
  </si>
  <si>
    <t>spritzee</t>
  </si>
  <si>
    <t>aromatisse</t>
  </si>
  <si>
    <t>swirlix</t>
  </si>
  <si>
    <t>slurpuff</t>
  </si>
  <si>
    <t>inkay</t>
  </si>
  <si>
    <t>malamar</t>
  </si>
  <si>
    <t>binacle</t>
  </si>
  <si>
    <t>barbaracle</t>
  </si>
  <si>
    <t>skrelp</t>
  </si>
  <si>
    <t>dragalge</t>
  </si>
  <si>
    <t>clauncher</t>
  </si>
  <si>
    <t>clawitzer</t>
  </si>
  <si>
    <t>helioptile</t>
  </si>
  <si>
    <t>heliolisk</t>
  </si>
  <si>
    <t>tyrunt</t>
  </si>
  <si>
    <t>tyrantrum</t>
  </si>
  <si>
    <t>amaura</t>
  </si>
  <si>
    <t>aurorus</t>
  </si>
  <si>
    <t>sylveon</t>
  </si>
  <si>
    <t>hawlucha</t>
  </si>
  <si>
    <t>dedenne</t>
  </si>
  <si>
    <t>carbink</t>
  </si>
  <si>
    <t>goomy</t>
  </si>
  <si>
    <t>sliggoo</t>
  </si>
  <si>
    <t>sliggoo-1</t>
  </si>
  <si>
    <t>goodra</t>
  </si>
  <si>
    <t>goodra-1</t>
  </si>
  <si>
    <t>klefki</t>
  </si>
  <si>
    <t>phantump</t>
  </si>
  <si>
    <t>trevenant</t>
  </si>
  <si>
    <t>pumpkaboo</t>
  </si>
  <si>
    <t>pumpkaboo-1</t>
  </si>
  <si>
    <t>pumpkaboo-2</t>
  </si>
  <si>
    <t>pumpkaboo-3</t>
  </si>
  <si>
    <t>gourgeist</t>
  </si>
  <si>
    <t>gourgeist-1</t>
  </si>
  <si>
    <t>gourgeist-2</t>
  </si>
  <si>
    <t>gourgeist-3</t>
  </si>
  <si>
    <t>bergmite</t>
  </si>
  <si>
    <t>avalugg</t>
  </si>
  <si>
    <t>avalugg-1</t>
  </si>
  <si>
    <t>noibat</t>
  </si>
  <si>
    <t>noivern</t>
  </si>
  <si>
    <t>xerneas</t>
  </si>
  <si>
    <t>yveltal</t>
  </si>
  <si>
    <t>zygarde</t>
  </si>
  <si>
    <t>zygarde-1</t>
  </si>
  <si>
    <t>diancie</t>
  </si>
  <si>
    <t>hoopa</t>
  </si>
  <si>
    <t>hoopa-1</t>
  </si>
  <si>
    <t>volcanion</t>
  </si>
  <si>
    <t>rowlet</t>
  </si>
  <si>
    <t>dartrix</t>
  </si>
  <si>
    <t>decidueye</t>
  </si>
  <si>
    <t>decidueye-1</t>
  </si>
  <si>
    <t>litten</t>
  </si>
  <si>
    <t>torracat</t>
  </si>
  <si>
    <t>incineroar</t>
  </si>
  <si>
    <t>popplio</t>
  </si>
  <si>
    <t>brionne</t>
  </si>
  <si>
    <t>primarina</t>
  </si>
  <si>
    <t>pikipek</t>
  </si>
  <si>
    <t>trumbeak</t>
  </si>
  <si>
    <t>toucannon</t>
  </si>
  <si>
    <t>yungoos</t>
  </si>
  <si>
    <t>gumshoos</t>
  </si>
  <si>
    <t>grubbin</t>
  </si>
  <si>
    <t>charjabug</t>
  </si>
  <si>
    <t>vikavolt</t>
  </si>
  <si>
    <t>crabrawler</t>
  </si>
  <si>
    <t>crabominable</t>
  </si>
  <si>
    <t>oricorio</t>
  </si>
  <si>
    <t>oricorio-1</t>
  </si>
  <si>
    <t>oricorio-2</t>
  </si>
  <si>
    <t>oricorio-3</t>
  </si>
  <si>
    <t>cutiefly</t>
  </si>
  <si>
    <t>ribombee</t>
  </si>
  <si>
    <t>rockruff</t>
  </si>
  <si>
    <t>lycanroc</t>
  </si>
  <si>
    <t>lycanroc-1</t>
  </si>
  <si>
    <t>lycanroc-2</t>
  </si>
  <si>
    <t>wishiwashi</t>
  </si>
  <si>
    <t>mareanie</t>
  </si>
  <si>
    <t>toxapex</t>
  </si>
  <si>
    <t>mudbray</t>
  </si>
  <si>
    <t>mudsdale</t>
  </si>
  <si>
    <t>dewpider</t>
  </si>
  <si>
    <t>araquanid</t>
  </si>
  <si>
    <t>fomantis</t>
  </si>
  <si>
    <t>lurantis</t>
  </si>
  <si>
    <t>morelull</t>
  </si>
  <si>
    <t>shiinotic</t>
  </si>
  <si>
    <t>salandit</t>
  </si>
  <si>
    <t>salazzle</t>
  </si>
  <si>
    <t>stufful</t>
  </si>
  <si>
    <t>bewear</t>
  </si>
  <si>
    <t>bounsweet</t>
  </si>
  <si>
    <t>steenee</t>
  </si>
  <si>
    <t>tsareena</t>
  </si>
  <si>
    <t>comfey</t>
  </si>
  <si>
    <t>oranguru</t>
  </si>
  <si>
    <t>passimian</t>
  </si>
  <si>
    <t>wimpod</t>
  </si>
  <si>
    <t>golisopod</t>
  </si>
  <si>
    <t>sandygast</t>
  </si>
  <si>
    <t>palossand</t>
  </si>
  <si>
    <t>pyukumuku</t>
  </si>
  <si>
    <t>type: null</t>
  </si>
  <si>
    <t>silvally</t>
  </si>
  <si>
    <t>minior</t>
  </si>
  <si>
    <t>minior-1</t>
  </si>
  <si>
    <t>minior-2</t>
  </si>
  <si>
    <t>minior-3</t>
  </si>
  <si>
    <t>minior-4</t>
  </si>
  <si>
    <t>minior-5</t>
  </si>
  <si>
    <t>minior-6</t>
  </si>
  <si>
    <t>komala</t>
  </si>
  <si>
    <t>turtonator</t>
  </si>
  <si>
    <t>togedemaru</t>
  </si>
  <si>
    <t>mimikyu</t>
  </si>
  <si>
    <t>bruxish</t>
  </si>
  <si>
    <t>drampa</t>
  </si>
  <si>
    <t>dhelmise</t>
  </si>
  <si>
    <t>jangmo-o</t>
  </si>
  <si>
    <t>hakamo-o</t>
  </si>
  <si>
    <t>kommo-o</t>
  </si>
  <si>
    <t>tapu koko</t>
  </si>
  <si>
    <t>tapu lele</t>
  </si>
  <si>
    <t>tapu bulu</t>
  </si>
  <si>
    <t>tapu fini</t>
  </si>
  <si>
    <t>cosmog</t>
  </si>
  <si>
    <t>cosmoem</t>
  </si>
  <si>
    <t>solgaleo</t>
  </si>
  <si>
    <t>lunala</t>
  </si>
  <si>
    <t>nihilego</t>
  </si>
  <si>
    <t>buzzwole</t>
  </si>
  <si>
    <t>pheromosa</t>
  </si>
  <si>
    <t>xurkitree</t>
  </si>
  <si>
    <t>celesteela</t>
  </si>
  <si>
    <t>kartana</t>
  </si>
  <si>
    <t>guzzlord</t>
  </si>
  <si>
    <t>necrozma</t>
  </si>
  <si>
    <t>magearna</t>
  </si>
  <si>
    <t>magearna-1</t>
  </si>
  <si>
    <t>marshadow</t>
  </si>
  <si>
    <t>poipole</t>
  </si>
  <si>
    <t>naganadel</t>
  </si>
  <si>
    <t>stakataka</t>
  </si>
  <si>
    <t>blacephalon</t>
  </si>
  <si>
    <t>zeraora</t>
  </si>
  <si>
    <t>meltan</t>
  </si>
  <si>
    <t>melmetal</t>
  </si>
  <si>
    <t>grookey</t>
  </si>
  <si>
    <t>thwackey</t>
  </si>
  <si>
    <t>rillaboom</t>
  </si>
  <si>
    <t>scorbunny</t>
  </si>
  <si>
    <t>raboot</t>
  </si>
  <si>
    <t>cinderace</t>
  </si>
  <si>
    <t>sobble</t>
  </si>
  <si>
    <t>drizzile</t>
  </si>
  <si>
    <t>inteleon</t>
  </si>
  <si>
    <t>skwovet</t>
  </si>
  <si>
    <t>greedent</t>
  </si>
  <si>
    <t>rookidee</t>
  </si>
  <si>
    <t>corvisquire</t>
  </si>
  <si>
    <t>corviknight</t>
  </si>
  <si>
    <t>blipbug</t>
  </si>
  <si>
    <t>dottler</t>
  </si>
  <si>
    <t>orbeetle</t>
  </si>
  <si>
    <t>nickit</t>
  </si>
  <si>
    <t>thievul</t>
  </si>
  <si>
    <t>gossifleur</t>
  </si>
  <si>
    <t>eldegoss</t>
  </si>
  <si>
    <t>wooloo</t>
  </si>
  <si>
    <t>dubwool</t>
  </si>
  <si>
    <t>chewtle</t>
  </si>
  <si>
    <t>drednaw</t>
  </si>
  <si>
    <t>yamper</t>
  </si>
  <si>
    <t>boltund</t>
  </si>
  <si>
    <t>rolycoly</t>
  </si>
  <si>
    <t>carkol</t>
  </si>
  <si>
    <t>coalossal</t>
  </si>
  <si>
    <t>applin</t>
  </si>
  <si>
    <t>flapple</t>
  </si>
  <si>
    <t>appletun</t>
  </si>
  <si>
    <t>silicobra</t>
  </si>
  <si>
    <t>sandaconda</t>
  </si>
  <si>
    <t>cramorant</t>
  </si>
  <si>
    <t>arrokuda</t>
  </si>
  <si>
    <t>barraskewda</t>
  </si>
  <si>
    <t>toxel</t>
  </si>
  <si>
    <t>toxtricity</t>
  </si>
  <si>
    <t>toxtricity-1</t>
  </si>
  <si>
    <t>sizzlipede</t>
  </si>
  <si>
    <t>centiskorch</t>
  </si>
  <si>
    <t>clobbopus</t>
  </si>
  <si>
    <t>grapploct</t>
  </si>
  <si>
    <t>sinistea</t>
  </si>
  <si>
    <t>sinistea-1</t>
  </si>
  <si>
    <t>polteageist</t>
  </si>
  <si>
    <t>polteageist-1</t>
  </si>
  <si>
    <t>hatenna</t>
  </si>
  <si>
    <t>hattrem</t>
  </si>
  <si>
    <t>hatterene</t>
  </si>
  <si>
    <t>impidimp</t>
  </si>
  <si>
    <t>morgrem</t>
  </si>
  <si>
    <t>grimmsnarl</t>
  </si>
  <si>
    <t>obstagoon</t>
  </si>
  <si>
    <t>perrserker</t>
  </si>
  <si>
    <t>cursola</t>
  </si>
  <si>
    <t>sirfetch'd</t>
  </si>
  <si>
    <t>mr. rime</t>
  </si>
  <si>
    <t>runerigus</t>
  </si>
  <si>
    <t>milcery</t>
  </si>
  <si>
    <t>alcremie</t>
  </si>
  <si>
    <t>alcremie-1</t>
  </si>
  <si>
    <t>alcremie-1-a</t>
  </si>
  <si>
    <t>alcremie-1-b</t>
  </si>
  <si>
    <t>alcremie-1-c</t>
  </si>
  <si>
    <t>alcremie-1-d</t>
  </si>
  <si>
    <t>alcremie-1-e</t>
  </si>
  <si>
    <t>alcremie-1-f</t>
  </si>
  <si>
    <t>alcremie-2</t>
  </si>
  <si>
    <t>alcremie-2-a</t>
  </si>
  <si>
    <t>alcremie-2-b</t>
  </si>
  <si>
    <t>alcremie-2-c</t>
  </si>
  <si>
    <t>alcremie-2-d</t>
  </si>
  <si>
    <t>alcremie-2-e</t>
  </si>
  <si>
    <t>alcremie-2-f</t>
  </si>
  <si>
    <t>alcremie-3</t>
  </si>
  <si>
    <t>alcremie-3-a</t>
  </si>
  <si>
    <t>alcremie-3-b</t>
  </si>
  <si>
    <t>alcremie-3-c</t>
  </si>
  <si>
    <t>alcremie-3-d</t>
  </si>
  <si>
    <t>alcremie-3-e</t>
  </si>
  <si>
    <t>alcremie-3-f</t>
  </si>
  <si>
    <t>alcremie-4</t>
  </si>
  <si>
    <t>alcremie-4-a</t>
  </si>
  <si>
    <t>alcremie-4-b</t>
  </si>
  <si>
    <t>alcremie-4-c</t>
  </si>
  <si>
    <t>alcremie-4-d</t>
  </si>
  <si>
    <t>alcremie-4-e</t>
  </si>
  <si>
    <t>alcremie-4-f</t>
  </si>
  <si>
    <t>alcremie-5</t>
  </si>
  <si>
    <t>alcremie-5-a</t>
  </si>
  <si>
    <t>alcremie-5-b</t>
  </si>
  <si>
    <t>alcremie-5-c</t>
  </si>
  <si>
    <t>alcremie-5-d</t>
  </si>
  <si>
    <t>alcremie-5-e</t>
  </si>
  <si>
    <t>alcremie-5-f</t>
  </si>
  <si>
    <t>alcremie-6</t>
  </si>
  <si>
    <t>alcremie-6-a</t>
  </si>
  <si>
    <t>alcremie-6-b</t>
  </si>
  <si>
    <t>alcremie-6-c</t>
  </si>
  <si>
    <t>alcremie-6-d</t>
  </si>
  <si>
    <t>alcremie-6-e</t>
  </si>
  <si>
    <t>alcremie-6-f</t>
  </si>
  <si>
    <t>alcremie-7</t>
  </si>
  <si>
    <t>alcremie-7-a</t>
  </si>
  <si>
    <t>alcremie-7-b</t>
  </si>
  <si>
    <t>alcremie-7-c</t>
  </si>
  <si>
    <t>alcremie-7-d</t>
  </si>
  <si>
    <t>alcremie-7-e</t>
  </si>
  <si>
    <t>alcremie-7-f</t>
  </si>
  <si>
    <t>alcremie-8</t>
  </si>
  <si>
    <t>alcremie-8-a</t>
  </si>
  <si>
    <t>alcremie-8-b</t>
  </si>
  <si>
    <t>alcremie-8-c</t>
  </si>
  <si>
    <t>alcremie-8-d</t>
  </si>
  <si>
    <t>alcremie-8-e</t>
  </si>
  <si>
    <t>alcremie-8-f</t>
  </si>
  <si>
    <t>alcremie-a</t>
  </si>
  <si>
    <t>alcremie-b</t>
  </si>
  <si>
    <t>alcremie-c</t>
  </si>
  <si>
    <t>alcremie-d</t>
  </si>
  <si>
    <t>alcremie-e</t>
  </si>
  <si>
    <t>alcremie-f</t>
  </si>
  <si>
    <t>falinks</t>
  </si>
  <si>
    <t>pincurchin</t>
  </si>
  <si>
    <t>snom</t>
  </si>
  <si>
    <t>frosmoth</t>
  </si>
  <si>
    <t>stonjourner</t>
  </si>
  <si>
    <t>eiscue</t>
  </si>
  <si>
    <t>indeedee</t>
  </si>
  <si>
    <t>indeedee-f</t>
  </si>
  <si>
    <t>morpeko</t>
  </si>
  <si>
    <t>cufant</t>
  </si>
  <si>
    <t>copperajah</t>
  </si>
  <si>
    <t>dracozolt</t>
  </si>
  <si>
    <t>arctozolt</t>
  </si>
  <si>
    <t>dracovish</t>
  </si>
  <si>
    <t>arctovish</t>
  </si>
  <si>
    <t>duraludon</t>
  </si>
  <si>
    <t>dreepy</t>
  </si>
  <si>
    <t>drakloak</t>
  </si>
  <si>
    <t>dragapult</t>
  </si>
  <si>
    <t>zacian</t>
  </si>
  <si>
    <t>zamazenta</t>
  </si>
  <si>
    <t>eternatus</t>
  </si>
  <si>
    <t>kubfu</t>
  </si>
  <si>
    <t>urshifu</t>
  </si>
  <si>
    <t>urshifu-1</t>
  </si>
  <si>
    <t>zarude</t>
  </si>
  <si>
    <t>zarude-1</t>
  </si>
  <si>
    <t>regieleki</t>
  </si>
  <si>
    <t>regidrago</t>
  </si>
  <si>
    <t>glastrier</t>
  </si>
  <si>
    <t>spectrier</t>
  </si>
  <si>
    <t>calyrex</t>
  </si>
  <si>
    <t>wyrdeer</t>
  </si>
  <si>
    <t>kleavor</t>
  </si>
  <si>
    <t>ursaluna</t>
  </si>
  <si>
    <t>ursaluna-1</t>
  </si>
  <si>
    <t>basculegion</t>
  </si>
  <si>
    <t>basculegion-f</t>
  </si>
  <si>
    <t>sneasler</t>
  </si>
  <si>
    <t>overqwil</t>
  </si>
  <si>
    <t>enamorus</t>
  </si>
  <si>
    <t>enamorus-1</t>
  </si>
  <si>
    <t>sprigatito</t>
  </si>
  <si>
    <t>floragato</t>
  </si>
  <si>
    <t>meowscarada</t>
  </si>
  <si>
    <t>fuecoco</t>
  </si>
  <si>
    <t>crocalor</t>
  </si>
  <si>
    <t>skeledirge</t>
  </si>
  <si>
    <t>quaxly</t>
  </si>
  <si>
    <t>quaxwell</t>
  </si>
  <si>
    <t>quaquaval</t>
  </si>
  <si>
    <t>lechonk</t>
  </si>
  <si>
    <t>oinkologne</t>
  </si>
  <si>
    <t>oinkologne-f</t>
  </si>
  <si>
    <t>tarountula</t>
  </si>
  <si>
    <t>spidops</t>
  </si>
  <si>
    <t>nymble</t>
  </si>
  <si>
    <t>lokix</t>
  </si>
  <si>
    <t>pawmi</t>
  </si>
  <si>
    <t>pawmo</t>
  </si>
  <si>
    <t>pawmot</t>
  </si>
  <si>
    <t>tandemaus</t>
  </si>
  <si>
    <t>maushold</t>
  </si>
  <si>
    <t>maushold-1</t>
  </si>
  <si>
    <t>fidough</t>
  </si>
  <si>
    <t>dachsbun</t>
  </si>
  <si>
    <t>smoliv</t>
  </si>
  <si>
    <t>dolliv</t>
  </si>
  <si>
    <t>arboliva</t>
  </si>
  <si>
    <t>squawkabilly</t>
  </si>
  <si>
    <t>squawkabilly-1</t>
  </si>
  <si>
    <t>squawkabilly-2</t>
  </si>
  <si>
    <t>squawkabilly-3</t>
  </si>
  <si>
    <t>nacli</t>
  </si>
  <si>
    <t>naclstack</t>
  </si>
  <si>
    <t>garganacl</t>
  </si>
  <si>
    <t>charcadet</t>
  </si>
  <si>
    <t>armarouge</t>
  </si>
  <si>
    <t>ceruledge</t>
  </si>
  <si>
    <t>tadbulb</t>
  </si>
  <si>
    <t>bellibolt</t>
  </si>
  <si>
    <t>wattrel</t>
  </si>
  <si>
    <t>kilowattrel</t>
  </si>
  <si>
    <t>maschiff</t>
  </si>
  <si>
    <t>mabosstiff</t>
  </si>
  <si>
    <t>shroodle</t>
  </si>
  <si>
    <t>grafaiai</t>
  </si>
  <si>
    <t>bramblin</t>
  </si>
  <si>
    <t>brambleghast</t>
  </si>
  <si>
    <t>toedscool</t>
  </si>
  <si>
    <t>toedscruel</t>
  </si>
  <si>
    <t>klawf</t>
  </si>
  <si>
    <t>capsakid</t>
  </si>
  <si>
    <t>scovillain</t>
  </si>
  <si>
    <t>rellor</t>
  </si>
  <si>
    <t>rabsca</t>
  </si>
  <si>
    <t>flittle</t>
  </si>
  <si>
    <t>espathra</t>
  </si>
  <si>
    <t>tinkatink</t>
  </si>
  <si>
    <t>tinkatuff</t>
  </si>
  <si>
    <t>tinkaton</t>
  </si>
  <si>
    <t>wiglett</t>
  </si>
  <si>
    <t>wugtrio</t>
  </si>
  <si>
    <t>bombirdier</t>
  </si>
  <si>
    <t>finizen</t>
  </si>
  <si>
    <t>palafin</t>
  </si>
  <si>
    <t>varoom</t>
  </si>
  <si>
    <t>revavroom</t>
  </si>
  <si>
    <t>cyclizar</t>
  </si>
  <si>
    <t>orthworm</t>
  </si>
  <si>
    <t>glimmet</t>
  </si>
  <si>
    <t>glimmora</t>
  </si>
  <si>
    <t>greavard</t>
  </si>
  <si>
    <t>houndstone</t>
  </si>
  <si>
    <t>flamigo</t>
  </si>
  <si>
    <t>cetoddle</t>
  </si>
  <si>
    <t>cetitan</t>
  </si>
  <si>
    <t>veluza</t>
  </si>
  <si>
    <t>dondozo</t>
  </si>
  <si>
    <t>tatsugiri</t>
  </si>
  <si>
    <t>tatsugiri-1</t>
  </si>
  <si>
    <t>tatsugiri-2</t>
  </si>
  <si>
    <t>annihilape</t>
  </si>
  <si>
    <t>clodsire</t>
  </si>
  <si>
    <t>farigiraf</t>
  </si>
  <si>
    <t>dudunsparce</t>
  </si>
  <si>
    <t>dudunsparce-1</t>
  </si>
  <si>
    <t>kingambit</t>
  </si>
  <si>
    <t>great tusk</t>
  </si>
  <si>
    <t>scream tail</t>
  </si>
  <si>
    <t>brute bonnet</t>
  </si>
  <si>
    <t>flutter mane</t>
  </si>
  <si>
    <t>slither wing</t>
  </si>
  <si>
    <t>sandy shocks</t>
  </si>
  <si>
    <t>iron treads</t>
  </si>
  <si>
    <t>iron bundle</t>
  </si>
  <si>
    <t>iron hands</t>
  </si>
  <si>
    <t>iron jugulis</t>
  </si>
  <si>
    <t>iron moth</t>
  </si>
  <si>
    <t>iron thorns</t>
  </si>
  <si>
    <t>frigibax</t>
  </si>
  <si>
    <t>arctibax</t>
  </si>
  <si>
    <t>baxcalibur</t>
  </si>
  <si>
    <t>gimmighoul</t>
  </si>
  <si>
    <t>gimmighoul-1</t>
  </si>
  <si>
    <t>gholdengo</t>
  </si>
  <si>
    <t>wo-chien</t>
  </si>
  <si>
    <t>chien-pao</t>
  </si>
  <si>
    <t>ting-lu</t>
  </si>
  <si>
    <t>chi-yu</t>
  </si>
  <si>
    <t>roaring moon</t>
  </si>
  <si>
    <t>iron valiant</t>
  </si>
  <si>
    <t>koraidon</t>
  </si>
  <si>
    <t>miraidon</t>
  </si>
  <si>
    <t>walking wake</t>
  </si>
  <si>
    <t>iron leaves</t>
  </si>
  <si>
    <t>dipplin</t>
  </si>
  <si>
    <t>poltchageist</t>
  </si>
  <si>
    <t>poltchageist-1</t>
  </si>
  <si>
    <t>sinistcha</t>
  </si>
  <si>
    <t>sinistcha-1</t>
  </si>
  <si>
    <t>okidogi</t>
  </si>
  <si>
    <t>munkidori</t>
  </si>
  <si>
    <t>fezandipiti</t>
  </si>
  <si>
    <t>ogerpon</t>
  </si>
  <si>
    <t>archaludon</t>
  </si>
  <si>
    <t>hydrapple</t>
  </si>
  <si>
    <t>gouging fire</t>
  </si>
  <si>
    <t>raging bolt</t>
  </si>
  <si>
    <t>iron boulder</t>
  </si>
  <si>
    <t>iron crown</t>
  </si>
  <si>
    <t>terapagos</t>
  </si>
  <si>
    <t>pecharunt</t>
  </si>
  <si>
    <t>FormDex</t>
  </si>
  <si>
    <t>Nat</t>
  </si>
  <si>
    <t>SwSh</t>
  </si>
  <si>
    <t>BDSP</t>
  </si>
  <si>
    <t>PLA</t>
  </si>
  <si>
    <t>SV</t>
  </si>
  <si>
    <t>PLZA</t>
  </si>
  <si>
    <t>A068</t>
  </si>
  <si>
    <t>B164</t>
  </si>
  <si>
    <t>A069</t>
  </si>
  <si>
    <t>B165</t>
  </si>
  <si>
    <t>A070</t>
  </si>
  <si>
    <t>B166</t>
  </si>
  <si>
    <t>B167</t>
  </si>
  <si>
    <t>B168</t>
  </si>
  <si>
    <t>B169</t>
  </si>
  <si>
    <t>A071</t>
  </si>
  <si>
    <t>B170</t>
  </si>
  <si>
    <t>A072</t>
  </si>
  <si>
    <t>B171</t>
  </si>
  <si>
    <t>A073</t>
  </si>
  <si>
    <t>B172</t>
  </si>
  <si>
    <t>K018</t>
  </si>
  <si>
    <t>K019</t>
  </si>
  <si>
    <t>P074</t>
  </si>
  <si>
    <t>Original Cap</t>
  </si>
  <si>
    <t>Hoenn Cap</t>
  </si>
  <si>
    <t>Sinnoh Cap</t>
  </si>
  <si>
    <t>Unova Cap</t>
  </si>
  <si>
    <t>Kalos Cap</t>
  </si>
  <si>
    <t>Alola Cap</t>
  </si>
  <si>
    <t>Partner Cap</t>
  </si>
  <si>
    <t>World Cap</t>
  </si>
  <si>
    <t>P075</t>
  </si>
  <si>
    <t>A168</t>
  </si>
  <si>
    <t>K116</t>
  </si>
  <si>
    <t>B155</t>
  </si>
  <si>
    <t>A169</t>
  </si>
  <si>
    <t>K117</t>
  </si>
  <si>
    <t>B156</t>
  </si>
  <si>
    <t>C065</t>
  </si>
  <si>
    <t>C066</t>
  </si>
  <si>
    <t>C067</t>
  </si>
  <si>
    <t>C068</t>
  </si>
  <si>
    <t>C069</t>
  </si>
  <si>
    <t>C070</t>
  </si>
  <si>
    <t>K152</t>
  </si>
  <si>
    <t>K153</t>
  </si>
  <si>
    <t>K037</t>
  </si>
  <si>
    <t>B157</t>
  </si>
  <si>
    <t>K038</t>
  </si>
  <si>
    <t>B158</t>
  </si>
  <si>
    <t>A012</t>
  </si>
  <si>
    <t>P060</t>
  </si>
  <si>
    <t>H077</t>
  </si>
  <si>
    <t>A013</t>
  </si>
  <si>
    <t>P061</t>
  </si>
  <si>
    <t>H078</t>
  </si>
  <si>
    <t>C144</t>
  </si>
  <si>
    <t>H094</t>
  </si>
  <si>
    <t>C145</t>
  </si>
  <si>
    <t>H095</t>
  </si>
  <si>
    <t>B062</t>
  </si>
  <si>
    <t>B063</t>
  </si>
  <si>
    <t>B064</t>
  </si>
  <si>
    <t>P256</t>
  </si>
  <si>
    <t>P257</t>
  </si>
  <si>
    <t>P148</t>
  </si>
  <si>
    <t>B066</t>
  </si>
  <si>
    <t>P149</t>
  </si>
  <si>
    <t>B067</t>
  </si>
  <si>
    <t>P141</t>
  </si>
  <si>
    <t>H004</t>
  </si>
  <si>
    <t>P142</t>
  </si>
  <si>
    <t>H005</t>
  </si>
  <si>
    <t>A146</t>
  </si>
  <si>
    <t>P055</t>
  </si>
  <si>
    <t>A147</t>
  </si>
  <si>
    <t>P056</t>
  </si>
  <si>
    <t>P158</t>
  </si>
  <si>
    <t>H001</t>
  </si>
  <si>
    <t>P159</t>
  </si>
  <si>
    <t>H002</t>
  </si>
  <si>
    <t>P213</t>
  </si>
  <si>
    <t>P214</t>
  </si>
  <si>
    <t>A142</t>
  </si>
  <si>
    <t>K039</t>
  </si>
  <si>
    <t>A143</t>
  </si>
  <si>
    <t>K040</t>
  </si>
  <si>
    <t>A144</t>
  </si>
  <si>
    <t>K041</t>
  </si>
  <si>
    <t>A031</t>
  </si>
  <si>
    <t>A032</t>
  </si>
  <si>
    <t>A033</t>
  </si>
  <si>
    <t>K023</t>
  </si>
  <si>
    <t>K024</t>
  </si>
  <si>
    <t>K025</t>
  </si>
  <si>
    <t>A040</t>
  </si>
  <si>
    <t>B050</t>
  </si>
  <si>
    <t>A041</t>
  </si>
  <si>
    <t>B051</t>
  </si>
  <si>
    <t>K080</t>
  </si>
  <si>
    <t>B096</t>
  </si>
  <si>
    <t>K081</t>
  </si>
  <si>
    <t>B097</t>
  </si>
  <si>
    <t>K082</t>
  </si>
  <si>
    <t>B098</t>
  </si>
  <si>
    <t>A001</t>
  </si>
  <si>
    <t>P324</t>
  </si>
  <si>
    <t>B075</t>
  </si>
  <si>
    <t>A002</t>
  </si>
  <si>
    <t>P325</t>
  </si>
  <si>
    <t>B076</t>
  </si>
  <si>
    <t>A105</t>
  </si>
  <si>
    <t>P209</t>
  </si>
  <si>
    <t>A106</t>
  </si>
  <si>
    <t>P210</t>
  </si>
  <si>
    <t>H007</t>
  </si>
  <si>
    <t>B001</t>
  </si>
  <si>
    <t>B002</t>
  </si>
  <si>
    <t>B143</t>
  </si>
  <si>
    <t>B144</t>
  </si>
  <si>
    <t>P194</t>
  </si>
  <si>
    <t>B068</t>
  </si>
  <si>
    <t>P195</t>
  </si>
  <si>
    <t>B069</t>
  </si>
  <si>
    <t>P329</t>
  </si>
  <si>
    <t>P330</t>
  </si>
  <si>
    <t>P068</t>
  </si>
  <si>
    <t>P069</t>
  </si>
  <si>
    <t>P070</t>
  </si>
  <si>
    <t>P066</t>
  </si>
  <si>
    <t>P067</t>
  </si>
  <si>
    <t>P207</t>
  </si>
  <si>
    <t>P208</t>
  </si>
  <si>
    <t>A205</t>
  </si>
  <si>
    <t>B003</t>
  </si>
  <si>
    <t>A206</t>
  </si>
  <si>
    <t>B004</t>
  </si>
  <si>
    <t>A170</t>
  </si>
  <si>
    <t>H009</t>
  </si>
  <si>
    <t>A171</t>
  </si>
  <si>
    <t>H010</t>
  </si>
  <si>
    <t>B093</t>
  </si>
  <si>
    <t>B094</t>
  </si>
  <si>
    <t>A054</t>
  </si>
  <si>
    <t>K135</t>
  </si>
  <si>
    <t>K136</t>
  </si>
  <si>
    <t>B005</t>
  </si>
  <si>
    <t>B006</t>
  </si>
  <si>
    <t>A007</t>
  </si>
  <si>
    <t>P044</t>
  </si>
  <si>
    <t>A080</t>
  </si>
  <si>
    <t>A172</t>
  </si>
  <si>
    <t>A198</t>
  </si>
  <si>
    <t>B052</t>
  </si>
  <si>
    <t>A199</t>
  </si>
  <si>
    <t>B053</t>
  </si>
  <si>
    <t>A098</t>
  </si>
  <si>
    <t>A099</t>
  </si>
  <si>
    <t>C011</t>
  </si>
  <si>
    <t>H109</t>
  </si>
  <si>
    <t>A118</t>
  </si>
  <si>
    <t>P260</t>
  </si>
  <si>
    <t>C014</t>
  </si>
  <si>
    <t>C016</t>
  </si>
  <si>
    <t>B011</t>
  </si>
  <si>
    <t>C019</t>
  </si>
  <si>
    <t>B014</t>
  </si>
  <si>
    <t>A120</t>
  </si>
  <si>
    <t>A116</t>
  </si>
  <si>
    <t>P223</t>
  </si>
  <si>
    <t>P134</t>
  </si>
  <si>
    <t>P135</t>
  </si>
  <si>
    <t>B145</t>
  </si>
  <si>
    <t>P212</t>
  </si>
  <si>
    <t>P179</t>
  </si>
  <si>
    <t>P180</t>
  </si>
  <si>
    <t>P181</t>
  </si>
  <si>
    <t>P182</t>
  </si>
  <si>
    <t>A208</t>
  </si>
  <si>
    <t>B129</t>
  </si>
  <si>
    <t>H011</t>
  </si>
  <si>
    <t>C123</t>
  </si>
  <si>
    <t>C124</t>
  </si>
  <si>
    <t>C125</t>
  </si>
  <si>
    <t>C126</t>
  </si>
  <si>
    <t>C127</t>
  </si>
  <si>
    <t>K103</t>
  </si>
  <si>
    <t>C202</t>
  </si>
  <si>
    <t>C203</t>
  </si>
  <si>
    <t>C204</t>
  </si>
  <si>
    <t>C194</t>
  </si>
  <si>
    <t>P347</t>
  </si>
  <si>
    <t>C195</t>
  </si>
  <si>
    <t>P348</t>
  </si>
  <si>
    <t>C196</t>
  </si>
  <si>
    <t>P349</t>
  </si>
  <si>
    <t>B173</t>
  </si>
  <si>
    <t>B174</t>
  </si>
  <si>
    <t>B175</t>
  </si>
  <si>
    <t>B176</t>
  </si>
  <si>
    <t>B177</t>
  </si>
  <si>
    <t>B178</t>
  </si>
  <si>
    <t>B179</t>
  </si>
  <si>
    <t>B180</t>
  </si>
  <si>
    <t>B181</t>
  </si>
  <si>
    <t>K026</t>
  </si>
  <si>
    <t>K027</t>
  </si>
  <si>
    <t>K045</t>
  </si>
  <si>
    <t>K046</t>
  </si>
  <si>
    <t>K001</t>
  </si>
  <si>
    <t>K002</t>
  </si>
  <si>
    <t>C146</t>
  </si>
  <si>
    <t>H096</t>
  </si>
  <si>
    <t>B078</t>
  </si>
  <si>
    <t>B079</t>
  </si>
  <si>
    <t>P073</t>
  </si>
  <si>
    <t>K151</t>
  </si>
  <si>
    <t>A011</t>
  </si>
  <si>
    <t>P059</t>
  </si>
  <si>
    <t>H076</t>
  </si>
  <si>
    <t>P101</t>
  </si>
  <si>
    <t>P102</t>
  </si>
  <si>
    <t>P103</t>
  </si>
  <si>
    <t>B065</t>
  </si>
  <si>
    <t>A140</t>
  </si>
  <si>
    <t>P047</t>
  </si>
  <si>
    <t>A141</t>
  </si>
  <si>
    <t>P048</t>
  </si>
  <si>
    <t>P088</t>
  </si>
  <si>
    <t>A145</t>
  </si>
  <si>
    <t>K042</t>
  </si>
  <si>
    <t>P016</t>
  </si>
  <si>
    <t>P017</t>
  </si>
  <si>
    <t>P018</t>
  </si>
  <si>
    <t>K047</t>
  </si>
  <si>
    <t>P031</t>
  </si>
  <si>
    <t>P032</t>
  </si>
  <si>
    <t>K003</t>
  </si>
  <si>
    <t>P053</t>
  </si>
  <si>
    <t>K006</t>
  </si>
  <si>
    <t>P183</t>
  </si>
  <si>
    <t>P184</t>
  </si>
  <si>
    <t>P232</t>
  </si>
  <si>
    <t>A003</t>
  </si>
  <si>
    <t>P326</t>
  </si>
  <si>
    <t>B077</t>
  </si>
  <si>
    <t>P114</t>
  </si>
  <si>
    <t>P192</t>
  </si>
  <si>
    <t>P258</t>
  </si>
  <si>
    <t>P259</t>
  </si>
  <si>
    <t>A052</t>
  </si>
  <si>
    <t>P188</t>
  </si>
  <si>
    <t>K121</t>
  </si>
  <si>
    <t>B151</t>
  </si>
  <si>
    <t>B152</t>
  </si>
  <si>
    <t>P331</t>
  </si>
  <si>
    <t>H037</t>
  </si>
  <si>
    <t>B146</t>
  </si>
  <si>
    <t>A119</t>
  </si>
  <si>
    <t>P261</t>
  </si>
  <si>
    <t>A121</t>
  </si>
  <si>
    <t>P262</t>
  </si>
  <si>
    <t>P230</t>
  </si>
  <si>
    <t>P215</t>
  </si>
  <si>
    <t>P216</t>
  </si>
  <si>
    <t>K144</t>
  </si>
  <si>
    <t>K145</t>
  </si>
  <si>
    <t>K050</t>
  </si>
  <si>
    <t>K051</t>
  </si>
  <si>
    <t>P354</t>
  </si>
  <si>
    <t>A153</t>
  </si>
  <si>
    <t>B113</t>
  </si>
  <si>
    <t>P025</t>
  </si>
  <si>
    <t>P026</t>
  </si>
  <si>
    <t>A200</t>
  </si>
  <si>
    <t>B054</t>
  </si>
  <si>
    <t>P122</t>
  </si>
  <si>
    <t>P123</t>
  </si>
  <si>
    <t>A209</t>
  </si>
  <si>
    <t>B130</t>
  </si>
  <si>
    <t>H012</t>
  </si>
  <si>
    <t>P204</t>
  </si>
  <si>
    <t>B040</t>
  </si>
  <si>
    <t>B092</t>
  </si>
  <si>
    <t>B095</t>
  </si>
  <si>
    <t>C013</t>
  </si>
  <si>
    <t>C015</t>
  </si>
  <si>
    <t>B010</t>
  </si>
  <si>
    <t>C018</t>
  </si>
  <si>
    <t>B013</t>
  </si>
  <si>
    <t>A117</t>
  </si>
  <si>
    <t>A008</t>
  </si>
  <si>
    <t>P045</t>
  </si>
  <si>
    <t>P316</t>
  </si>
  <si>
    <t>P317</t>
  </si>
  <si>
    <t>P318</t>
  </si>
  <si>
    <t>B182</t>
  </si>
  <si>
    <t>H039</t>
  </si>
  <si>
    <t>B183</t>
  </si>
  <si>
    <t>H040</t>
  </si>
  <si>
    <t>B184</t>
  </si>
  <si>
    <t>H041</t>
  </si>
  <si>
    <t>B185</t>
  </si>
  <si>
    <t>H042</t>
  </si>
  <si>
    <t>B186</t>
  </si>
  <si>
    <t>H043</t>
  </si>
  <si>
    <t>B187</t>
  </si>
  <si>
    <t>H044</t>
  </si>
  <si>
    <t>B188</t>
  </si>
  <si>
    <t>H045</t>
  </si>
  <si>
    <t>B189</t>
  </si>
  <si>
    <t>H046</t>
  </si>
  <si>
    <t>B190</t>
  </si>
  <si>
    <t>H047</t>
  </si>
  <si>
    <t>K007</t>
  </si>
  <si>
    <t>K008</t>
  </si>
  <si>
    <t>K104</t>
  </si>
  <si>
    <t>K105</t>
  </si>
  <si>
    <t>K106</t>
  </si>
  <si>
    <t>K054</t>
  </si>
  <si>
    <t>K055</t>
  </si>
  <si>
    <t>evo m</t>
  </si>
  <si>
    <t>K056</t>
  </si>
  <si>
    <t>P132</t>
  </si>
  <si>
    <t>P133</t>
  </si>
  <si>
    <t>P062</t>
  </si>
  <si>
    <t>P063</t>
  </si>
  <si>
    <t>P064</t>
  </si>
  <si>
    <t>P049</t>
  </si>
  <si>
    <t>P050</t>
  </si>
  <si>
    <t>P106</t>
  </si>
  <si>
    <t>P107</t>
  </si>
  <si>
    <t>P078</t>
  </si>
  <si>
    <t>P079</t>
  </si>
  <si>
    <t>P080</t>
  </si>
  <si>
    <t>A148</t>
  </si>
  <si>
    <t>A149</t>
  </si>
  <si>
    <t>A150</t>
  </si>
  <si>
    <t>P116</t>
  </si>
  <si>
    <t>P117</t>
  </si>
  <si>
    <t>A139</t>
  </si>
  <si>
    <t>P046</t>
  </si>
  <si>
    <t>K107</t>
  </si>
  <si>
    <t>P297</t>
  </si>
  <si>
    <t>C191</t>
  </si>
  <si>
    <t>C192</t>
  </si>
  <si>
    <t>C193</t>
  </si>
  <si>
    <t>P161</t>
  </si>
  <si>
    <t>P162</t>
  </si>
  <si>
    <t>B119</t>
  </si>
  <si>
    <t>B120</t>
  </si>
  <si>
    <t>K009</t>
  </si>
  <si>
    <t>K010</t>
  </si>
  <si>
    <t>P139</t>
  </si>
  <si>
    <t>H092</t>
  </si>
  <si>
    <t>P140</t>
  </si>
  <si>
    <t>H093</t>
  </si>
  <si>
    <t>A111</t>
  </si>
  <si>
    <t>A112</t>
  </si>
  <si>
    <t>P151</t>
  </si>
  <si>
    <t>P152</t>
  </si>
  <si>
    <t>P150</t>
  </si>
  <si>
    <t>P111</t>
  </si>
  <si>
    <t>H084</t>
  </si>
  <si>
    <t>P112</t>
  </si>
  <si>
    <t>H085</t>
  </si>
  <si>
    <t>B044</t>
  </si>
  <si>
    <t>B045</t>
  </si>
  <si>
    <t>B046</t>
  </si>
  <si>
    <t>P252</t>
  </si>
  <si>
    <t>P253</t>
  </si>
  <si>
    <t>C035</t>
  </si>
  <si>
    <t>P219</t>
  </si>
  <si>
    <t>C036</t>
  </si>
  <si>
    <t>P220</t>
  </si>
  <si>
    <t>P217</t>
  </si>
  <si>
    <t>H106</t>
  </si>
  <si>
    <t>P218</t>
  </si>
  <si>
    <t>H107</t>
  </si>
  <si>
    <t>P168</t>
  </si>
  <si>
    <t>P169</t>
  </si>
  <si>
    <t>K011</t>
  </si>
  <si>
    <t>K012</t>
  </si>
  <si>
    <t>C183</t>
  </si>
  <si>
    <t>C184</t>
  </si>
  <si>
    <t>C185</t>
  </si>
  <si>
    <t>C186</t>
  </si>
  <si>
    <t>K158</t>
  </si>
  <si>
    <t>H048</t>
  </si>
  <si>
    <t>K159</t>
  </si>
  <si>
    <t>H049</t>
  </si>
  <si>
    <t>H027</t>
  </si>
  <si>
    <t>P298</t>
  </si>
  <si>
    <t>P299</t>
  </si>
  <si>
    <t>K139</t>
  </si>
  <si>
    <t>K140</t>
  </si>
  <si>
    <t>P246</t>
  </si>
  <si>
    <t>K143</t>
  </si>
  <si>
    <t>H051</t>
  </si>
  <si>
    <t>C107</t>
  </si>
  <si>
    <t>P357</t>
  </si>
  <si>
    <t>P358</t>
  </si>
  <si>
    <t>C159</t>
  </si>
  <si>
    <t>C160</t>
  </si>
  <si>
    <t>C161</t>
  </si>
  <si>
    <t>C187</t>
  </si>
  <si>
    <t>P332</t>
  </si>
  <si>
    <t>C113</t>
  </si>
  <si>
    <t>P276</t>
  </si>
  <si>
    <t>C114</t>
  </si>
  <si>
    <t>P277</t>
  </si>
  <si>
    <t>C115</t>
  </si>
  <si>
    <t>P278</t>
  </si>
  <si>
    <t>C129</t>
  </si>
  <si>
    <t>B137</t>
  </si>
  <si>
    <t>C130</t>
  </si>
  <si>
    <t>B138</t>
  </si>
  <si>
    <t>C131</t>
  </si>
  <si>
    <t>B139</t>
  </si>
  <si>
    <t>C197</t>
  </si>
  <si>
    <t>C198</t>
  </si>
  <si>
    <t>C199</t>
  </si>
  <si>
    <t>H126</t>
  </si>
  <si>
    <t>H127</t>
  </si>
  <si>
    <t>H128</t>
  </si>
  <si>
    <t>H129</t>
  </si>
  <si>
    <t>H130</t>
  </si>
  <si>
    <t>B191</t>
  </si>
  <si>
    <t>B192</t>
  </si>
  <si>
    <t>B193</t>
  </si>
  <si>
    <t>B194</t>
  </si>
  <si>
    <t>B195</t>
  </si>
  <si>
    <t>B196</t>
  </si>
  <si>
    <t>B197</t>
  </si>
  <si>
    <t>B198</t>
  </si>
  <si>
    <t>B199</t>
  </si>
  <si>
    <t>P097</t>
  </si>
  <si>
    <t>H081</t>
  </si>
  <si>
    <t>P098</t>
  </si>
  <si>
    <t>H082</t>
  </si>
  <si>
    <t>P099</t>
  </si>
  <si>
    <t>H083</t>
  </si>
  <si>
    <t>P033</t>
  </si>
  <si>
    <t>P034</t>
  </si>
  <si>
    <t>A025</t>
  </si>
  <si>
    <t>P094</t>
  </si>
  <si>
    <t>A026</t>
  </si>
  <si>
    <t>P095</t>
  </si>
  <si>
    <t>A027</t>
  </si>
  <si>
    <t>P096</t>
  </si>
  <si>
    <t>B107</t>
  </si>
  <si>
    <t>B108</t>
  </si>
  <si>
    <t>B109</t>
  </si>
  <si>
    <t>B110</t>
  </si>
  <si>
    <t>P038</t>
  </si>
  <si>
    <t>P039</t>
  </si>
  <si>
    <t>P201</t>
  </si>
  <si>
    <t>P051</t>
  </si>
  <si>
    <t>P052</t>
  </si>
  <si>
    <t>P327</t>
  </si>
  <si>
    <t>P328</t>
  </si>
  <si>
    <t>K048</t>
  </si>
  <si>
    <t>P143</t>
  </si>
  <si>
    <t>P144</t>
  </si>
  <si>
    <t>A004</t>
  </si>
  <si>
    <t>A005</t>
  </si>
  <si>
    <t>P115</t>
  </si>
  <si>
    <t>P233</t>
  </si>
  <si>
    <t>K142</t>
  </si>
  <si>
    <t>H050</t>
  </si>
  <si>
    <t>P226</t>
  </si>
  <si>
    <t>P227</t>
  </si>
  <si>
    <t>P153</t>
  </si>
  <si>
    <t>P154</t>
  </si>
  <si>
    <t>P087</t>
  </si>
  <si>
    <t>C010</t>
  </si>
  <si>
    <t>H108</t>
  </si>
  <si>
    <t>A006</t>
  </si>
  <si>
    <t>P043</t>
  </si>
  <si>
    <t>C047</t>
  </si>
  <si>
    <t>P302</t>
  </si>
  <si>
    <t>C116</t>
  </si>
  <si>
    <t>P126</t>
  </si>
  <si>
    <t>C117</t>
  </si>
  <si>
    <t>P127</t>
  </si>
  <si>
    <t>C118</t>
  </si>
  <si>
    <t>P128</t>
  </si>
  <si>
    <t>K102</t>
  </si>
  <si>
    <t>P163</t>
  </si>
  <si>
    <t>P164</t>
  </si>
  <si>
    <t>P265</t>
  </si>
  <si>
    <t>P266</t>
  </si>
  <si>
    <t>P175</t>
  </si>
  <si>
    <t>P176</t>
  </si>
  <si>
    <t>P333</t>
  </si>
  <si>
    <t>P334</t>
  </si>
  <si>
    <t>P352</t>
  </si>
  <si>
    <t>P353</t>
  </si>
  <si>
    <t>P231</t>
  </si>
  <si>
    <t>A107</t>
  </si>
  <si>
    <t>P211</t>
  </si>
  <si>
    <t>A055</t>
  </si>
  <si>
    <t>B007</t>
  </si>
  <si>
    <t>A081</t>
  </si>
  <si>
    <t>C017</t>
  </si>
  <si>
    <t>B012</t>
  </si>
  <si>
    <t>C020</t>
  </si>
  <si>
    <t>B015</t>
  </si>
  <si>
    <t>K004</t>
  </si>
  <si>
    <t>P185</t>
  </si>
  <si>
    <t>P186</t>
  </si>
  <si>
    <t>K122</t>
  </si>
  <si>
    <t>K052</t>
  </si>
  <si>
    <t>A210</t>
  </si>
  <si>
    <t>B131</t>
  </si>
  <si>
    <t>H013</t>
  </si>
  <si>
    <t>P065</t>
  </si>
  <si>
    <t>K108</t>
  </si>
  <si>
    <t>K141</t>
  </si>
  <si>
    <t>P359</t>
  </si>
  <si>
    <t>P310</t>
  </si>
  <si>
    <t>H022</t>
  </si>
  <si>
    <t>H113</t>
  </si>
  <si>
    <t>H125</t>
  </si>
  <si>
    <t>B200</t>
  </si>
  <si>
    <t>B201</t>
  </si>
  <si>
    <t>B202</t>
  </si>
  <si>
    <t>B203</t>
  </si>
  <si>
    <t>B204</t>
  </si>
  <si>
    <t>B205</t>
  </si>
  <si>
    <t>B206</t>
  </si>
  <si>
    <t>B207</t>
  </si>
  <si>
    <t>B208</t>
  </si>
  <si>
    <t>A113</t>
  </si>
  <si>
    <t>A114</t>
  </si>
  <si>
    <t>A115</t>
  </si>
  <si>
    <t>H053</t>
  </si>
  <si>
    <t>H054</t>
  </si>
  <si>
    <t>H055</t>
  </si>
  <si>
    <t>H056</t>
  </si>
  <si>
    <t>B023</t>
  </si>
  <si>
    <t>B024</t>
  </si>
  <si>
    <t>B099</t>
  </si>
  <si>
    <t>B100</t>
  </si>
  <si>
    <t>C021</t>
  </si>
  <si>
    <t>K085</t>
  </si>
  <si>
    <t>K086</t>
  </si>
  <si>
    <t>K087</t>
  </si>
  <si>
    <t>H057</t>
  </si>
  <si>
    <t>H058</t>
  </si>
  <si>
    <t>K013</t>
  </si>
  <si>
    <t>K014</t>
  </si>
  <si>
    <t>K015</t>
  </si>
  <si>
    <t>A074</t>
  </si>
  <si>
    <t>A075</t>
  </si>
  <si>
    <t>A076</t>
  </si>
  <si>
    <t>B056</t>
  </si>
  <si>
    <t>B057</t>
  </si>
  <si>
    <t>A201</t>
  </si>
  <si>
    <t>P104</t>
  </si>
  <si>
    <t>A202</t>
  </si>
  <si>
    <t>P105</t>
  </si>
  <si>
    <t>P138</t>
  </si>
  <si>
    <t>K194</t>
  </si>
  <si>
    <t>A176</t>
  </si>
  <si>
    <t>P267</t>
  </si>
  <si>
    <t>A177</t>
  </si>
  <si>
    <t>P268</t>
  </si>
  <si>
    <t>A178</t>
  </si>
  <si>
    <t>P269</t>
  </si>
  <si>
    <t>B121</t>
  </si>
  <si>
    <t>B122</t>
  </si>
  <si>
    <t>H059</t>
  </si>
  <si>
    <t>H060</t>
  </si>
  <si>
    <t>C147</t>
  </si>
  <si>
    <t>C148</t>
  </si>
  <si>
    <t>C149</t>
  </si>
  <si>
    <t>C150</t>
  </si>
  <si>
    <t>A087</t>
  </si>
  <si>
    <t>P228</t>
  </si>
  <si>
    <t>A088</t>
  </si>
  <si>
    <t>P229</t>
  </si>
  <si>
    <t>B111</t>
  </si>
  <si>
    <t>B112</t>
  </si>
  <si>
    <t>P234</t>
  </si>
  <si>
    <t>P235</t>
  </si>
  <si>
    <t>P236</t>
  </si>
  <si>
    <t>B148</t>
  </si>
  <si>
    <t>B149</t>
  </si>
  <si>
    <t>B150</t>
  </si>
  <si>
    <t>K181</t>
  </si>
  <si>
    <t>K182</t>
  </si>
  <si>
    <t>P190</t>
  </si>
  <si>
    <t>P191</t>
  </si>
  <si>
    <t>A102</t>
  </si>
  <si>
    <t>A077</t>
  </si>
  <si>
    <t>P205</t>
  </si>
  <si>
    <t>H111</t>
  </si>
  <si>
    <t>A078</t>
  </si>
  <si>
    <t>P206</t>
  </si>
  <si>
    <t>H112</t>
  </si>
  <si>
    <t>P336</t>
  </si>
  <si>
    <t>B132</t>
  </si>
  <si>
    <t>B133</t>
  </si>
  <si>
    <t>P341</t>
  </si>
  <si>
    <t>P342</t>
  </si>
  <si>
    <t>P343</t>
  </si>
  <si>
    <t>K146</t>
  </si>
  <si>
    <t>K147</t>
  </si>
  <si>
    <t>K148</t>
  </si>
  <si>
    <t>P155</t>
  </si>
  <si>
    <t>P156</t>
  </si>
  <si>
    <t>P157</t>
  </si>
  <si>
    <t>P355</t>
  </si>
  <si>
    <t>P356</t>
  </si>
  <si>
    <t>C030</t>
  </si>
  <si>
    <t>P360</t>
  </si>
  <si>
    <t>H029</t>
  </si>
  <si>
    <t>A163</t>
  </si>
  <si>
    <t>K137</t>
  </si>
  <si>
    <t>A164</t>
  </si>
  <si>
    <t>K138</t>
  </si>
  <si>
    <t>A063</t>
  </si>
  <si>
    <t>B123</t>
  </si>
  <si>
    <t>H071</t>
  </si>
  <si>
    <t>B124</t>
  </si>
  <si>
    <t>H072</t>
  </si>
  <si>
    <t>P367</t>
  </si>
  <si>
    <t>P368</t>
  </si>
  <si>
    <t>A053</t>
  </si>
  <si>
    <t>P365</t>
  </si>
  <si>
    <t>P366</t>
  </si>
  <si>
    <t>K127</t>
  </si>
  <si>
    <t>K128</t>
  </si>
  <si>
    <t>P370</t>
  </si>
  <si>
    <t>P371</t>
  </si>
  <si>
    <t>P372</t>
  </si>
  <si>
    <t>A186</t>
  </si>
  <si>
    <t>P274</t>
  </si>
  <si>
    <t>A187</t>
  </si>
  <si>
    <t>P275</t>
  </si>
  <si>
    <t>C205</t>
  </si>
  <si>
    <t>H115</t>
  </si>
  <si>
    <t>C206</t>
  </si>
  <si>
    <t>H116</t>
  </si>
  <si>
    <t>C207</t>
  </si>
  <si>
    <t>H117</t>
  </si>
  <si>
    <t>H118</t>
  </si>
  <si>
    <t>H119</t>
  </si>
  <si>
    <t>H120</t>
  </si>
  <si>
    <t>B209</t>
  </si>
  <si>
    <t>B210</t>
  </si>
  <si>
    <t>B211</t>
  </si>
  <si>
    <t>B212</t>
  </si>
  <si>
    <t>B213</t>
  </si>
  <si>
    <t>B214</t>
  </si>
  <si>
    <t>B215</t>
  </si>
  <si>
    <t>B216</t>
  </si>
  <si>
    <t>B217</t>
  </si>
  <si>
    <t>A022</t>
  </si>
  <si>
    <t>P019</t>
  </si>
  <si>
    <t>A023</t>
  </si>
  <si>
    <t>P020</t>
  </si>
  <si>
    <t>A024</t>
  </si>
  <si>
    <t>P021</t>
  </si>
  <si>
    <t>P035</t>
  </si>
  <si>
    <t>P036</t>
  </si>
  <si>
    <t>P037</t>
  </si>
  <si>
    <t>P224</t>
  </si>
  <si>
    <t>P225</t>
  </si>
  <si>
    <t>P145</t>
  </si>
  <si>
    <t>P146</t>
  </si>
  <si>
    <t>P147</t>
  </si>
  <si>
    <t>P221</t>
  </si>
  <si>
    <t>P222</t>
  </si>
  <si>
    <t>B104</t>
  </si>
  <si>
    <t>B105</t>
  </si>
  <si>
    <t>B080</t>
  </si>
  <si>
    <t>B081</t>
  </si>
  <si>
    <t>A194</t>
  </si>
  <si>
    <t>P337</t>
  </si>
  <si>
    <t>A195</t>
  </si>
  <si>
    <t>P338</t>
  </si>
  <si>
    <t>A196</t>
  </si>
  <si>
    <t>P339</t>
  </si>
  <si>
    <t>A197</t>
  </si>
  <si>
    <t>P340</t>
  </si>
  <si>
    <t>C083</t>
  </si>
  <si>
    <t>C084</t>
  </si>
  <si>
    <t>C085</t>
  </si>
  <si>
    <t>C086</t>
  </si>
  <si>
    <t>P187</t>
  </si>
  <si>
    <t>P301</t>
  </si>
  <si>
    <t>A103</t>
  </si>
  <si>
    <t>P200</t>
  </si>
  <si>
    <t>C128</t>
  </si>
  <si>
    <t>K167</t>
  </si>
  <si>
    <t>P172</t>
  </si>
  <si>
    <t>P173</t>
  </si>
  <si>
    <t>P174</t>
  </si>
  <si>
    <t>A028</t>
  </si>
  <si>
    <t>P240</t>
  </si>
  <si>
    <t>K068</t>
  </si>
  <si>
    <t>K069</t>
  </si>
  <si>
    <t>P363</t>
  </si>
  <si>
    <t>P364</t>
  </si>
  <si>
    <t>P303</t>
  </si>
  <si>
    <t>P304</t>
  </si>
  <si>
    <t>H121</t>
  </si>
  <si>
    <t>H114</t>
  </si>
  <si>
    <t>B218</t>
  </si>
  <si>
    <t>B219</t>
  </si>
  <si>
    <t>B220</t>
  </si>
  <si>
    <t>B221</t>
  </si>
  <si>
    <t>B222</t>
  </si>
  <si>
    <t>B223</t>
  </si>
  <si>
    <t>B224</t>
  </si>
  <si>
    <t>B225</t>
  </si>
  <si>
    <t>B226</t>
  </si>
  <si>
    <t>B047</t>
  </si>
  <si>
    <t>B048</t>
  </si>
  <si>
    <t>B049</t>
  </si>
  <si>
    <t>P027</t>
  </si>
  <si>
    <t>P028</t>
  </si>
  <si>
    <t>K112</t>
  </si>
  <si>
    <t>K113</t>
  </si>
  <si>
    <t>K114</t>
  </si>
  <si>
    <t>P118</t>
  </si>
  <si>
    <t>H087</t>
  </si>
  <si>
    <t>P119</t>
  </si>
  <si>
    <t>H088</t>
  </si>
  <si>
    <t>P100</t>
  </si>
  <si>
    <t>K016</t>
  </si>
  <si>
    <t>K017</t>
  </si>
  <si>
    <t>A157</t>
  </si>
  <si>
    <t>P089</t>
  </si>
  <si>
    <t>A158</t>
  </si>
  <si>
    <t>P090</t>
  </si>
  <si>
    <t>P344</t>
  </si>
  <si>
    <t>P345</t>
  </si>
  <si>
    <t>P272</t>
  </si>
  <si>
    <t>P273</t>
  </si>
  <si>
    <t>B090</t>
  </si>
  <si>
    <t>B091</t>
  </si>
  <si>
    <t>A017</t>
  </si>
  <si>
    <t>P247</t>
  </si>
  <si>
    <t>A018</t>
  </si>
  <si>
    <t>P248</t>
  </si>
  <si>
    <t>P120</t>
  </si>
  <si>
    <t>P121</t>
  </si>
  <si>
    <t>P081</t>
  </si>
  <si>
    <t>P082</t>
  </si>
  <si>
    <t>P083</t>
  </si>
  <si>
    <t>A079</t>
  </si>
  <si>
    <t>B058</t>
  </si>
  <si>
    <t>P313</t>
  </si>
  <si>
    <t>P314</t>
  </si>
  <si>
    <t>H062</t>
  </si>
  <si>
    <t>H063</t>
  </si>
  <si>
    <t>A133</t>
  </si>
  <si>
    <t>P322</t>
  </si>
  <si>
    <t>H025</t>
  </si>
  <si>
    <t>A134</t>
  </si>
  <si>
    <t>P323</t>
  </si>
  <si>
    <t>H026</t>
  </si>
  <si>
    <t>B106</t>
  </si>
  <si>
    <t>P315</t>
  </si>
  <si>
    <t>P239</t>
  </si>
  <si>
    <t>H068</t>
  </si>
  <si>
    <t>P335</t>
  </si>
  <si>
    <t>K131</t>
  </si>
  <si>
    <t>K132</t>
  </si>
  <si>
    <t>K133</t>
  </si>
  <si>
    <t>H122</t>
  </si>
  <si>
    <t>H123</t>
  </si>
  <si>
    <t>H124</t>
  </si>
  <si>
    <t>B227</t>
  </si>
  <si>
    <t>B228</t>
  </si>
  <si>
    <t>B229</t>
  </si>
  <si>
    <t>B230</t>
  </si>
  <si>
    <t>B231</t>
  </si>
  <si>
    <t>B232</t>
  </si>
  <si>
    <t>B233</t>
  </si>
  <si>
    <t>B234</t>
  </si>
  <si>
    <t>B235</t>
  </si>
  <si>
    <t>P029</t>
  </si>
  <si>
    <t>P030</t>
  </si>
  <si>
    <t>P040</t>
  </si>
  <si>
    <t>H073</t>
  </si>
  <si>
    <t>P041</t>
  </si>
  <si>
    <t>H074</t>
  </si>
  <si>
    <t>P042</t>
  </si>
  <si>
    <t>H075</t>
  </si>
  <si>
    <t>H064</t>
  </si>
  <si>
    <t>H065</t>
  </si>
  <si>
    <t>P057</t>
  </si>
  <si>
    <t>P058</t>
  </si>
  <si>
    <t>P091</t>
  </si>
  <si>
    <t>P092</t>
  </si>
  <si>
    <t>P093</t>
  </si>
  <si>
    <t>P108</t>
  </si>
  <si>
    <t>P109</t>
  </si>
  <si>
    <t>P110</t>
  </si>
  <si>
    <t>P270</t>
  </si>
  <si>
    <t>P271</t>
  </si>
  <si>
    <t>K185</t>
  </si>
  <si>
    <t>P136</t>
  </si>
  <si>
    <t>P137</t>
  </si>
  <si>
    <t>P198</t>
  </si>
  <si>
    <t>H102</t>
  </si>
  <si>
    <t>P199</t>
  </si>
  <si>
    <t>H103</t>
  </si>
  <si>
    <t>H066</t>
  </si>
  <si>
    <t>H067</t>
  </si>
  <si>
    <t>P237</t>
  </si>
  <si>
    <t>P238</t>
  </si>
  <si>
    <t>P282</t>
  </si>
  <si>
    <t>P283</t>
  </si>
  <si>
    <t>P284</t>
  </si>
  <si>
    <t>P285</t>
  </si>
  <si>
    <t>P286</t>
  </si>
  <si>
    <t>P287</t>
  </si>
  <si>
    <t>H006</t>
  </si>
  <si>
    <t>H008</t>
  </si>
  <si>
    <t>C012</t>
  </si>
  <si>
    <t>H110</t>
  </si>
  <si>
    <t>H061</t>
  </si>
  <si>
    <t>B042</t>
  </si>
  <si>
    <t xml:space="preserve">Vanilla Cream, Strawberry </t>
  </si>
  <si>
    <t>B043</t>
  </si>
  <si>
    <t xml:space="preserve">Ruby Cream, Strawberry </t>
  </si>
  <si>
    <t xml:space="preserve">Ruby Cream, Berry </t>
  </si>
  <si>
    <t>-a</t>
  </si>
  <si>
    <t xml:space="preserve">Ruby Cream, Love </t>
  </si>
  <si>
    <t>-b</t>
  </si>
  <si>
    <t xml:space="preserve">Ruby Cream, Star </t>
  </si>
  <si>
    <t>-c</t>
  </si>
  <si>
    <t xml:space="preserve">Ruby Cream, Clover </t>
  </si>
  <si>
    <t>-d</t>
  </si>
  <si>
    <t xml:space="preserve">Ruby Cream, Flower </t>
  </si>
  <si>
    <t>-e</t>
  </si>
  <si>
    <t xml:space="preserve">Ruby Cream, Ribbon </t>
  </si>
  <si>
    <t xml:space="preserve">Matcha Cream, Strawberry </t>
  </si>
  <si>
    <t xml:space="preserve">Matcha Cream, Berry </t>
  </si>
  <si>
    <t xml:space="preserve">Matcha Cream, Love </t>
  </si>
  <si>
    <t xml:space="preserve">Matcha Cream, Star </t>
  </si>
  <si>
    <t xml:space="preserve">Matcha Cream, Clover </t>
  </si>
  <si>
    <t xml:space="preserve">Matcha Cream, Flower </t>
  </si>
  <si>
    <t xml:space="preserve">Matcha Cream, Ribbon </t>
  </si>
  <si>
    <t xml:space="preserve">Mint Cream, Strawberry </t>
  </si>
  <si>
    <t xml:space="preserve">Mint Cream, Berry </t>
  </si>
  <si>
    <t xml:space="preserve">Mint Cream, Love </t>
  </si>
  <si>
    <t xml:space="preserve">Mint Cream, Star </t>
  </si>
  <si>
    <t xml:space="preserve">Mint Cream, Clover </t>
  </si>
  <si>
    <t xml:space="preserve">Mint Cream, Flower </t>
  </si>
  <si>
    <t xml:space="preserve">Mint Cream, Ribbon </t>
  </si>
  <si>
    <t xml:space="preserve">Lemon Cream, Strawberry </t>
  </si>
  <si>
    <t xml:space="preserve">Lemon Cream, Berry </t>
  </si>
  <si>
    <t xml:space="preserve">Lemon Cream, Love </t>
  </si>
  <si>
    <t xml:space="preserve">Lemon Cream, Star </t>
  </si>
  <si>
    <t xml:space="preserve">Lemon Cream, Clover </t>
  </si>
  <si>
    <t xml:space="preserve">Lemon Cream, Flower </t>
  </si>
  <si>
    <t xml:space="preserve">Lemon Cream, Ribbon </t>
  </si>
  <si>
    <t xml:space="preserve">Salted Cream, Strawberry </t>
  </si>
  <si>
    <t xml:space="preserve">Salted Cream, Berry </t>
  </si>
  <si>
    <t xml:space="preserve">Salted Cream, Love </t>
  </si>
  <si>
    <t xml:space="preserve">Salted Cream, Star </t>
  </si>
  <si>
    <t xml:space="preserve">Salted Cream, Clover </t>
  </si>
  <si>
    <t xml:space="preserve">Salted Cream, Flower </t>
  </si>
  <si>
    <t xml:space="preserve">Salted Cream, Ribbon </t>
  </si>
  <si>
    <t xml:space="preserve">Ruby Swirl, Strawberry </t>
  </si>
  <si>
    <t xml:space="preserve">Ruby Swirl, Berry </t>
  </si>
  <si>
    <t xml:space="preserve">Ruby Swirl, Love </t>
  </si>
  <si>
    <t xml:space="preserve">Ruby Swirl, Star </t>
  </si>
  <si>
    <t xml:space="preserve">Ruby Swirl, Clover </t>
  </si>
  <si>
    <t xml:space="preserve">Ruby Swirl, Flower </t>
  </si>
  <si>
    <t xml:space="preserve">Ruby Swirl, Ribbon </t>
  </si>
  <si>
    <t xml:space="preserve">Caramel Swirl, Strawberry </t>
  </si>
  <si>
    <t xml:space="preserve">Caramel Swirl, Berry </t>
  </si>
  <si>
    <t xml:space="preserve">Caramel Swirl, Love </t>
  </si>
  <si>
    <t xml:space="preserve">Caramel Swirl, Star </t>
  </si>
  <si>
    <t xml:space="preserve">Caramel Swirl, Clover </t>
  </si>
  <si>
    <t xml:space="preserve">Caramel Swirl, Flower </t>
  </si>
  <si>
    <t xml:space="preserve">Caramel Swirl, Ribbon </t>
  </si>
  <si>
    <t xml:space="preserve">Rainbow Swirl, Strawberry </t>
  </si>
  <si>
    <t xml:space="preserve">Rainbow Swirl, Berry </t>
  </si>
  <si>
    <t xml:space="preserve">Rainbow Swirl, Love </t>
  </si>
  <si>
    <t xml:space="preserve">Rainbow Swirl, Star </t>
  </si>
  <si>
    <t xml:space="preserve">Rainbow Swirl, Clover </t>
  </si>
  <si>
    <t xml:space="preserve">Rainbow Swirl, Flower </t>
  </si>
  <si>
    <t xml:space="preserve">Rainbow Swirl, Ribbon </t>
  </si>
  <si>
    <t xml:space="preserve">Vanilla Cream, Berry </t>
  </si>
  <si>
    <t xml:space="preserve">Vanilla Cream, Love </t>
  </si>
  <si>
    <t xml:space="preserve">Vanilla Cream, Star </t>
  </si>
  <si>
    <t xml:space="preserve">Vanilla Cream, Clover </t>
  </si>
  <si>
    <t xml:space="preserve">Vanilla Cream, Flower </t>
  </si>
  <si>
    <t xml:space="preserve">Vanilla Cream, Ribbon </t>
  </si>
  <si>
    <t>P300</t>
  </si>
  <si>
    <t>P321</t>
  </si>
  <si>
    <t>P350</t>
  </si>
  <si>
    <t>P351</t>
  </si>
  <si>
    <t>P319</t>
  </si>
  <si>
    <t>P320</t>
  </si>
  <si>
    <t>P241</t>
  </si>
  <si>
    <t>H052</t>
  </si>
  <si>
    <t>K095</t>
  </si>
  <si>
    <t>H070</t>
  </si>
  <si>
    <t>P124</t>
  </si>
  <si>
    <t>P125</t>
  </si>
  <si>
    <t>B161</t>
  </si>
  <si>
    <t>P305</t>
  </si>
  <si>
    <t>P306</t>
  </si>
  <si>
    <t>P307</t>
  </si>
  <si>
    <t>A100</t>
  </si>
  <si>
    <t>A101</t>
  </si>
  <si>
    <t>A211</t>
  </si>
  <si>
    <t>C200</t>
  </si>
  <si>
    <t>C201</t>
  </si>
  <si>
    <t>C208</t>
  </si>
  <si>
    <t>C209</t>
  </si>
  <si>
    <t>C210</t>
  </si>
  <si>
    <t>B021</t>
  </si>
  <si>
    <t>H069</t>
  </si>
  <si>
    <t>K196</t>
  </si>
  <si>
    <t>K195</t>
  </si>
  <si>
    <t>B147</t>
  </si>
  <si>
    <t>H038</t>
  </si>
  <si>
    <t>P001</t>
  </si>
  <si>
    <t>P002</t>
  </si>
  <si>
    <t>P003</t>
  </si>
  <si>
    <t>P004</t>
  </si>
  <si>
    <t>P005</t>
  </si>
  <si>
    <t>P006</t>
  </si>
  <si>
    <t>P007</t>
  </si>
  <si>
    <t>P008</t>
  </si>
  <si>
    <t>P009</t>
  </si>
  <si>
    <t>P010</t>
  </si>
  <si>
    <t>P011</t>
  </si>
  <si>
    <t>P012</t>
  </si>
  <si>
    <t>P013</t>
  </si>
  <si>
    <t>P014</t>
  </si>
  <si>
    <t>P015</t>
  </si>
  <si>
    <t>P022</t>
  </si>
  <si>
    <t>P023</t>
  </si>
  <si>
    <t>P024</t>
  </si>
  <si>
    <t>P071</t>
  </si>
  <si>
    <t>P072</t>
  </si>
  <si>
    <t>P076</t>
  </si>
  <si>
    <t>H079</t>
  </si>
  <si>
    <t>P077</t>
  </si>
  <si>
    <t>H080</t>
  </si>
  <si>
    <t>P084</t>
  </si>
  <si>
    <t>P085</t>
  </si>
  <si>
    <t>P086</t>
  </si>
  <si>
    <t>P113</t>
  </si>
  <si>
    <t>H086</t>
  </si>
  <si>
    <t>P129</t>
  </si>
  <si>
    <t>H089</t>
  </si>
  <si>
    <t>P130</t>
  </si>
  <si>
    <t>H090</t>
  </si>
  <si>
    <t>P131</t>
  </si>
  <si>
    <t>H091</t>
  </si>
  <si>
    <t>P165</t>
  </si>
  <si>
    <t>H097</t>
  </si>
  <si>
    <t>P166</t>
  </si>
  <si>
    <t>H098</t>
  </si>
  <si>
    <t>P167</t>
  </si>
  <si>
    <t>H099</t>
  </si>
  <si>
    <t>P170</t>
  </si>
  <si>
    <t>P171</t>
  </si>
  <si>
    <t>P177</t>
  </si>
  <si>
    <t>P178</t>
  </si>
  <si>
    <t>P196</t>
  </si>
  <si>
    <t>H100</t>
  </si>
  <si>
    <t>P197</t>
  </si>
  <si>
    <t>H101</t>
  </si>
  <si>
    <t>P202</t>
  </si>
  <si>
    <t>H104</t>
  </si>
  <si>
    <t>P203</t>
  </si>
  <si>
    <t>H105</t>
  </si>
  <si>
    <t>P242</t>
  </si>
  <si>
    <t>P243</t>
  </si>
  <si>
    <t>P244</t>
  </si>
  <si>
    <t>P245</t>
  </si>
  <si>
    <t>P249</t>
  </si>
  <si>
    <t>P250</t>
  </si>
  <si>
    <t>H014</t>
  </si>
  <si>
    <t>P251</t>
  </si>
  <si>
    <t>H015</t>
  </si>
  <si>
    <t>P254</t>
  </si>
  <si>
    <t>P255</t>
  </si>
  <si>
    <t>P263</t>
  </si>
  <si>
    <t>P264</t>
  </si>
  <si>
    <t>P279</t>
  </si>
  <si>
    <t>H016</t>
  </si>
  <si>
    <t>P280</t>
  </si>
  <si>
    <t>H017</t>
  </si>
  <si>
    <t>P281</t>
  </si>
  <si>
    <t>H018</t>
  </si>
  <si>
    <t>P288</t>
  </si>
  <si>
    <t>P289</t>
  </si>
  <si>
    <t>P290</t>
  </si>
  <si>
    <t>P291</t>
  </si>
  <si>
    <t>P292</t>
  </si>
  <si>
    <t>P293</t>
  </si>
  <si>
    <t>P294</t>
  </si>
  <si>
    <t>P295</t>
  </si>
  <si>
    <t>H019</t>
  </si>
  <si>
    <t>P296</t>
  </si>
  <si>
    <t>P308</t>
  </si>
  <si>
    <t>H020</t>
  </si>
  <si>
    <t>P309</t>
  </si>
  <si>
    <t>H021</t>
  </si>
  <si>
    <t>P311</t>
  </si>
  <si>
    <t>H023</t>
  </si>
  <si>
    <t>P312</t>
  </si>
  <si>
    <t>H024</t>
  </si>
  <si>
    <t>P346</t>
  </si>
  <si>
    <t>H028</t>
  </si>
  <si>
    <t>P361</t>
  </si>
  <si>
    <t>P362</t>
  </si>
  <si>
    <t>P373</t>
  </si>
  <si>
    <t>P374</t>
  </si>
  <si>
    <t>H030</t>
  </si>
  <si>
    <t>P375</t>
  </si>
  <si>
    <t>H031</t>
  </si>
  <si>
    <t>P160</t>
  </si>
  <si>
    <t>H003</t>
  </si>
  <si>
    <t>P054</t>
  </si>
  <si>
    <t>P193</t>
  </si>
  <si>
    <t>P189</t>
  </si>
  <si>
    <t>P369</t>
  </si>
  <si>
    <t>P376</t>
  </si>
  <si>
    <t>P377</t>
  </si>
  <si>
    <t>P378</t>
  </si>
  <si>
    <t>P379</t>
  </si>
  <si>
    <t>P380</t>
  </si>
  <si>
    <t>P381</t>
  </si>
  <si>
    <t>P382</t>
  </si>
  <si>
    <t>P383</t>
  </si>
  <si>
    <t>P384</t>
  </si>
  <si>
    <t>P385</t>
  </si>
  <si>
    <t>P386</t>
  </si>
  <si>
    <t>P387</t>
  </si>
  <si>
    <t>P388</t>
  </si>
  <si>
    <t>H032</t>
  </si>
  <si>
    <t>P389</t>
  </si>
  <si>
    <t>H033</t>
  </si>
  <si>
    <t>P390</t>
  </si>
  <si>
    <t>H034</t>
  </si>
  <si>
    <t>P391</t>
  </si>
  <si>
    <t>H035</t>
  </si>
  <si>
    <t>P392</t>
  </si>
  <si>
    <t>H036</t>
  </si>
  <si>
    <t>P393</t>
  </si>
  <si>
    <t>P394</t>
  </si>
  <si>
    <t>P395</t>
  </si>
  <si>
    <t>P396</t>
  </si>
  <si>
    <t>P397</t>
  </si>
  <si>
    <t>P398</t>
  </si>
  <si>
    <t>P399</t>
  </si>
  <si>
    <t>P400</t>
  </si>
  <si>
    <t>B241</t>
  </si>
  <si>
    <t>B242</t>
  </si>
  <si>
    <t>K036</t>
  </si>
  <si>
    <t>K076</t>
  </si>
  <si>
    <t>K077</t>
  </si>
  <si>
    <t>K197</t>
  </si>
  <si>
    <t>K198</t>
  </si>
  <si>
    <t>K199</t>
  </si>
  <si>
    <t>K200</t>
  </si>
  <si>
    <t>B162</t>
  </si>
  <si>
    <t>B163</t>
  </si>
  <si>
    <t>B236</t>
  </si>
  <si>
    <t>B237</t>
  </si>
  <si>
    <t>B239</t>
  </si>
  <si>
    <t>B238</t>
  </si>
  <si>
    <t>B240</t>
  </si>
  <si>
    <t>S-LivingForm</t>
  </si>
  <si>
    <t>S-LivingFormLite</t>
  </si>
  <si>
    <t>S-Living</t>
  </si>
  <si>
    <t>S-FinalFormForm</t>
  </si>
  <si>
    <t>S-FinalForm</t>
  </si>
  <si>
    <t>Keyword Column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</si>
</sst>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
    <numFmt numFmtId="165" formatCode="0000"/>
  </numFmts>
  <fonts count="36">
    <font>
      <sz val="10.0"/>
      <color rgb="FF000000"/>
      <name val="Arial"/>
      <scheme val="minor"/>
    </font>
    <font>
      <b/>
      <color theme="1"/>
      <name val="Helvetica Neue"/>
    </font>
    <font>
      <b/>
      <sz val="24.0"/>
      <color theme="1"/>
      <name val="Helvetica Neue"/>
    </font>
    <font>
      <b/>
      <sz val="16.0"/>
      <color theme="1"/>
      <name val="Helvetica Neue"/>
    </font>
    <font>
      <b/>
      <sz val="10.0"/>
      <color theme="1"/>
      <name val="Helvetica Neue"/>
    </font>
    <font>
      <b/>
      <u/>
      <color rgb="FF1155CC"/>
      <name val="Helvetica Neue"/>
    </font>
    <font>
      <b/>
      <u/>
      <color rgb="FF1155CC"/>
      <name val="Helvetica Neue"/>
    </font>
    <font>
      <b/>
      <sz val="14.0"/>
      <color theme="1"/>
      <name val="Helvetica Neue"/>
    </font>
    <font>
      <b/>
      <color theme="1"/>
      <name val="Arial"/>
      <scheme val="minor"/>
    </font>
    <font>
      <color theme="1"/>
      <name val="Arial"/>
    </font>
    <font>
      <color rgb="FFFFFFFF"/>
      <name val="Arial"/>
    </font>
    <font>
      <color theme="1"/>
      <name val="Arial"/>
      <scheme val="minor"/>
    </font>
    <font>
      <sz val="10.0"/>
      <color theme="1"/>
      <name val="Helvetica Neue"/>
    </font>
    <font>
      <color theme="1"/>
      <name val="Helvetica Neue"/>
    </font>
    <font>
      <color theme="1"/>
      <name val="&quot;Helvetica Neue&quot;"/>
    </font>
    <font>
      <b/>
      <u/>
      <sz val="10.0"/>
      <color rgb="FF1155CC"/>
      <name val="Helvetica Neue"/>
    </font>
    <font>
      <b/>
      <u/>
      <sz val="10.0"/>
      <color rgb="FF0000FF"/>
      <name val="Helvetica Neue"/>
    </font>
    <font>
      <b/>
      <u/>
      <sz val="10.0"/>
      <color rgb="FF1155CC"/>
      <name val="Helvetica Neue"/>
    </font>
    <font>
      <b/>
      <u/>
      <sz val="10.0"/>
      <color rgb="FF0000FF"/>
      <name val="Helvetica Neue"/>
    </font>
    <font>
      <color rgb="FFFFFFFF"/>
      <name val="Helvetica Neue"/>
    </font>
    <font>
      <b/>
      <color rgb="FFFFFFFF"/>
      <name val="Helvetica Neue"/>
    </font>
    <font>
      <b/>
      <u/>
      <sz val="10.0"/>
      <color rgb="FF0000FF"/>
      <name val="Helvetica Neue"/>
    </font>
    <font>
      <u/>
      <sz val="10.0"/>
      <color theme="1"/>
      <name val="Helvetica Neue"/>
    </font>
    <font>
      <u/>
      <sz val="10.0"/>
      <color theme="1"/>
      <name val="Helvetica Neue"/>
    </font>
    <font>
      <b/>
      <color theme="1"/>
      <name val="&quot;Helvetica Neue&quot;"/>
    </font>
    <font>
      <b/>
      <u/>
      <color rgb="FF0000FF"/>
      <name val="Helvetica Neue"/>
    </font>
    <font>
      <b/>
      <u/>
      <color rgb="FF0000FF"/>
      <name val="Helvetica Neue"/>
    </font>
    <font>
      <b/>
      <u/>
      <color rgb="FF0000FF"/>
      <name val="Helvetica Neue"/>
    </font>
    <font>
      <b/>
      <u/>
      <color rgb="FF0000FF"/>
      <name val="Helvetica Neue"/>
    </font>
    <font>
      <b/>
      <u/>
      <sz val="10.0"/>
      <color rgb="FF1155CC"/>
      <name val="Helvetica Neue"/>
    </font>
    <font>
      <b/>
      <u/>
      <color rgb="FF0000FF"/>
      <name val="Helvetica Neue"/>
    </font>
    <font>
      <b/>
      <u/>
      <color rgb="FF0000FF"/>
      <name val="Helvetica Neue"/>
    </font>
    <font>
      <sz val="9.0"/>
      <color rgb="FF000000"/>
      <name val="Helvetica Neue"/>
    </font>
    <font>
      <b/>
      <u/>
      <sz val="10.0"/>
      <color rgb="FF0000FF"/>
      <name val="Helvetica Neue"/>
    </font>
    <font>
      <u/>
      <color rgb="FF0000FF"/>
    </font>
    <font>
      <u/>
      <color rgb="FF0000FF"/>
    </font>
  </fonts>
  <fills count="10">
    <fill>
      <patternFill patternType="none"/>
    </fill>
    <fill>
      <patternFill patternType="lightGray"/>
    </fill>
    <fill>
      <patternFill patternType="solid">
        <fgColor rgb="FFE69138"/>
        <bgColor rgb="FFE69138"/>
      </patternFill>
    </fill>
    <fill>
      <patternFill patternType="solid">
        <fgColor rgb="FFFFE6DD"/>
        <bgColor rgb="FFFFE6DD"/>
      </patternFill>
    </fill>
    <fill>
      <patternFill patternType="solid">
        <fgColor rgb="FFFFFFFF"/>
        <bgColor rgb="FFFFFFFF"/>
      </patternFill>
    </fill>
    <fill>
      <patternFill patternType="solid">
        <fgColor rgb="FFFFFF00"/>
        <bgColor rgb="FFFFFF00"/>
      </patternFill>
    </fill>
    <fill>
      <patternFill patternType="solid">
        <fgColor rgb="FFEBEFF1"/>
        <bgColor rgb="FFEBEFF1"/>
      </patternFill>
    </fill>
    <fill>
      <patternFill patternType="solid">
        <fgColor rgb="FFF3F3F3"/>
        <bgColor rgb="FFF3F3F3"/>
      </patternFill>
    </fill>
    <fill>
      <patternFill patternType="solid">
        <fgColor rgb="FFB7E1CD"/>
        <bgColor rgb="FFB7E1CD"/>
      </patternFill>
    </fill>
    <fill>
      <patternFill patternType="solid">
        <fgColor rgb="FFBDBDBD"/>
        <bgColor rgb="FFBDBDBD"/>
      </patternFill>
    </fill>
  </fills>
  <borders count="1">
    <border/>
  </borders>
  <cellStyleXfs count="1">
    <xf borderId="0" fillId="0" fontId="0" numFmtId="0" applyAlignment="1" applyFont="1"/>
  </cellStyleXfs>
  <cellXfs count="218">
    <xf borderId="0" fillId="0" fontId="0" numFmtId="0" xfId="0" applyAlignment="1" applyFont="1">
      <alignment readingOrder="0" shrinkToFit="0" vertical="bottom" wrapText="0"/>
    </xf>
    <xf borderId="0" fillId="2" fontId="1" numFmtId="0" xfId="0" applyAlignment="1" applyFill="1" applyFont="1">
      <alignment horizontal="center" shrinkToFit="0" vertical="center" wrapText="1"/>
    </xf>
    <xf borderId="0" fillId="2" fontId="1" numFmtId="0" xfId="0" applyAlignment="1" applyFont="1">
      <alignment horizontal="left" shrinkToFit="0" vertical="center" wrapText="1"/>
    </xf>
    <xf borderId="0" fillId="3" fontId="2" numFmtId="0" xfId="0" applyAlignment="1" applyFill="1" applyFont="1">
      <alignment horizontal="center" readingOrder="0" shrinkToFit="0" vertical="center" wrapText="1"/>
    </xf>
    <xf borderId="0" fillId="4" fontId="3" numFmtId="0" xfId="0" applyAlignment="1" applyFill="1" applyFont="1">
      <alignment horizontal="center" readingOrder="0" shrinkToFit="0" wrapText="1"/>
    </xf>
    <xf borderId="0" fillId="3" fontId="4" numFmtId="0" xfId="0" applyAlignment="1" applyFont="1">
      <alignment horizontal="center" shrinkToFit="0" vertical="bottom" wrapText="1"/>
    </xf>
    <xf borderId="0" fillId="4" fontId="4" numFmtId="0" xfId="0" applyAlignment="1" applyFont="1">
      <alignment horizontal="center" shrinkToFit="0" vertical="bottom" wrapText="1"/>
    </xf>
    <xf borderId="0" fillId="4" fontId="1" numFmtId="0" xfId="0" applyAlignment="1" applyFont="1">
      <alignment vertical="bottom"/>
    </xf>
    <xf borderId="0" fillId="4" fontId="1" numFmtId="0" xfId="0" applyAlignment="1" applyFont="1">
      <alignment horizontal="center" shrinkToFit="0" vertical="bottom" wrapText="1"/>
    </xf>
    <xf borderId="0" fillId="3" fontId="1" numFmtId="0" xfId="0" applyAlignment="1" applyFont="1">
      <alignment horizontal="center" shrinkToFit="0" vertical="bottom" wrapText="1"/>
    </xf>
    <xf borderId="0" fillId="3" fontId="1" numFmtId="0" xfId="0" applyAlignment="1" applyFont="1">
      <alignment vertical="bottom"/>
    </xf>
    <xf borderId="0" fillId="4" fontId="1" numFmtId="0" xfId="0" applyAlignment="1" applyFont="1">
      <alignment horizontal="right" shrinkToFit="0" vertical="bottom" wrapText="1"/>
    </xf>
    <xf borderId="0" fillId="4" fontId="5" numFmtId="0" xfId="0" applyAlignment="1" applyFont="1">
      <alignment shrinkToFit="0" vertical="bottom" wrapText="1"/>
    </xf>
    <xf borderId="0" fillId="3" fontId="1" numFmtId="0" xfId="0" applyAlignment="1" applyFont="1">
      <alignment horizontal="right" shrinkToFit="0" vertical="bottom" wrapText="1"/>
    </xf>
    <xf borderId="0" fillId="3" fontId="6" numFmtId="0" xfId="0" applyAlignment="1" applyFont="1">
      <alignment shrinkToFit="0" vertical="bottom" wrapText="1"/>
    </xf>
    <xf borderId="0" fillId="4" fontId="1" numFmtId="0" xfId="0" applyAlignment="1" applyFont="1">
      <alignment horizontal="center" readingOrder="0" shrinkToFit="0" vertical="center" wrapText="1"/>
    </xf>
    <xf borderId="0" fillId="3" fontId="1" numFmtId="0" xfId="0" applyAlignment="1" applyFont="1">
      <alignment horizontal="center" shrinkToFit="0" vertical="center" wrapText="1"/>
    </xf>
    <xf borderId="0" fillId="2" fontId="1" numFmtId="0" xfId="0" applyAlignment="1" applyFont="1">
      <alignment horizontal="left" vertical="center"/>
    </xf>
    <xf borderId="0" fillId="4" fontId="7" numFmtId="0" xfId="0" applyAlignment="1" applyFont="1">
      <alignment horizontal="center" shrinkToFit="0" vertical="center" wrapText="1"/>
    </xf>
    <xf borderId="0" fillId="3" fontId="1" numFmtId="0" xfId="0" applyAlignment="1" applyFont="1">
      <alignment horizontal="center" readingOrder="0" shrinkToFit="0" vertical="center" wrapText="1"/>
    </xf>
    <xf borderId="0" fillId="3" fontId="1" numFmtId="0" xfId="0" applyAlignment="1" applyFont="1">
      <alignment horizontal="center" shrinkToFit="0" vertical="center" wrapText="1"/>
    </xf>
    <xf borderId="0" fillId="3" fontId="1" numFmtId="0" xfId="0" applyAlignment="1" applyFont="1">
      <alignment horizontal="left" shrinkToFit="0" vertical="center" wrapText="1"/>
    </xf>
    <xf borderId="0" fillId="4" fontId="1" numFmtId="0" xfId="0" applyAlignment="1" applyFont="1">
      <alignment horizontal="center" shrinkToFit="0" vertical="center" wrapText="1"/>
    </xf>
    <xf borderId="0" fillId="4" fontId="1" numFmtId="0" xfId="0" applyAlignment="1" applyFont="1">
      <alignment horizontal="left" shrinkToFit="0" vertical="center" wrapText="1"/>
    </xf>
    <xf borderId="0" fillId="4" fontId="1" numFmtId="0" xfId="0" applyAlignment="1" applyFont="1">
      <alignment horizontal="center" shrinkToFit="0" vertical="center" wrapText="1"/>
    </xf>
    <xf borderId="0" fillId="4" fontId="1" numFmtId="0" xfId="0" applyAlignment="1" applyFont="1">
      <alignment horizontal="left" shrinkToFit="0" vertical="center" wrapText="1"/>
    </xf>
    <xf borderId="0" fillId="3" fontId="1" numFmtId="0" xfId="0" applyAlignment="1" applyFont="1">
      <alignment horizontal="center" vertical="center"/>
    </xf>
    <xf borderId="0" fillId="2" fontId="1" numFmtId="0" xfId="0" applyAlignment="1" applyFont="1">
      <alignment horizontal="center" vertical="center"/>
    </xf>
    <xf borderId="0" fillId="2" fontId="1" numFmtId="0" xfId="0" applyAlignment="1" applyFont="1">
      <alignment horizontal="left" vertical="center"/>
    </xf>
    <xf borderId="0" fillId="2" fontId="1" numFmtId="0" xfId="0" applyAlignment="1" applyFont="1">
      <alignment horizontal="center" vertical="center"/>
    </xf>
    <xf borderId="0" fillId="2" fontId="1" numFmtId="0" xfId="0" applyAlignment="1" applyFont="1">
      <alignment horizontal="center" readingOrder="0" vertical="center"/>
    </xf>
    <xf borderId="0" fillId="2" fontId="1" numFmtId="0" xfId="0" applyAlignment="1" applyFont="1">
      <alignment horizontal="left" readingOrder="0" shrinkToFit="0" vertical="center" wrapText="1"/>
    </xf>
    <xf borderId="0" fillId="2" fontId="1" numFmtId="0" xfId="0" applyAlignment="1" applyFont="1">
      <alignment vertical="bottom"/>
    </xf>
    <xf borderId="0" fillId="2" fontId="1" numFmtId="0" xfId="0" applyAlignment="1" applyFont="1">
      <alignment horizontal="left" shrinkToFit="0" vertical="center" wrapText="1"/>
    </xf>
    <xf borderId="0" fillId="2" fontId="1" numFmtId="0" xfId="0" applyFont="1"/>
    <xf borderId="0" fillId="0" fontId="8" numFmtId="0" xfId="0" applyAlignment="1" applyFont="1">
      <alignment readingOrder="0"/>
    </xf>
    <xf borderId="0" fillId="0" fontId="9" numFmtId="0" xfId="0" applyAlignment="1" applyFont="1">
      <alignment vertical="bottom"/>
    </xf>
    <xf borderId="0" fillId="5" fontId="9" numFmtId="0" xfId="0" applyAlignment="1" applyFill="1" applyFont="1">
      <alignment readingOrder="0"/>
    </xf>
    <xf borderId="0" fillId="0" fontId="9" numFmtId="0" xfId="0" applyAlignment="1" applyFont="1">
      <alignment vertical="top"/>
    </xf>
    <xf borderId="0" fillId="0" fontId="10" numFmtId="0" xfId="0" applyAlignment="1" applyFont="1">
      <alignment vertical="bottom"/>
    </xf>
    <xf borderId="0" fillId="0" fontId="11" numFmtId="0" xfId="0" applyFont="1"/>
    <xf borderId="0" fillId="0" fontId="11" numFmtId="0" xfId="0" applyAlignment="1" applyFont="1">
      <alignment readingOrder="0" shrinkToFit="0" wrapText="1"/>
    </xf>
    <xf borderId="0" fillId="6" fontId="12" numFmtId="0" xfId="0" applyAlignment="1" applyFill="1" applyFont="1">
      <alignment horizontal="center" readingOrder="0" shrinkToFit="0" vertical="center" wrapText="1"/>
    </xf>
    <xf borderId="0" fillId="6" fontId="13" numFmtId="0" xfId="0" applyAlignment="1" applyFont="1">
      <alignment horizontal="center" shrinkToFit="0" vertical="center" wrapText="1"/>
    </xf>
    <xf borderId="0" fillId="6" fontId="12" numFmtId="164" xfId="0" applyAlignment="1" applyFont="1" applyNumberFormat="1">
      <alignment horizontal="center" shrinkToFit="0" vertical="center" wrapText="1"/>
    </xf>
    <xf borderId="0" fillId="6" fontId="12" numFmtId="165" xfId="0" applyAlignment="1" applyFont="1" applyNumberFormat="1">
      <alignment horizontal="center" readingOrder="0" shrinkToFit="0" vertical="center" wrapText="1"/>
    </xf>
    <xf borderId="0" fillId="6" fontId="12" numFmtId="10" xfId="0" applyAlignment="1" applyFont="1" applyNumberFormat="1">
      <alignment horizontal="center" shrinkToFit="0" vertical="center" wrapText="1"/>
    </xf>
    <xf borderId="0" fillId="6" fontId="13" numFmtId="1" xfId="0" applyAlignment="1" applyFont="1" applyNumberFormat="1">
      <alignment horizontal="center" readingOrder="0" shrinkToFit="0" vertical="center" wrapText="1"/>
    </xf>
    <xf borderId="0" fillId="6" fontId="11" numFmtId="164" xfId="0" applyAlignment="1" applyFont="1" applyNumberFormat="1">
      <alignment horizontal="center" shrinkToFit="0" vertical="center" wrapText="1"/>
    </xf>
    <xf borderId="0" fillId="6" fontId="14" numFmtId="164" xfId="0" applyAlignment="1" applyFont="1" applyNumberFormat="1">
      <alignment horizontal="center" shrinkToFit="0" vertical="center" wrapText="1"/>
    </xf>
    <xf borderId="0" fillId="6" fontId="9" numFmtId="164" xfId="0" applyAlignment="1" applyFont="1" applyNumberFormat="1">
      <alignment horizontal="center" shrinkToFit="0" vertical="center" wrapText="1"/>
    </xf>
    <xf borderId="0" fillId="6" fontId="13" numFmtId="164" xfId="0" applyAlignment="1" applyFont="1" applyNumberFormat="1">
      <alignment horizontal="center" vertical="center"/>
    </xf>
    <xf borderId="0" fillId="4" fontId="12" numFmtId="0" xfId="0" applyAlignment="1" applyFont="1">
      <alignment horizontal="center" readingOrder="0" shrinkToFit="0" vertical="center" wrapText="1"/>
    </xf>
    <xf borderId="0" fillId="4" fontId="13" numFmtId="0" xfId="0" applyAlignment="1" applyFont="1">
      <alignment horizontal="center" shrinkToFit="0" vertical="center" wrapText="1"/>
    </xf>
    <xf borderId="0" fillId="4" fontId="15" numFmtId="164" xfId="0" applyAlignment="1" applyFont="1" applyNumberFormat="1">
      <alignment horizontal="center" shrinkToFit="0" vertical="center" wrapText="1"/>
    </xf>
    <xf borderId="0" fillId="4" fontId="16" numFmtId="165" xfId="0" applyAlignment="1" applyFont="1" applyNumberFormat="1">
      <alignment horizontal="center" shrinkToFit="0" vertical="center" wrapText="1"/>
    </xf>
    <xf borderId="0" fillId="4" fontId="13" numFmtId="1" xfId="0" applyAlignment="1" applyFont="1" applyNumberFormat="1">
      <alignment horizontal="center" readingOrder="0" shrinkToFit="0" vertical="center" wrapText="1"/>
    </xf>
    <xf borderId="0" fillId="4" fontId="12" numFmtId="164" xfId="0" applyAlignment="1" applyFont="1" applyNumberFormat="1">
      <alignment horizontal="center" readingOrder="0" shrinkToFit="0" vertical="center" wrapText="1"/>
    </xf>
    <xf borderId="0" fillId="4" fontId="12" numFmtId="164" xfId="0" applyAlignment="1" applyFont="1" applyNumberFormat="1">
      <alignment horizontal="center" shrinkToFit="0" vertical="center" wrapText="1"/>
    </xf>
    <xf borderId="0" fillId="4" fontId="11" numFmtId="164" xfId="0" applyAlignment="1" applyFont="1" applyNumberFormat="1">
      <alignment horizontal="center" shrinkToFit="0" vertical="center" wrapText="1"/>
    </xf>
    <xf borderId="0" fillId="4" fontId="12" numFmtId="0" xfId="0" applyAlignment="1" applyFont="1">
      <alignment horizontal="center" shrinkToFit="0" vertical="center" wrapText="1"/>
    </xf>
    <xf borderId="0" fillId="4" fontId="14" numFmtId="164" xfId="0" applyAlignment="1" applyFont="1" applyNumberFormat="1">
      <alignment horizontal="center" shrinkToFit="0" vertical="center" wrapText="1"/>
    </xf>
    <xf borderId="0" fillId="4" fontId="9" numFmtId="164" xfId="0" applyAlignment="1" applyFont="1" applyNumberFormat="1">
      <alignment horizontal="center" shrinkToFit="0" vertical="center" wrapText="1"/>
    </xf>
    <xf borderId="0" fillId="4" fontId="13" numFmtId="164" xfId="0" applyAlignment="1" applyFont="1" applyNumberFormat="1">
      <alignment horizontal="center" vertical="center"/>
    </xf>
    <xf borderId="0" fillId="6" fontId="17" numFmtId="164" xfId="0" applyAlignment="1" applyFont="1" applyNumberFormat="1">
      <alignment horizontal="center" shrinkToFit="0" vertical="center" wrapText="1"/>
    </xf>
    <xf borderId="0" fillId="6" fontId="18" numFmtId="165" xfId="0" applyAlignment="1" applyFont="1" applyNumberFormat="1">
      <alignment horizontal="center" shrinkToFit="0" vertical="center" wrapText="1"/>
    </xf>
    <xf borderId="0" fillId="6" fontId="12" numFmtId="0" xfId="0" applyAlignment="1" applyFont="1">
      <alignment horizontal="center" shrinkToFit="0" vertical="center" wrapText="1"/>
    </xf>
    <xf borderId="0" fillId="6" fontId="12" numFmtId="164" xfId="0" applyAlignment="1" applyFont="1" applyNumberFormat="1">
      <alignment horizontal="center" readingOrder="0" shrinkToFit="0" vertical="center" wrapText="1"/>
    </xf>
    <xf borderId="0" fillId="4" fontId="12" numFmtId="1" xfId="0" applyAlignment="1" applyFont="1" applyNumberFormat="1">
      <alignment horizontal="center" readingOrder="0" shrinkToFit="0" vertical="center" wrapText="1"/>
    </xf>
    <xf borderId="0" fillId="6" fontId="12" numFmtId="1" xfId="0" applyAlignment="1" applyFont="1" applyNumberFormat="1">
      <alignment horizontal="center" readingOrder="0" shrinkToFit="0" vertical="center" wrapText="1"/>
    </xf>
    <xf borderId="0" fillId="4" fontId="19" numFmtId="0" xfId="0" applyAlignment="1" applyFont="1">
      <alignment horizontal="center" shrinkToFit="0" vertical="center" wrapText="1"/>
    </xf>
    <xf borderId="0" fillId="4" fontId="20" numFmtId="164" xfId="0" applyAlignment="1" applyFont="1" applyNumberFormat="1">
      <alignment horizontal="center" readingOrder="0" shrinkToFit="0" vertical="center" wrapText="1"/>
    </xf>
    <xf borderId="0" fillId="4" fontId="20" numFmtId="165" xfId="0" applyAlignment="1" applyFont="1" applyNumberFormat="1">
      <alignment horizontal="center" shrinkToFit="0" vertical="center" wrapText="1"/>
    </xf>
    <xf borderId="0" fillId="4" fontId="19" numFmtId="164" xfId="0" applyAlignment="1" applyFont="1" applyNumberFormat="1">
      <alignment horizontal="center" readingOrder="0" shrinkToFit="0" vertical="center" wrapText="1"/>
    </xf>
    <xf borderId="0" fillId="4" fontId="19" numFmtId="164" xfId="0" applyAlignment="1" applyFont="1" applyNumberFormat="1">
      <alignment horizontal="center" shrinkToFit="0" vertical="center" wrapText="1"/>
    </xf>
    <xf borderId="0" fillId="4" fontId="19" numFmtId="0" xfId="0" applyAlignment="1" applyFont="1">
      <alignment horizontal="center" shrinkToFit="0" vertical="center" wrapText="1"/>
    </xf>
    <xf borderId="0" fillId="4" fontId="12" numFmtId="1" xfId="0" applyAlignment="1" applyFont="1" applyNumberFormat="1">
      <alignment horizontal="center" readingOrder="0" shrinkToFit="0" vertical="center" wrapText="1"/>
    </xf>
    <xf borderId="0" fillId="6" fontId="12" numFmtId="1" xfId="0" applyAlignment="1" applyFont="1" applyNumberFormat="1">
      <alignment horizontal="center" readingOrder="0" shrinkToFit="0" vertical="center" wrapText="1"/>
    </xf>
    <xf borderId="0" fillId="6" fontId="19" numFmtId="0" xfId="0" applyAlignment="1" applyFont="1">
      <alignment horizontal="center" shrinkToFit="0" vertical="center" wrapText="1"/>
    </xf>
    <xf borderId="0" fillId="6" fontId="20" numFmtId="164" xfId="0" applyAlignment="1" applyFont="1" applyNumberFormat="1">
      <alignment horizontal="center" readingOrder="0" shrinkToFit="0" vertical="center" wrapText="1"/>
    </xf>
    <xf borderId="0" fillId="6" fontId="20" numFmtId="165" xfId="0" applyAlignment="1" applyFont="1" applyNumberFormat="1">
      <alignment horizontal="center" shrinkToFit="0" vertical="center" wrapText="1"/>
    </xf>
    <xf borderId="0" fillId="6" fontId="19" numFmtId="164" xfId="0" applyAlignment="1" applyFont="1" applyNumberFormat="1">
      <alignment horizontal="center" readingOrder="0" shrinkToFit="0" vertical="center" wrapText="1"/>
    </xf>
    <xf borderId="0" fillId="6" fontId="19" numFmtId="164" xfId="0" applyAlignment="1" applyFont="1" applyNumberFormat="1">
      <alignment horizontal="center" shrinkToFit="0" vertical="center" wrapText="1"/>
    </xf>
    <xf borderId="0" fillId="4" fontId="13" numFmtId="164" xfId="0" applyAlignment="1" applyFont="1" applyNumberFormat="1">
      <alignment horizontal="center" shrinkToFit="0" vertical="center" wrapText="1"/>
    </xf>
    <xf borderId="0" fillId="6" fontId="13" numFmtId="164" xfId="0" applyAlignment="1" applyFont="1" applyNumberFormat="1">
      <alignment horizontal="center" shrinkToFit="0" vertical="center" wrapText="1"/>
    </xf>
    <xf borderId="0" fillId="4" fontId="13" numFmtId="0" xfId="0" applyAlignment="1" applyFont="1">
      <alignment horizontal="center" shrinkToFit="0" vertical="center" wrapText="1"/>
    </xf>
    <xf borderId="0" fillId="6" fontId="13" numFmtId="0" xfId="0" applyAlignment="1" applyFont="1">
      <alignment horizontal="center" shrinkToFit="0" vertical="center" wrapText="1"/>
    </xf>
    <xf borderId="0" fillId="6" fontId="13" numFmtId="0" xfId="0" applyAlignment="1" applyFont="1">
      <alignment horizontal="center" readingOrder="0" shrinkToFit="0" vertical="center" wrapText="1"/>
    </xf>
    <xf borderId="0" fillId="4" fontId="13" numFmtId="0" xfId="0" applyAlignment="1" applyFont="1">
      <alignment horizontal="center" readingOrder="0" shrinkToFit="0" vertical="center" wrapText="1"/>
    </xf>
    <xf borderId="0" fillId="4" fontId="13" numFmtId="164" xfId="0" applyAlignment="1" applyFont="1" applyNumberFormat="1">
      <alignment horizontal="center" readingOrder="0" shrinkToFit="0" vertical="center" wrapText="1"/>
    </xf>
    <xf borderId="0" fillId="6" fontId="13" numFmtId="164" xfId="0" applyAlignment="1" applyFont="1" applyNumberFormat="1">
      <alignment horizontal="center" readingOrder="0" shrinkToFit="0" vertical="center" wrapText="1"/>
    </xf>
    <xf borderId="0" fillId="6" fontId="12" numFmtId="9" xfId="0" applyAlignment="1" applyFont="1" applyNumberFormat="1">
      <alignment horizontal="center" shrinkToFit="0" vertical="center" wrapText="1"/>
    </xf>
    <xf borderId="0" fillId="6" fontId="13" numFmtId="9" xfId="0" applyAlignment="1" applyFont="1" applyNumberFormat="1">
      <alignment horizontal="center" shrinkToFit="0" vertical="center" wrapText="1"/>
    </xf>
    <xf borderId="0" fillId="4" fontId="12" numFmtId="9" xfId="0" applyAlignment="1" applyFont="1" applyNumberFormat="1">
      <alignment horizontal="center" shrinkToFit="0" vertical="center" wrapText="1"/>
    </xf>
    <xf borderId="0" fillId="4" fontId="13" numFmtId="9" xfId="0" applyAlignment="1" applyFont="1" applyNumberFormat="1">
      <alignment horizontal="center" shrinkToFit="0" vertical="center" wrapText="1"/>
    </xf>
    <xf borderId="0" fillId="4" fontId="12" numFmtId="3" xfId="0" applyAlignment="1" applyFont="1" applyNumberFormat="1">
      <alignment horizontal="center" readingOrder="0" shrinkToFit="0" vertical="center" wrapText="1"/>
    </xf>
    <xf borderId="0" fillId="4" fontId="4" numFmtId="165" xfId="0" applyAlignment="1" applyFont="1" applyNumberFormat="1">
      <alignment horizontal="center" readingOrder="0" shrinkToFit="0" vertical="center" wrapText="1"/>
    </xf>
    <xf borderId="0" fillId="6" fontId="21" numFmtId="164" xfId="0" applyAlignment="1" applyFont="1" applyNumberFormat="1">
      <alignment horizontal="center" readingOrder="0" shrinkToFit="0" vertical="center" wrapText="1"/>
    </xf>
    <xf borderId="0" fillId="4" fontId="12" numFmtId="0" xfId="0" applyAlignment="1" applyFont="1">
      <alignment horizontal="center" shrinkToFit="0" vertical="center" wrapText="1"/>
    </xf>
    <xf borderId="0" fillId="6" fontId="12" numFmtId="0" xfId="0" applyAlignment="1" applyFont="1">
      <alignment horizontal="center" shrinkToFit="0" vertical="center" wrapText="1"/>
    </xf>
    <xf borderId="0" fillId="4" fontId="4" numFmtId="164" xfId="0" applyAlignment="1" applyFont="1" applyNumberFormat="1">
      <alignment horizontal="center" readingOrder="0" shrinkToFit="0" vertical="center" wrapText="1"/>
    </xf>
    <xf borderId="0" fillId="6" fontId="4" numFmtId="164" xfId="0" applyAlignment="1" applyFont="1" applyNumberFormat="1">
      <alignment horizontal="center" readingOrder="0" shrinkToFit="0" vertical="center" wrapText="1"/>
    </xf>
    <xf borderId="0" fillId="6" fontId="4" numFmtId="165" xfId="0" applyAlignment="1" applyFont="1" applyNumberFormat="1">
      <alignment horizontal="center" readingOrder="0" shrinkToFit="0" vertical="center" wrapText="1"/>
    </xf>
    <xf borderId="0" fillId="4" fontId="4" numFmtId="0" xfId="0" applyAlignment="1" applyFont="1">
      <alignment horizontal="center" readingOrder="0" shrinkToFit="0" vertical="center" wrapText="1"/>
    </xf>
    <xf borderId="0" fillId="4" fontId="22" numFmtId="164" xfId="0" applyAlignment="1" applyFont="1" applyNumberFormat="1">
      <alignment horizontal="center" shrinkToFit="0" vertical="center" wrapText="1"/>
    </xf>
    <xf borderId="0" fillId="6" fontId="4" numFmtId="0" xfId="0" applyAlignment="1" applyFont="1">
      <alignment horizontal="center" readingOrder="0" shrinkToFit="0" vertical="center" wrapText="1"/>
    </xf>
    <xf borderId="0" fillId="6" fontId="12" numFmtId="1" xfId="0" applyAlignment="1" applyFont="1" applyNumberFormat="1">
      <alignment horizontal="center" shrinkToFit="0" vertical="center" wrapText="1"/>
    </xf>
    <xf borderId="0" fillId="4" fontId="12" numFmtId="1" xfId="0" applyAlignment="1" applyFont="1" applyNumberFormat="1">
      <alignment horizontal="center" shrinkToFit="0" vertical="center" wrapText="1"/>
    </xf>
    <xf borderId="0" fillId="6" fontId="23" numFmtId="164" xfId="0" applyAlignment="1" applyFont="1" applyNumberFormat="1">
      <alignment horizontal="center" shrinkToFit="0" vertical="center" wrapText="1"/>
    </xf>
    <xf borderId="0" fillId="4" fontId="1" numFmtId="164" xfId="0" applyAlignment="1" applyFont="1" applyNumberFormat="1">
      <alignment horizontal="center" readingOrder="0" shrinkToFit="0" vertical="center" wrapText="1"/>
    </xf>
    <xf borderId="0" fillId="4" fontId="1" numFmtId="165" xfId="0" applyAlignment="1" applyFont="1" applyNumberFormat="1">
      <alignment horizontal="center" readingOrder="0" shrinkToFit="0" vertical="center" wrapText="1"/>
    </xf>
    <xf borderId="0" fillId="6" fontId="1" numFmtId="164" xfId="0" applyAlignment="1" applyFont="1" applyNumberFormat="1">
      <alignment horizontal="center" readingOrder="0" shrinkToFit="0" vertical="center" wrapText="1"/>
    </xf>
    <xf borderId="0" fillId="6" fontId="1" numFmtId="165" xfId="0" applyAlignment="1" applyFont="1" applyNumberFormat="1">
      <alignment horizontal="center" readingOrder="0" shrinkToFit="0" vertical="center" wrapText="1"/>
    </xf>
    <xf borderId="0" fillId="4" fontId="14" numFmtId="0" xfId="0" applyAlignment="1" applyFont="1">
      <alignment horizontal="center" shrinkToFit="0" vertical="center" wrapText="1"/>
    </xf>
    <xf borderId="0" fillId="4" fontId="24" numFmtId="164" xfId="0" applyAlignment="1" applyFont="1" applyNumberFormat="1">
      <alignment horizontal="center" shrinkToFit="0" vertical="center" wrapText="1"/>
    </xf>
    <xf borderId="0" fillId="4" fontId="24" numFmtId="165" xfId="0" applyAlignment="1" applyFont="1" applyNumberFormat="1">
      <alignment horizontal="center" shrinkToFit="0" vertical="center" wrapText="1"/>
    </xf>
    <xf borderId="0" fillId="4" fontId="9" numFmtId="0" xfId="0" applyAlignment="1" applyFont="1">
      <alignment horizontal="center" shrinkToFit="0" vertical="center" wrapText="1"/>
    </xf>
    <xf borderId="0" fillId="4" fontId="14" numFmtId="0" xfId="0" applyAlignment="1" applyFont="1">
      <alignment horizontal="center" shrinkToFit="0" vertical="center" wrapText="1"/>
    </xf>
    <xf borderId="0" fillId="6" fontId="14" numFmtId="0" xfId="0" applyAlignment="1" applyFont="1">
      <alignment horizontal="center" shrinkToFit="0" vertical="center" wrapText="1"/>
    </xf>
    <xf borderId="0" fillId="6" fontId="24" numFmtId="164" xfId="0" applyAlignment="1" applyFont="1" applyNumberFormat="1">
      <alignment horizontal="center" shrinkToFit="0" vertical="center" wrapText="1"/>
    </xf>
    <xf borderId="0" fillId="6" fontId="24" numFmtId="165" xfId="0" applyAlignment="1" applyFont="1" applyNumberFormat="1">
      <alignment horizontal="center" shrinkToFit="0" vertical="center" wrapText="1"/>
    </xf>
    <xf borderId="0" fillId="6" fontId="14" numFmtId="164" xfId="0" applyAlignment="1" applyFont="1" applyNumberFormat="1">
      <alignment horizontal="center" readingOrder="0" shrinkToFit="0" vertical="center" wrapText="1"/>
    </xf>
    <xf borderId="0" fillId="6" fontId="9" numFmtId="0" xfId="0" applyAlignment="1" applyFont="1">
      <alignment horizontal="center" shrinkToFit="0" vertical="center" wrapText="1"/>
    </xf>
    <xf borderId="0" fillId="6" fontId="14" numFmtId="0" xfId="0" applyAlignment="1" applyFont="1">
      <alignment horizontal="center" shrinkToFit="0" vertical="center" wrapText="1"/>
    </xf>
    <xf borderId="0" fillId="4" fontId="14" numFmtId="164" xfId="0" applyAlignment="1" applyFont="1" applyNumberFormat="1">
      <alignment horizontal="center" shrinkToFit="0" vertical="center" wrapText="1"/>
    </xf>
    <xf borderId="0" fillId="6" fontId="14" numFmtId="164" xfId="0" applyAlignment="1" applyFont="1" applyNumberFormat="1">
      <alignment horizontal="center" shrinkToFit="0" vertical="center" wrapText="1"/>
    </xf>
    <xf borderId="0" fillId="6" fontId="9" numFmtId="164" xfId="0" applyAlignment="1" applyFont="1" applyNumberFormat="1">
      <alignment horizontal="center" shrinkToFit="0" vertical="center" wrapText="1"/>
    </xf>
    <xf borderId="0" fillId="4" fontId="9" numFmtId="164" xfId="0" applyAlignment="1" applyFont="1" applyNumberFormat="1">
      <alignment horizontal="center" shrinkToFit="0" vertical="center" wrapText="1"/>
    </xf>
    <xf borderId="0" fillId="6" fontId="24" numFmtId="1" xfId="0" applyAlignment="1" applyFont="1" applyNumberFormat="1">
      <alignment horizontal="center" shrinkToFit="0" vertical="center" wrapText="1"/>
    </xf>
    <xf borderId="0" fillId="7" fontId="13" numFmtId="0" xfId="0" applyAlignment="1" applyFill="1" applyFont="1">
      <alignment horizontal="center" readingOrder="0" shrinkToFit="0" vertical="center" wrapText="1"/>
    </xf>
    <xf borderId="0" fillId="7" fontId="13" numFmtId="0" xfId="0" applyAlignment="1" applyFont="1">
      <alignment horizontal="center" shrinkToFit="0" vertical="center" wrapText="1"/>
    </xf>
    <xf borderId="0" fillId="7" fontId="13" numFmtId="0" xfId="0" applyAlignment="1" applyFont="1">
      <alignment horizontal="center" shrinkToFit="0" vertical="center" wrapText="1"/>
    </xf>
    <xf borderId="0" fillId="7" fontId="13" numFmtId="164" xfId="0" applyAlignment="1" applyFont="1" applyNumberFormat="1">
      <alignment horizontal="center" shrinkToFit="0" vertical="center" wrapText="1"/>
    </xf>
    <xf borderId="0" fillId="7" fontId="13" numFmtId="165" xfId="0" applyAlignment="1" applyFont="1" applyNumberFormat="1">
      <alignment horizontal="center" shrinkToFit="0" vertical="center" wrapText="1"/>
    </xf>
    <xf borderId="0" fillId="7" fontId="13" numFmtId="10" xfId="0" applyAlignment="1" applyFont="1" applyNumberFormat="1">
      <alignment horizontal="center" shrinkToFit="0" vertical="center" wrapText="1"/>
    </xf>
    <xf borderId="0" fillId="7" fontId="13" numFmtId="1" xfId="0" applyAlignment="1" applyFont="1" applyNumberFormat="1">
      <alignment horizontal="center" shrinkToFit="0" vertical="center" wrapText="1"/>
    </xf>
    <xf borderId="0" fillId="7" fontId="11" numFmtId="164" xfId="0" applyAlignment="1" applyFont="1" applyNumberFormat="1">
      <alignment horizontal="center" shrinkToFit="0" vertical="center" wrapText="1"/>
    </xf>
    <xf borderId="0" fillId="7" fontId="13" numFmtId="164" xfId="0" applyAlignment="1" applyFont="1" applyNumberFormat="1">
      <alignment horizontal="center" vertical="center"/>
    </xf>
    <xf borderId="0" fillId="4" fontId="25" numFmtId="164" xfId="0" applyAlignment="1" applyFont="1" applyNumberFormat="1">
      <alignment horizontal="center" shrinkToFit="0" vertical="center" wrapText="1"/>
    </xf>
    <xf borderId="0" fillId="4" fontId="26" numFmtId="165" xfId="0" applyAlignment="1" applyFont="1" applyNumberFormat="1">
      <alignment horizontal="center" shrinkToFit="0" vertical="center" wrapText="1"/>
    </xf>
    <xf borderId="0" fillId="4" fontId="13" numFmtId="1" xfId="0" applyAlignment="1" applyFont="1" applyNumberFormat="1">
      <alignment horizontal="center" shrinkToFit="0" vertical="center" wrapText="1"/>
    </xf>
    <xf borderId="0" fillId="7" fontId="27" numFmtId="164" xfId="0" applyAlignment="1" applyFont="1" applyNumberFormat="1">
      <alignment horizontal="center" shrinkToFit="0" vertical="center" wrapText="1"/>
    </xf>
    <xf borderId="0" fillId="7" fontId="28" numFmtId="165" xfId="0" applyAlignment="1" applyFont="1" applyNumberFormat="1">
      <alignment horizontal="center" shrinkToFit="0" vertical="center" wrapText="1"/>
    </xf>
    <xf borderId="0" fillId="7" fontId="1" numFmtId="164" xfId="0" applyAlignment="1" applyFont="1" applyNumberFormat="1">
      <alignment horizontal="center" shrinkToFit="0" vertical="center" wrapText="1"/>
    </xf>
    <xf borderId="0" fillId="7" fontId="1" numFmtId="165" xfId="0" applyAlignment="1" applyFont="1" applyNumberFormat="1">
      <alignment horizontal="center" shrinkToFit="0" vertical="center" wrapText="1"/>
    </xf>
    <xf borderId="0" fillId="4" fontId="13" numFmtId="1" xfId="0" applyAlignment="1" applyFont="1" applyNumberFormat="1">
      <alignment horizontal="center" shrinkToFit="0" vertical="center" wrapText="1"/>
    </xf>
    <xf borderId="0" fillId="4" fontId="1" numFmtId="164" xfId="0" applyAlignment="1" applyFont="1" applyNumberFormat="1">
      <alignment horizontal="center" shrinkToFit="0" vertical="center" wrapText="1"/>
    </xf>
    <xf borderId="0" fillId="4" fontId="1" numFmtId="165" xfId="0" applyAlignment="1" applyFont="1" applyNumberFormat="1">
      <alignment horizontal="center" shrinkToFit="0" vertical="center" wrapText="1"/>
    </xf>
    <xf borderId="0" fillId="7" fontId="13" numFmtId="164" xfId="0" applyAlignment="1" applyFont="1" applyNumberFormat="1">
      <alignment horizontal="center" readingOrder="0" shrinkToFit="0" vertical="center" wrapText="1"/>
    </xf>
    <xf borderId="0" fillId="7" fontId="13" numFmtId="9" xfId="0" applyAlignment="1" applyFont="1" applyNumberFormat="1">
      <alignment horizontal="center" shrinkToFit="0" vertical="center" wrapText="1"/>
    </xf>
    <xf borderId="0" fillId="8" fontId="13" numFmtId="9" xfId="0" applyAlignment="1" applyFill="1" applyFont="1" applyNumberFormat="1">
      <alignment horizontal="center" shrinkToFit="0" vertical="center" wrapText="1"/>
    </xf>
    <xf borderId="0" fillId="4" fontId="13" numFmtId="3" xfId="0" applyAlignment="1" applyFont="1" applyNumberFormat="1">
      <alignment horizontal="center" shrinkToFit="0" vertical="center" wrapText="1"/>
    </xf>
    <xf borderId="0" fillId="7" fontId="29" numFmtId="164" xfId="0" applyAlignment="1" applyFont="1" applyNumberFormat="1">
      <alignment horizontal="center" shrinkToFit="0" vertical="center" wrapText="1"/>
    </xf>
    <xf borderId="0" fillId="8" fontId="14" numFmtId="164" xfId="0" applyAlignment="1" applyFont="1" applyNumberFormat="1">
      <alignment horizontal="center" shrinkToFit="0" vertical="center" wrapText="1"/>
    </xf>
    <xf borderId="0" fillId="8" fontId="14" numFmtId="0" xfId="0" applyAlignment="1" applyFont="1">
      <alignment horizontal="center" shrinkToFit="0" vertical="center" wrapText="1"/>
    </xf>
    <xf borderId="0" fillId="7" fontId="1" numFmtId="0" xfId="0" applyAlignment="1" applyFont="1">
      <alignment horizontal="center" shrinkToFit="0" vertical="center" wrapText="1"/>
    </xf>
    <xf borderId="0" fillId="7" fontId="13" numFmtId="1" xfId="0" applyAlignment="1" applyFont="1" applyNumberFormat="1">
      <alignment horizontal="center" readingOrder="0" shrinkToFit="0" vertical="center" wrapText="1"/>
    </xf>
    <xf borderId="0" fillId="4" fontId="1" numFmtId="165" xfId="0" applyAlignment="1" applyFont="1" applyNumberFormat="1">
      <alignment horizontal="center" shrinkToFit="0" vertical="center" wrapText="1"/>
    </xf>
    <xf borderId="0" fillId="7" fontId="1" numFmtId="165" xfId="0" applyAlignment="1" applyFont="1" applyNumberFormat="1">
      <alignment horizontal="center" shrinkToFit="0" vertical="center" wrapText="1"/>
    </xf>
    <xf borderId="0" fillId="7" fontId="1" numFmtId="164" xfId="0" applyAlignment="1" applyFont="1" applyNumberFormat="1">
      <alignment horizontal="center" readingOrder="0" shrinkToFit="0" vertical="center" wrapText="1"/>
    </xf>
    <xf borderId="0" fillId="7" fontId="1" numFmtId="165" xfId="0" applyAlignment="1" applyFont="1" applyNumberFormat="1">
      <alignment horizontal="center" readingOrder="0" shrinkToFit="0" vertical="center" wrapText="1"/>
    </xf>
    <xf borderId="0" fillId="4" fontId="1" numFmtId="165" xfId="0" applyAlignment="1" applyFont="1" applyNumberFormat="1">
      <alignment horizontal="center" readingOrder="0" shrinkToFit="0" vertical="center" wrapText="1"/>
    </xf>
    <xf borderId="0" fillId="4" fontId="24" numFmtId="1" xfId="0" applyAlignment="1" applyFont="1" applyNumberFormat="1">
      <alignment horizontal="center" shrinkToFit="0" vertical="center" wrapText="1"/>
    </xf>
    <xf borderId="0" fillId="7" fontId="24" numFmtId="164" xfId="0" applyAlignment="1" applyFont="1" applyNumberFormat="1">
      <alignment horizontal="center" shrinkToFit="0" vertical="center" wrapText="1"/>
    </xf>
    <xf borderId="0" fillId="7" fontId="24" numFmtId="165" xfId="0" applyAlignment="1" applyFont="1" applyNumberFormat="1">
      <alignment horizontal="center" shrinkToFit="0" vertical="center" wrapText="1"/>
    </xf>
    <xf borderId="0" fillId="7" fontId="14" numFmtId="164" xfId="0" applyAlignment="1" applyFont="1" applyNumberFormat="1">
      <alignment horizontal="center" shrinkToFit="0" vertical="center" wrapText="1"/>
    </xf>
    <xf borderId="0" fillId="7" fontId="9" numFmtId="164" xfId="0" applyAlignment="1" applyFont="1" applyNumberFormat="1">
      <alignment horizontal="center" shrinkToFit="0" vertical="center" wrapText="1"/>
    </xf>
    <xf borderId="0" fillId="4" fontId="30" numFmtId="165" xfId="0" applyAlignment="1" applyFont="1" applyNumberFormat="1">
      <alignment horizontal="center" shrinkToFit="0" vertical="center" wrapText="1"/>
    </xf>
    <xf borderId="0" fillId="7" fontId="31" numFmtId="165" xfId="0" applyAlignment="1" applyFont="1" applyNumberFormat="1">
      <alignment horizontal="center" shrinkToFit="0" vertical="center" wrapText="1"/>
    </xf>
    <xf borderId="0" fillId="7" fontId="1" numFmtId="165" xfId="0" applyAlignment="1" applyFont="1" applyNumberFormat="1">
      <alignment horizontal="center" readingOrder="0" shrinkToFit="0" vertical="center" wrapText="1"/>
    </xf>
    <xf borderId="0" fillId="7" fontId="32" numFmtId="10" xfId="0" applyAlignment="1" applyFont="1" applyNumberFormat="1">
      <alignment horizontal="center" shrinkToFit="0" vertical="center" wrapText="1"/>
    </xf>
    <xf borderId="0" fillId="7" fontId="1" numFmtId="0" xfId="0" applyAlignment="1" applyFont="1">
      <alignment horizontal="center" shrinkToFit="0" vertical="center" wrapText="1"/>
    </xf>
    <xf borderId="0" fillId="7" fontId="13" numFmtId="1" xfId="0" applyAlignment="1" applyFont="1" applyNumberFormat="1">
      <alignment horizontal="center" shrinkToFit="0" vertical="center" wrapText="1"/>
    </xf>
    <xf borderId="0" fillId="7" fontId="33" numFmtId="165" xfId="0" applyAlignment="1" applyFont="1" applyNumberFormat="1">
      <alignment horizontal="center" shrinkToFit="0" vertical="center" wrapText="1"/>
    </xf>
    <xf borderId="0" fillId="7" fontId="12" numFmtId="1" xfId="0" applyAlignment="1" applyFont="1" applyNumberFormat="1">
      <alignment horizontal="center" readingOrder="0" shrinkToFit="0" vertical="center" wrapText="1"/>
    </xf>
    <xf borderId="0" fillId="7" fontId="12" numFmtId="164" xfId="0" applyAlignment="1" applyFont="1" applyNumberFormat="1">
      <alignment horizontal="center" shrinkToFit="0" vertical="center" wrapText="1"/>
    </xf>
    <xf borderId="0" fillId="7" fontId="12" numFmtId="0" xfId="0" applyAlignment="1" applyFont="1">
      <alignment horizontal="center" shrinkToFit="0" vertical="center" wrapText="1"/>
    </xf>
    <xf borderId="0" fillId="4" fontId="1" numFmtId="1" xfId="0" applyAlignment="1" applyFont="1" applyNumberFormat="1">
      <alignment horizontal="center" shrinkToFit="0" vertical="center" wrapText="1"/>
    </xf>
    <xf borderId="0" fillId="7" fontId="1" numFmtId="1" xfId="0" applyAlignment="1" applyFont="1" applyNumberFormat="1">
      <alignment horizontal="center" shrinkToFit="0" vertical="center" wrapText="1"/>
    </xf>
    <xf borderId="0" fillId="0" fontId="11" numFmtId="49" xfId="0" applyAlignment="1" applyFont="1" applyNumberFormat="1">
      <alignment horizontal="left"/>
    </xf>
    <xf borderId="0" fillId="0" fontId="11" numFmtId="164" xfId="0" applyFont="1" applyNumberFormat="1"/>
    <xf borderId="0" fillId="0" fontId="11" numFmtId="0" xfId="0" applyFont="1"/>
    <xf borderId="0" fillId="0" fontId="34" numFmtId="0" xfId="0" applyFont="1"/>
    <xf borderId="0" fillId="0" fontId="35" numFmtId="0" xfId="0" applyFont="1"/>
    <xf borderId="0" fillId="0" fontId="11" numFmtId="0" xfId="0" applyAlignment="1" applyFont="1">
      <alignment readingOrder="0"/>
    </xf>
    <xf borderId="0" fillId="0" fontId="11" numFmtId="9" xfId="0" applyFont="1" applyNumberFormat="1"/>
    <xf borderId="0" fillId="0" fontId="11" numFmtId="3" xfId="0" applyFont="1" applyNumberFormat="1"/>
    <xf borderId="0" fillId="0" fontId="11" numFmtId="49" xfId="0" applyFont="1" applyNumberFormat="1"/>
    <xf borderId="0" fillId="0" fontId="11" numFmtId="1" xfId="0" applyFont="1" applyNumberFormat="1"/>
    <xf borderId="0" fillId="0" fontId="11" numFmtId="165" xfId="0" applyAlignment="1" applyFont="1" applyNumberFormat="1">
      <alignment horizontal="left"/>
    </xf>
    <xf borderId="0" fillId="0" fontId="9" numFmtId="1" xfId="0" applyAlignment="1" applyFont="1" applyNumberFormat="1">
      <alignment vertical="bottom"/>
    </xf>
    <xf borderId="0" fillId="0" fontId="9" numFmtId="164" xfId="0" applyAlignment="1" applyFont="1" applyNumberFormat="1">
      <alignment vertical="bottom"/>
    </xf>
    <xf borderId="0" fillId="0" fontId="9" numFmtId="165" xfId="0" applyAlignment="1" applyFont="1" applyNumberFormat="1">
      <alignment vertical="bottom"/>
    </xf>
    <xf borderId="0" fillId="0" fontId="9" numFmtId="165" xfId="0" applyAlignment="1" applyFont="1" applyNumberFormat="1">
      <alignment horizontal="right" vertical="bottom"/>
    </xf>
    <xf borderId="0" fillId="0" fontId="9" numFmtId="0" xfId="0" applyAlignment="1" applyFont="1">
      <alignment readingOrder="0" vertical="bottom"/>
    </xf>
    <xf borderId="0" fillId="0" fontId="9" numFmtId="165" xfId="0" applyAlignment="1" applyFont="1" applyNumberFormat="1">
      <alignment vertical="bottom"/>
    </xf>
    <xf borderId="0" fillId="0" fontId="9" numFmtId="165" xfId="0" applyAlignment="1" applyFont="1" applyNumberFormat="1">
      <alignment horizontal="right" vertical="bottom"/>
    </xf>
    <xf borderId="0" fillId="0" fontId="9" numFmtId="164" xfId="0" applyAlignment="1" applyFont="1" applyNumberFormat="1">
      <alignment horizontal="right" vertical="bottom"/>
    </xf>
    <xf borderId="0" fillId="0" fontId="9" numFmtId="0" xfId="0" applyAlignment="1" applyFont="1">
      <alignment horizontal="right" vertical="bottom"/>
    </xf>
    <xf borderId="0" fillId="0" fontId="9" numFmtId="1" xfId="0" applyAlignment="1" applyFont="1" applyNumberFormat="1">
      <alignment horizontal="right" vertical="bottom"/>
    </xf>
    <xf borderId="0" fillId="0" fontId="9" numFmtId="9" xfId="0" applyAlignment="1" applyFont="1" applyNumberFormat="1">
      <alignment vertical="bottom"/>
    </xf>
    <xf borderId="0" fillId="0" fontId="9" numFmtId="9" xfId="0" applyAlignment="1" applyFont="1" applyNumberFormat="1">
      <alignment horizontal="right" vertical="bottom"/>
    </xf>
    <xf borderId="0" fillId="0" fontId="9" numFmtId="3" xfId="0" applyAlignment="1" applyFont="1" applyNumberFormat="1">
      <alignment vertical="bottom"/>
    </xf>
    <xf borderId="0" fillId="0" fontId="9" numFmtId="3" xfId="0" applyAlignment="1" applyFont="1" applyNumberFormat="1">
      <alignment horizontal="right" vertical="bottom"/>
    </xf>
    <xf borderId="0" fillId="9" fontId="9" numFmtId="0" xfId="0" applyAlignment="1" applyFill="1" applyFont="1">
      <alignment readingOrder="0" vertical="bottom"/>
    </xf>
    <xf borderId="0" fillId="9" fontId="9" numFmtId="0" xfId="0" applyAlignment="1" applyFont="1">
      <alignment vertical="bottom"/>
    </xf>
    <xf borderId="0" fillId="9" fontId="9" numFmtId="0" xfId="0" applyAlignment="1" applyFont="1">
      <alignment readingOrder="0" shrinkToFit="0" vertical="bottom" wrapText="0"/>
    </xf>
    <xf borderId="0" fillId="4" fontId="9" numFmtId="0" xfId="0" applyAlignment="1" applyFont="1">
      <alignment vertical="bottom"/>
    </xf>
    <xf borderId="0" fillId="4" fontId="9" numFmtId="1" xfId="0" applyAlignment="1" applyFont="1" applyNumberFormat="1">
      <alignment vertical="bottom"/>
    </xf>
    <xf borderId="0" fillId="7" fontId="9" numFmtId="0" xfId="0" applyAlignment="1" applyFont="1">
      <alignment vertical="bottom"/>
    </xf>
    <xf borderId="0" fillId="7" fontId="9" numFmtId="1" xfId="0" applyAlignment="1" applyFont="1" applyNumberFormat="1">
      <alignment horizontal="right" vertical="bottom"/>
    </xf>
    <xf borderId="0" fillId="7" fontId="9" numFmtId="0" xfId="0" applyAlignment="1" applyFont="1">
      <alignment horizontal="right" vertical="bottom"/>
    </xf>
    <xf borderId="0" fillId="4" fontId="9" numFmtId="1" xfId="0" applyAlignment="1" applyFont="1" applyNumberFormat="1">
      <alignment horizontal="right" vertical="bottom"/>
    </xf>
    <xf borderId="0" fillId="4" fontId="9" numFmtId="0" xfId="0" applyAlignment="1" applyFont="1">
      <alignment horizontal="right" vertical="bottom"/>
    </xf>
    <xf borderId="0" fillId="7" fontId="9" numFmtId="1" xfId="0" applyAlignment="1" applyFont="1" applyNumberFormat="1">
      <alignment vertical="bottom"/>
    </xf>
    <xf borderId="0" fillId="4" fontId="9" numFmtId="0" xfId="0" applyAlignment="1" applyFont="1">
      <alignment shrinkToFit="0" vertical="bottom" wrapText="0"/>
    </xf>
    <xf borderId="0" fillId="7" fontId="9" numFmtId="164" xfId="0" applyAlignment="1" applyFont="1" applyNumberFormat="1">
      <alignment vertical="bottom"/>
    </xf>
    <xf borderId="0" fillId="4" fontId="9" numFmtId="164" xfId="0" applyAlignment="1" applyFont="1" applyNumberFormat="1">
      <alignment vertical="bottom"/>
    </xf>
  </cellXfs>
  <cellStyles count="1">
    <cellStyle xfId="0" name="Normal" builtinId="0"/>
  </cellStyles>
  <dxfs count="9">
    <dxf>
      <font/>
      <fill>
        <patternFill patternType="none"/>
      </fill>
      <border/>
    </dxf>
    <dxf>
      <font>
        <b/>
        <color rgb="FFFF0000"/>
      </font>
      <fill>
        <patternFill patternType="solid">
          <fgColor rgb="FFB7B7B7"/>
          <bgColor rgb="FFB7B7B7"/>
        </patternFill>
      </fill>
      <border/>
    </dxf>
    <dxf>
      <font>
        <color rgb="FFFFFFFF"/>
      </font>
      <fill>
        <patternFill patternType="solid">
          <fgColor rgb="FF666666"/>
          <bgColor rgb="FF666666"/>
        </patternFill>
      </fill>
      <border/>
    </dxf>
    <dxf>
      <font/>
      <fill>
        <patternFill patternType="solid">
          <fgColor rgb="FFB7E1CD"/>
          <bgColor rgb="FFB7E1CD"/>
        </patternFill>
      </fill>
      <border/>
    </dxf>
    <dxf>
      <font/>
      <fill>
        <patternFill patternType="solid">
          <fgColor rgb="FFEA9999"/>
          <bgColor rgb="FFEA9999"/>
        </patternFill>
      </fill>
      <border/>
    </dxf>
    <dxf>
      <font/>
      <fill>
        <patternFill patternType="solid">
          <fgColor rgb="FFFFE599"/>
          <bgColor rgb="FFFFE599"/>
        </patternFill>
      </fill>
      <border/>
    </dxf>
    <dxf>
      <font/>
      <fill>
        <patternFill patternType="solid">
          <fgColor rgb="FF6D9EEB"/>
          <bgColor rgb="FF6D9EEB"/>
        </patternFill>
      </fill>
      <border/>
    </dxf>
    <dxf>
      <font/>
      <fill>
        <patternFill patternType="solid">
          <fgColor rgb="FFF6B26B"/>
          <bgColor rgb="FFF6B26B"/>
        </patternFill>
      </fill>
      <border/>
    </dxf>
    <dxf>
      <font/>
      <fill>
        <patternFill patternType="solid">
          <fgColor rgb="FF8E7CC3"/>
          <bgColor rgb="FF8E7CC3"/>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5" Type="http://schemas.openxmlformats.org/officeDocument/2006/relationships/worksheet" Target="worksheets/sheet11.xml"/><Relationship Id="rId14"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15</xdr:row>
      <xdr:rowOff>0</xdr:rowOff>
    </xdr:from>
    <xdr:ext cx="1057275" cy="6477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youtu.be/ISPbxFiZkNg" TargetMode="External"/><Relationship Id="rId2" Type="http://schemas.openxmlformats.org/officeDocument/2006/relationships/hyperlink" Target="https://pokejungle.net/2023/03/27/how-to-organize-pokemon-home-for-a-living-dex/" TargetMode="External"/><Relationship Id="rId3"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92" Type="http://schemas.openxmlformats.org/officeDocument/2006/relationships/hyperlink" Target="https://bulbapedia.bulbagarden.net/wiki/Kabuto_(Pok%C3%A9mon)" TargetMode="External"/><Relationship Id="rId391" Type="http://schemas.openxmlformats.org/officeDocument/2006/relationships/hyperlink" Target="https://bulbapedia.bulbagarden.net/wiki/Kabuto_(Pok%C3%A9mon)" TargetMode="External"/><Relationship Id="rId390" Type="http://schemas.openxmlformats.org/officeDocument/2006/relationships/hyperlink" Target="https://bulbapedia.bulbagarden.net/wiki/Omastar_(Pok%C3%A9mon)" TargetMode="External"/><Relationship Id="rId1" Type="http://schemas.openxmlformats.org/officeDocument/2006/relationships/hyperlink" Target="https://bulbapedia.bulbagarden.net/wiki/Bulbasaur_(Pok%C3%A9mon)" TargetMode="External"/><Relationship Id="rId2" Type="http://schemas.openxmlformats.org/officeDocument/2006/relationships/hyperlink" Target="https://bulbapedia.bulbagarden.net/wiki/Bulbasaur_(Pok%C3%A9mon)" TargetMode="External"/><Relationship Id="rId3" Type="http://schemas.openxmlformats.org/officeDocument/2006/relationships/hyperlink" Target="https://bulbapedia.bulbagarden.net/wiki/Ivysaur_(Pok%C3%A9mon)" TargetMode="External"/><Relationship Id="rId4" Type="http://schemas.openxmlformats.org/officeDocument/2006/relationships/hyperlink" Target="https://bulbapedia.bulbagarden.net/wiki/Ivysaur_(Pok%C3%A9mon)" TargetMode="External"/><Relationship Id="rId2180" Type="http://schemas.openxmlformats.org/officeDocument/2006/relationships/hyperlink" Target="https://bulbapedia.bulbagarden.net/wiki/Dottler_(Pok%C3%A9mon)" TargetMode="External"/><Relationship Id="rId2181" Type="http://schemas.openxmlformats.org/officeDocument/2006/relationships/hyperlink" Target="https://bulbapedia.bulbagarden.net/wiki/Orbeetle_(Pok%C3%A9mon)" TargetMode="External"/><Relationship Id="rId2182" Type="http://schemas.openxmlformats.org/officeDocument/2006/relationships/hyperlink" Target="https://bulbapedia.bulbagarden.net/wiki/Orbeetle_(Pok%C3%A9mon)" TargetMode="External"/><Relationship Id="rId2183" Type="http://schemas.openxmlformats.org/officeDocument/2006/relationships/hyperlink" Target="https://bulbapedia.bulbagarden.net/wiki/Nickit_(Pok%C3%A9mon)" TargetMode="External"/><Relationship Id="rId9" Type="http://schemas.openxmlformats.org/officeDocument/2006/relationships/hyperlink" Target="https://bulbapedia.bulbagarden.net/wiki/Charmander_(Pok%C3%A9mon)" TargetMode="External"/><Relationship Id="rId385" Type="http://schemas.openxmlformats.org/officeDocument/2006/relationships/hyperlink" Target="https://bulbapedia.bulbagarden.net/wiki/Porygon_(Pok%C3%A9mon)" TargetMode="External"/><Relationship Id="rId2184" Type="http://schemas.openxmlformats.org/officeDocument/2006/relationships/hyperlink" Target="https://bulbapedia.bulbagarden.net/wiki/Nickit_(Pok%C3%A9mon)" TargetMode="External"/><Relationship Id="rId384" Type="http://schemas.openxmlformats.org/officeDocument/2006/relationships/hyperlink" Target="https://bulbapedia.bulbagarden.net/wiki/Flareon_(Pok%C3%A9mon)" TargetMode="External"/><Relationship Id="rId2185" Type="http://schemas.openxmlformats.org/officeDocument/2006/relationships/hyperlink" Target="https://bulbapedia.bulbagarden.net/wiki/Thievul_(Pok%C3%A9mon)" TargetMode="External"/><Relationship Id="rId383" Type="http://schemas.openxmlformats.org/officeDocument/2006/relationships/hyperlink" Target="https://bulbapedia.bulbagarden.net/wiki/Flareon_(Pok%C3%A9mon)" TargetMode="External"/><Relationship Id="rId2186" Type="http://schemas.openxmlformats.org/officeDocument/2006/relationships/hyperlink" Target="https://bulbapedia.bulbagarden.net/wiki/Thievul_(Pok%C3%A9mon)" TargetMode="External"/><Relationship Id="rId382" Type="http://schemas.openxmlformats.org/officeDocument/2006/relationships/hyperlink" Target="https://bulbapedia.bulbagarden.net/wiki/Jolteon_(Pok%C3%A9mon)" TargetMode="External"/><Relationship Id="rId2187" Type="http://schemas.openxmlformats.org/officeDocument/2006/relationships/hyperlink" Target="https://bulbapedia.bulbagarden.net/wiki/Gossifleur_(Pok%C3%A9mon)" TargetMode="External"/><Relationship Id="rId5" Type="http://schemas.openxmlformats.org/officeDocument/2006/relationships/hyperlink" Target="https://bulbapedia.bulbagarden.net/wiki/Venusaur_(Pok%C3%A9mon)" TargetMode="External"/><Relationship Id="rId389" Type="http://schemas.openxmlformats.org/officeDocument/2006/relationships/hyperlink" Target="https://bulbapedia.bulbagarden.net/wiki/Omastar_(Pok%C3%A9mon)" TargetMode="External"/><Relationship Id="rId2188" Type="http://schemas.openxmlformats.org/officeDocument/2006/relationships/hyperlink" Target="https://bulbapedia.bulbagarden.net/wiki/Gossifleur_(Pok%C3%A9mon)" TargetMode="External"/><Relationship Id="rId6" Type="http://schemas.openxmlformats.org/officeDocument/2006/relationships/hyperlink" Target="https://bulbapedia.bulbagarden.net/wiki/Venusaur_(Pok%C3%A9mon)" TargetMode="External"/><Relationship Id="rId388" Type="http://schemas.openxmlformats.org/officeDocument/2006/relationships/hyperlink" Target="https://bulbapedia.bulbagarden.net/wiki/Omanyte_(Pok%C3%A9mon)" TargetMode="External"/><Relationship Id="rId2189" Type="http://schemas.openxmlformats.org/officeDocument/2006/relationships/hyperlink" Target="https://bulbapedia.bulbagarden.net/wiki/Eldegoss_(Pok%C3%A9mon)" TargetMode="External"/><Relationship Id="rId7" Type="http://schemas.openxmlformats.org/officeDocument/2006/relationships/hyperlink" Target="https://bulbapedia.bulbagarden.net/wiki/Venusaur_(Pok%C3%A9mon)" TargetMode="External"/><Relationship Id="rId387" Type="http://schemas.openxmlformats.org/officeDocument/2006/relationships/hyperlink" Target="https://bulbapedia.bulbagarden.net/wiki/Omanyte_(Pok%C3%A9mon)" TargetMode="External"/><Relationship Id="rId8" Type="http://schemas.openxmlformats.org/officeDocument/2006/relationships/hyperlink" Target="https://bulbapedia.bulbagarden.net/wiki/Venusaur_(Pok%C3%A9mon)" TargetMode="External"/><Relationship Id="rId386" Type="http://schemas.openxmlformats.org/officeDocument/2006/relationships/hyperlink" Target="https://bulbapedia.bulbagarden.net/wiki/Porygon_(Pok%C3%A9mon)" TargetMode="External"/><Relationship Id="rId381" Type="http://schemas.openxmlformats.org/officeDocument/2006/relationships/hyperlink" Target="https://bulbapedia.bulbagarden.net/wiki/Jolteon_(Pok%C3%A9mon)" TargetMode="External"/><Relationship Id="rId380" Type="http://schemas.openxmlformats.org/officeDocument/2006/relationships/hyperlink" Target="https://bulbapedia.bulbagarden.net/wiki/Vaporeon_(Pok%C3%A9mon)" TargetMode="External"/><Relationship Id="rId379" Type="http://schemas.openxmlformats.org/officeDocument/2006/relationships/hyperlink" Target="https://bulbapedia.bulbagarden.net/wiki/Vaporeon_(Pok%C3%A9mon)" TargetMode="External"/><Relationship Id="rId2170" Type="http://schemas.openxmlformats.org/officeDocument/2006/relationships/hyperlink" Target="https://bulbapedia.bulbagarden.net/wiki/Greedent_(Pok%C3%A9mon)" TargetMode="External"/><Relationship Id="rId2171" Type="http://schemas.openxmlformats.org/officeDocument/2006/relationships/hyperlink" Target="https://bulbapedia.bulbagarden.net/wiki/Rookidee_(Pok%C3%A9mon)" TargetMode="External"/><Relationship Id="rId2172" Type="http://schemas.openxmlformats.org/officeDocument/2006/relationships/hyperlink" Target="https://bulbapedia.bulbagarden.net/wiki/Rookidee_(Pok%C3%A9mon)" TargetMode="External"/><Relationship Id="rId374" Type="http://schemas.openxmlformats.org/officeDocument/2006/relationships/hyperlink" Target="https://bulbapedia.bulbagarden.net/wiki/Ditto_(Pok%C3%A9mon)" TargetMode="External"/><Relationship Id="rId2173" Type="http://schemas.openxmlformats.org/officeDocument/2006/relationships/hyperlink" Target="https://bulbapedia.bulbagarden.net/wiki/Corvisquire_(Pok%C3%A9mon)" TargetMode="External"/><Relationship Id="rId373" Type="http://schemas.openxmlformats.org/officeDocument/2006/relationships/hyperlink" Target="https://bulbapedia.bulbagarden.net/wiki/Ditto_(Pok%C3%A9mon)" TargetMode="External"/><Relationship Id="rId2174" Type="http://schemas.openxmlformats.org/officeDocument/2006/relationships/hyperlink" Target="https://bulbapedia.bulbagarden.net/wiki/Corvisquire_(Pok%C3%A9mon)" TargetMode="External"/><Relationship Id="rId372" Type="http://schemas.openxmlformats.org/officeDocument/2006/relationships/hyperlink" Target="https://bulbapedia.bulbagarden.net/wiki/Lapras_(Pok%C3%A9mon)" TargetMode="External"/><Relationship Id="rId2175" Type="http://schemas.openxmlformats.org/officeDocument/2006/relationships/hyperlink" Target="https://bulbapedia.bulbagarden.net/wiki/Corviknight_(Pok%C3%A9mon)" TargetMode="External"/><Relationship Id="rId371" Type="http://schemas.openxmlformats.org/officeDocument/2006/relationships/hyperlink" Target="https://bulbapedia.bulbagarden.net/wiki/Lapras_(Pok%C3%A9mon)" TargetMode="External"/><Relationship Id="rId2176" Type="http://schemas.openxmlformats.org/officeDocument/2006/relationships/hyperlink" Target="https://bulbapedia.bulbagarden.net/wiki/Corviknight_(Pok%C3%A9mon)" TargetMode="External"/><Relationship Id="rId378" Type="http://schemas.openxmlformats.org/officeDocument/2006/relationships/hyperlink" Target="https://bulbapedia.bulbagarden.net/wiki/Eevee_(Pok%C3%A9mon)" TargetMode="External"/><Relationship Id="rId2177" Type="http://schemas.openxmlformats.org/officeDocument/2006/relationships/hyperlink" Target="https://bulbapedia.bulbagarden.net/wiki/Blipbug_(Pok%C3%A9mon)" TargetMode="External"/><Relationship Id="rId377" Type="http://schemas.openxmlformats.org/officeDocument/2006/relationships/hyperlink" Target="https://bulbapedia.bulbagarden.net/wiki/Eevee_(Pok%C3%A9mon)" TargetMode="External"/><Relationship Id="rId2178" Type="http://schemas.openxmlformats.org/officeDocument/2006/relationships/hyperlink" Target="https://bulbapedia.bulbagarden.net/wiki/Blipbug_(Pok%C3%A9mon)" TargetMode="External"/><Relationship Id="rId376" Type="http://schemas.openxmlformats.org/officeDocument/2006/relationships/hyperlink" Target="https://bulbapedia.bulbagarden.net/wiki/Eevee_(Pok%C3%A9mon)" TargetMode="External"/><Relationship Id="rId2179" Type="http://schemas.openxmlformats.org/officeDocument/2006/relationships/hyperlink" Target="https://bulbapedia.bulbagarden.net/wiki/Dottler_(Pok%C3%A9mon)" TargetMode="External"/><Relationship Id="rId375" Type="http://schemas.openxmlformats.org/officeDocument/2006/relationships/hyperlink" Target="https://bulbapedia.bulbagarden.net/wiki/Eevee_(Pok%C3%A9mon)" TargetMode="External"/><Relationship Id="rId2190" Type="http://schemas.openxmlformats.org/officeDocument/2006/relationships/hyperlink" Target="https://bulbapedia.bulbagarden.net/wiki/Eldegoss_(Pok%C3%A9mon)" TargetMode="External"/><Relationship Id="rId2191" Type="http://schemas.openxmlformats.org/officeDocument/2006/relationships/hyperlink" Target="https://bulbapedia.bulbagarden.net/wiki/Wooloo_(Pok%C3%A9mon)" TargetMode="External"/><Relationship Id="rId2192" Type="http://schemas.openxmlformats.org/officeDocument/2006/relationships/hyperlink" Target="https://bulbapedia.bulbagarden.net/wiki/Wooloo_(Pok%C3%A9mon)" TargetMode="External"/><Relationship Id="rId2193" Type="http://schemas.openxmlformats.org/officeDocument/2006/relationships/hyperlink" Target="https://bulbapedia.bulbagarden.net/wiki/Dubwool_(Pok%C3%A9mon)" TargetMode="External"/><Relationship Id="rId2194" Type="http://schemas.openxmlformats.org/officeDocument/2006/relationships/hyperlink" Target="https://bulbapedia.bulbagarden.net/wiki/Dubwool_(Pok%C3%A9mon)" TargetMode="External"/><Relationship Id="rId396" Type="http://schemas.openxmlformats.org/officeDocument/2006/relationships/hyperlink" Target="https://bulbapedia.bulbagarden.net/wiki/Aerodactyl_(Pok%C3%A9mon)" TargetMode="External"/><Relationship Id="rId2195" Type="http://schemas.openxmlformats.org/officeDocument/2006/relationships/hyperlink" Target="https://bulbapedia.bulbagarden.net/wiki/Chewtle_(Pok%C3%A9mon)" TargetMode="External"/><Relationship Id="rId395" Type="http://schemas.openxmlformats.org/officeDocument/2006/relationships/hyperlink" Target="https://bulbapedia.bulbagarden.net/wiki/Aerodactyl_(Pok%C3%A9mon)" TargetMode="External"/><Relationship Id="rId2196" Type="http://schemas.openxmlformats.org/officeDocument/2006/relationships/hyperlink" Target="https://bulbapedia.bulbagarden.net/wiki/Chewtle_(Pok%C3%A9mon)" TargetMode="External"/><Relationship Id="rId394" Type="http://schemas.openxmlformats.org/officeDocument/2006/relationships/hyperlink" Target="https://bulbapedia.bulbagarden.net/wiki/Kabutops_(Pok%C3%A9mon)" TargetMode="External"/><Relationship Id="rId2197" Type="http://schemas.openxmlformats.org/officeDocument/2006/relationships/hyperlink" Target="https://bulbapedia.bulbagarden.net/wiki/Drednaw_(Pok%C3%A9mon)" TargetMode="External"/><Relationship Id="rId393" Type="http://schemas.openxmlformats.org/officeDocument/2006/relationships/hyperlink" Target="https://bulbapedia.bulbagarden.net/wiki/Kabutops_(Pok%C3%A9mon)" TargetMode="External"/><Relationship Id="rId2198" Type="http://schemas.openxmlformats.org/officeDocument/2006/relationships/hyperlink" Target="https://bulbapedia.bulbagarden.net/wiki/Drednaw_(Pok%C3%A9mon)" TargetMode="External"/><Relationship Id="rId2199" Type="http://schemas.openxmlformats.org/officeDocument/2006/relationships/hyperlink" Target="https://bulbapedia.bulbagarden.net/wiki/Yamper_(Pok%C3%A9mon)" TargetMode="External"/><Relationship Id="rId399" Type="http://schemas.openxmlformats.org/officeDocument/2006/relationships/hyperlink" Target="https://bulbapedia.bulbagarden.net/wiki/Articuno_(Pok%C3%A9mon)" TargetMode="External"/><Relationship Id="rId398" Type="http://schemas.openxmlformats.org/officeDocument/2006/relationships/hyperlink" Target="https://bulbapedia.bulbagarden.net/wiki/Snorlax_(Pok%C3%A9mon)" TargetMode="External"/><Relationship Id="rId397" Type="http://schemas.openxmlformats.org/officeDocument/2006/relationships/hyperlink" Target="https://bulbapedia.bulbagarden.net/wiki/Snorlax_(Pok%C3%A9mon)" TargetMode="External"/><Relationship Id="rId1730" Type="http://schemas.openxmlformats.org/officeDocument/2006/relationships/hyperlink" Target="https://bulbapedia.bulbagarden.net/wiki/Diggersby_(Pok%C3%A9mon)" TargetMode="External"/><Relationship Id="rId1731" Type="http://schemas.openxmlformats.org/officeDocument/2006/relationships/hyperlink" Target="https://bulbapedia.bulbagarden.net/wiki/Fletchling_(Pok%C3%A9mon)" TargetMode="External"/><Relationship Id="rId1732" Type="http://schemas.openxmlformats.org/officeDocument/2006/relationships/hyperlink" Target="https://bulbapedia.bulbagarden.net/wiki/Fletchling_(Pok%C3%A9mon)" TargetMode="External"/><Relationship Id="rId1733" Type="http://schemas.openxmlformats.org/officeDocument/2006/relationships/hyperlink" Target="https://bulbapedia.bulbagarden.net/wiki/Fletchinder_(Pok%C3%A9mon)" TargetMode="External"/><Relationship Id="rId1734" Type="http://schemas.openxmlformats.org/officeDocument/2006/relationships/hyperlink" Target="https://bulbapedia.bulbagarden.net/wiki/Fletchinder_(Pok%C3%A9mon)" TargetMode="External"/><Relationship Id="rId1735" Type="http://schemas.openxmlformats.org/officeDocument/2006/relationships/hyperlink" Target="https://bulbapedia.bulbagarden.net/wiki/Talonflame_(Pok%C3%A9mon)" TargetMode="External"/><Relationship Id="rId1736" Type="http://schemas.openxmlformats.org/officeDocument/2006/relationships/hyperlink" Target="https://bulbapedia.bulbagarden.net/wiki/Talonflame_(Pok%C3%A9mon)" TargetMode="External"/><Relationship Id="rId1737" Type="http://schemas.openxmlformats.org/officeDocument/2006/relationships/hyperlink" Target="https://bulbapedia.bulbagarden.net/wiki/Scatterbug_(Pok%C3%A9mon)" TargetMode="External"/><Relationship Id="rId1738" Type="http://schemas.openxmlformats.org/officeDocument/2006/relationships/hyperlink" Target="https://bulbapedia.bulbagarden.net/wiki/Scatterbug_(Pok%C3%A9mon)" TargetMode="External"/><Relationship Id="rId1739" Type="http://schemas.openxmlformats.org/officeDocument/2006/relationships/hyperlink" Target="https://bulbapedia.bulbagarden.net/wiki/Spewpa_(Pok%C3%A9mon)" TargetMode="External"/><Relationship Id="rId1720" Type="http://schemas.openxmlformats.org/officeDocument/2006/relationships/hyperlink" Target="https://bulbapedia.bulbagarden.net/wiki/Delphox_(Pok%C3%A9mon)" TargetMode="External"/><Relationship Id="rId1721" Type="http://schemas.openxmlformats.org/officeDocument/2006/relationships/hyperlink" Target="https://bulbapedia.bulbagarden.net/wiki/Froakie_(Pok%C3%A9mon)" TargetMode="External"/><Relationship Id="rId1722" Type="http://schemas.openxmlformats.org/officeDocument/2006/relationships/hyperlink" Target="https://bulbapedia.bulbagarden.net/wiki/Froakie_(Pok%C3%A9mon)" TargetMode="External"/><Relationship Id="rId1723" Type="http://schemas.openxmlformats.org/officeDocument/2006/relationships/hyperlink" Target="https://bulbapedia.bulbagarden.net/wiki/Frogadier_(Pok%C3%A9mon)" TargetMode="External"/><Relationship Id="rId1724" Type="http://schemas.openxmlformats.org/officeDocument/2006/relationships/hyperlink" Target="https://bulbapedia.bulbagarden.net/wiki/Frogadier_(Pok%C3%A9mon)" TargetMode="External"/><Relationship Id="rId1725" Type="http://schemas.openxmlformats.org/officeDocument/2006/relationships/hyperlink" Target="https://bulbapedia.bulbagarden.net/wiki/Greninja_(Pok%C3%A9mon)" TargetMode="External"/><Relationship Id="rId1726" Type="http://schemas.openxmlformats.org/officeDocument/2006/relationships/hyperlink" Target="https://bulbapedia.bulbagarden.net/wiki/Greninja_(Pok%C3%A9mon)" TargetMode="External"/><Relationship Id="rId1727" Type="http://schemas.openxmlformats.org/officeDocument/2006/relationships/hyperlink" Target="https://bulbapedia.bulbagarden.net/wiki/Bunnelby_(Pok%C3%A9mon)" TargetMode="External"/><Relationship Id="rId1728" Type="http://schemas.openxmlformats.org/officeDocument/2006/relationships/hyperlink" Target="https://bulbapedia.bulbagarden.net/wiki/Bunnelby_(Pok%C3%A9mon)" TargetMode="External"/><Relationship Id="rId1729" Type="http://schemas.openxmlformats.org/officeDocument/2006/relationships/hyperlink" Target="https://bulbapedia.bulbagarden.net/wiki/Diggersby_(Pok%C3%A9mon)" TargetMode="External"/><Relationship Id="rId1752" Type="http://schemas.openxmlformats.org/officeDocument/2006/relationships/hyperlink" Target="https://bulbapedia.bulbagarden.net/wiki/Vivillon_(Pok%C3%A9mon)" TargetMode="External"/><Relationship Id="rId1753" Type="http://schemas.openxmlformats.org/officeDocument/2006/relationships/hyperlink" Target="https://bulbapedia.bulbagarden.net/wiki/Vivillon_(Pok%C3%A9mon)" TargetMode="External"/><Relationship Id="rId1754" Type="http://schemas.openxmlformats.org/officeDocument/2006/relationships/hyperlink" Target="https://bulbapedia.bulbagarden.net/wiki/Vivillon_(Pok%C3%A9mon)" TargetMode="External"/><Relationship Id="rId1755" Type="http://schemas.openxmlformats.org/officeDocument/2006/relationships/hyperlink" Target="https://bulbapedia.bulbagarden.net/wiki/Vivillon_(Pok%C3%A9mon)" TargetMode="External"/><Relationship Id="rId1756" Type="http://schemas.openxmlformats.org/officeDocument/2006/relationships/hyperlink" Target="https://bulbapedia.bulbagarden.net/wiki/Vivillon_(Pok%C3%A9mon)" TargetMode="External"/><Relationship Id="rId1757" Type="http://schemas.openxmlformats.org/officeDocument/2006/relationships/hyperlink" Target="https://bulbapedia.bulbagarden.net/wiki/Vivillon_(Pok%C3%A9mon)" TargetMode="External"/><Relationship Id="rId1758" Type="http://schemas.openxmlformats.org/officeDocument/2006/relationships/hyperlink" Target="https://bulbapedia.bulbagarden.net/wiki/Vivillon_(Pok%C3%A9mon)" TargetMode="External"/><Relationship Id="rId1759" Type="http://schemas.openxmlformats.org/officeDocument/2006/relationships/hyperlink" Target="https://bulbapedia.bulbagarden.net/wiki/Vivillon_(Pok%C3%A9mon)" TargetMode="External"/><Relationship Id="rId808" Type="http://schemas.openxmlformats.org/officeDocument/2006/relationships/hyperlink" Target="https://bulbapedia.bulbagarden.net/wiki/Pelipper_(Pok%C3%A9mon)" TargetMode="External"/><Relationship Id="rId807" Type="http://schemas.openxmlformats.org/officeDocument/2006/relationships/hyperlink" Target="https://bulbapedia.bulbagarden.net/wiki/Pelipper_(Pok%C3%A9mon)" TargetMode="External"/><Relationship Id="rId806" Type="http://schemas.openxmlformats.org/officeDocument/2006/relationships/hyperlink" Target="https://bulbapedia.bulbagarden.net/wiki/Wingull_(Pok%C3%A9mon)" TargetMode="External"/><Relationship Id="rId805" Type="http://schemas.openxmlformats.org/officeDocument/2006/relationships/hyperlink" Target="https://bulbapedia.bulbagarden.net/wiki/Wingull_(Pok%C3%A9mon)" TargetMode="External"/><Relationship Id="rId809" Type="http://schemas.openxmlformats.org/officeDocument/2006/relationships/hyperlink" Target="https://bulbapedia.bulbagarden.net/wiki/Ralts_(Pok%C3%A9mon)" TargetMode="External"/><Relationship Id="rId800" Type="http://schemas.openxmlformats.org/officeDocument/2006/relationships/hyperlink" Target="https://bulbapedia.bulbagarden.net/wiki/Shiftry_(Pok%C3%A9mon)" TargetMode="External"/><Relationship Id="rId804" Type="http://schemas.openxmlformats.org/officeDocument/2006/relationships/hyperlink" Target="https://bulbapedia.bulbagarden.net/wiki/Swellow_(Pok%C3%A9mon)" TargetMode="External"/><Relationship Id="rId803" Type="http://schemas.openxmlformats.org/officeDocument/2006/relationships/hyperlink" Target="https://bulbapedia.bulbagarden.net/wiki/Swellow_(Pok%C3%A9mon)" TargetMode="External"/><Relationship Id="rId802" Type="http://schemas.openxmlformats.org/officeDocument/2006/relationships/hyperlink" Target="https://bulbapedia.bulbagarden.net/wiki/Taillow_(Pok%C3%A9mon)" TargetMode="External"/><Relationship Id="rId801" Type="http://schemas.openxmlformats.org/officeDocument/2006/relationships/hyperlink" Target="https://bulbapedia.bulbagarden.net/wiki/Taillow_(Pok%C3%A9mon)" TargetMode="External"/><Relationship Id="rId1750" Type="http://schemas.openxmlformats.org/officeDocument/2006/relationships/hyperlink" Target="https://bulbapedia.bulbagarden.net/wiki/Vivillon_(Pok%C3%A9mon)" TargetMode="External"/><Relationship Id="rId1751" Type="http://schemas.openxmlformats.org/officeDocument/2006/relationships/hyperlink" Target="https://bulbapedia.bulbagarden.net/wiki/Vivillon_(Pok%C3%A9mon)" TargetMode="External"/><Relationship Id="rId1741" Type="http://schemas.openxmlformats.org/officeDocument/2006/relationships/hyperlink" Target="https://bulbapedia.bulbagarden.net/wiki/Vivillon_(Pok%C3%A9mon)" TargetMode="External"/><Relationship Id="rId1742" Type="http://schemas.openxmlformats.org/officeDocument/2006/relationships/hyperlink" Target="https://bulbapedia.bulbagarden.net/wiki/Vivillon_(Pok%C3%A9mon)" TargetMode="External"/><Relationship Id="rId1743" Type="http://schemas.openxmlformats.org/officeDocument/2006/relationships/hyperlink" Target="https://bulbapedia.bulbagarden.net/wiki/Vivillon_(Pok%C3%A9mon)" TargetMode="External"/><Relationship Id="rId1744" Type="http://schemas.openxmlformats.org/officeDocument/2006/relationships/hyperlink" Target="https://bulbapedia.bulbagarden.net/wiki/Vivillon_(Pok%C3%A9mon)" TargetMode="External"/><Relationship Id="rId1745" Type="http://schemas.openxmlformats.org/officeDocument/2006/relationships/hyperlink" Target="https://bulbapedia.bulbagarden.net/wiki/Vivillon_(Pok%C3%A9mon)" TargetMode="External"/><Relationship Id="rId1746" Type="http://schemas.openxmlformats.org/officeDocument/2006/relationships/hyperlink" Target="https://bulbapedia.bulbagarden.net/wiki/Vivillon_(Pok%C3%A9mon)" TargetMode="External"/><Relationship Id="rId1747" Type="http://schemas.openxmlformats.org/officeDocument/2006/relationships/hyperlink" Target="https://bulbapedia.bulbagarden.net/wiki/Vivillon_(Pok%C3%A9mon)" TargetMode="External"/><Relationship Id="rId1748" Type="http://schemas.openxmlformats.org/officeDocument/2006/relationships/hyperlink" Target="https://bulbapedia.bulbagarden.net/wiki/Vivillon_(Pok%C3%A9mon)" TargetMode="External"/><Relationship Id="rId1749" Type="http://schemas.openxmlformats.org/officeDocument/2006/relationships/hyperlink" Target="https://bulbapedia.bulbagarden.net/wiki/Vivillon_(Pok%C3%A9mon)" TargetMode="External"/><Relationship Id="rId1740" Type="http://schemas.openxmlformats.org/officeDocument/2006/relationships/hyperlink" Target="https://bulbapedia.bulbagarden.net/wiki/Spewpa_(Pok%C3%A9mon)" TargetMode="External"/><Relationship Id="rId1710" Type="http://schemas.openxmlformats.org/officeDocument/2006/relationships/hyperlink" Target="https://bulbapedia.bulbagarden.net/wiki/Chespin_(Pok%C3%A9mon)" TargetMode="External"/><Relationship Id="rId1711" Type="http://schemas.openxmlformats.org/officeDocument/2006/relationships/hyperlink" Target="https://bulbapedia.bulbagarden.net/wiki/Quilladin_(Pok%C3%A9mon)" TargetMode="External"/><Relationship Id="rId1712" Type="http://schemas.openxmlformats.org/officeDocument/2006/relationships/hyperlink" Target="https://bulbapedia.bulbagarden.net/wiki/Quilladin_(Pok%C3%A9mon)" TargetMode="External"/><Relationship Id="rId1713" Type="http://schemas.openxmlformats.org/officeDocument/2006/relationships/hyperlink" Target="https://bulbapedia.bulbagarden.net/wiki/Chesnaught_(Pok%C3%A9mon)" TargetMode="External"/><Relationship Id="rId1714" Type="http://schemas.openxmlformats.org/officeDocument/2006/relationships/hyperlink" Target="https://bulbapedia.bulbagarden.net/wiki/Chesnaught_(Pok%C3%A9mon)" TargetMode="External"/><Relationship Id="rId1715" Type="http://schemas.openxmlformats.org/officeDocument/2006/relationships/hyperlink" Target="https://bulbapedia.bulbagarden.net/wiki/Fennekin_(Pok%C3%A9mon)" TargetMode="External"/><Relationship Id="rId1716" Type="http://schemas.openxmlformats.org/officeDocument/2006/relationships/hyperlink" Target="https://bulbapedia.bulbagarden.net/wiki/Fennekin_(Pok%C3%A9mon)" TargetMode="External"/><Relationship Id="rId1717" Type="http://schemas.openxmlformats.org/officeDocument/2006/relationships/hyperlink" Target="https://bulbapedia.bulbagarden.net/wiki/Braixen_(Pok%C3%A9mon)" TargetMode="External"/><Relationship Id="rId1718" Type="http://schemas.openxmlformats.org/officeDocument/2006/relationships/hyperlink" Target="https://bulbapedia.bulbagarden.net/wiki/Braixen_(Pok%C3%A9mon)" TargetMode="External"/><Relationship Id="rId1719" Type="http://schemas.openxmlformats.org/officeDocument/2006/relationships/hyperlink" Target="https://bulbapedia.bulbagarden.net/wiki/Delphox_(Pok%C3%A9mon)" TargetMode="External"/><Relationship Id="rId1700" Type="http://schemas.openxmlformats.org/officeDocument/2006/relationships/hyperlink" Target="https://bulbapedia.bulbagarden.net/wiki/Kyurem_(Pok%C3%A9mon)" TargetMode="External"/><Relationship Id="rId1701" Type="http://schemas.openxmlformats.org/officeDocument/2006/relationships/hyperlink" Target="https://bulbapedia.bulbagarden.net/wiki/Keldeo_(Pok%C3%A9mon)" TargetMode="External"/><Relationship Id="rId1702" Type="http://schemas.openxmlformats.org/officeDocument/2006/relationships/hyperlink" Target="https://bulbapedia.bulbagarden.net/wiki/Keldeo_(Pok%C3%A9mon)" TargetMode="External"/><Relationship Id="rId1703" Type="http://schemas.openxmlformats.org/officeDocument/2006/relationships/hyperlink" Target="https://bulbapedia.bulbagarden.net/wiki/Keldeo_(Pok%C3%A9mon)" TargetMode="External"/><Relationship Id="rId1704" Type="http://schemas.openxmlformats.org/officeDocument/2006/relationships/hyperlink" Target="https://bulbapedia.bulbagarden.net/wiki/Keldeo_(Pok%C3%A9mon)" TargetMode="External"/><Relationship Id="rId1705" Type="http://schemas.openxmlformats.org/officeDocument/2006/relationships/hyperlink" Target="https://bulbapedia.bulbagarden.net/wiki/Meloetta_(Pok%C3%A9mon)" TargetMode="External"/><Relationship Id="rId1706" Type="http://schemas.openxmlformats.org/officeDocument/2006/relationships/hyperlink" Target="https://bulbapedia.bulbagarden.net/wiki/Meloetta_(Pok%C3%A9mon)" TargetMode="External"/><Relationship Id="rId1707" Type="http://schemas.openxmlformats.org/officeDocument/2006/relationships/hyperlink" Target="https://bulbapedia.bulbagarden.net/wiki/Genesect_(Pok%C3%A9mon)" TargetMode="External"/><Relationship Id="rId1708" Type="http://schemas.openxmlformats.org/officeDocument/2006/relationships/hyperlink" Target="https://bulbapedia.bulbagarden.net/wiki/Genesect_(Pok%C3%A9mon)" TargetMode="External"/><Relationship Id="rId1709" Type="http://schemas.openxmlformats.org/officeDocument/2006/relationships/hyperlink" Target="https://bulbapedia.bulbagarden.net/wiki/Chespin_(Pok%C3%A9mon)" TargetMode="External"/><Relationship Id="rId40" Type="http://schemas.openxmlformats.org/officeDocument/2006/relationships/hyperlink" Target="https://bulbapedia.bulbagarden.net/wiki/Pidgeot_(Pok%C3%A9mon)" TargetMode="External"/><Relationship Id="rId1334" Type="http://schemas.openxmlformats.org/officeDocument/2006/relationships/hyperlink" Target="https://bulbapedia.bulbagarden.net/wiki/Giratina_(Pok%C3%A9mon)" TargetMode="External"/><Relationship Id="rId1335" Type="http://schemas.openxmlformats.org/officeDocument/2006/relationships/hyperlink" Target="https://bulbapedia.bulbagarden.net/wiki/Cresselia_(Pok%C3%A9mon)" TargetMode="External"/><Relationship Id="rId42" Type="http://schemas.openxmlformats.org/officeDocument/2006/relationships/hyperlink" Target="https://bulbapedia.bulbagarden.net/wiki/Rattata_(Pok%C3%A9mon)" TargetMode="External"/><Relationship Id="rId1336" Type="http://schemas.openxmlformats.org/officeDocument/2006/relationships/hyperlink" Target="https://bulbapedia.bulbagarden.net/wiki/Cresselia_(Pok%C3%A9mon)" TargetMode="External"/><Relationship Id="rId41" Type="http://schemas.openxmlformats.org/officeDocument/2006/relationships/hyperlink" Target="https://bulbapedia.bulbagarden.net/wiki/Rattata_(Pok%C3%A9mon)" TargetMode="External"/><Relationship Id="rId1337" Type="http://schemas.openxmlformats.org/officeDocument/2006/relationships/hyperlink" Target="https://bulbapedia.bulbagarden.net/wiki/Phione_(Pok%C3%A9mon)" TargetMode="External"/><Relationship Id="rId44" Type="http://schemas.openxmlformats.org/officeDocument/2006/relationships/hyperlink" Target="https://bulbapedia.bulbagarden.net/wiki/Rattata_(Pok%C3%A9mon)" TargetMode="External"/><Relationship Id="rId1338" Type="http://schemas.openxmlformats.org/officeDocument/2006/relationships/hyperlink" Target="https://bulbapedia.bulbagarden.net/wiki/Phione_(Pok%C3%A9mon)" TargetMode="External"/><Relationship Id="rId43" Type="http://schemas.openxmlformats.org/officeDocument/2006/relationships/hyperlink" Target="https://bulbapedia.bulbagarden.net/wiki/Rattata_(Pok%C3%A9mon)" TargetMode="External"/><Relationship Id="rId1339" Type="http://schemas.openxmlformats.org/officeDocument/2006/relationships/hyperlink" Target="https://bulbapedia.bulbagarden.net/wiki/Manaphy_(Pok%C3%A9mon)" TargetMode="External"/><Relationship Id="rId46" Type="http://schemas.openxmlformats.org/officeDocument/2006/relationships/hyperlink" Target="https://bulbapedia.bulbagarden.net/wiki/Rattata_(Pok%C3%A9mon)" TargetMode="External"/><Relationship Id="rId45" Type="http://schemas.openxmlformats.org/officeDocument/2006/relationships/hyperlink" Target="https://bulbapedia.bulbagarden.net/wiki/Rattata_(Pok%C3%A9mon)" TargetMode="External"/><Relationship Id="rId745" Type="http://schemas.openxmlformats.org/officeDocument/2006/relationships/hyperlink" Target="https://bulbapedia.bulbagarden.net/wiki/Combusken_(Pok%C3%A9mon)" TargetMode="External"/><Relationship Id="rId744" Type="http://schemas.openxmlformats.org/officeDocument/2006/relationships/hyperlink" Target="https://bulbapedia.bulbagarden.net/wiki/Combusken_(Pok%C3%A9mon)" TargetMode="External"/><Relationship Id="rId743" Type="http://schemas.openxmlformats.org/officeDocument/2006/relationships/hyperlink" Target="https://bulbapedia.bulbagarden.net/wiki/Combusken_(Pok%C3%A9mon)" TargetMode="External"/><Relationship Id="rId742" Type="http://schemas.openxmlformats.org/officeDocument/2006/relationships/hyperlink" Target="https://bulbapedia.bulbagarden.net/wiki/Torchic_(Pok%C3%A9mon)" TargetMode="External"/><Relationship Id="rId749" Type="http://schemas.openxmlformats.org/officeDocument/2006/relationships/hyperlink" Target="https://bulbapedia.bulbagarden.net/wiki/Blaziken_(Pok%C3%A9mon)" TargetMode="External"/><Relationship Id="rId748" Type="http://schemas.openxmlformats.org/officeDocument/2006/relationships/hyperlink" Target="https://bulbapedia.bulbagarden.net/wiki/Blaziken_(Pok%C3%A9mon)" TargetMode="External"/><Relationship Id="rId747" Type="http://schemas.openxmlformats.org/officeDocument/2006/relationships/hyperlink" Target="https://bulbapedia.bulbagarden.net/wiki/Blaziken_(Pok%C3%A9mon)" TargetMode="External"/><Relationship Id="rId746" Type="http://schemas.openxmlformats.org/officeDocument/2006/relationships/hyperlink" Target="https://bulbapedia.bulbagarden.net/wiki/Combusken_(Pok%C3%A9mon)" TargetMode="External"/><Relationship Id="rId48" Type="http://schemas.openxmlformats.org/officeDocument/2006/relationships/hyperlink" Target="https://bulbapedia.bulbagarden.net/wiki/Raticate_(Pok%C3%A9mon)" TargetMode="External"/><Relationship Id="rId47" Type="http://schemas.openxmlformats.org/officeDocument/2006/relationships/hyperlink" Target="https://bulbapedia.bulbagarden.net/wiki/Raticate_(Pok%C3%A9mon)" TargetMode="External"/><Relationship Id="rId49" Type="http://schemas.openxmlformats.org/officeDocument/2006/relationships/hyperlink" Target="https://bulbapedia.bulbagarden.net/wiki/Raticate_(Pok%C3%A9mon)" TargetMode="External"/><Relationship Id="rId741" Type="http://schemas.openxmlformats.org/officeDocument/2006/relationships/hyperlink" Target="https://bulbapedia.bulbagarden.net/wiki/Torchic_(Pok%C3%A9mon)" TargetMode="External"/><Relationship Id="rId1330" Type="http://schemas.openxmlformats.org/officeDocument/2006/relationships/hyperlink" Target="https://bulbapedia.bulbagarden.net/wiki/Heatran_(Pok%C3%A9mon)" TargetMode="External"/><Relationship Id="rId740" Type="http://schemas.openxmlformats.org/officeDocument/2006/relationships/hyperlink" Target="https://bulbapedia.bulbagarden.net/wiki/Torchic_(Pok%C3%A9mon)" TargetMode="External"/><Relationship Id="rId1331" Type="http://schemas.openxmlformats.org/officeDocument/2006/relationships/hyperlink" Target="https://bulbapedia.bulbagarden.net/wiki/Regigigas_(Pok%C3%A9mon)" TargetMode="External"/><Relationship Id="rId1332" Type="http://schemas.openxmlformats.org/officeDocument/2006/relationships/hyperlink" Target="https://bulbapedia.bulbagarden.net/wiki/Regigigas_(Pok%C3%A9mon)" TargetMode="External"/><Relationship Id="rId1333" Type="http://schemas.openxmlformats.org/officeDocument/2006/relationships/hyperlink" Target="https://bulbapedia.bulbagarden.net/wiki/Giratina_(Pok%C3%A9mon)" TargetMode="External"/><Relationship Id="rId1323" Type="http://schemas.openxmlformats.org/officeDocument/2006/relationships/hyperlink" Target="https://bulbapedia.bulbagarden.net/wiki/Azelf_(Pok%C3%A9mon)" TargetMode="External"/><Relationship Id="rId1324" Type="http://schemas.openxmlformats.org/officeDocument/2006/relationships/hyperlink" Target="https://bulbapedia.bulbagarden.net/wiki/Azelf_(Pok%C3%A9mon)" TargetMode="External"/><Relationship Id="rId31" Type="http://schemas.openxmlformats.org/officeDocument/2006/relationships/hyperlink" Target="https://bulbapedia.bulbagarden.net/wiki/Kakuna_(Pok%C3%A9mon)" TargetMode="External"/><Relationship Id="rId1325" Type="http://schemas.openxmlformats.org/officeDocument/2006/relationships/hyperlink" Target="https://bulbapedia.bulbagarden.net/wiki/Dialga_(Pok%C3%A9mon)" TargetMode="External"/><Relationship Id="rId30" Type="http://schemas.openxmlformats.org/officeDocument/2006/relationships/hyperlink" Target="https://bulbapedia.bulbagarden.net/wiki/Weedle_(Pok%C3%A9mon)" TargetMode="External"/><Relationship Id="rId1326" Type="http://schemas.openxmlformats.org/officeDocument/2006/relationships/hyperlink" Target="https://bulbapedia.bulbagarden.net/wiki/Dialga_(Pok%C3%A9mon)" TargetMode="External"/><Relationship Id="rId33" Type="http://schemas.openxmlformats.org/officeDocument/2006/relationships/hyperlink" Target="https://bulbapedia.bulbagarden.net/wiki/Beedrill_(Pok%C3%A9mon)" TargetMode="External"/><Relationship Id="rId1327" Type="http://schemas.openxmlformats.org/officeDocument/2006/relationships/hyperlink" Target="https://bulbapedia.bulbagarden.net/wiki/Palkia_(Pok%C3%A9mon)" TargetMode="External"/><Relationship Id="rId32" Type="http://schemas.openxmlformats.org/officeDocument/2006/relationships/hyperlink" Target="https://bulbapedia.bulbagarden.net/wiki/Kakuna_(Pok%C3%A9mon)" TargetMode="External"/><Relationship Id="rId1328" Type="http://schemas.openxmlformats.org/officeDocument/2006/relationships/hyperlink" Target="https://bulbapedia.bulbagarden.net/wiki/Palkia_(Pok%C3%A9mon)" TargetMode="External"/><Relationship Id="rId35" Type="http://schemas.openxmlformats.org/officeDocument/2006/relationships/hyperlink" Target="https://bulbapedia.bulbagarden.net/wiki/Pidgey_(Pok%C3%A9mon)" TargetMode="External"/><Relationship Id="rId1329" Type="http://schemas.openxmlformats.org/officeDocument/2006/relationships/hyperlink" Target="https://bulbapedia.bulbagarden.net/wiki/Heatran_(Pok%C3%A9mon)" TargetMode="External"/><Relationship Id="rId34" Type="http://schemas.openxmlformats.org/officeDocument/2006/relationships/hyperlink" Target="https://bulbapedia.bulbagarden.net/wiki/Beedrill_(Pok%C3%A9mon)" TargetMode="External"/><Relationship Id="rId739" Type="http://schemas.openxmlformats.org/officeDocument/2006/relationships/hyperlink" Target="https://bulbapedia.bulbagarden.net/wiki/Torchic_(Pok%C3%A9mon)" TargetMode="External"/><Relationship Id="rId734" Type="http://schemas.openxmlformats.org/officeDocument/2006/relationships/hyperlink" Target="https://bulbapedia.bulbagarden.net/wiki/Treecko_(Pok%C3%A9mon)" TargetMode="External"/><Relationship Id="rId733" Type="http://schemas.openxmlformats.org/officeDocument/2006/relationships/hyperlink" Target="https://bulbapedia.bulbagarden.net/wiki/Treecko_(Pok%C3%A9mon)" TargetMode="External"/><Relationship Id="rId732" Type="http://schemas.openxmlformats.org/officeDocument/2006/relationships/hyperlink" Target="https://bulbapedia.bulbagarden.net/wiki/Celebi_(Pok%C3%A9mon)" TargetMode="External"/><Relationship Id="rId731" Type="http://schemas.openxmlformats.org/officeDocument/2006/relationships/hyperlink" Target="https://bulbapedia.bulbagarden.net/wiki/Celebi_(Pok%C3%A9mon)" TargetMode="External"/><Relationship Id="rId738" Type="http://schemas.openxmlformats.org/officeDocument/2006/relationships/hyperlink" Target="https://bulbapedia.bulbagarden.net/wiki/Sceptile_(Pok%C3%A9mon)" TargetMode="External"/><Relationship Id="rId737" Type="http://schemas.openxmlformats.org/officeDocument/2006/relationships/hyperlink" Target="https://bulbapedia.bulbagarden.net/wiki/Sceptile_(Pok%C3%A9mon)" TargetMode="External"/><Relationship Id="rId736" Type="http://schemas.openxmlformats.org/officeDocument/2006/relationships/hyperlink" Target="https://bulbapedia.bulbagarden.net/wiki/Grovyle_(Pok%C3%A9mon)" TargetMode="External"/><Relationship Id="rId735" Type="http://schemas.openxmlformats.org/officeDocument/2006/relationships/hyperlink" Target="https://bulbapedia.bulbagarden.net/wiki/Grovyle_(Pok%C3%A9mon)" TargetMode="External"/><Relationship Id="rId37" Type="http://schemas.openxmlformats.org/officeDocument/2006/relationships/hyperlink" Target="https://bulbapedia.bulbagarden.net/wiki/Pidgeotto_(Pok%C3%A9mon)" TargetMode="External"/><Relationship Id="rId36" Type="http://schemas.openxmlformats.org/officeDocument/2006/relationships/hyperlink" Target="https://bulbapedia.bulbagarden.net/wiki/Pidgey_(Pok%C3%A9mon)" TargetMode="External"/><Relationship Id="rId39" Type="http://schemas.openxmlformats.org/officeDocument/2006/relationships/hyperlink" Target="https://bulbapedia.bulbagarden.net/wiki/Pidgeot_(Pok%C3%A9mon)" TargetMode="External"/><Relationship Id="rId38" Type="http://schemas.openxmlformats.org/officeDocument/2006/relationships/hyperlink" Target="https://bulbapedia.bulbagarden.net/wiki/Pidgeotto_(Pok%C3%A9mon)" TargetMode="External"/><Relationship Id="rId730" Type="http://schemas.openxmlformats.org/officeDocument/2006/relationships/hyperlink" Target="https://bulbapedia.bulbagarden.net/wiki/Ho-Oh_(Pok%C3%A9mon)" TargetMode="External"/><Relationship Id="rId1320" Type="http://schemas.openxmlformats.org/officeDocument/2006/relationships/hyperlink" Target="https://bulbapedia.bulbagarden.net/wiki/Uxie_(Pok%C3%A9mon)" TargetMode="External"/><Relationship Id="rId1321" Type="http://schemas.openxmlformats.org/officeDocument/2006/relationships/hyperlink" Target="https://bulbapedia.bulbagarden.net/wiki/Mesprit_(Pok%C3%A9mon)" TargetMode="External"/><Relationship Id="rId1322" Type="http://schemas.openxmlformats.org/officeDocument/2006/relationships/hyperlink" Target="https://bulbapedia.bulbagarden.net/wiki/Mesprit_(Pok%C3%A9mon)" TargetMode="External"/><Relationship Id="rId1356" Type="http://schemas.openxmlformats.org/officeDocument/2006/relationships/hyperlink" Target="https://bulbapedia.bulbagarden.net/wiki/Serperior_(Pok%C3%A9mon)" TargetMode="External"/><Relationship Id="rId2203" Type="http://schemas.openxmlformats.org/officeDocument/2006/relationships/hyperlink" Target="https://bulbapedia.bulbagarden.net/wiki/Rolycoly_(Pok%C3%A9mon)" TargetMode="External"/><Relationship Id="rId1357" Type="http://schemas.openxmlformats.org/officeDocument/2006/relationships/hyperlink" Target="https://bulbapedia.bulbagarden.net/wiki/Tepig_(Pok%C3%A9mon)" TargetMode="External"/><Relationship Id="rId2204" Type="http://schemas.openxmlformats.org/officeDocument/2006/relationships/hyperlink" Target="https://bulbapedia.bulbagarden.net/wiki/Rolycoly_(Pok%C3%A9mon)" TargetMode="External"/><Relationship Id="rId20" Type="http://schemas.openxmlformats.org/officeDocument/2006/relationships/hyperlink" Target="https://bulbapedia.bulbagarden.net/wiki/Blastoise_(Pok%C3%A9mon)" TargetMode="External"/><Relationship Id="rId1358" Type="http://schemas.openxmlformats.org/officeDocument/2006/relationships/hyperlink" Target="https://bulbapedia.bulbagarden.net/wiki/Tepig_(Pok%C3%A9mon)" TargetMode="External"/><Relationship Id="rId2205" Type="http://schemas.openxmlformats.org/officeDocument/2006/relationships/hyperlink" Target="https://bulbapedia.bulbagarden.net/wiki/Carkol_(Pok%C3%A9mon)" TargetMode="External"/><Relationship Id="rId1359" Type="http://schemas.openxmlformats.org/officeDocument/2006/relationships/hyperlink" Target="https://bulbapedia.bulbagarden.net/wiki/Pignite_(Pok%C3%A9mon)" TargetMode="External"/><Relationship Id="rId2206" Type="http://schemas.openxmlformats.org/officeDocument/2006/relationships/hyperlink" Target="https://bulbapedia.bulbagarden.net/wiki/Carkol_(Pok%C3%A9mon)" TargetMode="External"/><Relationship Id="rId22" Type="http://schemas.openxmlformats.org/officeDocument/2006/relationships/hyperlink" Target="https://bulbapedia.bulbagarden.net/wiki/Caterpie_(Pok%C3%A9mon)" TargetMode="External"/><Relationship Id="rId2207" Type="http://schemas.openxmlformats.org/officeDocument/2006/relationships/hyperlink" Target="https://bulbapedia.bulbagarden.net/wiki/Coalossal_(Pok%C3%A9mon)" TargetMode="External"/><Relationship Id="rId21" Type="http://schemas.openxmlformats.org/officeDocument/2006/relationships/hyperlink" Target="https://bulbapedia.bulbagarden.net/wiki/Caterpie_(Pok%C3%A9mon)" TargetMode="External"/><Relationship Id="rId2208" Type="http://schemas.openxmlformats.org/officeDocument/2006/relationships/hyperlink" Target="https://bulbapedia.bulbagarden.net/wiki/Coalossal_(Pok%C3%A9mon)" TargetMode="External"/><Relationship Id="rId24" Type="http://schemas.openxmlformats.org/officeDocument/2006/relationships/hyperlink" Target="https://bulbapedia.bulbagarden.net/wiki/Metapod_(Pok%C3%A9mon)" TargetMode="External"/><Relationship Id="rId2209" Type="http://schemas.openxmlformats.org/officeDocument/2006/relationships/hyperlink" Target="https://bulbapedia.bulbagarden.net/wiki/Applin_(Pok%C3%A9mon)" TargetMode="External"/><Relationship Id="rId23" Type="http://schemas.openxmlformats.org/officeDocument/2006/relationships/hyperlink" Target="https://bulbapedia.bulbagarden.net/wiki/Metapod_(Pok%C3%A9mon)" TargetMode="External"/><Relationship Id="rId767" Type="http://schemas.openxmlformats.org/officeDocument/2006/relationships/hyperlink" Target="https://bulbapedia.bulbagarden.net/wiki/Linoone_(Pok%C3%A9mon)" TargetMode="External"/><Relationship Id="rId766" Type="http://schemas.openxmlformats.org/officeDocument/2006/relationships/hyperlink" Target="https://bulbapedia.bulbagarden.net/wiki/Linoone_(Pok%C3%A9mon)" TargetMode="External"/><Relationship Id="rId765" Type="http://schemas.openxmlformats.org/officeDocument/2006/relationships/hyperlink" Target="https://bulbapedia.bulbagarden.net/wiki/Linoone_(Pok%C3%A9mon)" TargetMode="External"/><Relationship Id="rId764" Type="http://schemas.openxmlformats.org/officeDocument/2006/relationships/hyperlink" Target="https://bulbapedia.bulbagarden.net/wiki/Zigzagoon_(Pok%C3%A9mon)" TargetMode="External"/><Relationship Id="rId769" Type="http://schemas.openxmlformats.org/officeDocument/2006/relationships/hyperlink" Target="https://bulbapedia.bulbagarden.net/wiki/Wurmple_(Pok%C3%A9mon)" TargetMode="External"/><Relationship Id="rId768" Type="http://schemas.openxmlformats.org/officeDocument/2006/relationships/hyperlink" Target="https://bulbapedia.bulbagarden.net/wiki/Linoone_(Pok%C3%A9mon)" TargetMode="External"/><Relationship Id="rId26" Type="http://schemas.openxmlformats.org/officeDocument/2006/relationships/hyperlink" Target="https://bulbapedia.bulbagarden.net/wiki/Butterfree_(Pok%C3%A9mon)" TargetMode="External"/><Relationship Id="rId25" Type="http://schemas.openxmlformats.org/officeDocument/2006/relationships/hyperlink" Target="https://bulbapedia.bulbagarden.net/wiki/Butterfree_(Pok%C3%A9mon)" TargetMode="External"/><Relationship Id="rId28" Type="http://schemas.openxmlformats.org/officeDocument/2006/relationships/hyperlink" Target="https://bulbapedia.bulbagarden.net/wiki/Butterfree_(Pok%C3%A9mon)" TargetMode="External"/><Relationship Id="rId1350" Type="http://schemas.openxmlformats.org/officeDocument/2006/relationships/hyperlink" Target="https://bulbapedia.bulbagarden.net/wiki/Victini_(Pok%C3%A9mon)" TargetMode="External"/><Relationship Id="rId27" Type="http://schemas.openxmlformats.org/officeDocument/2006/relationships/hyperlink" Target="https://bulbapedia.bulbagarden.net/wiki/Butterfree_(Pok%C3%A9mon)" TargetMode="External"/><Relationship Id="rId1351" Type="http://schemas.openxmlformats.org/officeDocument/2006/relationships/hyperlink" Target="https://bulbapedia.bulbagarden.net/wiki/Snivy_(Pok%C3%A9mon)" TargetMode="External"/><Relationship Id="rId763" Type="http://schemas.openxmlformats.org/officeDocument/2006/relationships/hyperlink" Target="https://bulbapedia.bulbagarden.net/wiki/Zigzagoon_(Pok%C3%A9mon)" TargetMode="External"/><Relationship Id="rId1352" Type="http://schemas.openxmlformats.org/officeDocument/2006/relationships/hyperlink" Target="https://bulbapedia.bulbagarden.net/wiki/Snivy_(Pok%C3%A9mon)" TargetMode="External"/><Relationship Id="rId29" Type="http://schemas.openxmlformats.org/officeDocument/2006/relationships/hyperlink" Target="https://bulbapedia.bulbagarden.net/wiki/Weedle_(Pok%C3%A9mon)" TargetMode="External"/><Relationship Id="rId762" Type="http://schemas.openxmlformats.org/officeDocument/2006/relationships/hyperlink" Target="https://bulbapedia.bulbagarden.net/wiki/Zigzagoon_(Pok%C3%A9mon)" TargetMode="External"/><Relationship Id="rId1353" Type="http://schemas.openxmlformats.org/officeDocument/2006/relationships/hyperlink" Target="https://bulbapedia.bulbagarden.net/wiki/Servine_(Pok%C3%A9mon)" TargetMode="External"/><Relationship Id="rId2200" Type="http://schemas.openxmlformats.org/officeDocument/2006/relationships/hyperlink" Target="https://bulbapedia.bulbagarden.net/wiki/Yamper_(Pok%C3%A9mon)" TargetMode="External"/><Relationship Id="rId761" Type="http://schemas.openxmlformats.org/officeDocument/2006/relationships/hyperlink" Target="https://bulbapedia.bulbagarden.net/wiki/Zigzagoon_(Pok%C3%A9mon)" TargetMode="External"/><Relationship Id="rId1354" Type="http://schemas.openxmlformats.org/officeDocument/2006/relationships/hyperlink" Target="https://bulbapedia.bulbagarden.net/wiki/Servine_(Pok%C3%A9mon)" TargetMode="External"/><Relationship Id="rId2201" Type="http://schemas.openxmlformats.org/officeDocument/2006/relationships/hyperlink" Target="https://bulbapedia.bulbagarden.net/wiki/Boltund_(Pok%C3%A9mon)" TargetMode="External"/><Relationship Id="rId760" Type="http://schemas.openxmlformats.org/officeDocument/2006/relationships/hyperlink" Target="https://bulbapedia.bulbagarden.net/wiki/Mightyena_(Pok%C3%A9mon)" TargetMode="External"/><Relationship Id="rId1355" Type="http://schemas.openxmlformats.org/officeDocument/2006/relationships/hyperlink" Target="https://bulbapedia.bulbagarden.net/wiki/Serperior_(Pok%C3%A9mon)" TargetMode="External"/><Relationship Id="rId2202" Type="http://schemas.openxmlformats.org/officeDocument/2006/relationships/hyperlink" Target="https://bulbapedia.bulbagarden.net/wiki/Boltund_(Pok%C3%A9mon)" TargetMode="External"/><Relationship Id="rId1345" Type="http://schemas.openxmlformats.org/officeDocument/2006/relationships/hyperlink" Target="https://bulbapedia.bulbagarden.net/wiki/Shaymin_(Pok%C3%A9mon)" TargetMode="External"/><Relationship Id="rId1346" Type="http://schemas.openxmlformats.org/officeDocument/2006/relationships/hyperlink" Target="https://bulbapedia.bulbagarden.net/wiki/Shaymin_(Pok%C3%A9mon)" TargetMode="External"/><Relationship Id="rId1347" Type="http://schemas.openxmlformats.org/officeDocument/2006/relationships/hyperlink" Target="https://bulbapedia.bulbagarden.net/wiki/Arceus_(Pok%C3%A9mon)" TargetMode="External"/><Relationship Id="rId1348" Type="http://schemas.openxmlformats.org/officeDocument/2006/relationships/hyperlink" Target="https://bulbapedia.bulbagarden.net/wiki/Arceus_(Pok%C3%A9mon)" TargetMode="External"/><Relationship Id="rId11" Type="http://schemas.openxmlformats.org/officeDocument/2006/relationships/hyperlink" Target="https://bulbapedia.bulbagarden.net/wiki/Charmeleon_(Pok%C3%A9mon)" TargetMode="External"/><Relationship Id="rId1349" Type="http://schemas.openxmlformats.org/officeDocument/2006/relationships/hyperlink" Target="https://bulbapedia.bulbagarden.net/wiki/Victini_(Pok%C3%A9mon)" TargetMode="External"/><Relationship Id="rId10" Type="http://schemas.openxmlformats.org/officeDocument/2006/relationships/hyperlink" Target="https://bulbapedia.bulbagarden.net/wiki/Charmander_(Pok%C3%A9mon)" TargetMode="External"/><Relationship Id="rId13" Type="http://schemas.openxmlformats.org/officeDocument/2006/relationships/hyperlink" Target="https://bulbapedia.bulbagarden.net/wiki/Charizard_(Pok%C3%A9mon)" TargetMode="External"/><Relationship Id="rId12" Type="http://schemas.openxmlformats.org/officeDocument/2006/relationships/hyperlink" Target="https://bulbapedia.bulbagarden.net/wiki/Charmeleon_(Pok%C3%A9mon)" TargetMode="External"/><Relationship Id="rId756" Type="http://schemas.openxmlformats.org/officeDocument/2006/relationships/hyperlink" Target="https://bulbapedia.bulbagarden.net/wiki/Swampert_(Pok%C3%A9mon)" TargetMode="External"/><Relationship Id="rId755" Type="http://schemas.openxmlformats.org/officeDocument/2006/relationships/hyperlink" Target="https://bulbapedia.bulbagarden.net/wiki/Swampert_(Pok%C3%A9mon)" TargetMode="External"/><Relationship Id="rId754" Type="http://schemas.openxmlformats.org/officeDocument/2006/relationships/hyperlink" Target="https://bulbapedia.bulbagarden.net/wiki/Marshtomp_(Pok%C3%A9mon)" TargetMode="External"/><Relationship Id="rId753" Type="http://schemas.openxmlformats.org/officeDocument/2006/relationships/hyperlink" Target="https://bulbapedia.bulbagarden.net/wiki/Marshtomp_(Pok%C3%A9mon)" TargetMode="External"/><Relationship Id="rId759" Type="http://schemas.openxmlformats.org/officeDocument/2006/relationships/hyperlink" Target="https://bulbapedia.bulbagarden.net/wiki/Mightyena_(Pok%C3%A9mon)" TargetMode="External"/><Relationship Id="rId758" Type="http://schemas.openxmlformats.org/officeDocument/2006/relationships/hyperlink" Target="https://bulbapedia.bulbagarden.net/wiki/Poochyena_(Pok%C3%A9mon)" TargetMode="External"/><Relationship Id="rId757" Type="http://schemas.openxmlformats.org/officeDocument/2006/relationships/hyperlink" Target="https://bulbapedia.bulbagarden.net/wiki/Poochyena_(Pok%C3%A9mon)" TargetMode="External"/><Relationship Id="rId15" Type="http://schemas.openxmlformats.org/officeDocument/2006/relationships/hyperlink" Target="https://bulbapedia.bulbagarden.net/wiki/Squirtle_(Pok%C3%A9mon)" TargetMode="External"/><Relationship Id="rId14" Type="http://schemas.openxmlformats.org/officeDocument/2006/relationships/hyperlink" Target="https://bulbapedia.bulbagarden.net/wiki/Charizard_(Pok%C3%A9mon)" TargetMode="External"/><Relationship Id="rId17" Type="http://schemas.openxmlformats.org/officeDocument/2006/relationships/hyperlink" Target="https://bulbapedia.bulbagarden.net/wiki/Wartortle_(Pok%C3%A9mon)" TargetMode="External"/><Relationship Id="rId16" Type="http://schemas.openxmlformats.org/officeDocument/2006/relationships/hyperlink" Target="https://bulbapedia.bulbagarden.net/wiki/Squirtle_(Pok%C3%A9mon)" TargetMode="External"/><Relationship Id="rId1340" Type="http://schemas.openxmlformats.org/officeDocument/2006/relationships/hyperlink" Target="https://bulbapedia.bulbagarden.net/wiki/Manaphy_(Pok%C3%A9mon)" TargetMode="External"/><Relationship Id="rId19" Type="http://schemas.openxmlformats.org/officeDocument/2006/relationships/hyperlink" Target="https://bulbapedia.bulbagarden.net/wiki/Blastoise_(Pok%C3%A9mon)" TargetMode="External"/><Relationship Id="rId752" Type="http://schemas.openxmlformats.org/officeDocument/2006/relationships/hyperlink" Target="https://bulbapedia.bulbagarden.net/wiki/Mudkip_(Pok%C3%A9mon)" TargetMode="External"/><Relationship Id="rId1341" Type="http://schemas.openxmlformats.org/officeDocument/2006/relationships/hyperlink" Target="https://bulbapedia.bulbagarden.net/wiki/Darkrai_(Pok%C3%A9mon)" TargetMode="External"/><Relationship Id="rId18" Type="http://schemas.openxmlformats.org/officeDocument/2006/relationships/hyperlink" Target="https://bulbapedia.bulbagarden.net/wiki/Wartortle_(Pok%C3%A9mon)" TargetMode="External"/><Relationship Id="rId751" Type="http://schemas.openxmlformats.org/officeDocument/2006/relationships/hyperlink" Target="https://bulbapedia.bulbagarden.net/wiki/Mudkip_(Pok%C3%A9mon)" TargetMode="External"/><Relationship Id="rId1342" Type="http://schemas.openxmlformats.org/officeDocument/2006/relationships/hyperlink" Target="https://bulbapedia.bulbagarden.net/wiki/Darkrai_(Pok%C3%A9mon)" TargetMode="External"/><Relationship Id="rId750" Type="http://schemas.openxmlformats.org/officeDocument/2006/relationships/hyperlink" Target="https://bulbapedia.bulbagarden.net/wiki/Blaziken_(Pok%C3%A9mon)" TargetMode="External"/><Relationship Id="rId1343" Type="http://schemas.openxmlformats.org/officeDocument/2006/relationships/hyperlink" Target="https://bulbapedia.bulbagarden.net/wiki/Shaymin_(Pok%C3%A9mon)" TargetMode="External"/><Relationship Id="rId1344" Type="http://schemas.openxmlformats.org/officeDocument/2006/relationships/hyperlink" Target="https://bulbapedia.bulbagarden.net/wiki/Shaymin_(Pok%C3%A9mon)" TargetMode="External"/><Relationship Id="rId84" Type="http://schemas.openxmlformats.org/officeDocument/2006/relationships/hyperlink" Target="https://bulbapedia.bulbagarden.net/wiki/Nidoqueen_(Pok%C3%A9mon)" TargetMode="External"/><Relationship Id="rId1774" Type="http://schemas.openxmlformats.org/officeDocument/2006/relationships/hyperlink" Target="https://bulbapedia.bulbagarden.net/wiki/Vivillon_(Pok%C3%A9mon)" TargetMode="External"/><Relationship Id="rId83" Type="http://schemas.openxmlformats.org/officeDocument/2006/relationships/hyperlink" Target="https://bulbapedia.bulbagarden.net/wiki/Nidoqueen_(Pok%C3%A9mon)" TargetMode="External"/><Relationship Id="rId1775" Type="http://schemas.openxmlformats.org/officeDocument/2006/relationships/hyperlink" Target="https://bulbapedia.bulbagarden.net/wiki/Vivillon_(Pok%C3%A9mon)" TargetMode="External"/><Relationship Id="rId86" Type="http://schemas.openxmlformats.org/officeDocument/2006/relationships/hyperlink" Target="https://bulbapedia.bulbagarden.net/wiki/Nidoran%E2%99%82_(Pok%C3%A9mon)" TargetMode="External"/><Relationship Id="rId1776" Type="http://schemas.openxmlformats.org/officeDocument/2006/relationships/hyperlink" Target="https://bulbapedia.bulbagarden.net/wiki/Vivillon_(Pok%C3%A9mon)" TargetMode="External"/><Relationship Id="rId85" Type="http://schemas.openxmlformats.org/officeDocument/2006/relationships/hyperlink" Target="https://bulbapedia.bulbagarden.net/wiki/Nidoran%E2%99%82_(Pok%C3%A9mon)" TargetMode="External"/><Relationship Id="rId1777" Type="http://schemas.openxmlformats.org/officeDocument/2006/relationships/hyperlink" Target="https://bulbapedia.bulbagarden.net/wiki/Vivillon_(Pok%C3%A9mon)" TargetMode="External"/><Relationship Id="rId88" Type="http://schemas.openxmlformats.org/officeDocument/2006/relationships/hyperlink" Target="https://bulbapedia.bulbagarden.net/wiki/Nidorino_(Pok%C3%A9mon)" TargetMode="External"/><Relationship Id="rId1778" Type="http://schemas.openxmlformats.org/officeDocument/2006/relationships/hyperlink" Target="https://bulbapedia.bulbagarden.net/wiki/Vivillon_(Pok%C3%A9mon)" TargetMode="External"/><Relationship Id="rId87" Type="http://schemas.openxmlformats.org/officeDocument/2006/relationships/hyperlink" Target="https://bulbapedia.bulbagarden.net/wiki/Nidorino_(Pok%C3%A9mon)" TargetMode="External"/><Relationship Id="rId1779" Type="http://schemas.openxmlformats.org/officeDocument/2006/relationships/hyperlink" Target="https://bulbapedia.bulbagarden.net/wiki/Vivillon_(Pok%C3%A9mon)" TargetMode="External"/><Relationship Id="rId89" Type="http://schemas.openxmlformats.org/officeDocument/2006/relationships/hyperlink" Target="https://bulbapedia.bulbagarden.net/wiki/Nidoking_(Pok%C3%A9mon)" TargetMode="External"/><Relationship Id="rId709" Type="http://schemas.openxmlformats.org/officeDocument/2006/relationships/hyperlink" Target="https://bulbapedia.bulbagarden.net/wiki/Magby_(Pok%C3%A9mon)" TargetMode="External"/><Relationship Id="rId708" Type="http://schemas.openxmlformats.org/officeDocument/2006/relationships/hyperlink" Target="https://bulbapedia.bulbagarden.net/wiki/Elekid_(Pok%C3%A9mon)" TargetMode="External"/><Relationship Id="rId707" Type="http://schemas.openxmlformats.org/officeDocument/2006/relationships/hyperlink" Target="https://bulbapedia.bulbagarden.net/wiki/Elekid_(Pok%C3%A9mon)" TargetMode="External"/><Relationship Id="rId706" Type="http://schemas.openxmlformats.org/officeDocument/2006/relationships/hyperlink" Target="https://bulbapedia.bulbagarden.net/wiki/Smoochum_(Pok%C3%A9mon)" TargetMode="External"/><Relationship Id="rId80" Type="http://schemas.openxmlformats.org/officeDocument/2006/relationships/hyperlink" Target="https://bulbapedia.bulbagarden.net/wiki/Nidoran%E2%99%80_(Pok%C3%A9mon)" TargetMode="External"/><Relationship Id="rId82" Type="http://schemas.openxmlformats.org/officeDocument/2006/relationships/hyperlink" Target="https://bulbapedia.bulbagarden.net/wiki/Nidorina_(Pok%C3%A9mon)" TargetMode="External"/><Relationship Id="rId81" Type="http://schemas.openxmlformats.org/officeDocument/2006/relationships/hyperlink" Target="https://bulbapedia.bulbagarden.net/wiki/Nidorina_(Pok%C3%A9mon)" TargetMode="External"/><Relationship Id="rId701" Type="http://schemas.openxmlformats.org/officeDocument/2006/relationships/hyperlink" Target="https://bulbapedia.bulbagarden.net/wiki/Tyrogue_(Pok%C3%A9mon)" TargetMode="External"/><Relationship Id="rId700" Type="http://schemas.openxmlformats.org/officeDocument/2006/relationships/hyperlink" Target="https://bulbapedia.bulbagarden.net/wiki/Smeargle_(Pok%C3%A9mon)" TargetMode="External"/><Relationship Id="rId705" Type="http://schemas.openxmlformats.org/officeDocument/2006/relationships/hyperlink" Target="https://bulbapedia.bulbagarden.net/wiki/Smoochum_(Pok%C3%A9mon)" TargetMode="External"/><Relationship Id="rId704" Type="http://schemas.openxmlformats.org/officeDocument/2006/relationships/hyperlink" Target="https://bulbapedia.bulbagarden.net/wiki/Hitmontop_(Pok%C3%A9mon)" TargetMode="External"/><Relationship Id="rId703" Type="http://schemas.openxmlformats.org/officeDocument/2006/relationships/hyperlink" Target="https://bulbapedia.bulbagarden.net/wiki/Hitmontop_(Pok%C3%A9mon)" TargetMode="External"/><Relationship Id="rId702" Type="http://schemas.openxmlformats.org/officeDocument/2006/relationships/hyperlink" Target="https://bulbapedia.bulbagarden.net/wiki/Tyrogue_(Pok%C3%A9mon)" TargetMode="External"/><Relationship Id="rId1770" Type="http://schemas.openxmlformats.org/officeDocument/2006/relationships/hyperlink" Target="https://bulbapedia.bulbagarden.net/wiki/Vivillon_(Pok%C3%A9mon)" TargetMode="External"/><Relationship Id="rId1771" Type="http://schemas.openxmlformats.org/officeDocument/2006/relationships/hyperlink" Target="https://bulbapedia.bulbagarden.net/wiki/Vivillon_(Pok%C3%A9mon)" TargetMode="External"/><Relationship Id="rId1772" Type="http://schemas.openxmlformats.org/officeDocument/2006/relationships/hyperlink" Target="https://bulbapedia.bulbagarden.net/wiki/Vivillon_(Pok%C3%A9mon)" TargetMode="External"/><Relationship Id="rId1773" Type="http://schemas.openxmlformats.org/officeDocument/2006/relationships/hyperlink" Target="https://bulbapedia.bulbagarden.net/wiki/Vivillon_(Pok%C3%A9mon)" TargetMode="External"/><Relationship Id="rId73" Type="http://schemas.openxmlformats.org/officeDocument/2006/relationships/hyperlink" Target="https://bulbapedia.bulbagarden.net/wiki/Sandshrew_(Pok%C3%A9mon)" TargetMode="External"/><Relationship Id="rId1763" Type="http://schemas.openxmlformats.org/officeDocument/2006/relationships/hyperlink" Target="https://bulbapedia.bulbagarden.net/wiki/Vivillon_(Pok%C3%A9mon)" TargetMode="External"/><Relationship Id="rId72" Type="http://schemas.openxmlformats.org/officeDocument/2006/relationships/hyperlink" Target="https://bulbapedia.bulbagarden.net/wiki/Sandshrew_(Pok%C3%A9mon)" TargetMode="External"/><Relationship Id="rId1764" Type="http://schemas.openxmlformats.org/officeDocument/2006/relationships/hyperlink" Target="https://bulbapedia.bulbagarden.net/wiki/Vivillon_(Pok%C3%A9mon)" TargetMode="External"/><Relationship Id="rId75" Type="http://schemas.openxmlformats.org/officeDocument/2006/relationships/hyperlink" Target="https://bulbapedia.bulbagarden.net/wiki/Sandslash_(Pok%C3%A9mon)" TargetMode="External"/><Relationship Id="rId1765" Type="http://schemas.openxmlformats.org/officeDocument/2006/relationships/hyperlink" Target="https://bulbapedia.bulbagarden.net/wiki/Vivillon_(Pok%C3%A9mon)" TargetMode="External"/><Relationship Id="rId74" Type="http://schemas.openxmlformats.org/officeDocument/2006/relationships/hyperlink" Target="https://bulbapedia.bulbagarden.net/wiki/Sandshrew_(Pok%C3%A9mon)" TargetMode="External"/><Relationship Id="rId1766" Type="http://schemas.openxmlformats.org/officeDocument/2006/relationships/hyperlink" Target="https://bulbapedia.bulbagarden.net/wiki/Vivillon_(Pok%C3%A9mon)" TargetMode="External"/><Relationship Id="rId77" Type="http://schemas.openxmlformats.org/officeDocument/2006/relationships/hyperlink" Target="https://bulbapedia.bulbagarden.net/wiki/Sandslash_(Pok%C3%A9mon)" TargetMode="External"/><Relationship Id="rId1767" Type="http://schemas.openxmlformats.org/officeDocument/2006/relationships/hyperlink" Target="https://bulbapedia.bulbagarden.net/wiki/Vivillon_(Pok%C3%A9mon)" TargetMode="External"/><Relationship Id="rId76" Type="http://schemas.openxmlformats.org/officeDocument/2006/relationships/hyperlink" Target="https://bulbapedia.bulbagarden.net/wiki/Sandslash_(Pok%C3%A9mon)" TargetMode="External"/><Relationship Id="rId1768" Type="http://schemas.openxmlformats.org/officeDocument/2006/relationships/hyperlink" Target="https://bulbapedia.bulbagarden.net/wiki/Vivillon_(Pok%C3%A9mon)" TargetMode="External"/><Relationship Id="rId79" Type="http://schemas.openxmlformats.org/officeDocument/2006/relationships/hyperlink" Target="https://bulbapedia.bulbagarden.net/wiki/Nidoran%E2%99%80_(Pok%C3%A9mon)" TargetMode="External"/><Relationship Id="rId1769" Type="http://schemas.openxmlformats.org/officeDocument/2006/relationships/hyperlink" Target="https://bulbapedia.bulbagarden.net/wiki/Vivillon_(Pok%C3%A9mon)" TargetMode="External"/><Relationship Id="rId78" Type="http://schemas.openxmlformats.org/officeDocument/2006/relationships/hyperlink" Target="https://bulbapedia.bulbagarden.net/wiki/Sandslash_(Pok%C3%A9mon)" TargetMode="External"/><Relationship Id="rId71" Type="http://schemas.openxmlformats.org/officeDocument/2006/relationships/hyperlink" Target="https://bulbapedia.bulbagarden.net/wiki/Sandshrew_(Pok%C3%A9mon)" TargetMode="External"/><Relationship Id="rId70" Type="http://schemas.openxmlformats.org/officeDocument/2006/relationships/hyperlink" Target="https://bulbapedia.bulbagarden.net/wiki/Raichu_(Pok%C3%A9mon)" TargetMode="External"/><Relationship Id="rId1760" Type="http://schemas.openxmlformats.org/officeDocument/2006/relationships/hyperlink" Target="https://bulbapedia.bulbagarden.net/wiki/Vivillon_(Pok%C3%A9mon)" TargetMode="External"/><Relationship Id="rId1761" Type="http://schemas.openxmlformats.org/officeDocument/2006/relationships/hyperlink" Target="https://bulbapedia.bulbagarden.net/wiki/Vivillon_(Pok%C3%A9mon)" TargetMode="External"/><Relationship Id="rId1762" Type="http://schemas.openxmlformats.org/officeDocument/2006/relationships/hyperlink" Target="https://bulbapedia.bulbagarden.net/wiki/Vivillon_(Pok%C3%A9mon)" TargetMode="External"/><Relationship Id="rId62" Type="http://schemas.openxmlformats.org/officeDocument/2006/relationships/hyperlink" Target="https://bulbapedia.bulbagarden.net/wiki/Pikachu_(Pok%C3%A9mon)" TargetMode="External"/><Relationship Id="rId1312" Type="http://schemas.openxmlformats.org/officeDocument/2006/relationships/hyperlink" Target="https://bulbapedia.bulbagarden.net/wiki/Rotom_(Pok%C3%A9mon)" TargetMode="External"/><Relationship Id="rId1796" Type="http://schemas.openxmlformats.org/officeDocument/2006/relationships/hyperlink" Target="https://bulbapedia.bulbagarden.net/wiki/Flab%C3%A9b%C3%A9_(Pok%C3%A9mon)" TargetMode="External"/><Relationship Id="rId61" Type="http://schemas.openxmlformats.org/officeDocument/2006/relationships/hyperlink" Target="https://bulbapedia.bulbagarden.net/wiki/Pikachu_(Pok%C3%A9mon)" TargetMode="External"/><Relationship Id="rId1313" Type="http://schemas.openxmlformats.org/officeDocument/2006/relationships/hyperlink" Target="https://bulbapedia.bulbagarden.net/wiki/Rotom_(Pok%C3%A9mon)" TargetMode="External"/><Relationship Id="rId1797" Type="http://schemas.openxmlformats.org/officeDocument/2006/relationships/hyperlink" Target="https://bulbapedia.bulbagarden.net/wiki/Floette_(Pok%C3%A9mon)" TargetMode="External"/><Relationship Id="rId64" Type="http://schemas.openxmlformats.org/officeDocument/2006/relationships/hyperlink" Target="https://bulbapedia.bulbagarden.net/wiki/Pikachu_(Pok%C3%A9mon)" TargetMode="External"/><Relationship Id="rId1314" Type="http://schemas.openxmlformats.org/officeDocument/2006/relationships/hyperlink" Target="https://bulbapedia.bulbagarden.net/wiki/Rotom_(Pok%C3%A9mon)" TargetMode="External"/><Relationship Id="rId1798" Type="http://schemas.openxmlformats.org/officeDocument/2006/relationships/hyperlink" Target="https://bulbapedia.bulbagarden.net/wiki/Floette_(Pok%C3%A9mon)" TargetMode="External"/><Relationship Id="rId63" Type="http://schemas.openxmlformats.org/officeDocument/2006/relationships/hyperlink" Target="https://bulbapedia.bulbagarden.net/wiki/Pikachu_(Pok%C3%A9mon)" TargetMode="External"/><Relationship Id="rId1315" Type="http://schemas.openxmlformats.org/officeDocument/2006/relationships/hyperlink" Target="https://bulbapedia.bulbagarden.net/wiki/Rotom_(Pok%C3%A9mon)" TargetMode="External"/><Relationship Id="rId1799" Type="http://schemas.openxmlformats.org/officeDocument/2006/relationships/hyperlink" Target="https://bulbapedia.bulbagarden.net/wiki/Floette_(Pok%C3%A9mon)" TargetMode="External"/><Relationship Id="rId66" Type="http://schemas.openxmlformats.org/officeDocument/2006/relationships/hyperlink" Target="https://bulbapedia.bulbagarden.net/wiki/Raichu_(Pok%C3%A9mon)" TargetMode="External"/><Relationship Id="rId1316" Type="http://schemas.openxmlformats.org/officeDocument/2006/relationships/hyperlink" Target="https://bulbapedia.bulbagarden.net/wiki/Rotom_(Pok%C3%A9mon)" TargetMode="External"/><Relationship Id="rId65" Type="http://schemas.openxmlformats.org/officeDocument/2006/relationships/hyperlink" Target="https://bulbapedia.bulbagarden.net/wiki/Raichu_(Pok%C3%A9mon)" TargetMode="External"/><Relationship Id="rId1317" Type="http://schemas.openxmlformats.org/officeDocument/2006/relationships/hyperlink" Target="https://bulbapedia.bulbagarden.net/wiki/Rotom_(Pok%C3%A9mon)" TargetMode="External"/><Relationship Id="rId68" Type="http://schemas.openxmlformats.org/officeDocument/2006/relationships/hyperlink" Target="https://bulbapedia.bulbagarden.net/wiki/Raichu_(Pok%C3%A9mon)" TargetMode="External"/><Relationship Id="rId1318" Type="http://schemas.openxmlformats.org/officeDocument/2006/relationships/hyperlink" Target="https://bulbapedia.bulbagarden.net/wiki/Rotom_(Pok%C3%A9mon)" TargetMode="External"/><Relationship Id="rId67" Type="http://schemas.openxmlformats.org/officeDocument/2006/relationships/hyperlink" Target="https://bulbapedia.bulbagarden.net/wiki/Raichu_(Pok%C3%A9mon)" TargetMode="External"/><Relationship Id="rId1319" Type="http://schemas.openxmlformats.org/officeDocument/2006/relationships/hyperlink" Target="https://bulbapedia.bulbagarden.net/wiki/Uxie_(Pok%C3%A9mon)" TargetMode="External"/><Relationship Id="rId729" Type="http://schemas.openxmlformats.org/officeDocument/2006/relationships/hyperlink" Target="https://bulbapedia.bulbagarden.net/wiki/Ho-Oh_(Pok%C3%A9mon)" TargetMode="External"/><Relationship Id="rId728" Type="http://schemas.openxmlformats.org/officeDocument/2006/relationships/hyperlink" Target="https://bulbapedia.bulbagarden.net/wiki/Lugia_(Pok%C3%A9mon)" TargetMode="External"/><Relationship Id="rId60" Type="http://schemas.openxmlformats.org/officeDocument/2006/relationships/hyperlink" Target="https://bulbapedia.bulbagarden.net/wiki/Arbok_(Pok%C3%A9mon)" TargetMode="External"/><Relationship Id="rId723" Type="http://schemas.openxmlformats.org/officeDocument/2006/relationships/hyperlink" Target="https://bulbapedia.bulbagarden.net/wiki/Pupitar_(Pok%C3%A9mon)" TargetMode="External"/><Relationship Id="rId722" Type="http://schemas.openxmlformats.org/officeDocument/2006/relationships/hyperlink" Target="https://bulbapedia.bulbagarden.net/wiki/Larvitar_(Pok%C3%A9mon)" TargetMode="External"/><Relationship Id="rId721" Type="http://schemas.openxmlformats.org/officeDocument/2006/relationships/hyperlink" Target="https://bulbapedia.bulbagarden.net/wiki/Larvitar_(Pok%C3%A9mon)" TargetMode="External"/><Relationship Id="rId720" Type="http://schemas.openxmlformats.org/officeDocument/2006/relationships/hyperlink" Target="https://bulbapedia.bulbagarden.net/wiki/Suicune_(Pok%C3%A9mon)" TargetMode="External"/><Relationship Id="rId727" Type="http://schemas.openxmlformats.org/officeDocument/2006/relationships/hyperlink" Target="https://bulbapedia.bulbagarden.net/wiki/Lugia_(Pok%C3%A9mon)" TargetMode="External"/><Relationship Id="rId726" Type="http://schemas.openxmlformats.org/officeDocument/2006/relationships/hyperlink" Target="https://bulbapedia.bulbagarden.net/wiki/Tyranitar_(Pok%C3%A9mon)" TargetMode="External"/><Relationship Id="rId725" Type="http://schemas.openxmlformats.org/officeDocument/2006/relationships/hyperlink" Target="https://bulbapedia.bulbagarden.net/wiki/Tyranitar_(Pok%C3%A9mon)" TargetMode="External"/><Relationship Id="rId724" Type="http://schemas.openxmlformats.org/officeDocument/2006/relationships/hyperlink" Target="https://bulbapedia.bulbagarden.net/wiki/Pupitar_(Pok%C3%A9mon)" TargetMode="External"/><Relationship Id="rId69" Type="http://schemas.openxmlformats.org/officeDocument/2006/relationships/hyperlink" Target="https://bulbapedia.bulbagarden.net/wiki/Raichu_(Pok%C3%A9mon)" TargetMode="External"/><Relationship Id="rId1790" Type="http://schemas.openxmlformats.org/officeDocument/2006/relationships/hyperlink" Target="https://bulbapedia.bulbagarden.net/wiki/Flab%C3%A9b%C3%A9_(Pok%C3%A9mon)" TargetMode="External"/><Relationship Id="rId1791" Type="http://schemas.openxmlformats.org/officeDocument/2006/relationships/hyperlink" Target="https://bulbapedia.bulbagarden.net/wiki/Flab%C3%A9b%C3%A9_(Pok%C3%A9mon)" TargetMode="External"/><Relationship Id="rId1792" Type="http://schemas.openxmlformats.org/officeDocument/2006/relationships/hyperlink" Target="https://bulbapedia.bulbagarden.net/wiki/Flab%C3%A9b%C3%A9_(Pok%C3%A9mon)" TargetMode="External"/><Relationship Id="rId1793" Type="http://schemas.openxmlformats.org/officeDocument/2006/relationships/hyperlink" Target="https://bulbapedia.bulbagarden.net/wiki/Flab%C3%A9b%C3%A9_(Pok%C3%A9mon)" TargetMode="External"/><Relationship Id="rId1310" Type="http://schemas.openxmlformats.org/officeDocument/2006/relationships/hyperlink" Target="https://bulbapedia.bulbagarden.net/wiki/Rotom_(Pok%C3%A9mon)" TargetMode="External"/><Relationship Id="rId1794" Type="http://schemas.openxmlformats.org/officeDocument/2006/relationships/hyperlink" Target="https://bulbapedia.bulbagarden.net/wiki/Flab%C3%A9b%C3%A9_(Pok%C3%A9mon)" TargetMode="External"/><Relationship Id="rId1311" Type="http://schemas.openxmlformats.org/officeDocument/2006/relationships/hyperlink" Target="https://bulbapedia.bulbagarden.net/wiki/Rotom_(Pok%C3%A9mon)" TargetMode="External"/><Relationship Id="rId1795" Type="http://schemas.openxmlformats.org/officeDocument/2006/relationships/hyperlink" Target="https://bulbapedia.bulbagarden.net/wiki/Flab%C3%A9b%C3%A9_(Pok%C3%A9mon)" TargetMode="External"/><Relationship Id="rId51" Type="http://schemas.openxmlformats.org/officeDocument/2006/relationships/hyperlink" Target="https://bulbapedia.bulbagarden.net/wiki/Raticate_(Pok%C3%A9mon)" TargetMode="External"/><Relationship Id="rId1301" Type="http://schemas.openxmlformats.org/officeDocument/2006/relationships/hyperlink" Target="https://bulbapedia.bulbagarden.net/wiki/Probopass_(Pok%C3%A9mon)" TargetMode="External"/><Relationship Id="rId1785" Type="http://schemas.openxmlformats.org/officeDocument/2006/relationships/hyperlink" Target="https://bulbapedia.bulbagarden.net/wiki/Pyroar_(Pok%C3%A9mon)" TargetMode="External"/><Relationship Id="rId50" Type="http://schemas.openxmlformats.org/officeDocument/2006/relationships/hyperlink" Target="https://bulbapedia.bulbagarden.net/wiki/Raticate_(Pok%C3%A9mon)" TargetMode="External"/><Relationship Id="rId1302" Type="http://schemas.openxmlformats.org/officeDocument/2006/relationships/hyperlink" Target="https://bulbapedia.bulbagarden.net/wiki/Probopass_(Pok%C3%A9mon)" TargetMode="External"/><Relationship Id="rId1786" Type="http://schemas.openxmlformats.org/officeDocument/2006/relationships/hyperlink" Target="https://bulbapedia.bulbagarden.net/wiki/Pyroar_(Pok%C3%A9mon)" TargetMode="External"/><Relationship Id="rId53" Type="http://schemas.openxmlformats.org/officeDocument/2006/relationships/hyperlink" Target="https://bulbapedia.bulbagarden.net/wiki/Spearow_(Pok%C3%A9mon)" TargetMode="External"/><Relationship Id="rId1303" Type="http://schemas.openxmlformats.org/officeDocument/2006/relationships/hyperlink" Target="https://bulbapedia.bulbagarden.net/wiki/Dusknoir_(Pok%C3%A9mon)" TargetMode="External"/><Relationship Id="rId1787" Type="http://schemas.openxmlformats.org/officeDocument/2006/relationships/hyperlink" Target="https://bulbapedia.bulbagarden.net/wiki/Flab%C3%A9b%C3%A9_(Pok%C3%A9mon)" TargetMode="External"/><Relationship Id="rId52" Type="http://schemas.openxmlformats.org/officeDocument/2006/relationships/hyperlink" Target="https://bulbapedia.bulbagarden.net/wiki/Raticate_(Pok%C3%A9mon)" TargetMode="External"/><Relationship Id="rId1304" Type="http://schemas.openxmlformats.org/officeDocument/2006/relationships/hyperlink" Target="https://bulbapedia.bulbagarden.net/wiki/Dusknoir_(Pok%C3%A9mon)" TargetMode="External"/><Relationship Id="rId1788" Type="http://schemas.openxmlformats.org/officeDocument/2006/relationships/hyperlink" Target="https://bulbapedia.bulbagarden.net/wiki/Flab%C3%A9b%C3%A9_(Pok%C3%A9mon)" TargetMode="External"/><Relationship Id="rId55" Type="http://schemas.openxmlformats.org/officeDocument/2006/relationships/hyperlink" Target="https://bulbapedia.bulbagarden.net/wiki/Fearow_(Pok%C3%A9mon)" TargetMode="External"/><Relationship Id="rId1305" Type="http://schemas.openxmlformats.org/officeDocument/2006/relationships/hyperlink" Target="https://bulbapedia.bulbagarden.net/wiki/Froslass_(Pok%C3%A9mon)" TargetMode="External"/><Relationship Id="rId1789" Type="http://schemas.openxmlformats.org/officeDocument/2006/relationships/hyperlink" Target="https://bulbapedia.bulbagarden.net/wiki/Flab%C3%A9b%C3%A9_(Pok%C3%A9mon)" TargetMode="External"/><Relationship Id="rId54" Type="http://schemas.openxmlformats.org/officeDocument/2006/relationships/hyperlink" Target="https://bulbapedia.bulbagarden.net/wiki/Spearow_(Pok%C3%A9mon)" TargetMode="External"/><Relationship Id="rId1306" Type="http://schemas.openxmlformats.org/officeDocument/2006/relationships/hyperlink" Target="https://bulbapedia.bulbagarden.net/wiki/Froslass_(Pok%C3%A9mon)" TargetMode="External"/><Relationship Id="rId57" Type="http://schemas.openxmlformats.org/officeDocument/2006/relationships/hyperlink" Target="https://bulbapedia.bulbagarden.net/wiki/Ekans_(Pok%C3%A9mon)" TargetMode="External"/><Relationship Id="rId1307" Type="http://schemas.openxmlformats.org/officeDocument/2006/relationships/hyperlink" Target="https://bulbapedia.bulbagarden.net/wiki/Rotom_(Pok%C3%A9mon)" TargetMode="External"/><Relationship Id="rId56" Type="http://schemas.openxmlformats.org/officeDocument/2006/relationships/hyperlink" Target="https://bulbapedia.bulbagarden.net/wiki/Fearow_(Pok%C3%A9mon)" TargetMode="External"/><Relationship Id="rId1308" Type="http://schemas.openxmlformats.org/officeDocument/2006/relationships/hyperlink" Target="https://bulbapedia.bulbagarden.net/wiki/Rotom_(Pok%C3%A9mon)" TargetMode="External"/><Relationship Id="rId1309" Type="http://schemas.openxmlformats.org/officeDocument/2006/relationships/hyperlink" Target="https://bulbapedia.bulbagarden.net/wiki/Rotom_(Pok%C3%A9mon)" TargetMode="External"/><Relationship Id="rId719" Type="http://schemas.openxmlformats.org/officeDocument/2006/relationships/hyperlink" Target="https://bulbapedia.bulbagarden.net/wiki/Suicune_(Pok%C3%A9mon)" TargetMode="External"/><Relationship Id="rId718" Type="http://schemas.openxmlformats.org/officeDocument/2006/relationships/hyperlink" Target="https://bulbapedia.bulbagarden.net/wiki/Entei_(Pok%C3%A9mon)" TargetMode="External"/><Relationship Id="rId717" Type="http://schemas.openxmlformats.org/officeDocument/2006/relationships/hyperlink" Target="https://bulbapedia.bulbagarden.net/wiki/Entei_(Pok%C3%A9mon)" TargetMode="External"/><Relationship Id="rId712" Type="http://schemas.openxmlformats.org/officeDocument/2006/relationships/hyperlink" Target="https://bulbapedia.bulbagarden.net/wiki/Miltank_(Pok%C3%A9mon)" TargetMode="External"/><Relationship Id="rId711" Type="http://schemas.openxmlformats.org/officeDocument/2006/relationships/hyperlink" Target="https://bulbapedia.bulbagarden.net/wiki/Miltank_(Pok%C3%A9mon)" TargetMode="External"/><Relationship Id="rId710" Type="http://schemas.openxmlformats.org/officeDocument/2006/relationships/hyperlink" Target="https://bulbapedia.bulbagarden.net/wiki/Magby_(Pok%C3%A9mon)" TargetMode="External"/><Relationship Id="rId716" Type="http://schemas.openxmlformats.org/officeDocument/2006/relationships/hyperlink" Target="https://bulbapedia.bulbagarden.net/wiki/Raikou_(Pok%C3%A9mon)" TargetMode="External"/><Relationship Id="rId715" Type="http://schemas.openxmlformats.org/officeDocument/2006/relationships/hyperlink" Target="https://bulbapedia.bulbagarden.net/wiki/Raikou_(Pok%C3%A9mon)" TargetMode="External"/><Relationship Id="rId714" Type="http://schemas.openxmlformats.org/officeDocument/2006/relationships/hyperlink" Target="https://bulbapedia.bulbagarden.net/wiki/Blissey_(Pok%C3%A9mon)" TargetMode="External"/><Relationship Id="rId713" Type="http://schemas.openxmlformats.org/officeDocument/2006/relationships/hyperlink" Target="https://bulbapedia.bulbagarden.net/wiki/Blissey_(Pok%C3%A9mon)" TargetMode="External"/><Relationship Id="rId59" Type="http://schemas.openxmlformats.org/officeDocument/2006/relationships/hyperlink" Target="https://bulbapedia.bulbagarden.net/wiki/Arbok_(Pok%C3%A9mon)" TargetMode="External"/><Relationship Id="rId58" Type="http://schemas.openxmlformats.org/officeDocument/2006/relationships/hyperlink" Target="https://bulbapedia.bulbagarden.net/wiki/Ekans_(Pok%C3%A9mon)" TargetMode="External"/><Relationship Id="rId1780" Type="http://schemas.openxmlformats.org/officeDocument/2006/relationships/hyperlink" Target="https://bulbapedia.bulbagarden.net/wiki/Vivillon_(Pok%C3%A9mon)" TargetMode="External"/><Relationship Id="rId1781" Type="http://schemas.openxmlformats.org/officeDocument/2006/relationships/hyperlink" Target="https://bulbapedia.bulbagarden.net/wiki/Litleo_(Pok%C3%A9mon)" TargetMode="External"/><Relationship Id="rId1782" Type="http://schemas.openxmlformats.org/officeDocument/2006/relationships/hyperlink" Target="https://bulbapedia.bulbagarden.net/wiki/Litleo_(Pok%C3%A9mon)" TargetMode="External"/><Relationship Id="rId1783" Type="http://schemas.openxmlformats.org/officeDocument/2006/relationships/hyperlink" Target="https://bulbapedia.bulbagarden.net/wiki/Pyroar_(Pok%C3%A9mon)" TargetMode="External"/><Relationship Id="rId1300" Type="http://schemas.openxmlformats.org/officeDocument/2006/relationships/hyperlink" Target="https://bulbapedia.bulbagarden.net/wiki/Gallade_(Pok%C3%A9mon)" TargetMode="External"/><Relationship Id="rId1784" Type="http://schemas.openxmlformats.org/officeDocument/2006/relationships/hyperlink" Target="https://bulbapedia.bulbagarden.net/wiki/Pyroar_(Pok%C3%A9mon)" TargetMode="External"/><Relationship Id="rId2269" Type="http://schemas.openxmlformats.org/officeDocument/2006/relationships/hyperlink" Target="https://bulbapedia.bulbagarden.net/wiki/Runerigus_(Pok%C3%A9mon)" TargetMode="External"/><Relationship Id="rId349" Type="http://schemas.openxmlformats.org/officeDocument/2006/relationships/hyperlink" Target="https://bulbapedia.bulbagarden.net/wiki/Electabuzz_(Pok%C3%A9mon)" TargetMode="External"/><Relationship Id="rId348" Type="http://schemas.openxmlformats.org/officeDocument/2006/relationships/hyperlink" Target="https://bulbapedia.bulbagarden.net/wiki/Jynx_(Pok%C3%A9mon)" TargetMode="External"/><Relationship Id="rId347" Type="http://schemas.openxmlformats.org/officeDocument/2006/relationships/hyperlink" Target="https://bulbapedia.bulbagarden.net/wiki/Jynx_(Pok%C3%A9mon)" TargetMode="External"/><Relationship Id="rId346" Type="http://schemas.openxmlformats.org/officeDocument/2006/relationships/hyperlink" Target="https://bulbapedia.bulbagarden.net/wiki/Scyther_(Pok%C3%A9mon)" TargetMode="External"/><Relationship Id="rId2260" Type="http://schemas.openxmlformats.org/officeDocument/2006/relationships/hyperlink" Target="https://bulbapedia.bulbagarden.net/wiki/Obstagoon_(Pok%C3%A9mon)" TargetMode="External"/><Relationship Id="rId341" Type="http://schemas.openxmlformats.org/officeDocument/2006/relationships/hyperlink" Target="https://bulbapedia.bulbagarden.net/wiki/Mr._Mime_(Pok%C3%A9mon)" TargetMode="External"/><Relationship Id="rId2261" Type="http://schemas.openxmlformats.org/officeDocument/2006/relationships/hyperlink" Target="https://bulbapedia.bulbagarden.net/wiki/Perrserker_(Pok%C3%A9mon)" TargetMode="External"/><Relationship Id="rId340" Type="http://schemas.openxmlformats.org/officeDocument/2006/relationships/hyperlink" Target="https://bulbapedia.bulbagarden.net/wiki/Mr._Mime_(Pok%C3%A9mon)" TargetMode="External"/><Relationship Id="rId2262" Type="http://schemas.openxmlformats.org/officeDocument/2006/relationships/hyperlink" Target="https://bulbapedia.bulbagarden.net/wiki/Perrserker_(Pok%C3%A9mon)" TargetMode="External"/><Relationship Id="rId2263" Type="http://schemas.openxmlformats.org/officeDocument/2006/relationships/hyperlink" Target="https://bulbapedia.bulbagarden.net/wiki/Cursola_(Pok%C3%A9mon)" TargetMode="External"/><Relationship Id="rId2264" Type="http://schemas.openxmlformats.org/officeDocument/2006/relationships/hyperlink" Target="https://bulbapedia.bulbagarden.net/wiki/Cursola_(Pok%C3%A9mon)" TargetMode="External"/><Relationship Id="rId345" Type="http://schemas.openxmlformats.org/officeDocument/2006/relationships/hyperlink" Target="https://bulbapedia.bulbagarden.net/wiki/Scyther_(Pok%C3%A9mon)" TargetMode="External"/><Relationship Id="rId2265" Type="http://schemas.openxmlformats.org/officeDocument/2006/relationships/hyperlink" Target="https://bulbapedia.bulbagarden.net/wiki/Sirfetch%27d_(Pok%C3%A9mon)" TargetMode="External"/><Relationship Id="rId344" Type="http://schemas.openxmlformats.org/officeDocument/2006/relationships/hyperlink" Target="https://bulbapedia.bulbagarden.net/wiki/Scyther_(Pok%C3%A9mon)" TargetMode="External"/><Relationship Id="rId2266" Type="http://schemas.openxmlformats.org/officeDocument/2006/relationships/hyperlink" Target="https://bulbapedia.bulbagarden.net/wiki/Sirfetch%27d_(Pok%C3%A9mon)" TargetMode="External"/><Relationship Id="rId343" Type="http://schemas.openxmlformats.org/officeDocument/2006/relationships/hyperlink" Target="https://bulbapedia.bulbagarden.net/wiki/Scyther_(Pok%C3%A9mon)" TargetMode="External"/><Relationship Id="rId2267" Type="http://schemas.openxmlformats.org/officeDocument/2006/relationships/hyperlink" Target="https://bulbapedia.bulbagarden.net/wiki/Mr._Rime_(Pok%C3%A9mon)" TargetMode="External"/><Relationship Id="rId342" Type="http://schemas.openxmlformats.org/officeDocument/2006/relationships/hyperlink" Target="https://bulbapedia.bulbagarden.net/wiki/Mr._Mime_(Pok%C3%A9mon)" TargetMode="External"/><Relationship Id="rId2268" Type="http://schemas.openxmlformats.org/officeDocument/2006/relationships/hyperlink" Target="https://bulbapedia.bulbagarden.net/wiki/Mr._Rime_(Pok%C3%A9mon)" TargetMode="External"/><Relationship Id="rId2258" Type="http://schemas.openxmlformats.org/officeDocument/2006/relationships/hyperlink" Target="https://bulbapedia.bulbagarden.net/wiki/Grimmsnarl_(Pok%C3%A9mon)" TargetMode="External"/><Relationship Id="rId2259" Type="http://schemas.openxmlformats.org/officeDocument/2006/relationships/hyperlink" Target="https://bulbapedia.bulbagarden.net/wiki/Obstagoon_(Pok%C3%A9mon)" TargetMode="External"/><Relationship Id="rId338" Type="http://schemas.openxmlformats.org/officeDocument/2006/relationships/hyperlink" Target="https://bulbapedia.bulbagarden.net/wiki/Starmie_(Pok%C3%A9mon)" TargetMode="External"/><Relationship Id="rId337" Type="http://schemas.openxmlformats.org/officeDocument/2006/relationships/hyperlink" Target="https://bulbapedia.bulbagarden.net/wiki/Starmie_(Pok%C3%A9mon)" TargetMode="External"/><Relationship Id="rId336" Type="http://schemas.openxmlformats.org/officeDocument/2006/relationships/hyperlink" Target="https://bulbapedia.bulbagarden.net/wiki/Staryu_(Pok%C3%A9mon)" TargetMode="External"/><Relationship Id="rId335" Type="http://schemas.openxmlformats.org/officeDocument/2006/relationships/hyperlink" Target="https://bulbapedia.bulbagarden.net/wiki/Staryu_(Pok%C3%A9mon)" TargetMode="External"/><Relationship Id="rId339" Type="http://schemas.openxmlformats.org/officeDocument/2006/relationships/hyperlink" Target="https://bulbapedia.bulbagarden.net/wiki/Mr._Mime_(Pok%C3%A9mon)" TargetMode="External"/><Relationship Id="rId330" Type="http://schemas.openxmlformats.org/officeDocument/2006/relationships/hyperlink" Target="https://bulbapedia.bulbagarden.net/wiki/Goldeen_(Pok%C3%A9mon)" TargetMode="External"/><Relationship Id="rId2250" Type="http://schemas.openxmlformats.org/officeDocument/2006/relationships/hyperlink" Target="https://bulbapedia.bulbagarden.net/wiki/Hattrem_(Pok%C3%A9mon)" TargetMode="External"/><Relationship Id="rId2251" Type="http://schemas.openxmlformats.org/officeDocument/2006/relationships/hyperlink" Target="https://bulbapedia.bulbagarden.net/wiki/Hatterene_(Pok%C3%A9mon)" TargetMode="External"/><Relationship Id="rId2252" Type="http://schemas.openxmlformats.org/officeDocument/2006/relationships/hyperlink" Target="https://bulbapedia.bulbagarden.net/wiki/Hatterene_(Pok%C3%A9mon)" TargetMode="External"/><Relationship Id="rId2253" Type="http://schemas.openxmlformats.org/officeDocument/2006/relationships/hyperlink" Target="https://bulbapedia.bulbagarden.net/wiki/Impidimp_(Pok%C3%A9mon)" TargetMode="External"/><Relationship Id="rId334" Type="http://schemas.openxmlformats.org/officeDocument/2006/relationships/hyperlink" Target="https://bulbapedia.bulbagarden.net/wiki/Seaking_(Pok%C3%A9mon)" TargetMode="External"/><Relationship Id="rId2254" Type="http://schemas.openxmlformats.org/officeDocument/2006/relationships/hyperlink" Target="https://bulbapedia.bulbagarden.net/wiki/Impidimp_(Pok%C3%A9mon)" TargetMode="External"/><Relationship Id="rId333" Type="http://schemas.openxmlformats.org/officeDocument/2006/relationships/hyperlink" Target="https://bulbapedia.bulbagarden.net/wiki/Seaking_(Pok%C3%A9mon)" TargetMode="External"/><Relationship Id="rId2255" Type="http://schemas.openxmlformats.org/officeDocument/2006/relationships/hyperlink" Target="https://bulbapedia.bulbagarden.net/wiki/Morgrem_(Pok%C3%A9mon)" TargetMode="External"/><Relationship Id="rId332" Type="http://schemas.openxmlformats.org/officeDocument/2006/relationships/hyperlink" Target="https://bulbapedia.bulbagarden.net/wiki/Seaking_(Pok%C3%A9mon)" TargetMode="External"/><Relationship Id="rId2256" Type="http://schemas.openxmlformats.org/officeDocument/2006/relationships/hyperlink" Target="https://bulbapedia.bulbagarden.net/wiki/Morgrem_(Pok%C3%A9mon)" TargetMode="External"/><Relationship Id="rId331" Type="http://schemas.openxmlformats.org/officeDocument/2006/relationships/hyperlink" Target="https://bulbapedia.bulbagarden.net/wiki/Seaking_(Pok%C3%A9mon)" TargetMode="External"/><Relationship Id="rId2257" Type="http://schemas.openxmlformats.org/officeDocument/2006/relationships/hyperlink" Target="https://bulbapedia.bulbagarden.net/wiki/Grimmsnarl_(Pok%C3%A9mon)" TargetMode="External"/><Relationship Id="rId370" Type="http://schemas.openxmlformats.org/officeDocument/2006/relationships/hyperlink" Target="https://bulbapedia.bulbagarden.net/wiki/Gyarados_(Pok%C3%A9mon)" TargetMode="External"/><Relationship Id="rId369" Type="http://schemas.openxmlformats.org/officeDocument/2006/relationships/hyperlink" Target="https://bulbapedia.bulbagarden.net/wiki/Gyarados_(Pok%C3%A9mon)" TargetMode="External"/><Relationship Id="rId368" Type="http://schemas.openxmlformats.org/officeDocument/2006/relationships/hyperlink" Target="https://bulbapedia.bulbagarden.net/wiki/Gyarados_(Pok%C3%A9mon)" TargetMode="External"/><Relationship Id="rId2280" Type="http://schemas.openxmlformats.org/officeDocument/2006/relationships/hyperlink" Target="https://bulbapedia.bulbagarden.net/wiki/Alcremie_(Pok%C3%A9mon)" TargetMode="External"/><Relationship Id="rId2281" Type="http://schemas.openxmlformats.org/officeDocument/2006/relationships/hyperlink" Target="https://bulbapedia.bulbagarden.net/wiki/Alcremie_(Pok%C3%A9mon)" TargetMode="External"/><Relationship Id="rId2282" Type="http://schemas.openxmlformats.org/officeDocument/2006/relationships/hyperlink" Target="https://bulbapedia.bulbagarden.net/wiki/Alcremie_(Pok%C3%A9mon)" TargetMode="External"/><Relationship Id="rId363" Type="http://schemas.openxmlformats.org/officeDocument/2006/relationships/hyperlink" Target="https://bulbapedia.bulbagarden.net/wiki/Magikarp_(Pok%C3%A9mon)" TargetMode="External"/><Relationship Id="rId2283" Type="http://schemas.openxmlformats.org/officeDocument/2006/relationships/hyperlink" Target="https://bulbapedia.bulbagarden.net/wiki/Alcremie_(Pok%C3%A9mon)" TargetMode="External"/><Relationship Id="rId362" Type="http://schemas.openxmlformats.org/officeDocument/2006/relationships/hyperlink" Target="https://bulbapedia.bulbagarden.net/wiki/Tauros_(Pok%C3%A9mon)" TargetMode="External"/><Relationship Id="rId2284" Type="http://schemas.openxmlformats.org/officeDocument/2006/relationships/hyperlink" Target="https://bulbapedia.bulbagarden.net/wiki/Alcremie_(Pok%C3%A9mon)" TargetMode="External"/><Relationship Id="rId361" Type="http://schemas.openxmlformats.org/officeDocument/2006/relationships/hyperlink" Target="https://bulbapedia.bulbagarden.net/wiki/Tauros_(Pok%C3%A9mon)" TargetMode="External"/><Relationship Id="rId2285" Type="http://schemas.openxmlformats.org/officeDocument/2006/relationships/hyperlink" Target="https://bulbapedia.bulbagarden.net/wiki/Alcremie_(Pok%C3%A9mon)" TargetMode="External"/><Relationship Id="rId360" Type="http://schemas.openxmlformats.org/officeDocument/2006/relationships/hyperlink" Target="https://bulbapedia.bulbagarden.net/wiki/Tauros_(Pok%C3%A9mon)" TargetMode="External"/><Relationship Id="rId2286" Type="http://schemas.openxmlformats.org/officeDocument/2006/relationships/hyperlink" Target="https://bulbapedia.bulbagarden.net/wiki/Alcremie_(Pok%C3%A9mon)" TargetMode="External"/><Relationship Id="rId367" Type="http://schemas.openxmlformats.org/officeDocument/2006/relationships/hyperlink" Target="https://bulbapedia.bulbagarden.net/wiki/Gyarados_(Pok%C3%A9mon)" TargetMode="External"/><Relationship Id="rId2287" Type="http://schemas.openxmlformats.org/officeDocument/2006/relationships/hyperlink" Target="https://bulbapedia.bulbagarden.net/wiki/Falinks_(Pok%C3%A9mon)" TargetMode="External"/><Relationship Id="rId366" Type="http://schemas.openxmlformats.org/officeDocument/2006/relationships/hyperlink" Target="https://bulbapedia.bulbagarden.net/wiki/Magikarp_(Pok%C3%A9mon)" TargetMode="External"/><Relationship Id="rId2288" Type="http://schemas.openxmlformats.org/officeDocument/2006/relationships/hyperlink" Target="https://bulbapedia.bulbagarden.net/wiki/Falinks_(Pok%C3%A9mon)" TargetMode="External"/><Relationship Id="rId365" Type="http://schemas.openxmlformats.org/officeDocument/2006/relationships/hyperlink" Target="https://bulbapedia.bulbagarden.net/wiki/Magikarp_(Pok%C3%A9mon)" TargetMode="External"/><Relationship Id="rId2289" Type="http://schemas.openxmlformats.org/officeDocument/2006/relationships/hyperlink" Target="https://bulbapedia.bulbagarden.net/wiki/Pincurchin_(Pok%C3%A9mon)" TargetMode="External"/><Relationship Id="rId364" Type="http://schemas.openxmlformats.org/officeDocument/2006/relationships/hyperlink" Target="https://bulbapedia.bulbagarden.net/wiki/Magikarp_(Pok%C3%A9mon)" TargetMode="External"/><Relationship Id="rId95" Type="http://schemas.openxmlformats.org/officeDocument/2006/relationships/hyperlink" Target="https://bulbapedia.bulbagarden.net/wiki/Vulpix_(Pok%C3%A9mon)" TargetMode="External"/><Relationship Id="rId94" Type="http://schemas.openxmlformats.org/officeDocument/2006/relationships/hyperlink" Target="https://bulbapedia.bulbagarden.net/wiki/Clefable_(Pok%C3%A9mon)" TargetMode="External"/><Relationship Id="rId97" Type="http://schemas.openxmlformats.org/officeDocument/2006/relationships/hyperlink" Target="https://bulbapedia.bulbagarden.net/wiki/Vulpix_(Pok%C3%A9mon)" TargetMode="External"/><Relationship Id="rId96" Type="http://schemas.openxmlformats.org/officeDocument/2006/relationships/hyperlink" Target="https://bulbapedia.bulbagarden.net/wiki/Vulpix_(Pok%C3%A9mon)" TargetMode="External"/><Relationship Id="rId99" Type="http://schemas.openxmlformats.org/officeDocument/2006/relationships/hyperlink" Target="https://bulbapedia.bulbagarden.net/wiki/Ninetales_(Pok%C3%A9mon)" TargetMode="External"/><Relationship Id="rId98" Type="http://schemas.openxmlformats.org/officeDocument/2006/relationships/hyperlink" Target="https://bulbapedia.bulbagarden.net/wiki/Vulpix_(Pok%C3%A9mon)" TargetMode="External"/><Relationship Id="rId91" Type="http://schemas.openxmlformats.org/officeDocument/2006/relationships/hyperlink" Target="https://bulbapedia.bulbagarden.net/wiki/Clefairy_(Pok%C3%A9mon)" TargetMode="External"/><Relationship Id="rId90" Type="http://schemas.openxmlformats.org/officeDocument/2006/relationships/hyperlink" Target="https://bulbapedia.bulbagarden.net/wiki/Nidoking_(Pok%C3%A9mon)" TargetMode="External"/><Relationship Id="rId93" Type="http://schemas.openxmlformats.org/officeDocument/2006/relationships/hyperlink" Target="https://bulbapedia.bulbagarden.net/wiki/Clefable_(Pok%C3%A9mon)" TargetMode="External"/><Relationship Id="rId92" Type="http://schemas.openxmlformats.org/officeDocument/2006/relationships/hyperlink" Target="https://bulbapedia.bulbagarden.net/wiki/Clefairy_(Pok%C3%A9mon)" TargetMode="External"/><Relationship Id="rId359" Type="http://schemas.openxmlformats.org/officeDocument/2006/relationships/hyperlink" Target="https://bulbapedia.bulbagarden.net/wiki/Tauros_(Pok%C3%A9mon)" TargetMode="External"/><Relationship Id="rId358" Type="http://schemas.openxmlformats.org/officeDocument/2006/relationships/hyperlink" Target="https://bulbapedia.bulbagarden.net/wiki/Tauros_(Pok%C3%A9mon)" TargetMode="External"/><Relationship Id="rId357" Type="http://schemas.openxmlformats.org/officeDocument/2006/relationships/hyperlink" Target="https://bulbapedia.bulbagarden.net/wiki/Tauros_(Pok%C3%A9mon)" TargetMode="External"/><Relationship Id="rId2270" Type="http://schemas.openxmlformats.org/officeDocument/2006/relationships/hyperlink" Target="https://bulbapedia.bulbagarden.net/wiki/Runerigus_(Pok%C3%A9mon)" TargetMode="External"/><Relationship Id="rId2271" Type="http://schemas.openxmlformats.org/officeDocument/2006/relationships/hyperlink" Target="https://bulbapedia.bulbagarden.net/wiki/Milcery_(Pok%C3%A9mon)" TargetMode="External"/><Relationship Id="rId352" Type="http://schemas.openxmlformats.org/officeDocument/2006/relationships/hyperlink" Target="https://bulbapedia.bulbagarden.net/wiki/Magmar_(Pok%C3%A9mon)" TargetMode="External"/><Relationship Id="rId2272" Type="http://schemas.openxmlformats.org/officeDocument/2006/relationships/hyperlink" Target="https://bulbapedia.bulbagarden.net/wiki/Milcery_(Pok%C3%A9mon)" TargetMode="External"/><Relationship Id="rId351" Type="http://schemas.openxmlformats.org/officeDocument/2006/relationships/hyperlink" Target="https://bulbapedia.bulbagarden.net/wiki/Magmar_(Pok%C3%A9mon)" TargetMode="External"/><Relationship Id="rId2273" Type="http://schemas.openxmlformats.org/officeDocument/2006/relationships/hyperlink" Target="https://bulbapedia.bulbagarden.net/wiki/Alcremie_(Pok%C3%A9mon)" TargetMode="External"/><Relationship Id="rId350" Type="http://schemas.openxmlformats.org/officeDocument/2006/relationships/hyperlink" Target="https://bulbapedia.bulbagarden.net/wiki/Electabuzz_(Pok%C3%A9mon)" TargetMode="External"/><Relationship Id="rId2274" Type="http://schemas.openxmlformats.org/officeDocument/2006/relationships/hyperlink" Target="https://bulbapedia.bulbagarden.net/wiki/Alcremie_(Pok%C3%A9mon)" TargetMode="External"/><Relationship Id="rId2275" Type="http://schemas.openxmlformats.org/officeDocument/2006/relationships/hyperlink" Target="https://bulbapedia.bulbagarden.net/wiki/Alcremie_(Pok%C3%A9mon)" TargetMode="External"/><Relationship Id="rId356" Type="http://schemas.openxmlformats.org/officeDocument/2006/relationships/hyperlink" Target="https://bulbapedia.bulbagarden.net/wiki/Tauros_(Pok%C3%A9mon)" TargetMode="External"/><Relationship Id="rId2276" Type="http://schemas.openxmlformats.org/officeDocument/2006/relationships/hyperlink" Target="https://bulbapedia.bulbagarden.net/wiki/Alcremie_(Pok%C3%A9mon)" TargetMode="External"/><Relationship Id="rId355" Type="http://schemas.openxmlformats.org/officeDocument/2006/relationships/hyperlink" Target="https://bulbapedia.bulbagarden.net/wiki/Tauros_(Pok%C3%A9mon)" TargetMode="External"/><Relationship Id="rId2277" Type="http://schemas.openxmlformats.org/officeDocument/2006/relationships/hyperlink" Target="https://bulbapedia.bulbagarden.net/wiki/Alcremie_(Pok%C3%A9mon)" TargetMode="External"/><Relationship Id="rId354" Type="http://schemas.openxmlformats.org/officeDocument/2006/relationships/hyperlink" Target="https://bulbapedia.bulbagarden.net/wiki/Pinsir_(Pok%C3%A9mon)" TargetMode="External"/><Relationship Id="rId2278" Type="http://schemas.openxmlformats.org/officeDocument/2006/relationships/hyperlink" Target="https://bulbapedia.bulbagarden.net/wiki/Alcremie_(Pok%C3%A9mon)" TargetMode="External"/><Relationship Id="rId353" Type="http://schemas.openxmlformats.org/officeDocument/2006/relationships/hyperlink" Target="https://bulbapedia.bulbagarden.net/wiki/Pinsir_(Pok%C3%A9mon)" TargetMode="External"/><Relationship Id="rId2279" Type="http://schemas.openxmlformats.org/officeDocument/2006/relationships/hyperlink" Target="https://bulbapedia.bulbagarden.net/wiki/Alcremie_(Pok%C3%A9mon)" TargetMode="External"/><Relationship Id="rId1378" Type="http://schemas.openxmlformats.org/officeDocument/2006/relationships/hyperlink" Target="https://bulbapedia.bulbagarden.net/wiki/Herdier_(Pok%C3%A9mon)" TargetMode="External"/><Relationship Id="rId2225" Type="http://schemas.openxmlformats.org/officeDocument/2006/relationships/hyperlink" Target="https://bulbapedia.bulbagarden.net/wiki/Toxel_(Pok%C3%A9mon)" TargetMode="External"/><Relationship Id="rId1379" Type="http://schemas.openxmlformats.org/officeDocument/2006/relationships/hyperlink" Target="https://bulbapedia.bulbagarden.net/wiki/Stoutland_(Pok%C3%A9mon)" TargetMode="External"/><Relationship Id="rId2226" Type="http://schemas.openxmlformats.org/officeDocument/2006/relationships/hyperlink" Target="https://bulbapedia.bulbagarden.net/wiki/Toxel_(Pok%C3%A9mon)" TargetMode="External"/><Relationship Id="rId2227" Type="http://schemas.openxmlformats.org/officeDocument/2006/relationships/hyperlink" Target="https://bulbapedia.bulbagarden.net/wiki/Toxtricity_(Pok%C3%A9mon)" TargetMode="External"/><Relationship Id="rId2228" Type="http://schemas.openxmlformats.org/officeDocument/2006/relationships/hyperlink" Target="https://bulbapedia.bulbagarden.net/wiki/Toxtricity_(Pok%C3%A9mon)" TargetMode="External"/><Relationship Id="rId2229" Type="http://schemas.openxmlformats.org/officeDocument/2006/relationships/hyperlink" Target="https://bulbapedia.bulbagarden.net/wiki/Toxtricity_(Pok%C3%A9mon)" TargetMode="External"/><Relationship Id="rId305" Type="http://schemas.openxmlformats.org/officeDocument/2006/relationships/hyperlink" Target="https://bulbapedia.bulbagarden.net/wiki/Weezing_(Pok%C3%A9mon)" TargetMode="External"/><Relationship Id="rId789" Type="http://schemas.openxmlformats.org/officeDocument/2006/relationships/hyperlink" Target="https://bulbapedia.bulbagarden.net/wiki/Ludicolo_(Pok%C3%A9mon)" TargetMode="External"/><Relationship Id="rId304" Type="http://schemas.openxmlformats.org/officeDocument/2006/relationships/hyperlink" Target="https://bulbapedia.bulbagarden.net/wiki/Koffing_(Pok%C3%A9mon)" TargetMode="External"/><Relationship Id="rId788" Type="http://schemas.openxmlformats.org/officeDocument/2006/relationships/hyperlink" Target="https://bulbapedia.bulbagarden.net/wiki/Ludicolo_(Pok%C3%A9mon)" TargetMode="External"/><Relationship Id="rId303" Type="http://schemas.openxmlformats.org/officeDocument/2006/relationships/hyperlink" Target="https://bulbapedia.bulbagarden.net/wiki/Koffing_(Pok%C3%A9mon)" TargetMode="External"/><Relationship Id="rId787" Type="http://schemas.openxmlformats.org/officeDocument/2006/relationships/hyperlink" Target="https://bulbapedia.bulbagarden.net/wiki/Ludicolo_(Pok%C3%A9mon)" TargetMode="External"/><Relationship Id="rId302" Type="http://schemas.openxmlformats.org/officeDocument/2006/relationships/hyperlink" Target="https://bulbapedia.bulbagarden.net/wiki/Lickitung_(Pok%C3%A9mon)" TargetMode="External"/><Relationship Id="rId786" Type="http://schemas.openxmlformats.org/officeDocument/2006/relationships/hyperlink" Target="https://bulbapedia.bulbagarden.net/wiki/Lombre_(Pok%C3%A9mon)" TargetMode="External"/><Relationship Id="rId309" Type="http://schemas.openxmlformats.org/officeDocument/2006/relationships/hyperlink" Target="https://bulbapedia.bulbagarden.net/wiki/Rhyhorn_(Pok%C3%A9mon)" TargetMode="External"/><Relationship Id="rId308" Type="http://schemas.openxmlformats.org/officeDocument/2006/relationships/hyperlink" Target="https://bulbapedia.bulbagarden.net/wiki/Weezing_(Pok%C3%A9mon)" TargetMode="External"/><Relationship Id="rId307" Type="http://schemas.openxmlformats.org/officeDocument/2006/relationships/hyperlink" Target="https://bulbapedia.bulbagarden.net/wiki/Weezing_(Pok%C3%A9mon)" TargetMode="External"/><Relationship Id="rId306" Type="http://schemas.openxmlformats.org/officeDocument/2006/relationships/hyperlink" Target="https://bulbapedia.bulbagarden.net/wiki/Weezing_(Pok%C3%A9mon)" TargetMode="External"/><Relationship Id="rId781" Type="http://schemas.openxmlformats.org/officeDocument/2006/relationships/hyperlink" Target="https://bulbapedia.bulbagarden.net/wiki/Dustox_(Pok%C3%A9mon)" TargetMode="External"/><Relationship Id="rId1370" Type="http://schemas.openxmlformats.org/officeDocument/2006/relationships/hyperlink" Target="https://bulbapedia.bulbagarden.net/wiki/Samurott_(Pok%C3%A9mon)" TargetMode="External"/><Relationship Id="rId780" Type="http://schemas.openxmlformats.org/officeDocument/2006/relationships/hyperlink" Target="https://bulbapedia.bulbagarden.net/wiki/Dustox_(Pok%C3%A9mon)" TargetMode="External"/><Relationship Id="rId1371" Type="http://schemas.openxmlformats.org/officeDocument/2006/relationships/hyperlink" Target="https://bulbapedia.bulbagarden.net/wiki/Patrat_(Pok%C3%A9mon)" TargetMode="External"/><Relationship Id="rId1372" Type="http://schemas.openxmlformats.org/officeDocument/2006/relationships/hyperlink" Target="https://bulbapedia.bulbagarden.net/wiki/Patrat_(Pok%C3%A9mon)" TargetMode="External"/><Relationship Id="rId1373" Type="http://schemas.openxmlformats.org/officeDocument/2006/relationships/hyperlink" Target="https://bulbapedia.bulbagarden.net/wiki/Watchog_(Pok%C3%A9mon)" TargetMode="External"/><Relationship Id="rId2220" Type="http://schemas.openxmlformats.org/officeDocument/2006/relationships/hyperlink" Target="https://bulbapedia.bulbagarden.net/wiki/Cramorant_(Pok%C3%A9mon)" TargetMode="External"/><Relationship Id="rId301" Type="http://schemas.openxmlformats.org/officeDocument/2006/relationships/hyperlink" Target="https://bulbapedia.bulbagarden.net/wiki/Lickitung_(Pok%C3%A9mon)" TargetMode="External"/><Relationship Id="rId785" Type="http://schemas.openxmlformats.org/officeDocument/2006/relationships/hyperlink" Target="https://bulbapedia.bulbagarden.net/wiki/Lombre_(Pok%C3%A9mon)" TargetMode="External"/><Relationship Id="rId1374" Type="http://schemas.openxmlformats.org/officeDocument/2006/relationships/hyperlink" Target="https://bulbapedia.bulbagarden.net/wiki/Watchog_(Pok%C3%A9mon)" TargetMode="External"/><Relationship Id="rId2221" Type="http://schemas.openxmlformats.org/officeDocument/2006/relationships/hyperlink" Target="https://bulbapedia.bulbagarden.net/wiki/Arrokuda_(Pok%C3%A9mon)" TargetMode="External"/><Relationship Id="rId300" Type="http://schemas.openxmlformats.org/officeDocument/2006/relationships/hyperlink" Target="https://bulbapedia.bulbagarden.net/wiki/Hitmonchan_(Pok%C3%A9mon)" TargetMode="External"/><Relationship Id="rId784" Type="http://schemas.openxmlformats.org/officeDocument/2006/relationships/hyperlink" Target="https://bulbapedia.bulbagarden.net/wiki/Lotad_(Pok%C3%A9mon)" TargetMode="External"/><Relationship Id="rId1375" Type="http://schemas.openxmlformats.org/officeDocument/2006/relationships/hyperlink" Target="https://bulbapedia.bulbagarden.net/wiki/Lillipup_(Pok%C3%A9mon)" TargetMode="External"/><Relationship Id="rId2222" Type="http://schemas.openxmlformats.org/officeDocument/2006/relationships/hyperlink" Target="https://bulbapedia.bulbagarden.net/wiki/Arrokuda_(Pok%C3%A9mon)" TargetMode="External"/><Relationship Id="rId783" Type="http://schemas.openxmlformats.org/officeDocument/2006/relationships/hyperlink" Target="https://bulbapedia.bulbagarden.net/wiki/Lotad_(Pok%C3%A9mon)" TargetMode="External"/><Relationship Id="rId1376" Type="http://schemas.openxmlformats.org/officeDocument/2006/relationships/hyperlink" Target="https://bulbapedia.bulbagarden.net/wiki/Lillipup_(Pok%C3%A9mon)" TargetMode="External"/><Relationship Id="rId2223" Type="http://schemas.openxmlformats.org/officeDocument/2006/relationships/hyperlink" Target="https://bulbapedia.bulbagarden.net/wiki/Barraskewda_(Pok%C3%A9mon)" TargetMode="External"/><Relationship Id="rId782" Type="http://schemas.openxmlformats.org/officeDocument/2006/relationships/hyperlink" Target="https://bulbapedia.bulbagarden.net/wiki/Dustox_(Pok%C3%A9mon)" TargetMode="External"/><Relationship Id="rId1377" Type="http://schemas.openxmlformats.org/officeDocument/2006/relationships/hyperlink" Target="https://bulbapedia.bulbagarden.net/wiki/Herdier_(Pok%C3%A9mon)" TargetMode="External"/><Relationship Id="rId2224" Type="http://schemas.openxmlformats.org/officeDocument/2006/relationships/hyperlink" Target="https://bulbapedia.bulbagarden.net/wiki/Barraskewda_(Pok%C3%A9mon)" TargetMode="External"/><Relationship Id="rId1367" Type="http://schemas.openxmlformats.org/officeDocument/2006/relationships/hyperlink" Target="https://bulbapedia.bulbagarden.net/wiki/Samurott_(Pok%C3%A9mon)" TargetMode="External"/><Relationship Id="rId2214" Type="http://schemas.openxmlformats.org/officeDocument/2006/relationships/hyperlink" Target="https://bulbapedia.bulbagarden.net/wiki/Appletun_(Pok%C3%A9mon)" TargetMode="External"/><Relationship Id="rId1368" Type="http://schemas.openxmlformats.org/officeDocument/2006/relationships/hyperlink" Target="https://bulbapedia.bulbagarden.net/wiki/Samurott_(Pok%C3%A9mon)" TargetMode="External"/><Relationship Id="rId2215" Type="http://schemas.openxmlformats.org/officeDocument/2006/relationships/hyperlink" Target="https://bulbapedia.bulbagarden.net/wiki/Silicobra_(Pok%C3%A9mon)" TargetMode="External"/><Relationship Id="rId1369" Type="http://schemas.openxmlformats.org/officeDocument/2006/relationships/hyperlink" Target="https://bulbapedia.bulbagarden.net/wiki/Samurott_(Pok%C3%A9mon)" TargetMode="External"/><Relationship Id="rId2216" Type="http://schemas.openxmlformats.org/officeDocument/2006/relationships/hyperlink" Target="https://bulbapedia.bulbagarden.net/wiki/Silicobra_(Pok%C3%A9mon)" TargetMode="External"/><Relationship Id="rId2217" Type="http://schemas.openxmlformats.org/officeDocument/2006/relationships/hyperlink" Target="https://bulbapedia.bulbagarden.net/wiki/Sandaconda_(Pok%C3%A9mon)" TargetMode="External"/><Relationship Id="rId2218" Type="http://schemas.openxmlformats.org/officeDocument/2006/relationships/hyperlink" Target="https://bulbapedia.bulbagarden.net/wiki/Sandaconda_(Pok%C3%A9mon)" TargetMode="External"/><Relationship Id="rId2219" Type="http://schemas.openxmlformats.org/officeDocument/2006/relationships/hyperlink" Target="https://bulbapedia.bulbagarden.net/wiki/Cramorant_(Pok%C3%A9mon)" TargetMode="External"/><Relationship Id="rId778" Type="http://schemas.openxmlformats.org/officeDocument/2006/relationships/hyperlink" Target="https://bulbapedia.bulbagarden.net/wiki/Cascoon_(Pok%C3%A9mon)" TargetMode="External"/><Relationship Id="rId777" Type="http://schemas.openxmlformats.org/officeDocument/2006/relationships/hyperlink" Target="https://bulbapedia.bulbagarden.net/wiki/Cascoon_(Pok%C3%A9mon)" TargetMode="External"/><Relationship Id="rId776" Type="http://schemas.openxmlformats.org/officeDocument/2006/relationships/hyperlink" Target="https://bulbapedia.bulbagarden.net/wiki/Beautifly_(Pok%C3%A9mon)" TargetMode="External"/><Relationship Id="rId775" Type="http://schemas.openxmlformats.org/officeDocument/2006/relationships/hyperlink" Target="https://bulbapedia.bulbagarden.net/wiki/Beautifly_(Pok%C3%A9mon)" TargetMode="External"/><Relationship Id="rId779" Type="http://schemas.openxmlformats.org/officeDocument/2006/relationships/hyperlink" Target="https://bulbapedia.bulbagarden.net/wiki/Dustox_(Pok%C3%A9mon)" TargetMode="External"/><Relationship Id="rId770" Type="http://schemas.openxmlformats.org/officeDocument/2006/relationships/hyperlink" Target="https://bulbapedia.bulbagarden.net/wiki/Wurmple_(Pok%C3%A9mon)" TargetMode="External"/><Relationship Id="rId1360" Type="http://schemas.openxmlformats.org/officeDocument/2006/relationships/hyperlink" Target="https://bulbapedia.bulbagarden.net/wiki/Pignite_(Pok%C3%A9mon)" TargetMode="External"/><Relationship Id="rId1361" Type="http://schemas.openxmlformats.org/officeDocument/2006/relationships/hyperlink" Target="https://bulbapedia.bulbagarden.net/wiki/Emboar_(Pok%C3%A9mon)" TargetMode="External"/><Relationship Id="rId1362" Type="http://schemas.openxmlformats.org/officeDocument/2006/relationships/hyperlink" Target="https://bulbapedia.bulbagarden.net/wiki/Emboar_(Pok%C3%A9mon)" TargetMode="External"/><Relationship Id="rId774" Type="http://schemas.openxmlformats.org/officeDocument/2006/relationships/hyperlink" Target="https://bulbapedia.bulbagarden.net/wiki/Beautifly_(Pok%C3%A9mon)" TargetMode="External"/><Relationship Id="rId1363" Type="http://schemas.openxmlformats.org/officeDocument/2006/relationships/hyperlink" Target="https://bulbapedia.bulbagarden.net/wiki/Oshawott_(Pok%C3%A9mon)" TargetMode="External"/><Relationship Id="rId2210" Type="http://schemas.openxmlformats.org/officeDocument/2006/relationships/hyperlink" Target="https://bulbapedia.bulbagarden.net/wiki/Applin_(Pok%C3%A9mon)" TargetMode="External"/><Relationship Id="rId773" Type="http://schemas.openxmlformats.org/officeDocument/2006/relationships/hyperlink" Target="https://bulbapedia.bulbagarden.net/wiki/Beautifly_(Pok%C3%A9mon)" TargetMode="External"/><Relationship Id="rId1364" Type="http://schemas.openxmlformats.org/officeDocument/2006/relationships/hyperlink" Target="https://bulbapedia.bulbagarden.net/wiki/Oshawott_(Pok%C3%A9mon)" TargetMode="External"/><Relationship Id="rId2211" Type="http://schemas.openxmlformats.org/officeDocument/2006/relationships/hyperlink" Target="https://bulbapedia.bulbagarden.net/wiki/Flapple_(Pok%C3%A9mon)" TargetMode="External"/><Relationship Id="rId772" Type="http://schemas.openxmlformats.org/officeDocument/2006/relationships/hyperlink" Target="https://bulbapedia.bulbagarden.net/wiki/Silcoon_(Pok%C3%A9mon)" TargetMode="External"/><Relationship Id="rId1365" Type="http://schemas.openxmlformats.org/officeDocument/2006/relationships/hyperlink" Target="https://bulbapedia.bulbagarden.net/wiki/Dewott_(Pok%C3%A9mon)" TargetMode="External"/><Relationship Id="rId2212" Type="http://schemas.openxmlformats.org/officeDocument/2006/relationships/hyperlink" Target="https://bulbapedia.bulbagarden.net/wiki/Flapple_(Pok%C3%A9mon)" TargetMode="External"/><Relationship Id="rId771" Type="http://schemas.openxmlformats.org/officeDocument/2006/relationships/hyperlink" Target="https://bulbapedia.bulbagarden.net/wiki/Silcoon_(Pok%C3%A9mon)" TargetMode="External"/><Relationship Id="rId1366" Type="http://schemas.openxmlformats.org/officeDocument/2006/relationships/hyperlink" Target="https://bulbapedia.bulbagarden.net/wiki/Dewott_(Pok%C3%A9mon)" TargetMode="External"/><Relationship Id="rId2213" Type="http://schemas.openxmlformats.org/officeDocument/2006/relationships/hyperlink" Target="https://bulbapedia.bulbagarden.net/wiki/Appletun_(Pok%C3%A9mon)" TargetMode="External"/><Relationship Id="rId2247" Type="http://schemas.openxmlformats.org/officeDocument/2006/relationships/hyperlink" Target="https://bulbapedia.bulbagarden.net/wiki/Hatenna_(Pok%C3%A9mon)" TargetMode="External"/><Relationship Id="rId2248" Type="http://schemas.openxmlformats.org/officeDocument/2006/relationships/hyperlink" Target="https://bulbapedia.bulbagarden.net/wiki/Hatenna_(Pok%C3%A9mon)" TargetMode="External"/><Relationship Id="rId2249" Type="http://schemas.openxmlformats.org/officeDocument/2006/relationships/hyperlink" Target="https://bulbapedia.bulbagarden.net/wiki/Hattrem_(Pok%C3%A9mon)" TargetMode="External"/><Relationship Id="rId327" Type="http://schemas.openxmlformats.org/officeDocument/2006/relationships/hyperlink" Target="https://bulbapedia.bulbagarden.net/wiki/Goldeen_(Pok%C3%A9mon)" TargetMode="External"/><Relationship Id="rId326" Type="http://schemas.openxmlformats.org/officeDocument/2006/relationships/hyperlink" Target="https://bulbapedia.bulbagarden.net/wiki/Seadra_(Pok%C3%A9mon)" TargetMode="External"/><Relationship Id="rId325" Type="http://schemas.openxmlformats.org/officeDocument/2006/relationships/hyperlink" Target="https://bulbapedia.bulbagarden.net/wiki/Seadra_(Pok%C3%A9mon)" TargetMode="External"/><Relationship Id="rId324" Type="http://schemas.openxmlformats.org/officeDocument/2006/relationships/hyperlink" Target="https://bulbapedia.bulbagarden.net/wiki/Horsea_(Pok%C3%A9mon)" TargetMode="External"/><Relationship Id="rId329" Type="http://schemas.openxmlformats.org/officeDocument/2006/relationships/hyperlink" Target="https://bulbapedia.bulbagarden.net/wiki/Goldeen_(Pok%C3%A9mon)" TargetMode="External"/><Relationship Id="rId1390" Type="http://schemas.openxmlformats.org/officeDocument/2006/relationships/hyperlink" Target="https://bulbapedia.bulbagarden.net/wiki/Pansear_(Pok%C3%A9mon)" TargetMode="External"/><Relationship Id="rId328" Type="http://schemas.openxmlformats.org/officeDocument/2006/relationships/hyperlink" Target="https://bulbapedia.bulbagarden.net/wiki/Goldeen_(Pok%C3%A9mon)" TargetMode="External"/><Relationship Id="rId1391" Type="http://schemas.openxmlformats.org/officeDocument/2006/relationships/hyperlink" Target="https://bulbapedia.bulbagarden.net/wiki/Simisear_(Pok%C3%A9mon)" TargetMode="External"/><Relationship Id="rId1392" Type="http://schemas.openxmlformats.org/officeDocument/2006/relationships/hyperlink" Target="https://bulbapedia.bulbagarden.net/wiki/Simisear_(Pok%C3%A9mon)" TargetMode="External"/><Relationship Id="rId1393" Type="http://schemas.openxmlformats.org/officeDocument/2006/relationships/hyperlink" Target="https://bulbapedia.bulbagarden.net/wiki/Panpour_(Pok%C3%A9mon)" TargetMode="External"/><Relationship Id="rId2240" Type="http://schemas.openxmlformats.org/officeDocument/2006/relationships/hyperlink" Target="https://bulbapedia.bulbagarden.net/wiki/Sinistea_(Pok%C3%A9mon)" TargetMode="External"/><Relationship Id="rId1394" Type="http://schemas.openxmlformats.org/officeDocument/2006/relationships/hyperlink" Target="https://bulbapedia.bulbagarden.net/wiki/Panpour_(Pok%C3%A9mon)" TargetMode="External"/><Relationship Id="rId2241" Type="http://schemas.openxmlformats.org/officeDocument/2006/relationships/hyperlink" Target="https://bulbapedia.bulbagarden.net/wiki/Sinistea_(Pok%C3%A9mon)" TargetMode="External"/><Relationship Id="rId1395" Type="http://schemas.openxmlformats.org/officeDocument/2006/relationships/hyperlink" Target="https://bulbapedia.bulbagarden.net/wiki/Simipour_(Pok%C3%A9mon)" TargetMode="External"/><Relationship Id="rId2242" Type="http://schemas.openxmlformats.org/officeDocument/2006/relationships/hyperlink" Target="https://bulbapedia.bulbagarden.net/wiki/Sinistea_(Pok%C3%A9mon)" TargetMode="External"/><Relationship Id="rId323" Type="http://schemas.openxmlformats.org/officeDocument/2006/relationships/hyperlink" Target="https://bulbapedia.bulbagarden.net/wiki/Horsea_(Pok%C3%A9mon)" TargetMode="External"/><Relationship Id="rId1396" Type="http://schemas.openxmlformats.org/officeDocument/2006/relationships/hyperlink" Target="https://bulbapedia.bulbagarden.net/wiki/Simipour_(Pok%C3%A9mon)" TargetMode="External"/><Relationship Id="rId2243" Type="http://schemas.openxmlformats.org/officeDocument/2006/relationships/hyperlink" Target="https://bulbapedia.bulbagarden.net/wiki/Polteageist_(Pok%C3%A9mon)" TargetMode="External"/><Relationship Id="rId322" Type="http://schemas.openxmlformats.org/officeDocument/2006/relationships/hyperlink" Target="https://bulbapedia.bulbagarden.net/wiki/Kangaskhan_(Pok%C3%A9mon)" TargetMode="External"/><Relationship Id="rId1397" Type="http://schemas.openxmlformats.org/officeDocument/2006/relationships/hyperlink" Target="https://bulbapedia.bulbagarden.net/wiki/Munna_(Pok%C3%A9mon)" TargetMode="External"/><Relationship Id="rId2244" Type="http://schemas.openxmlformats.org/officeDocument/2006/relationships/hyperlink" Target="https://bulbapedia.bulbagarden.net/wiki/Polteageist_(Pok%C3%A9mon)" TargetMode="External"/><Relationship Id="rId321" Type="http://schemas.openxmlformats.org/officeDocument/2006/relationships/hyperlink" Target="https://bulbapedia.bulbagarden.net/wiki/Kangaskhan_(Pok%C3%A9mon)" TargetMode="External"/><Relationship Id="rId1398" Type="http://schemas.openxmlformats.org/officeDocument/2006/relationships/hyperlink" Target="https://bulbapedia.bulbagarden.net/wiki/Munna_(Pok%C3%A9mon)" TargetMode="External"/><Relationship Id="rId2245" Type="http://schemas.openxmlformats.org/officeDocument/2006/relationships/hyperlink" Target="https://bulbapedia.bulbagarden.net/wiki/Polteageist_(Pok%C3%A9mon)" TargetMode="External"/><Relationship Id="rId320" Type="http://schemas.openxmlformats.org/officeDocument/2006/relationships/hyperlink" Target="https://bulbapedia.bulbagarden.net/wiki/Tangela_(Pok%C3%A9mon)" TargetMode="External"/><Relationship Id="rId1399" Type="http://schemas.openxmlformats.org/officeDocument/2006/relationships/hyperlink" Target="https://bulbapedia.bulbagarden.net/wiki/Musharna_(Pok%C3%A9mon)" TargetMode="External"/><Relationship Id="rId2246" Type="http://schemas.openxmlformats.org/officeDocument/2006/relationships/hyperlink" Target="https://bulbapedia.bulbagarden.net/wiki/Polteageist_(Pok%C3%A9mon)" TargetMode="External"/><Relationship Id="rId1389" Type="http://schemas.openxmlformats.org/officeDocument/2006/relationships/hyperlink" Target="https://bulbapedia.bulbagarden.net/wiki/Pansear_(Pok%C3%A9mon)" TargetMode="External"/><Relationship Id="rId2236" Type="http://schemas.openxmlformats.org/officeDocument/2006/relationships/hyperlink" Target="https://bulbapedia.bulbagarden.net/wiki/Clobbopus_(Pok%C3%A9mon)" TargetMode="External"/><Relationship Id="rId2237" Type="http://schemas.openxmlformats.org/officeDocument/2006/relationships/hyperlink" Target="https://bulbapedia.bulbagarden.net/wiki/Grapploct_(Pok%C3%A9mon)" TargetMode="External"/><Relationship Id="rId2238" Type="http://schemas.openxmlformats.org/officeDocument/2006/relationships/hyperlink" Target="https://bulbapedia.bulbagarden.net/wiki/Grapploct_(Pok%C3%A9mon)" TargetMode="External"/><Relationship Id="rId2239" Type="http://schemas.openxmlformats.org/officeDocument/2006/relationships/hyperlink" Target="https://bulbapedia.bulbagarden.net/wiki/Sinistea_(Pok%C3%A9mon)" TargetMode="External"/><Relationship Id="rId316" Type="http://schemas.openxmlformats.org/officeDocument/2006/relationships/hyperlink" Target="https://bulbapedia.bulbagarden.net/wiki/Rhydon_(Pok%C3%A9mon)" TargetMode="External"/><Relationship Id="rId315" Type="http://schemas.openxmlformats.org/officeDocument/2006/relationships/hyperlink" Target="https://bulbapedia.bulbagarden.net/wiki/Rhydon_(Pok%C3%A9mon)" TargetMode="External"/><Relationship Id="rId799" Type="http://schemas.openxmlformats.org/officeDocument/2006/relationships/hyperlink" Target="https://bulbapedia.bulbagarden.net/wiki/Shiftry_(Pok%C3%A9mon)" TargetMode="External"/><Relationship Id="rId314" Type="http://schemas.openxmlformats.org/officeDocument/2006/relationships/hyperlink" Target="https://bulbapedia.bulbagarden.net/wiki/Rhydon_(Pok%C3%A9mon)" TargetMode="External"/><Relationship Id="rId798" Type="http://schemas.openxmlformats.org/officeDocument/2006/relationships/hyperlink" Target="https://bulbapedia.bulbagarden.net/wiki/Shiftry_(Pok%C3%A9mon)" TargetMode="External"/><Relationship Id="rId313" Type="http://schemas.openxmlformats.org/officeDocument/2006/relationships/hyperlink" Target="https://bulbapedia.bulbagarden.net/wiki/Rhydon_(Pok%C3%A9mon)" TargetMode="External"/><Relationship Id="rId797" Type="http://schemas.openxmlformats.org/officeDocument/2006/relationships/hyperlink" Target="https://bulbapedia.bulbagarden.net/wiki/Shiftry_(Pok%C3%A9mon)" TargetMode="External"/><Relationship Id="rId319" Type="http://schemas.openxmlformats.org/officeDocument/2006/relationships/hyperlink" Target="https://bulbapedia.bulbagarden.net/wiki/Tangela_(Pok%C3%A9mon)" TargetMode="External"/><Relationship Id="rId318" Type="http://schemas.openxmlformats.org/officeDocument/2006/relationships/hyperlink" Target="https://bulbapedia.bulbagarden.net/wiki/Chansey_(Pok%C3%A9mon)" TargetMode="External"/><Relationship Id="rId317" Type="http://schemas.openxmlformats.org/officeDocument/2006/relationships/hyperlink" Target="https://bulbapedia.bulbagarden.net/wiki/Chansey_(Pok%C3%A9mon)" TargetMode="External"/><Relationship Id="rId1380" Type="http://schemas.openxmlformats.org/officeDocument/2006/relationships/hyperlink" Target="https://bulbapedia.bulbagarden.net/wiki/Stoutland_(Pok%C3%A9mon)" TargetMode="External"/><Relationship Id="rId792" Type="http://schemas.openxmlformats.org/officeDocument/2006/relationships/hyperlink" Target="https://bulbapedia.bulbagarden.net/wiki/Seedot_(Pok%C3%A9mon)" TargetMode="External"/><Relationship Id="rId1381" Type="http://schemas.openxmlformats.org/officeDocument/2006/relationships/hyperlink" Target="https://bulbapedia.bulbagarden.net/wiki/Purrloin_(Pok%C3%A9mon)" TargetMode="External"/><Relationship Id="rId791" Type="http://schemas.openxmlformats.org/officeDocument/2006/relationships/hyperlink" Target="https://bulbapedia.bulbagarden.net/wiki/Seedot_(Pok%C3%A9mon)" TargetMode="External"/><Relationship Id="rId1382" Type="http://schemas.openxmlformats.org/officeDocument/2006/relationships/hyperlink" Target="https://bulbapedia.bulbagarden.net/wiki/Purrloin_(Pok%C3%A9mon)" TargetMode="External"/><Relationship Id="rId790" Type="http://schemas.openxmlformats.org/officeDocument/2006/relationships/hyperlink" Target="https://bulbapedia.bulbagarden.net/wiki/Ludicolo_(Pok%C3%A9mon)" TargetMode="External"/><Relationship Id="rId1383" Type="http://schemas.openxmlformats.org/officeDocument/2006/relationships/hyperlink" Target="https://bulbapedia.bulbagarden.net/wiki/Liepard_(Pok%C3%A9mon)" TargetMode="External"/><Relationship Id="rId2230" Type="http://schemas.openxmlformats.org/officeDocument/2006/relationships/hyperlink" Target="https://bulbapedia.bulbagarden.net/wiki/Toxtricity_(Pok%C3%A9mon)" TargetMode="External"/><Relationship Id="rId1384" Type="http://schemas.openxmlformats.org/officeDocument/2006/relationships/hyperlink" Target="https://bulbapedia.bulbagarden.net/wiki/Liepard_(Pok%C3%A9mon)" TargetMode="External"/><Relationship Id="rId2231" Type="http://schemas.openxmlformats.org/officeDocument/2006/relationships/hyperlink" Target="https://bulbapedia.bulbagarden.net/wiki/Sizzlipede_(Pok%C3%A9mon)" TargetMode="External"/><Relationship Id="rId312" Type="http://schemas.openxmlformats.org/officeDocument/2006/relationships/hyperlink" Target="https://bulbapedia.bulbagarden.net/wiki/Rhyhorn_(Pok%C3%A9mon)" TargetMode="External"/><Relationship Id="rId796" Type="http://schemas.openxmlformats.org/officeDocument/2006/relationships/hyperlink" Target="https://bulbapedia.bulbagarden.net/wiki/Nuzleaf_(Pok%C3%A9mon)" TargetMode="External"/><Relationship Id="rId1385" Type="http://schemas.openxmlformats.org/officeDocument/2006/relationships/hyperlink" Target="https://bulbapedia.bulbagarden.net/wiki/Pansage_(Pok%C3%A9mon)" TargetMode="External"/><Relationship Id="rId2232" Type="http://schemas.openxmlformats.org/officeDocument/2006/relationships/hyperlink" Target="https://bulbapedia.bulbagarden.net/wiki/Sizzlipede_(Pok%C3%A9mon)" TargetMode="External"/><Relationship Id="rId311" Type="http://schemas.openxmlformats.org/officeDocument/2006/relationships/hyperlink" Target="https://bulbapedia.bulbagarden.net/wiki/Rhyhorn_(Pok%C3%A9mon)" TargetMode="External"/><Relationship Id="rId795" Type="http://schemas.openxmlformats.org/officeDocument/2006/relationships/hyperlink" Target="https://bulbapedia.bulbagarden.net/wiki/Nuzleaf_(Pok%C3%A9mon)" TargetMode="External"/><Relationship Id="rId1386" Type="http://schemas.openxmlformats.org/officeDocument/2006/relationships/hyperlink" Target="https://bulbapedia.bulbagarden.net/wiki/Pansage_(Pok%C3%A9mon)" TargetMode="External"/><Relationship Id="rId2233" Type="http://schemas.openxmlformats.org/officeDocument/2006/relationships/hyperlink" Target="https://bulbapedia.bulbagarden.net/wiki/Centiskorch_(Pok%C3%A9mon)" TargetMode="External"/><Relationship Id="rId310" Type="http://schemas.openxmlformats.org/officeDocument/2006/relationships/hyperlink" Target="https://bulbapedia.bulbagarden.net/wiki/Rhyhorn_(Pok%C3%A9mon)" TargetMode="External"/><Relationship Id="rId794" Type="http://schemas.openxmlformats.org/officeDocument/2006/relationships/hyperlink" Target="https://bulbapedia.bulbagarden.net/wiki/Nuzleaf_(Pok%C3%A9mon)" TargetMode="External"/><Relationship Id="rId1387" Type="http://schemas.openxmlformats.org/officeDocument/2006/relationships/hyperlink" Target="https://bulbapedia.bulbagarden.net/wiki/Simisage_(Pok%C3%A9mon)" TargetMode="External"/><Relationship Id="rId2234" Type="http://schemas.openxmlformats.org/officeDocument/2006/relationships/hyperlink" Target="https://bulbapedia.bulbagarden.net/wiki/Centiskorch_(Pok%C3%A9mon)" TargetMode="External"/><Relationship Id="rId793" Type="http://schemas.openxmlformats.org/officeDocument/2006/relationships/hyperlink" Target="https://bulbapedia.bulbagarden.net/wiki/Nuzleaf_(Pok%C3%A9mon)" TargetMode="External"/><Relationship Id="rId1388" Type="http://schemas.openxmlformats.org/officeDocument/2006/relationships/hyperlink" Target="https://bulbapedia.bulbagarden.net/wiki/Simisage_(Pok%C3%A9mon)" TargetMode="External"/><Relationship Id="rId2235" Type="http://schemas.openxmlformats.org/officeDocument/2006/relationships/hyperlink" Target="https://bulbapedia.bulbagarden.net/wiki/Clobbopus_(Pok%C3%A9mon)" TargetMode="External"/><Relationship Id="rId297" Type="http://schemas.openxmlformats.org/officeDocument/2006/relationships/hyperlink" Target="https://bulbapedia.bulbagarden.net/wiki/Hitmonlee_(Pok%C3%A9mon)" TargetMode="External"/><Relationship Id="rId296" Type="http://schemas.openxmlformats.org/officeDocument/2006/relationships/hyperlink" Target="https://bulbapedia.bulbagarden.net/wiki/Marowak_(Pok%C3%A9mon)" TargetMode="External"/><Relationship Id="rId295" Type="http://schemas.openxmlformats.org/officeDocument/2006/relationships/hyperlink" Target="https://bulbapedia.bulbagarden.net/wiki/Marowak_(Pok%C3%A9mon)" TargetMode="External"/><Relationship Id="rId294" Type="http://schemas.openxmlformats.org/officeDocument/2006/relationships/hyperlink" Target="https://bulbapedia.bulbagarden.net/wiki/Marowak_(Pok%C3%A9mon)" TargetMode="External"/><Relationship Id="rId299" Type="http://schemas.openxmlformats.org/officeDocument/2006/relationships/hyperlink" Target="https://bulbapedia.bulbagarden.net/wiki/Hitmonchan_(Pok%C3%A9mon)" TargetMode="External"/><Relationship Id="rId298" Type="http://schemas.openxmlformats.org/officeDocument/2006/relationships/hyperlink" Target="https://bulbapedia.bulbagarden.net/wiki/Hitmonlee_(Pok%C3%A9mon)" TargetMode="External"/><Relationship Id="rId271" Type="http://schemas.openxmlformats.org/officeDocument/2006/relationships/hyperlink" Target="https://bulbapedia.bulbagarden.net/wiki/Hypno_(Pok%C3%A9mon)" TargetMode="External"/><Relationship Id="rId270" Type="http://schemas.openxmlformats.org/officeDocument/2006/relationships/hyperlink" Target="https://bulbapedia.bulbagarden.net/wiki/Hypno_(Pok%C3%A9mon)" TargetMode="External"/><Relationship Id="rId269" Type="http://schemas.openxmlformats.org/officeDocument/2006/relationships/hyperlink" Target="https://bulbapedia.bulbagarden.net/wiki/Hypno_(Pok%C3%A9mon)" TargetMode="External"/><Relationship Id="rId264" Type="http://schemas.openxmlformats.org/officeDocument/2006/relationships/hyperlink" Target="https://bulbapedia.bulbagarden.net/wiki/Gengar_(Pok%C3%A9mon)" TargetMode="External"/><Relationship Id="rId263" Type="http://schemas.openxmlformats.org/officeDocument/2006/relationships/hyperlink" Target="https://bulbapedia.bulbagarden.net/wiki/Gengar_(Pok%C3%A9mon)" TargetMode="External"/><Relationship Id="rId262" Type="http://schemas.openxmlformats.org/officeDocument/2006/relationships/hyperlink" Target="https://bulbapedia.bulbagarden.net/wiki/Haunter_(Pok%C3%A9mon)" TargetMode="External"/><Relationship Id="rId261" Type="http://schemas.openxmlformats.org/officeDocument/2006/relationships/hyperlink" Target="https://bulbapedia.bulbagarden.net/wiki/Haunter_(Pok%C3%A9mon)" TargetMode="External"/><Relationship Id="rId268" Type="http://schemas.openxmlformats.org/officeDocument/2006/relationships/hyperlink" Target="https://bulbapedia.bulbagarden.net/wiki/Drowzee_(Pok%C3%A9mon)" TargetMode="External"/><Relationship Id="rId267" Type="http://schemas.openxmlformats.org/officeDocument/2006/relationships/hyperlink" Target="https://bulbapedia.bulbagarden.net/wiki/Drowzee_(Pok%C3%A9mon)" TargetMode="External"/><Relationship Id="rId266" Type="http://schemas.openxmlformats.org/officeDocument/2006/relationships/hyperlink" Target="https://bulbapedia.bulbagarden.net/wiki/Onix_(Pok%C3%A9mon)" TargetMode="External"/><Relationship Id="rId265" Type="http://schemas.openxmlformats.org/officeDocument/2006/relationships/hyperlink" Target="https://bulbapedia.bulbagarden.net/wiki/Onix_(Pok%C3%A9mon)" TargetMode="External"/><Relationship Id="rId260" Type="http://schemas.openxmlformats.org/officeDocument/2006/relationships/hyperlink" Target="https://bulbapedia.bulbagarden.net/wiki/Gastly_(Pok%C3%A9mon)" TargetMode="External"/><Relationship Id="rId259" Type="http://schemas.openxmlformats.org/officeDocument/2006/relationships/hyperlink" Target="https://bulbapedia.bulbagarden.net/wiki/Gastly_(Pok%C3%A9mon)" TargetMode="External"/><Relationship Id="rId258" Type="http://schemas.openxmlformats.org/officeDocument/2006/relationships/hyperlink" Target="https://bulbapedia.bulbagarden.net/wiki/Cloyster_(Pok%C3%A9mon)" TargetMode="External"/><Relationship Id="rId2290" Type="http://schemas.openxmlformats.org/officeDocument/2006/relationships/hyperlink" Target="https://bulbapedia.bulbagarden.net/wiki/Pincurchin_(Pok%C3%A9mon)" TargetMode="External"/><Relationship Id="rId2291" Type="http://schemas.openxmlformats.org/officeDocument/2006/relationships/hyperlink" Target="https://bulbapedia.bulbagarden.net/wiki/Snom_(Pok%C3%A9mon)" TargetMode="External"/><Relationship Id="rId2292" Type="http://schemas.openxmlformats.org/officeDocument/2006/relationships/hyperlink" Target="https://bulbapedia.bulbagarden.net/wiki/Snom_(Pok%C3%A9mon)" TargetMode="External"/><Relationship Id="rId2293" Type="http://schemas.openxmlformats.org/officeDocument/2006/relationships/hyperlink" Target="https://bulbapedia.bulbagarden.net/wiki/Frosmoth_(Pok%C3%A9mon)" TargetMode="External"/><Relationship Id="rId253" Type="http://schemas.openxmlformats.org/officeDocument/2006/relationships/hyperlink" Target="https://bulbapedia.bulbagarden.net/wiki/Muk_(Pok%C3%A9mon)" TargetMode="External"/><Relationship Id="rId2294" Type="http://schemas.openxmlformats.org/officeDocument/2006/relationships/hyperlink" Target="https://bulbapedia.bulbagarden.net/wiki/Frosmoth_(Pok%C3%A9mon)" TargetMode="External"/><Relationship Id="rId252" Type="http://schemas.openxmlformats.org/officeDocument/2006/relationships/hyperlink" Target="https://bulbapedia.bulbagarden.net/wiki/Muk_(Pok%C3%A9mon)" TargetMode="External"/><Relationship Id="rId2295" Type="http://schemas.openxmlformats.org/officeDocument/2006/relationships/hyperlink" Target="https://bulbapedia.bulbagarden.net/wiki/Stonjourner_(Pok%C3%A9mon)" TargetMode="External"/><Relationship Id="rId251" Type="http://schemas.openxmlformats.org/officeDocument/2006/relationships/hyperlink" Target="https://bulbapedia.bulbagarden.net/wiki/Muk_(Pok%C3%A9mon)" TargetMode="External"/><Relationship Id="rId2296" Type="http://schemas.openxmlformats.org/officeDocument/2006/relationships/hyperlink" Target="https://bulbapedia.bulbagarden.net/wiki/Stonjourner_(Pok%C3%A9mon)" TargetMode="External"/><Relationship Id="rId250" Type="http://schemas.openxmlformats.org/officeDocument/2006/relationships/hyperlink" Target="https://bulbapedia.bulbagarden.net/wiki/Grimer_(Pok%C3%A9mon)" TargetMode="External"/><Relationship Id="rId2297" Type="http://schemas.openxmlformats.org/officeDocument/2006/relationships/hyperlink" Target="https://bulbapedia.bulbagarden.net/wiki/Eiscue_(Pok%C3%A9mon)" TargetMode="External"/><Relationship Id="rId257" Type="http://schemas.openxmlformats.org/officeDocument/2006/relationships/hyperlink" Target="https://bulbapedia.bulbagarden.net/wiki/Cloyster_(Pok%C3%A9mon)" TargetMode="External"/><Relationship Id="rId2298" Type="http://schemas.openxmlformats.org/officeDocument/2006/relationships/hyperlink" Target="https://bulbapedia.bulbagarden.net/wiki/Eiscue_(Pok%C3%A9mon)" TargetMode="External"/><Relationship Id="rId256" Type="http://schemas.openxmlformats.org/officeDocument/2006/relationships/hyperlink" Target="https://bulbapedia.bulbagarden.net/wiki/Shellder_(Pok%C3%A9mon)" TargetMode="External"/><Relationship Id="rId2299" Type="http://schemas.openxmlformats.org/officeDocument/2006/relationships/hyperlink" Target="https://bulbapedia.bulbagarden.net/wiki/Indeedee_(Pok%C3%A9mon)" TargetMode="External"/><Relationship Id="rId255" Type="http://schemas.openxmlformats.org/officeDocument/2006/relationships/hyperlink" Target="https://bulbapedia.bulbagarden.net/wiki/Shellder_(Pok%C3%A9mon)" TargetMode="External"/><Relationship Id="rId254" Type="http://schemas.openxmlformats.org/officeDocument/2006/relationships/hyperlink" Target="https://bulbapedia.bulbagarden.net/wiki/Muk_(Pok%C3%A9mon)" TargetMode="External"/><Relationship Id="rId293" Type="http://schemas.openxmlformats.org/officeDocument/2006/relationships/hyperlink" Target="https://bulbapedia.bulbagarden.net/wiki/Marowak_(Pok%C3%A9mon)" TargetMode="External"/><Relationship Id="rId292" Type="http://schemas.openxmlformats.org/officeDocument/2006/relationships/hyperlink" Target="https://bulbapedia.bulbagarden.net/wiki/Cubone_(Pok%C3%A9mon)" TargetMode="External"/><Relationship Id="rId291" Type="http://schemas.openxmlformats.org/officeDocument/2006/relationships/hyperlink" Target="https://bulbapedia.bulbagarden.net/wiki/Cubone_(Pok%C3%A9mon)" TargetMode="External"/><Relationship Id="rId290" Type="http://schemas.openxmlformats.org/officeDocument/2006/relationships/hyperlink" Target="https://bulbapedia.bulbagarden.net/wiki/Exeggutor_(Pok%C3%A9mon)" TargetMode="External"/><Relationship Id="rId286" Type="http://schemas.openxmlformats.org/officeDocument/2006/relationships/hyperlink" Target="https://bulbapedia.bulbagarden.net/wiki/Exeggcute_(Pok%C3%A9mon)" TargetMode="External"/><Relationship Id="rId285" Type="http://schemas.openxmlformats.org/officeDocument/2006/relationships/hyperlink" Target="https://bulbapedia.bulbagarden.net/wiki/Exeggcute_(Pok%C3%A9mon)" TargetMode="External"/><Relationship Id="rId284" Type="http://schemas.openxmlformats.org/officeDocument/2006/relationships/hyperlink" Target="https://bulbapedia.bulbagarden.net/wiki/Electrode_(Pok%C3%A9mon)" TargetMode="External"/><Relationship Id="rId283" Type="http://schemas.openxmlformats.org/officeDocument/2006/relationships/hyperlink" Target="https://bulbapedia.bulbagarden.net/wiki/Electrode_(Pok%C3%A9mon)" TargetMode="External"/><Relationship Id="rId289" Type="http://schemas.openxmlformats.org/officeDocument/2006/relationships/hyperlink" Target="https://bulbapedia.bulbagarden.net/wiki/Exeggutor_(Pok%C3%A9mon)" TargetMode="External"/><Relationship Id="rId288" Type="http://schemas.openxmlformats.org/officeDocument/2006/relationships/hyperlink" Target="https://bulbapedia.bulbagarden.net/wiki/Exeggutor_(Pok%C3%A9mon)" TargetMode="External"/><Relationship Id="rId287" Type="http://schemas.openxmlformats.org/officeDocument/2006/relationships/hyperlink" Target="https://bulbapedia.bulbagarden.net/wiki/Exeggutor_(Pok%C3%A9mon)" TargetMode="External"/><Relationship Id="rId282" Type="http://schemas.openxmlformats.org/officeDocument/2006/relationships/hyperlink" Target="https://bulbapedia.bulbagarden.net/wiki/Electrode_(Pok%C3%A9mon)" TargetMode="External"/><Relationship Id="rId281" Type="http://schemas.openxmlformats.org/officeDocument/2006/relationships/hyperlink" Target="https://bulbapedia.bulbagarden.net/wiki/Electrode_(Pok%C3%A9mon)" TargetMode="External"/><Relationship Id="rId280" Type="http://schemas.openxmlformats.org/officeDocument/2006/relationships/hyperlink" Target="https://bulbapedia.bulbagarden.net/wiki/Voltorb_(Pok%C3%A9mon)" TargetMode="External"/><Relationship Id="rId275" Type="http://schemas.openxmlformats.org/officeDocument/2006/relationships/hyperlink" Target="https://bulbapedia.bulbagarden.net/wiki/Kingler_(Pok%C3%A9mon)" TargetMode="External"/><Relationship Id="rId274" Type="http://schemas.openxmlformats.org/officeDocument/2006/relationships/hyperlink" Target="https://bulbapedia.bulbagarden.net/wiki/Krabby_(Pok%C3%A9mon)" TargetMode="External"/><Relationship Id="rId273" Type="http://schemas.openxmlformats.org/officeDocument/2006/relationships/hyperlink" Target="https://bulbapedia.bulbagarden.net/wiki/Krabby_(Pok%C3%A9mon)" TargetMode="External"/><Relationship Id="rId272" Type="http://schemas.openxmlformats.org/officeDocument/2006/relationships/hyperlink" Target="https://bulbapedia.bulbagarden.net/wiki/Hypno_(Pok%C3%A9mon)" TargetMode="External"/><Relationship Id="rId279" Type="http://schemas.openxmlformats.org/officeDocument/2006/relationships/hyperlink" Target="https://bulbapedia.bulbagarden.net/wiki/Voltorb_(Pok%C3%A9mon)" TargetMode="External"/><Relationship Id="rId278" Type="http://schemas.openxmlformats.org/officeDocument/2006/relationships/hyperlink" Target="https://bulbapedia.bulbagarden.net/wiki/Voltorb_(Pok%C3%A9mon)" TargetMode="External"/><Relationship Id="rId277" Type="http://schemas.openxmlformats.org/officeDocument/2006/relationships/hyperlink" Target="https://bulbapedia.bulbagarden.net/wiki/Voltorb_(Pok%C3%A9mon)" TargetMode="External"/><Relationship Id="rId276" Type="http://schemas.openxmlformats.org/officeDocument/2006/relationships/hyperlink" Target="https://bulbapedia.bulbagarden.net/wiki/Kingler_(Pok%C3%A9mon)" TargetMode="External"/><Relationship Id="rId1851" Type="http://schemas.openxmlformats.org/officeDocument/2006/relationships/hyperlink" Target="https://bulbapedia.bulbagarden.net/wiki/Meowstic_(Pok%C3%A9mon)" TargetMode="External"/><Relationship Id="rId1852" Type="http://schemas.openxmlformats.org/officeDocument/2006/relationships/hyperlink" Target="https://bulbapedia.bulbagarden.net/wiki/Meowstic_(Pok%C3%A9mon)" TargetMode="External"/><Relationship Id="rId1853" Type="http://schemas.openxmlformats.org/officeDocument/2006/relationships/hyperlink" Target="https://bulbapedia.bulbagarden.net/wiki/Honedge_(Pok%C3%A9mon)" TargetMode="External"/><Relationship Id="rId1854" Type="http://schemas.openxmlformats.org/officeDocument/2006/relationships/hyperlink" Target="https://bulbapedia.bulbagarden.net/wiki/Honedge_(Pok%C3%A9mon)" TargetMode="External"/><Relationship Id="rId1855" Type="http://schemas.openxmlformats.org/officeDocument/2006/relationships/hyperlink" Target="https://bulbapedia.bulbagarden.net/wiki/Doublade_(Pok%C3%A9mon)" TargetMode="External"/><Relationship Id="rId1856" Type="http://schemas.openxmlformats.org/officeDocument/2006/relationships/hyperlink" Target="https://bulbapedia.bulbagarden.net/wiki/Doublade_(Pok%C3%A9mon)" TargetMode="External"/><Relationship Id="rId1857" Type="http://schemas.openxmlformats.org/officeDocument/2006/relationships/hyperlink" Target="https://bulbapedia.bulbagarden.net/wiki/Aegislash_(Pok%C3%A9mon)" TargetMode="External"/><Relationship Id="rId1858" Type="http://schemas.openxmlformats.org/officeDocument/2006/relationships/hyperlink" Target="https://bulbapedia.bulbagarden.net/wiki/Aegislash_(Pok%C3%A9mon)" TargetMode="External"/><Relationship Id="rId1859" Type="http://schemas.openxmlformats.org/officeDocument/2006/relationships/hyperlink" Target="https://bulbapedia.bulbagarden.net/wiki/Spritzee_(Pok%C3%A9mon)" TargetMode="External"/><Relationship Id="rId1850" Type="http://schemas.openxmlformats.org/officeDocument/2006/relationships/hyperlink" Target="https://bulbapedia.bulbagarden.net/wiki/Meowstic_(Pok%C3%A9mon)" TargetMode="External"/><Relationship Id="rId1840" Type="http://schemas.openxmlformats.org/officeDocument/2006/relationships/hyperlink" Target="https://bulbapedia.bulbagarden.net/wiki/Furfrou_(Pok%C3%A9mon)" TargetMode="External"/><Relationship Id="rId1841" Type="http://schemas.openxmlformats.org/officeDocument/2006/relationships/hyperlink" Target="https://bulbapedia.bulbagarden.net/wiki/Furfrou_(Pok%C3%A9mon)" TargetMode="External"/><Relationship Id="rId1842" Type="http://schemas.openxmlformats.org/officeDocument/2006/relationships/hyperlink" Target="https://bulbapedia.bulbagarden.net/wiki/Furfrou_(Pok%C3%A9mon)" TargetMode="External"/><Relationship Id="rId1843" Type="http://schemas.openxmlformats.org/officeDocument/2006/relationships/hyperlink" Target="https://bulbapedia.bulbagarden.net/wiki/Furfrou_(Pok%C3%A9mon)" TargetMode="External"/><Relationship Id="rId1844" Type="http://schemas.openxmlformats.org/officeDocument/2006/relationships/hyperlink" Target="https://bulbapedia.bulbagarden.net/wiki/Furfrou_(Pok%C3%A9mon)" TargetMode="External"/><Relationship Id="rId1845" Type="http://schemas.openxmlformats.org/officeDocument/2006/relationships/hyperlink" Target="https://bulbapedia.bulbagarden.net/wiki/Furfrou_(Pok%C3%A9mon)" TargetMode="External"/><Relationship Id="rId1846" Type="http://schemas.openxmlformats.org/officeDocument/2006/relationships/hyperlink" Target="https://bulbapedia.bulbagarden.net/wiki/Furfrou_(Pok%C3%A9mon)" TargetMode="External"/><Relationship Id="rId1847" Type="http://schemas.openxmlformats.org/officeDocument/2006/relationships/hyperlink" Target="https://bulbapedia.bulbagarden.net/wiki/Espurr_(Pok%C3%A9mon)" TargetMode="External"/><Relationship Id="rId1848" Type="http://schemas.openxmlformats.org/officeDocument/2006/relationships/hyperlink" Target="https://bulbapedia.bulbagarden.net/wiki/Espurr_(Pok%C3%A9mon)" TargetMode="External"/><Relationship Id="rId1849" Type="http://schemas.openxmlformats.org/officeDocument/2006/relationships/hyperlink" Target="https://bulbapedia.bulbagarden.net/wiki/Meowstic_(Pok%C3%A9mon)" TargetMode="External"/><Relationship Id="rId1873" Type="http://schemas.openxmlformats.org/officeDocument/2006/relationships/hyperlink" Target="https://bulbapedia.bulbagarden.net/wiki/Barbaracle_(Pok%C3%A9mon)" TargetMode="External"/><Relationship Id="rId1874" Type="http://schemas.openxmlformats.org/officeDocument/2006/relationships/hyperlink" Target="https://bulbapedia.bulbagarden.net/wiki/Barbaracle_(Pok%C3%A9mon)" TargetMode="External"/><Relationship Id="rId1875" Type="http://schemas.openxmlformats.org/officeDocument/2006/relationships/hyperlink" Target="https://bulbapedia.bulbagarden.net/wiki/Skrelp_(Pok%C3%A9mon)" TargetMode="External"/><Relationship Id="rId1876" Type="http://schemas.openxmlformats.org/officeDocument/2006/relationships/hyperlink" Target="https://bulbapedia.bulbagarden.net/wiki/Skrelp_(Pok%C3%A9mon)" TargetMode="External"/><Relationship Id="rId1877" Type="http://schemas.openxmlformats.org/officeDocument/2006/relationships/hyperlink" Target="https://bulbapedia.bulbagarden.net/wiki/Dragalge_(Pok%C3%A9mon)" TargetMode="External"/><Relationship Id="rId1878" Type="http://schemas.openxmlformats.org/officeDocument/2006/relationships/hyperlink" Target="https://bulbapedia.bulbagarden.net/wiki/Dragalge_(Pok%C3%A9mon)" TargetMode="External"/><Relationship Id="rId1879" Type="http://schemas.openxmlformats.org/officeDocument/2006/relationships/hyperlink" Target="https://bulbapedia.bulbagarden.net/wiki/Clauncher_(Pok%C3%A9mon)" TargetMode="External"/><Relationship Id="rId1870" Type="http://schemas.openxmlformats.org/officeDocument/2006/relationships/hyperlink" Target="https://bulbapedia.bulbagarden.net/wiki/Malamar_(Pok%C3%A9mon)" TargetMode="External"/><Relationship Id="rId1871" Type="http://schemas.openxmlformats.org/officeDocument/2006/relationships/hyperlink" Target="https://bulbapedia.bulbagarden.net/wiki/Binacle_(Pok%C3%A9mon)" TargetMode="External"/><Relationship Id="rId1872" Type="http://schemas.openxmlformats.org/officeDocument/2006/relationships/hyperlink" Target="https://bulbapedia.bulbagarden.net/wiki/Binacle_(Pok%C3%A9mon)" TargetMode="External"/><Relationship Id="rId1862" Type="http://schemas.openxmlformats.org/officeDocument/2006/relationships/hyperlink" Target="https://bulbapedia.bulbagarden.net/wiki/Aromatisse_(Pok%C3%A9mon)" TargetMode="External"/><Relationship Id="rId1863" Type="http://schemas.openxmlformats.org/officeDocument/2006/relationships/hyperlink" Target="https://bulbapedia.bulbagarden.net/wiki/Swirlix_(Pok%C3%A9mon)" TargetMode="External"/><Relationship Id="rId1864" Type="http://schemas.openxmlformats.org/officeDocument/2006/relationships/hyperlink" Target="https://bulbapedia.bulbagarden.net/wiki/Swirlix_(Pok%C3%A9mon)" TargetMode="External"/><Relationship Id="rId1865" Type="http://schemas.openxmlformats.org/officeDocument/2006/relationships/hyperlink" Target="https://bulbapedia.bulbagarden.net/wiki/Slurpuff_(Pok%C3%A9mon)" TargetMode="External"/><Relationship Id="rId1866" Type="http://schemas.openxmlformats.org/officeDocument/2006/relationships/hyperlink" Target="https://bulbapedia.bulbagarden.net/wiki/Slurpuff_(Pok%C3%A9mon)" TargetMode="External"/><Relationship Id="rId1867" Type="http://schemas.openxmlformats.org/officeDocument/2006/relationships/hyperlink" Target="https://bulbapedia.bulbagarden.net/wiki/Inkay_(Pok%C3%A9mon)" TargetMode="External"/><Relationship Id="rId1868" Type="http://schemas.openxmlformats.org/officeDocument/2006/relationships/hyperlink" Target="https://bulbapedia.bulbagarden.net/wiki/Inkay_(Pok%C3%A9mon)" TargetMode="External"/><Relationship Id="rId1869" Type="http://schemas.openxmlformats.org/officeDocument/2006/relationships/hyperlink" Target="https://bulbapedia.bulbagarden.net/wiki/Malamar_(Pok%C3%A9mon)" TargetMode="External"/><Relationship Id="rId1860" Type="http://schemas.openxmlformats.org/officeDocument/2006/relationships/hyperlink" Target="https://bulbapedia.bulbagarden.net/wiki/Spritzee_(Pok%C3%A9mon)" TargetMode="External"/><Relationship Id="rId1861" Type="http://schemas.openxmlformats.org/officeDocument/2006/relationships/hyperlink" Target="https://bulbapedia.bulbagarden.net/wiki/Aromatisse_(Pok%C3%A9mon)" TargetMode="External"/><Relationship Id="rId1810" Type="http://schemas.openxmlformats.org/officeDocument/2006/relationships/hyperlink" Target="https://bulbapedia.bulbagarden.net/wiki/Florges_(Pok%C3%A9mon)" TargetMode="External"/><Relationship Id="rId1811" Type="http://schemas.openxmlformats.org/officeDocument/2006/relationships/hyperlink" Target="https://bulbapedia.bulbagarden.net/wiki/Florges_(Pok%C3%A9mon)" TargetMode="External"/><Relationship Id="rId1812" Type="http://schemas.openxmlformats.org/officeDocument/2006/relationships/hyperlink" Target="https://bulbapedia.bulbagarden.net/wiki/Florges_(Pok%C3%A9mon)" TargetMode="External"/><Relationship Id="rId1813" Type="http://schemas.openxmlformats.org/officeDocument/2006/relationships/hyperlink" Target="https://bulbapedia.bulbagarden.net/wiki/Florges_(Pok%C3%A9mon)" TargetMode="External"/><Relationship Id="rId1814" Type="http://schemas.openxmlformats.org/officeDocument/2006/relationships/hyperlink" Target="https://bulbapedia.bulbagarden.net/wiki/Florges_(Pok%C3%A9mon)" TargetMode="External"/><Relationship Id="rId1815" Type="http://schemas.openxmlformats.org/officeDocument/2006/relationships/hyperlink" Target="https://bulbapedia.bulbagarden.net/wiki/Florges_(Pok%C3%A9mon)" TargetMode="External"/><Relationship Id="rId1816" Type="http://schemas.openxmlformats.org/officeDocument/2006/relationships/hyperlink" Target="https://bulbapedia.bulbagarden.net/wiki/Florges_(Pok%C3%A9mon)" TargetMode="External"/><Relationship Id="rId1817" Type="http://schemas.openxmlformats.org/officeDocument/2006/relationships/hyperlink" Target="https://bulbapedia.bulbagarden.net/wiki/Florges_(Pok%C3%A9mon)" TargetMode="External"/><Relationship Id="rId1818" Type="http://schemas.openxmlformats.org/officeDocument/2006/relationships/hyperlink" Target="https://bulbapedia.bulbagarden.net/wiki/Florges_(Pok%C3%A9mon)" TargetMode="External"/><Relationship Id="rId1819" Type="http://schemas.openxmlformats.org/officeDocument/2006/relationships/hyperlink" Target="https://bulbapedia.bulbagarden.net/wiki/Skiddo_(Pok%C3%A9mon)" TargetMode="External"/><Relationship Id="rId1800" Type="http://schemas.openxmlformats.org/officeDocument/2006/relationships/hyperlink" Target="https://bulbapedia.bulbagarden.net/wiki/Floette_(Pok%C3%A9mon)" TargetMode="External"/><Relationship Id="rId1801" Type="http://schemas.openxmlformats.org/officeDocument/2006/relationships/hyperlink" Target="https://bulbapedia.bulbagarden.net/wiki/Floette_(Pok%C3%A9mon)" TargetMode="External"/><Relationship Id="rId1802" Type="http://schemas.openxmlformats.org/officeDocument/2006/relationships/hyperlink" Target="https://bulbapedia.bulbagarden.net/wiki/Floette_(Pok%C3%A9mon)" TargetMode="External"/><Relationship Id="rId1803" Type="http://schemas.openxmlformats.org/officeDocument/2006/relationships/hyperlink" Target="https://bulbapedia.bulbagarden.net/wiki/Floette_(Pok%C3%A9mon)" TargetMode="External"/><Relationship Id="rId1804" Type="http://schemas.openxmlformats.org/officeDocument/2006/relationships/hyperlink" Target="https://bulbapedia.bulbagarden.net/wiki/Floette_(Pok%C3%A9mon)" TargetMode="External"/><Relationship Id="rId1805" Type="http://schemas.openxmlformats.org/officeDocument/2006/relationships/hyperlink" Target="https://bulbapedia.bulbagarden.net/wiki/Floette_(Pok%C3%A9mon)" TargetMode="External"/><Relationship Id="rId1806" Type="http://schemas.openxmlformats.org/officeDocument/2006/relationships/hyperlink" Target="https://bulbapedia.bulbagarden.net/wiki/Floette_(Pok%C3%A9mon)" TargetMode="External"/><Relationship Id="rId1807" Type="http://schemas.openxmlformats.org/officeDocument/2006/relationships/hyperlink" Target="https://bulbapedia.bulbagarden.net/wiki/Floette_(Pok%C3%A9mon)" TargetMode="External"/><Relationship Id="rId1808" Type="http://schemas.openxmlformats.org/officeDocument/2006/relationships/hyperlink" Target="https://bulbapedia.bulbagarden.net/wiki/Floette_(Pok%C3%A9mon)" TargetMode="External"/><Relationship Id="rId1809" Type="http://schemas.openxmlformats.org/officeDocument/2006/relationships/hyperlink" Target="https://bulbapedia.bulbagarden.net/wiki/Florges_(Pok%C3%A9mon)" TargetMode="External"/><Relationship Id="rId1830" Type="http://schemas.openxmlformats.org/officeDocument/2006/relationships/hyperlink" Target="https://bulbapedia.bulbagarden.net/wiki/Furfrou_(Pok%C3%A9mon)" TargetMode="External"/><Relationship Id="rId1831" Type="http://schemas.openxmlformats.org/officeDocument/2006/relationships/hyperlink" Target="https://bulbapedia.bulbagarden.net/wiki/Furfrou_(Pok%C3%A9mon)" TargetMode="External"/><Relationship Id="rId1832" Type="http://schemas.openxmlformats.org/officeDocument/2006/relationships/hyperlink" Target="https://bulbapedia.bulbagarden.net/wiki/Furfrou_(Pok%C3%A9mon)" TargetMode="External"/><Relationship Id="rId1833" Type="http://schemas.openxmlformats.org/officeDocument/2006/relationships/hyperlink" Target="https://bulbapedia.bulbagarden.net/wiki/Furfrou_(Pok%C3%A9mon)" TargetMode="External"/><Relationship Id="rId1834" Type="http://schemas.openxmlformats.org/officeDocument/2006/relationships/hyperlink" Target="https://bulbapedia.bulbagarden.net/wiki/Furfrou_(Pok%C3%A9mon)" TargetMode="External"/><Relationship Id="rId1835" Type="http://schemas.openxmlformats.org/officeDocument/2006/relationships/hyperlink" Target="https://bulbapedia.bulbagarden.net/wiki/Furfrou_(Pok%C3%A9mon)" TargetMode="External"/><Relationship Id="rId1836" Type="http://schemas.openxmlformats.org/officeDocument/2006/relationships/hyperlink" Target="https://bulbapedia.bulbagarden.net/wiki/Furfrou_(Pok%C3%A9mon)" TargetMode="External"/><Relationship Id="rId1837" Type="http://schemas.openxmlformats.org/officeDocument/2006/relationships/hyperlink" Target="https://bulbapedia.bulbagarden.net/wiki/Furfrou_(Pok%C3%A9mon)" TargetMode="External"/><Relationship Id="rId1838" Type="http://schemas.openxmlformats.org/officeDocument/2006/relationships/hyperlink" Target="https://bulbapedia.bulbagarden.net/wiki/Furfrou_(Pok%C3%A9mon)" TargetMode="External"/><Relationship Id="rId1839" Type="http://schemas.openxmlformats.org/officeDocument/2006/relationships/hyperlink" Target="https://bulbapedia.bulbagarden.net/wiki/Furfrou_(Pok%C3%A9mon)" TargetMode="External"/><Relationship Id="rId1820" Type="http://schemas.openxmlformats.org/officeDocument/2006/relationships/hyperlink" Target="https://bulbapedia.bulbagarden.net/wiki/Skiddo_(Pok%C3%A9mon)" TargetMode="External"/><Relationship Id="rId1821" Type="http://schemas.openxmlformats.org/officeDocument/2006/relationships/hyperlink" Target="https://bulbapedia.bulbagarden.net/wiki/Gogoat_(Pok%C3%A9mon)" TargetMode="External"/><Relationship Id="rId1822" Type="http://schemas.openxmlformats.org/officeDocument/2006/relationships/hyperlink" Target="https://bulbapedia.bulbagarden.net/wiki/Gogoat_(Pok%C3%A9mon)" TargetMode="External"/><Relationship Id="rId1823" Type="http://schemas.openxmlformats.org/officeDocument/2006/relationships/hyperlink" Target="https://bulbapedia.bulbagarden.net/wiki/Pancham_(Pok%C3%A9mon)" TargetMode="External"/><Relationship Id="rId1824" Type="http://schemas.openxmlformats.org/officeDocument/2006/relationships/hyperlink" Target="https://bulbapedia.bulbagarden.net/wiki/Pancham_(Pok%C3%A9mon)" TargetMode="External"/><Relationship Id="rId1825" Type="http://schemas.openxmlformats.org/officeDocument/2006/relationships/hyperlink" Target="https://bulbapedia.bulbagarden.net/wiki/Pangoro_(Pok%C3%A9mon)" TargetMode="External"/><Relationship Id="rId1826" Type="http://schemas.openxmlformats.org/officeDocument/2006/relationships/hyperlink" Target="https://bulbapedia.bulbagarden.net/wiki/Pangoro_(Pok%C3%A9mon)" TargetMode="External"/><Relationship Id="rId1827" Type="http://schemas.openxmlformats.org/officeDocument/2006/relationships/hyperlink" Target="https://bulbapedia.bulbagarden.net/wiki/Furfrou_(Pok%C3%A9mon)" TargetMode="External"/><Relationship Id="rId1828" Type="http://schemas.openxmlformats.org/officeDocument/2006/relationships/hyperlink" Target="https://bulbapedia.bulbagarden.net/wiki/Furfrou_(Pok%C3%A9mon)" TargetMode="External"/><Relationship Id="rId1829" Type="http://schemas.openxmlformats.org/officeDocument/2006/relationships/hyperlink" Target="https://bulbapedia.bulbagarden.net/wiki/Furfrou_(Pok%C3%A9mon)" TargetMode="External"/><Relationship Id="rId1455" Type="http://schemas.openxmlformats.org/officeDocument/2006/relationships/hyperlink" Target="https://bulbapedia.bulbagarden.net/wiki/Scolipede_(Pok%C3%A9mon)" TargetMode="External"/><Relationship Id="rId2302" Type="http://schemas.openxmlformats.org/officeDocument/2006/relationships/hyperlink" Target="https://bulbapedia.bulbagarden.net/wiki/Indeedee_(Pok%C3%A9mon)" TargetMode="External"/><Relationship Id="rId1456" Type="http://schemas.openxmlformats.org/officeDocument/2006/relationships/hyperlink" Target="https://bulbapedia.bulbagarden.net/wiki/Scolipede_(Pok%C3%A9mon)" TargetMode="External"/><Relationship Id="rId2303" Type="http://schemas.openxmlformats.org/officeDocument/2006/relationships/hyperlink" Target="https://bulbapedia.bulbagarden.net/wiki/Morpeko_(Pok%C3%A9mon)" TargetMode="External"/><Relationship Id="rId1457" Type="http://schemas.openxmlformats.org/officeDocument/2006/relationships/hyperlink" Target="https://bulbapedia.bulbagarden.net/wiki/Cottonee_(Pok%C3%A9mon)" TargetMode="External"/><Relationship Id="rId2304" Type="http://schemas.openxmlformats.org/officeDocument/2006/relationships/hyperlink" Target="https://bulbapedia.bulbagarden.net/wiki/Morpeko_(Pok%C3%A9mon)" TargetMode="External"/><Relationship Id="rId1458" Type="http://schemas.openxmlformats.org/officeDocument/2006/relationships/hyperlink" Target="https://bulbapedia.bulbagarden.net/wiki/Cottonee_(Pok%C3%A9mon)" TargetMode="External"/><Relationship Id="rId2305" Type="http://schemas.openxmlformats.org/officeDocument/2006/relationships/hyperlink" Target="https://bulbapedia.bulbagarden.net/wiki/Cufant_(Pok%C3%A9mon)" TargetMode="External"/><Relationship Id="rId1459" Type="http://schemas.openxmlformats.org/officeDocument/2006/relationships/hyperlink" Target="https://bulbapedia.bulbagarden.net/wiki/Whimsicott_(Pok%C3%A9mon)" TargetMode="External"/><Relationship Id="rId2306" Type="http://schemas.openxmlformats.org/officeDocument/2006/relationships/hyperlink" Target="https://bulbapedia.bulbagarden.net/wiki/Cufant_(Pok%C3%A9mon)" TargetMode="External"/><Relationship Id="rId2307" Type="http://schemas.openxmlformats.org/officeDocument/2006/relationships/hyperlink" Target="https://bulbapedia.bulbagarden.net/wiki/Copperajah_(Pok%C3%A9mon)" TargetMode="External"/><Relationship Id="rId2308" Type="http://schemas.openxmlformats.org/officeDocument/2006/relationships/hyperlink" Target="https://bulbapedia.bulbagarden.net/wiki/Copperajah_(Pok%C3%A9mon)" TargetMode="External"/><Relationship Id="rId2309" Type="http://schemas.openxmlformats.org/officeDocument/2006/relationships/hyperlink" Target="https://bulbapedia.bulbagarden.net/wiki/Dracozolt_(Pok%C3%A9mon)" TargetMode="External"/><Relationship Id="rId629" Type="http://schemas.openxmlformats.org/officeDocument/2006/relationships/hyperlink" Target="https://bulbapedia.bulbagarden.net/wiki/Qwilfish_(Pok%C3%A9mon)" TargetMode="External"/><Relationship Id="rId624" Type="http://schemas.openxmlformats.org/officeDocument/2006/relationships/hyperlink" Target="https://bulbapedia.bulbagarden.net/wiki/Snubbull_(Pok%C3%A9mon)" TargetMode="External"/><Relationship Id="rId623" Type="http://schemas.openxmlformats.org/officeDocument/2006/relationships/hyperlink" Target="https://bulbapedia.bulbagarden.net/wiki/Snubbull_(Pok%C3%A9mon)" TargetMode="External"/><Relationship Id="rId622" Type="http://schemas.openxmlformats.org/officeDocument/2006/relationships/hyperlink" Target="https://bulbapedia.bulbagarden.net/wiki/Steelix_(Pok%C3%A9mon)" TargetMode="External"/><Relationship Id="rId621" Type="http://schemas.openxmlformats.org/officeDocument/2006/relationships/hyperlink" Target="https://bulbapedia.bulbagarden.net/wiki/Steelix_(Pok%C3%A9mon)" TargetMode="External"/><Relationship Id="rId628" Type="http://schemas.openxmlformats.org/officeDocument/2006/relationships/hyperlink" Target="https://bulbapedia.bulbagarden.net/wiki/Qwilfish_(Pok%C3%A9mon)" TargetMode="External"/><Relationship Id="rId627" Type="http://schemas.openxmlformats.org/officeDocument/2006/relationships/hyperlink" Target="https://bulbapedia.bulbagarden.net/wiki/Qwilfish_(Pok%C3%A9mon)" TargetMode="External"/><Relationship Id="rId626" Type="http://schemas.openxmlformats.org/officeDocument/2006/relationships/hyperlink" Target="https://bulbapedia.bulbagarden.net/wiki/Granbull_(Pok%C3%A9mon)" TargetMode="External"/><Relationship Id="rId625" Type="http://schemas.openxmlformats.org/officeDocument/2006/relationships/hyperlink" Target="https://bulbapedia.bulbagarden.net/wiki/Granbull_(Pok%C3%A9mon)" TargetMode="External"/><Relationship Id="rId1450" Type="http://schemas.openxmlformats.org/officeDocument/2006/relationships/hyperlink" Target="https://bulbapedia.bulbagarden.net/wiki/Leavanny_(Pok%C3%A9mon)" TargetMode="External"/><Relationship Id="rId620" Type="http://schemas.openxmlformats.org/officeDocument/2006/relationships/hyperlink" Target="https://bulbapedia.bulbagarden.net/wiki/Steelix_(Pok%C3%A9mon)" TargetMode="External"/><Relationship Id="rId1451" Type="http://schemas.openxmlformats.org/officeDocument/2006/relationships/hyperlink" Target="https://bulbapedia.bulbagarden.net/wiki/Venipede_(Pok%C3%A9mon)" TargetMode="External"/><Relationship Id="rId1452" Type="http://schemas.openxmlformats.org/officeDocument/2006/relationships/hyperlink" Target="https://bulbapedia.bulbagarden.net/wiki/Venipede_(Pok%C3%A9mon)" TargetMode="External"/><Relationship Id="rId1453" Type="http://schemas.openxmlformats.org/officeDocument/2006/relationships/hyperlink" Target="https://bulbapedia.bulbagarden.net/wiki/Whirlipede_(Pok%C3%A9mon)" TargetMode="External"/><Relationship Id="rId2300" Type="http://schemas.openxmlformats.org/officeDocument/2006/relationships/hyperlink" Target="https://bulbapedia.bulbagarden.net/wiki/Indeedee_(Pok%C3%A9mon)" TargetMode="External"/><Relationship Id="rId1454" Type="http://schemas.openxmlformats.org/officeDocument/2006/relationships/hyperlink" Target="https://bulbapedia.bulbagarden.net/wiki/Whirlipede_(Pok%C3%A9mon)" TargetMode="External"/><Relationship Id="rId2301" Type="http://schemas.openxmlformats.org/officeDocument/2006/relationships/hyperlink" Target="https://bulbapedia.bulbagarden.net/wiki/Indeedee_(Pok%C3%A9mon)" TargetMode="External"/><Relationship Id="rId1444" Type="http://schemas.openxmlformats.org/officeDocument/2006/relationships/hyperlink" Target="https://bulbapedia.bulbagarden.net/wiki/Sawk_(Pok%C3%A9mon)" TargetMode="External"/><Relationship Id="rId1445" Type="http://schemas.openxmlformats.org/officeDocument/2006/relationships/hyperlink" Target="https://bulbapedia.bulbagarden.net/wiki/Sewaddle_(Pok%C3%A9mon)" TargetMode="External"/><Relationship Id="rId1446" Type="http://schemas.openxmlformats.org/officeDocument/2006/relationships/hyperlink" Target="https://bulbapedia.bulbagarden.net/wiki/Sewaddle_(Pok%C3%A9mon)" TargetMode="External"/><Relationship Id="rId1447" Type="http://schemas.openxmlformats.org/officeDocument/2006/relationships/hyperlink" Target="https://bulbapedia.bulbagarden.net/wiki/Swadloon_(Pok%C3%A9mon)" TargetMode="External"/><Relationship Id="rId1448" Type="http://schemas.openxmlformats.org/officeDocument/2006/relationships/hyperlink" Target="https://bulbapedia.bulbagarden.net/wiki/Swadloon_(Pok%C3%A9mon)" TargetMode="External"/><Relationship Id="rId1449" Type="http://schemas.openxmlformats.org/officeDocument/2006/relationships/hyperlink" Target="https://bulbapedia.bulbagarden.net/wiki/Leavanny_(Pok%C3%A9mon)" TargetMode="External"/><Relationship Id="rId619" Type="http://schemas.openxmlformats.org/officeDocument/2006/relationships/hyperlink" Target="https://bulbapedia.bulbagarden.net/wiki/Steelix_(Pok%C3%A9mon)" TargetMode="External"/><Relationship Id="rId618" Type="http://schemas.openxmlformats.org/officeDocument/2006/relationships/hyperlink" Target="https://bulbapedia.bulbagarden.net/wiki/Gligar_(Pok%C3%A9mon)" TargetMode="External"/><Relationship Id="rId613" Type="http://schemas.openxmlformats.org/officeDocument/2006/relationships/hyperlink" Target="https://bulbapedia.bulbagarden.net/wiki/Dunsparce_(Pok%C3%A9mon)" TargetMode="External"/><Relationship Id="rId612" Type="http://schemas.openxmlformats.org/officeDocument/2006/relationships/hyperlink" Target="https://bulbapedia.bulbagarden.net/wiki/Forretress_(Pok%C3%A9mon)" TargetMode="External"/><Relationship Id="rId611" Type="http://schemas.openxmlformats.org/officeDocument/2006/relationships/hyperlink" Target="https://bulbapedia.bulbagarden.net/wiki/Forretress_(Pok%C3%A9mon)" TargetMode="External"/><Relationship Id="rId610" Type="http://schemas.openxmlformats.org/officeDocument/2006/relationships/hyperlink" Target="https://bulbapedia.bulbagarden.net/wiki/Pineco_(Pok%C3%A9mon)" TargetMode="External"/><Relationship Id="rId617" Type="http://schemas.openxmlformats.org/officeDocument/2006/relationships/hyperlink" Target="https://bulbapedia.bulbagarden.net/wiki/Gligar_(Pok%C3%A9mon)" TargetMode="External"/><Relationship Id="rId616" Type="http://schemas.openxmlformats.org/officeDocument/2006/relationships/hyperlink" Target="https://bulbapedia.bulbagarden.net/wiki/Gligar_(Pok%C3%A9mon)" TargetMode="External"/><Relationship Id="rId615" Type="http://schemas.openxmlformats.org/officeDocument/2006/relationships/hyperlink" Target="https://bulbapedia.bulbagarden.net/wiki/Gligar_(Pok%C3%A9mon)" TargetMode="External"/><Relationship Id="rId614" Type="http://schemas.openxmlformats.org/officeDocument/2006/relationships/hyperlink" Target="https://bulbapedia.bulbagarden.net/wiki/Dunsparce_(Pok%C3%A9mon)" TargetMode="External"/><Relationship Id="rId1440" Type="http://schemas.openxmlformats.org/officeDocument/2006/relationships/hyperlink" Target="https://bulbapedia.bulbagarden.net/wiki/Seismitoad_(Pok%C3%A9mon)" TargetMode="External"/><Relationship Id="rId1441" Type="http://schemas.openxmlformats.org/officeDocument/2006/relationships/hyperlink" Target="https://bulbapedia.bulbagarden.net/wiki/Throh_(Pok%C3%A9mon)" TargetMode="External"/><Relationship Id="rId1442" Type="http://schemas.openxmlformats.org/officeDocument/2006/relationships/hyperlink" Target="https://bulbapedia.bulbagarden.net/wiki/Throh_(Pok%C3%A9mon)" TargetMode="External"/><Relationship Id="rId1443" Type="http://schemas.openxmlformats.org/officeDocument/2006/relationships/hyperlink" Target="https://bulbapedia.bulbagarden.net/wiki/Sawk_(Pok%C3%A9mon)" TargetMode="External"/><Relationship Id="rId1477" Type="http://schemas.openxmlformats.org/officeDocument/2006/relationships/hyperlink" Target="https://bulbapedia.bulbagarden.net/wiki/Krookodile_(Pok%C3%A9mon)" TargetMode="External"/><Relationship Id="rId2324" Type="http://schemas.openxmlformats.org/officeDocument/2006/relationships/hyperlink" Target="https://bulbapedia.bulbagarden.net/wiki/Dragapult_(Pok%C3%A9mon)" TargetMode="External"/><Relationship Id="rId1478" Type="http://schemas.openxmlformats.org/officeDocument/2006/relationships/hyperlink" Target="https://bulbapedia.bulbagarden.net/wiki/Krookodile_(Pok%C3%A9mon)" TargetMode="External"/><Relationship Id="rId2325" Type="http://schemas.openxmlformats.org/officeDocument/2006/relationships/hyperlink" Target="https://bulbapedia.bulbagarden.net/wiki/Zacian_(Pok%C3%A9mon)" TargetMode="External"/><Relationship Id="rId1479" Type="http://schemas.openxmlformats.org/officeDocument/2006/relationships/hyperlink" Target="https://bulbapedia.bulbagarden.net/wiki/Darumaka_(Pok%C3%A9mon)" TargetMode="External"/><Relationship Id="rId2326" Type="http://schemas.openxmlformats.org/officeDocument/2006/relationships/hyperlink" Target="https://bulbapedia.bulbagarden.net/wiki/Zacian_(Pok%C3%A9mon)" TargetMode="External"/><Relationship Id="rId2327" Type="http://schemas.openxmlformats.org/officeDocument/2006/relationships/hyperlink" Target="https://bulbapedia.bulbagarden.net/wiki/Zamazenta_(Pok%C3%A9mon)" TargetMode="External"/><Relationship Id="rId2328" Type="http://schemas.openxmlformats.org/officeDocument/2006/relationships/hyperlink" Target="https://bulbapedia.bulbagarden.net/wiki/Zamazenta_(Pok%C3%A9mon)" TargetMode="External"/><Relationship Id="rId2329" Type="http://schemas.openxmlformats.org/officeDocument/2006/relationships/hyperlink" Target="https://bulbapedia.bulbagarden.net/wiki/Eternatus_(Pok%C3%A9mon)" TargetMode="External"/><Relationship Id="rId646" Type="http://schemas.openxmlformats.org/officeDocument/2006/relationships/hyperlink" Target="https://bulbapedia.bulbagarden.net/wiki/Sneasel_(Pok%C3%A9mon)" TargetMode="External"/><Relationship Id="rId645" Type="http://schemas.openxmlformats.org/officeDocument/2006/relationships/hyperlink" Target="https://bulbapedia.bulbagarden.net/wiki/Sneasel_(Pok%C3%A9mon)" TargetMode="External"/><Relationship Id="rId644" Type="http://schemas.openxmlformats.org/officeDocument/2006/relationships/hyperlink" Target="https://bulbapedia.bulbagarden.net/wiki/Sneasel_(Pok%C3%A9mon)" TargetMode="External"/><Relationship Id="rId643" Type="http://schemas.openxmlformats.org/officeDocument/2006/relationships/hyperlink" Target="https://bulbapedia.bulbagarden.net/wiki/Sneasel_(Pok%C3%A9mon)" TargetMode="External"/><Relationship Id="rId649" Type="http://schemas.openxmlformats.org/officeDocument/2006/relationships/hyperlink" Target="https://bulbapedia.bulbagarden.net/wiki/Teddiursa_(Pok%C3%A9mon)" TargetMode="External"/><Relationship Id="rId648" Type="http://schemas.openxmlformats.org/officeDocument/2006/relationships/hyperlink" Target="https://bulbapedia.bulbagarden.net/wiki/Sneasel_(Pok%C3%A9mon)" TargetMode="External"/><Relationship Id="rId647" Type="http://schemas.openxmlformats.org/officeDocument/2006/relationships/hyperlink" Target="https://bulbapedia.bulbagarden.net/wiki/Sneasel_(Pok%C3%A9mon)" TargetMode="External"/><Relationship Id="rId1470" Type="http://schemas.openxmlformats.org/officeDocument/2006/relationships/hyperlink" Target="https://bulbapedia.bulbagarden.net/wiki/Basculin_(Pok%C3%A9mon)" TargetMode="External"/><Relationship Id="rId1471" Type="http://schemas.openxmlformats.org/officeDocument/2006/relationships/hyperlink" Target="https://bulbapedia.bulbagarden.net/wiki/Basculin_(Pok%C3%A9mon)" TargetMode="External"/><Relationship Id="rId1472" Type="http://schemas.openxmlformats.org/officeDocument/2006/relationships/hyperlink" Target="https://bulbapedia.bulbagarden.net/wiki/Basculin_(Pok%C3%A9mon)" TargetMode="External"/><Relationship Id="rId642" Type="http://schemas.openxmlformats.org/officeDocument/2006/relationships/hyperlink" Target="https://bulbapedia.bulbagarden.net/wiki/Sneasel_(Pok%C3%A9mon)" TargetMode="External"/><Relationship Id="rId1473" Type="http://schemas.openxmlformats.org/officeDocument/2006/relationships/hyperlink" Target="https://bulbapedia.bulbagarden.net/wiki/Sandile_(Pok%C3%A9mon)" TargetMode="External"/><Relationship Id="rId2320" Type="http://schemas.openxmlformats.org/officeDocument/2006/relationships/hyperlink" Target="https://bulbapedia.bulbagarden.net/wiki/Dreepy_(Pok%C3%A9mon)" TargetMode="External"/><Relationship Id="rId641" Type="http://schemas.openxmlformats.org/officeDocument/2006/relationships/hyperlink" Target="https://bulbapedia.bulbagarden.net/wiki/Sneasel_(Pok%C3%A9mon)" TargetMode="External"/><Relationship Id="rId1474" Type="http://schemas.openxmlformats.org/officeDocument/2006/relationships/hyperlink" Target="https://bulbapedia.bulbagarden.net/wiki/Sandile_(Pok%C3%A9mon)" TargetMode="External"/><Relationship Id="rId2321" Type="http://schemas.openxmlformats.org/officeDocument/2006/relationships/hyperlink" Target="https://bulbapedia.bulbagarden.net/wiki/Drakloak_(Pok%C3%A9mon)" TargetMode="External"/><Relationship Id="rId640" Type="http://schemas.openxmlformats.org/officeDocument/2006/relationships/hyperlink" Target="https://bulbapedia.bulbagarden.net/wiki/Heracross_(Pok%C3%A9mon)" TargetMode="External"/><Relationship Id="rId1475" Type="http://schemas.openxmlformats.org/officeDocument/2006/relationships/hyperlink" Target="https://bulbapedia.bulbagarden.net/wiki/Krokorok_(Pok%C3%A9mon)" TargetMode="External"/><Relationship Id="rId2322" Type="http://schemas.openxmlformats.org/officeDocument/2006/relationships/hyperlink" Target="https://bulbapedia.bulbagarden.net/wiki/Drakloak_(Pok%C3%A9mon)" TargetMode="External"/><Relationship Id="rId1476" Type="http://schemas.openxmlformats.org/officeDocument/2006/relationships/hyperlink" Target="https://bulbapedia.bulbagarden.net/wiki/Krokorok_(Pok%C3%A9mon)" TargetMode="External"/><Relationship Id="rId2323" Type="http://schemas.openxmlformats.org/officeDocument/2006/relationships/hyperlink" Target="https://bulbapedia.bulbagarden.net/wiki/Dragapult_(Pok%C3%A9mon)" TargetMode="External"/><Relationship Id="rId1466" Type="http://schemas.openxmlformats.org/officeDocument/2006/relationships/hyperlink" Target="https://bulbapedia.bulbagarden.net/wiki/Lilligant_(Pok%C3%A9mon)" TargetMode="External"/><Relationship Id="rId2313" Type="http://schemas.openxmlformats.org/officeDocument/2006/relationships/hyperlink" Target="https://bulbapedia.bulbagarden.net/wiki/Dracovish_(Pok%C3%A9mon)" TargetMode="External"/><Relationship Id="rId1467" Type="http://schemas.openxmlformats.org/officeDocument/2006/relationships/hyperlink" Target="https://bulbapedia.bulbagarden.net/wiki/Basculin_(Pok%C3%A9mon)" TargetMode="External"/><Relationship Id="rId2314" Type="http://schemas.openxmlformats.org/officeDocument/2006/relationships/hyperlink" Target="https://bulbapedia.bulbagarden.net/wiki/Dracovish_(Pok%C3%A9mon)" TargetMode="External"/><Relationship Id="rId1468" Type="http://schemas.openxmlformats.org/officeDocument/2006/relationships/hyperlink" Target="https://bulbapedia.bulbagarden.net/wiki/Basculin_(Pok%C3%A9mon)" TargetMode="External"/><Relationship Id="rId2315" Type="http://schemas.openxmlformats.org/officeDocument/2006/relationships/hyperlink" Target="https://bulbapedia.bulbagarden.net/wiki/Arctovish_(Pok%C3%A9mon)" TargetMode="External"/><Relationship Id="rId1469" Type="http://schemas.openxmlformats.org/officeDocument/2006/relationships/hyperlink" Target="https://bulbapedia.bulbagarden.net/wiki/Basculin_(Pok%C3%A9mon)" TargetMode="External"/><Relationship Id="rId2316" Type="http://schemas.openxmlformats.org/officeDocument/2006/relationships/hyperlink" Target="https://bulbapedia.bulbagarden.net/wiki/Arctovish_(Pok%C3%A9mon)" TargetMode="External"/><Relationship Id="rId2317" Type="http://schemas.openxmlformats.org/officeDocument/2006/relationships/hyperlink" Target="https://bulbapedia.bulbagarden.net/wiki/Duraludon_(Pok%C3%A9mon)" TargetMode="External"/><Relationship Id="rId2318" Type="http://schemas.openxmlformats.org/officeDocument/2006/relationships/hyperlink" Target="https://bulbapedia.bulbagarden.net/wiki/Duraludon_(Pok%C3%A9mon)" TargetMode="External"/><Relationship Id="rId2319" Type="http://schemas.openxmlformats.org/officeDocument/2006/relationships/hyperlink" Target="https://bulbapedia.bulbagarden.net/wiki/Dreepy_(Pok%C3%A9mon)" TargetMode="External"/><Relationship Id="rId635" Type="http://schemas.openxmlformats.org/officeDocument/2006/relationships/hyperlink" Target="https://bulbapedia.bulbagarden.net/wiki/Shuckle_(Pok%C3%A9mon)" TargetMode="External"/><Relationship Id="rId634" Type="http://schemas.openxmlformats.org/officeDocument/2006/relationships/hyperlink" Target="https://bulbapedia.bulbagarden.net/wiki/Scizor_(Pok%C3%A9mon)" TargetMode="External"/><Relationship Id="rId633" Type="http://schemas.openxmlformats.org/officeDocument/2006/relationships/hyperlink" Target="https://bulbapedia.bulbagarden.net/wiki/Scizor_(Pok%C3%A9mon)" TargetMode="External"/><Relationship Id="rId632" Type="http://schemas.openxmlformats.org/officeDocument/2006/relationships/hyperlink" Target="https://bulbapedia.bulbagarden.net/wiki/Scizor_(Pok%C3%A9mon)" TargetMode="External"/><Relationship Id="rId639" Type="http://schemas.openxmlformats.org/officeDocument/2006/relationships/hyperlink" Target="https://bulbapedia.bulbagarden.net/wiki/Heracross_(Pok%C3%A9mon)" TargetMode="External"/><Relationship Id="rId638" Type="http://schemas.openxmlformats.org/officeDocument/2006/relationships/hyperlink" Target="https://bulbapedia.bulbagarden.net/wiki/Heracross_(Pok%C3%A9mon)" TargetMode="External"/><Relationship Id="rId637" Type="http://schemas.openxmlformats.org/officeDocument/2006/relationships/hyperlink" Target="https://bulbapedia.bulbagarden.net/wiki/Heracross_(Pok%C3%A9mon)" TargetMode="External"/><Relationship Id="rId636" Type="http://schemas.openxmlformats.org/officeDocument/2006/relationships/hyperlink" Target="https://bulbapedia.bulbagarden.net/wiki/Shuckle_(Pok%C3%A9mon)" TargetMode="External"/><Relationship Id="rId1460" Type="http://schemas.openxmlformats.org/officeDocument/2006/relationships/hyperlink" Target="https://bulbapedia.bulbagarden.net/wiki/Whimsicott_(Pok%C3%A9mon)" TargetMode="External"/><Relationship Id="rId1461" Type="http://schemas.openxmlformats.org/officeDocument/2006/relationships/hyperlink" Target="https://bulbapedia.bulbagarden.net/wiki/Petilil_(Pok%C3%A9mon)" TargetMode="External"/><Relationship Id="rId631" Type="http://schemas.openxmlformats.org/officeDocument/2006/relationships/hyperlink" Target="https://bulbapedia.bulbagarden.net/wiki/Scizor_(Pok%C3%A9mon)" TargetMode="External"/><Relationship Id="rId1462" Type="http://schemas.openxmlformats.org/officeDocument/2006/relationships/hyperlink" Target="https://bulbapedia.bulbagarden.net/wiki/Petilil_(Pok%C3%A9mon)" TargetMode="External"/><Relationship Id="rId630" Type="http://schemas.openxmlformats.org/officeDocument/2006/relationships/hyperlink" Target="https://bulbapedia.bulbagarden.net/wiki/Qwilfish_(Pok%C3%A9mon)" TargetMode="External"/><Relationship Id="rId1463" Type="http://schemas.openxmlformats.org/officeDocument/2006/relationships/hyperlink" Target="https://bulbapedia.bulbagarden.net/wiki/Lilligant_(Pok%C3%A9mon)" TargetMode="External"/><Relationship Id="rId2310" Type="http://schemas.openxmlformats.org/officeDocument/2006/relationships/hyperlink" Target="https://bulbapedia.bulbagarden.net/wiki/Dracozolt_(Pok%C3%A9mon)" TargetMode="External"/><Relationship Id="rId1464" Type="http://schemas.openxmlformats.org/officeDocument/2006/relationships/hyperlink" Target="https://bulbapedia.bulbagarden.net/wiki/Lilligant_(Pok%C3%A9mon)" TargetMode="External"/><Relationship Id="rId2311" Type="http://schemas.openxmlformats.org/officeDocument/2006/relationships/hyperlink" Target="https://bulbapedia.bulbagarden.net/wiki/Arctozolt_(Pok%C3%A9mon)" TargetMode="External"/><Relationship Id="rId1465" Type="http://schemas.openxmlformats.org/officeDocument/2006/relationships/hyperlink" Target="https://bulbapedia.bulbagarden.net/wiki/Lilligant_(Pok%C3%A9mon)" TargetMode="External"/><Relationship Id="rId2312" Type="http://schemas.openxmlformats.org/officeDocument/2006/relationships/hyperlink" Target="https://bulbapedia.bulbagarden.net/wiki/Arctozolt_(Pok%C3%A9mon)" TargetMode="External"/><Relationship Id="rId1411" Type="http://schemas.openxmlformats.org/officeDocument/2006/relationships/hyperlink" Target="https://bulbapedia.bulbagarden.net/wiki/Zebstrika_(Pok%C3%A9mon)" TargetMode="External"/><Relationship Id="rId1895" Type="http://schemas.openxmlformats.org/officeDocument/2006/relationships/hyperlink" Target="https://bulbapedia.bulbagarden.net/wiki/Sylveon_(Pok%C3%A9mon)" TargetMode="External"/><Relationship Id="rId1412" Type="http://schemas.openxmlformats.org/officeDocument/2006/relationships/hyperlink" Target="https://bulbapedia.bulbagarden.net/wiki/Zebstrika_(Pok%C3%A9mon)" TargetMode="External"/><Relationship Id="rId1896" Type="http://schemas.openxmlformats.org/officeDocument/2006/relationships/hyperlink" Target="https://bulbapedia.bulbagarden.net/wiki/Sylveon_(Pok%C3%A9mon)" TargetMode="External"/><Relationship Id="rId1413" Type="http://schemas.openxmlformats.org/officeDocument/2006/relationships/hyperlink" Target="https://bulbapedia.bulbagarden.net/wiki/Roggenrola_(Pok%C3%A9mon)" TargetMode="External"/><Relationship Id="rId1897" Type="http://schemas.openxmlformats.org/officeDocument/2006/relationships/hyperlink" Target="https://bulbapedia.bulbagarden.net/wiki/Hawlucha_(Pok%C3%A9mon)" TargetMode="External"/><Relationship Id="rId1414" Type="http://schemas.openxmlformats.org/officeDocument/2006/relationships/hyperlink" Target="https://bulbapedia.bulbagarden.net/wiki/Roggenrola_(Pok%C3%A9mon)" TargetMode="External"/><Relationship Id="rId1898" Type="http://schemas.openxmlformats.org/officeDocument/2006/relationships/hyperlink" Target="https://bulbapedia.bulbagarden.net/wiki/Hawlucha_(Pok%C3%A9mon)" TargetMode="External"/><Relationship Id="rId1415" Type="http://schemas.openxmlformats.org/officeDocument/2006/relationships/hyperlink" Target="https://bulbapedia.bulbagarden.net/wiki/Boldore_(Pok%C3%A9mon)" TargetMode="External"/><Relationship Id="rId1899" Type="http://schemas.openxmlformats.org/officeDocument/2006/relationships/hyperlink" Target="https://bulbapedia.bulbagarden.net/wiki/Dedenne_(Pok%C3%A9mon)" TargetMode="External"/><Relationship Id="rId1416" Type="http://schemas.openxmlformats.org/officeDocument/2006/relationships/hyperlink" Target="https://bulbapedia.bulbagarden.net/wiki/Boldore_(Pok%C3%A9mon)" TargetMode="External"/><Relationship Id="rId1417" Type="http://schemas.openxmlformats.org/officeDocument/2006/relationships/hyperlink" Target="https://bulbapedia.bulbagarden.net/wiki/Gigalith_(Pok%C3%A9mon)" TargetMode="External"/><Relationship Id="rId1418" Type="http://schemas.openxmlformats.org/officeDocument/2006/relationships/hyperlink" Target="https://bulbapedia.bulbagarden.net/wiki/Gigalith_(Pok%C3%A9mon)" TargetMode="External"/><Relationship Id="rId1419" Type="http://schemas.openxmlformats.org/officeDocument/2006/relationships/hyperlink" Target="https://bulbapedia.bulbagarden.net/wiki/Woobat_(Pok%C3%A9mon)" TargetMode="External"/><Relationship Id="rId1890" Type="http://schemas.openxmlformats.org/officeDocument/2006/relationships/hyperlink" Target="https://bulbapedia.bulbagarden.net/wiki/Tyrantrum_(Pok%C3%A9mon)" TargetMode="External"/><Relationship Id="rId1891" Type="http://schemas.openxmlformats.org/officeDocument/2006/relationships/hyperlink" Target="https://bulbapedia.bulbagarden.net/wiki/Amaura_(Pok%C3%A9mon)" TargetMode="External"/><Relationship Id="rId1892" Type="http://schemas.openxmlformats.org/officeDocument/2006/relationships/hyperlink" Target="https://bulbapedia.bulbagarden.net/wiki/Amaura_(Pok%C3%A9mon)" TargetMode="External"/><Relationship Id="rId1893" Type="http://schemas.openxmlformats.org/officeDocument/2006/relationships/hyperlink" Target="https://bulbapedia.bulbagarden.net/wiki/Aurorus_(Pok%C3%A9mon)" TargetMode="External"/><Relationship Id="rId1410" Type="http://schemas.openxmlformats.org/officeDocument/2006/relationships/hyperlink" Target="https://bulbapedia.bulbagarden.net/wiki/Blitzle_(Pok%C3%A9mon)" TargetMode="External"/><Relationship Id="rId1894" Type="http://schemas.openxmlformats.org/officeDocument/2006/relationships/hyperlink" Target="https://bulbapedia.bulbagarden.net/wiki/Aurorus_(Pok%C3%A9mon)" TargetMode="External"/><Relationship Id="rId1400" Type="http://schemas.openxmlformats.org/officeDocument/2006/relationships/hyperlink" Target="https://bulbapedia.bulbagarden.net/wiki/Musharna_(Pok%C3%A9mon)" TargetMode="External"/><Relationship Id="rId1884" Type="http://schemas.openxmlformats.org/officeDocument/2006/relationships/hyperlink" Target="https://bulbapedia.bulbagarden.net/wiki/Helioptile_(Pok%C3%A9mon)" TargetMode="External"/><Relationship Id="rId1401" Type="http://schemas.openxmlformats.org/officeDocument/2006/relationships/hyperlink" Target="https://bulbapedia.bulbagarden.net/wiki/Pidove_(Pok%C3%A9mon)" TargetMode="External"/><Relationship Id="rId1885" Type="http://schemas.openxmlformats.org/officeDocument/2006/relationships/hyperlink" Target="https://bulbapedia.bulbagarden.net/wiki/Heliolisk_(Pok%C3%A9mon)" TargetMode="External"/><Relationship Id="rId1402" Type="http://schemas.openxmlformats.org/officeDocument/2006/relationships/hyperlink" Target="https://bulbapedia.bulbagarden.net/wiki/Pidove_(Pok%C3%A9mon)" TargetMode="External"/><Relationship Id="rId1886" Type="http://schemas.openxmlformats.org/officeDocument/2006/relationships/hyperlink" Target="https://bulbapedia.bulbagarden.net/wiki/Heliolisk_(Pok%C3%A9mon)" TargetMode="External"/><Relationship Id="rId1403" Type="http://schemas.openxmlformats.org/officeDocument/2006/relationships/hyperlink" Target="https://bulbapedia.bulbagarden.net/wiki/Tranquill_(Pok%C3%A9mon)" TargetMode="External"/><Relationship Id="rId1887" Type="http://schemas.openxmlformats.org/officeDocument/2006/relationships/hyperlink" Target="https://bulbapedia.bulbagarden.net/wiki/Tyrunt_(Pok%C3%A9mon)" TargetMode="External"/><Relationship Id="rId1404" Type="http://schemas.openxmlformats.org/officeDocument/2006/relationships/hyperlink" Target="https://bulbapedia.bulbagarden.net/wiki/Tranquill_(Pok%C3%A9mon)" TargetMode="External"/><Relationship Id="rId1888" Type="http://schemas.openxmlformats.org/officeDocument/2006/relationships/hyperlink" Target="https://bulbapedia.bulbagarden.net/wiki/Tyrunt_(Pok%C3%A9mon)" TargetMode="External"/><Relationship Id="rId1405" Type="http://schemas.openxmlformats.org/officeDocument/2006/relationships/hyperlink" Target="https://bulbapedia.bulbagarden.net/wiki/Unfezant_(Pok%C3%A9mon)" TargetMode="External"/><Relationship Id="rId1889" Type="http://schemas.openxmlformats.org/officeDocument/2006/relationships/hyperlink" Target="https://bulbapedia.bulbagarden.net/wiki/Tyrantrum_(Pok%C3%A9mon)" TargetMode="External"/><Relationship Id="rId1406" Type="http://schemas.openxmlformats.org/officeDocument/2006/relationships/hyperlink" Target="https://bulbapedia.bulbagarden.net/wiki/Unfezant_(Pok%C3%A9mon)" TargetMode="External"/><Relationship Id="rId1407" Type="http://schemas.openxmlformats.org/officeDocument/2006/relationships/hyperlink" Target="https://bulbapedia.bulbagarden.net/wiki/Unfezant_(Pok%C3%A9mon)" TargetMode="External"/><Relationship Id="rId1408" Type="http://schemas.openxmlformats.org/officeDocument/2006/relationships/hyperlink" Target="https://bulbapedia.bulbagarden.net/wiki/Unfezant_(Pok%C3%A9mon)" TargetMode="External"/><Relationship Id="rId1409" Type="http://schemas.openxmlformats.org/officeDocument/2006/relationships/hyperlink" Target="https://bulbapedia.bulbagarden.net/wiki/Blitzle_(Pok%C3%A9mon)" TargetMode="External"/><Relationship Id="rId1880" Type="http://schemas.openxmlformats.org/officeDocument/2006/relationships/hyperlink" Target="https://bulbapedia.bulbagarden.net/wiki/Clauncher_(Pok%C3%A9mon)" TargetMode="External"/><Relationship Id="rId1881" Type="http://schemas.openxmlformats.org/officeDocument/2006/relationships/hyperlink" Target="https://bulbapedia.bulbagarden.net/wiki/Clawitzer_(Pok%C3%A9mon)" TargetMode="External"/><Relationship Id="rId1882" Type="http://schemas.openxmlformats.org/officeDocument/2006/relationships/hyperlink" Target="https://bulbapedia.bulbagarden.net/wiki/Clawitzer_(Pok%C3%A9mon)" TargetMode="External"/><Relationship Id="rId1883" Type="http://schemas.openxmlformats.org/officeDocument/2006/relationships/hyperlink" Target="https://bulbapedia.bulbagarden.net/wiki/Helioptile_(Pok%C3%A9mon)" TargetMode="External"/><Relationship Id="rId1433" Type="http://schemas.openxmlformats.org/officeDocument/2006/relationships/hyperlink" Target="https://bulbapedia.bulbagarden.net/wiki/Conkeldurr_(Pok%C3%A9mon)" TargetMode="External"/><Relationship Id="rId1434" Type="http://schemas.openxmlformats.org/officeDocument/2006/relationships/hyperlink" Target="https://bulbapedia.bulbagarden.net/wiki/Conkeldurr_(Pok%C3%A9mon)" TargetMode="External"/><Relationship Id="rId1435" Type="http://schemas.openxmlformats.org/officeDocument/2006/relationships/hyperlink" Target="https://bulbapedia.bulbagarden.net/wiki/Tympole_(Pok%C3%A9mon)" TargetMode="External"/><Relationship Id="rId1436" Type="http://schemas.openxmlformats.org/officeDocument/2006/relationships/hyperlink" Target="https://bulbapedia.bulbagarden.net/wiki/Tympole_(Pok%C3%A9mon)" TargetMode="External"/><Relationship Id="rId1437" Type="http://schemas.openxmlformats.org/officeDocument/2006/relationships/hyperlink" Target="https://bulbapedia.bulbagarden.net/wiki/Palpitoad_(Pok%C3%A9mon)" TargetMode="External"/><Relationship Id="rId1438" Type="http://schemas.openxmlformats.org/officeDocument/2006/relationships/hyperlink" Target="https://bulbapedia.bulbagarden.net/wiki/Palpitoad_(Pok%C3%A9mon)" TargetMode="External"/><Relationship Id="rId1439" Type="http://schemas.openxmlformats.org/officeDocument/2006/relationships/hyperlink" Target="https://bulbapedia.bulbagarden.net/wiki/Seismitoad_(Pok%C3%A9mon)" TargetMode="External"/><Relationship Id="rId609" Type="http://schemas.openxmlformats.org/officeDocument/2006/relationships/hyperlink" Target="https://bulbapedia.bulbagarden.net/wiki/Pineco_(Pok%C3%A9mon)" TargetMode="External"/><Relationship Id="rId608" Type="http://schemas.openxmlformats.org/officeDocument/2006/relationships/hyperlink" Target="https://bulbapedia.bulbagarden.net/wiki/Girafarig_(Pok%C3%A9mon)" TargetMode="External"/><Relationship Id="rId607" Type="http://schemas.openxmlformats.org/officeDocument/2006/relationships/hyperlink" Target="https://bulbapedia.bulbagarden.net/wiki/Girafarig_(Pok%C3%A9mon)" TargetMode="External"/><Relationship Id="rId602" Type="http://schemas.openxmlformats.org/officeDocument/2006/relationships/hyperlink" Target="https://bulbapedia.bulbagarden.net/wiki/Wobbuffet_(Pok%C3%A9mon)" TargetMode="External"/><Relationship Id="rId601" Type="http://schemas.openxmlformats.org/officeDocument/2006/relationships/hyperlink" Target="https://bulbapedia.bulbagarden.net/wiki/Wobbuffet_(Pok%C3%A9mon)" TargetMode="External"/><Relationship Id="rId600" Type="http://schemas.openxmlformats.org/officeDocument/2006/relationships/hyperlink" Target="https://bulbapedia.bulbagarden.net/wiki/Unown_(Pok%C3%A9mon)" TargetMode="External"/><Relationship Id="rId606" Type="http://schemas.openxmlformats.org/officeDocument/2006/relationships/hyperlink" Target="https://bulbapedia.bulbagarden.net/wiki/Girafarig_(Pok%C3%A9mon)" TargetMode="External"/><Relationship Id="rId605" Type="http://schemas.openxmlformats.org/officeDocument/2006/relationships/hyperlink" Target="https://bulbapedia.bulbagarden.net/wiki/Girafarig_(Pok%C3%A9mon)" TargetMode="External"/><Relationship Id="rId604" Type="http://schemas.openxmlformats.org/officeDocument/2006/relationships/hyperlink" Target="https://bulbapedia.bulbagarden.net/wiki/Wobbuffet_(Pok%C3%A9mon)" TargetMode="External"/><Relationship Id="rId603" Type="http://schemas.openxmlformats.org/officeDocument/2006/relationships/hyperlink" Target="https://bulbapedia.bulbagarden.net/wiki/Wobbuffet_(Pok%C3%A9mon)" TargetMode="External"/><Relationship Id="rId1430" Type="http://schemas.openxmlformats.org/officeDocument/2006/relationships/hyperlink" Target="https://bulbapedia.bulbagarden.net/wiki/Timburr_(Pok%C3%A9mon)" TargetMode="External"/><Relationship Id="rId1431" Type="http://schemas.openxmlformats.org/officeDocument/2006/relationships/hyperlink" Target="https://bulbapedia.bulbagarden.net/wiki/Gurdurr_(Pok%C3%A9mon)" TargetMode="External"/><Relationship Id="rId1432" Type="http://schemas.openxmlformats.org/officeDocument/2006/relationships/hyperlink" Target="https://bulbapedia.bulbagarden.net/wiki/Gurdurr_(Pok%C3%A9mon)" TargetMode="External"/><Relationship Id="rId1422" Type="http://schemas.openxmlformats.org/officeDocument/2006/relationships/hyperlink" Target="https://bulbapedia.bulbagarden.net/wiki/Swoobat_(Pok%C3%A9mon)" TargetMode="External"/><Relationship Id="rId1423" Type="http://schemas.openxmlformats.org/officeDocument/2006/relationships/hyperlink" Target="https://bulbapedia.bulbagarden.net/wiki/Drilbur_(Pok%C3%A9mon)" TargetMode="External"/><Relationship Id="rId1424" Type="http://schemas.openxmlformats.org/officeDocument/2006/relationships/hyperlink" Target="https://bulbapedia.bulbagarden.net/wiki/Drilbur_(Pok%C3%A9mon)" TargetMode="External"/><Relationship Id="rId1425" Type="http://schemas.openxmlformats.org/officeDocument/2006/relationships/hyperlink" Target="https://bulbapedia.bulbagarden.net/wiki/Excadrill_(Pok%C3%A9mon)" TargetMode="External"/><Relationship Id="rId1426" Type="http://schemas.openxmlformats.org/officeDocument/2006/relationships/hyperlink" Target="https://bulbapedia.bulbagarden.net/wiki/Excadrill_(Pok%C3%A9mon)" TargetMode="External"/><Relationship Id="rId1427" Type="http://schemas.openxmlformats.org/officeDocument/2006/relationships/hyperlink" Target="https://bulbapedia.bulbagarden.net/wiki/Audino_(Pok%C3%A9mon)" TargetMode="External"/><Relationship Id="rId1428" Type="http://schemas.openxmlformats.org/officeDocument/2006/relationships/hyperlink" Target="https://bulbapedia.bulbagarden.net/wiki/Audino_(Pok%C3%A9mon)" TargetMode="External"/><Relationship Id="rId1429" Type="http://schemas.openxmlformats.org/officeDocument/2006/relationships/hyperlink" Target="https://bulbapedia.bulbagarden.net/wiki/Timburr_(Pok%C3%A9mon)" TargetMode="External"/><Relationship Id="rId1420" Type="http://schemas.openxmlformats.org/officeDocument/2006/relationships/hyperlink" Target="https://bulbapedia.bulbagarden.net/wiki/Woobat_(Pok%C3%A9mon)" TargetMode="External"/><Relationship Id="rId1421" Type="http://schemas.openxmlformats.org/officeDocument/2006/relationships/hyperlink" Target="https://bulbapedia.bulbagarden.net/wiki/Swoobat_(Pok%C3%A9mon)" TargetMode="External"/><Relationship Id="rId1059" Type="http://schemas.openxmlformats.org/officeDocument/2006/relationships/hyperlink" Target="https://bulbapedia.bulbagarden.net/wiki/Infernape_(Pok%C3%A9mon)" TargetMode="External"/><Relationship Id="rId228" Type="http://schemas.openxmlformats.org/officeDocument/2006/relationships/hyperlink" Target="https://bulbapedia.bulbagarden.net/wiki/Magnemite_(Pok%C3%A9mon)" TargetMode="External"/><Relationship Id="rId227" Type="http://schemas.openxmlformats.org/officeDocument/2006/relationships/hyperlink" Target="https://bulbapedia.bulbagarden.net/wiki/Magnemite_(Pok%C3%A9mon)" TargetMode="External"/><Relationship Id="rId226" Type="http://schemas.openxmlformats.org/officeDocument/2006/relationships/hyperlink" Target="https://bulbapedia.bulbagarden.net/wiki/Slowbro_(Pok%C3%A9mon)" TargetMode="External"/><Relationship Id="rId225" Type="http://schemas.openxmlformats.org/officeDocument/2006/relationships/hyperlink" Target="https://bulbapedia.bulbagarden.net/wiki/Slowbro_(Pok%C3%A9mon)" TargetMode="External"/><Relationship Id="rId229" Type="http://schemas.openxmlformats.org/officeDocument/2006/relationships/hyperlink" Target="https://bulbapedia.bulbagarden.net/wiki/Magneton_(Pok%C3%A9mon)" TargetMode="External"/><Relationship Id="rId1050" Type="http://schemas.openxmlformats.org/officeDocument/2006/relationships/hyperlink" Target="https://bulbapedia.bulbagarden.net/wiki/Turtwig_(Pok%C3%A9mon)" TargetMode="External"/><Relationship Id="rId220" Type="http://schemas.openxmlformats.org/officeDocument/2006/relationships/hyperlink" Target="https://bulbapedia.bulbagarden.net/wiki/Slowpoke_(Pok%C3%A9mon)" TargetMode="External"/><Relationship Id="rId1051" Type="http://schemas.openxmlformats.org/officeDocument/2006/relationships/hyperlink" Target="https://bulbapedia.bulbagarden.net/wiki/Grotle_(Pok%C3%A9mon)" TargetMode="External"/><Relationship Id="rId1052" Type="http://schemas.openxmlformats.org/officeDocument/2006/relationships/hyperlink" Target="https://bulbapedia.bulbagarden.net/wiki/Grotle_(Pok%C3%A9mon)" TargetMode="External"/><Relationship Id="rId1053" Type="http://schemas.openxmlformats.org/officeDocument/2006/relationships/hyperlink" Target="https://bulbapedia.bulbagarden.net/wiki/Torterra_(Pok%C3%A9mon)" TargetMode="External"/><Relationship Id="rId1054" Type="http://schemas.openxmlformats.org/officeDocument/2006/relationships/hyperlink" Target="https://bulbapedia.bulbagarden.net/wiki/Torterra_(Pok%C3%A9mon)" TargetMode="External"/><Relationship Id="rId224" Type="http://schemas.openxmlformats.org/officeDocument/2006/relationships/hyperlink" Target="https://bulbapedia.bulbagarden.net/wiki/Slowbro_(Pok%C3%A9mon)" TargetMode="External"/><Relationship Id="rId1055" Type="http://schemas.openxmlformats.org/officeDocument/2006/relationships/hyperlink" Target="https://bulbapedia.bulbagarden.net/wiki/Chimchar_(Pok%C3%A9mon)" TargetMode="External"/><Relationship Id="rId223" Type="http://schemas.openxmlformats.org/officeDocument/2006/relationships/hyperlink" Target="https://bulbapedia.bulbagarden.net/wiki/Slowbro_(Pok%C3%A9mon)" TargetMode="External"/><Relationship Id="rId1056" Type="http://schemas.openxmlformats.org/officeDocument/2006/relationships/hyperlink" Target="https://bulbapedia.bulbagarden.net/wiki/Chimchar_(Pok%C3%A9mon)" TargetMode="External"/><Relationship Id="rId222" Type="http://schemas.openxmlformats.org/officeDocument/2006/relationships/hyperlink" Target="https://bulbapedia.bulbagarden.net/wiki/Slowpoke_(Pok%C3%A9mon)" TargetMode="External"/><Relationship Id="rId1057" Type="http://schemas.openxmlformats.org/officeDocument/2006/relationships/hyperlink" Target="https://bulbapedia.bulbagarden.net/wiki/Monferno_(Pok%C3%A9mon)" TargetMode="External"/><Relationship Id="rId221" Type="http://schemas.openxmlformats.org/officeDocument/2006/relationships/hyperlink" Target="https://bulbapedia.bulbagarden.net/wiki/Slowpoke_(Pok%C3%A9mon)" TargetMode="External"/><Relationship Id="rId1058" Type="http://schemas.openxmlformats.org/officeDocument/2006/relationships/hyperlink" Target="https://bulbapedia.bulbagarden.net/wiki/Monferno_(Pok%C3%A9mon)" TargetMode="External"/><Relationship Id="rId1048" Type="http://schemas.openxmlformats.org/officeDocument/2006/relationships/hyperlink" Target="https://bulbapedia.bulbagarden.net/wiki/Deoxys_(Pok%C3%A9mon)" TargetMode="External"/><Relationship Id="rId1049" Type="http://schemas.openxmlformats.org/officeDocument/2006/relationships/hyperlink" Target="https://bulbapedia.bulbagarden.net/wiki/Turtwig_(Pok%C3%A9mon)" TargetMode="External"/><Relationship Id="rId217" Type="http://schemas.openxmlformats.org/officeDocument/2006/relationships/hyperlink" Target="https://bulbapedia.bulbagarden.net/wiki/Rapidash_(Pok%C3%A9mon)" TargetMode="External"/><Relationship Id="rId216" Type="http://schemas.openxmlformats.org/officeDocument/2006/relationships/hyperlink" Target="https://bulbapedia.bulbagarden.net/wiki/Rapidash_(Pok%C3%A9mon)" TargetMode="External"/><Relationship Id="rId215" Type="http://schemas.openxmlformats.org/officeDocument/2006/relationships/hyperlink" Target="https://bulbapedia.bulbagarden.net/wiki/Rapidash_(Pok%C3%A9mon)" TargetMode="External"/><Relationship Id="rId699" Type="http://schemas.openxmlformats.org/officeDocument/2006/relationships/hyperlink" Target="https://bulbapedia.bulbagarden.net/wiki/Smeargle_(Pok%C3%A9mon)" TargetMode="External"/><Relationship Id="rId214" Type="http://schemas.openxmlformats.org/officeDocument/2006/relationships/hyperlink" Target="https://bulbapedia.bulbagarden.net/wiki/Ponyta_(Pok%C3%A9mon)" TargetMode="External"/><Relationship Id="rId698" Type="http://schemas.openxmlformats.org/officeDocument/2006/relationships/hyperlink" Target="https://bulbapedia.bulbagarden.net/wiki/Stantler_(Pok%C3%A9mon)" TargetMode="External"/><Relationship Id="rId219" Type="http://schemas.openxmlformats.org/officeDocument/2006/relationships/hyperlink" Target="https://bulbapedia.bulbagarden.net/wiki/Slowpoke_(Pok%C3%A9mon)" TargetMode="External"/><Relationship Id="rId218" Type="http://schemas.openxmlformats.org/officeDocument/2006/relationships/hyperlink" Target="https://bulbapedia.bulbagarden.net/wiki/Rapidash_(Pok%C3%A9mon)" TargetMode="External"/><Relationship Id="rId2370" Type="http://schemas.openxmlformats.org/officeDocument/2006/relationships/hyperlink" Target="https://bulbapedia.bulbagarden.net/wiki/Enamorus_(Pok%C3%A9mon)" TargetMode="External"/><Relationship Id="rId693" Type="http://schemas.openxmlformats.org/officeDocument/2006/relationships/hyperlink" Target="https://bulbapedia.bulbagarden.net/wiki/Donphan_(Pok%C3%A9mon)" TargetMode="External"/><Relationship Id="rId1040" Type="http://schemas.openxmlformats.org/officeDocument/2006/relationships/hyperlink" Target="https://bulbapedia.bulbagarden.net/wiki/Jirachi_(Pok%C3%A9mon)" TargetMode="External"/><Relationship Id="rId2371" Type="http://schemas.openxmlformats.org/officeDocument/2006/relationships/drawing" Target="../drawings/drawing3.xml"/><Relationship Id="rId692" Type="http://schemas.openxmlformats.org/officeDocument/2006/relationships/hyperlink" Target="https://bulbapedia.bulbagarden.net/wiki/Donphan_(Pok%C3%A9mon)" TargetMode="External"/><Relationship Id="rId1041" Type="http://schemas.openxmlformats.org/officeDocument/2006/relationships/hyperlink" Target="https://bulbapedia.bulbagarden.net/wiki/Deoxys_(Pok%C3%A9mon)" TargetMode="External"/><Relationship Id="rId691" Type="http://schemas.openxmlformats.org/officeDocument/2006/relationships/hyperlink" Target="https://bulbapedia.bulbagarden.net/wiki/Donphan_(Pok%C3%A9mon)" TargetMode="External"/><Relationship Id="rId1042" Type="http://schemas.openxmlformats.org/officeDocument/2006/relationships/hyperlink" Target="https://bulbapedia.bulbagarden.net/wiki/Deoxys_(Pok%C3%A9mon)" TargetMode="External"/><Relationship Id="rId690" Type="http://schemas.openxmlformats.org/officeDocument/2006/relationships/hyperlink" Target="https://bulbapedia.bulbagarden.net/wiki/Phanpy_(Pok%C3%A9mon)" TargetMode="External"/><Relationship Id="rId1043" Type="http://schemas.openxmlformats.org/officeDocument/2006/relationships/hyperlink" Target="https://bulbapedia.bulbagarden.net/wiki/Deoxys_(Pok%C3%A9mon)" TargetMode="External"/><Relationship Id="rId213" Type="http://schemas.openxmlformats.org/officeDocument/2006/relationships/hyperlink" Target="https://bulbapedia.bulbagarden.net/wiki/Ponyta_(Pok%C3%A9mon)" TargetMode="External"/><Relationship Id="rId697" Type="http://schemas.openxmlformats.org/officeDocument/2006/relationships/hyperlink" Target="https://bulbapedia.bulbagarden.net/wiki/Stantler_(Pok%C3%A9mon)" TargetMode="External"/><Relationship Id="rId1044" Type="http://schemas.openxmlformats.org/officeDocument/2006/relationships/hyperlink" Target="https://bulbapedia.bulbagarden.net/wiki/Deoxys_(Pok%C3%A9mon)" TargetMode="External"/><Relationship Id="rId212" Type="http://schemas.openxmlformats.org/officeDocument/2006/relationships/hyperlink" Target="https://bulbapedia.bulbagarden.net/wiki/Ponyta_(Pok%C3%A9mon)" TargetMode="External"/><Relationship Id="rId696" Type="http://schemas.openxmlformats.org/officeDocument/2006/relationships/hyperlink" Target="https://bulbapedia.bulbagarden.net/wiki/Porygon2_(Pok%C3%A9mon)" TargetMode="External"/><Relationship Id="rId1045" Type="http://schemas.openxmlformats.org/officeDocument/2006/relationships/hyperlink" Target="https://bulbapedia.bulbagarden.net/wiki/Deoxys_(Pok%C3%A9mon)" TargetMode="External"/><Relationship Id="rId211" Type="http://schemas.openxmlformats.org/officeDocument/2006/relationships/hyperlink" Target="https://bulbapedia.bulbagarden.net/wiki/Ponyta_(Pok%C3%A9mon)" TargetMode="External"/><Relationship Id="rId695" Type="http://schemas.openxmlformats.org/officeDocument/2006/relationships/hyperlink" Target="https://bulbapedia.bulbagarden.net/wiki/Porygon2_(Pok%C3%A9mon)" TargetMode="External"/><Relationship Id="rId1046" Type="http://schemas.openxmlformats.org/officeDocument/2006/relationships/hyperlink" Target="https://bulbapedia.bulbagarden.net/wiki/Deoxys_(Pok%C3%A9mon)" TargetMode="External"/><Relationship Id="rId210" Type="http://schemas.openxmlformats.org/officeDocument/2006/relationships/hyperlink" Target="https://bulbapedia.bulbagarden.net/wiki/Golem_(Pok%C3%A9mon)" TargetMode="External"/><Relationship Id="rId694" Type="http://schemas.openxmlformats.org/officeDocument/2006/relationships/hyperlink" Target="https://bulbapedia.bulbagarden.net/wiki/Donphan_(Pok%C3%A9mon)" TargetMode="External"/><Relationship Id="rId1047" Type="http://schemas.openxmlformats.org/officeDocument/2006/relationships/hyperlink" Target="https://bulbapedia.bulbagarden.net/wiki/Deoxys_(Pok%C3%A9mon)" TargetMode="External"/><Relationship Id="rId249" Type="http://schemas.openxmlformats.org/officeDocument/2006/relationships/hyperlink" Target="https://bulbapedia.bulbagarden.net/wiki/Grimer_(Pok%C3%A9mon)" TargetMode="External"/><Relationship Id="rId248" Type="http://schemas.openxmlformats.org/officeDocument/2006/relationships/hyperlink" Target="https://bulbapedia.bulbagarden.net/wiki/Grimer_(Pok%C3%A9mon)" TargetMode="External"/><Relationship Id="rId247" Type="http://schemas.openxmlformats.org/officeDocument/2006/relationships/hyperlink" Target="https://bulbapedia.bulbagarden.net/wiki/Grimer_(Pok%C3%A9mon)" TargetMode="External"/><Relationship Id="rId1070" Type="http://schemas.openxmlformats.org/officeDocument/2006/relationships/hyperlink" Target="https://bulbapedia.bulbagarden.net/wiki/Starly_(Pok%C3%A9mon)" TargetMode="External"/><Relationship Id="rId1071" Type="http://schemas.openxmlformats.org/officeDocument/2006/relationships/hyperlink" Target="https://bulbapedia.bulbagarden.net/wiki/Staravia_(Pok%C3%A9mon)" TargetMode="External"/><Relationship Id="rId1072" Type="http://schemas.openxmlformats.org/officeDocument/2006/relationships/hyperlink" Target="https://bulbapedia.bulbagarden.net/wiki/Staravia_(Pok%C3%A9mon)" TargetMode="External"/><Relationship Id="rId242" Type="http://schemas.openxmlformats.org/officeDocument/2006/relationships/hyperlink" Target="https://bulbapedia.bulbagarden.net/wiki/Dodrio_(Pok%C3%A9mon)" TargetMode="External"/><Relationship Id="rId1073" Type="http://schemas.openxmlformats.org/officeDocument/2006/relationships/hyperlink" Target="https://bulbapedia.bulbagarden.net/wiki/Staravia_(Pok%C3%A9mon)" TargetMode="External"/><Relationship Id="rId241" Type="http://schemas.openxmlformats.org/officeDocument/2006/relationships/hyperlink" Target="https://bulbapedia.bulbagarden.net/wiki/Dodrio_(Pok%C3%A9mon)" TargetMode="External"/><Relationship Id="rId1074" Type="http://schemas.openxmlformats.org/officeDocument/2006/relationships/hyperlink" Target="https://bulbapedia.bulbagarden.net/wiki/Staravia_(Pok%C3%A9mon)" TargetMode="External"/><Relationship Id="rId240" Type="http://schemas.openxmlformats.org/officeDocument/2006/relationships/hyperlink" Target="https://bulbapedia.bulbagarden.net/wiki/Dodrio_(Pok%C3%A9mon)" TargetMode="External"/><Relationship Id="rId1075" Type="http://schemas.openxmlformats.org/officeDocument/2006/relationships/hyperlink" Target="https://bulbapedia.bulbagarden.net/wiki/Staraptor_(Pok%C3%A9mon)" TargetMode="External"/><Relationship Id="rId1076" Type="http://schemas.openxmlformats.org/officeDocument/2006/relationships/hyperlink" Target="https://bulbapedia.bulbagarden.net/wiki/Staraptor_(Pok%C3%A9mon)" TargetMode="External"/><Relationship Id="rId246" Type="http://schemas.openxmlformats.org/officeDocument/2006/relationships/hyperlink" Target="https://bulbapedia.bulbagarden.net/wiki/Dewgong_(Pok%C3%A9mon)" TargetMode="External"/><Relationship Id="rId1077" Type="http://schemas.openxmlformats.org/officeDocument/2006/relationships/hyperlink" Target="https://bulbapedia.bulbagarden.net/wiki/Staraptor_(Pok%C3%A9mon)" TargetMode="External"/><Relationship Id="rId245" Type="http://schemas.openxmlformats.org/officeDocument/2006/relationships/hyperlink" Target="https://bulbapedia.bulbagarden.net/wiki/Dewgong_(Pok%C3%A9mon)" TargetMode="External"/><Relationship Id="rId1078" Type="http://schemas.openxmlformats.org/officeDocument/2006/relationships/hyperlink" Target="https://bulbapedia.bulbagarden.net/wiki/Staraptor_(Pok%C3%A9mon)" TargetMode="External"/><Relationship Id="rId244" Type="http://schemas.openxmlformats.org/officeDocument/2006/relationships/hyperlink" Target="https://bulbapedia.bulbagarden.net/wiki/Seel_(Pok%C3%A9mon)" TargetMode="External"/><Relationship Id="rId1079" Type="http://schemas.openxmlformats.org/officeDocument/2006/relationships/hyperlink" Target="https://bulbapedia.bulbagarden.net/wiki/Bidoof_(Pok%C3%A9mon)" TargetMode="External"/><Relationship Id="rId243" Type="http://schemas.openxmlformats.org/officeDocument/2006/relationships/hyperlink" Target="https://bulbapedia.bulbagarden.net/wiki/Seel_(Pok%C3%A9mon)" TargetMode="External"/><Relationship Id="rId239" Type="http://schemas.openxmlformats.org/officeDocument/2006/relationships/hyperlink" Target="https://bulbapedia.bulbagarden.net/wiki/Dodrio_(Pok%C3%A9mon)" TargetMode="External"/><Relationship Id="rId238" Type="http://schemas.openxmlformats.org/officeDocument/2006/relationships/hyperlink" Target="https://bulbapedia.bulbagarden.net/wiki/Doduo_(Pok%C3%A9mon)" TargetMode="External"/><Relationship Id="rId237" Type="http://schemas.openxmlformats.org/officeDocument/2006/relationships/hyperlink" Target="https://bulbapedia.bulbagarden.net/wiki/Doduo_(Pok%C3%A9mon)" TargetMode="External"/><Relationship Id="rId236" Type="http://schemas.openxmlformats.org/officeDocument/2006/relationships/hyperlink" Target="https://bulbapedia.bulbagarden.net/wiki/Doduo_(Pok%C3%A9mon)" TargetMode="External"/><Relationship Id="rId1060" Type="http://schemas.openxmlformats.org/officeDocument/2006/relationships/hyperlink" Target="https://bulbapedia.bulbagarden.net/wiki/Infernape_(Pok%C3%A9mon)" TargetMode="External"/><Relationship Id="rId1061" Type="http://schemas.openxmlformats.org/officeDocument/2006/relationships/hyperlink" Target="https://bulbapedia.bulbagarden.net/wiki/Piplup_(Pok%C3%A9mon)" TargetMode="External"/><Relationship Id="rId231" Type="http://schemas.openxmlformats.org/officeDocument/2006/relationships/hyperlink" Target="https://bulbapedia.bulbagarden.net/wiki/Farfetch%27d_(Pok%C3%A9mon)" TargetMode="External"/><Relationship Id="rId1062" Type="http://schemas.openxmlformats.org/officeDocument/2006/relationships/hyperlink" Target="https://bulbapedia.bulbagarden.net/wiki/Piplup_(Pok%C3%A9mon)" TargetMode="External"/><Relationship Id="rId230" Type="http://schemas.openxmlformats.org/officeDocument/2006/relationships/hyperlink" Target="https://bulbapedia.bulbagarden.net/wiki/Magneton_(Pok%C3%A9mon)" TargetMode="External"/><Relationship Id="rId1063" Type="http://schemas.openxmlformats.org/officeDocument/2006/relationships/hyperlink" Target="https://bulbapedia.bulbagarden.net/wiki/Prinplup_(Pok%C3%A9mon)" TargetMode="External"/><Relationship Id="rId1064" Type="http://schemas.openxmlformats.org/officeDocument/2006/relationships/hyperlink" Target="https://bulbapedia.bulbagarden.net/wiki/Prinplup_(Pok%C3%A9mon)" TargetMode="External"/><Relationship Id="rId1065" Type="http://schemas.openxmlformats.org/officeDocument/2006/relationships/hyperlink" Target="https://bulbapedia.bulbagarden.net/wiki/Empoleon_(Pok%C3%A9mon)" TargetMode="External"/><Relationship Id="rId235" Type="http://schemas.openxmlformats.org/officeDocument/2006/relationships/hyperlink" Target="https://bulbapedia.bulbagarden.net/wiki/Doduo_(Pok%C3%A9mon)" TargetMode="External"/><Relationship Id="rId1066" Type="http://schemas.openxmlformats.org/officeDocument/2006/relationships/hyperlink" Target="https://bulbapedia.bulbagarden.net/wiki/Empoleon_(Pok%C3%A9mon)" TargetMode="External"/><Relationship Id="rId234" Type="http://schemas.openxmlformats.org/officeDocument/2006/relationships/hyperlink" Target="https://bulbapedia.bulbagarden.net/wiki/Farfetch%27d_(Pok%C3%A9mon)" TargetMode="External"/><Relationship Id="rId1067" Type="http://schemas.openxmlformats.org/officeDocument/2006/relationships/hyperlink" Target="https://bulbapedia.bulbagarden.net/wiki/Starly_(Pok%C3%A9mon)" TargetMode="External"/><Relationship Id="rId233" Type="http://schemas.openxmlformats.org/officeDocument/2006/relationships/hyperlink" Target="https://bulbapedia.bulbagarden.net/wiki/Farfetch%27d_(Pok%C3%A9mon)" TargetMode="External"/><Relationship Id="rId1068" Type="http://schemas.openxmlformats.org/officeDocument/2006/relationships/hyperlink" Target="https://bulbapedia.bulbagarden.net/wiki/Starly_(Pok%C3%A9mon)" TargetMode="External"/><Relationship Id="rId232" Type="http://schemas.openxmlformats.org/officeDocument/2006/relationships/hyperlink" Target="https://bulbapedia.bulbagarden.net/wiki/Farfetch%27d_(Pok%C3%A9mon)" TargetMode="External"/><Relationship Id="rId1069" Type="http://schemas.openxmlformats.org/officeDocument/2006/relationships/hyperlink" Target="https://bulbapedia.bulbagarden.net/wiki/Starly_(Pok%C3%A9mon)" TargetMode="External"/><Relationship Id="rId1015" Type="http://schemas.openxmlformats.org/officeDocument/2006/relationships/hyperlink" Target="https://bulbapedia.bulbagarden.net/wiki/Salamence_(Pok%C3%A9mon)" TargetMode="External"/><Relationship Id="rId1499" Type="http://schemas.openxmlformats.org/officeDocument/2006/relationships/hyperlink" Target="https://bulbapedia.bulbagarden.net/wiki/Yamask_(Pok%C3%A9mon)" TargetMode="External"/><Relationship Id="rId2346" Type="http://schemas.openxmlformats.org/officeDocument/2006/relationships/hyperlink" Target="https://bulbapedia.bulbagarden.net/wiki/Glastrier_(Pok%C3%A9mon)" TargetMode="External"/><Relationship Id="rId1016" Type="http://schemas.openxmlformats.org/officeDocument/2006/relationships/hyperlink" Target="https://bulbapedia.bulbagarden.net/wiki/Salamence_(Pok%C3%A9mon)" TargetMode="External"/><Relationship Id="rId2347" Type="http://schemas.openxmlformats.org/officeDocument/2006/relationships/hyperlink" Target="https://bulbapedia.bulbagarden.net/wiki/Spectrier_(Pok%C3%A9mon)" TargetMode="External"/><Relationship Id="rId1017" Type="http://schemas.openxmlformats.org/officeDocument/2006/relationships/hyperlink" Target="https://bulbapedia.bulbagarden.net/wiki/Beldum_(Pok%C3%A9mon)" TargetMode="External"/><Relationship Id="rId2348" Type="http://schemas.openxmlformats.org/officeDocument/2006/relationships/hyperlink" Target="https://bulbapedia.bulbagarden.net/wiki/Spectrier_(Pok%C3%A9mon)" TargetMode="External"/><Relationship Id="rId1018" Type="http://schemas.openxmlformats.org/officeDocument/2006/relationships/hyperlink" Target="https://bulbapedia.bulbagarden.net/wiki/Beldum_(Pok%C3%A9mon)" TargetMode="External"/><Relationship Id="rId2349" Type="http://schemas.openxmlformats.org/officeDocument/2006/relationships/hyperlink" Target="https://bulbapedia.bulbagarden.net/wiki/Calyrex_(Pok%C3%A9mon)" TargetMode="External"/><Relationship Id="rId1019" Type="http://schemas.openxmlformats.org/officeDocument/2006/relationships/hyperlink" Target="https://bulbapedia.bulbagarden.net/wiki/Metang_(Pok%C3%A9mon)" TargetMode="External"/><Relationship Id="rId668" Type="http://schemas.openxmlformats.org/officeDocument/2006/relationships/hyperlink" Target="https://bulbapedia.bulbagarden.net/wiki/Corsola_(Pok%C3%A9mon)" TargetMode="External"/><Relationship Id="rId667" Type="http://schemas.openxmlformats.org/officeDocument/2006/relationships/hyperlink" Target="https://bulbapedia.bulbagarden.net/wiki/Corsola_(Pok%C3%A9mon)" TargetMode="External"/><Relationship Id="rId666" Type="http://schemas.openxmlformats.org/officeDocument/2006/relationships/hyperlink" Target="https://bulbapedia.bulbagarden.net/wiki/Corsola_(Pok%C3%A9mon)" TargetMode="External"/><Relationship Id="rId665" Type="http://schemas.openxmlformats.org/officeDocument/2006/relationships/hyperlink" Target="https://bulbapedia.bulbagarden.net/wiki/Corsola_(Pok%C3%A9mon)" TargetMode="External"/><Relationship Id="rId669" Type="http://schemas.openxmlformats.org/officeDocument/2006/relationships/hyperlink" Target="https://bulbapedia.bulbagarden.net/wiki/Remoraid_(Pok%C3%A9mon)" TargetMode="External"/><Relationship Id="rId1490" Type="http://schemas.openxmlformats.org/officeDocument/2006/relationships/hyperlink" Target="https://bulbapedia.bulbagarden.net/wiki/Dwebble_(Pok%C3%A9mon)" TargetMode="External"/><Relationship Id="rId660" Type="http://schemas.openxmlformats.org/officeDocument/2006/relationships/hyperlink" Target="https://bulbapedia.bulbagarden.net/wiki/Swinub_(Pok%C3%A9mon)" TargetMode="External"/><Relationship Id="rId1491" Type="http://schemas.openxmlformats.org/officeDocument/2006/relationships/hyperlink" Target="https://bulbapedia.bulbagarden.net/wiki/Crustle_(Pok%C3%A9mon)" TargetMode="External"/><Relationship Id="rId1492" Type="http://schemas.openxmlformats.org/officeDocument/2006/relationships/hyperlink" Target="https://bulbapedia.bulbagarden.net/wiki/Crustle_(Pok%C3%A9mon)" TargetMode="External"/><Relationship Id="rId1493" Type="http://schemas.openxmlformats.org/officeDocument/2006/relationships/hyperlink" Target="https://bulbapedia.bulbagarden.net/wiki/Scraggy_(Pok%C3%A9mon)" TargetMode="External"/><Relationship Id="rId2340" Type="http://schemas.openxmlformats.org/officeDocument/2006/relationships/hyperlink" Target="https://bulbapedia.bulbagarden.net/wiki/Zarude_(Pok%C3%A9mon)" TargetMode="External"/><Relationship Id="rId1010" Type="http://schemas.openxmlformats.org/officeDocument/2006/relationships/hyperlink" Target="https://bulbapedia.bulbagarden.net/wiki/Luvdisc_(Pok%C3%A9mon)" TargetMode="External"/><Relationship Id="rId1494" Type="http://schemas.openxmlformats.org/officeDocument/2006/relationships/hyperlink" Target="https://bulbapedia.bulbagarden.net/wiki/Scraggy_(Pok%C3%A9mon)" TargetMode="External"/><Relationship Id="rId2341" Type="http://schemas.openxmlformats.org/officeDocument/2006/relationships/hyperlink" Target="https://bulbapedia.bulbagarden.net/wiki/Regieleki_(Pok%C3%A9mon)" TargetMode="External"/><Relationship Id="rId664" Type="http://schemas.openxmlformats.org/officeDocument/2006/relationships/hyperlink" Target="https://bulbapedia.bulbagarden.net/wiki/Piloswine_(Pok%C3%A9mon)" TargetMode="External"/><Relationship Id="rId1011" Type="http://schemas.openxmlformats.org/officeDocument/2006/relationships/hyperlink" Target="https://bulbapedia.bulbagarden.net/wiki/Bagon_(Pok%C3%A9mon)" TargetMode="External"/><Relationship Id="rId1495" Type="http://schemas.openxmlformats.org/officeDocument/2006/relationships/hyperlink" Target="https://bulbapedia.bulbagarden.net/wiki/Scrafty_(Pok%C3%A9mon)" TargetMode="External"/><Relationship Id="rId2342" Type="http://schemas.openxmlformats.org/officeDocument/2006/relationships/hyperlink" Target="https://bulbapedia.bulbagarden.net/wiki/Regieleki_(Pok%C3%A9mon)" TargetMode="External"/><Relationship Id="rId663" Type="http://schemas.openxmlformats.org/officeDocument/2006/relationships/hyperlink" Target="https://bulbapedia.bulbagarden.net/wiki/Piloswine_(Pok%C3%A9mon)" TargetMode="External"/><Relationship Id="rId1012" Type="http://schemas.openxmlformats.org/officeDocument/2006/relationships/hyperlink" Target="https://bulbapedia.bulbagarden.net/wiki/Bagon_(Pok%C3%A9mon)" TargetMode="External"/><Relationship Id="rId1496" Type="http://schemas.openxmlformats.org/officeDocument/2006/relationships/hyperlink" Target="https://bulbapedia.bulbagarden.net/wiki/Scrafty_(Pok%C3%A9mon)" TargetMode="External"/><Relationship Id="rId2343" Type="http://schemas.openxmlformats.org/officeDocument/2006/relationships/hyperlink" Target="https://bulbapedia.bulbagarden.net/wiki/Regidrago_(Pok%C3%A9mon)" TargetMode="External"/><Relationship Id="rId662" Type="http://schemas.openxmlformats.org/officeDocument/2006/relationships/hyperlink" Target="https://bulbapedia.bulbagarden.net/wiki/Piloswine_(Pok%C3%A9mon)" TargetMode="External"/><Relationship Id="rId1013" Type="http://schemas.openxmlformats.org/officeDocument/2006/relationships/hyperlink" Target="https://bulbapedia.bulbagarden.net/wiki/Shelgon_(Pok%C3%A9mon)" TargetMode="External"/><Relationship Id="rId1497" Type="http://schemas.openxmlformats.org/officeDocument/2006/relationships/hyperlink" Target="https://bulbapedia.bulbagarden.net/wiki/Sigilyph_(Pok%C3%A9mon)" TargetMode="External"/><Relationship Id="rId2344" Type="http://schemas.openxmlformats.org/officeDocument/2006/relationships/hyperlink" Target="https://bulbapedia.bulbagarden.net/wiki/Regidrago_(Pok%C3%A9mon)" TargetMode="External"/><Relationship Id="rId661" Type="http://schemas.openxmlformats.org/officeDocument/2006/relationships/hyperlink" Target="https://bulbapedia.bulbagarden.net/wiki/Piloswine_(Pok%C3%A9mon)" TargetMode="External"/><Relationship Id="rId1014" Type="http://schemas.openxmlformats.org/officeDocument/2006/relationships/hyperlink" Target="https://bulbapedia.bulbagarden.net/wiki/Shelgon_(Pok%C3%A9mon)" TargetMode="External"/><Relationship Id="rId1498" Type="http://schemas.openxmlformats.org/officeDocument/2006/relationships/hyperlink" Target="https://bulbapedia.bulbagarden.net/wiki/Sigilyph_(Pok%C3%A9mon)" TargetMode="External"/><Relationship Id="rId2345" Type="http://schemas.openxmlformats.org/officeDocument/2006/relationships/hyperlink" Target="https://bulbapedia.bulbagarden.net/wiki/Glastrier_(Pok%C3%A9mon)" TargetMode="External"/><Relationship Id="rId1004" Type="http://schemas.openxmlformats.org/officeDocument/2006/relationships/hyperlink" Target="https://bulbapedia.bulbagarden.net/wiki/Gorebyss_(Pok%C3%A9mon)" TargetMode="External"/><Relationship Id="rId1488" Type="http://schemas.openxmlformats.org/officeDocument/2006/relationships/hyperlink" Target="https://bulbapedia.bulbagarden.net/wiki/Maractus_(Pok%C3%A9mon)" TargetMode="External"/><Relationship Id="rId2335" Type="http://schemas.openxmlformats.org/officeDocument/2006/relationships/hyperlink" Target="https://bulbapedia.bulbagarden.net/wiki/Urshifu_(Pok%C3%A9mon)" TargetMode="External"/><Relationship Id="rId1005" Type="http://schemas.openxmlformats.org/officeDocument/2006/relationships/hyperlink" Target="https://bulbapedia.bulbagarden.net/wiki/Relicanth_(Pok%C3%A9mon)" TargetMode="External"/><Relationship Id="rId1489" Type="http://schemas.openxmlformats.org/officeDocument/2006/relationships/hyperlink" Target="https://bulbapedia.bulbagarden.net/wiki/Dwebble_(Pok%C3%A9mon)" TargetMode="External"/><Relationship Id="rId2336" Type="http://schemas.openxmlformats.org/officeDocument/2006/relationships/hyperlink" Target="https://bulbapedia.bulbagarden.net/wiki/Urshifu_(Pok%C3%A9mon)" TargetMode="External"/><Relationship Id="rId1006" Type="http://schemas.openxmlformats.org/officeDocument/2006/relationships/hyperlink" Target="https://bulbapedia.bulbagarden.net/wiki/Relicanth_(Pok%C3%A9mon)" TargetMode="External"/><Relationship Id="rId2337" Type="http://schemas.openxmlformats.org/officeDocument/2006/relationships/hyperlink" Target="https://bulbapedia.bulbagarden.net/wiki/Zarude_(Pok%C3%A9mon)" TargetMode="External"/><Relationship Id="rId1007" Type="http://schemas.openxmlformats.org/officeDocument/2006/relationships/hyperlink" Target="https://bulbapedia.bulbagarden.net/wiki/Relicanth_(Pok%C3%A9mon)" TargetMode="External"/><Relationship Id="rId2338" Type="http://schemas.openxmlformats.org/officeDocument/2006/relationships/hyperlink" Target="https://bulbapedia.bulbagarden.net/wiki/Zarude_(Pok%C3%A9mon)" TargetMode="External"/><Relationship Id="rId1008" Type="http://schemas.openxmlformats.org/officeDocument/2006/relationships/hyperlink" Target="https://bulbapedia.bulbagarden.net/wiki/Relicanth_(Pok%C3%A9mon)" TargetMode="External"/><Relationship Id="rId2339" Type="http://schemas.openxmlformats.org/officeDocument/2006/relationships/hyperlink" Target="https://bulbapedia.bulbagarden.net/wiki/Zarude_(Pok%C3%A9mon)" TargetMode="External"/><Relationship Id="rId1009" Type="http://schemas.openxmlformats.org/officeDocument/2006/relationships/hyperlink" Target="https://bulbapedia.bulbagarden.net/wiki/Luvdisc_(Pok%C3%A9mon)" TargetMode="External"/><Relationship Id="rId657" Type="http://schemas.openxmlformats.org/officeDocument/2006/relationships/hyperlink" Target="https://bulbapedia.bulbagarden.net/wiki/Magcargo_(Pok%C3%A9mon)" TargetMode="External"/><Relationship Id="rId656" Type="http://schemas.openxmlformats.org/officeDocument/2006/relationships/hyperlink" Target="https://bulbapedia.bulbagarden.net/wiki/Slugma_(Pok%C3%A9mon)" TargetMode="External"/><Relationship Id="rId655" Type="http://schemas.openxmlformats.org/officeDocument/2006/relationships/hyperlink" Target="https://bulbapedia.bulbagarden.net/wiki/Slugma_(Pok%C3%A9mon)" TargetMode="External"/><Relationship Id="rId654" Type="http://schemas.openxmlformats.org/officeDocument/2006/relationships/hyperlink" Target="https://bulbapedia.bulbagarden.net/wiki/Ursaring_(Pok%C3%A9mon)" TargetMode="External"/><Relationship Id="rId659" Type="http://schemas.openxmlformats.org/officeDocument/2006/relationships/hyperlink" Target="https://bulbapedia.bulbagarden.net/wiki/Swinub_(Pok%C3%A9mon)" TargetMode="External"/><Relationship Id="rId658" Type="http://schemas.openxmlformats.org/officeDocument/2006/relationships/hyperlink" Target="https://bulbapedia.bulbagarden.net/wiki/Magcargo_(Pok%C3%A9mon)" TargetMode="External"/><Relationship Id="rId1480" Type="http://schemas.openxmlformats.org/officeDocument/2006/relationships/hyperlink" Target="https://bulbapedia.bulbagarden.net/wiki/Darumaka_(Pok%C3%A9mon)" TargetMode="External"/><Relationship Id="rId1481" Type="http://schemas.openxmlformats.org/officeDocument/2006/relationships/hyperlink" Target="https://bulbapedia.bulbagarden.net/wiki/Darumaka_(Pok%C3%A9mon)" TargetMode="External"/><Relationship Id="rId1482" Type="http://schemas.openxmlformats.org/officeDocument/2006/relationships/hyperlink" Target="https://bulbapedia.bulbagarden.net/wiki/Darumaka_(Pok%C3%A9mon)" TargetMode="External"/><Relationship Id="rId1483" Type="http://schemas.openxmlformats.org/officeDocument/2006/relationships/hyperlink" Target="https://bulbapedia.bulbagarden.net/wiki/Darmanitan_(Pok%C3%A9mon)" TargetMode="External"/><Relationship Id="rId2330" Type="http://schemas.openxmlformats.org/officeDocument/2006/relationships/hyperlink" Target="https://bulbapedia.bulbagarden.net/wiki/Eternatus_(Pok%C3%A9mon)" TargetMode="External"/><Relationship Id="rId653" Type="http://schemas.openxmlformats.org/officeDocument/2006/relationships/hyperlink" Target="https://bulbapedia.bulbagarden.net/wiki/Ursaring_(Pok%C3%A9mon)" TargetMode="External"/><Relationship Id="rId1000" Type="http://schemas.openxmlformats.org/officeDocument/2006/relationships/hyperlink" Target="https://bulbapedia.bulbagarden.net/wiki/Clamperl_(Pok%C3%A9mon)" TargetMode="External"/><Relationship Id="rId1484" Type="http://schemas.openxmlformats.org/officeDocument/2006/relationships/hyperlink" Target="https://bulbapedia.bulbagarden.net/wiki/Darmanitan_(Pok%C3%A9mon)" TargetMode="External"/><Relationship Id="rId2331" Type="http://schemas.openxmlformats.org/officeDocument/2006/relationships/hyperlink" Target="https://bulbapedia.bulbagarden.net/wiki/Kubfu_(Pok%C3%A9mon)" TargetMode="External"/><Relationship Id="rId652" Type="http://schemas.openxmlformats.org/officeDocument/2006/relationships/hyperlink" Target="https://bulbapedia.bulbagarden.net/wiki/Ursaring_(Pok%C3%A9mon)" TargetMode="External"/><Relationship Id="rId1001" Type="http://schemas.openxmlformats.org/officeDocument/2006/relationships/hyperlink" Target="https://bulbapedia.bulbagarden.net/wiki/Huntail_(Pok%C3%A9mon)" TargetMode="External"/><Relationship Id="rId1485" Type="http://schemas.openxmlformats.org/officeDocument/2006/relationships/hyperlink" Target="https://bulbapedia.bulbagarden.net/wiki/Darmanitan_(Pok%C3%A9mon)" TargetMode="External"/><Relationship Id="rId2332" Type="http://schemas.openxmlformats.org/officeDocument/2006/relationships/hyperlink" Target="https://bulbapedia.bulbagarden.net/wiki/Kubfu_(Pok%C3%A9mon)" TargetMode="External"/><Relationship Id="rId651" Type="http://schemas.openxmlformats.org/officeDocument/2006/relationships/hyperlink" Target="https://bulbapedia.bulbagarden.net/wiki/Ursaring_(Pok%C3%A9mon)" TargetMode="External"/><Relationship Id="rId1002" Type="http://schemas.openxmlformats.org/officeDocument/2006/relationships/hyperlink" Target="https://bulbapedia.bulbagarden.net/wiki/Huntail_(Pok%C3%A9mon)" TargetMode="External"/><Relationship Id="rId1486" Type="http://schemas.openxmlformats.org/officeDocument/2006/relationships/hyperlink" Target="https://bulbapedia.bulbagarden.net/wiki/Darmanitan_(Pok%C3%A9mon)" TargetMode="External"/><Relationship Id="rId2333" Type="http://schemas.openxmlformats.org/officeDocument/2006/relationships/hyperlink" Target="https://bulbapedia.bulbagarden.net/wiki/Urshifu_(Pok%C3%A9mon)" TargetMode="External"/><Relationship Id="rId650" Type="http://schemas.openxmlformats.org/officeDocument/2006/relationships/hyperlink" Target="https://bulbapedia.bulbagarden.net/wiki/Teddiursa_(Pok%C3%A9mon)" TargetMode="External"/><Relationship Id="rId1003" Type="http://schemas.openxmlformats.org/officeDocument/2006/relationships/hyperlink" Target="https://bulbapedia.bulbagarden.net/wiki/Gorebyss_(Pok%C3%A9mon)" TargetMode="External"/><Relationship Id="rId1487" Type="http://schemas.openxmlformats.org/officeDocument/2006/relationships/hyperlink" Target="https://bulbapedia.bulbagarden.net/wiki/Maractus_(Pok%C3%A9mon)" TargetMode="External"/><Relationship Id="rId2334" Type="http://schemas.openxmlformats.org/officeDocument/2006/relationships/hyperlink" Target="https://bulbapedia.bulbagarden.net/wiki/Urshifu_(Pok%C3%A9mon)" TargetMode="External"/><Relationship Id="rId1037" Type="http://schemas.openxmlformats.org/officeDocument/2006/relationships/hyperlink" Target="https://bulbapedia.bulbagarden.net/wiki/Rayquaza_(Pok%C3%A9mon)" TargetMode="External"/><Relationship Id="rId2368" Type="http://schemas.openxmlformats.org/officeDocument/2006/relationships/hyperlink" Target="https://bulbapedia.bulbagarden.net/wiki/Enamorus_(Pok%C3%A9mon)" TargetMode="External"/><Relationship Id="rId1038" Type="http://schemas.openxmlformats.org/officeDocument/2006/relationships/hyperlink" Target="https://bulbapedia.bulbagarden.net/wiki/Rayquaza_(Pok%C3%A9mon)" TargetMode="External"/><Relationship Id="rId2369" Type="http://schemas.openxmlformats.org/officeDocument/2006/relationships/hyperlink" Target="https://bulbapedia.bulbagarden.net/wiki/Enamorus_(Pok%C3%A9mon)" TargetMode="External"/><Relationship Id="rId1039" Type="http://schemas.openxmlformats.org/officeDocument/2006/relationships/hyperlink" Target="https://bulbapedia.bulbagarden.net/wiki/Jirachi_(Pok%C3%A9mon)" TargetMode="External"/><Relationship Id="rId206" Type="http://schemas.openxmlformats.org/officeDocument/2006/relationships/hyperlink" Target="https://bulbapedia.bulbagarden.net/wiki/Graveler_(Pok%C3%A9mon)" TargetMode="External"/><Relationship Id="rId205" Type="http://schemas.openxmlformats.org/officeDocument/2006/relationships/hyperlink" Target="https://bulbapedia.bulbagarden.net/wiki/Graveler_(Pok%C3%A9mon)" TargetMode="External"/><Relationship Id="rId689" Type="http://schemas.openxmlformats.org/officeDocument/2006/relationships/hyperlink" Target="https://bulbapedia.bulbagarden.net/wiki/Phanpy_(Pok%C3%A9mon)" TargetMode="External"/><Relationship Id="rId204" Type="http://schemas.openxmlformats.org/officeDocument/2006/relationships/hyperlink" Target="https://bulbapedia.bulbagarden.net/wiki/Graveler_(Pok%C3%A9mon)" TargetMode="External"/><Relationship Id="rId688" Type="http://schemas.openxmlformats.org/officeDocument/2006/relationships/hyperlink" Target="https://bulbapedia.bulbagarden.net/wiki/Kingdra_(Pok%C3%A9mon)" TargetMode="External"/><Relationship Id="rId203" Type="http://schemas.openxmlformats.org/officeDocument/2006/relationships/hyperlink" Target="https://bulbapedia.bulbagarden.net/wiki/Graveler_(Pok%C3%A9mon)" TargetMode="External"/><Relationship Id="rId687" Type="http://schemas.openxmlformats.org/officeDocument/2006/relationships/hyperlink" Target="https://bulbapedia.bulbagarden.net/wiki/Kingdra_(Pok%C3%A9mon)" TargetMode="External"/><Relationship Id="rId209" Type="http://schemas.openxmlformats.org/officeDocument/2006/relationships/hyperlink" Target="https://bulbapedia.bulbagarden.net/wiki/Golem_(Pok%C3%A9mon)" TargetMode="External"/><Relationship Id="rId208" Type="http://schemas.openxmlformats.org/officeDocument/2006/relationships/hyperlink" Target="https://bulbapedia.bulbagarden.net/wiki/Golem_(Pok%C3%A9mon)" TargetMode="External"/><Relationship Id="rId207" Type="http://schemas.openxmlformats.org/officeDocument/2006/relationships/hyperlink" Target="https://bulbapedia.bulbagarden.net/wiki/Golem_(Pok%C3%A9mon)" TargetMode="External"/><Relationship Id="rId682" Type="http://schemas.openxmlformats.org/officeDocument/2006/relationships/hyperlink" Target="https://bulbapedia.bulbagarden.net/wiki/Houndour_(Pok%C3%A9mon)" TargetMode="External"/><Relationship Id="rId2360" Type="http://schemas.openxmlformats.org/officeDocument/2006/relationships/hyperlink" Target="https://bulbapedia.bulbagarden.net/wiki/Basculegion_(Pok%C3%A9mon)" TargetMode="External"/><Relationship Id="rId681" Type="http://schemas.openxmlformats.org/officeDocument/2006/relationships/hyperlink" Target="https://bulbapedia.bulbagarden.net/wiki/Houndour_(Pok%C3%A9mon)" TargetMode="External"/><Relationship Id="rId1030" Type="http://schemas.openxmlformats.org/officeDocument/2006/relationships/hyperlink" Target="https://bulbapedia.bulbagarden.net/wiki/Latias_(Pok%C3%A9mon)" TargetMode="External"/><Relationship Id="rId2361" Type="http://schemas.openxmlformats.org/officeDocument/2006/relationships/hyperlink" Target="https://bulbapedia.bulbagarden.net/wiki/Basculegion_(Pok%C3%A9mon)" TargetMode="External"/><Relationship Id="rId680" Type="http://schemas.openxmlformats.org/officeDocument/2006/relationships/hyperlink" Target="https://bulbapedia.bulbagarden.net/wiki/Skarmory_(Pok%C3%A9mon)" TargetMode="External"/><Relationship Id="rId1031" Type="http://schemas.openxmlformats.org/officeDocument/2006/relationships/hyperlink" Target="https://bulbapedia.bulbagarden.net/wiki/Latios_(Pok%C3%A9mon)" TargetMode="External"/><Relationship Id="rId2362" Type="http://schemas.openxmlformats.org/officeDocument/2006/relationships/hyperlink" Target="https://bulbapedia.bulbagarden.net/wiki/Basculegion_(Pok%C3%A9mon)" TargetMode="External"/><Relationship Id="rId1032" Type="http://schemas.openxmlformats.org/officeDocument/2006/relationships/hyperlink" Target="https://bulbapedia.bulbagarden.net/wiki/Latios_(Pok%C3%A9mon)" TargetMode="External"/><Relationship Id="rId2363" Type="http://schemas.openxmlformats.org/officeDocument/2006/relationships/hyperlink" Target="https://bulbapedia.bulbagarden.net/wiki/Sneasler_(Pok%C3%A9mon)" TargetMode="External"/><Relationship Id="rId202" Type="http://schemas.openxmlformats.org/officeDocument/2006/relationships/hyperlink" Target="https://bulbapedia.bulbagarden.net/wiki/Geodude_(Pok%C3%A9mon)" TargetMode="External"/><Relationship Id="rId686" Type="http://schemas.openxmlformats.org/officeDocument/2006/relationships/hyperlink" Target="https://bulbapedia.bulbagarden.net/wiki/Houndoom_(Pok%C3%A9mon)" TargetMode="External"/><Relationship Id="rId1033" Type="http://schemas.openxmlformats.org/officeDocument/2006/relationships/hyperlink" Target="https://bulbapedia.bulbagarden.net/wiki/Kyogre_(Pok%C3%A9mon)" TargetMode="External"/><Relationship Id="rId2364" Type="http://schemas.openxmlformats.org/officeDocument/2006/relationships/hyperlink" Target="https://bulbapedia.bulbagarden.net/wiki/Sneasler_(Pok%C3%A9mon)" TargetMode="External"/><Relationship Id="rId201" Type="http://schemas.openxmlformats.org/officeDocument/2006/relationships/hyperlink" Target="https://bulbapedia.bulbagarden.net/wiki/Geodude_(Pok%C3%A9mon)" TargetMode="External"/><Relationship Id="rId685" Type="http://schemas.openxmlformats.org/officeDocument/2006/relationships/hyperlink" Target="https://bulbapedia.bulbagarden.net/wiki/Houndoom_(Pok%C3%A9mon)" TargetMode="External"/><Relationship Id="rId1034" Type="http://schemas.openxmlformats.org/officeDocument/2006/relationships/hyperlink" Target="https://bulbapedia.bulbagarden.net/wiki/Kyogre_(Pok%C3%A9mon)" TargetMode="External"/><Relationship Id="rId2365" Type="http://schemas.openxmlformats.org/officeDocument/2006/relationships/hyperlink" Target="https://bulbapedia.bulbagarden.net/wiki/Overqwil_(Pok%C3%A9mon)" TargetMode="External"/><Relationship Id="rId200" Type="http://schemas.openxmlformats.org/officeDocument/2006/relationships/hyperlink" Target="https://bulbapedia.bulbagarden.net/wiki/Geodude_(Pok%C3%A9mon)" TargetMode="External"/><Relationship Id="rId684" Type="http://schemas.openxmlformats.org/officeDocument/2006/relationships/hyperlink" Target="https://bulbapedia.bulbagarden.net/wiki/Houndoom_(Pok%C3%A9mon)" TargetMode="External"/><Relationship Id="rId1035" Type="http://schemas.openxmlformats.org/officeDocument/2006/relationships/hyperlink" Target="https://bulbapedia.bulbagarden.net/wiki/Groudon_(Pok%C3%A9mon)" TargetMode="External"/><Relationship Id="rId2366" Type="http://schemas.openxmlformats.org/officeDocument/2006/relationships/hyperlink" Target="https://bulbapedia.bulbagarden.net/wiki/Overqwil_(Pok%C3%A9mon)" TargetMode="External"/><Relationship Id="rId683" Type="http://schemas.openxmlformats.org/officeDocument/2006/relationships/hyperlink" Target="https://bulbapedia.bulbagarden.net/wiki/Houndoom_(Pok%C3%A9mon)" TargetMode="External"/><Relationship Id="rId1036" Type="http://schemas.openxmlformats.org/officeDocument/2006/relationships/hyperlink" Target="https://bulbapedia.bulbagarden.net/wiki/Groudon_(Pok%C3%A9mon)" TargetMode="External"/><Relationship Id="rId2367" Type="http://schemas.openxmlformats.org/officeDocument/2006/relationships/hyperlink" Target="https://bulbapedia.bulbagarden.net/wiki/Enamorus_(Pok%C3%A9mon)" TargetMode="External"/><Relationship Id="rId1026" Type="http://schemas.openxmlformats.org/officeDocument/2006/relationships/hyperlink" Target="https://bulbapedia.bulbagarden.net/wiki/Regice_(Pok%C3%A9mon)" TargetMode="External"/><Relationship Id="rId2357" Type="http://schemas.openxmlformats.org/officeDocument/2006/relationships/hyperlink" Target="https://bulbapedia.bulbagarden.net/wiki/Ursaluna_(Pok%C3%A9mon)" TargetMode="External"/><Relationship Id="rId1027" Type="http://schemas.openxmlformats.org/officeDocument/2006/relationships/hyperlink" Target="https://bulbapedia.bulbagarden.net/wiki/Registeel_(Pok%C3%A9mon)" TargetMode="External"/><Relationship Id="rId2358" Type="http://schemas.openxmlformats.org/officeDocument/2006/relationships/hyperlink" Target="https://bulbapedia.bulbagarden.net/wiki/Ursaluna_(Pok%C3%A9mon)" TargetMode="External"/><Relationship Id="rId1028" Type="http://schemas.openxmlformats.org/officeDocument/2006/relationships/hyperlink" Target="https://bulbapedia.bulbagarden.net/wiki/Registeel_(Pok%C3%A9mon)" TargetMode="External"/><Relationship Id="rId2359" Type="http://schemas.openxmlformats.org/officeDocument/2006/relationships/hyperlink" Target="https://bulbapedia.bulbagarden.net/wiki/Basculegion_(Pok%C3%A9mon)" TargetMode="External"/><Relationship Id="rId1029" Type="http://schemas.openxmlformats.org/officeDocument/2006/relationships/hyperlink" Target="https://bulbapedia.bulbagarden.net/wiki/Latias_(Pok%C3%A9mon)" TargetMode="External"/><Relationship Id="rId679" Type="http://schemas.openxmlformats.org/officeDocument/2006/relationships/hyperlink" Target="https://bulbapedia.bulbagarden.net/wiki/Skarmory_(Pok%C3%A9mon)" TargetMode="External"/><Relationship Id="rId678" Type="http://schemas.openxmlformats.org/officeDocument/2006/relationships/hyperlink" Target="https://bulbapedia.bulbagarden.net/wiki/Mantine_(Pok%C3%A9mon)" TargetMode="External"/><Relationship Id="rId677" Type="http://schemas.openxmlformats.org/officeDocument/2006/relationships/hyperlink" Target="https://bulbapedia.bulbagarden.net/wiki/Mantine_(Pok%C3%A9mon)" TargetMode="External"/><Relationship Id="rId676" Type="http://schemas.openxmlformats.org/officeDocument/2006/relationships/hyperlink" Target="https://bulbapedia.bulbagarden.net/wiki/Delibird_(Pok%C3%A9mon)" TargetMode="External"/><Relationship Id="rId671" Type="http://schemas.openxmlformats.org/officeDocument/2006/relationships/hyperlink" Target="https://bulbapedia.bulbagarden.net/wiki/Octillery_(Pok%C3%A9mon)" TargetMode="External"/><Relationship Id="rId670" Type="http://schemas.openxmlformats.org/officeDocument/2006/relationships/hyperlink" Target="https://bulbapedia.bulbagarden.net/wiki/Remoraid_(Pok%C3%A9mon)" TargetMode="External"/><Relationship Id="rId2350" Type="http://schemas.openxmlformats.org/officeDocument/2006/relationships/hyperlink" Target="https://bulbapedia.bulbagarden.net/wiki/Calyrex_(Pok%C3%A9mon)" TargetMode="External"/><Relationship Id="rId1020" Type="http://schemas.openxmlformats.org/officeDocument/2006/relationships/hyperlink" Target="https://bulbapedia.bulbagarden.net/wiki/Metang_(Pok%C3%A9mon)" TargetMode="External"/><Relationship Id="rId2351" Type="http://schemas.openxmlformats.org/officeDocument/2006/relationships/hyperlink" Target="https://bulbapedia.bulbagarden.net/wiki/Wyrdeer_(Pok%C3%A9mon)" TargetMode="External"/><Relationship Id="rId1021" Type="http://schemas.openxmlformats.org/officeDocument/2006/relationships/hyperlink" Target="https://bulbapedia.bulbagarden.net/wiki/Metagross_(Pok%C3%A9mon)" TargetMode="External"/><Relationship Id="rId2352" Type="http://schemas.openxmlformats.org/officeDocument/2006/relationships/hyperlink" Target="https://bulbapedia.bulbagarden.net/wiki/Wyrdeer_(Pok%C3%A9mon)" TargetMode="External"/><Relationship Id="rId675" Type="http://schemas.openxmlformats.org/officeDocument/2006/relationships/hyperlink" Target="https://bulbapedia.bulbagarden.net/wiki/Delibird_(Pok%C3%A9mon)" TargetMode="External"/><Relationship Id="rId1022" Type="http://schemas.openxmlformats.org/officeDocument/2006/relationships/hyperlink" Target="https://bulbapedia.bulbagarden.net/wiki/Metagross_(Pok%C3%A9mon)" TargetMode="External"/><Relationship Id="rId2353" Type="http://schemas.openxmlformats.org/officeDocument/2006/relationships/hyperlink" Target="https://bulbapedia.bulbagarden.net/wiki/Kleavor_(Pok%C3%A9mon)" TargetMode="External"/><Relationship Id="rId674" Type="http://schemas.openxmlformats.org/officeDocument/2006/relationships/hyperlink" Target="https://bulbapedia.bulbagarden.net/wiki/Octillery_(Pok%C3%A9mon)" TargetMode="External"/><Relationship Id="rId1023" Type="http://schemas.openxmlformats.org/officeDocument/2006/relationships/hyperlink" Target="https://bulbapedia.bulbagarden.net/wiki/Regirock_(Pok%C3%A9mon)" TargetMode="External"/><Relationship Id="rId2354" Type="http://schemas.openxmlformats.org/officeDocument/2006/relationships/hyperlink" Target="https://bulbapedia.bulbagarden.net/wiki/Kleavor_(Pok%C3%A9mon)" TargetMode="External"/><Relationship Id="rId673" Type="http://schemas.openxmlformats.org/officeDocument/2006/relationships/hyperlink" Target="https://bulbapedia.bulbagarden.net/wiki/Octillery_(Pok%C3%A9mon)" TargetMode="External"/><Relationship Id="rId1024" Type="http://schemas.openxmlformats.org/officeDocument/2006/relationships/hyperlink" Target="https://bulbapedia.bulbagarden.net/wiki/Regirock_(Pok%C3%A9mon)" TargetMode="External"/><Relationship Id="rId2355" Type="http://schemas.openxmlformats.org/officeDocument/2006/relationships/hyperlink" Target="https://bulbapedia.bulbagarden.net/wiki/Ursaluna_(Pok%C3%A9mon)" TargetMode="External"/><Relationship Id="rId672" Type="http://schemas.openxmlformats.org/officeDocument/2006/relationships/hyperlink" Target="https://bulbapedia.bulbagarden.net/wiki/Octillery_(Pok%C3%A9mon)" TargetMode="External"/><Relationship Id="rId1025" Type="http://schemas.openxmlformats.org/officeDocument/2006/relationships/hyperlink" Target="https://bulbapedia.bulbagarden.net/wiki/Regice_(Pok%C3%A9mon)" TargetMode="External"/><Relationship Id="rId2356" Type="http://schemas.openxmlformats.org/officeDocument/2006/relationships/hyperlink" Target="https://bulbapedia.bulbagarden.net/wiki/Ursaluna_(Pok%C3%A9mon)" TargetMode="External"/><Relationship Id="rId190" Type="http://schemas.openxmlformats.org/officeDocument/2006/relationships/hyperlink" Target="https://bulbapedia.bulbagarden.net/wiki/Bellsprout_(Pok%C3%A9mon)" TargetMode="External"/><Relationship Id="rId194" Type="http://schemas.openxmlformats.org/officeDocument/2006/relationships/hyperlink" Target="https://bulbapedia.bulbagarden.net/wiki/Victreebel_(Pok%C3%A9mon)" TargetMode="External"/><Relationship Id="rId193" Type="http://schemas.openxmlformats.org/officeDocument/2006/relationships/hyperlink" Target="https://bulbapedia.bulbagarden.net/wiki/Victreebel_(Pok%C3%A9mon)" TargetMode="External"/><Relationship Id="rId192" Type="http://schemas.openxmlformats.org/officeDocument/2006/relationships/hyperlink" Target="https://bulbapedia.bulbagarden.net/wiki/Weepinbell_(Pok%C3%A9mon)" TargetMode="External"/><Relationship Id="rId191" Type="http://schemas.openxmlformats.org/officeDocument/2006/relationships/hyperlink" Target="https://bulbapedia.bulbagarden.net/wiki/Weepinbell_(Pok%C3%A9mon)" TargetMode="External"/><Relationship Id="rId187" Type="http://schemas.openxmlformats.org/officeDocument/2006/relationships/hyperlink" Target="https://bulbapedia.bulbagarden.net/wiki/Machamp_(Pok%C3%A9mon)" TargetMode="External"/><Relationship Id="rId186" Type="http://schemas.openxmlformats.org/officeDocument/2006/relationships/hyperlink" Target="https://bulbapedia.bulbagarden.net/wiki/Machoke_(Pok%C3%A9mon)" TargetMode="External"/><Relationship Id="rId185" Type="http://schemas.openxmlformats.org/officeDocument/2006/relationships/hyperlink" Target="https://bulbapedia.bulbagarden.net/wiki/Machoke_(Pok%C3%A9mon)" TargetMode="External"/><Relationship Id="rId184" Type="http://schemas.openxmlformats.org/officeDocument/2006/relationships/hyperlink" Target="https://bulbapedia.bulbagarden.net/wiki/Machop_(Pok%C3%A9mon)" TargetMode="External"/><Relationship Id="rId189" Type="http://schemas.openxmlformats.org/officeDocument/2006/relationships/hyperlink" Target="https://bulbapedia.bulbagarden.net/wiki/Bellsprout_(Pok%C3%A9mon)" TargetMode="External"/><Relationship Id="rId188" Type="http://schemas.openxmlformats.org/officeDocument/2006/relationships/hyperlink" Target="https://bulbapedia.bulbagarden.net/wiki/Machamp_(Pok%C3%A9mon)" TargetMode="External"/><Relationship Id="rId183" Type="http://schemas.openxmlformats.org/officeDocument/2006/relationships/hyperlink" Target="https://bulbapedia.bulbagarden.net/wiki/Machop_(Pok%C3%A9mon)" TargetMode="External"/><Relationship Id="rId182" Type="http://schemas.openxmlformats.org/officeDocument/2006/relationships/hyperlink" Target="https://bulbapedia.bulbagarden.net/wiki/Alakazam_(Pok%C3%A9mon)" TargetMode="External"/><Relationship Id="rId181" Type="http://schemas.openxmlformats.org/officeDocument/2006/relationships/hyperlink" Target="https://bulbapedia.bulbagarden.net/wiki/Alakazam_(Pok%C3%A9mon)" TargetMode="External"/><Relationship Id="rId180" Type="http://schemas.openxmlformats.org/officeDocument/2006/relationships/hyperlink" Target="https://bulbapedia.bulbagarden.net/wiki/Alakazam_(Pok%C3%A9mon)" TargetMode="External"/><Relationship Id="rId176" Type="http://schemas.openxmlformats.org/officeDocument/2006/relationships/hyperlink" Target="https://bulbapedia.bulbagarden.net/wiki/Kadabra_(Pok%C3%A9mon)" TargetMode="External"/><Relationship Id="rId175" Type="http://schemas.openxmlformats.org/officeDocument/2006/relationships/hyperlink" Target="https://bulbapedia.bulbagarden.net/wiki/Kadabra_(Pok%C3%A9mon)" TargetMode="External"/><Relationship Id="rId174" Type="http://schemas.openxmlformats.org/officeDocument/2006/relationships/hyperlink" Target="https://bulbapedia.bulbagarden.net/wiki/Abra_(Pok%C3%A9mon)" TargetMode="External"/><Relationship Id="rId173" Type="http://schemas.openxmlformats.org/officeDocument/2006/relationships/hyperlink" Target="https://bulbapedia.bulbagarden.net/wiki/Abra_(Pok%C3%A9mon)" TargetMode="External"/><Relationship Id="rId179" Type="http://schemas.openxmlformats.org/officeDocument/2006/relationships/hyperlink" Target="https://bulbapedia.bulbagarden.net/wiki/Alakazam_(Pok%C3%A9mon)" TargetMode="External"/><Relationship Id="rId178" Type="http://schemas.openxmlformats.org/officeDocument/2006/relationships/hyperlink" Target="https://bulbapedia.bulbagarden.net/wiki/Kadabra_(Pok%C3%A9mon)" TargetMode="External"/><Relationship Id="rId177" Type="http://schemas.openxmlformats.org/officeDocument/2006/relationships/hyperlink" Target="https://bulbapedia.bulbagarden.net/wiki/Kadabra_(Pok%C3%A9mon)" TargetMode="External"/><Relationship Id="rId1910" Type="http://schemas.openxmlformats.org/officeDocument/2006/relationships/hyperlink" Target="https://bulbapedia.bulbagarden.net/wiki/Goodra_(Pok%C3%A9mon)" TargetMode="External"/><Relationship Id="rId1911" Type="http://schemas.openxmlformats.org/officeDocument/2006/relationships/hyperlink" Target="https://bulbapedia.bulbagarden.net/wiki/Goodra_(Pok%C3%A9mon)" TargetMode="External"/><Relationship Id="rId1912" Type="http://schemas.openxmlformats.org/officeDocument/2006/relationships/hyperlink" Target="https://bulbapedia.bulbagarden.net/wiki/Goodra_(Pok%C3%A9mon)" TargetMode="External"/><Relationship Id="rId1913" Type="http://schemas.openxmlformats.org/officeDocument/2006/relationships/hyperlink" Target="https://bulbapedia.bulbagarden.net/wiki/Klefki_(Pok%C3%A9mon)" TargetMode="External"/><Relationship Id="rId1914" Type="http://schemas.openxmlformats.org/officeDocument/2006/relationships/hyperlink" Target="https://bulbapedia.bulbagarden.net/wiki/Klefki_(Pok%C3%A9mon)" TargetMode="External"/><Relationship Id="rId1915" Type="http://schemas.openxmlformats.org/officeDocument/2006/relationships/hyperlink" Target="https://bulbapedia.bulbagarden.net/wiki/Phantump_(Pok%C3%A9mon)" TargetMode="External"/><Relationship Id="rId1916" Type="http://schemas.openxmlformats.org/officeDocument/2006/relationships/hyperlink" Target="https://bulbapedia.bulbagarden.net/wiki/Phantump_(Pok%C3%A9mon)" TargetMode="External"/><Relationship Id="rId1917" Type="http://schemas.openxmlformats.org/officeDocument/2006/relationships/hyperlink" Target="https://bulbapedia.bulbagarden.net/wiki/Trevenant_(Pok%C3%A9mon)" TargetMode="External"/><Relationship Id="rId1918" Type="http://schemas.openxmlformats.org/officeDocument/2006/relationships/hyperlink" Target="https://bulbapedia.bulbagarden.net/wiki/Trevenant_(Pok%C3%A9mon)" TargetMode="External"/><Relationship Id="rId1919" Type="http://schemas.openxmlformats.org/officeDocument/2006/relationships/hyperlink" Target="https://bulbapedia.bulbagarden.net/wiki/Pumpkaboo_(Pok%C3%A9mon)" TargetMode="External"/><Relationship Id="rId1900" Type="http://schemas.openxmlformats.org/officeDocument/2006/relationships/hyperlink" Target="https://bulbapedia.bulbagarden.net/wiki/Dedenne_(Pok%C3%A9mon)" TargetMode="External"/><Relationship Id="rId1901" Type="http://schemas.openxmlformats.org/officeDocument/2006/relationships/hyperlink" Target="https://bulbapedia.bulbagarden.net/wiki/Carbink_(Pok%C3%A9mon)" TargetMode="External"/><Relationship Id="rId1902" Type="http://schemas.openxmlformats.org/officeDocument/2006/relationships/hyperlink" Target="https://bulbapedia.bulbagarden.net/wiki/Carbink_(Pok%C3%A9mon)" TargetMode="External"/><Relationship Id="rId1903" Type="http://schemas.openxmlformats.org/officeDocument/2006/relationships/hyperlink" Target="https://bulbapedia.bulbagarden.net/wiki/Goomy_(Pok%C3%A9mon)" TargetMode="External"/><Relationship Id="rId1904" Type="http://schemas.openxmlformats.org/officeDocument/2006/relationships/hyperlink" Target="https://bulbapedia.bulbagarden.net/wiki/Goomy_(Pok%C3%A9mon)" TargetMode="External"/><Relationship Id="rId1905" Type="http://schemas.openxmlformats.org/officeDocument/2006/relationships/hyperlink" Target="https://bulbapedia.bulbagarden.net/wiki/Sliggoo_(Pok%C3%A9mon)" TargetMode="External"/><Relationship Id="rId1906" Type="http://schemas.openxmlformats.org/officeDocument/2006/relationships/hyperlink" Target="https://bulbapedia.bulbagarden.net/wiki/Sliggoo_(Pok%C3%A9mon)" TargetMode="External"/><Relationship Id="rId1907" Type="http://schemas.openxmlformats.org/officeDocument/2006/relationships/hyperlink" Target="https://bulbapedia.bulbagarden.net/wiki/Sliggoo_(Pok%C3%A9mon)" TargetMode="External"/><Relationship Id="rId1908" Type="http://schemas.openxmlformats.org/officeDocument/2006/relationships/hyperlink" Target="https://bulbapedia.bulbagarden.net/wiki/Sliggoo_(Pok%C3%A9mon)" TargetMode="External"/><Relationship Id="rId1909" Type="http://schemas.openxmlformats.org/officeDocument/2006/relationships/hyperlink" Target="https://bulbapedia.bulbagarden.net/wiki/Goodra_(Pok%C3%A9mon)" TargetMode="External"/><Relationship Id="rId198" Type="http://schemas.openxmlformats.org/officeDocument/2006/relationships/hyperlink" Target="https://bulbapedia.bulbagarden.net/wiki/Tentacruel_(Pok%C3%A9mon)" TargetMode="External"/><Relationship Id="rId197" Type="http://schemas.openxmlformats.org/officeDocument/2006/relationships/hyperlink" Target="https://bulbapedia.bulbagarden.net/wiki/Tentacruel_(Pok%C3%A9mon)" TargetMode="External"/><Relationship Id="rId196" Type="http://schemas.openxmlformats.org/officeDocument/2006/relationships/hyperlink" Target="https://bulbapedia.bulbagarden.net/wiki/Tentacool_(Pok%C3%A9mon)" TargetMode="External"/><Relationship Id="rId195" Type="http://schemas.openxmlformats.org/officeDocument/2006/relationships/hyperlink" Target="https://bulbapedia.bulbagarden.net/wiki/Tentacool_(Pok%C3%A9mon)" TargetMode="External"/><Relationship Id="rId199" Type="http://schemas.openxmlformats.org/officeDocument/2006/relationships/hyperlink" Target="https://bulbapedia.bulbagarden.net/wiki/Geodude_(Pok%C3%A9mon)" TargetMode="External"/><Relationship Id="rId150" Type="http://schemas.openxmlformats.org/officeDocument/2006/relationships/hyperlink" Target="https://bulbapedia.bulbagarden.net/wiki/Persian_(Pok%C3%A9mon)" TargetMode="External"/><Relationship Id="rId149" Type="http://schemas.openxmlformats.org/officeDocument/2006/relationships/hyperlink" Target="https://bulbapedia.bulbagarden.net/wiki/Persian_(Pok%C3%A9mon)" TargetMode="External"/><Relationship Id="rId148" Type="http://schemas.openxmlformats.org/officeDocument/2006/relationships/hyperlink" Target="https://bulbapedia.bulbagarden.net/wiki/Persian_(Pok%C3%A9mon)" TargetMode="External"/><Relationship Id="rId1090" Type="http://schemas.openxmlformats.org/officeDocument/2006/relationships/hyperlink" Target="https://bulbapedia.bulbagarden.net/wiki/Kricketot_(Pok%C3%A9mon)" TargetMode="External"/><Relationship Id="rId1091" Type="http://schemas.openxmlformats.org/officeDocument/2006/relationships/hyperlink" Target="https://bulbapedia.bulbagarden.net/wiki/Kricketune_(Pok%C3%A9mon)" TargetMode="External"/><Relationship Id="rId1092" Type="http://schemas.openxmlformats.org/officeDocument/2006/relationships/hyperlink" Target="https://bulbapedia.bulbagarden.net/wiki/Kricketune_(Pok%C3%A9mon)" TargetMode="External"/><Relationship Id="rId1093" Type="http://schemas.openxmlformats.org/officeDocument/2006/relationships/hyperlink" Target="https://bulbapedia.bulbagarden.net/wiki/Kricketune_(Pok%C3%A9mon)" TargetMode="External"/><Relationship Id="rId1094" Type="http://schemas.openxmlformats.org/officeDocument/2006/relationships/hyperlink" Target="https://bulbapedia.bulbagarden.net/wiki/Kricketune_(Pok%C3%A9mon)" TargetMode="External"/><Relationship Id="rId143" Type="http://schemas.openxmlformats.org/officeDocument/2006/relationships/hyperlink" Target="https://bulbapedia.bulbagarden.net/wiki/Meowth_(Pok%C3%A9mon)" TargetMode="External"/><Relationship Id="rId1095" Type="http://schemas.openxmlformats.org/officeDocument/2006/relationships/hyperlink" Target="https://bulbapedia.bulbagarden.net/wiki/Shinx_(Pok%C3%A9mon)" TargetMode="External"/><Relationship Id="rId142" Type="http://schemas.openxmlformats.org/officeDocument/2006/relationships/hyperlink" Target="https://bulbapedia.bulbagarden.net/wiki/Meowth_(Pok%C3%A9mon)" TargetMode="External"/><Relationship Id="rId1096" Type="http://schemas.openxmlformats.org/officeDocument/2006/relationships/hyperlink" Target="https://bulbapedia.bulbagarden.net/wiki/Shinx_(Pok%C3%A9mon)" TargetMode="External"/><Relationship Id="rId141" Type="http://schemas.openxmlformats.org/officeDocument/2006/relationships/hyperlink" Target="https://bulbapedia.bulbagarden.net/wiki/Meowth_(Pok%C3%A9mon)" TargetMode="External"/><Relationship Id="rId1097" Type="http://schemas.openxmlformats.org/officeDocument/2006/relationships/hyperlink" Target="https://bulbapedia.bulbagarden.net/wiki/Shinx_(Pok%C3%A9mon)" TargetMode="External"/><Relationship Id="rId140" Type="http://schemas.openxmlformats.org/officeDocument/2006/relationships/hyperlink" Target="https://bulbapedia.bulbagarden.net/wiki/Dugtrio_(Pok%C3%A9mon)" TargetMode="External"/><Relationship Id="rId1098" Type="http://schemas.openxmlformats.org/officeDocument/2006/relationships/hyperlink" Target="https://bulbapedia.bulbagarden.net/wiki/Shinx_(Pok%C3%A9mon)" TargetMode="External"/><Relationship Id="rId147" Type="http://schemas.openxmlformats.org/officeDocument/2006/relationships/hyperlink" Target="https://bulbapedia.bulbagarden.net/wiki/Persian_(Pok%C3%A9mon)" TargetMode="External"/><Relationship Id="rId1099" Type="http://schemas.openxmlformats.org/officeDocument/2006/relationships/hyperlink" Target="https://bulbapedia.bulbagarden.net/wiki/Luxio_(Pok%C3%A9mon)" TargetMode="External"/><Relationship Id="rId146" Type="http://schemas.openxmlformats.org/officeDocument/2006/relationships/hyperlink" Target="https://bulbapedia.bulbagarden.net/wiki/Meowth_(Pok%C3%A9mon)" TargetMode="External"/><Relationship Id="rId145" Type="http://schemas.openxmlformats.org/officeDocument/2006/relationships/hyperlink" Target="https://bulbapedia.bulbagarden.net/wiki/Meowth_(Pok%C3%A9mon)" TargetMode="External"/><Relationship Id="rId144" Type="http://schemas.openxmlformats.org/officeDocument/2006/relationships/hyperlink" Target="https://bulbapedia.bulbagarden.net/wiki/Meowth_(Pok%C3%A9mon)" TargetMode="External"/><Relationship Id="rId139" Type="http://schemas.openxmlformats.org/officeDocument/2006/relationships/hyperlink" Target="https://bulbapedia.bulbagarden.net/wiki/Dugtrio_(Pok%C3%A9mon)" TargetMode="External"/><Relationship Id="rId138" Type="http://schemas.openxmlformats.org/officeDocument/2006/relationships/hyperlink" Target="https://bulbapedia.bulbagarden.net/wiki/Dugtrio_(Pok%C3%A9mon)" TargetMode="External"/><Relationship Id="rId137" Type="http://schemas.openxmlformats.org/officeDocument/2006/relationships/hyperlink" Target="https://bulbapedia.bulbagarden.net/wiki/Dugtrio_(Pok%C3%A9mon)" TargetMode="External"/><Relationship Id="rId1080" Type="http://schemas.openxmlformats.org/officeDocument/2006/relationships/hyperlink" Target="https://bulbapedia.bulbagarden.net/wiki/Bidoof_(Pok%C3%A9mon)" TargetMode="External"/><Relationship Id="rId1081" Type="http://schemas.openxmlformats.org/officeDocument/2006/relationships/hyperlink" Target="https://bulbapedia.bulbagarden.net/wiki/Bidoof_(Pok%C3%A9mon)" TargetMode="External"/><Relationship Id="rId1082" Type="http://schemas.openxmlformats.org/officeDocument/2006/relationships/hyperlink" Target="https://bulbapedia.bulbagarden.net/wiki/Bidoof_(Pok%C3%A9mon)" TargetMode="External"/><Relationship Id="rId1083" Type="http://schemas.openxmlformats.org/officeDocument/2006/relationships/hyperlink" Target="https://bulbapedia.bulbagarden.net/wiki/Bibarel_(Pok%C3%A9mon)" TargetMode="External"/><Relationship Id="rId132" Type="http://schemas.openxmlformats.org/officeDocument/2006/relationships/hyperlink" Target="https://bulbapedia.bulbagarden.net/wiki/Venomoth_(Pok%C3%A9mon)" TargetMode="External"/><Relationship Id="rId1084" Type="http://schemas.openxmlformats.org/officeDocument/2006/relationships/hyperlink" Target="https://bulbapedia.bulbagarden.net/wiki/Bibarel_(Pok%C3%A9mon)" TargetMode="External"/><Relationship Id="rId131" Type="http://schemas.openxmlformats.org/officeDocument/2006/relationships/hyperlink" Target="https://bulbapedia.bulbagarden.net/wiki/Venomoth_(Pok%C3%A9mon)" TargetMode="External"/><Relationship Id="rId1085" Type="http://schemas.openxmlformats.org/officeDocument/2006/relationships/hyperlink" Target="https://bulbapedia.bulbagarden.net/wiki/Bibarel_(Pok%C3%A9mon)" TargetMode="External"/><Relationship Id="rId130" Type="http://schemas.openxmlformats.org/officeDocument/2006/relationships/hyperlink" Target="https://bulbapedia.bulbagarden.net/wiki/Venonat_(Pok%C3%A9mon)" TargetMode="External"/><Relationship Id="rId1086" Type="http://schemas.openxmlformats.org/officeDocument/2006/relationships/hyperlink" Target="https://bulbapedia.bulbagarden.net/wiki/Bibarel_(Pok%C3%A9mon)" TargetMode="External"/><Relationship Id="rId1087" Type="http://schemas.openxmlformats.org/officeDocument/2006/relationships/hyperlink" Target="https://bulbapedia.bulbagarden.net/wiki/Kricketot_(Pok%C3%A9mon)" TargetMode="External"/><Relationship Id="rId136" Type="http://schemas.openxmlformats.org/officeDocument/2006/relationships/hyperlink" Target="https://bulbapedia.bulbagarden.net/wiki/Diglett_(Pok%C3%A9mon)" TargetMode="External"/><Relationship Id="rId1088" Type="http://schemas.openxmlformats.org/officeDocument/2006/relationships/hyperlink" Target="https://bulbapedia.bulbagarden.net/wiki/Kricketot_(Pok%C3%A9mon)" TargetMode="External"/><Relationship Id="rId135" Type="http://schemas.openxmlformats.org/officeDocument/2006/relationships/hyperlink" Target="https://bulbapedia.bulbagarden.net/wiki/Diglett_(Pok%C3%A9mon)" TargetMode="External"/><Relationship Id="rId1089" Type="http://schemas.openxmlformats.org/officeDocument/2006/relationships/hyperlink" Target="https://bulbapedia.bulbagarden.net/wiki/Kricketot_(Pok%C3%A9mon)" TargetMode="External"/><Relationship Id="rId134" Type="http://schemas.openxmlformats.org/officeDocument/2006/relationships/hyperlink" Target="https://bulbapedia.bulbagarden.net/wiki/Diglett_(Pok%C3%A9mon)" TargetMode="External"/><Relationship Id="rId133" Type="http://schemas.openxmlformats.org/officeDocument/2006/relationships/hyperlink" Target="https://bulbapedia.bulbagarden.net/wiki/Diglett_(Pok%C3%A9mon)" TargetMode="External"/><Relationship Id="rId172" Type="http://schemas.openxmlformats.org/officeDocument/2006/relationships/hyperlink" Target="https://bulbapedia.bulbagarden.net/wiki/Poliwrath_(Pok%C3%A9mon)" TargetMode="External"/><Relationship Id="rId171" Type="http://schemas.openxmlformats.org/officeDocument/2006/relationships/hyperlink" Target="https://bulbapedia.bulbagarden.net/wiki/Poliwrath_(Pok%C3%A9mon)" TargetMode="External"/><Relationship Id="rId170" Type="http://schemas.openxmlformats.org/officeDocument/2006/relationships/hyperlink" Target="https://bulbapedia.bulbagarden.net/wiki/Poliwhirl_(Pok%C3%A9mon)" TargetMode="External"/><Relationship Id="rId165" Type="http://schemas.openxmlformats.org/officeDocument/2006/relationships/hyperlink" Target="https://bulbapedia.bulbagarden.net/wiki/Arcanine_(Pok%C3%A9mon)" TargetMode="External"/><Relationship Id="rId164" Type="http://schemas.openxmlformats.org/officeDocument/2006/relationships/hyperlink" Target="https://bulbapedia.bulbagarden.net/wiki/Arcanine_(Pok%C3%A9mon)" TargetMode="External"/><Relationship Id="rId163" Type="http://schemas.openxmlformats.org/officeDocument/2006/relationships/hyperlink" Target="https://bulbapedia.bulbagarden.net/wiki/Arcanine_(Pok%C3%A9mon)" TargetMode="External"/><Relationship Id="rId162" Type="http://schemas.openxmlformats.org/officeDocument/2006/relationships/hyperlink" Target="https://bulbapedia.bulbagarden.net/wiki/Growlithe_(Pok%C3%A9mon)" TargetMode="External"/><Relationship Id="rId169" Type="http://schemas.openxmlformats.org/officeDocument/2006/relationships/hyperlink" Target="https://bulbapedia.bulbagarden.net/wiki/Poliwhirl_(Pok%C3%A9mon)" TargetMode="External"/><Relationship Id="rId168" Type="http://schemas.openxmlformats.org/officeDocument/2006/relationships/hyperlink" Target="https://bulbapedia.bulbagarden.net/wiki/Poliwag_(Pok%C3%A9mon)" TargetMode="External"/><Relationship Id="rId167" Type="http://schemas.openxmlformats.org/officeDocument/2006/relationships/hyperlink" Target="https://bulbapedia.bulbagarden.net/wiki/Poliwag_(Pok%C3%A9mon)" TargetMode="External"/><Relationship Id="rId166" Type="http://schemas.openxmlformats.org/officeDocument/2006/relationships/hyperlink" Target="https://bulbapedia.bulbagarden.net/wiki/Arcanine_(Pok%C3%A9mon)" TargetMode="External"/><Relationship Id="rId161" Type="http://schemas.openxmlformats.org/officeDocument/2006/relationships/hyperlink" Target="https://bulbapedia.bulbagarden.net/wiki/Growlithe_(Pok%C3%A9mon)" TargetMode="External"/><Relationship Id="rId160" Type="http://schemas.openxmlformats.org/officeDocument/2006/relationships/hyperlink" Target="https://bulbapedia.bulbagarden.net/wiki/Growlithe_(Pok%C3%A9mon)" TargetMode="External"/><Relationship Id="rId159" Type="http://schemas.openxmlformats.org/officeDocument/2006/relationships/hyperlink" Target="https://bulbapedia.bulbagarden.net/wiki/Growlithe_(Pok%C3%A9mon)" TargetMode="External"/><Relationship Id="rId154" Type="http://schemas.openxmlformats.org/officeDocument/2006/relationships/hyperlink" Target="https://bulbapedia.bulbagarden.net/wiki/Golduck_(Pok%C3%A9mon)" TargetMode="External"/><Relationship Id="rId153" Type="http://schemas.openxmlformats.org/officeDocument/2006/relationships/hyperlink" Target="https://bulbapedia.bulbagarden.net/wiki/Golduck_(Pok%C3%A9mon)" TargetMode="External"/><Relationship Id="rId152" Type="http://schemas.openxmlformats.org/officeDocument/2006/relationships/hyperlink" Target="https://bulbapedia.bulbagarden.net/wiki/Psyduck_(Pok%C3%A9mon)" TargetMode="External"/><Relationship Id="rId151" Type="http://schemas.openxmlformats.org/officeDocument/2006/relationships/hyperlink" Target="https://bulbapedia.bulbagarden.net/wiki/Psyduck_(Pok%C3%A9mon)" TargetMode="External"/><Relationship Id="rId158" Type="http://schemas.openxmlformats.org/officeDocument/2006/relationships/hyperlink" Target="https://bulbapedia.bulbagarden.net/wiki/Primeape_(Pok%C3%A9mon)" TargetMode="External"/><Relationship Id="rId157" Type="http://schemas.openxmlformats.org/officeDocument/2006/relationships/hyperlink" Target="https://bulbapedia.bulbagarden.net/wiki/Primeape_(Pok%C3%A9mon)" TargetMode="External"/><Relationship Id="rId156" Type="http://schemas.openxmlformats.org/officeDocument/2006/relationships/hyperlink" Target="https://bulbapedia.bulbagarden.net/wiki/Mankey_(Pok%C3%A9mon)" TargetMode="External"/><Relationship Id="rId155" Type="http://schemas.openxmlformats.org/officeDocument/2006/relationships/hyperlink" Target="https://bulbapedia.bulbagarden.net/wiki/Mankey_(Pok%C3%A9mon)" TargetMode="External"/><Relationship Id="rId1972" Type="http://schemas.openxmlformats.org/officeDocument/2006/relationships/hyperlink" Target="https://bulbapedia.bulbagarden.net/wiki/Torracat_(Pok%C3%A9mon)" TargetMode="External"/><Relationship Id="rId1973" Type="http://schemas.openxmlformats.org/officeDocument/2006/relationships/hyperlink" Target="https://bulbapedia.bulbagarden.net/wiki/Incineroar_(Pok%C3%A9mon)" TargetMode="External"/><Relationship Id="rId1974" Type="http://schemas.openxmlformats.org/officeDocument/2006/relationships/hyperlink" Target="https://bulbapedia.bulbagarden.net/wiki/Incineroar_(Pok%C3%A9mon)" TargetMode="External"/><Relationship Id="rId1975" Type="http://schemas.openxmlformats.org/officeDocument/2006/relationships/hyperlink" Target="https://bulbapedia.bulbagarden.net/wiki/Popplio_(Pok%C3%A9mon)" TargetMode="External"/><Relationship Id="rId1976" Type="http://schemas.openxmlformats.org/officeDocument/2006/relationships/hyperlink" Target="https://bulbapedia.bulbagarden.net/wiki/Popplio_(Pok%C3%A9mon)" TargetMode="External"/><Relationship Id="rId1977" Type="http://schemas.openxmlformats.org/officeDocument/2006/relationships/hyperlink" Target="https://bulbapedia.bulbagarden.net/wiki/Brionne_(Pok%C3%A9mon)" TargetMode="External"/><Relationship Id="rId1978" Type="http://schemas.openxmlformats.org/officeDocument/2006/relationships/hyperlink" Target="https://bulbapedia.bulbagarden.net/wiki/Brionne_(Pok%C3%A9mon)" TargetMode="External"/><Relationship Id="rId1979" Type="http://schemas.openxmlformats.org/officeDocument/2006/relationships/hyperlink" Target="https://bulbapedia.bulbagarden.net/wiki/Primarina_(Pok%C3%A9mon)" TargetMode="External"/><Relationship Id="rId1970" Type="http://schemas.openxmlformats.org/officeDocument/2006/relationships/hyperlink" Target="https://bulbapedia.bulbagarden.net/wiki/Litten_(Pok%C3%A9mon)" TargetMode="External"/><Relationship Id="rId1971" Type="http://schemas.openxmlformats.org/officeDocument/2006/relationships/hyperlink" Target="https://bulbapedia.bulbagarden.net/wiki/Torracat_(Pok%C3%A9mon)" TargetMode="External"/><Relationship Id="rId1961" Type="http://schemas.openxmlformats.org/officeDocument/2006/relationships/hyperlink" Target="https://bulbapedia.bulbagarden.net/wiki/Rowlet_(Pok%C3%A9mon)" TargetMode="External"/><Relationship Id="rId1962" Type="http://schemas.openxmlformats.org/officeDocument/2006/relationships/hyperlink" Target="https://bulbapedia.bulbagarden.net/wiki/Rowlet_(Pok%C3%A9mon)" TargetMode="External"/><Relationship Id="rId1963" Type="http://schemas.openxmlformats.org/officeDocument/2006/relationships/hyperlink" Target="https://bulbapedia.bulbagarden.net/wiki/Dartrix_(Pok%C3%A9mon)" TargetMode="External"/><Relationship Id="rId1964" Type="http://schemas.openxmlformats.org/officeDocument/2006/relationships/hyperlink" Target="https://bulbapedia.bulbagarden.net/wiki/Dartrix_(Pok%C3%A9mon)" TargetMode="External"/><Relationship Id="rId1965" Type="http://schemas.openxmlformats.org/officeDocument/2006/relationships/hyperlink" Target="https://bulbapedia.bulbagarden.net/wiki/Decidueye_(Pok%C3%A9mon)" TargetMode="External"/><Relationship Id="rId1966" Type="http://schemas.openxmlformats.org/officeDocument/2006/relationships/hyperlink" Target="https://bulbapedia.bulbagarden.net/wiki/Decidueye_(Pok%C3%A9mon)" TargetMode="External"/><Relationship Id="rId1967" Type="http://schemas.openxmlformats.org/officeDocument/2006/relationships/hyperlink" Target="https://bulbapedia.bulbagarden.net/wiki/Decidueye_(Pok%C3%A9mon)" TargetMode="External"/><Relationship Id="rId1968" Type="http://schemas.openxmlformats.org/officeDocument/2006/relationships/hyperlink" Target="https://bulbapedia.bulbagarden.net/wiki/Decidueye_(Pok%C3%A9mon)" TargetMode="External"/><Relationship Id="rId1969" Type="http://schemas.openxmlformats.org/officeDocument/2006/relationships/hyperlink" Target="https://bulbapedia.bulbagarden.net/wiki/Litten_(Pok%C3%A9mon)" TargetMode="External"/><Relationship Id="rId1960" Type="http://schemas.openxmlformats.org/officeDocument/2006/relationships/hyperlink" Target="https://bulbapedia.bulbagarden.net/wiki/Hoopa_(Pok%C3%A9mon)" TargetMode="External"/><Relationship Id="rId1510" Type="http://schemas.openxmlformats.org/officeDocument/2006/relationships/hyperlink" Target="https://bulbapedia.bulbagarden.net/wiki/Archen_(Pok%C3%A9mon)" TargetMode="External"/><Relationship Id="rId1994" Type="http://schemas.openxmlformats.org/officeDocument/2006/relationships/hyperlink" Target="https://bulbapedia.bulbagarden.net/wiki/Grubbin_(Pok%C3%A9mon)" TargetMode="External"/><Relationship Id="rId1511" Type="http://schemas.openxmlformats.org/officeDocument/2006/relationships/hyperlink" Target="https://bulbapedia.bulbagarden.net/wiki/Archeops_(Pok%C3%A9mon)" TargetMode="External"/><Relationship Id="rId1995" Type="http://schemas.openxmlformats.org/officeDocument/2006/relationships/hyperlink" Target="https://bulbapedia.bulbagarden.net/wiki/Vikavolt_(Pok%C3%A9mon)" TargetMode="External"/><Relationship Id="rId1512" Type="http://schemas.openxmlformats.org/officeDocument/2006/relationships/hyperlink" Target="https://bulbapedia.bulbagarden.net/wiki/Archeops_(Pok%C3%A9mon)" TargetMode="External"/><Relationship Id="rId1996" Type="http://schemas.openxmlformats.org/officeDocument/2006/relationships/hyperlink" Target="https://bulbapedia.bulbagarden.net/wiki/Vikavolt_(Pok%C3%A9mon)" TargetMode="External"/><Relationship Id="rId1513" Type="http://schemas.openxmlformats.org/officeDocument/2006/relationships/hyperlink" Target="https://bulbapedia.bulbagarden.net/wiki/Trubbish_(Pok%C3%A9mon)" TargetMode="External"/><Relationship Id="rId1997" Type="http://schemas.openxmlformats.org/officeDocument/2006/relationships/hyperlink" Target="https://bulbapedia.bulbagarden.net/wiki/Crabrawler_(Pok%C3%A9mon)" TargetMode="External"/><Relationship Id="rId1514" Type="http://schemas.openxmlformats.org/officeDocument/2006/relationships/hyperlink" Target="https://bulbapedia.bulbagarden.net/wiki/Trubbish_(Pok%C3%A9mon)" TargetMode="External"/><Relationship Id="rId1998" Type="http://schemas.openxmlformats.org/officeDocument/2006/relationships/hyperlink" Target="https://bulbapedia.bulbagarden.net/wiki/Crabrawler_(Pok%C3%A9mon)" TargetMode="External"/><Relationship Id="rId1515" Type="http://schemas.openxmlformats.org/officeDocument/2006/relationships/hyperlink" Target="https://bulbapedia.bulbagarden.net/wiki/Garbodor_(Pok%C3%A9mon)" TargetMode="External"/><Relationship Id="rId1999" Type="http://schemas.openxmlformats.org/officeDocument/2006/relationships/hyperlink" Target="https://bulbapedia.bulbagarden.net/wiki/Crabominable_(Pok%C3%A9mon)" TargetMode="External"/><Relationship Id="rId1516" Type="http://schemas.openxmlformats.org/officeDocument/2006/relationships/hyperlink" Target="https://bulbapedia.bulbagarden.net/wiki/Garbodor_(Pok%C3%A9mon)" TargetMode="External"/><Relationship Id="rId1517" Type="http://schemas.openxmlformats.org/officeDocument/2006/relationships/hyperlink" Target="https://bulbapedia.bulbagarden.net/wiki/Zorua_(Pok%C3%A9mon)" TargetMode="External"/><Relationship Id="rId1518" Type="http://schemas.openxmlformats.org/officeDocument/2006/relationships/hyperlink" Target="https://bulbapedia.bulbagarden.net/wiki/Zorua_(Pok%C3%A9mon)" TargetMode="External"/><Relationship Id="rId1519" Type="http://schemas.openxmlformats.org/officeDocument/2006/relationships/hyperlink" Target="https://bulbapedia.bulbagarden.net/wiki/Zorua_(Pok%C3%A9mon)" TargetMode="External"/><Relationship Id="rId1990" Type="http://schemas.openxmlformats.org/officeDocument/2006/relationships/hyperlink" Target="https://bulbapedia.bulbagarden.net/wiki/Gumshoos_(Pok%C3%A9mon)" TargetMode="External"/><Relationship Id="rId1991" Type="http://schemas.openxmlformats.org/officeDocument/2006/relationships/hyperlink" Target="https://bulbapedia.bulbagarden.net/wiki/Grubbin_(Pok%C3%A9mon)" TargetMode="External"/><Relationship Id="rId1992" Type="http://schemas.openxmlformats.org/officeDocument/2006/relationships/hyperlink" Target="https://bulbapedia.bulbagarden.net/wiki/Charjabug_(Pok%C3%A9mon)" TargetMode="External"/><Relationship Id="rId1993" Type="http://schemas.openxmlformats.org/officeDocument/2006/relationships/hyperlink" Target="https://bulbapedia.bulbagarden.net/wiki/Charjabug_(Pok%C3%A9mon)" TargetMode="External"/><Relationship Id="rId1983" Type="http://schemas.openxmlformats.org/officeDocument/2006/relationships/hyperlink" Target="https://bulbapedia.bulbagarden.net/wiki/Trumbeak_(Pok%C3%A9mon)" TargetMode="External"/><Relationship Id="rId1500" Type="http://schemas.openxmlformats.org/officeDocument/2006/relationships/hyperlink" Target="https://bulbapedia.bulbagarden.net/wiki/Yamask_(Pok%C3%A9mon)" TargetMode="External"/><Relationship Id="rId1984" Type="http://schemas.openxmlformats.org/officeDocument/2006/relationships/hyperlink" Target="https://bulbapedia.bulbagarden.net/wiki/Trumbeak_(Pok%C3%A9mon)" TargetMode="External"/><Relationship Id="rId1501" Type="http://schemas.openxmlformats.org/officeDocument/2006/relationships/hyperlink" Target="https://bulbapedia.bulbagarden.net/wiki/Yamask_(Pok%C3%A9mon)" TargetMode="External"/><Relationship Id="rId1985" Type="http://schemas.openxmlformats.org/officeDocument/2006/relationships/hyperlink" Target="https://bulbapedia.bulbagarden.net/wiki/Toucannon_(Pok%C3%A9mon)" TargetMode="External"/><Relationship Id="rId1502" Type="http://schemas.openxmlformats.org/officeDocument/2006/relationships/hyperlink" Target="https://bulbapedia.bulbagarden.net/wiki/Yamask_(Pok%C3%A9mon)" TargetMode="External"/><Relationship Id="rId1986" Type="http://schemas.openxmlformats.org/officeDocument/2006/relationships/hyperlink" Target="https://bulbapedia.bulbagarden.net/wiki/Toucannon_(Pok%C3%A9mon)" TargetMode="External"/><Relationship Id="rId1503" Type="http://schemas.openxmlformats.org/officeDocument/2006/relationships/hyperlink" Target="https://bulbapedia.bulbagarden.net/wiki/Cofagrigus_(Pok%C3%A9mon)" TargetMode="External"/><Relationship Id="rId1987" Type="http://schemas.openxmlformats.org/officeDocument/2006/relationships/hyperlink" Target="https://bulbapedia.bulbagarden.net/wiki/Yungoos_(Pok%C3%A9mon)" TargetMode="External"/><Relationship Id="rId1504" Type="http://schemas.openxmlformats.org/officeDocument/2006/relationships/hyperlink" Target="https://bulbapedia.bulbagarden.net/wiki/Cofagrigus_(Pok%C3%A9mon)" TargetMode="External"/><Relationship Id="rId1988" Type="http://schemas.openxmlformats.org/officeDocument/2006/relationships/hyperlink" Target="https://bulbapedia.bulbagarden.net/wiki/Yungoos_(Pok%C3%A9mon)" TargetMode="External"/><Relationship Id="rId1505" Type="http://schemas.openxmlformats.org/officeDocument/2006/relationships/hyperlink" Target="https://bulbapedia.bulbagarden.net/wiki/Tirtouga_(Pok%C3%A9mon)" TargetMode="External"/><Relationship Id="rId1989" Type="http://schemas.openxmlformats.org/officeDocument/2006/relationships/hyperlink" Target="https://bulbapedia.bulbagarden.net/wiki/Gumshoos_(Pok%C3%A9mon)" TargetMode="External"/><Relationship Id="rId1506" Type="http://schemas.openxmlformats.org/officeDocument/2006/relationships/hyperlink" Target="https://bulbapedia.bulbagarden.net/wiki/Tirtouga_(Pok%C3%A9mon)" TargetMode="External"/><Relationship Id="rId1507" Type="http://schemas.openxmlformats.org/officeDocument/2006/relationships/hyperlink" Target="https://bulbapedia.bulbagarden.net/wiki/Carracosta_(Pok%C3%A9mon)" TargetMode="External"/><Relationship Id="rId1508" Type="http://schemas.openxmlformats.org/officeDocument/2006/relationships/hyperlink" Target="https://bulbapedia.bulbagarden.net/wiki/Carracosta_(Pok%C3%A9mon)" TargetMode="External"/><Relationship Id="rId1509" Type="http://schemas.openxmlformats.org/officeDocument/2006/relationships/hyperlink" Target="https://bulbapedia.bulbagarden.net/wiki/Archen_(Pok%C3%A9mon)" TargetMode="External"/><Relationship Id="rId1980" Type="http://schemas.openxmlformats.org/officeDocument/2006/relationships/hyperlink" Target="https://bulbapedia.bulbagarden.net/wiki/Primarina_(Pok%C3%A9mon)" TargetMode="External"/><Relationship Id="rId1981" Type="http://schemas.openxmlformats.org/officeDocument/2006/relationships/hyperlink" Target="https://bulbapedia.bulbagarden.net/wiki/Pikipek_(Pok%C3%A9mon)" TargetMode="External"/><Relationship Id="rId1982" Type="http://schemas.openxmlformats.org/officeDocument/2006/relationships/hyperlink" Target="https://bulbapedia.bulbagarden.net/wiki/Pikipek_(Pok%C3%A9mon)" TargetMode="External"/><Relationship Id="rId1930" Type="http://schemas.openxmlformats.org/officeDocument/2006/relationships/hyperlink" Target="https://bulbapedia.bulbagarden.net/wiki/Gourgeist_(Pok%C3%A9mon)" TargetMode="External"/><Relationship Id="rId1931" Type="http://schemas.openxmlformats.org/officeDocument/2006/relationships/hyperlink" Target="https://bulbapedia.bulbagarden.net/wiki/Gourgeist_(Pok%C3%A9mon)" TargetMode="External"/><Relationship Id="rId1932" Type="http://schemas.openxmlformats.org/officeDocument/2006/relationships/hyperlink" Target="https://bulbapedia.bulbagarden.net/wiki/Gourgeist_(Pok%C3%A9mon)" TargetMode="External"/><Relationship Id="rId1933" Type="http://schemas.openxmlformats.org/officeDocument/2006/relationships/hyperlink" Target="https://bulbapedia.bulbagarden.net/wiki/Gourgeist_(Pok%C3%A9mon)" TargetMode="External"/><Relationship Id="rId1934" Type="http://schemas.openxmlformats.org/officeDocument/2006/relationships/hyperlink" Target="https://bulbapedia.bulbagarden.net/wiki/Gourgeist_(Pok%C3%A9mon)" TargetMode="External"/><Relationship Id="rId1935" Type="http://schemas.openxmlformats.org/officeDocument/2006/relationships/hyperlink" Target="https://bulbapedia.bulbagarden.net/wiki/Bergmite_(Pok%C3%A9mon)" TargetMode="External"/><Relationship Id="rId1936" Type="http://schemas.openxmlformats.org/officeDocument/2006/relationships/hyperlink" Target="https://bulbapedia.bulbagarden.net/wiki/Bergmite_(Pok%C3%A9mon)" TargetMode="External"/><Relationship Id="rId1937" Type="http://schemas.openxmlformats.org/officeDocument/2006/relationships/hyperlink" Target="https://bulbapedia.bulbagarden.net/wiki/Avalugg_(Pok%C3%A9mon)" TargetMode="External"/><Relationship Id="rId1938" Type="http://schemas.openxmlformats.org/officeDocument/2006/relationships/hyperlink" Target="https://bulbapedia.bulbagarden.net/wiki/Avalugg_(Pok%C3%A9mon)" TargetMode="External"/><Relationship Id="rId1939" Type="http://schemas.openxmlformats.org/officeDocument/2006/relationships/hyperlink" Target="https://bulbapedia.bulbagarden.net/wiki/Avalugg_(Pok%C3%A9mon)" TargetMode="External"/><Relationship Id="rId1920" Type="http://schemas.openxmlformats.org/officeDocument/2006/relationships/hyperlink" Target="https://bulbapedia.bulbagarden.net/wiki/Pumpkaboo_(Pok%C3%A9mon)" TargetMode="External"/><Relationship Id="rId1921" Type="http://schemas.openxmlformats.org/officeDocument/2006/relationships/hyperlink" Target="https://bulbapedia.bulbagarden.net/wiki/Pumpkaboo_(Pok%C3%A9mon)" TargetMode="External"/><Relationship Id="rId1922" Type="http://schemas.openxmlformats.org/officeDocument/2006/relationships/hyperlink" Target="https://bulbapedia.bulbagarden.net/wiki/Pumpkaboo_(Pok%C3%A9mon)" TargetMode="External"/><Relationship Id="rId1923" Type="http://schemas.openxmlformats.org/officeDocument/2006/relationships/hyperlink" Target="https://bulbapedia.bulbagarden.net/wiki/Pumpkaboo_(Pok%C3%A9mon)" TargetMode="External"/><Relationship Id="rId1924" Type="http://schemas.openxmlformats.org/officeDocument/2006/relationships/hyperlink" Target="https://bulbapedia.bulbagarden.net/wiki/Pumpkaboo_(Pok%C3%A9mon)" TargetMode="External"/><Relationship Id="rId1925" Type="http://schemas.openxmlformats.org/officeDocument/2006/relationships/hyperlink" Target="https://bulbapedia.bulbagarden.net/wiki/Pumpkaboo_(Pok%C3%A9mon)" TargetMode="External"/><Relationship Id="rId1926" Type="http://schemas.openxmlformats.org/officeDocument/2006/relationships/hyperlink" Target="https://bulbapedia.bulbagarden.net/wiki/Pumpkaboo_(Pok%C3%A9mon)" TargetMode="External"/><Relationship Id="rId1927" Type="http://schemas.openxmlformats.org/officeDocument/2006/relationships/hyperlink" Target="https://bulbapedia.bulbagarden.net/wiki/Gourgeist_(Pok%C3%A9mon)" TargetMode="External"/><Relationship Id="rId1928" Type="http://schemas.openxmlformats.org/officeDocument/2006/relationships/hyperlink" Target="https://bulbapedia.bulbagarden.net/wiki/Gourgeist_(Pok%C3%A9mon)" TargetMode="External"/><Relationship Id="rId1929" Type="http://schemas.openxmlformats.org/officeDocument/2006/relationships/hyperlink" Target="https://bulbapedia.bulbagarden.net/wiki/Gourgeist_(Pok%C3%A9mon)" TargetMode="External"/><Relationship Id="rId1950" Type="http://schemas.openxmlformats.org/officeDocument/2006/relationships/hyperlink" Target="https://bulbapedia.bulbagarden.net/wiki/Zygarde_(Pok%C3%A9mon)" TargetMode="External"/><Relationship Id="rId1951" Type="http://schemas.openxmlformats.org/officeDocument/2006/relationships/hyperlink" Target="https://bulbapedia.bulbagarden.net/wiki/Zygarde_(Pok%C3%A9mon)" TargetMode="External"/><Relationship Id="rId1952" Type="http://schemas.openxmlformats.org/officeDocument/2006/relationships/hyperlink" Target="https://bulbapedia.bulbagarden.net/wiki/Zygarde_(Pok%C3%A9mon)" TargetMode="External"/><Relationship Id="rId1953" Type="http://schemas.openxmlformats.org/officeDocument/2006/relationships/hyperlink" Target="https://bulbapedia.bulbagarden.net/wiki/Diancie_(Pok%C3%A9mon)" TargetMode="External"/><Relationship Id="rId1954" Type="http://schemas.openxmlformats.org/officeDocument/2006/relationships/hyperlink" Target="https://bulbapedia.bulbagarden.net/wiki/Diancie_(Pok%C3%A9mon)" TargetMode="External"/><Relationship Id="rId1955" Type="http://schemas.openxmlformats.org/officeDocument/2006/relationships/hyperlink" Target="https://bulbapedia.bulbagarden.net/wiki/Hoopa_(Pok%C3%A9mon)" TargetMode="External"/><Relationship Id="rId1956" Type="http://schemas.openxmlformats.org/officeDocument/2006/relationships/hyperlink" Target="https://bulbapedia.bulbagarden.net/wiki/Hoopa_(Pok%C3%A9mon)" TargetMode="External"/><Relationship Id="rId1957" Type="http://schemas.openxmlformats.org/officeDocument/2006/relationships/hyperlink" Target="https://bulbapedia.bulbagarden.net/wiki/Hoopa_(Pok%C3%A9mon)" TargetMode="External"/><Relationship Id="rId1958" Type="http://schemas.openxmlformats.org/officeDocument/2006/relationships/hyperlink" Target="https://bulbapedia.bulbagarden.net/wiki/Hoopa_(Pok%C3%A9mon)" TargetMode="External"/><Relationship Id="rId1959" Type="http://schemas.openxmlformats.org/officeDocument/2006/relationships/hyperlink" Target="https://bulbapedia.bulbagarden.net/wiki/Hoopa_(Pok%C3%A9mon)" TargetMode="External"/><Relationship Id="rId1940" Type="http://schemas.openxmlformats.org/officeDocument/2006/relationships/hyperlink" Target="https://bulbapedia.bulbagarden.net/wiki/Avalugg_(Pok%C3%A9mon)" TargetMode="External"/><Relationship Id="rId1941" Type="http://schemas.openxmlformats.org/officeDocument/2006/relationships/hyperlink" Target="https://bulbapedia.bulbagarden.net/wiki/Noibat_(Pok%C3%A9mon)" TargetMode="External"/><Relationship Id="rId1942" Type="http://schemas.openxmlformats.org/officeDocument/2006/relationships/hyperlink" Target="https://bulbapedia.bulbagarden.net/wiki/Noibat_(Pok%C3%A9mon)" TargetMode="External"/><Relationship Id="rId1943" Type="http://schemas.openxmlformats.org/officeDocument/2006/relationships/hyperlink" Target="https://bulbapedia.bulbagarden.net/wiki/Noivern_(Pok%C3%A9mon)" TargetMode="External"/><Relationship Id="rId1944" Type="http://schemas.openxmlformats.org/officeDocument/2006/relationships/hyperlink" Target="https://bulbapedia.bulbagarden.net/wiki/Noivern_(Pok%C3%A9mon)" TargetMode="External"/><Relationship Id="rId1945" Type="http://schemas.openxmlformats.org/officeDocument/2006/relationships/hyperlink" Target="https://bulbapedia.bulbagarden.net/wiki/Xerneas_(Pok%C3%A9mon)" TargetMode="External"/><Relationship Id="rId1946" Type="http://schemas.openxmlformats.org/officeDocument/2006/relationships/hyperlink" Target="https://bulbapedia.bulbagarden.net/wiki/Xerneas_(Pok%C3%A9mon)" TargetMode="External"/><Relationship Id="rId1947" Type="http://schemas.openxmlformats.org/officeDocument/2006/relationships/hyperlink" Target="https://bulbapedia.bulbagarden.net/wiki/Yveltal_(Pok%C3%A9mon)" TargetMode="External"/><Relationship Id="rId1948" Type="http://schemas.openxmlformats.org/officeDocument/2006/relationships/hyperlink" Target="https://bulbapedia.bulbagarden.net/wiki/Yveltal_(Pok%C3%A9mon)" TargetMode="External"/><Relationship Id="rId1949" Type="http://schemas.openxmlformats.org/officeDocument/2006/relationships/hyperlink" Target="https://bulbapedia.bulbagarden.net/wiki/Zygarde_(Pok%C3%A9mon)" TargetMode="External"/><Relationship Id="rId1576" Type="http://schemas.openxmlformats.org/officeDocument/2006/relationships/hyperlink" Target="https://bulbapedia.bulbagarden.net/wiki/Amoonguss_(Pok%C3%A9mon)" TargetMode="External"/><Relationship Id="rId1577" Type="http://schemas.openxmlformats.org/officeDocument/2006/relationships/hyperlink" Target="https://bulbapedia.bulbagarden.net/wiki/Frillish_(Pok%C3%A9mon)" TargetMode="External"/><Relationship Id="rId1578" Type="http://schemas.openxmlformats.org/officeDocument/2006/relationships/hyperlink" Target="https://bulbapedia.bulbagarden.net/wiki/Frillish_(Pok%C3%A9mon)" TargetMode="External"/><Relationship Id="rId1579" Type="http://schemas.openxmlformats.org/officeDocument/2006/relationships/hyperlink" Target="https://bulbapedia.bulbagarden.net/wiki/Frillish_(Pok%C3%A9mon)" TargetMode="External"/><Relationship Id="rId509" Type="http://schemas.openxmlformats.org/officeDocument/2006/relationships/hyperlink" Target="https://bulbapedia.bulbagarden.net/wiki/Jumpluff_(Pok%C3%A9mon)" TargetMode="External"/><Relationship Id="rId508" Type="http://schemas.openxmlformats.org/officeDocument/2006/relationships/hyperlink" Target="https://bulbapedia.bulbagarden.net/wiki/Skiploom_(Pok%C3%A9mon)" TargetMode="External"/><Relationship Id="rId503" Type="http://schemas.openxmlformats.org/officeDocument/2006/relationships/hyperlink" Target="https://bulbapedia.bulbagarden.net/wiki/Politoed_(Pok%C3%A9mon)" TargetMode="External"/><Relationship Id="rId987" Type="http://schemas.openxmlformats.org/officeDocument/2006/relationships/hyperlink" Target="https://bulbapedia.bulbagarden.net/wiki/Wynaut_(Pok%C3%A9mon)" TargetMode="External"/><Relationship Id="rId502" Type="http://schemas.openxmlformats.org/officeDocument/2006/relationships/hyperlink" Target="https://bulbapedia.bulbagarden.net/wiki/Politoed_(Pok%C3%A9mon)" TargetMode="External"/><Relationship Id="rId986" Type="http://schemas.openxmlformats.org/officeDocument/2006/relationships/hyperlink" Target="https://bulbapedia.bulbagarden.net/wiki/Absol_(Pok%C3%A9mon)" TargetMode="External"/><Relationship Id="rId501" Type="http://schemas.openxmlformats.org/officeDocument/2006/relationships/hyperlink" Target="https://bulbapedia.bulbagarden.net/wiki/Politoed_(Pok%C3%A9mon)" TargetMode="External"/><Relationship Id="rId985" Type="http://schemas.openxmlformats.org/officeDocument/2006/relationships/hyperlink" Target="https://bulbapedia.bulbagarden.net/wiki/Absol_(Pok%C3%A9mon)" TargetMode="External"/><Relationship Id="rId500" Type="http://schemas.openxmlformats.org/officeDocument/2006/relationships/hyperlink" Target="https://bulbapedia.bulbagarden.net/wiki/Sudowoodo_(Pok%C3%A9mon)" TargetMode="External"/><Relationship Id="rId984" Type="http://schemas.openxmlformats.org/officeDocument/2006/relationships/hyperlink" Target="https://bulbapedia.bulbagarden.net/wiki/Chimecho_(Pok%C3%A9mon)" TargetMode="External"/><Relationship Id="rId507" Type="http://schemas.openxmlformats.org/officeDocument/2006/relationships/hyperlink" Target="https://bulbapedia.bulbagarden.net/wiki/Skiploom_(Pok%C3%A9mon)" TargetMode="External"/><Relationship Id="rId506" Type="http://schemas.openxmlformats.org/officeDocument/2006/relationships/hyperlink" Target="https://bulbapedia.bulbagarden.net/wiki/Hoppip_(Pok%C3%A9mon)" TargetMode="External"/><Relationship Id="rId505" Type="http://schemas.openxmlformats.org/officeDocument/2006/relationships/hyperlink" Target="https://bulbapedia.bulbagarden.net/wiki/Hoppip_(Pok%C3%A9mon)" TargetMode="External"/><Relationship Id="rId989" Type="http://schemas.openxmlformats.org/officeDocument/2006/relationships/hyperlink" Target="https://bulbapedia.bulbagarden.net/wiki/Snorunt_(Pok%C3%A9mon)" TargetMode="External"/><Relationship Id="rId504" Type="http://schemas.openxmlformats.org/officeDocument/2006/relationships/hyperlink" Target="https://bulbapedia.bulbagarden.net/wiki/Politoed_(Pok%C3%A9mon)" TargetMode="External"/><Relationship Id="rId988" Type="http://schemas.openxmlformats.org/officeDocument/2006/relationships/hyperlink" Target="https://bulbapedia.bulbagarden.net/wiki/Wynaut_(Pok%C3%A9mon)" TargetMode="External"/><Relationship Id="rId1570" Type="http://schemas.openxmlformats.org/officeDocument/2006/relationships/hyperlink" Target="https://bulbapedia.bulbagarden.net/wiki/Karrablast_(Pok%C3%A9mon)" TargetMode="External"/><Relationship Id="rId1571" Type="http://schemas.openxmlformats.org/officeDocument/2006/relationships/hyperlink" Target="https://bulbapedia.bulbagarden.net/wiki/Escavalier_(Pok%C3%A9mon)" TargetMode="External"/><Relationship Id="rId983" Type="http://schemas.openxmlformats.org/officeDocument/2006/relationships/hyperlink" Target="https://bulbapedia.bulbagarden.net/wiki/Chimecho_(Pok%C3%A9mon)" TargetMode="External"/><Relationship Id="rId1572" Type="http://schemas.openxmlformats.org/officeDocument/2006/relationships/hyperlink" Target="https://bulbapedia.bulbagarden.net/wiki/Escavalier_(Pok%C3%A9mon)" TargetMode="External"/><Relationship Id="rId982" Type="http://schemas.openxmlformats.org/officeDocument/2006/relationships/hyperlink" Target="https://bulbapedia.bulbagarden.net/wiki/Tropius_(Pok%C3%A9mon)" TargetMode="External"/><Relationship Id="rId1573" Type="http://schemas.openxmlformats.org/officeDocument/2006/relationships/hyperlink" Target="https://bulbapedia.bulbagarden.net/wiki/Foongus_(Pok%C3%A9mon)" TargetMode="External"/><Relationship Id="rId981" Type="http://schemas.openxmlformats.org/officeDocument/2006/relationships/hyperlink" Target="https://bulbapedia.bulbagarden.net/wiki/Tropius_(Pok%C3%A9mon)" TargetMode="External"/><Relationship Id="rId1574" Type="http://schemas.openxmlformats.org/officeDocument/2006/relationships/hyperlink" Target="https://bulbapedia.bulbagarden.net/wiki/Foongus_(Pok%C3%A9mon)" TargetMode="External"/><Relationship Id="rId980" Type="http://schemas.openxmlformats.org/officeDocument/2006/relationships/hyperlink" Target="https://bulbapedia.bulbagarden.net/wiki/Dusclops_(Pok%C3%A9mon)" TargetMode="External"/><Relationship Id="rId1575" Type="http://schemas.openxmlformats.org/officeDocument/2006/relationships/hyperlink" Target="https://bulbapedia.bulbagarden.net/wiki/Amoonguss_(Pok%C3%A9mon)" TargetMode="External"/><Relationship Id="rId1565" Type="http://schemas.openxmlformats.org/officeDocument/2006/relationships/hyperlink" Target="https://bulbapedia.bulbagarden.net/wiki/Sawsbuck_(Pok%C3%A9mon)" TargetMode="External"/><Relationship Id="rId1566" Type="http://schemas.openxmlformats.org/officeDocument/2006/relationships/hyperlink" Target="https://bulbapedia.bulbagarden.net/wiki/Sawsbuck_(Pok%C3%A9mon)" TargetMode="External"/><Relationship Id="rId1567" Type="http://schemas.openxmlformats.org/officeDocument/2006/relationships/hyperlink" Target="https://bulbapedia.bulbagarden.net/wiki/Emolga_(Pok%C3%A9mon)" TargetMode="External"/><Relationship Id="rId1568" Type="http://schemas.openxmlformats.org/officeDocument/2006/relationships/hyperlink" Target="https://bulbapedia.bulbagarden.net/wiki/Emolga_(Pok%C3%A9mon)" TargetMode="External"/><Relationship Id="rId1569" Type="http://schemas.openxmlformats.org/officeDocument/2006/relationships/hyperlink" Target="https://bulbapedia.bulbagarden.net/wiki/Karrablast_(Pok%C3%A9mon)" TargetMode="External"/><Relationship Id="rId976" Type="http://schemas.openxmlformats.org/officeDocument/2006/relationships/hyperlink" Target="https://bulbapedia.bulbagarden.net/wiki/Banette_(Pok%C3%A9mon)" TargetMode="External"/><Relationship Id="rId975" Type="http://schemas.openxmlformats.org/officeDocument/2006/relationships/hyperlink" Target="https://bulbapedia.bulbagarden.net/wiki/Banette_(Pok%C3%A9mon)" TargetMode="External"/><Relationship Id="rId974" Type="http://schemas.openxmlformats.org/officeDocument/2006/relationships/hyperlink" Target="https://bulbapedia.bulbagarden.net/wiki/Shuppet_(Pok%C3%A9mon)" TargetMode="External"/><Relationship Id="rId973" Type="http://schemas.openxmlformats.org/officeDocument/2006/relationships/hyperlink" Target="https://bulbapedia.bulbagarden.net/wiki/Shuppet_(Pok%C3%A9mon)" TargetMode="External"/><Relationship Id="rId979" Type="http://schemas.openxmlformats.org/officeDocument/2006/relationships/hyperlink" Target="https://bulbapedia.bulbagarden.net/wiki/Dusclops_(Pok%C3%A9mon)" TargetMode="External"/><Relationship Id="rId978" Type="http://schemas.openxmlformats.org/officeDocument/2006/relationships/hyperlink" Target="https://bulbapedia.bulbagarden.net/wiki/Duskull_(Pok%C3%A9mon)" TargetMode="External"/><Relationship Id="rId977" Type="http://schemas.openxmlformats.org/officeDocument/2006/relationships/hyperlink" Target="https://bulbapedia.bulbagarden.net/wiki/Duskull_(Pok%C3%A9mon)" TargetMode="External"/><Relationship Id="rId1560" Type="http://schemas.openxmlformats.org/officeDocument/2006/relationships/hyperlink" Target="https://bulbapedia.bulbagarden.net/wiki/Sawsbuck_(Pok%C3%A9mon)" TargetMode="External"/><Relationship Id="rId972" Type="http://schemas.openxmlformats.org/officeDocument/2006/relationships/hyperlink" Target="https://bulbapedia.bulbagarden.net/wiki/Kecleon_(Pok%C3%A9mon)" TargetMode="External"/><Relationship Id="rId1561" Type="http://schemas.openxmlformats.org/officeDocument/2006/relationships/hyperlink" Target="https://bulbapedia.bulbagarden.net/wiki/Sawsbuck_(Pok%C3%A9mon)" TargetMode="External"/><Relationship Id="rId971" Type="http://schemas.openxmlformats.org/officeDocument/2006/relationships/hyperlink" Target="https://bulbapedia.bulbagarden.net/wiki/Kecleon_(Pok%C3%A9mon)" TargetMode="External"/><Relationship Id="rId1562" Type="http://schemas.openxmlformats.org/officeDocument/2006/relationships/hyperlink" Target="https://bulbapedia.bulbagarden.net/wiki/Sawsbuck_(Pok%C3%A9mon)" TargetMode="External"/><Relationship Id="rId970" Type="http://schemas.openxmlformats.org/officeDocument/2006/relationships/hyperlink" Target="https://bulbapedia.bulbagarden.net/wiki/Castform_(Pok%C3%A9mon)" TargetMode="External"/><Relationship Id="rId1563" Type="http://schemas.openxmlformats.org/officeDocument/2006/relationships/hyperlink" Target="https://bulbapedia.bulbagarden.net/wiki/Sawsbuck_(Pok%C3%A9mon)" TargetMode="External"/><Relationship Id="rId1564" Type="http://schemas.openxmlformats.org/officeDocument/2006/relationships/hyperlink" Target="https://bulbapedia.bulbagarden.net/wiki/Sawsbuck_(Pok%C3%A9mon)" TargetMode="External"/><Relationship Id="rId1114" Type="http://schemas.openxmlformats.org/officeDocument/2006/relationships/hyperlink" Target="https://bulbapedia.bulbagarden.net/wiki/Cranidos_(Pok%C3%A9mon)" TargetMode="External"/><Relationship Id="rId1598" Type="http://schemas.openxmlformats.org/officeDocument/2006/relationships/hyperlink" Target="https://bulbapedia.bulbagarden.net/wiki/Klang_(Pok%C3%A9mon)" TargetMode="External"/><Relationship Id="rId1115" Type="http://schemas.openxmlformats.org/officeDocument/2006/relationships/hyperlink" Target="https://bulbapedia.bulbagarden.net/wiki/Rampardos_(Pok%C3%A9mon)" TargetMode="External"/><Relationship Id="rId1599" Type="http://schemas.openxmlformats.org/officeDocument/2006/relationships/hyperlink" Target="https://bulbapedia.bulbagarden.net/wiki/Klinklang_(Pok%C3%A9mon)" TargetMode="External"/><Relationship Id="rId1116" Type="http://schemas.openxmlformats.org/officeDocument/2006/relationships/hyperlink" Target="https://bulbapedia.bulbagarden.net/wiki/Rampardos_(Pok%C3%A9mon)" TargetMode="External"/><Relationship Id="rId1117" Type="http://schemas.openxmlformats.org/officeDocument/2006/relationships/hyperlink" Target="https://bulbapedia.bulbagarden.net/wiki/Shieldon_(Pok%C3%A9mon)" TargetMode="External"/><Relationship Id="rId1118" Type="http://schemas.openxmlformats.org/officeDocument/2006/relationships/hyperlink" Target="https://bulbapedia.bulbagarden.net/wiki/Shieldon_(Pok%C3%A9mon)" TargetMode="External"/><Relationship Id="rId1119" Type="http://schemas.openxmlformats.org/officeDocument/2006/relationships/hyperlink" Target="https://bulbapedia.bulbagarden.net/wiki/Bastiodon_(Pok%C3%A9mon)" TargetMode="External"/><Relationship Id="rId525" Type="http://schemas.openxmlformats.org/officeDocument/2006/relationships/hyperlink" Target="https://bulbapedia.bulbagarden.net/wiki/Wooper_(Pok%C3%A9mon)" TargetMode="External"/><Relationship Id="rId524" Type="http://schemas.openxmlformats.org/officeDocument/2006/relationships/hyperlink" Target="https://bulbapedia.bulbagarden.net/wiki/Wooper_(Pok%C3%A9mon)" TargetMode="External"/><Relationship Id="rId523" Type="http://schemas.openxmlformats.org/officeDocument/2006/relationships/hyperlink" Target="https://bulbapedia.bulbagarden.net/wiki/Wooper_(Pok%C3%A9mon)" TargetMode="External"/><Relationship Id="rId522" Type="http://schemas.openxmlformats.org/officeDocument/2006/relationships/hyperlink" Target="https://bulbapedia.bulbagarden.net/wiki/Wooper_(Pok%C3%A9mon)" TargetMode="External"/><Relationship Id="rId529" Type="http://schemas.openxmlformats.org/officeDocument/2006/relationships/hyperlink" Target="https://bulbapedia.bulbagarden.net/wiki/Quagsire_(Pok%C3%A9mon)" TargetMode="External"/><Relationship Id="rId528" Type="http://schemas.openxmlformats.org/officeDocument/2006/relationships/hyperlink" Target="https://bulbapedia.bulbagarden.net/wiki/Quagsire_(Pok%C3%A9mon)" TargetMode="External"/><Relationship Id="rId527" Type="http://schemas.openxmlformats.org/officeDocument/2006/relationships/hyperlink" Target="https://bulbapedia.bulbagarden.net/wiki/Quagsire_(Pok%C3%A9mon)" TargetMode="External"/><Relationship Id="rId526" Type="http://schemas.openxmlformats.org/officeDocument/2006/relationships/hyperlink" Target="https://bulbapedia.bulbagarden.net/wiki/Wooper_(Pok%C3%A9mon)" TargetMode="External"/><Relationship Id="rId1590" Type="http://schemas.openxmlformats.org/officeDocument/2006/relationships/hyperlink" Target="https://bulbapedia.bulbagarden.net/wiki/Galvantula_(Pok%C3%A9mon)" TargetMode="External"/><Relationship Id="rId1591" Type="http://schemas.openxmlformats.org/officeDocument/2006/relationships/hyperlink" Target="https://bulbapedia.bulbagarden.net/wiki/Ferroseed_(Pok%C3%A9mon)" TargetMode="External"/><Relationship Id="rId1592" Type="http://schemas.openxmlformats.org/officeDocument/2006/relationships/hyperlink" Target="https://bulbapedia.bulbagarden.net/wiki/Ferroseed_(Pok%C3%A9mon)" TargetMode="External"/><Relationship Id="rId1593" Type="http://schemas.openxmlformats.org/officeDocument/2006/relationships/hyperlink" Target="https://bulbapedia.bulbagarden.net/wiki/Ferrothorn_(Pok%C3%A9mon)" TargetMode="External"/><Relationship Id="rId521" Type="http://schemas.openxmlformats.org/officeDocument/2006/relationships/hyperlink" Target="https://bulbapedia.bulbagarden.net/wiki/Wooper_(Pok%C3%A9mon)" TargetMode="External"/><Relationship Id="rId1110" Type="http://schemas.openxmlformats.org/officeDocument/2006/relationships/hyperlink" Target="https://bulbapedia.bulbagarden.net/wiki/Roserade_(Pok%C3%A9mon)" TargetMode="External"/><Relationship Id="rId1594" Type="http://schemas.openxmlformats.org/officeDocument/2006/relationships/hyperlink" Target="https://bulbapedia.bulbagarden.net/wiki/Ferrothorn_(Pok%C3%A9mon)" TargetMode="External"/><Relationship Id="rId520" Type="http://schemas.openxmlformats.org/officeDocument/2006/relationships/hyperlink" Target="https://bulbapedia.bulbagarden.net/wiki/Yanma_(Pok%C3%A9mon)" TargetMode="External"/><Relationship Id="rId1111" Type="http://schemas.openxmlformats.org/officeDocument/2006/relationships/hyperlink" Target="https://bulbapedia.bulbagarden.net/wiki/Roserade_(Pok%C3%A9mon)" TargetMode="External"/><Relationship Id="rId1595" Type="http://schemas.openxmlformats.org/officeDocument/2006/relationships/hyperlink" Target="https://bulbapedia.bulbagarden.net/wiki/Klink_(Pok%C3%A9mon)" TargetMode="External"/><Relationship Id="rId1112" Type="http://schemas.openxmlformats.org/officeDocument/2006/relationships/hyperlink" Target="https://bulbapedia.bulbagarden.net/wiki/Roserade_(Pok%C3%A9mon)" TargetMode="External"/><Relationship Id="rId1596" Type="http://schemas.openxmlformats.org/officeDocument/2006/relationships/hyperlink" Target="https://bulbapedia.bulbagarden.net/wiki/Klink_(Pok%C3%A9mon)" TargetMode="External"/><Relationship Id="rId1113" Type="http://schemas.openxmlformats.org/officeDocument/2006/relationships/hyperlink" Target="https://bulbapedia.bulbagarden.net/wiki/Cranidos_(Pok%C3%A9mon)" TargetMode="External"/><Relationship Id="rId1597" Type="http://schemas.openxmlformats.org/officeDocument/2006/relationships/hyperlink" Target="https://bulbapedia.bulbagarden.net/wiki/Klang_(Pok%C3%A9mon)" TargetMode="External"/><Relationship Id="rId1103" Type="http://schemas.openxmlformats.org/officeDocument/2006/relationships/hyperlink" Target="https://bulbapedia.bulbagarden.net/wiki/Luxray_(Pok%C3%A9mon)" TargetMode="External"/><Relationship Id="rId1587" Type="http://schemas.openxmlformats.org/officeDocument/2006/relationships/hyperlink" Target="https://bulbapedia.bulbagarden.net/wiki/Joltik_(Pok%C3%A9mon)" TargetMode="External"/><Relationship Id="rId1104" Type="http://schemas.openxmlformats.org/officeDocument/2006/relationships/hyperlink" Target="https://bulbapedia.bulbagarden.net/wiki/Luxray_(Pok%C3%A9mon)" TargetMode="External"/><Relationship Id="rId1588" Type="http://schemas.openxmlformats.org/officeDocument/2006/relationships/hyperlink" Target="https://bulbapedia.bulbagarden.net/wiki/Joltik_(Pok%C3%A9mon)" TargetMode="External"/><Relationship Id="rId1105" Type="http://schemas.openxmlformats.org/officeDocument/2006/relationships/hyperlink" Target="https://bulbapedia.bulbagarden.net/wiki/Luxray_(Pok%C3%A9mon)" TargetMode="External"/><Relationship Id="rId1589" Type="http://schemas.openxmlformats.org/officeDocument/2006/relationships/hyperlink" Target="https://bulbapedia.bulbagarden.net/wiki/Galvantula_(Pok%C3%A9mon)" TargetMode="External"/><Relationship Id="rId1106" Type="http://schemas.openxmlformats.org/officeDocument/2006/relationships/hyperlink" Target="https://bulbapedia.bulbagarden.net/wiki/Luxray_(Pok%C3%A9mon)" TargetMode="External"/><Relationship Id="rId1107" Type="http://schemas.openxmlformats.org/officeDocument/2006/relationships/hyperlink" Target="https://bulbapedia.bulbagarden.net/wiki/Budew_(Pok%C3%A9mon)" TargetMode="External"/><Relationship Id="rId1108" Type="http://schemas.openxmlformats.org/officeDocument/2006/relationships/hyperlink" Target="https://bulbapedia.bulbagarden.net/wiki/Budew_(Pok%C3%A9mon)" TargetMode="External"/><Relationship Id="rId1109" Type="http://schemas.openxmlformats.org/officeDocument/2006/relationships/hyperlink" Target="https://bulbapedia.bulbagarden.net/wiki/Roserade_(Pok%C3%A9mon)" TargetMode="External"/><Relationship Id="rId519" Type="http://schemas.openxmlformats.org/officeDocument/2006/relationships/hyperlink" Target="https://bulbapedia.bulbagarden.net/wiki/Yanma_(Pok%C3%A9mon)" TargetMode="External"/><Relationship Id="rId514" Type="http://schemas.openxmlformats.org/officeDocument/2006/relationships/hyperlink" Target="https://bulbapedia.bulbagarden.net/wiki/Aipom_(Pok%C3%A9mon)" TargetMode="External"/><Relationship Id="rId998" Type="http://schemas.openxmlformats.org/officeDocument/2006/relationships/hyperlink" Target="https://bulbapedia.bulbagarden.net/wiki/Walrein_(Pok%C3%A9mon)" TargetMode="External"/><Relationship Id="rId513" Type="http://schemas.openxmlformats.org/officeDocument/2006/relationships/hyperlink" Target="https://bulbapedia.bulbagarden.net/wiki/Aipom_(Pok%C3%A9mon)" TargetMode="External"/><Relationship Id="rId997" Type="http://schemas.openxmlformats.org/officeDocument/2006/relationships/hyperlink" Target="https://bulbapedia.bulbagarden.net/wiki/Walrein_(Pok%C3%A9mon)" TargetMode="External"/><Relationship Id="rId512" Type="http://schemas.openxmlformats.org/officeDocument/2006/relationships/hyperlink" Target="https://bulbapedia.bulbagarden.net/wiki/Aipom_(Pok%C3%A9mon)" TargetMode="External"/><Relationship Id="rId996" Type="http://schemas.openxmlformats.org/officeDocument/2006/relationships/hyperlink" Target="https://bulbapedia.bulbagarden.net/wiki/Sealeo_(Pok%C3%A9mon)" TargetMode="External"/><Relationship Id="rId511" Type="http://schemas.openxmlformats.org/officeDocument/2006/relationships/hyperlink" Target="https://bulbapedia.bulbagarden.net/wiki/Aipom_(Pok%C3%A9mon)" TargetMode="External"/><Relationship Id="rId995" Type="http://schemas.openxmlformats.org/officeDocument/2006/relationships/hyperlink" Target="https://bulbapedia.bulbagarden.net/wiki/Sealeo_(Pok%C3%A9mon)" TargetMode="External"/><Relationship Id="rId518" Type="http://schemas.openxmlformats.org/officeDocument/2006/relationships/hyperlink" Target="https://bulbapedia.bulbagarden.net/wiki/Sunflora_(Pok%C3%A9mon)" TargetMode="External"/><Relationship Id="rId517" Type="http://schemas.openxmlformats.org/officeDocument/2006/relationships/hyperlink" Target="https://bulbapedia.bulbagarden.net/wiki/Sunflora_(Pok%C3%A9mon)" TargetMode="External"/><Relationship Id="rId516" Type="http://schemas.openxmlformats.org/officeDocument/2006/relationships/hyperlink" Target="https://bulbapedia.bulbagarden.net/wiki/Sunkern_(Pok%C3%A9mon)" TargetMode="External"/><Relationship Id="rId515" Type="http://schemas.openxmlformats.org/officeDocument/2006/relationships/hyperlink" Target="https://bulbapedia.bulbagarden.net/wiki/Sunkern_(Pok%C3%A9mon)" TargetMode="External"/><Relationship Id="rId999" Type="http://schemas.openxmlformats.org/officeDocument/2006/relationships/hyperlink" Target="https://bulbapedia.bulbagarden.net/wiki/Clamperl_(Pok%C3%A9mon)" TargetMode="External"/><Relationship Id="rId990" Type="http://schemas.openxmlformats.org/officeDocument/2006/relationships/hyperlink" Target="https://bulbapedia.bulbagarden.net/wiki/Snorunt_(Pok%C3%A9mon)" TargetMode="External"/><Relationship Id="rId1580" Type="http://schemas.openxmlformats.org/officeDocument/2006/relationships/hyperlink" Target="https://bulbapedia.bulbagarden.net/wiki/Frillish_(Pok%C3%A9mon)" TargetMode="External"/><Relationship Id="rId1581" Type="http://schemas.openxmlformats.org/officeDocument/2006/relationships/hyperlink" Target="https://bulbapedia.bulbagarden.net/wiki/Jellicent_(Pok%C3%A9mon)" TargetMode="External"/><Relationship Id="rId1582" Type="http://schemas.openxmlformats.org/officeDocument/2006/relationships/hyperlink" Target="https://bulbapedia.bulbagarden.net/wiki/Jellicent_(Pok%C3%A9mon)" TargetMode="External"/><Relationship Id="rId510" Type="http://schemas.openxmlformats.org/officeDocument/2006/relationships/hyperlink" Target="https://bulbapedia.bulbagarden.net/wiki/Jumpluff_(Pok%C3%A9mon)" TargetMode="External"/><Relationship Id="rId994" Type="http://schemas.openxmlformats.org/officeDocument/2006/relationships/hyperlink" Target="https://bulbapedia.bulbagarden.net/wiki/Spheal_(Pok%C3%A9mon)" TargetMode="External"/><Relationship Id="rId1583" Type="http://schemas.openxmlformats.org/officeDocument/2006/relationships/hyperlink" Target="https://bulbapedia.bulbagarden.net/wiki/Jellicent_(Pok%C3%A9mon)" TargetMode="External"/><Relationship Id="rId993" Type="http://schemas.openxmlformats.org/officeDocument/2006/relationships/hyperlink" Target="https://bulbapedia.bulbagarden.net/wiki/Spheal_(Pok%C3%A9mon)" TargetMode="External"/><Relationship Id="rId1100" Type="http://schemas.openxmlformats.org/officeDocument/2006/relationships/hyperlink" Target="https://bulbapedia.bulbagarden.net/wiki/Luxio_(Pok%C3%A9mon)" TargetMode="External"/><Relationship Id="rId1584" Type="http://schemas.openxmlformats.org/officeDocument/2006/relationships/hyperlink" Target="https://bulbapedia.bulbagarden.net/wiki/Jellicent_(Pok%C3%A9mon)" TargetMode="External"/><Relationship Id="rId992" Type="http://schemas.openxmlformats.org/officeDocument/2006/relationships/hyperlink" Target="https://bulbapedia.bulbagarden.net/wiki/Glalie_(Pok%C3%A9mon)" TargetMode="External"/><Relationship Id="rId1101" Type="http://schemas.openxmlformats.org/officeDocument/2006/relationships/hyperlink" Target="https://bulbapedia.bulbagarden.net/wiki/Luxio_(Pok%C3%A9mon)" TargetMode="External"/><Relationship Id="rId1585" Type="http://schemas.openxmlformats.org/officeDocument/2006/relationships/hyperlink" Target="https://bulbapedia.bulbagarden.net/wiki/Alomomola_(Pok%C3%A9mon)" TargetMode="External"/><Relationship Id="rId991" Type="http://schemas.openxmlformats.org/officeDocument/2006/relationships/hyperlink" Target="https://bulbapedia.bulbagarden.net/wiki/Glalie_(Pok%C3%A9mon)" TargetMode="External"/><Relationship Id="rId1102" Type="http://schemas.openxmlformats.org/officeDocument/2006/relationships/hyperlink" Target="https://bulbapedia.bulbagarden.net/wiki/Luxio_(Pok%C3%A9mon)" TargetMode="External"/><Relationship Id="rId1586" Type="http://schemas.openxmlformats.org/officeDocument/2006/relationships/hyperlink" Target="https://bulbapedia.bulbagarden.net/wiki/Alomomola_(Pok%C3%A9mon)" TargetMode="External"/><Relationship Id="rId1532" Type="http://schemas.openxmlformats.org/officeDocument/2006/relationships/hyperlink" Target="https://bulbapedia.bulbagarden.net/wiki/Gothorita_(Pok%C3%A9mon)" TargetMode="External"/><Relationship Id="rId1533" Type="http://schemas.openxmlformats.org/officeDocument/2006/relationships/hyperlink" Target="https://bulbapedia.bulbagarden.net/wiki/Gothitelle_(Pok%C3%A9mon)" TargetMode="External"/><Relationship Id="rId1534" Type="http://schemas.openxmlformats.org/officeDocument/2006/relationships/hyperlink" Target="https://bulbapedia.bulbagarden.net/wiki/Gothitelle_(Pok%C3%A9mon)" TargetMode="External"/><Relationship Id="rId1535" Type="http://schemas.openxmlformats.org/officeDocument/2006/relationships/hyperlink" Target="https://bulbapedia.bulbagarden.net/wiki/Solosis_(Pok%C3%A9mon)" TargetMode="External"/><Relationship Id="rId1536" Type="http://schemas.openxmlformats.org/officeDocument/2006/relationships/hyperlink" Target="https://bulbapedia.bulbagarden.net/wiki/Solosis_(Pok%C3%A9mon)" TargetMode="External"/><Relationship Id="rId1537" Type="http://schemas.openxmlformats.org/officeDocument/2006/relationships/hyperlink" Target="https://bulbapedia.bulbagarden.net/wiki/Duosion_(Pok%C3%A9mon)" TargetMode="External"/><Relationship Id="rId1538" Type="http://schemas.openxmlformats.org/officeDocument/2006/relationships/hyperlink" Target="https://bulbapedia.bulbagarden.net/wiki/Duosion_(Pok%C3%A9mon)" TargetMode="External"/><Relationship Id="rId1539" Type="http://schemas.openxmlformats.org/officeDocument/2006/relationships/hyperlink" Target="https://bulbapedia.bulbagarden.net/wiki/Reuniclus_(Pok%C3%A9mon)" TargetMode="External"/><Relationship Id="rId949" Type="http://schemas.openxmlformats.org/officeDocument/2006/relationships/hyperlink" Target="https://bulbapedia.bulbagarden.net/wiki/Crawdaunt_(Pok%C3%A9mon)" TargetMode="External"/><Relationship Id="rId948" Type="http://schemas.openxmlformats.org/officeDocument/2006/relationships/hyperlink" Target="https://bulbapedia.bulbagarden.net/wiki/Corphish_(Pok%C3%A9mon)" TargetMode="External"/><Relationship Id="rId943" Type="http://schemas.openxmlformats.org/officeDocument/2006/relationships/hyperlink" Target="https://bulbapedia.bulbagarden.net/wiki/Barboach_(Pok%C3%A9mon)" TargetMode="External"/><Relationship Id="rId942" Type="http://schemas.openxmlformats.org/officeDocument/2006/relationships/hyperlink" Target="https://bulbapedia.bulbagarden.net/wiki/Solrock_(Pok%C3%A9mon)" TargetMode="External"/><Relationship Id="rId941" Type="http://schemas.openxmlformats.org/officeDocument/2006/relationships/hyperlink" Target="https://bulbapedia.bulbagarden.net/wiki/Solrock_(Pok%C3%A9mon)" TargetMode="External"/><Relationship Id="rId940" Type="http://schemas.openxmlformats.org/officeDocument/2006/relationships/hyperlink" Target="https://bulbapedia.bulbagarden.net/wiki/Lunatone_(Pok%C3%A9mon)" TargetMode="External"/><Relationship Id="rId947" Type="http://schemas.openxmlformats.org/officeDocument/2006/relationships/hyperlink" Target="https://bulbapedia.bulbagarden.net/wiki/Corphish_(Pok%C3%A9mon)" TargetMode="External"/><Relationship Id="rId946" Type="http://schemas.openxmlformats.org/officeDocument/2006/relationships/hyperlink" Target="https://bulbapedia.bulbagarden.net/wiki/Whiscash_(Pok%C3%A9mon)" TargetMode="External"/><Relationship Id="rId945" Type="http://schemas.openxmlformats.org/officeDocument/2006/relationships/hyperlink" Target="https://bulbapedia.bulbagarden.net/wiki/Whiscash_(Pok%C3%A9mon)" TargetMode="External"/><Relationship Id="rId944" Type="http://schemas.openxmlformats.org/officeDocument/2006/relationships/hyperlink" Target="https://bulbapedia.bulbagarden.net/wiki/Barboach_(Pok%C3%A9mon)" TargetMode="External"/><Relationship Id="rId1530" Type="http://schemas.openxmlformats.org/officeDocument/2006/relationships/hyperlink" Target="https://bulbapedia.bulbagarden.net/wiki/Gothita_(Pok%C3%A9mon)" TargetMode="External"/><Relationship Id="rId1531" Type="http://schemas.openxmlformats.org/officeDocument/2006/relationships/hyperlink" Target="https://bulbapedia.bulbagarden.net/wiki/Gothorita_(Pok%C3%A9mon)" TargetMode="External"/><Relationship Id="rId1521" Type="http://schemas.openxmlformats.org/officeDocument/2006/relationships/hyperlink" Target="https://bulbapedia.bulbagarden.net/wiki/Zoroark_(Pok%C3%A9mon)" TargetMode="External"/><Relationship Id="rId1522" Type="http://schemas.openxmlformats.org/officeDocument/2006/relationships/hyperlink" Target="https://bulbapedia.bulbagarden.net/wiki/Zoroark_(Pok%C3%A9mon)" TargetMode="External"/><Relationship Id="rId1523" Type="http://schemas.openxmlformats.org/officeDocument/2006/relationships/hyperlink" Target="https://bulbapedia.bulbagarden.net/wiki/Zoroark_(Pok%C3%A9mon)" TargetMode="External"/><Relationship Id="rId1524" Type="http://schemas.openxmlformats.org/officeDocument/2006/relationships/hyperlink" Target="https://bulbapedia.bulbagarden.net/wiki/Zoroark_(Pok%C3%A9mon)" TargetMode="External"/><Relationship Id="rId1525" Type="http://schemas.openxmlformats.org/officeDocument/2006/relationships/hyperlink" Target="https://bulbapedia.bulbagarden.net/wiki/Minccino_(Pok%C3%A9mon)" TargetMode="External"/><Relationship Id="rId1526" Type="http://schemas.openxmlformats.org/officeDocument/2006/relationships/hyperlink" Target="https://bulbapedia.bulbagarden.net/wiki/Minccino_(Pok%C3%A9mon)" TargetMode="External"/><Relationship Id="rId1527" Type="http://schemas.openxmlformats.org/officeDocument/2006/relationships/hyperlink" Target="https://bulbapedia.bulbagarden.net/wiki/Cinccino_(Pok%C3%A9mon)" TargetMode="External"/><Relationship Id="rId1528" Type="http://schemas.openxmlformats.org/officeDocument/2006/relationships/hyperlink" Target="https://bulbapedia.bulbagarden.net/wiki/Cinccino_(Pok%C3%A9mon)" TargetMode="External"/><Relationship Id="rId1529" Type="http://schemas.openxmlformats.org/officeDocument/2006/relationships/hyperlink" Target="https://bulbapedia.bulbagarden.net/wiki/Gothita_(Pok%C3%A9mon)" TargetMode="External"/><Relationship Id="rId939" Type="http://schemas.openxmlformats.org/officeDocument/2006/relationships/hyperlink" Target="https://bulbapedia.bulbagarden.net/wiki/Lunatone_(Pok%C3%A9mon)" TargetMode="External"/><Relationship Id="rId938" Type="http://schemas.openxmlformats.org/officeDocument/2006/relationships/hyperlink" Target="https://bulbapedia.bulbagarden.net/wiki/Seviper_(Pok%C3%A9mon)" TargetMode="External"/><Relationship Id="rId937" Type="http://schemas.openxmlformats.org/officeDocument/2006/relationships/hyperlink" Target="https://bulbapedia.bulbagarden.net/wiki/Seviper_(Pok%C3%A9mon)" TargetMode="External"/><Relationship Id="rId932" Type="http://schemas.openxmlformats.org/officeDocument/2006/relationships/hyperlink" Target="https://bulbapedia.bulbagarden.net/wiki/Swablu_(Pok%C3%A9mon)" TargetMode="External"/><Relationship Id="rId931" Type="http://schemas.openxmlformats.org/officeDocument/2006/relationships/hyperlink" Target="https://bulbapedia.bulbagarden.net/wiki/Swablu_(Pok%C3%A9mon)" TargetMode="External"/><Relationship Id="rId930" Type="http://schemas.openxmlformats.org/officeDocument/2006/relationships/hyperlink" Target="https://bulbapedia.bulbagarden.net/wiki/Cacturne_(Pok%C3%A9mon)" TargetMode="External"/><Relationship Id="rId936" Type="http://schemas.openxmlformats.org/officeDocument/2006/relationships/hyperlink" Target="https://bulbapedia.bulbagarden.net/wiki/Zangoose_(Pok%C3%A9mon)" TargetMode="External"/><Relationship Id="rId935" Type="http://schemas.openxmlformats.org/officeDocument/2006/relationships/hyperlink" Target="https://bulbapedia.bulbagarden.net/wiki/Zangoose_(Pok%C3%A9mon)" TargetMode="External"/><Relationship Id="rId934" Type="http://schemas.openxmlformats.org/officeDocument/2006/relationships/hyperlink" Target="https://bulbapedia.bulbagarden.net/wiki/Altaria_(Pok%C3%A9mon)" TargetMode="External"/><Relationship Id="rId933" Type="http://schemas.openxmlformats.org/officeDocument/2006/relationships/hyperlink" Target="https://bulbapedia.bulbagarden.net/wiki/Altaria_(Pok%C3%A9mon)" TargetMode="External"/><Relationship Id="rId1520" Type="http://schemas.openxmlformats.org/officeDocument/2006/relationships/hyperlink" Target="https://bulbapedia.bulbagarden.net/wiki/Zorua_(Pok%C3%A9mon)" TargetMode="External"/><Relationship Id="rId1554" Type="http://schemas.openxmlformats.org/officeDocument/2006/relationships/hyperlink" Target="https://bulbapedia.bulbagarden.net/wiki/Deerling_(Pok%C3%A9mon)" TargetMode="External"/><Relationship Id="rId1555" Type="http://schemas.openxmlformats.org/officeDocument/2006/relationships/hyperlink" Target="https://bulbapedia.bulbagarden.net/wiki/Deerling_(Pok%C3%A9mon)" TargetMode="External"/><Relationship Id="rId1556" Type="http://schemas.openxmlformats.org/officeDocument/2006/relationships/hyperlink" Target="https://bulbapedia.bulbagarden.net/wiki/Deerling_(Pok%C3%A9mon)" TargetMode="External"/><Relationship Id="rId1557" Type="http://schemas.openxmlformats.org/officeDocument/2006/relationships/hyperlink" Target="https://bulbapedia.bulbagarden.net/wiki/Deerling_(Pok%C3%A9mon)" TargetMode="External"/><Relationship Id="rId1558" Type="http://schemas.openxmlformats.org/officeDocument/2006/relationships/hyperlink" Target="https://bulbapedia.bulbagarden.net/wiki/Deerling_(Pok%C3%A9mon)" TargetMode="External"/><Relationship Id="rId1559" Type="http://schemas.openxmlformats.org/officeDocument/2006/relationships/hyperlink" Target="https://bulbapedia.bulbagarden.net/wiki/Sawsbuck_(Pok%C3%A9mon)" TargetMode="External"/><Relationship Id="rId965" Type="http://schemas.openxmlformats.org/officeDocument/2006/relationships/hyperlink" Target="https://bulbapedia.bulbagarden.net/wiki/Milotic_(Pok%C3%A9mon)" TargetMode="External"/><Relationship Id="rId964" Type="http://schemas.openxmlformats.org/officeDocument/2006/relationships/hyperlink" Target="https://bulbapedia.bulbagarden.net/wiki/Feebas_(Pok%C3%A9mon)" TargetMode="External"/><Relationship Id="rId963" Type="http://schemas.openxmlformats.org/officeDocument/2006/relationships/hyperlink" Target="https://bulbapedia.bulbagarden.net/wiki/Feebas_(Pok%C3%A9mon)" TargetMode="External"/><Relationship Id="rId962" Type="http://schemas.openxmlformats.org/officeDocument/2006/relationships/hyperlink" Target="https://bulbapedia.bulbagarden.net/wiki/Armaldo_(Pok%C3%A9mon)" TargetMode="External"/><Relationship Id="rId969" Type="http://schemas.openxmlformats.org/officeDocument/2006/relationships/hyperlink" Target="https://bulbapedia.bulbagarden.net/wiki/Castform_(Pok%C3%A9mon)" TargetMode="External"/><Relationship Id="rId968" Type="http://schemas.openxmlformats.org/officeDocument/2006/relationships/hyperlink" Target="https://bulbapedia.bulbagarden.net/wiki/Milotic_(Pok%C3%A9mon)" TargetMode="External"/><Relationship Id="rId967" Type="http://schemas.openxmlformats.org/officeDocument/2006/relationships/hyperlink" Target="https://bulbapedia.bulbagarden.net/wiki/Milotic_(Pok%C3%A9mon)" TargetMode="External"/><Relationship Id="rId966" Type="http://schemas.openxmlformats.org/officeDocument/2006/relationships/hyperlink" Target="https://bulbapedia.bulbagarden.net/wiki/Milotic_(Pok%C3%A9mon)" TargetMode="External"/><Relationship Id="rId961" Type="http://schemas.openxmlformats.org/officeDocument/2006/relationships/hyperlink" Target="https://bulbapedia.bulbagarden.net/wiki/Armaldo_(Pok%C3%A9mon)" TargetMode="External"/><Relationship Id="rId1550" Type="http://schemas.openxmlformats.org/officeDocument/2006/relationships/hyperlink" Target="https://bulbapedia.bulbagarden.net/wiki/Vanilluxe_(Pok%C3%A9mon)" TargetMode="External"/><Relationship Id="rId960" Type="http://schemas.openxmlformats.org/officeDocument/2006/relationships/hyperlink" Target="https://bulbapedia.bulbagarden.net/wiki/Anorith_(Pok%C3%A9mon)" TargetMode="External"/><Relationship Id="rId1551" Type="http://schemas.openxmlformats.org/officeDocument/2006/relationships/hyperlink" Target="https://bulbapedia.bulbagarden.net/wiki/Deerling_(Pok%C3%A9mon)" TargetMode="External"/><Relationship Id="rId1552" Type="http://schemas.openxmlformats.org/officeDocument/2006/relationships/hyperlink" Target="https://bulbapedia.bulbagarden.net/wiki/Deerling_(Pok%C3%A9mon)" TargetMode="External"/><Relationship Id="rId1553" Type="http://schemas.openxmlformats.org/officeDocument/2006/relationships/hyperlink" Target="https://bulbapedia.bulbagarden.net/wiki/Deerling_(Pok%C3%A9mon)" TargetMode="External"/><Relationship Id="rId1543" Type="http://schemas.openxmlformats.org/officeDocument/2006/relationships/hyperlink" Target="https://bulbapedia.bulbagarden.net/wiki/Swanna_(Pok%C3%A9mon)" TargetMode="External"/><Relationship Id="rId1544" Type="http://schemas.openxmlformats.org/officeDocument/2006/relationships/hyperlink" Target="https://bulbapedia.bulbagarden.net/wiki/Swanna_(Pok%C3%A9mon)" TargetMode="External"/><Relationship Id="rId1545" Type="http://schemas.openxmlformats.org/officeDocument/2006/relationships/hyperlink" Target="https://bulbapedia.bulbagarden.net/wiki/Vanillite_(Pok%C3%A9mon)" TargetMode="External"/><Relationship Id="rId1546" Type="http://schemas.openxmlformats.org/officeDocument/2006/relationships/hyperlink" Target="https://bulbapedia.bulbagarden.net/wiki/Vanillite_(Pok%C3%A9mon)" TargetMode="External"/><Relationship Id="rId1547" Type="http://schemas.openxmlformats.org/officeDocument/2006/relationships/hyperlink" Target="https://bulbapedia.bulbagarden.net/wiki/Vanillish_(Pok%C3%A9mon)" TargetMode="External"/><Relationship Id="rId1548" Type="http://schemas.openxmlformats.org/officeDocument/2006/relationships/hyperlink" Target="https://bulbapedia.bulbagarden.net/wiki/Vanillish_(Pok%C3%A9mon)" TargetMode="External"/><Relationship Id="rId1549" Type="http://schemas.openxmlformats.org/officeDocument/2006/relationships/hyperlink" Target="https://bulbapedia.bulbagarden.net/wiki/Vanilluxe_(Pok%C3%A9mon)" TargetMode="External"/><Relationship Id="rId959" Type="http://schemas.openxmlformats.org/officeDocument/2006/relationships/hyperlink" Target="https://bulbapedia.bulbagarden.net/wiki/Anorith_(Pok%C3%A9mon)" TargetMode="External"/><Relationship Id="rId954" Type="http://schemas.openxmlformats.org/officeDocument/2006/relationships/hyperlink" Target="https://bulbapedia.bulbagarden.net/wiki/Claydol_(Pok%C3%A9mon)" TargetMode="External"/><Relationship Id="rId953" Type="http://schemas.openxmlformats.org/officeDocument/2006/relationships/hyperlink" Target="https://bulbapedia.bulbagarden.net/wiki/Claydol_(Pok%C3%A9mon)" TargetMode="External"/><Relationship Id="rId952" Type="http://schemas.openxmlformats.org/officeDocument/2006/relationships/hyperlink" Target="https://bulbapedia.bulbagarden.net/wiki/Baltoy_(Pok%C3%A9mon)" TargetMode="External"/><Relationship Id="rId951" Type="http://schemas.openxmlformats.org/officeDocument/2006/relationships/hyperlink" Target="https://bulbapedia.bulbagarden.net/wiki/Baltoy_(Pok%C3%A9mon)" TargetMode="External"/><Relationship Id="rId958" Type="http://schemas.openxmlformats.org/officeDocument/2006/relationships/hyperlink" Target="https://bulbapedia.bulbagarden.net/wiki/Cradily_(Pok%C3%A9mon)" TargetMode="External"/><Relationship Id="rId957" Type="http://schemas.openxmlformats.org/officeDocument/2006/relationships/hyperlink" Target="https://bulbapedia.bulbagarden.net/wiki/Cradily_(Pok%C3%A9mon)" TargetMode="External"/><Relationship Id="rId956" Type="http://schemas.openxmlformats.org/officeDocument/2006/relationships/hyperlink" Target="https://bulbapedia.bulbagarden.net/wiki/Lileep_(Pok%C3%A9mon)" TargetMode="External"/><Relationship Id="rId955" Type="http://schemas.openxmlformats.org/officeDocument/2006/relationships/hyperlink" Target="https://bulbapedia.bulbagarden.net/wiki/Lileep_(Pok%C3%A9mon)" TargetMode="External"/><Relationship Id="rId950" Type="http://schemas.openxmlformats.org/officeDocument/2006/relationships/hyperlink" Target="https://bulbapedia.bulbagarden.net/wiki/Crawdaunt_(Pok%C3%A9mon)" TargetMode="External"/><Relationship Id="rId1540" Type="http://schemas.openxmlformats.org/officeDocument/2006/relationships/hyperlink" Target="https://bulbapedia.bulbagarden.net/wiki/Reuniclus_(Pok%C3%A9mon)" TargetMode="External"/><Relationship Id="rId1541" Type="http://schemas.openxmlformats.org/officeDocument/2006/relationships/hyperlink" Target="https://bulbapedia.bulbagarden.net/wiki/Ducklett_(Pok%C3%A9mon)" TargetMode="External"/><Relationship Id="rId1542" Type="http://schemas.openxmlformats.org/officeDocument/2006/relationships/hyperlink" Target="https://bulbapedia.bulbagarden.net/wiki/Ducklett_(Pok%C3%A9mon)" TargetMode="External"/><Relationship Id="rId2027" Type="http://schemas.openxmlformats.org/officeDocument/2006/relationships/hyperlink" Target="https://bulbapedia.bulbagarden.net/wiki/Mudbray_(Pok%C3%A9mon)" TargetMode="External"/><Relationship Id="rId2028" Type="http://schemas.openxmlformats.org/officeDocument/2006/relationships/hyperlink" Target="https://bulbapedia.bulbagarden.net/wiki/Mudbray_(Pok%C3%A9mon)" TargetMode="External"/><Relationship Id="rId2029" Type="http://schemas.openxmlformats.org/officeDocument/2006/relationships/hyperlink" Target="https://bulbapedia.bulbagarden.net/wiki/Mudsdale_(Pok%C3%A9mon)" TargetMode="External"/><Relationship Id="rId590" Type="http://schemas.openxmlformats.org/officeDocument/2006/relationships/hyperlink" Target="https://bulbapedia.bulbagarden.net/wiki/Unown_(Pok%C3%A9mon)" TargetMode="External"/><Relationship Id="rId107" Type="http://schemas.openxmlformats.org/officeDocument/2006/relationships/hyperlink" Target="https://bulbapedia.bulbagarden.net/wiki/Zubat_(Pok%C3%A9mon)" TargetMode="External"/><Relationship Id="rId106" Type="http://schemas.openxmlformats.org/officeDocument/2006/relationships/hyperlink" Target="https://bulbapedia.bulbagarden.net/wiki/Wigglytuff_(Pok%C3%A9mon)" TargetMode="External"/><Relationship Id="rId105" Type="http://schemas.openxmlformats.org/officeDocument/2006/relationships/hyperlink" Target="https://bulbapedia.bulbagarden.net/wiki/Wigglytuff_(Pok%C3%A9mon)" TargetMode="External"/><Relationship Id="rId589" Type="http://schemas.openxmlformats.org/officeDocument/2006/relationships/hyperlink" Target="https://bulbapedia.bulbagarden.net/wiki/Unown_(Pok%C3%A9mon)" TargetMode="External"/><Relationship Id="rId104" Type="http://schemas.openxmlformats.org/officeDocument/2006/relationships/hyperlink" Target="https://bulbapedia.bulbagarden.net/wiki/Jigglypuff_(Pok%C3%A9mon)" TargetMode="External"/><Relationship Id="rId588" Type="http://schemas.openxmlformats.org/officeDocument/2006/relationships/hyperlink" Target="https://bulbapedia.bulbagarden.net/wiki/Unown_(Pok%C3%A9mon)" TargetMode="External"/><Relationship Id="rId109" Type="http://schemas.openxmlformats.org/officeDocument/2006/relationships/hyperlink" Target="https://bulbapedia.bulbagarden.net/wiki/Zubat_(Pok%C3%A9mon)" TargetMode="External"/><Relationship Id="rId1170" Type="http://schemas.openxmlformats.org/officeDocument/2006/relationships/hyperlink" Target="https://bulbapedia.bulbagarden.net/wiki/Drifloon_(Pok%C3%A9mon)" TargetMode="External"/><Relationship Id="rId108" Type="http://schemas.openxmlformats.org/officeDocument/2006/relationships/hyperlink" Target="https://bulbapedia.bulbagarden.net/wiki/Zubat_(Pok%C3%A9mon)" TargetMode="External"/><Relationship Id="rId1171" Type="http://schemas.openxmlformats.org/officeDocument/2006/relationships/hyperlink" Target="https://bulbapedia.bulbagarden.net/wiki/Drifblim_(Pok%C3%A9mon)" TargetMode="External"/><Relationship Id="rId583" Type="http://schemas.openxmlformats.org/officeDocument/2006/relationships/hyperlink" Target="https://bulbapedia.bulbagarden.net/wiki/Unown_(Pok%C3%A9mon)" TargetMode="External"/><Relationship Id="rId1172" Type="http://schemas.openxmlformats.org/officeDocument/2006/relationships/hyperlink" Target="https://bulbapedia.bulbagarden.net/wiki/Drifblim_(Pok%C3%A9mon)" TargetMode="External"/><Relationship Id="rId582" Type="http://schemas.openxmlformats.org/officeDocument/2006/relationships/hyperlink" Target="https://bulbapedia.bulbagarden.net/wiki/Unown_(Pok%C3%A9mon)" TargetMode="External"/><Relationship Id="rId1173" Type="http://schemas.openxmlformats.org/officeDocument/2006/relationships/hyperlink" Target="https://bulbapedia.bulbagarden.net/wiki/Buneary_(Pok%C3%A9mon)" TargetMode="External"/><Relationship Id="rId2020" Type="http://schemas.openxmlformats.org/officeDocument/2006/relationships/hyperlink" Target="https://bulbapedia.bulbagarden.net/wiki/Lycanroc_(Pok%C3%A9mon)" TargetMode="External"/><Relationship Id="rId581" Type="http://schemas.openxmlformats.org/officeDocument/2006/relationships/hyperlink" Target="https://bulbapedia.bulbagarden.net/wiki/Unown_(Pok%C3%A9mon)" TargetMode="External"/><Relationship Id="rId1174" Type="http://schemas.openxmlformats.org/officeDocument/2006/relationships/hyperlink" Target="https://bulbapedia.bulbagarden.net/wiki/Buneary_(Pok%C3%A9mon)" TargetMode="External"/><Relationship Id="rId2021" Type="http://schemas.openxmlformats.org/officeDocument/2006/relationships/hyperlink" Target="https://bulbapedia.bulbagarden.net/wiki/Wishiwashi_(Pok%C3%A9mon)" TargetMode="External"/><Relationship Id="rId580" Type="http://schemas.openxmlformats.org/officeDocument/2006/relationships/hyperlink" Target="https://bulbapedia.bulbagarden.net/wiki/Unown_(Pok%C3%A9mon)" TargetMode="External"/><Relationship Id="rId1175" Type="http://schemas.openxmlformats.org/officeDocument/2006/relationships/hyperlink" Target="https://bulbapedia.bulbagarden.net/wiki/Lopunny_(Pok%C3%A9mon)" TargetMode="External"/><Relationship Id="rId2022" Type="http://schemas.openxmlformats.org/officeDocument/2006/relationships/hyperlink" Target="https://bulbapedia.bulbagarden.net/wiki/Wishiwashi_(Pok%C3%A9mon)" TargetMode="External"/><Relationship Id="rId103" Type="http://schemas.openxmlformats.org/officeDocument/2006/relationships/hyperlink" Target="https://bulbapedia.bulbagarden.net/wiki/Jigglypuff_(Pok%C3%A9mon)" TargetMode="External"/><Relationship Id="rId587" Type="http://schemas.openxmlformats.org/officeDocument/2006/relationships/hyperlink" Target="https://bulbapedia.bulbagarden.net/wiki/Unown_(Pok%C3%A9mon)" TargetMode="External"/><Relationship Id="rId1176" Type="http://schemas.openxmlformats.org/officeDocument/2006/relationships/hyperlink" Target="https://bulbapedia.bulbagarden.net/wiki/Lopunny_(Pok%C3%A9mon)" TargetMode="External"/><Relationship Id="rId2023" Type="http://schemas.openxmlformats.org/officeDocument/2006/relationships/hyperlink" Target="https://bulbapedia.bulbagarden.net/wiki/Mareanie_(Pok%C3%A9mon)" TargetMode="External"/><Relationship Id="rId102" Type="http://schemas.openxmlformats.org/officeDocument/2006/relationships/hyperlink" Target="https://bulbapedia.bulbagarden.net/wiki/Ninetales_(Pok%C3%A9mon)" TargetMode="External"/><Relationship Id="rId586" Type="http://schemas.openxmlformats.org/officeDocument/2006/relationships/hyperlink" Target="https://bulbapedia.bulbagarden.net/wiki/Unown_(Pok%C3%A9mon)" TargetMode="External"/><Relationship Id="rId1177" Type="http://schemas.openxmlformats.org/officeDocument/2006/relationships/hyperlink" Target="https://bulbapedia.bulbagarden.net/wiki/Mismagius_(Pok%C3%A9mon)" TargetMode="External"/><Relationship Id="rId2024" Type="http://schemas.openxmlformats.org/officeDocument/2006/relationships/hyperlink" Target="https://bulbapedia.bulbagarden.net/wiki/Mareanie_(Pok%C3%A9mon)" TargetMode="External"/><Relationship Id="rId101" Type="http://schemas.openxmlformats.org/officeDocument/2006/relationships/hyperlink" Target="https://bulbapedia.bulbagarden.net/wiki/Ninetales_(Pok%C3%A9mon)" TargetMode="External"/><Relationship Id="rId585" Type="http://schemas.openxmlformats.org/officeDocument/2006/relationships/hyperlink" Target="https://bulbapedia.bulbagarden.net/wiki/Unown_(Pok%C3%A9mon)" TargetMode="External"/><Relationship Id="rId1178" Type="http://schemas.openxmlformats.org/officeDocument/2006/relationships/hyperlink" Target="https://bulbapedia.bulbagarden.net/wiki/Mismagius_(Pok%C3%A9mon)" TargetMode="External"/><Relationship Id="rId2025" Type="http://schemas.openxmlformats.org/officeDocument/2006/relationships/hyperlink" Target="https://bulbapedia.bulbagarden.net/wiki/Toxapex_(Pok%C3%A9mon)" TargetMode="External"/><Relationship Id="rId100" Type="http://schemas.openxmlformats.org/officeDocument/2006/relationships/hyperlink" Target="https://bulbapedia.bulbagarden.net/wiki/Ninetales_(Pok%C3%A9mon)" TargetMode="External"/><Relationship Id="rId584" Type="http://schemas.openxmlformats.org/officeDocument/2006/relationships/hyperlink" Target="https://bulbapedia.bulbagarden.net/wiki/Unown_(Pok%C3%A9mon)" TargetMode="External"/><Relationship Id="rId1179" Type="http://schemas.openxmlformats.org/officeDocument/2006/relationships/hyperlink" Target="https://bulbapedia.bulbagarden.net/wiki/Honchkrow_(Pok%C3%A9mon)" TargetMode="External"/><Relationship Id="rId2026" Type="http://schemas.openxmlformats.org/officeDocument/2006/relationships/hyperlink" Target="https://bulbapedia.bulbagarden.net/wiki/Toxapex_(Pok%C3%A9mon)" TargetMode="External"/><Relationship Id="rId1169" Type="http://schemas.openxmlformats.org/officeDocument/2006/relationships/hyperlink" Target="https://bulbapedia.bulbagarden.net/wiki/Drifloon_(Pok%C3%A9mon)" TargetMode="External"/><Relationship Id="rId2016" Type="http://schemas.openxmlformats.org/officeDocument/2006/relationships/hyperlink" Target="https://bulbapedia.bulbagarden.net/wiki/Lycanroc_(Pok%C3%A9mon)" TargetMode="External"/><Relationship Id="rId2017" Type="http://schemas.openxmlformats.org/officeDocument/2006/relationships/hyperlink" Target="https://bulbapedia.bulbagarden.net/wiki/Lycanroc_(Pok%C3%A9mon)" TargetMode="External"/><Relationship Id="rId2018" Type="http://schemas.openxmlformats.org/officeDocument/2006/relationships/hyperlink" Target="https://bulbapedia.bulbagarden.net/wiki/Lycanroc_(Pok%C3%A9mon)" TargetMode="External"/><Relationship Id="rId2019" Type="http://schemas.openxmlformats.org/officeDocument/2006/relationships/hyperlink" Target="https://bulbapedia.bulbagarden.net/wiki/Lycanroc_(Pok%C3%A9mon)" TargetMode="External"/><Relationship Id="rId579" Type="http://schemas.openxmlformats.org/officeDocument/2006/relationships/hyperlink" Target="https://bulbapedia.bulbagarden.net/wiki/Unown_(Pok%C3%A9mon)" TargetMode="External"/><Relationship Id="rId578" Type="http://schemas.openxmlformats.org/officeDocument/2006/relationships/hyperlink" Target="https://bulbapedia.bulbagarden.net/wiki/Unown_(Pok%C3%A9mon)" TargetMode="External"/><Relationship Id="rId577" Type="http://schemas.openxmlformats.org/officeDocument/2006/relationships/hyperlink" Target="https://bulbapedia.bulbagarden.net/wiki/Unown_(Pok%C3%A9mon)" TargetMode="External"/><Relationship Id="rId1160" Type="http://schemas.openxmlformats.org/officeDocument/2006/relationships/hyperlink" Target="https://bulbapedia.bulbagarden.net/wiki/Shellos_(Pok%C3%A9mon)" TargetMode="External"/><Relationship Id="rId572" Type="http://schemas.openxmlformats.org/officeDocument/2006/relationships/hyperlink" Target="https://bulbapedia.bulbagarden.net/wiki/Unown_(Pok%C3%A9mon)" TargetMode="External"/><Relationship Id="rId1161" Type="http://schemas.openxmlformats.org/officeDocument/2006/relationships/hyperlink" Target="https://bulbapedia.bulbagarden.net/wiki/Gastrodon_(Pok%C3%A9mon)" TargetMode="External"/><Relationship Id="rId571" Type="http://schemas.openxmlformats.org/officeDocument/2006/relationships/hyperlink" Target="https://bulbapedia.bulbagarden.net/wiki/Unown_(Pok%C3%A9mon)" TargetMode="External"/><Relationship Id="rId1162" Type="http://schemas.openxmlformats.org/officeDocument/2006/relationships/hyperlink" Target="https://bulbapedia.bulbagarden.net/wiki/Gastrodon_(Pok%C3%A9mon)" TargetMode="External"/><Relationship Id="rId570" Type="http://schemas.openxmlformats.org/officeDocument/2006/relationships/hyperlink" Target="https://bulbapedia.bulbagarden.net/wiki/Unown_(Pok%C3%A9mon)" TargetMode="External"/><Relationship Id="rId1163" Type="http://schemas.openxmlformats.org/officeDocument/2006/relationships/hyperlink" Target="https://bulbapedia.bulbagarden.net/wiki/Gastrodon_(Pok%C3%A9mon)" TargetMode="External"/><Relationship Id="rId2010" Type="http://schemas.openxmlformats.org/officeDocument/2006/relationships/hyperlink" Target="https://bulbapedia.bulbagarden.net/wiki/Cutiefly_(Pok%C3%A9mon)" TargetMode="External"/><Relationship Id="rId1164" Type="http://schemas.openxmlformats.org/officeDocument/2006/relationships/hyperlink" Target="https://bulbapedia.bulbagarden.net/wiki/Gastrodon_(Pok%C3%A9mon)" TargetMode="External"/><Relationship Id="rId2011" Type="http://schemas.openxmlformats.org/officeDocument/2006/relationships/hyperlink" Target="https://bulbapedia.bulbagarden.net/wiki/Ribombee_(Pok%C3%A9mon)" TargetMode="External"/><Relationship Id="rId576" Type="http://schemas.openxmlformats.org/officeDocument/2006/relationships/hyperlink" Target="https://bulbapedia.bulbagarden.net/wiki/Unown_(Pok%C3%A9mon)" TargetMode="External"/><Relationship Id="rId1165" Type="http://schemas.openxmlformats.org/officeDocument/2006/relationships/hyperlink" Target="https://bulbapedia.bulbagarden.net/wiki/Ambipom_(Pok%C3%A9mon)" TargetMode="External"/><Relationship Id="rId2012" Type="http://schemas.openxmlformats.org/officeDocument/2006/relationships/hyperlink" Target="https://bulbapedia.bulbagarden.net/wiki/Ribombee_(Pok%C3%A9mon)" TargetMode="External"/><Relationship Id="rId575" Type="http://schemas.openxmlformats.org/officeDocument/2006/relationships/hyperlink" Target="https://bulbapedia.bulbagarden.net/wiki/Unown_(Pok%C3%A9mon)" TargetMode="External"/><Relationship Id="rId1166" Type="http://schemas.openxmlformats.org/officeDocument/2006/relationships/hyperlink" Target="https://bulbapedia.bulbagarden.net/wiki/Ambipom_(Pok%C3%A9mon)" TargetMode="External"/><Relationship Id="rId2013" Type="http://schemas.openxmlformats.org/officeDocument/2006/relationships/hyperlink" Target="https://bulbapedia.bulbagarden.net/wiki/Rockruff_(Pok%C3%A9mon)" TargetMode="External"/><Relationship Id="rId574" Type="http://schemas.openxmlformats.org/officeDocument/2006/relationships/hyperlink" Target="https://bulbapedia.bulbagarden.net/wiki/Unown_(Pok%C3%A9mon)" TargetMode="External"/><Relationship Id="rId1167" Type="http://schemas.openxmlformats.org/officeDocument/2006/relationships/hyperlink" Target="https://bulbapedia.bulbagarden.net/wiki/Ambipom_(Pok%C3%A9mon)" TargetMode="External"/><Relationship Id="rId2014" Type="http://schemas.openxmlformats.org/officeDocument/2006/relationships/hyperlink" Target="https://bulbapedia.bulbagarden.net/wiki/Rockruff_(Pok%C3%A9mon)" TargetMode="External"/><Relationship Id="rId573" Type="http://schemas.openxmlformats.org/officeDocument/2006/relationships/hyperlink" Target="https://bulbapedia.bulbagarden.net/wiki/Unown_(Pok%C3%A9mon)" TargetMode="External"/><Relationship Id="rId1168" Type="http://schemas.openxmlformats.org/officeDocument/2006/relationships/hyperlink" Target="https://bulbapedia.bulbagarden.net/wiki/Ambipom_(Pok%C3%A9mon)" TargetMode="External"/><Relationship Id="rId2015" Type="http://schemas.openxmlformats.org/officeDocument/2006/relationships/hyperlink" Target="https://bulbapedia.bulbagarden.net/wiki/Lycanroc_(Pok%C3%A9mon)" TargetMode="External"/><Relationship Id="rId2049" Type="http://schemas.openxmlformats.org/officeDocument/2006/relationships/hyperlink" Target="https://bulbapedia.bulbagarden.net/wiki/Bewear_(Pok%C3%A9mon)" TargetMode="External"/><Relationship Id="rId129" Type="http://schemas.openxmlformats.org/officeDocument/2006/relationships/hyperlink" Target="https://bulbapedia.bulbagarden.net/wiki/Venonat_(Pok%C3%A9mon)" TargetMode="External"/><Relationship Id="rId128" Type="http://schemas.openxmlformats.org/officeDocument/2006/relationships/hyperlink" Target="https://bulbapedia.bulbagarden.net/wiki/Parasect_(Pok%C3%A9mon)" TargetMode="External"/><Relationship Id="rId127" Type="http://schemas.openxmlformats.org/officeDocument/2006/relationships/hyperlink" Target="https://bulbapedia.bulbagarden.net/wiki/Parasect_(Pok%C3%A9mon)" TargetMode="External"/><Relationship Id="rId126" Type="http://schemas.openxmlformats.org/officeDocument/2006/relationships/hyperlink" Target="https://bulbapedia.bulbagarden.net/wiki/Paras_(Pok%C3%A9mon)" TargetMode="External"/><Relationship Id="rId1190" Type="http://schemas.openxmlformats.org/officeDocument/2006/relationships/hyperlink" Target="https://bulbapedia.bulbagarden.net/wiki/Skuntank_(Pok%C3%A9mon)" TargetMode="External"/><Relationship Id="rId1191" Type="http://schemas.openxmlformats.org/officeDocument/2006/relationships/hyperlink" Target="https://bulbapedia.bulbagarden.net/wiki/Bronzor_(Pok%C3%A9mon)" TargetMode="External"/><Relationship Id="rId1192" Type="http://schemas.openxmlformats.org/officeDocument/2006/relationships/hyperlink" Target="https://bulbapedia.bulbagarden.net/wiki/Bronzor_(Pok%C3%A9mon)" TargetMode="External"/><Relationship Id="rId1193" Type="http://schemas.openxmlformats.org/officeDocument/2006/relationships/hyperlink" Target="https://bulbapedia.bulbagarden.net/wiki/Bronzong_(Pok%C3%A9mon)" TargetMode="External"/><Relationship Id="rId2040" Type="http://schemas.openxmlformats.org/officeDocument/2006/relationships/hyperlink" Target="https://bulbapedia.bulbagarden.net/wiki/Morelull_(Pok%C3%A9mon)" TargetMode="External"/><Relationship Id="rId121" Type="http://schemas.openxmlformats.org/officeDocument/2006/relationships/hyperlink" Target="https://bulbapedia.bulbagarden.net/wiki/Vileplume_(Pok%C3%A9mon)" TargetMode="External"/><Relationship Id="rId1194" Type="http://schemas.openxmlformats.org/officeDocument/2006/relationships/hyperlink" Target="https://bulbapedia.bulbagarden.net/wiki/Bronzong_(Pok%C3%A9mon)" TargetMode="External"/><Relationship Id="rId2041" Type="http://schemas.openxmlformats.org/officeDocument/2006/relationships/hyperlink" Target="https://bulbapedia.bulbagarden.net/wiki/Shiinotic_(Pok%C3%A9mon)" TargetMode="External"/><Relationship Id="rId120" Type="http://schemas.openxmlformats.org/officeDocument/2006/relationships/hyperlink" Target="https://bulbapedia.bulbagarden.net/wiki/Gloom_(Pok%C3%A9mon)" TargetMode="External"/><Relationship Id="rId1195" Type="http://schemas.openxmlformats.org/officeDocument/2006/relationships/hyperlink" Target="https://bulbapedia.bulbagarden.net/wiki/Bonsly_(Pok%C3%A9mon)" TargetMode="External"/><Relationship Id="rId2042" Type="http://schemas.openxmlformats.org/officeDocument/2006/relationships/hyperlink" Target="https://bulbapedia.bulbagarden.net/wiki/Shiinotic_(Pok%C3%A9mon)" TargetMode="External"/><Relationship Id="rId1196" Type="http://schemas.openxmlformats.org/officeDocument/2006/relationships/hyperlink" Target="https://bulbapedia.bulbagarden.net/wiki/Bonsly_(Pok%C3%A9mon)" TargetMode="External"/><Relationship Id="rId2043" Type="http://schemas.openxmlformats.org/officeDocument/2006/relationships/hyperlink" Target="https://bulbapedia.bulbagarden.net/wiki/Salandit_(Pok%C3%A9mon)" TargetMode="External"/><Relationship Id="rId1197" Type="http://schemas.openxmlformats.org/officeDocument/2006/relationships/hyperlink" Target="https://bulbapedia.bulbagarden.net/wiki/Mime_Jr._(Pok%C3%A9mon)" TargetMode="External"/><Relationship Id="rId2044" Type="http://schemas.openxmlformats.org/officeDocument/2006/relationships/hyperlink" Target="https://bulbapedia.bulbagarden.net/wiki/Salandit_(Pok%C3%A9mon)" TargetMode="External"/><Relationship Id="rId125" Type="http://schemas.openxmlformats.org/officeDocument/2006/relationships/hyperlink" Target="https://bulbapedia.bulbagarden.net/wiki/Paras_(Pok%C3%A9mon)" TargetMode="External"/><Relationship Id="rId1198" Type="http://schemas.openxmlformats.org/officeDocument/2006/relationships/hyperlink" Target="https://bulbapedia.bulbagarden.net/wiki/Mime_Jr._(Pok%C3%A9mon)" TargetMode="External"/><Relationship Id="rId2045" Type="http://schemas.openxmlformats.org/officeDocument/2006/relationships/hyperlink" Target="https://bulbapedia.bulbagarden.net/wiki/Salazzle_(Pok%C3%A9mon)" TargetMode="External"/><Relationship Id="rId124" Type="http://schemas.openxmlformats.org/officeDocument/2006/relationships/hyperlink" Target="https://bulbapedia.bulbagarden.net/wiki/Vileplume_(Pok%C3%A9mon)" TargetMode="External"/><Relationship Id="rId1199" Type="http://schemas.openxmlformats.org/officeDocument/2006/relationships/hyperlink" Target="https://bulbapedia.bulbagarden.net/wiki/Happiny_(Pok%C3%A9mon)" TargetMode="External"/><Relationship Id="rId2046" Type="http://schemas.openxmlformats.org/officeDocument/2006/relationships/hyperlink" Target="https://bulbapedia.bulbagarden.net/wiki/Salazzle_(Pok%C3%A9mon)" TargetMode="External"/><Relationship Id="rId123" Type="http://schemas.openxmlformats.org/officeDocument/2006/relationships/hyperlink" Target="https://bulbapedia.bulbagarden.net/wiki/Vileplume_(Pok%C3%A9mon)" TargetMode="External"/><Relationship Id="rId2047" Type="http://schemas.openxmlformats.org/officeDocument/2006/relationships/hyperlink" Target="https://bulbapedia.bulbagarden.net/wiki/Stufful_(Pok%C3%A9mon)" TargetMode="External"/><Relationship Id="rId122" Type="http://schemas.openxmlformats.org/officeDocument/2006/relationships/hyperlink" Target="https://bulbapedia.bulbagarden.net/wiki/Vileplume_(Pok%C3%A9mon)" TargetMode="External"/><Relationship Id="rId2048" Type="http://schemas.openxmlformats.org/officeDocument/2006/relationships/hyperlink" Target="https://bulbapedia.bulbagarden.net/wiki/Stufful_(Pok%C3%A9mon)" TargetMode="External"/><Relationship Id="rId2038" Type="http://schemas.openxmlformats.org/officeDocument/2006/relationships/hyperlink" Target="https://bulbapedia.bulbagarden.net/wiki/Lurantis_(Pok%C3%A9mon)" TargetMode="External"/><Relationship Id="rId2039" Type="http://schemas.openxmlformats.org/officeDocument/2006/relationships/hyperlink" Target="https://bulbapedia.bulbagarden.net/wiki/Morelull_(Pok%C3%A9mon)" TargetMode="External"/><Relationship Id="rId118" Type="http://schemas.openxmlformats.org/officeDocument/2006/relationships/hyperlink" Target="https://bulbapedia.bulbagarden.net/wiki/Gloom_(Pok%C3%A9mon)" TargetMode="External"/><Relationship Id="rId117" Type="http://schemas.openxmlformats.org/officeDocument/2006/relationships/hyperlink" Target="https://bulbapedia.bulbagarden.net/wiki/Gloom_(Pok%C3%A9mon)" TargetMode="External"/><Relationship Id="rId116" Type="http://schemas.openxmlformats.org/officeDocument/2006/relationships/hyperlink" Target="https://bulbapedia.bulbagarden.net/wiki/Oddish_(Pok%C3%A9mon)" TargetMode="External"/><Relationship Id="rId115" Type="http://schemas.openxmlformats.org/officeDocument/2006/relationships/hyperlink" Target="https://bulbapedia.bulbagarden.net/wiki/Oddish_(Pok%C3%A9mon)" TargetMode="External"/><Relationship Id="rId599" Type="http://schemas.openxmlformats.org/officeDocument/2006/relationships/hyperlink" Target="https://bulbapedia.bulbagarden.net/wiki/Unown_(Pok%C3%A9mon)" TargetMode="External"/><Relationship Id="rId1180" Type="http://schemas.openxmlformats.org/officeDocument/2006/relationships/hyperlink" Target="https://bulbapedia.bulbagarden.net/wiki/Honchkrow_(Pok%C3%A9mon)" TargetMode="External"/><Relationship Id="rId1181" Type="http://schemas.openxmlformats.org/officeDocument/2006/relationships/hyperlink" Target="https://bulbapedia.bulbagarden.net/wiki/Glameow_(Pok%C3%A9mon)" TargetMode="External"/><Relationship Id="rId119" Type="http://schemas.openxmlformats.org/officeDocument/2006/relationships/hyperlink" Target="https://bulbapedia.bulbagarden.net/wiki/Gloom_(Pok%C3%A9mon)" TargetMode="External"/><Relationship Id="rId1182" Type="http://schemas.openxmlformats.org/officeDocument/2006/relationships/hyperlink" Target="https://bulbapedia.bulbagarden.net/wiki/Glameow_(Pok%C3%A9mon)" TargetMode="External"/><Relationship Id="rId110" Type="http://schemas.openxmlformats.org/officeDocument/2006/relationships/hyperlink" Target="https://bulbapedia.bulbagarden.net/wiki/Zubat_(Pok%C3%A9mon)" TargetMode="External"/><Relationship Id="rId594" Type="http://schemas.openxmlformats.org/officeDocument/2006/relationships/hyperlink" Target="https://bulbapedia.bulbagarden.net/wiki/Unown_(Pok%C3%A9mon)" TargetMode="External"/><Relationship Id="rId1183" Type="http://schemas.openxmlformats.org/officeDocument/2006/relationships/hyperlink" Target="https://bulbapedia.bulbagarden.net/wiki/Purugly_(Pok%C3%A9mon)" TargetMode="External"/><Relationship Id="rId2030" Type="http://schemas.openxmlformats.org/officeDocument/2006/relationships/hyperlink" Target="https://bulbapedia.bulbagarden.net/wiki/Mudsdale_(Pok%C3%A9mon)" TargetMode="External"/><Relationship Id="rId593" Type="http://schemas.openxmlformats.org/officeDocument/2006/relationships/hyperlink" Target="https://bulbapedia.bulbagarden.net/wiki/Unown_(Pok%C3%A9mon)" TargetMode="External"/><Relationship Id="rId1184" Type="http://schemas.openxmlformats.org/officeDocument/2006/relationships/hyperlink" Target="https://bulbapedia.bulbagarden.net/wiki/Purugly_(Pok%C3%A9mon)" TargetMode="External"/><Relationship Id="rId2031" Type="http://schemas.openxmlformats.org/officeDocument/2006/relationships/hyperlink" Target="https://bulbapedia.bulbagarden.net/wiki/Dewpider_(Pok%C3%A9mon)" TargetMode="External"/><Relationship Id="rId592" Type="http://schemas.openxmlformats.org/officeDocument/2006/relationships/hyperlink" Target="https://bulbapedia.bulbagarden.net/wiki/Unown_(Pok%C3%A9mon)" TargetMode="External"/><Relationship Id="rId1185" Type="http://schemas.openxmlformats.org/officeDocument/2006/relationships/hyperlink" Target="https://bulbapedia.bulbagarden.net/wiki/Chingling_(Pok%C3%A9mon)" TargetMode="External"/><Relationship Id="rId2032" Type="http://schemas.openxmlformats.org/officeDocument/2006/relationships/hyperlink" Target="https://bulbapedia.bulbagarden.net/wiki/Dewpider_(Pok%C3%A9mon)" TargetMode="External"/><Relationship Id="rId591" Type="http://schemas.openxmlformats.org/officeDocument/2006/relationships/hyperlink" Target="https://bulbapedia.bulbagarden.net/wiki/Unown_(Pok%C3%A9mon)" TargetMode="External"/><Relationship Id="rId1186" Type="http://schemas.openxmlformats.org/officeDocument/2006/relationships/hyperlink" Target="https://bulbapedia.bulbagarden.net/wiki/Chingling_(Pok%C3%A9mon)" TargetMode="External"/><Relationship Id="rId2033" Type="http://schemas.openxmlformats.org/officeDocument/2006/relationships/hyperlink" Target="https://bulbapedia.bulbagarden.net/wiki/Araquanid_(Pok%C3%A9mon)" TargetMode="External"/><Relationship Id="rId114" Type="http://schemas.openxmlformats.org/officeDocument/2006/relationships/hyperlink" Target="https://bulbapedia.bulbagarden.net/wiki/Golbat_(Pok%C3%A9mon)" TargetMode="External"/><Relationship Id="rId598" Type="http://schemas.openxmlformats.org/officeDocument/2006/relationships/hyperlink" Target="https://bulbapedia.bulbagarden.net/wiki/Unown_(Pok%C3%A9mon)" TargetMode="External"/><Relationship Id="rId1187" Type="http://schemas.openxmlformats.org/officeDocument/2006/relationships/hyperlink" Target="https://bulbapedia.bulbagarden.net/wiki/Stunky_(Pok%C3%A9mon)" TargetMode="External"/><Relationship Id="rId2034" Type="http://schemas.openxmlformats.org/officeDocument/2006/relationships/hyperlink" Target="https://bulbapedia.bulbagarden.net/wiki/Araquanid_(Pok%C3%A9mon)" TargetMode="External"/><Relationship Id="rId113" Type="http://schemas.openxmlformats.org/officeDocument/2006/relationships/hyperlink" Target="https://bulbapedia.bulbagarden.net/wiki/Golbat_(Pok%C3%A9mon)" TargetMode="External"/><Relationship Id="rId597" Type="http://schemas.openxmlformats.org/officeDocument/2006/relationships/hyperlink" Target="https://bulbapedia.bulbagarden.net/wiki/Unown_(Pok%C3%A9mon)" TargetMode="External"/><Relationship Id="rId1188" Type="http://schemas.openxmlformats.org/officeDocument/2006/relationships/hyperlink" Target="https://bulbapedia.bulbagarden.net/wiki/Stunky_(Pok%C3%A9mon)" TargetMode="External"/><Relationship Id="rId2035" Type="http://schemas.openxmlformats.org/officeDocument/2006/relationships/hyperlink" Target="https://bulbapedia.bulbagarden.net/wiki/Fomantis_(Pok%C3%A9mon)" TargetMode="External"/><Relationship Id="rId112" Type="http://schemas.openxmlformats.org/officeDocument/2006/relationships/hyperlink" Target="https://bulbapedia.bulbagarden.net/wiki/Golbat_(Pok%C3%A9mon)" TargetMode="External"/><Relationship Id="rId596" Type="http://schemas.openxmlformats.org/officeDocument/2006/relationships/hyperlink" Target="https://bulbapedia.bulbagarden.net/wiki/Unown_(Pok%C3%A9mon)" TargetMode="External"/><Relationship Id="rId1189" Type="http://schemas.openxmlformats.org/officeDocument/2006/relationships/hyperlink" Target="https://bulbapedia.bulbagarden.net/wiki/Skuntank_(Pok%C3%A9mon)" TargetMode="External"/><Relationship Id="rId2036" Type="http://schemas.openxmlformats.org/officeDocument/2006/relationships/hyperlink" Target="https://bulbapedia.bulbagarden.net/wiki/Fomantis_(Pok%C3%A9mon)" TargetMode="External"/><Relationship Id="rId111" Type="http://schemas.openxmlformats.org/officeDocument/2006/relationships/hyperlink" Target="https://bulbapedia.bulbagarden.net/wiki/Golbat_(Pok%C3%A9mon)" TargetMode="External"/><Relationship Id="rId595" Type="http://schemas.openxmlformats.org/officeDocument/2006/relationships/hyperlink" Target="https://bulbapedia.bulbagarden.net/wiki/Unown_(Pok%C3%A9mon)" TargetMode="External"/><Relationship Id="rId2037" Type="http://schemas.openxmlformats.org/officeDocument/2006/relationships/hyperlink" Target="https://bulbapedia.bulbagarden.net/wiki/Lurantis_(Pok%C3%A9mon)" TargetMode="External"/><Relationship Id="rId1136" Type="http://schemas.openxmlformats.org/officeDocument/2006/relationships/hyperlink" Target="https://bulbapedia.bulbagarden.net/wiki/Combee_(Pok%C3%A9mon)" TargetMode="External"/><Relationship Id="rId1137" Type="http://schemas.openxmlformats.org/officeDocument/2006/relationships/hyperlink" Target="https://bulbapedia.bulbagarden.net/wiki/Combee_(Pok%C3%A9mon)" TargetMode="External"/><Relationship Id="rId1138" Type="http://schemas.openxmlformats.org/officeDocument/2006/relationships/hyperlink" Target="https://bulbapedia.bulbagarden.net/wiki/Combee_(Pok%C3%A9mon)" TargetMode="External"/><Relationship Id="rId1139" Type="http://schemas.openxmlformats.org/officeDocument/2006/relationships/hyperlink" Target="https://bulbapedia.bulbagarden.net/wiki/Vespiquen_(Pok%C3%A9mon)" TargetMode="External"/><Relationship Id="rId547" Type="http://schemas.openxmlformats.org/officeDocument/2006/relationships/hyperlink" Target="https://bulbapedia.bulbagarden.net/wiki/Unown_(Pok%C3%A9mon)" TargetMode="External"/><Relationship Id="rId546" Type="http://schemas.openxmlformats.org/officeDocument/2006/relationships/hyperlink" Target="https://bulbapedia.bulbagarden.net/wiki/Unown_(Pok%C3%A9mon)" TargetMode="External"/><Relationship Id="rId545" Type="http://schemas.openxmlformats.org/officeDocument/2006/relationships/hyperlink" Target="https://bulbapedia.bulbagarden.net/wiki/Unown_(Pok%C3%A9mon)" TargetMode="External"/><Relationship Id="rId544" Type="http://schemas.openxmlformats.org/officeDocument/2006/relationships/hyperlink" Target="https://bulbapedia.bulbagarden.net/wiki/Misdreavus_(Pok%C3%A9mon)" TargetMode="External"/><Relationship Id="rId549" Type="http://schemas.openxmlformats.org/officeDocument/2006/relationships/hyperlink" Target="https://bulbapedia.bulbagarden.net/wiki/Unown_(Pok%C3%A9mon)" TargetMode="External"/><Relationship Id="rId548" Type="http://schemas.openxmlformats.org/officeDocument/2006/relationships/hyperlink" Target="https://bulbapedia.bulbagarden.net/wiki/Unown_(Pok%C3%A9mon)" TargetMode="External"/><Relationship Id="rId1130" Type="http://schemas.openxmlformats.org/officeDocument/2006/relationships/hyperlink" Target="https://bulbapedia.bulbagarden.net/wiki/Wormadam_(Pok%C3%A9mon)" TargetMode="External"/><Relationship Id="rId1131" Type="http://schemas.openxmlformats.org/officeDocument/2006/relationships/hyperlink" Target="https://bulbapedia.bulbagarden.net/wiki/Wormadam_(Pok%C3%A9mon)" TargetMode="External"/><Relationship Id="rId543" Type="http://schemas.openxmlformats.org/officeDocument/2006/relationships/hyperlink" Target="https://bulbapedia.bulbagarden.net/wiki/Misdreavus_(Pok%C3%A9mon)" TargetMode="External"/><Relationship Id="rId1132" Type="http://schemas.openxmlformats.org/officeDocument/2006/relationships/hyperlink" Target="https://bulbapedia.bulbagarden.net/wiki/Wormadam_(Pok%C3%A9mon)" TargetMode="External"/><Relationship Id="rId542" Type="http://schemas.openxmlformats.org/officeDocument/2006/relationships/hyperlink" Target="https://bulbapedia.bulbagarden.net/wiki/Slowking_(Pok%C3%A9mon)" TargetMode="External"/><Relationship Id="rId1133" Type="http://schemas.openxmlformats.org/officeDocument/2006/relationships/hyperlink" Target="https://bulbapedia.bulbagarden.net/wiki/Mothim_(Pok%C3%A9mon)" TargetMode="External"/><Relationship Id="rId541" Type="http://schemas.openxmlformats.org/officeDocument/2006/relationships/hyperlink" Target="https://bulbapedia.bulbagarden.net/wiki/Slowking_(Pok%C3%A9mon)" TargetMode="External"/><Relationship Id="rId1134" Type="http://schemas.openxmlformats.org/officeDocument/2006/relationships/hyperlink" Target="https://bulbapedia.bulbagarden.net/wiki/Mothim_(Pok%C3%A9mon)" TargetMode="External"/><Relationship Id="rId540" Type="http://schemas.openxmlformats.org/officeDocument/2006/relationships/hyperlink" Target="https://bulbapedia.bulbagarden.net/wiki/Slowking_(Pok%C3%A9mon)" TargetMode="External"/><Relationship Id="rId1135" Type="http://schemas.openxmlformats.org/officeDocument/2006/relationships/hyperlink" Target="https://bulbapedia.bulbagarden.net/wiki/Combee_(Pok%C3%A9mon)" TargetMode="External"/><Relationship Id="rId1125" Type="http://schemas.openxmlformats.org/officeDocument/2006/relationships/hyperlink" Target="https://bulbapedia.bulbagarden.net/wiki/Burmy_(Pok%C3%A9mon)" TargetMode="External"/><Relationship Id="rId1126" Type="http://schemas.openxmlformats.org/officeDocument/2006/relationships/hyperlink" Target="https://bulbapedia.bulbagarden.net/wiki/Burmy_(Pok%C3%A9mon)" TargetMode="External"/><Relationship Id="rId1127" Type="http://schemas.openxmlformats.org/officeDocument/2006/relationships/hyperlink" Target="https://bulbapedia.bulbagarden.net/wiki/Wormadam_(Pok%C3%A9mon)" TargetMode="External"/><Relationship Id="rId1128" Type="http://schemas.openxmlformats.org/officeDocument/2006/relationships/hyperlink" Target="https://bulbapedia.bulbagarden.net/wiki/Wormadam_(Pok%C3%A9mon)" TargetMode="External"/><Relationship Id="rId1129" Type="http://schemas.openxmlformats.org/officeDocument/2006/relationships/hyperlink" Target="https://bulbapedia.bulbagarden.net/wiki/Wormadam_(Pok%C3%A9mon)" TargetMode="External"/><Relationship Id="rId536" Type="http://schemas.openxmlformats.org/officeDocument/2006/relationships/hyperlink" Target="https://bulbapedia.bulbagarden.net/wiki/Murkrow_(Pok%C3%A9mon)" TargetMode="External"/><Relationship Id="rId535" Type="http://schemas.openxmlformats.org/officeDocument/2006/relationships/hyperlink" Target="https://bulbapedia.bulbagarden.net/wiki/Murkrow_(Pok%C3%A9mon)" TargetMode="External"/><Relationship Id="rId534" Type="http://schemas.openxmlformats.org/officeDocument/2006/relationships/hyperlink" Target="https://bulbapedia.bulbagarden.net/wiki/Umbreon_(Pok%C3%A9mon)" TargetMode="External"/><Relationship Id="rId533" Type="http://schemas.openxmlformats.org/officeDocument/2006/relationships/hyperlink" Target="https://bulbapedia.bulbagarden.net/wiki/Umbreon_(Pok%C3%A9mon)" TargetMode="External"/><Relationship Id="rId539" Type="http://schemas.openxmlformats.org/officeDocument/2006/relationships/hyperlink" Target="https://bulbapedia.bulbagarden.net/wiki/Slowking_(Pok%C3%A9mon)" TargetMode="External"/><Relationship Id="rId538" Type="http://schemas.openxmlformats.org/officeDocument/2006/relationships/hyperlink" Target="https://bulbapedia.bulbagarden.net/wiki/Murkrow_(Pok%C3%A9mon)" TargetMode="External"/><Relationship Id="rId537" Type="http://schemas.openxmlformats.org/officeDocument/2006/relationships/hyperlink" Target="https://bulbapedia.bulbagarden.net/wiki/Murkrow_(Pok%C3%A9mon)" TargetMode="External"/><Relationship Id="rId1120" Type="http://schemas.openxmlformats.org/officeDocument/2006/relationships/hyperlink" Target="https://bulbapedia.bulbagarden.net/wiki/Bastiodon_(Pok%C3%A9mon)" TargetMode="External"/><Relationship Id="rId532" Type="http://schemas.openxmlformats.org/officeDocument/2006/relationships/hyperlink" Target="https://bulbapedia.bulbagarden.net/wiki/Espeon_(Pok%C3%A9mon)" TargetMode="External"/><Relationship Id="rId1121" Type="http://schemas.openxmlformats.org/officeDocument/2006/relationships/hyperlink" Target="https://bulbapedia.bulbagarden.net/wiki/Burmy_(Pok%C3%A9mon)" TargetMode="External"/><Relationship Id="rId531" Type="http://schemas.openxmlformats.org/officeDocument/2006/relationships/hyperlink" Target="https://bulbapedia.bulbagarden.net/wiki/Espeon_(Pok%C3%A9mon)" TargetMode="External"/><Relationship Id="rId1122" Type="http://schemas.openxmlformats.org/officeDocument/2006/relationships/hyperlink" Target="https://bulbapedia.bulbagarden.net/wiki/Burmy_(Pok%C3%A9mon)" TargetMode="External"/><Relationship Id="rId530" Type="http://schemas.openxmlformats.org/officeDocument/2006/relationships/hyperlink" Target="https://bulbapedia.bulbagarden.net/wiki/Quagsire_(Pok%C3%A9mon)" TargetMode="External"/><Relationship Id="rId1123" Type="http://schemas.openxmlformats.org/officeDocument/2006/relationships/hyperlink" Target="https://bulbapedia.bulbagarden.net/wiki/Burmy_(Pok%C3%A9mon)" TargetMode="External"/><Relationship Id="rId1124" Type="http://schemas.openxmlformats.org/officeDocument/2006/relationships/hyperlink" Target="https://bulbapedia.bulbagarden.net/wiki/Burmy_(Pok%C3%A9mon)" TargetMode="External"/><Relationship Id="rId1158" Type="http://schemas.openxmlformats.org/officeDocument/2006/relationships/hyperlink" Target="https://bulbapedia.bulbagarden.net/wiki/Shellos_(Pok%C3%A9mon)" TargetMode="External"/><Relationship Id="rId2005" Type="http://schemas.openxmlformats.org/officeDocument/2006/relationships/hyperlink" Target="https://bulbapedia.bulbagarden.net/wiki/Oricorio_(Pok%C3%A9mon)" TargetMode="External"/><Relationship Id="rId1159" Type="http://schemas.openxmlformats.org/officeDocument/2006/relationships/hyperlink" Target="https://bulbapedia.bulbagarden.net/wiki/Shellos_(Pok%C3%A9mon)" TargetMode="External"/><Relationship Id="rId2006" Type="http://schemas.openxmlformats.org/officeDocument/2006/relationships/hyperlink" Target="https://bulbapedia.bulbagarden.net/wiki/Oricorio_(Pok%C3%A9mon)" TargetMode="External"/><Relationship Id="rId2007" Type="http://schemas.openxmlformats.org/officeDocument/2006/relationships/hyperlink" Target="https://bulbapedia.bulbagarden.net/wiki/Oricorio_(Pok%C3%A9mon)" TargetMode="External"/><Relationship Id="rId2008" Type="http://schemas.openxmlformats.org/officeDocument/2006/relationships/hyperlink" Target="https://bulbapedia.bulbagarden.net/wiki/Oricorio_(Pok%C3%A9mon)" TargetMode="External"/><Relationship Id="rId2009" Type="http://schemas.openxmlformats.org/officeDocument/2006/relationships/hyperlink" Target="https://bulbapedia.bulbagarden.net/wiki/Cutiefly_(Pok%C3%A9mon)" TargetMode="External"/><Relationship Id="rId569" Type="http://schemas.openxmlformats.org/officeDocument/2006/relationships/hyperlink" Target="https://bulbapedia.bulbagarden.net/wiki/Unown_(Pok%C3%A9mon)" TargetMode="External"/><Relationship Id="rId568" Type="http://schemas.openxmlformats.org/officeDocument/2006/relationships/hyperlink" Target="https://bulbapedia.bulbagarden.net/wiki/Unown_(Pok%C3%A9mon)" TargetMode="External"/><Relationship Id="rId567" Type="http://schemas.openxmlformats.org/officeDocument/2006/relationships/hyperlink" Target="https://bulbapedia.bulbagarden.net/wiki/Unown_(Pok%C3%A9mon)" TargetMode="External"/><Relationship Id="rId566" Type="http://schemas.openxmlformats.org/officeDocument/2006/relationships/hyperlink" Target="https://bulbapedia.bulbagarden.net/wiki/Unown_(Pok%C3%A9mon)" TargetMode="External"/><Relationship Id="rId561" Type="http://schemas.openxmlformats.org/officeDocument/2006/relationships/hyperlink" Target="https://bulbapedia.bulbagarden.net/wiki/Unown_(Pok%C3%A9mon)" TargetMode="External"/><Relationship Id="rId1150" Type="http://schemas.openxmlformats.org/officeDocument/2006/relationships/hyperlink" Target="https://bulbapedia.bulbagarden.net/wiki/Floatzel_(Pok%C3%A9mon)" TargetMode="External"/><Relationship Id="rId560" Type="http://schemas.openxmlformats.org/officeDocument/2006/relationships/hyperlink" Target="https://bulbapedia.bulbagarden.net/wiki/Unown_(Pok%C3%A9mon)" TargetMode="External"/><Relationship Id="rId1151" Type="http://schemas.openxmlformats.org/officeDocument/2006/relationships/hyperlink" Target="https://bulbapedia.bulbagarden.net/wiki/Floatzel_(Pok%C3%A9mon)" TargetMode="External"/><Relationship Id="rId1152" Type="http://schemas.openxmlformats.org/officeDocument/2006/relationships/hyperlink" Target="https://bulbapedia.bulbagarden.net/wiki/Floatzel_(Pok%C3%A9mon)" TargetMode="External"/><Relationship Id="rId1153" Type="http://schemas.openxmlformats.org/officeDocument/2006/relationships/hyperlink" Target="https://bulbapedia.bulbagarden.net/wiki/Cherubi_(Pok%C3%A9mon)" TargetMode="External"/><Relationship Id="rId2000" Type="http://schemas.openxmlformats.org/officeDocument/2006/relationships/hyperlink" Target="https://bulbapedia.bulbagarden.net/wiki/Crabominable_(Pok%C3%A9mon)" TargetMode="External"/><Relationship Id="rId565" Type="http://schemas.openxmlformats.org/officeDocument/2006/relationships/hyperlink" Target="https://bulbapedia.bulbagarden.net/wiki/Unown_(Pok%C3%A9mon)" TargetMode="External"/><Relationship Id="rId1154" Type="http://schemas.openxmlformats.org/officeDocument/2006/relationships/hyperlink" Target="https://bulbapedia.bulbagarden.net/wiki/Cherubi_(Pok%C3%A9mon)" TargetMode="External"/><Relationship Id="rId2001" Type="http://schemas.openxmlformats.org/officeDocument/2006/relationships/hyperlink" Target="https://bulbapedia.bulbagarden.net/wiki/Oricorio_(Pok%C3%A9mon)" TargetMode="External"/><Relationship Id="rId564" Type="http://schemas.openxmlformats.org/officeDocument/2006/relationships/hyperlink" Target="https://bulbapedia.bulbagarden.net/wiki/Unown_(Pok%C3%A9mon)" TargetMode="External"/><Relationship Id="rId1155" Type="http://schemas.openxmlformats.org/officeDocument/2006/relationships/hyperlink" Target="https://bulbapedia.bulbagarden.net/wiki/Cherrim_(Pok%C3%A9mon)" TargetMode="External"/><Relationship Id="rId2002" Type="http://schemas.openxmlformats.org/officeDocument/2006/relationships/hyperlink" Target="https://bulbapedia.bulbagarden.net/wiki/Oricorio_(Pok%C3%A9mon)" TargetMode="External"/><Relationship Id="rId563" Type="http://schemas.openxmlformats.org/officeDocument/2006/relationships/hyperlink" Target="https://bulbapedia.bulbagarden.net/wiki/Unown_(Pok%C3%A9mon)" TargetMode="External"/><Relationship Id="rId1156" Type="http://schemas.openxmlformats.org/officeDocument/2006/relationships/hyperlink" Target="https://bulbapedia.bulbagarden.net/wiki/Cherrim_(Pok%C3%A9mon)" TargetMode="External"/><Relationship Id="rId2003" Type="http://schemas.openxmlformats.org/officeDocument/2006/relationships/hyperlink" Target="https://bulbapedia.bulbagarden.net/wiki/Oricorio_(Pok%C3%A9mon)" TargetMode="External"/><Relationship Id="rId562" Type="http://schemas.openxmlformats.org/officeDocument/2006/relationships/hyperlink" Target="https://bulbapedia.bulbagarden.net/wiki/Unown_(Pok%C3%A9mon)" TargetMode="External"/><Relationship Id="rId1157" Type="http://schemas.openxmlformats.org/officeDocument/2006/relationships/hyperlink" Target="https://bulbapedia.bulbagarden.net/wiki/Shellos_(Pok%C3%A9mon)" TargetMode="External"/><Relationship Id="rId2004" Type="http://schemas.openxmlformats.org/officeDocument/2006/relationships/hyperlink" Target="https://bulbapedia.bulbagarden.net/wiki/Oricorio_(Pok%C3%A9mon)" TargetMode="External"/><Relationship Id="rId1147" Type="http://schemas.openxmlformats.org/officeDocument/2006/relationships/hyperlink" Target="https://bulbapedia.bulbagarden.net/wiki/Buizel_(Pok%C3%A9mon)" TargetMode="External"/><Relationship Id="rId1148" Type="http://schemas.openxmlformats.org/officeDocument/2006/relationships/hyperlink" Target="https://bulbapedia.bulbagarden.net/wiki/Buizel_(Pok%C3%A9mon)" TargetMode="External"/><Relationship Id="rId1149" Type="http://schemas.openxmlformats.org/officeDocument/2006/relationships/hyperlink" Target="https://bulbapedia.bulbagarden.net/wiki/Floatzel_(Pok%C3%A9mon)" TargetMode="External"/><Relationship Id="rId558" Type="http://schemas.openxmlformats.org/officeDocument/2006/relationships/hyperlink" Target="https://bulbapedia.bulbagarden.net/wiki/Unown_(Pok%C3%A9mon)" TargetMode="External"/><Relationship Id="rId557" Type="http://schemas.openxmlformats.org/officeDocument/2006/relationships/hyperlink" Target="https://bulbapedia.bulbagarden.net/wiki/Unown_(Pok%C3%A9mon)" TargetMode="External"/><Relationship Id="rId556" Type="http://schemas.openxmlformats.org/officeDocument/2006/relationships/hyperlink" Target="https://bulbapedia.bulbagarden.net/wiki/Unown_(Pok%C3%A9mon)" TargetMode="External"/><Relationship Id="rId555" Type="http://schemas.openxmlformats.org/officeDocument/2006/relationships/hyperlink" Target="https://bulbapedia.bulbagarden.net/wiki/Unown_(Pok%C3%A9mon)" TargetMode="External"/><Relationship Id="rId559" Type="http://schemas.openxmlformats.org/officeDocument/2006/relationships/hyperlink" Target="https://bulbapedia.bulbagarden.net/wiki/Unown_(Pok%C3%A9mon)" TargetMode="External"/><Relationship Id="rId550" Type="http://schemas.openxmlformats.org/officeDocument/2006/relationships/hyperlink" Target="https://bulbapedia.bulbagarden.net/wiki/Unown_(Pok%C3%A9mon)" TargetMode="External"/><Relationship Id="rId1140" Type="http://schemas.openxmlformats.org/officeDocument/2006/relationships/hyperlink" Target="https://bulbapedia.bulbagarden.net/wiki/Vespiquen_(Pok%C3%A9mon)" TargetMode="External"/><Relationship Id="rId1141" Type="http://schemas.openxmlformats.org/officeDocument/2006/relationships/hyperlink" Target="https://bulbapedia.bulbagarden.net/wiki/Pachirisu_(Pok%C3%A9mon)" TargetMode="External"/><Relationship Id="rId1142" Type="http://schemas.openxmlformats.org/officeDocument/2006/relationships/hyperlink" Target="https://bulbapedia.bulbagarden.net/wiki/Pachirisu_(Pok%C3%A9mon)" TargetMode="External"/><Relationship Id="rId554" Type="http://schemas.openxmlformats.org/officeDocument/2006/relationships/hyperlink" Target="https://bulbapedia.bulbagarden.net/wiki/Unown_(Pok%C3%A9mon)" TargetMode="External"/><Relationship Id="rId1143" Type="http://schemas.openxmlformats.org/officeDocument/2006/relationships/hyperlink" Target="https://bulbapedia.bulbagarden.net/wiki/Pachirisu_(Pok%C3%A9mon)" TargetMode="External"/><Relationship Id="rId553" Type="http://schemas.openxmlformats.org/officeDocument/2006/relationships/hyperlink" Target="https://bulbapedia.bulbagarden.net/wiki/Unown_(Pok%C3%A9mon)" TargetMode="External"/><Relationship Id="rId1144" Type="http://schemas.openxmlformats.org/officeDocument/2006/relationships/hyperlink" Target="https://bulbapedia.bulbagarden.net/wiki/Pachirisu_(Pok%C3%A9mon)" TargetMode="External"/><Relationship Id="rId552" Type="http://schemas.openxmlformats.org/officeDocument/2006/relationships/hyperlink" Target="https://bulbapedia.bulbagarden.net/wiki/Unown_(Pok%C3%A9mon)" TargetMode="External"/><Relationship Id="rId1145" Type="http://schemas.openxmlformats.org/officeDocument/2006/relationships/hyperlink" Target="https://bulbapedia.bulbagarden.net/wiki/Buizel_(Pok%C3%A9mon)" TargetMode="External"/><Relationship Id="rId551" Type="http://schemas.openxmlformats.org/officeDocument/2006/relationships/hyperlink" Target="https://bulbapedia.bulbagarden.net/wiki/Unown_(Pok%C3%A9mon)" TargetMode="External"/><Relationship Id="rId1146" Type="http://schemas.openxmlformats.org/officeDocument/2006/relationships/hyperlink" Target="https://bulbapedia.bulbagarden.net/wiki/Buizel_(Pok%C3%A9mon)" TargetMode="External"/><Relationship Id="rId2090" Type="http://schemas.openxmlformats.org/officeDocument/2006/relationships/hyperlink" Target="https://bulbapedia.bulbagarden.net/wiki/Drampa_(Pok%C3%A9mon)" TargetMode="External"/><Relationship Id="rId2091" Type="http://schemas.openxmlformats.org/officeDocument/2006/relationships/hyperlink" Target="https://bulbapedia.bulbagarden.net/wiki/Dhelmise_(Pok%C3%A9mon)" TargetMode="External"/><Relationship Id="rId2092" Type="http://schemas.openxmlformats.org/officeDocument/2006/relationships/hyperlink" Target="https://bulbapedia.bulbagarden.net/wiki/Dhelmise_(Pok%C3%A9mon)" TargetMode="External"/><Relationship Id="rId2093" Type="http://schemas.openxmlformats.org/officeDocument/2006/relationships/hyperlink" Target="https://bulbapedia.bulbagarden.net/wiki/Jangmo-o_(Pok%C3%A9mon)" TargetMode="External"/><Relationship Id="rId2094" Type="http://schemas.openxmlformats.org/officeDocument/2006/relationships/hyperlink" Target="https://bulbapedia.bulbagarden.net/wiki/Jangmo-o_(Pok%C3%A9mon)" TargetMode="External"/><Relationship Id="rId2095" Type="http://schemas.openxmlformats.org/officeDocument/2006/relationships/hyperlink" Target="https://bulbapedia.bulbagarden.net/wiki/Hakamo-o_(Pok%C3%A9mon)" TargetMode="External"/><Relationship Id="rId2096" Type="http://schemas.openxmlformats.org/officeDocument/2006/relationships/hyperlink" Target="https://bulbapedia.bulbagarden.net/wiki/Hakamo-o_(Pok%C3%A9mon)" TargetMode="External"/><Relationship Id="rId2097" Type="http://schemas.openxmlformats.org/officeDocument/2006/relationships/hyperlink" Target="https://bulbapedia.bulbagarden.net/wiki/Kommo-o_(Pok%C3%A9mon)" TargetMode="External"/><Relationship Id="rId2098" Type="http://schemas.openxmlformats.org/officeDocument/2006/relationships/hyperlink" Target="https://bulbapedia.bulbagarden.net/wiki/Kommo-o_(Pok%C3%A9mon)" TargetMode="External"/><Relationship Id="rId2099" Type="http://schemas.openxmlformats.org/officeDocument/2006/relationships/hyperlink" Target="https://bulbapedia.bulbagarden.net/wiki/Tapu_Koko_(Pok%C3%A9mon)" TargetMode="External"/><Relationship Id="rId2060" Type="http://schemas.openxmlformats.org/officeDocument/2006/relationships/hyperlink" Target="https://bulbapedia.bulbagarden.net/wiki/Oranguru_(Pok%C3%A9mon)" TargetMode="External"/><Relationship Id="rId2061" Type="http://schemas.openxmlformats.org/officeDocument/2006/relationships/hyperlink" Target="https://bulbapedia.bulbagarden.net/wiki/Passimian_(Pok%C3%A9mon)" TargetMode="External"/><Relationship Id="rId2062" Type="http://schemas.openxmlformats.org/officeDocument/2006/relationships/hyperlink" Target="https://bulbapedia.bulbagarden.net/wiki/Passimian_(Pok%C3%A9mon)" TargetMode="External"/><Relationship Id="rId2063" Type="http://schemas.openxmlformats.org/officeDocument/2006/relationships/hyperlink" Target="https://bulbapedia.bulbagarden.net/wiki/Wimpod_(Pok%C3%A9mon)" TargetMode="External"/><Relationship Id="rId2064" Type="http://schemas.openxmlformats.org/officeDocument/2006/relationships/hyperlink" Target="https://bulbapedia.bulbagarden.net/wiki/Wimpod_(Pok%C3%A9mon)" TargetMode="External"/><Relationship Id="rId2065" Type="http://schemas.openxmlformats.org/officeDocument/2006/relationships/hyperlink" Target="https://bulbapedia.bulbagarden.net/wiki/Golisopod_(Pok%C3%A9mon)" TargetMode="External"/><Relationship Id="rId2066" Type="http://schemas.openxmlformats.org/officeDocument/2006/relationships/hyperlink" Target="https://bulbapedia.bulbagarden.net/wiki/Golisopod_(Pok%C3%A9mon)" TargetMode="External"/><Relationship Id="rId2067" Type="http://schemas.openxmlformats.org/officeDocument/2006/relationships/hyperlink" Target="https://bulbapedia.bulbagarden.net/wiki/Sandygast_(Pok%C3%A9mon)" TargetMode="External"/><Relationship Id="rId2068" Type="http://schemas.openxmlformats.org/officeDocument/2006/relationships/hyperlink" Target="https://bulbapedia.bulbagarden.net/wiki/Sandygast_(Pok%C3%A9mon)" TargetMode="External"/><Relationship Id="rId2069" Type="http://schemas.openxmlformats.org/officeDocument/2006/relationships/hyperlink" Target="https://bulbapedia.bulbagarden.net/wiki/Palossand_(Pok%C3%A9mon)" TargetMode="External"/><Relationship Id="rId2050" Type="http://schemas.openxmlformats.org/officeDocument/2006/relationships/hyperlink" Target="https://bulbapedia.bulbagarden.net/wiki/Bewear_(Pok%C3%A9mon)" TargetMode="External"/><Relationship Id="rId2051" Type="http://schemas.openxmlformats.org/officeDocument/2006/relationships/hyperlink" Target="https://bulbapedia.bulbagarden.net/wiki/Bounsweet_(Pok%C3%A9mon)" TargetMode="External"/><Relationship Id="rId495" Type="http://schemas.openxmlformats.org/officeDocument/2006/relationships/hyperlink" Target="https://bulbapedia.bulbagarden.net/wiki/Azumarill_(Pok%C3%A9mon)" TargetMode="External"/><Relationship Id="rId2052" Type="http://schemas.openxmlformats.org/officeDocument/2006/relationships/hyperlink" Target="https://bulbapedia.bulbagarden.net/wiki/Bounsweet_(Pok%C3%A9mon)" TargetMode="External"/><Relationship Id="rId494" Type="http://schemas.openxmlformats.org/officeDocument/2006/relationships/hyperlink" Target="https://bulbapedia.bulbagarden.net/wiki/Marill_(Pok%C3%A9mon)" TargetMode="External"/><Relationship Id="rId2053" Type="http://schemas.openxmlformats.org/officeDocument/2006/relationships/hyperlink" Target="https://bulbapedia.bulbagarden.net/wiki/Steenee_(Pok%C3%A9mon)" TargetMode="External"/><Relationship Id="rId493" Type="http://schemas.openxmlformats.org/officeDocument/2006/relationships/hyperlink" Target="https://bulbapedia.bulbagarden.net/wiki/Marill_(Pok%C3%A9mon)" TargetMode="External"/><Relationship Id="rId2054" Type="http://schemas.openxmlformats.org/officeDocument/2006/relationships/hyperlink" Target="https://bulbapedia.bulbagarden.net/wiki/Steenee_(Pok%C3%A9mon)" TargetMode="External"/><Relationship Id="rId492" Type="http://schemas.openxmlformats.org/officeDocument/2006/relationships/hyperlink" Target="https://bulbapedia.bulbagarden.net/wiki/Bellossom_(Pok%C3%A9mon)" TargetMode="External"/><Relationship Id="rId2055" Type="http://schemas.openxmlformats.org/officeDocument/2006/relationships/hyperlink" Target="https://bulbapedia.bulbagarden.net/wiki/Tsareena_(Pok%C3%A9mon)" TargetMode="External"/><Relationship Id="rId499" Type="http://schemas.openxmlformats.org/officeDocument/2006/relationships/hyperlink" Target="https://bulbapedia.bulbagarden.net/wiki/Sudowoodo_(Pok%C3%A9mon)" TargetMode="External"/><Relationship Id="rId2056" Type="http://schemas.openxmlformats.org/officeDocument/2006/relationships/hyperlink" Target="https://bulbapedia.bulbagarden.net/wiki/Tsareena_(Pok%C3%A9mon)" TargetMode="External"/><Relationship Id="rId498" Type="http://schemas.openxmlformats.org/officeDocument/2006/relationships/hyperlink" Target="https://bulbapedia.bulbagarden.net/wiki/Sudowoodo_(Pok%C3%A9mon)" TargetMode="External"/><Relationship Id="rId2057" Type="http://schemas.openxmlformats.org/officeDocument/2006/relationships/hyperlink" Target="https://bulbapedia.bulbagarden.net/wiki/Comfey_(Pok%C3%A9mon)" TargetMode="External"/><Relationship Id="rId497" Type="http://schemas.openxmlformats.org/officeDocument/2006/relationships/hyperlink" Target="https://bulbapedia.bulbagarden.net/wiki/Sudowoodo_(Pok%C3%A9mon)" TargetMode="External"/><Relationship Id="rId2058" Type="http://schemas.openxmlformats.org/officeDocument/2006/relationships/hyperlink" Target="https://bulbapedia.bulbagarden.net/wiki/Comfey_(Pok%C3%A9mon)" TargetMode="External"/><Relationship Id="rId496" Type="http://schemas.openxmlformats.org/officeDocument/2006/relationships/hyperlink" Target="https://bulbapedia.bulbagarden.net/wiki/Azumarill_(Pok%C3%A9mon)" TargetMode="External"/><Relationship Id="rId2059" Type="http://schemas.openxmlformats.org/officeDocument/2006/relationships/hyperlink" Target="https://bulbapedia.bulbagarden.net/wiki/Oranguru_(Pok%C3%A9mon)" TargetMode="External"/><Relationship Id="rId2080" Type="http://schemas.openxmlformats.org/officeDocument/2006/relationships/hyperlink" Target="https://bulbapedia.bulbagarden.net/wiki/Komala_(Pok%C3%A9mon)" TargetMode="External"/><Relationship Id="rId2081" Type="http://schemas.openxmlformats.org/officeDocument/2006/relationships/hyperlink" Target="https://bulbapedia.bulbagarden.net/wiki/Turtonator_(Pok%C3%A9mon)" TargetMode="External"/><Relationship Id="rId2082" Type="http://schemas.openxmlformats.org/officeDocument/2006/relationships/hyperlink" Target="https://bulbapedia.bulbagarden.net/wiki/Turtonator_(Pok%C3%A9mon)" TargetMode="External"/><Relationship Id="rId2083" Type="http://schemas.openxmlformats.org/officeDocument/2006/relationships/hyperlink" Target="https://bulbapedia.bulbagarden.net/wiki/Togedemaru_(Pok%C3%A9mon)" TargetMode="External"/><Relationship Id="rId2084" Type="http://schemas.openxmlformats.org/officeDocument/2006/relationships/hyperlink" Target="https://bulbapedia.bulbagarden.net/wiki/Togedemaru_(Pok%C3%A9mon)" TargetMode="External"/><Relationship Id="rId2085" Type="http://schemas.openxmlformats.org/officeDocument/2006/relationships/hyperlink" Target="https://bulbapedia.bulbagarden.net/wiki/Mimikyu_(Pok%C3%A9mon)" TargetMode="External"/><Relationship Id="rId2086" Type="http://schemas.openxmlformats.org/officeDocument/2006/relationships/hyperlink" Target="https://bulbapedia.bulbagarden.net/wiki/Mimikyu_(Pok%C3%A9mon)" TargetMode="External"/><Relationship Id="rId2087" Type="http://schemas.openxmlformats.org/officeDocument/2006/relationships/hyperlink" Target="https://bulbapedia.bulbagarden.net/wiki/Bruxish_(Pok%C3%A9mon)" TargetMode="External"/><Relationship Id="rId2088" Type="http://schemas.openxmlformats.org/officeDocument/2006/relationships/hyperlink" Target="https://bulbapedia.bulbagarden.net/wiki/Bruxish_(Pok%C3%A9mon)" TargetMode="External"/><Relationship Id="rId2089" Type="http://schemas.openxmlformats.org/officeDocument/2006/relationships/hyperlink" Target="https://bulbapedia.bulbagarden.net/wiki/Drampa_(Pok%C3%A9mon)" TargetMode="External"/><Relationship Id="rId2070" Type="http://schemas.openxmlformats.org/officeDocument/2006/relationships/hyperlink" Target="https://bulbapedia.bulbagarden.net/wiki/Palossand_(Pok%C3%A9mon)" TargetMode="External"/><Relationship Id="rId2071" Type="http://schemas.openxmlformats.org/officeDocument/2006/relationships/hyperlink" Target="https://bulbapedia.bulbagarden.net/wiki/Pyukumuku_(Pok%C3%A9mon)" TargetMode="External"/><Relationship Id="rId2072" Type="http://schemas.openxmlformats.org/officeDocument/2006/relationships/hyperlink" Target="https://bulbapedia.bulbagarden.net/wiki/Pyukumuku_(Pok%C3%A9mon)" TargetMode="External"/><Relationship Id="rId2073" Type="http://schemas.openxmlformats.org/officeDocument/2006/relationships/hyperlink" Target="https://bulbapedia.bulbagarden.net/wiki/Type:_Null_(Pok%C3%A9mon)" TargetMode="External"/><Relationship Id="rId2074" Type="http://schemas.openxmlformats.org/officeDocument/2006/relationships/hyperlink" Target="https://bulbapedia.bulbagarden.net/wiki/Type:_Null_(Pok%C3%A9mon)" TargetMode="External"/><Relationship Id="rId2075" Type="http://schemas.openxmlformats.org/officeDocument/2006/relationships/hyperlink" Target="https://bulbapedia.bulbagarden.net/wiki/Silvally_(Pok%C3%A9mon)" TargetMode="External"/><Relationship Id="rId2076" Type="http://schemas.openxmlformats.org/officeDocument/2006/relationships/hyperlink" Target="https://bulbapedia.bulbagarden.net/wiki/Silvally_(Pok%C3%A9mon)" TargetMode="External"/><Relationship Id="rId2077" Type="http://schemas.openxmlformats.org/officeDocument/2006/relationships/hyperlink" Target="https://bulbapedia.bulbagarden.net/wiki/Minior_(Pok%C3%A9mon)" TargetMode="External"/><Relationship Id="rId2078" Type="http://schemas.openxmlformats.org/officeDocument/2006/relationships/hyperlink" Target="https://bulbapedia.bulbagarden.net/wiki/Minior_(Pok%C3%A9mon)" TargetMode="External"/><Relationship Id="rId2079" Type="http://schemas.openxmlformats.org/officeDocument/2006/relationships/hyperlink" Target="https://bulbapedia.bulbagarden.net/wiki/Komala_(Pok%C3%A9mon)" TargetMode="External"/><Relationship Id="rId1610" Type="http://schemas.openxmlformats.org/officeDocument/2006/relationships/hyperlink" Target="https://bulbapedia.bulbagarden.net/wiki/Beheeyem_(Pok%C3%A9mon)" TargetMode="External"/><Relationship Id="rId1611" Type="http://schemas.openxmlformats.org/officeDocument/2006/relationships/hyperlink" Target="https://bulbapedia.bulbagarden.net/wiki/Litwick_(Pok%C3%A9mon)" TargetMode="External"/><Relationship Id="rId1612" Type="http://schemas.openxmlformats.org/officeDocument/2006/relationships/hyperlink" Target="https://bulbapedia.bulbagarden.net/wiki/Litwick_(Pok%C3%A9mon)" TargetMode="External"/><Relationship Id="rId1613" Type="http://schemas.openxmlformats.org/officeDocument/2006/relationships/hyperlink" Target="https://bulbapedia.bulbagarden.net/wiki/Lampent_(Pok%C3%A9mon)" TargetMode="External"/><Relationship Id="rId1614" Type="http://schemas.openxmlformats.org/officeDocument/2006/relationships/hyperlink" Target="https://bulbapedia.bulbagarden.net/wiki/Lampent_(Pok%C3%A9mon)" TargetMode="External"/><Relationship Id="rId1615" Type="http://schemas.openxmlformats.org/officeDocument/2006/relationships/hyperlink" Target="https://bulbapedia.bulbagarden.net/wiki/Chandelure_(Pok%C3%A9mon)" TargetMode="External"/><Relationship Id="rId1616" Type="http://schemas.openxmlformats.org/officeDocument/2006/relationships/hyperlink" Target="https://bulbapedia.bulbagarden.net/wiki/Chandelure_(Pok%C3%A9mon)" TargetMode="External"/><Relationship Id="rId907" Type="http://schemas.openxmlformats.org/officeDocument/2006/relationships/hyperlink" Target="https://bulbapedia.bulbagarden.net/wiki/Camerupt_(Pok%C3%A9mon)" TargetMode="External"/><Relationship Id="rId1617" Type="http://schemas.openxmlformats.org/officeDocument/2006/relationships/hyperlink" Target="https://bulbapedia.bulbagarden.net/wiki/Axew_(Pok%C3%A9mon)" TargetMode="External"/><Relationship Id="rId906" Type="http://schemas.openxmlformats.org/officeDocument/2006/relationships/hyperlink" Target="https://bulbapedia.bulbagarden.net/wiki/Numel_(Pok%C3%A9mon)" TargetMode="External"/><Relationship Id="rId1618" Type="http://schemas.openxmlformats.org/officeDocument/2006/relationships/hyperlink" Target="https://bulbapedia.bulbagarden.net/wiki/Axew_(Pok%C3%A9mon)" TargetMode="External"/><Relationship Id="rId905" Type="http://schemas.openxmlformats.org/officeDocument/2006/relationships/hyperlink" Target="https://bulbapedia.bulbagarden.net/wiki/Numel_(Pok%C3%A9mon)" TargetMode="External"/><Relationship Id="rId1619" Type="http://schemas.openxmlformats.org/officeDocument/2006/relationships/hyperlink" Target="https://bulbapedia.bulbagarden.net/wiki/Fraxure_(Pok%C3%A9mon)" TargetMode="External"/><Relationship Id="rId904" Type="http://schemas.openxmlformats.org/officeDocument/2006/relationships/hyperlink" Target="https://bulbapedia.bulbagarden.net/wiki/Numel_(Pok%C3%A9mon)" TargetMode="External"/><Relationship Id="rId909" Type="http://schemas.openxmlformats.org/officeDocument/2006/relationships/hyperlink" Target="https://bulbapedia.bulbagarden.net/wiki/Camerupt_(Pok%C3%A9mon)" TargetMode="External"/><Relationship Id="rId908" Type="http://schemas.openxmlformats.org/officeDocument/2006/relationships/hyperlink" Target="https://bulbapedia.bulbagarden.net/wiki/Camerupt_(Pok%C3%A9mon)" TargetMode="External"/><Relationship Id="rId903" Type="http://schemas.openxmlformats.org/officeDocument/2006/relationships/hyperlink" Target="https://bulbapedia.bulbagarden.net/wiki/Numel_(Pok%C3%A9mon)" TargetMode="External"/><Relationship Id="rId902" Type="http://schemas.openxmlformats.org/officeDocument/2006/relationships/hyperlink" Target="https://bulbapedia.bulbagarden.net/wiki/Wailord_(Pok%C3%A9mon)" TargetMode="External"/><Relationship Id="rId901" Type="http://schemas.openxmlformats.org/officeDocument/2006/relationships/hyperlink" Target="https://bulbapedia.bulbagarden.net/wiki/Wailord_(Pok%C3%A9mon)" TargetMode="External"/><Relationship Id="rId900" Type="http://schemas.openxmlformats.org/officeDocument/2006/relationships/hyperlink" Target="https://bulbapedia.bulbagarden.net/wiki/Wailmer_(Pok%C3%A9mon)" TargetMode="External"/><Relationship Id="rId1600" Type="http://schemas.openxmlformats.org/officeDocument/2006/relationships/hyperlink" Target="https://bulbapedia.bulbagarden.net/wiki/Klinklang_(Pok%C3%A9mon)" TargetMode="External"/><Relationship Id="rId1601" Type="http://schemas.openxmlformats.org/officeDocument/2006/relationships/hyperlink" Target="https://bulbapedia.bulbagarden.net/wiki/Tynamo_(Pok%C3%A9mon)" TargetMode="External"/><Relationship Id="rId1602" Type="http://schemas.openxmlformats.org/officeDocument/2006/relationships/hyperlink" Target="https://bulbapedia.bulbagarden.net/wiki/Tynamo_(Pok%C3%A9mon)" TargetMode="External"/><Relationship Id="rId1603" Type="http://schemas.openxmlformats.org/officeDocument/2006/relationships/hyperlink" Target="https://bulbapedia.bulbagarden.net/wiki/Eelektrik_(Pok%C3%A9mon)" TargetMode="External"/><Relationship Id="rId1604" Type="http://schemas.openxmlformats.org/officeDocument/2006/relationships/hyperlink" Target="https://bulbapedia.bulbagarden.net/wiki/Eelektrik_(Pok%C3%A9mon)" TargetMode="External"/><Relationship Id="rId1605" Type="http://schemas.openxmlformats.org/officeDocument/2006/relationships/hyperlink" Target="https://bulbapedia.bulbagarden.net/wiki/Eelektross_(Pok%C3%A9mon)" TargetMode="External"/><Relationship Id="rId1606" Type="http://schemas.openxmlformats.org/officeDocument/2006/relationships/hyperlink" Target="https://bulbapedia.bulbagarden.net/wiki/Eelektross_(Pok%C3%A9mon)" TargetMode="External"/><Relationship Id="rId1607" Type="http://schemas.openxmlformats.org/officeDocument/2006/relationships/hyperlink" Target="https://bulbapedia.bulbagarden.net/wiki/Elgyem_(Pok%C3%A9mon)" TargetMode="External"/><Relationship Id="rId1608" Type="http://schemas.openxmlformats.org/officeDocument/2006/relationships/hyperlink" Target="https://bulbapedia.bulbagarden.net/wiki/Elgyem_(Pok%C3%A9mon)" TargetMode="External"/><Relationship Id="rId1609" Type="http://schemas.openxmlformats.org/officeDocument/2006/relationships/hyperlink" Target="https://bulbapedia.bulbagarden.net/wiki/Beheeyem_(Pok%C3%A9mon)" TargetMode="External"/><Relationship Id="rId1631" Type="http://schemas.openxmlformats.org/officeDocument/2006/relationships/hyperlink" Target="https://bulbapedia.bulbagarden.net/wiki/Accelgor_(Pok%C3%A9mon)" TargetMode="External"/><Relationship Id="rId1632" Type="http://schemas.openxmlformats.org/officeDocument/2006/relationships/hyperlink" Target="https://bulbapedia.bulbagarden.net/wiki/Accelgor_(Pok%C3%A9mon)" TargetMode="External"/><Relationship Id="rId1633" Type="http://schemas.openxmlformats.org/officeDocument/2006/relationships/hyperlink" Target="https://bulbapedia.bulbagarden.net/wiki/Stunfisk_(Pok%C3%A9mon)" TargetMode="External"/><Relationship Id="rId1634" Type="http://schemas.openxmlformats.org/officeDocument/2006/relationships/hyperlink" Target="https://bulbapedia.bulbagarden.net/wiki/Stunfisk_(Pok%C3%A9mon)" TargetMode="External"/><Relationship Id="rId1635" Type="http://schemas.openxmlformats.org/officeDocument/2006/relationships/hyperlink" Target="https://bulbapedia.bulbagarden.net/wiki/Stunfisk_(Pok%C3%A9mon)" TargetMode="External"/><Relationship Id="rId1636" Type="http://schemas.openxmlformats.org/officeDocument/2006/relationships/hyperlink" Target="https://bulbapedia.bulbagarden.net/wiki/Stunfisk_(Pok%C3%A9mon)" TargetMode="External"/><Relationship Id="rId1637" Type="http://schemas.openxmlformats.org/officeDocument/2006/relationships/hyperlink" Target="https://bulbapedia.bulbagarden.net/wiki/Mienfoo_(Pok%C3%A9mon)" TargetMode="External"/><Relationship Id="rId1638" Type="http://schemas.openxmlformats.org/officeDocument/2006/relationships/hyperlink" Target="https://bulbapedia.bulbagarden.net/wiki/Mienfoo_(Pok%C3%A9mon)" TargetMode="External"/><Relationship Id="rId929" Type="http://schemas.openxmlformats.org/officeDocument/2006/relationships/hyperlink" Target="https://bulbapedia.bulbagarden.net/wiki/Cacturne_(Pok%C3%A9mon)" TargetMode="External"/><Relationship Id="rId1639" Type="http://schemas.openxmlformats.org/officeDocument/2006/relationships/hyperlink" Target="https://bulbapedia.bulbagarden.net/wiki/Mienshao_(Pok%C3%A9mon)" TargetMode="External"/><Relationship Id="rId928" Type="http://schemas.openxmlformats.org/officeDocument/2006/relationships/hyperlink" Target="https://bulbapedia.bulbagarden.net/wiki/Cacturne_(Pok%C3%A9mon)" TargetMode="External"/><Relationship Id="rId927" Type="http://schemas.openxmlformats.org/officeDocument/2006/relationships/hyperlink" Target="https://bulbapedia.bulbagarden.net/wiki/Cacturne_(Pok%C3%A9mon)" TargetMode="External"/><Relationship Id="rId926" Type="http://schemas.openxmlformats.org/officeDocument/2006/relationships/hyperlink" Target="https://bulbapedia.bulbagarden.net/wiki/Cacnea_(Pok%C3%A9mon)" TargetMode="External"/><Relationship Id="rId921" Type="http://schemas.openxmlformats.org/officeDocument/2006/relationships/hyperlink" Target="https://bulbapedia.bulbagarden.net/wiki/Vibrava_(Pok%C3%A9mon)" TargetMode="External"/><Relationship Id="rId920" Type="http://schemas.openxmlformats.org/officeDocument/2006/relationships/hyperlink" Target="https://bulbapedia.bulbagarden.net/wiki/Trapinch_(Pok%C3%A9mon)" TargetMode="External"/><Relationship Id="rId925" Type="http://schemas.openxmlformats.org/officeDocument/2006/relationships/hyperlink" Target="https://bulbapedia.bulbagarden.net/wiki/Cacnea_(Pok%C3%A9mon)" TargetMode="External"/><Relationship Id="rId924" Type="http://schemas.openxmlformats.org/officeDocument/2006/relationships/hyperlink" Target="https://bulbapedia.bulbagarden.net/wiki/Flygon_(Pok%C3%A9mon)" TargetMode="External"/><Relationship Id="rId923" Type="http://schemas.openxmlformats.org/officeDocument/2006/relationships/hyperlink" Target="https://bulbapedia.bulbagarden.net/wiki/Flygon_(Pok%C3%A9mon)" TargetMode="External"/><Relationship Id="rId922" Type="http://schemas.openxmlformats.org/officeDocument/2006/relationships/hyperlink" Target="https://bulbapedia.bulbagarden.net/wiki/Vibrava_(Pok%C3%A9mon)" TargetMode="External"/><Relationship Id="rId1630" Type="http://schemas.openxmlformats.org/officeDocument/2006/relationships/hyperlink" Target="https://bulbapedia.bulbagarden.net/wiki/Shelmet_(Pok%C3%A9mon)" TargetMode="External"/><Relationship Id="rId1620" Type="http://schemas.openxmlformats.org/officeDocument/2006/relationships/hyperlink" Target="https://bulbapedia.bulbagarden.net/wiki/Fraxure_(Pok%C3%A9mon)" TargetMode="External"/><Relationship Id="rId1621" Type="http://schemas.openxmlformats.org/officeDocument/2006/relationships/hyperlink" Target="https://bulbapedia.bulbagarden.net/wiki/Haxorus_(Pok%C3%A9mon)" TargetMode="External"/><Relationship Id="rId1622" Type="http://schemas.openxmlformats.org/officeDocument/2006/relationships/hyperlink" Target="https://bulbapedia.bulbagarden.net/wiki/Haxorus_(Pok%C3%A9mon)" TargetMode="External"/><Relationship Id="rId1623" Type="http://schemas.openxmlformats.org/officeDocument/2006/relationships/hyperlink" Target="https://bulbapedia.bulbagarden.net/wiki/Cubchoo_(Pok%C3%A9mon)" TargetMode="External"/><Relationship Id="rId1624" Type="http://schemas.openxmlformats.org/officeDocument/2006/relationships/hyperlink" Target="https://bulbapedia.bulbagarden.net/wiki/Cubchoo_(Pok%C3%A9mon)" TargetMode="External"/><Relationship Id="rId1625" Type="http://schemas.openxmlformats.org/officeDocument/2006/relationships/hyperlink" Target="https://bulbapedia.bulbagarden.net/wiki/Beartic_(Pok%C3%A9mon)" TargetMode="External"/><Relationship Id="rId1626" Type="http://schemas.openxmlformats.org/officeDocument/2006/relationships/hyperlink" Target="https://bulbapedia.bulbagarden.net/wiki/Beartic_(Pok%C3%A9mon)" TargetMode="External"/><Relationship Id="rId1627" Type="http://schemas.openxmlformats.org/officeDocument/2006/relationships/hyperlink" Target="https://bulbapedia.bulbagarden.net/wiki/Cryogonal_(Pok%C3%A9mon)" TargetMode="External"/><Relationship Id="rId918" Type="http://schemas.openxmlformats.org/officeDocument/2006/relationships/hyperlink" Target="https://bulbapedia.bulbagarden.net/wiki/Spinda_(Pok%C3%A9mon)" TargetMode="External"/><Relationship Id="rId1628" Type="http://schemas.openxmlformats.org/officeDocument/2006/relationships/hyperlink" Target="https://bulbapedia.bulbagarden.net/wiki/Cryogonal_(Pok%C3%A9mon)" TargetMode="External"/><Relationship Id="rId917" Type="http://schemas.openxmlformats.org/officeDocument/2006/relationships/hyperlink" Target="https://bulbapedia.bulbagarden.net/wiki/Spinda_(Pok%C3%A9mon)" TargetMode="External"/><Relationship Id="rId1629" Type="http://schemas.openxmlformats.org/officeDocument/2006/relationships/hyperlink" Target="https://bulbapedia.bulbagarden.net/wiki/Shelmet_(Pok%C3%A9mon)" TargetMode="External"/><Relationship Id="rId916" Type="http://schemas.openxmlformats.org/officeDocument/2006/relationships/hyperlink" Target="https://bulbapedia.bulbagarden.net/wiki/Grumpig_(Pok%C3%A9mon)" TargetMode="External"/><Relationship Id="rId915" Type="http://schemas.openxmlformats.org/officeDocument/2006/relationships/hyperlink" Target="https://bulbapedia.bulbagarden.net/wiki/Grumpig_(Pok%C3%A9mon)" TargetMode="External"/><Relationship Id="rId919" Type="http://schemas.openxmlformats.org/officeDocument/2006/relationships/hyperlink" Target="https://bulbapedia.bulbagarden.net/wiki/Trapinch_(Pok%C3%A9mon)" TargetMode="External"/><Relationship Id="rId910" Type="http://schemas.openxmlformats.org/officeDocument/2006/relationships/hyperlink" Target="https://bulbapedia.bulbagarden.net/wiki/Camerupt_(Pok%C3%A9mon)" TargetMode="External"/><Relationship Id="rId914" Type="http://schemas.openxmlformats.org/officeDocument/2006/relationships/hyperlink" Target="https://bulbapedia.bulbagarden.net/wiki/Spoink_(Pok%C3%A9mon)" TargetMode="External"/><Relationship Id="rId913" Type="http://schemas.openxmlformats.org/officeDocument/2006/relationships/hyperlink" Target="https://bulbapedia.bulbagarden.net/wiki/Spoink_(Pok%C3%A9mon)" TargetMode="External"/><Relationship Id="rId912" Type="http://schemas.openxmlformats.org/officeDocument/2006/relationships/hyperlink" Target="https://bulbapedia.bulbagarden.net/wiki/Torkoal_(Pok%C3%A9mon)" TargetMode="External"/><Relationship Id="rId911" Type="http://schemas.openxmlformats.org/officeDocument/2006/relationships/hyperlink" Target="https://bulbapedia.bulbagarden.net/wiki/Torkoal_(Pok%C3%A9mon)" TargetMode="External"/><Relationship Id="rId1213" Type="http://schemas.openxmlformats.org/officeDocument/2006/relationships/hyperlink" Target="https://bulbapedia.bulbagarden.net/wiki/Garchomp_(Pok%C3%A9mon)" TargetMode="External"/><Relationship Id="rId1697" Type="http://schemas.openxmlformats.org/officeDocument/2006/relationships/hyperlink" Target="https://bulbapedia.bulbagarden.net/wiki/Landorus_(Pok%C3%A9mon)" TargetMode="External"/><Relationship Id="rId1214" Type="http://schemas.openxmlformats.org/officeDocument/2006/relationships/hyperlink" Target="https://bulbapedia.bulbagarden.net/wiki/Garchomp_(Pok%C3%A9mon)" TargetMode="External"/><Relationship Id="rId1698" Type="http://schemas.openxmlformats.org/officeDocument/2006/relationships/hyperlink" Target="https://bulbapedia.bulbagarden.net/wiki/Landorus_(Pok%C3%A9mon)" TargetMode="External"/><Relationship Id="rId1215" Type="http://schemas.openxmlformats.org/officeDocument/2006/relationships/hyperlink" Target="https://bulbapedia.bulbagarden.net/wiki/Garchomp_(Pok%C3%A9mon)" TargetMode="External"/><Relationship Id="rId1699" Type="http://schemas.openxmlformats.org/officeDocument/2006/relationships/hyperlink" Target="https://bulbapedia.bulbagarden.net/wiki/Kyurem_(Pok%C3%A9mon)" TargetMode="External"/><Relationship Id="rId1216" Type="http://schemas.openxmlformats.org/officeDocument/2006/relationships/hyperlink" Target="https://bulbapedia.bulbagarden.net/wiki/Garchomp_(Pok%C3%A9mon)" TargetMode="External"/><Relationship Id="rId1217" Type="http://schemas.openxmlformats.org/officeDocument/2006/relationships/hyperlink" Target="https://bulbapedia.bulbagarden.net/wiki/Munchlax_(Pok%C3%A9mon)" TargetMode="External"/><Relationship Id="rId1218" Type="http://schemas.openxmlformats.org/officeDocument/2006/relationships/hyperlink" Target="https://bulbapedia.bulbagarden.net/wiki/Munchlax_(Pok%C3%A9mon)" TargetMode="External"/><Relationship Id="rId1219" Type="http://schemas.openxmlformats.org/officeDocument/2006/relationships/hyperlink" Target="https://bulbapedia.bulbagarden.net/wiki/Riolu_(Pok%C3%A9mon)" TargetMode="External"/><Relationship Id="rId866" Type="http://schemas.openxmlformats.org/officeDocument/2006/relationships/hyperlink" Target="https://bulbapedia.bulbagarden.net/wiki/Meditite_(Pok%C3%A9mon)" TargetMode="External"/><Relationship Id="rId865" Type="http://schemas.openxmlformats.org/officeDocument/2006/relationships/hyperlink" Target="https://bulbapedia.bulbagarden.net/wiki/Meditite_(Pok%C3%A9mon)" TargetMode="External"/><Relationship Id="rId864" Type="http://schemas.openxmlformats.org/officeDocument/2006/relationships/hyperlink" Target="https://bulbapedia.bulbagarden.net/wiki/Meditite_(Pok%C3%A9mon)" TargetMode="External"/><Relationship Id="rId863" Type="http://schemas.openxmlformats.org/officeDocument/2006/relationships/hyperlink" Target="https://bulbapedia.bulbagarden.net/wiki/Meditite_(Pok%C3%A9mon)" TargetMode="External"/><Relationship Id="rId869" Type="http://schemas.openxmlformats.org/officeDocument/2006/relationships/hyperlink" Target="https://bulbapedia.bulbagarden.net/wiki/Medicham_(Pok%C3%A9mon)" TargetMode="External"/><Relationship Id="rId868" Type="http://schemas.openxmlformats.org/officeDocument/2006/relationships/hyperlink" Target="https://bulbapedia.bulbagarden.net/wiki/Medicham_(Pok%C3%A9mon)" TargetMode="External"/><Relationship Id="rId867" Type="http://schemas.openxmlformats.org/officeDocument/2006/relationships/hyperlink" Target="https://bulbapedia.bulbagarden.net/wiki/Medicham_(Pok%C3%A9mon)" TargetMode="External"/><Relationship Id="rId1690" Type="http://schemas.openxmlformats.org/officeDocument/2006/relationships/hyperlink" Target="https://bulbapedia.bulbagarden.net/wiki/Thundurus_(Pok%C3%A9mon)" TargetMode="External"/><Relationship Id="rId1691" Type="http://schemas.openxmlformats.org/officeDocument/2006/relationships/hyperlink" Target="https://bulbapedia.bulbagarden.net/wiki/Reshiram_(Pok%C3%A9mon)" TargetMode="External"/><Relationship Id="rId1692" Type="http://schemas.openxmlformats.org/officeDocument/2006/relationships/hyperlink" Target="https://bulbapedia.bulbagarden.net/wiki/Reshiram_(Pok%C3%A9mon)" TargetMode="External"/><Relationship Id="rId862" Type="http://schemas.openxmlformats.org/officeDocument/2006/relationships/hyperlink" Target="https://bulbapedia.bulbagarden.net/wiki/Aggron_(Pok%C3%A9mon)" TargetMode="External"/><Relationship Id="rId1693" Type="http://schemas.openxmlformats.org/officeDocument/2006/relationships/hyperlink" Target="https://bulbapedia.bulbagarden.net/wiki/Zekrom_(Pok%C3%A9mon)" TargetMode="External"/><Relationship Id="rId861" Type="http://schemas.openxmlformats.org/officeDocument/2006/relationships/hyperlink" Target="https://bulbapedia.bulbagarden.net/wiki/Aggron_(Pok%C3%A9mon)" TargetMode="External"/><Relationship Id="rId1210" Type="http://schemas.openxmlformats.org/officeDocument/2006/relationships/hyperlink" Target="https://bulbapedia.bulbagarden.net/wiki/Gabite_(Pok%C3%A9mon)" TargetMode="External"/><Relationship Id="rId1694" Type="http://schemas.openxmlformats.org/officeDocument/2006/relationships/hyperlink" Target="https://bulbapedia.bulbagarden.net/wiki/Zekrom_(Pok%C3%A9mon)" TargetMode="External"/><Relationship Id="rId860" Type="http://schemas.openxmlformats.org/officeDocument/2006/relationships/hyperlink" Target="https://bulbapedia.bulbagarden.net/wiki/Lairon_(Pok%C3%A9mon)" TargetMode="External"/><Relationship Id="rId1211" Type="http://schemas.openxmlformats.org/officeDocument/2006/relationships/hyperlink" Target="https://bulbapedia.bulbagarden.net/wiki/Gabite_(Pok%C3%A9mon)" TargetMode="External"/><Relationship Id="rId1695" Type="http://schemas.openxmlformats.org/officeDocument/2006/relationships/hyperlink" Target="https://bulbapedia.bulbagarden.net/wiki/Landorus_(Pok%C3%A9mon)" TargetMode="External"/><Relationship Id="rId1212" Type="http://schemas.openxmlformats.org/officeDocument/2006/relationships/hyperlink" Target="https://bulbapedia.bulbagarden.net/wiki/Gabite_(Pok%C3%A9mon)" TargetMode="External"/><Relationship Id="rId1696" Type="http://schemas.openxmlformats.org/officeDocument/2006/relationships/hyperlink" Target="https://bulbapedia.bulbagarden.net/wiki/Landorus_(Pok%C3%A9mon)" TargetMode="External"/><Relationship Id="rId1202" Type="http://schemas.openxmlformats.org/officeDocument/2006/relationships/hyperlink" Target="https://bulbapedia.bulbagarden.net/wiki/Chatot_(Pok%C3%A9mon)" TargetMode="External"/><Relationship Id="rId1686" Type="http://schemas.openxmlformats.org/officeDocument/2006/relationships/hyperlink" Target="https://bulbapedia.bulbagarden.net/wiki/Tornadus_(Pok%C3%A9mon)" TargetMode="External"/><Relationship Id="rId1203" Type="http://schemas.openxmlformats.org/officeDocument/2006/relationships/hyperlink" Target="https://bulbapedia.bulbagarden.net/wiki/Spiritomb_(Pok%C3%A9mon)" TargetMode="External"/><Relationship Id="rId1687" Type="http://schemas.openxmlformats.org/officeDocument/2006/relationships/hyperlink" Target="https://bulbapedia.bulbagarden.net/wiki/Thundurus_(Pok%C3%A9mon)" TargetMode="External"/><Relationship Id="rId1204" Type="http://schemas.openxmlformats.org/officeDocument/2006/relationships/hyperlink" Target="https://bulbapedia.bulbagarden.net/wiki/Spiritomb_(Pok%C3%A9mon)" TargetMode="External"/><Relationship Id="rId1688" Type="http://schemas.openxmlformats.org/officeDocument/2006/relationships/hyperlink" Target="https://bulbapedia.bulbagarden.net/wiki/Thundurus_(Pok%C3%A9mon)" TargetMode="External"/><Relationship Id="rId1205" Type="http://schemas.openxmlformats.org/officeDocument/2006/relationships/hyperlink" Target="https://bulbapedia.bulbagarden.net/wiki/Gible_(Pok%C3%A9mon)" TargetMode="External"/><Relationship Id="rId1689" Type="http://schemas.openxmlformats.org/officeDocument/2006/relationships/hyperlink" Target="https://bulbapedia.bulbagarden.net/wiki/Thundurus_(Pok%C3%A9mon)" TargetMode="External"/><Relationship Id="rId1206" Type="http://schemas.openxmlformats.org/officeDocument/2006/relationships/hyperlink" Target="https://bulbapedia.bulbagarden.net/wiki/Gible_(Pok%C3%A9mon)" TargetMode="External"/><Relationship Id="rId1207" Type="http://schemas.openxmlformats.org/officeDocument/2006/relationships/hyperlink" Target="https://bulbapedia.bulbagarden.net/wiki/Gible_(Pok%C3%A9mon)" TargetMode="External"/><Relationship Id="rId1208" Type="http://schemas.openxmlformats.org/officeDocument/2006/relationships/hyperlink" Target="https://bulbapedia.bulbagarden.net/wiki/Gible_(Pok%C3%A9mon)" TargetMode="External"/><Relationship Id="rId1209" Type="http://schemas.openxmlformats.org/officeDocument/2006/relationships/hyperlink" Target="https://bulbapedia.bulbagarden.net/wiki/Gabite_(Pok%C3%A9mon)" TargetMode="External"/><Relationship Id="rId855" Type="http://schemas.openxmlformats.org/officeDocument/2006/relationships/hyperlink" Target="https://bulbapedia.bulbagarden.net/wiki/Mawile_(Pok%C3%A9mon)" TargetMode="External"/><Relationship Id="rId854" Type="http://schemas.openxmlformats.org/officeDocument/2006/relationships/hyperlink" Target="https://bulbapedia.bulbagarden.net/wiki/Sableye_(Pok%C3%A9mon)" TargetMode="External"/><Relationship Id="rId853" Type="http://schemas.openxmlformats.org/officeDocument/2006/relationships/hyperlink" Target="https://bulbapedia.bulbagarden.net/wiki/Sableye_(Pok%C3%A9mon)" TargetMode="External"/><Relationship Id="rId852" Type="http://schemas.openxmlformats.org/officeDocument/2006/relationships/hyperlink" Target="https://bulbapedia.bulbagarden.net/wiki/Delcatty_(Pok%C3%A9mon)" TargetMode="External"/><Relationship Id="rId859" Type="http://schemas.openxmlformats.org/officeDocument/2006/relationships/hyperlink" Target="https://bulbapedia.bulbagarden.net/wiki/Lairon_(Pok%C3%A9mon)" TargetMode="External"/><Relationship Id="rId858" Type="http://schemas.openxmlformats.org/officeDocument/2006/relationships/hyperlink" Target="https://bulbapedia.bulbagarden.net/wiki/Aron_(Pok%C3%A9mon)" TargetMode="External"/><Relationship Id="rId857" Type="http://schemas.openxmlformats.org/officeDocument/2006/relationships/hyperlink" Target="https://bulbapedia.bulbagarden.net/wiki/Aron_(Pok%C3%A9mon)" TargetMode="External"/><Relationship Id="rId856" Type="http://schemas.openxmlformats.org/officeDocument/2006/relationships/hyperlink" Target="https://bulbapedia.bulbagarden.net/wiki/Mawile_(Pok%C3%A9mon)" TargetMode="External"/><Relationship Id="rId1680" Type="http://schemas.openxmlformats.org/officeDocument/2006/relationships/hyperlink" Target="https://bulbapedia.bulbagarden.net/wiki/Terrakion_(Pok%C3%A9mon)" TargetMode="External"/><Relationship Id="rId1681" Type="http://schemas.openxmlformats.org/officeDocument/2006/relationships/hyperlink" Target="https://bulbapedia.bulbagarden.net/wiki/Virizion_(Pok%C3%A9mon)" TargetMode="External"/><Relationship Id="rId851" Type="http://schemas.openxmlformats.org/officeDocument/2006/relationships/hyperlink" Target="https://bulbapedia.bulbagarden.net/wiki/Delcatty_(Pok%C3%A9mon)" TargetMode="External"/><Relationship Id="rId1682" Type="http://schemas.openxmlformats.org/officeDocument/2006/relationships/hyperlink" Target="https://bulbapedia.bulbagarden.net/wiki/Virizion_(Pok%C3%A9mon)" TargetMode="External"/><Relationship Id="rId850" Type="http://schemas.openxmlformats.org/officeDocument/2006/relationships/hyperlink" Target="https://bulbapedia.bulbagarden.net/wiki/Skitty_(Pok%C3%A9mon)" TargetMode="External"/><Relationship Id="rId1683" Type="http://schemas.openxmlformats.org/officeDocument/2006/relationships/hyperlink" Target="https://bulbapedia.bulbagarden.net/wiki/Tornadus_(Pok%C3%A9mon)" TargetMode="External"/><Relationship Id="rId1200" Type="http://schemas.openxmlformats.org/officeDocument/2006/relationships/hyperlink" Target="https://bulbapedia.bulbagarden.net/wiki/Happiny_(Pok%C3%A9mon)" TargetMode="External"/><Relationship Id="rId1684" Type="http://schemas.openxmlformats.org/officeDocument/2006/relationships/hyperlink" Target="https://bulbapedia.bulbagarden.net/wiki/Tornadus_(Pok%C3%A9mon)" TargetMode="External"/><Relationship Id="rId1201" Type="http://schemas.openxmlformats.org/officeDocument/2006/relationships/hyperlink" Target="https://bulbapedia.bulbagarden.net/wiki/Chatot_(Pok%C3%A9mon)" TargetMode="External"/><Relationship Id="rId1685" Type="http://schemas.openxmlformats.org/officeDocument/2006/relationships/hyperlink" Target="https://bulbapedia.bulbagarden.net/wiki/Tornadus_(Pok%C3%A9mon)" TargetMode="External"/><Relationship Id="rId1235" Type="http://schemas.openxmlformats.org/officeDocument/2006/relationships/hyperlink" Target="https://bulbapedia.bulbagarden.net/wiki/Croagunk_(Pok%C3%A9mon)" TargetMode="External"/><Relationship Id="rId1236" Type="http://schemas.openxmlformats.org/officeDocument/2006/relationships/hyperlink" Target="https://bulbapedia.bulbagarden.net/wiki/Croagunk_(Pok%C3%A9mon)" TargetMode="External"/><Relationship Id="rId1237" Type="http://schemas.openxmlformats.org/officeDocument/2006/relationships/hyperlink" Target="https://bulbapedia.bulbagarden.net/wiki/Croagunk_(Pok%C3%A9mon)" TargetMode="External"/><Relationship Id="rId1238" Type="http://schemas.openxmlformats.org/officeDocument/2006/relationships/hyperlink" Target="https://bulbapedia.bulbagarden.net/wiki/Croagunk_(Pok%C3%A9mon)" TargetMode="External"/><Relationship Id="rId1239" Type="http://schemas.openxmlformats.org/officeDocument/2006/relationships/hyperlink" Target="https://bulbapedia.bulbagarden.net/wiki/Toxicroak_(Pok%C3%A9mon)" TargetMode="External"/><Relationship Id="rId409" Type="http://schemas.openxmlformats.org/officeDocument/2006/relationships/hyperlink" Target="https://bulbapedia.bulbagarden.net/wiki/Moltres_(Pok%C3%A9mon)" TargetMode="External"/><Relationship Id="rId404" Type="http://schemas.openxmlformats.org/officeDocument/2006/relationships/hyperlink" Target="https://bulbapedia.bulbagarden.net/wiki/Zapdos_(Pok%C3%A9mon)" TargetMode="External"/><Relationship Id="rId888" Type="http://schemas.openxmlformats.org/officeDocument/2006/relationships/hyperlink" Target="https://bulbapedia.bulbagarden.net/wiki/Gulpin_(Pok%C3%A9mon)" TargetMode="External"/><Relationship Id="rId403" Type="http://schemas.openxmlformats.org/officeDocument/2006/relationships/hyperlink" Target="https://bulbapedia.bulbagarden.net/wiki/Zapdos_(Pok%C3%A9mon)" TargetMode="External"/><Relationship Id="rId887" Type="http://schemas.openxmlformats.org/officeDocument/2006/relationships/hyperlink" Target="https://bulbapedia.bulbagarden.net/wiki/Gulpin_(Pok%C3%A9mon)" TargetMode="External"/><Relationship Id="rId402" Type="http://schemas.openxmlformats.org/officeDocument/2006/relationships/hyperlink" Target="https://bulbapedia.bulbagarden.net/wiki/Articuno_(Pok%C3%A9mon)" TargetMode="External"/><Relationship Id="rId886" Type="http://schemas.openxmlformats.org/officeDocument/2006/relationships/hyperlink" Target="https://bulbapedia.bulbagarden.net/wiki/Roselia_(Pok%C3%A9mon)" TargetMode="External"/><Relationship Id="rId401" Type="http://schemas.openxmlformats.org/officeDocument/2006/relationships/hyperlink" Target="https://bulbapedia.bulbagarden.net/wiki/Articuno_(Pok%C3%A9mon)" TargetMode="External"/><Relationship Id="rId885" Type="http://schemas.openxmlformats.org/officeDocument/2006/relationships/hyperlink" Target="https://bulbapedia.bulbagarden.net/wiki/Roselia_(Pok%C3%A9mon)" TargetMode="External"/><Relationship Id="rId408" Type="http://schemas.openxmlformats.org/officeDocument/2006/relationships/hyperlink" Target="https://bulbapedia.bulbagarden.net/wiki/Moltres_(Pok%C3%A9mon)" TargetMode="External"/><Relationship Id="rId407" Type="http://schemas.openxmlformats.org/officeDocument/2006/relationships/hyperlink" Target="https://bulbapedia.bulbagarden.net/wiki/Moltres_(Pok%C3%A9mon)" TargetMode="External"/><Relationship Id="rId406" Type="http://schemas.openxmlformats.org/officeDocument/2006/relationships/hyperlink" Target="https://bulbapedia.bulbagarden.net/wiki/Zapdos_(Pok%C3%A9mon)" TargetMode="External"/><Relationship Id="rId405" Type="http://schemas.openxmlformats.org/officeDocument/2006/relationships/hyperlink" Target="https://bulbapedia.bulbagarden.net/wiki/Zapdos_(Pok%C3%A9mon)" TargetMode="External"/><Relationship Id="rId889" Type="http://schemas.openxmlformats.org/officeDocument/2006/relationships/hyperlink" Target="https://bulbapedia.bulbagarden.net/wiki/Gulpin_(Pok%C3%A9mon)" TargetMode="External"/><Relationship Id="rId880" Type="http://schemas.openxmlformats.org/officeDocument/2006/relationships/hyperlink" Target="https://bulbapedia.bulbagarden.net/wiki/Volbeat_(Pok%C3%A9mon)" TargetMode="External"/><Relationship Id="rId1230" Type="http://schemas.openxmlformats.org/officeDocument/2006/relationships/hyperlink" Target="https://bulbapedia.bulbagarden.net/wiki/Hippowdon_(Pok%C3%A9mon)" TargetMode="External"/><Relationship Id="rId400" Type="http://schemas.openxmlformats.org/officeDocument/2006/relationships/hyperlink" Target="https://bulbapedia.bulbagarden.net/wiki/Articuno_(Pok%C3%A9mon)" TargetMode="External"/><Relationship Id="rId884" Type="http://schemas.openxmlformats.org/officeDocument/2006/relationships/hyperlink" Target="https://bulbapedia.bulbagarden.net/wiki/Roselia_(Pok%C3%A9mon)" TargetMode="External"/><Relationship Id="rId1231" Type="http://schemas.openxmlformats.org/officeDocument/2006/relationships/hyperlink" Target="https://bulbapedia.bulbagarden.net/wiki/Skorupi_(Pok%C3%A9mon)" TargetMode="External"/><Relationship Id="rId883" Type="http://schemas.openxmlformats.org/officeDocument/2006/relationships/hyperlink" Target="https://bulbapedia.bulbagarden.net/wiki/Roselia_(Pok%C3%A9mon)" TargetMode="External"/><Relationship Id="rId1232" Type="http://schemas.openxmlformats.org/officeDocument/2006/relationships/hyperlink" Target="https://bulbapedia.bulbagarden.net/wiki/Skorupi_(Pok%C3%A9mon)" TargetMode="External"/><Relationship Id="rId882" Type="http://schemas.openxmlformats.org/officeDocument/2006/relationships/hyperlink" Target="https://bulbapedia.bulbagarden.net/wiki/Illumise_(Pok%C3%A9mon)" TargetMode="External"/><Relationship Id="rId1233" Type="http://schemas.openxmlformats.org/officeDocument/2006/relationships/hyperlink" Target="https://bulbapedia.bulbagarden.net/wiki/Drapion_(Pok%C3%A9mon)" TargetMode="External"/><Relationship Id="rId881" Type="http://schemas.openxmlformats.org/officeDocument/2006/relationships/hyperlink" Target="https://bulbapedia.bulbagarden.net/wiki/Illumise_(Pok%C3%A9mon)" TargetMode="External"/><Relationship Id="rId1234" Type="http://schemas.openxmlformats.org/officeDocument/2006/relationships/hyperlink" Target="https://bulbapedia.bulbagarden.net/wiki/Drapion_(Pok%C3%A9mon)" TargetMode="External"/><Relationship Id="rId1224" Type="http://schemas.openxmlformats.org/officeDocument/2006/relationships/hyperlink" Target="https://bulbapedia.bulbagarden.net/wiki/Hippopotas_(Pok%C3%A9mon)" TargetMode="External"/><Relationship Id="rId1225" Type="http://schemas.openxmlformats.org/officeDocument/2006/relationships/hyperlink" Target="https://bulbapedia.bulbagarden.net/wiki/Hippopotas_(Pok%C3%A9mon)" TargetMode="External"/><Relationship Id="rId1226" Type="http://schemas.openxmlformats.org/officeDocument/2006/relationships/hyperlink" Target="https://bulbapedia.bulbagarden.net/wiki/Hippopotas_(Pok%C3%A9mon)" TargetMode="External"/><Relationship Id="rId1227" Type="http://schemas.openxmlformats.org/officeDocument/2006/relationships/hyperlink" Target="https://bulbapedia.bulbagarden.net/wiki/Hippowdon_(Pok%C3%A9mon)" TargetMode="External"/><Relationship Id="rId1228" Type="http://schemas.openxmlformats.org/officeDocument/2006/relationships/hyperlink" Target="https://bulbapedia.bulbagarden.net/wiki/Hippowdon_(Pok%C3%A9mon)" TargetMode="External"/><Relationship Id="rId1229" Type="http://schemas.openxmlformats.org/officeDocument/2006/relationships/hyperlink" Target="https://bulbapedia.bulbagarden.net/wiki/Hippowdon_(Pok%C3%A9mon)" TargetMode="External"/><Relationship Id="rId877" Type="http://schemas.openxmlformats.org/officeDocument/2006/relationships/hyperlink" Target="https://bulbapedia.bulbagarden.net/wiki/Minun_(Pok%C3%A9mon)" TargetMode="External"/><Relationship Id="rId876" Type="http://schemas.openxmlformats.org/officeDocument/2006/relationships/hyperlink" Target="https://bulbapedia.bulbagarden.net/wiki/Plusle_(Pok%C3%A9mon)" TargetMode="External"/><Relationship Id="rId875" Type="http://schemas.openxmlformats.org/officeDocument/2006/relationships/hyperlink" Target="https://bulbapedia.bulbagarden.net/wiki/Plusle_(Pok%C3%A9mon)" TargetMode="External"/><Relationship Id="rId874" Type="http://schemas.openxmlformats.org/officeDocument/2006/relationships/hyperlink" Target="https://bulbapedia.bulbagarden.net/wiki/Manectric_(Pok%C3%A9mon)" TargetMode="External"/><Relationship Id="rId879" Type="http://schemas.openxmlformats.org/officeDocument/2006/relationships/hyperlink" Target="https://bulbapedia.bulbagarden.net/wiki/Volbeat_(Pok%C3%A9mon)" TargetMode="External"/><Relationship Id="rId878" Type="http://schemas.openxmlformats.org/officeDocument/2006/relationships/hyperlink" Target="https://bulbapedia.bulbagarden.net/wiki/Minun_(Pok%C3%A9mon)" TargetMode="External"/><Relationship Id="rId873" Type="http://schemas.openxmlformats.org/officeDocument/2006/relationships/hyperlink" Target="https://bulbapedia.bulbagarden.net/wiki/Manectric_(Pok%C3%A9mon)" TargetMode="External"/><Relationship Id="rId1220" Type="http://schemas.openxmlformats.org/officeDocument/2006/relationships/hyperlink" Target="https://bulbapedia.bulbagarden.net/wiki/Riolu_(Pok%C3%A9mon)" TargetMode="External"/><Relationship Id="rId872" Type="http://schemas.openxmlformats.org/officeDocument/2006/relationships/hyperlink" Target="https://bulbapedia.bulbagarden.net/wiki/Electrike_(Pok%C3%A9mon)" TargetMode="External"/><Relationship Id="rId1221" Type="http://schemas.openxmlformats.org/officeDocument/2006/relationships/hyperlink" Target="https://bulbapedia.bulbagarden.net/wiki/Lucario_(Pok%C3%A9mon)" TargetMode="External"/><Relationship Id="rId871" Type="http://schemas.openxmlformats.org/officeDocument/2006/relationships/hyperlink" Target="https://bulbapedia.bulbagarden.net/wiki/Electrike_(Pok%C3%A9mon)" TargetMode="External"/><Relationship Id="rId1222" Type="http://schemas.openxmlformats.org/officeDocument/2006/relationships/hyperlink" Target="https://bulbapedia.bulbagarden.net/wiki/Lucario_(Pok%C3%A9mon)" TargetMode="External"/><Relationship Id="rId870" Type="http://schemas.openxmlformats.org/officeDocument/2006/relationships/hyperlink" Target="https://bulbapedia.bulbagarden.net/wiki/Medicham_(Pok%C3%A9mon)" TargetMode="External"/><Relationship Id="rId1223" Type="http://schemas.openxmlformats.org/officeDocument/2006/relationships/hyperlink" Target="https://bulbapedia.bulbagarden.net/wiki/Hippopotas_(Pok%C3%A9mon)" TargetMode="External"/><Relationship Id="rId1653" Type="http://schemas.openxmlformats.org/officeDocument/2006/relationships/hyperlink" Target="https://bulbapedia.bulbagarden.net/wiki/Rufflet_(Pok%C3%A9mon)" TargetMode="External"/><Relationship Id="rId1654" Type="http://schemas.openxmlformats.org/officeDocument/2006/relationships/hyperlink" Target="https://bulbapedia.bulbagarden.net/wiki/Rufflet_(Pok%C3%A9mon)" TargetMode="External"/><Relationship Id="rId1655" Type="http://schemas.openxmlformats.org/officeDocument/2006/relationships/hyperlink" Target="https://bulbapedia.bulbagarden.net/wiki/Braviary_(Pok%C3%A9mon)" TargetMode="External"/><Relationship Id="rId1656" Type="http://schemas.openxmlformats.org/officeDocument/2006/relationships/hyperlink" Target="https://bulbapedia.bulbagarden.net/wiki/Braviary_(Pok%C3%A9mon)" TargetMode="External"/><Relationship Id="rId1657" Type="http://schemas.openxmlformats.org/officeDocument/2006/relationships/hyperlink" Target="https://bulbapedia.bulbagarden.net/wiki/Braviary_(Pok%C3%A9mon)" TargetMode="External"/><Relationship Id="rId1658" Type="http://schemas.openxmlformats.org/officeDocument/2006/relationships/hyperlink" Target="https://bulbapedia.bulbagarden.net/wiki/Braviary_(Pok%C3%A9mon)" TargetMode="External"/><Relationship Id="rId1659" Type="http://schemas.openxmlformats.org/officeDocument/2006/relationships/hyperlink" Target="https://bulbapedia.bulbagarden.net/wiki/Vullaby_(Pok%C3%A9mon)" TargetMode="External"/><Relationship Id="rId829" Type="http://schemas.openxmlformats.org/officeDocument/2006/relationships/hyperlink" Target="https://bulbapedia.bulbagarden.net/wiki/Nincada_(Pok%C3%A9mon)" TargetMode="External"/><Relationship Id="rId828" Type="http://schemas.openxmlformats.org/officeDocument/2006/relationships/hyperlink" Target="https://bulbapedia.bulbagarden.net/wiki/Slaking_(Pok%C3%A9mon)" TargetMode="External"/><Relationship Id="rId827" Type="http://schemas.openxmlformats.org/officeDocument/2006/relationships/hyperlink" Target="https://bulbapedia.bulbagarden.net/wiki/Slaking_(Pok%C3%A9mon)" TargetMode="External"/><Relationship Id="rId822" Type="http://schemas.openxmlformats.org/officeDocument/2006/relationships/hyperlink" Target="https://bulbapedia.bulbagarden.net/wiki/Breloom_(Pok%C3%A9mon)" TargetMode="External"/><Relationship Id="rId821" Type="http://schemas.openxmlformats.org/officeDocument/2006/relationships/hyperlink" Target="https://bulbapedia.bulbagarden.net/wiki/Breloom_(Pok%C3%A9mon)" TargetMode="External"/><Relationship Id="rId820" Type="http://schemas.openxmlformats.org/officeDocument/2006/relationships/hyperlink" Target="https://bulbapedia.bulbagarden.net/wiki/Shroomish_(Pok%C3%A9mon)" TargetMode="External"/><Relationship Id="rId826" Type="http://schemas.openxmlformats.org/officeDocument/2006/relationships/hyperlink" Target="https://bulbapedia.bulbagarden.net/wiki/Vigoroth_(Pok%C3%A9mon)" TargetMode="External"/><Relationship Id="rId825" Type="http://schemas.openxmlformats.org/officeDocument/2006/relationships/hyperlink" Target="https://bulbapedia.bulbagarden.net/wiki/Vigoroth_(Pok%C3%A9mon)" TargetMode="External"/><Relationship Id="rId824" Type="http://schemas.openxmlformats.org/officeDocument/2006/relationships/hyperlink" Target="https://bulbapedia.bulbagarden.net/wiki/Slakoth_(Pok%C3%A9mon)" TargetMode="External"/><Relationship Id="rId823" Type="http://schemas.openxmlformats.org/officeDocument/2006/relationships/hyperlink" Target="https://bulbapedia.bulbagarden.net/wiki/Slakoth_(Pok%C3%A9mon)" TargetMode="External"/><Relationship Id="rId1650" Type="http://schemas.openxmlformats.org/officeDocument/2006/relationships/hyperlink" Target="https://bulbapedia.bulbagarden.net/wiki/Bisharp_(Pok%C3%A9mon)" TargetMode="External"/><Relationship Id="rId1651" Type="http://schemas.openxmlformats.org/officeDocument/2006/relationships/hyperlink" Target="https://bulbapedia.bulbagarden.net/wiki/Bouffalant_(Pok%C3%A9mon)" TargetMode="External"/><Relationship Id="rId1652" Type="http://schemas.openxmlformats.org/officeDocument/2006/relationships/hyperlink" Target="https://bulbapedia.bulbagarden.net/wiki/Bouffalant_(Pok%C3%A9mon)" TargetMode="External"/><Relationship Id="rId1642" Type="http://schemas.openxmlformats.org/officeDocument/2006/relationships/hyperlink" Target="https://bulbapedia.bulbagarden.net/wiki/Druddigon_(Pok%C3%A9mon)" TargetMode="External"/><Relationship Id="rId1643" Type="http://schemas.openxmlformats.org/officeDocument/2006/relationships/hyperlink" Target="https://bulbapedia.bulbagarden.net/wiki/Golett_(Pok%C3%A9mon)" TargetMode="External"/><Relationship Id="rId1644" Type="http://schemas.openxmlformats.org/officeDocument/2006/relationships/hyperlink" Target="https://bulbapedia.bulbagarden.net/wiki/Golett_(Pok%C3%A9mon)" TargetMode="External"/><Relationship Id="rId1645" Type="http://schemas.openxmlformats.org/officeDocument/2006/relationships/hyperlink" Target="https://bulbapedia.bulbagarden.net/wiki/Golurk_(Pok%C3%A9mon)" TargetMode="External"/><Relationship Id="rId1646" Type="http://schemas.openxmlformats.org/officeDocument/2006/relationships/hyperlink" Target="https://bulbapedia.bulbagarden.net/wiki/Golurk_(Pok%C3%A9mon)" TargetMode="External"/><Relationship Id="rId1647" Type="http://schemas.openxmlformats.org/officeDocument/2006/relationships/hyperlink" Target="https://bulbapedia.bulbagarden.net/wiki/Pawniard_(Pok%C3%A9mon)" TargetMode="External"/><Relationship Id="rId1648" Type="http://schemas.openxmlformats.org/officeDocument/2006/relationships/hyperlink" Target="https://bulbapedia.bulbagarden.net/wiki/Pawniard_(Pok%C3%A9mon)" TargetMode="External"/><Relationship Id="rId1649" Type="http://schemas.openxmlformats.org/officeDocument/2006/relationships/hyperlink" Target="https://bulbapedia.bulbagarden.net/wiki/Bisharp_(Pok%C3%A9mon)" TargetMode="External"/><Relationship Id="rId819" Type="http://schemas.openxmlformats.org/officeDocument/2006/relationships/hyperlink" Target="https://bulbapedia.bulbagarden.net/wiki/Shroomish_(Pok%C3%A9mon)" TargetMode="External"/><Relationship Id="rId818" Type="http://schemas.openxmlformats.org/officeDocument/2006/relationships/hyperlink" Target="https://bulbapedia.bulbagarden.net/wiki/Masquerain_(Pok%C3%A9mon)" TargetMode="External"/><Relationship Id="rId817" Type="http://schemas.openxmlformats.org/officeDocument/2006/relationships/hyperlink" Target="https://bulbapedia.bulbagarden.net/wiki/Masquerain_(Pok%C3%A9mon)" TargetMode="External"/><Relationship Id="rId816" Type="http://schemas.openxmlformats.org/officeDocument/2006/relationships/hyperlink" Target="https://bulbapedia.bulbagarden.net/wiki/Surskit_(Pok%C3%A9mon)" TargetMode="External"/><Relationship Id="rId811" Type="http://schemas.openxmlformats.org/officeDocument/2006/relationships/hyperlink" Target="https://bulbapedia.bulbagarden.net/wiki/Kirlia_(Pok%C3%A9mon)" TargetMode="External"/><Relationship Id="rId810" Type="http://schemas.openxmlformats.org/officeDocument/2006/relationships/hyperlink" Target="https://bulbapedia.bulbagarden.net/wiki/Ralts_(Pok%C3%A9mon)" TargetMode="External"/><Relationship Id="rId815" Type="http://schemas.openxmlformats.org/officeDocument/2006/relationships/hyperlink" Target="https://bulbapedia.bulbagarden.net/wiki/Surskit_(Pok%C3%A9mon)" TargetMode="External"/><Relationship Id="rId814" Type="http://schemas.openxmlformats.org/officeDocument/2006/relationships/hyperlink" Target="https://bulbapedia.bulbagarden.net/wiki/Gardevoir_(Pok%C3%A9mon)" TargetMode="External"/><Relationship Id="rId813" Type="http://schemas.openxmlformats.org/officeDocument/2006/relationships/hyperlink" Target="https://bulbapedia.bulbagarden.net/wiki/Gardevoir_(Pok%C3%A9mon)" TargetMode="External"/><Relationship Id="rId812" Type="http://schemas.openxmlformats.org/officeDocument/2006/relationships/hyperlink" Target="https://bulbapedia.bulbagarden.net/wiki/Kirlia_(Pok%C3%A9mon)" TargetMode="External"/><Relationship Id="rId1640" Type="http://schemas.openxmlformats.org/officeDocument/2006/relationships/hyperlink" Target="https://bulbapedia.bulbagarden.net/wiki/Mienshao_(Pok%C3%A9mon)" TargetMode="External"/><Relationship Id="rId1641" Type="http://schemas.openxmlformats.org/officeDocument/2006/relationships/hyperlink" Target="https://bulbapedia.bulbagarden.net/wiki/Druddigon_(Pok%C3%A9mon)" TargetMode="External"/><Relationship Id="rId1675" Type="http://schemas.openxmlformats.org/officeDocument/2006/relationships/hyperlink" Target="https://bulbapedia.bulbagarden.net/wiki/Volcarona_(Pok%C3%A9mon)" TargetMode="External"/><Relationship Id="rId1676" Type="http://schemas.openxmlformats.org/officeDocument/2006/relationships/hyperlink" Target="https://bulbapedia.bulbagarden.net/wiki/Volcarona_(Pok%C3%A9mon)" TargetMode="External"/><Relationship Id="rId1677" Type="http://schemas.openxmlformats.org/officeDocument/2006/relationships/hyperlink" Target="https://bulbapedia.bulbagarden.net/wiki/Cobalion_(Pok%C3%A9mon)" TargetMode="External"/><Relationship Id="rId1678" Type="http://schemas.openxmlformats.org/officeDocument/2006/relationships/hyperlink" Target="https://bulbapedia.bulbagarden.net/wiki/Cobalion_(Pok%C3%A9mon)" TargetMode="External"/><Relationship Id="rId1679" Type="http://schemas.openxmlformats.org/officeDocument/2006/relationships/hyperlink" Target="https://bulbapedia.bulbagarden.net/wiki/Terrakion_(Pok%C3%A9mon)" TargetMode="External"/><Relationship Id="rId849" Type="http://schemas.openxmlformats.org/officeDocument/2006/relationships/hyperlink" Target="https://bulbapedia.bulbagarden.net/wiki/Skitty_(Pok%C3%A9mon)" TargetMode="External"/><Relationship Id="rId844" Type="http://schemas.openxmlformats.org/officeDocument/2006/relationships/hyperlink" Target="https://bulbapedia.bulbagarden.net/wiki/Hariyama_(Pok%C3%A9mon)" TargetMode="External"/><Relationship Id="rId843" Type="http://schemas.openxmlformats.org/officeDocument/2006/relationships/hyperlink" Target="https://bulbapedia.bulbagarden.net/wiki/Hariyama_(Pok%C3%A9mon)" TargetMode="External"/><Relationship Id="rId842" Type="http://schemas.openxmlformats.org/officeDocument/2006/relationships/hyperlink" Target="https://bulbapedia.bulbagarden.net/wiki/Makuhita_(Pok%C3%A9mon)" TargetMode="External"/><Relationship Id="rId841" Type="http://schemas.openxmlformats.org/officeDocument/2006/relationships/hyperlink" Target="https://bulbapedia.bulbagarden.net/wiki/Makuhita_(Pok%C3%A9mon)" TargetMode="External"/><Relationship Id="rId848" Type="http://schemas.openxmlformats.org/officeDocument/2006/relationships/hyperlink" Target="https://bulbapedia.bulbagarden.net/wiki/Nosepass_(Pok%C3%A9mon)" TargetMode="External"/><Relationship Id="rId847" Type="http://schemas.openxmlformats.org/officeDocument/2006/relationships/hyperlink" Target="https://bulbapedia.bulbagarden.net/wiki/Nosepass_(Pok%C3%A9mon)" TargetMode="External"/><Relationship Id="rId846" Type="http://schemas.openxmlformats.org/officeDocument/2006/relationships/hyperlink" Target="https://bulbapedia.bulbagarden.net/wiki/Azurill_(Pok%C3%A9mon)" TargetMode="External"/><Relationship Id="rId845" Type="http://schemas.openxmlformats.org/officeDocument/2006/relationships/hyperlink" Target="https://bulbapedia.bulbagarden.net/wiki/Azurill_(Pok%C3%A9mon)" TargetMode="External"/><Relationship Id="rId1670" Type="http://schemas.openxmlformats.org/officeDocument/2006/relationships/hyperlink" Target="https://bulbapedia.bulbagarden.net/wiki/Zweilous_(Pok%C3%A9mon)" TargetMode="External"/><Relationship Id="rId840" Type="http://schemas.openxmlformats.org/officeDocument/2006/relationships/hyperlink" Target="https://bulbapedia.bulbagarden.net/wiki/Exploud_(Pok%C3%A9mon)" TargetMode="External"/><Relationship Id="rId1671" Type="http://schemas.openxmlformats.org/officeDocument/2006/relationships/hyperlink" Target="https://bulbapedia.bulbagarden.net/wiki/Hydreigon_(Pok%C3%A9mon)" TargetMode="External"/><Relationship Id="rId1672" Type="http://schemas.openxmlformats.org/officeDocument/2006/relationships/hyperlink" Target="https://bulbapedia.bulbagarden.net/wiki/Hydreigon_(Pok%C3%A9mon)" TargetMode="External"/><Relationship Id="rId1673" Type="http://schemas.openxmlformats.org/officeDocument/2006/relationships/hyperlink" Target="https://bulbapedia.bulbagarden.net/wiki/Larvesta_(Pok%C3%A9mon)" TargetMode="External"/><Relationship Id="rId1674" Type="http://schemas.openxmlformats.org/officeDocument/2006/relationships/hyperlink" Target="https://bulbapedia.bulbagarden.net/wiki/Larvesta_(Pok%C3%A9mon)" TargetMode="External"/><Relationship Id="rId1664" Type="http://schemas.openxmlformats.org/officeDocument/2006/relationships/hyperlink" Target="https://bulbapedia.bulbagarden.net/wiki/Heatmor_(Pok%C3%A9mon)" TargetMode="External"/><Relationship Id="rId1665" Type="http://schemas.openxmlformats.org/officeDocument/2006/relationships/hyperlink" Target="https://bulbapedia.bulbagarden.net/wiki/Durant_(Pok%C3%A9mon)" TargetMode="External"/><Relationship Id="rId1666" Type="http://schemas.openxmlformats.org/officeDocument/2006/relationships/hyperlink" Target="https://bulbapedia.bulbagarden.net/wiki/Durant_(Pok%C3%A9mon)" TargetMode="External"/><Relationship Id="rId1667" Type="http://schemas.openxmlformats.org/officeDocument/2006/relationships/hyperlink" Target="https://bulbapedia.bulbagarden.net/wiki/Deino_(Pok%C3%A9mon)" TargetMode="External"/><Relationship Id="rId1668" Type="http://schemas.openxmlformats.org/officeDocument/2006/relationships/hyperlink" Target="https://bulbapedia.bulbagarden.net/wiki/Deino_(Pok%C3%A9mon)" TargetMode="External"/><Relationship Id="rId1669" Type="http://schemas.openxmlformats.org/officeDocument/2006/relationships/hyperlink" Target="https://bulbapedia.bulbagarden.net/wiki/Zweilous_(Pok%C3%A9mon)" TargetMode="External"/><Relationship Id="rId839" Type="http://schemas.openxmlformats.org/officeDocument/2006/relationships/hyperlink" Target="https://bulbapedia.bulbagarden.net/wiki/Exploud_(Pok%C3%A9mon)" TargetMode="External"/><Relationship Id="rId838" Type="http://schemas.openxmlformats.org/officeDocument/2006/relationships/hyperlink" Target="https://bulbapedia.bulbagarden.net/wiki/Loudred_(Pok%C3%A9mon)" TargetMode="External"/><Relationship Id="rId833" Type="http://schemas.openxmlformats.org/officeDocument/2006/relationships/hyperlink" Target="https://bulbapedia.bulbagarden.net/wiki/Shedinja_(Pok%C3%A9mon)" TargetMode="External"/><Relationship Id="rId832" Type="http://schemas.openxmlformats.org/officeDocument/2006/relationships/hyperlink" Target="https://bulbapedia.bulbagarden.net/wiki/Ninjask_(Pok%C3%A9mon)" TargetMode="External"/><Relationship Id="rId831" Type="http://schemas.openxmlformats.org/officeDocument/2006/relationships/hyperlink" Target="https://bulbapedia.bulbagarden.net/wiki/Ninjask_(Pok%C3%A9mon)" TargetMode="External"/><Relationship Id="rId830" Type="http://schemas.openxmlformats.org/officeDocument/2006/relationships/hyperlink" Target="https://bulbapedia.bulbagarden.net/wiki/Nincada_(Pok%C3%A9mon)" TargetMode="External"/><Relationship Id="rId837" Type="http://schemas.openxmlformats.org/officeDocument/2006/relationships/hyperlink" Target="https://bulbapedia.bulbagarden.net/wiki/Loudred_(Pok%C3%A9mon)" TargetMode="External"/><Relationship Id="rId836" Type="http://schemas.openxmlformats.org/officeDocument/2006/relationships/hyperlink" Target="https://bulbapedia.bulbagarden.net/wiki/Whismur_(Pok%C3%A9mon)" TargetMode="External"/><Relationship Id="rId835" Type="http://schemas.openxmlformats.org/officeDocument/2006/relationships/hyperlink" Target="https://bulbapedia.bulbagarden.net/wiki/Whismur_(Pok%C3%A9mon)" TargetMode="External"/><Relationship Id="rId834" Type="http://schemas.openxmlformats.org/officeDocument/2006/relationships/hyperlink" Target="https://bulbapedia.bulbagarden.net/wiki/Shedinja_(Pok%C3%A9mon)" TargetMode="External"/><Relationship Id="rId1660" Type="http://schemas.openxmlformats.org/officeDocument/2006/relationships/hyperlink" Target="https://bulbapedia.bulbagarden.net/wiki/Vullaby_(Pok%C3%A9mon)" TargetMode="External"/><Relationship Id="rId1661" Type="http://schemas.openxmlformats.org/officeDocument/2006/relationships/hyperlink" Target="https://bulbapedia.bulbagarden.net/wiki/Mandibuzz_(Pok%C3%A9mon)" TargetMode="External"/><Relationship Id="rId1662" Type="http://schemas.openxmlformats.org/officeDocument/2006/relationships/hyperlink" Target="https://bulbapedia.bulbagarden.net/wiki/Mandibuzz_(Pok%C3%A9mon)" TargetMode="External"/><Relationship Id="rId1663" Type="http://schemas.openxmlformats.org/officeDocument/2006/relationships/hyperlink" Target="https://bulbapedia.bulbagarden.net/wiki/Heatmor_(Pok%C3%A9mon)" TargetMode="External"/><Relationship Id="rId2148" Type="http://schemas.openxmlformats.org/officeDocument/2006/relationships/hyperlink" Target="https://bulbapedia.bulbagarden.net/wiki/Melmetal_(Pok%C3%A9mon)" TargetMode="External"/><Relationship Id="rId2149" Type="http://schemas.openxmlformats.org/officeDocument/2006/relationships/hyperlink" Target="https://bulbapedia.bulbagarden.net/wiki/Grookey_(Pok%C3%A9mon)" TargetMode="External"/><Relationship Id="rId469" Type="http://schemas.openxmlformats.org/officeDocument/2006/relationships/hyperlink" Target="https://bulbapedia.bulbagarden.net/wiki/Pichu_(Pok%C3%A9mon)" TargetMode="External"/><Relationship Id="rId468" Type="http://schemas.openxmlformats.org/officeDocument/2006/relationships/hyperlink" Target="https://bulbapedia.bulbagarden.net/wiki/Lanturn_(Pok%C3%A9mon)" TargetMode="External"/><Relationship Id="rId467" Type="http://schemas.openxmlformats.org/officeDocument/2006/relationships/hyperlink" Target="https://bulbapedia.bulbagarden.net/wiki/Lanturn_(Pok%C3%A9mon)" TargetMode="External"/><Relationship Id="rId1290" Type="http://schemas.openxmlformats.org/officeDocument/2006/relationships/hyperlink" Target="https://bulbapedia.bulbagarden.net/wiki/Glaceon_(Pok%C3%A9mon)" TargetMode="External"/><Relationship Id="rId1291" Type="http://schemas.openxmlformats.org/officeDocument/2006/relationships/hyperlink" Target="https://bulbapedia.bulbagarden.net/wiki/Gliscor_(Pok%C3%A9mon)" TargetMode="External"/><Relationship Id="rId1292" Type="http://schemas.openxmlformats.org/officeDocument/2006/relationships/hyperlink" Target="https://bulbapedia.bulbagarden.net/wiki/Gliscor_(Pok%C3%A9mon)" TargetMode="External"/><Relationship Id="rId462" Type="http://schemas.openxmlformats.org/officeDocument/2006/relationships/hyperlink" Target="https://bulbapedia.bulbagarden.net/wiki/Ariados_(Pok%C3%A9mon)" TargetMode="External"/><Relationship Id="rId1293" Type="http://schemas.openxmlformats.org/officeDocument/2006/relationships/hyperlink" Target="https://bulbapedia.bulbagarden.net/wiki/Mamoswine_(Pok%C3%A9mon)" TargetMode="External"/><Relationship Id="rId2140" Type="http://schemas.openxmlformats.org/officeDocument/2006/relationships/hyperlink" Target="https://bulbapedia.bulbagarden.net/wiki/Naganadel_(Pok%C3%A9mon)" TargetMode="External"/><Relationship Id="rId461" Type="http://schemas.openxmlformats.org/officeDocument/2006/relationships/hyperlink" Target="https://bulbapedia.bulbagarden.net/wiki/Ariados_(Pok%C3%A9mon)" TargetMode="External"/><Relationship Id="rId1294" Type="http://schemas.openxmlformats.org/officeDocument/2006/relationships/hyperlink" Target="https://bulbapedia.bulbagarden.net/wiki/Mamoswine_(Pok%C3%A9mon)" TargetMode="External"/><Relationship Id="rId2141" Type="http://schemas.openxmlformats.org/officeDocument/2006/relationships/hyperlink" Target="https://bulbapedia.bulbagarden.net/wiki/Stakataka_(Pok%C3%A9mon)" TargetMode="External"/><Relationship Id="rId460" Type="http://schemas.openxmlformats.org/officeDocument/2006/relationships/hyperlink" Target="https://bulbapedia.bulbagarden.net/wiki/Spinarak_(Pok%C3%A9mon)" TargetMode="External"/><Relationship Id="rId1295" Type="http://schemas.openxmlformats.org/officeDocument/2006/relationships/hyperlink" Target="https://bulbapedia.bulbagarden.net/wiki/Mamoswine_(Pok%C3%A9mon)" TargetMode="External"/><Relationship Id="rId2142" Type="http://schemas.openxmlformats.org/officeDocument/2006/relationships/hyperlink" Target="https://bulbapedia.bulbagarden.net/wiki/Stakataka_(Pok%C3%A9mon)" TargetMode="External"/><Relationship Id="rId1296" Type="http://schemas.openxmlformats.org/officeDocument/2006/relationships/hyperlink" Target="https://bulbapedia.bulbagarden.net/wiki/Mamoswine_(Pok%C3%A9mon)" TargetMode="External"/><Relationship Id="rId2143" Type="http://schemas.openxmlformats.org/officeDocument/2006/relationships/hyperlink" Target="https://bulbapedia.bulbagarden.net/wiki/Blacephalon_(Pok%C3%A9mon)" TargetMode="External"/><Relationship Id="rId466" Type="http://schemas.openxmlformats.org/officeDocument/2006/relationships/hyperlink" Target="https://bulbapedia.bulbagarden.net/wiki/Chinchou_(Pok%C3%A9mon)" TargetMode="External"/><Relationship Id="rId1297" Type="http://schemas.openxmlformats.org/officeDocument/2006/relationships/hyperlink" Target="https://bulbapedia.bulbagarden.net/wiki/Porygon-Z_(Pok%C3%A9mon)" TargetMode="External"/><Relationship Id="rId2144" Type="http://schemas.openxmlformats.org/officeDocument/2006/relationships/hyperlink" Target="https://bulbapedia.bulbagarden.net/wiki/Blacephalon_(Pok%C3%A9mon)" TargetMode="External"/><Relationship Id="rId465" Type="http://schemas.openxmlformats.org/officeDocument/2006/relationships/hyperlink" Target="https://bulbapedia.bulbagarden.net/wiki/Chinchou_(Pok%C3%A9mon)" TargetMode="External"/><Relationship Id="rId1298" Type="http://schemas.openxmlformats.org/officeDocument/2006/relationships/hyperlink" Target="https://bulbapedia.bulbagarden.net/wiki/Porygon-Z_(Pok%C3%A9mon)" TargetMode="External"/><Relationship Id="rId2145" Type="http://schemas.openxmlformats.org/officeDocument/2006/relationships/hyperlink" Target="https://bulbapedia.bulbagarden.net/wiki/Meltan_(Pok%C3%A9mon)" TargetMode="External"/><Relationship Id="rId464" Type="http://schemas.openxmlformats.org/officeDocument/2006/relationships/hyperlink" Target="https://bulbapedia.bulbagarden.net/wiki/Crobat_(Pok%C3%A9mon)" TargetMode="External"/><Relationship Id="rId1299" Type="http://schemas.openxmlformats.org/officeDocument/2006/relationships/hyperlink" Target="https://bulbapedia.bulbagarden.net/wiki/Gallade_(Pok%C3%A9mon)" TargetMode="External"/><Relationship Id="rId2146" Type="http://schemas.openxmlformats.org/officeDocument/2006/relationships/hyperlink" Target="https://bulbapedia.bulbagarden.net/wiki/Zeraora_(Pok%C3%A9mon)" TargetMode="External"/><Relationship Id="rId463" Type="http://schemas.openxmlformats.org/officeDocument/2006/relationships/hyperlink" Target="https://bulbapedia.bulbagarden.net/wiki/Crobat_(Pok%C3%A9mon)" TargetMode="External"/><Relationship Id="rId2147" Type="http://schemas.openxmlformats.org/officeDocument/2006/relationships/hyperlink" Target="https://bulbapedia.bulbagarden.net/wiki/Melmetal_(Pok%C3%A9mon)" TargetMode="External"/><Relationship Id="rId2137" Type="http://schemas.openxmlformats.org/officeDocument/2006/relationships/hyperlink" Target="https://bulbapedia.bulbagarden.net/wiki/Poipole_(Pok%C3%A9mon)" TargetMode="External"/><Relationship Id="rId2138" Type="http://schemas.openxmlformats.org/officeDocument/2006/relationships/hyperlink" Target="https://bulbapedia.bulbagarden.net/wiki/Poipole_(Pok%C3%A9mon)" TargetMode="External"/><Relationship Id="rId2139" Type="http://schemas.openxmlformats.org/officeDocument/2006/relationships/hyperlink" Target="https://bulbapedia.bulbagarden.net/wiki/Naganadel_(Pok%C3%A9mon)" TargetMode="External"/><Relationship Id="rId459" Type="http://schemas.openxmlformats.org/officeDocument/2006/relationships/hyperlink" Target="https://bulbapedia.bulbagarden.net/wiki/Spinarak_(Pok%C3%A9mon)" TargetMode="External"/><Relationship Id="rId458" Type="http://schemas.openxmlformats.org/officeDocument/2006/relationships/hyperlink" Target="https://bulbapedia.bulbagarden.net/wiki/Ledian_(Pok%C3%A9mon)" TargetMode="External"/><Relationship Id="rId457" Type="http://schemas.openxmlformats.org/officeDocument/2006/relationships/hyperlink" Target="https://bulbapedia.bulbagarden.net/wiki/Ledian_(Pok%C3%A9mon)" TargetMode="External"/><Relationship Id="rId456" Type="http://schemas.openxmlformats.org/officeDocument/2006/relationships/hyperlink" Target="https://bulbapedia.bulbagarden.net/wiki/Ledian_(Pok%C3%A9mon)" TargetMode="External"/><Relationship Id="rId1280" Type="http://schemas.openxmlformats.org/officeDocument/2006/relationships/hyperlink" Target="https://bulbapedia.bulbagarden.net/wiki/Electivire_(Pok%C3%A9mon)" TargetMode="External"/><Relationship Id="rId1281" Type="http://schemas.openxmlformats.org/officeDocument/2006/relationships/hyperlink" Target="https://bulbapedia.bulbagarden.net/wiki/Magmortar_(Pok%C3%A9mon)" TargetMode="External"/><Relationship Id="rId451" Type="http://schemas.openxmlformats.org/officeDocument/2006/relationships/hyperlink" Target="https://bulbapedia.bulbagarden.net/wiki/Ledyba_(Pok%C3%A9mon)" TargetMode="External"/><Relationship Id="rId1282" Type="http://schemas.openxmlformats.org/officeDocument/2006/relationships/hyperlink" Target="https://bulbapedia.bulbagarden.net/wiki/Magmortar_(Pok%C3%A9mon)" TargetMode="External"/><Relationship Id="rId450" Type="http://schemas.openxmlformats.org/officeDocument/2006/relationships/hyperlink" Target="https://bulbapedia.bulbagarden.net/wiki/Noctowl_(Pok%C3%A9mon)" TargetMode="External"/><Relationship Id="rId1283" Type="http://schemas.openxmlformats.org/officeDocument/2006/relationships/hyperlink" Target="https://bulbapedia.bulbagarden.net/wiki/Togekiss_(Pok%C3%A9mon)" TargetMode="External"/><Relationship Id="rId2130" Type="http://schemas.openxmlformats.org/officeDocument/2006/relationships/hyperlink" Target="https://bulbapedia.bulbagarden.net/wiki/Necrozma_(Pok%C3%A9mon)" TargetMode="External"/><Relationship Id="rId1284" Type="http://schemas.openxmlformats.org/officeDocument/2006/relationships/hyperlink" Target="https://bulbapedia.bulbagarden.net/wiki/Togekiss_(Pok%C3%A9mon)" TargetMode="External"/><Relationship Id="rId2131" Type="http://schemas.openxmlformats.org/officeDocument/2006/relationships/hyperlink" Target="https://bulbapedia.bulbagarden.net/wiki/Magearna_(Pok%C3%A9mon)" TargetMode="External"/><Relationship Id="rId1285" Type="http://schemas.openxmlformats.org/officeDocument/2006/relationships/hyperlink" Target="https://bulbapedia.bulbagarden.net/wiki/Yanmega_(Pok%C3%A9mon)" TargetMode="External"/><Relationship Id="rId2132" Type="http://schemas.openxmlformats.org/officeDocument/2006/relationships/hyperlink" Target="https://bulbapedia.bulbagarden.net/wiki/Magearna_(Pok%C3%A9mon)" TargetMode="External"/><Relationship Id="rId455" Type="http://schemas.openxmlformats.org/officeDocument/2006/relationships/hyperlink" Target="https://bulbapedia.bulbagarden.net/wiki/Ledian_(Pok%C3%A9mon)" TargetMode="External"/><Relationship Id="rId1286" Type="http://schemas.openxmlformats.org/officeDocument/2006/relationships/hyperlink" Target="https://bulbapedia.bulbagarden.net/wiki/Yanmega_(Pok%C3%A9mon)" TargetMode="External"/><Relationship Id="rId2133" Type="http://schemas.openxmlformats.org/officeDocument/2006/relationships/hyperlink" Target="https://bulbapedia.bulbagarden.net/wiki/Magearna_(Pok%C3%A9mon)" TargetMode="External"/><Relationship Id="rId454" Type="http://schemas.openxmlformats.org/officeDocument/2006/relationships/hyperlink" Target="https://bulbapedia.bulbagarden.net/wiki/Ledyba_(Pok%C3%A9mon)" TargetMode="External"/><Relationship Id="rId1287" Type="http://schemas.openxmlformats.org/officeDocument/2006/relationships/hyperlink" Target="https://bulbapedia.bulbagarden.net/wiki/Leafeon_(Pok%C3%A9mon)" TargetMode="External"/><Relationship Id="rId2134" Type="http://schemas.openxmlformats.org/officeDocument/2006/relationships/hyperlink" Target="https://bulbapedia.bulbagarden.net/wiki/Magearna_(Pok%C3%A9mon)" TargetMode="External"/><Relationship Id="rId453" Type="http://schemas.openxmlformats.org/officeDocument/2006/relationships/hyperlink" Target="https://bulbapedia.bulbagarden.net/wiki/Ledyba_(Pok%C3%A9mon)" TargetMode="External"/><Relationship Id="rId1288" Type="http://schemas.openxmlformats.org/officeDocument/2006/relationships/hyperlink" Target="https://bulbapedia.bulbagarden.net/wiki/Leafeon_(Pok%C3%A9mon)" TargetMode="External"/><Relationship Id="rId2135" Type="http://schemas.openxmlformats.org/officeDocument/2006/relationships/hyperlink" Target="https://bulbapedia.bulbagarden.net/wiki/Marshadow_(Pok%C3%A9mon)" TargetMode="External"/><Relationship Id="rId452" Type="http://schemas.openxmlformats.org/officeDocument/2006/relationships/hyperlink" Target="https://bulbapedia.bulbagarden.net/wiki/Ledyba_(Pok%C3%A9mon)" TargetMode="External"/><Relationship Id="rId1289" Type="http://schemas.openxmlformats.org/officeDocument/2006/relationships/hyperlink" Target="https://bulbapedia.bulbagarden.net/wiki/Glaceon_(Pok%C3%A9mon)" TargetMode="External"/><Relationship Id="rId2136" Type="http://schemas.openxmlformats.org/officeDocument/2006/relationships/hyperlink" Target="https://bulbapedia.bulbagarden.net/wiki/Marshadow_(Pok%C3%A9mon)" TargetMode="External"/><Relationship Id="rId491" Type="http://schemas.openxmlformats.org/officeDocument/2006/relationships/hyperlink" Target="https://bulbapedia.bulbagarden.net/wiki/Bellossom_(Pok%C3%A9mon)" TargetMode="External"/><Relationship Id="rId490" Type="http://schemas.openxmlformats.org/officeDocument/2006/relationships/hyperlink" Target="https://bulbapedia.bulbagarden.net/wiki/Ampharos_(Pok%C3%A9mon)" TargetMode="External"/><Relationship Id="rId489" Type="http://schemas.openxmlformats.org/officeDocument/2006/relationships/hyperlink" Target="https://bulbapedia.bulbagarden.net/wiki/Ampharos_(Pok%C3%A9mon)" TargetMode="External"/><Relationship Id="rId2160" Type="http://schemas.openxmlformats.org/officeDocument/2006/relationships/hyperlink" Target="https://bulbapedia.bulbagarden.net/wiki/Cinderace_(Pok%C3%A9mon)" TargetMode="External"/><Relationship Id="rId2161" Type="http://schemas.openxmlformats.org/officeDocument/2006/relationships/hyperlink" Target="https://bulbapedia.bulbagarden.net/wiki/Sobble_(Pok%C3%A9mon)" TargetMode="External"/><Relationship Id="rId484" Type="http://schemas.openxmlformats.org/officeDocument/2006/relationships/hyperlink" Target="https://bulbapedia.bulbagarden.net/wiki/Xatu_(Pok%C3%A9mon)" TargetMode="External"/><Relationship Id="rId2162" Type="http://schemas.openxmlformats.org/officeDocument/2006/relationships/hyperlink" Target="https://bulbapedia.bulbagarden.net/wiki/Sobble_(Pok%C3%A9mon)" TargetMode="External"/><Relationship Id="rId483" Type="http://schemas.openxmlformats.org/officeDocument/2006/relationships/hyperlink" Target="https://bulbapedia.bulbagarden.net/wiki/Xatu_(Pok%C3%A9mon)" TargetMode="External"/><Relationship Id="rId2163" Type="http://schemas.openxmlformats.org/officeDocument/2006/relationships/hyperlink" Target="https://bulbapedia.bulbagarden.net/wiki/Drizzile_(Pok%C3%A9mon)" TargetMode="External"/><Relationship Id="rId482" Type="http://schemas.openxmlformats.org/officeDocument/2006/relationships/hyperlink" Target="https://bulbapedia.bulbagarden.net/wiki/Xatu_(Pok%C3%A9mon)" TargetMode="External"/><Relationship Id="rId2164" Type="http://schemas.openxmlformats.org/officeDocument/2006/relationships/hyperlink" Target="https://bulbapedia.bulbagarden.net/wiki/Drizzile_(Pok%C3%A9mon)" TargetMode="External"/><Relationship Id="rId481" Type="http://schemas.openxmlformats.org/officeDocument/2006/relationships/hyperlink" Target="https://bulbapedia.bulbagarden.net/wiki/Xatu_(Pok%C3%A9mon)" TargetMode="External"/><Relationship Id="rId2165" Type="http://schemas.openxmlformats.org/officeDocument/2006/relationships/hyperlink" Target="https://bulbapedia.bulbagarden.net/wiki/Inteleon_(Pok%C3%A9mon)" TargetMode="External"/><Relationship Id="rId488" Type="http://schemas.openxmlformats.org/officeDocument/2006/relationships/hyperlink" Target="https://bulbapedia.bulbagarden.net/wiki/Flaaffy_(Pok%C3%A9mon)" TargetMode="External"/><Relationship Id="rId2166" Type="http://schemas.openxmlformats.org/officeDocument/2006/relationships/hyperlink" Target="https://bulbapedia.bulbagarden.net/wiki/Inteleon_(Pok%C3%A9mon)" TargetMode="External"/><Relationship Id="rId487" Type="http://schemas.openxmlformats.org/officeDocument/2006/relationships/hyperlink" Target="https://bulbapedia.bulbagarden.net/wiki/Flaaffy_(Pok%C3%A9mon)" TargetMode="External"/><Relationship Id="rId2167" Type="http://schemas.openxmlformats.org/officeDocument/2006/relationships/hyperlink" Target="https://bulbapedia.bulbagarden.net/wiki/Skwovet_(Pok%C3%A9mon)" TargetMode="External"/><Relationship Id="rId486" Type="http://schemas.openxmlformats.org/officeDocument/2006/relationships/hyperlink" Target="https://bulbapedia.bulbagarden.net/wiki/Mareep_(Pok%C3%A9mon)" TargetMode="External"/><Relationship Id="rId2168" Type="http://schemas.openxmlformats.org/officeDocument/2006/relationships/hyperlink" Target="https://bulbapedia.bulbagarden.net/wiki/Skwovet_(Pok%C3%A9mon)" TargetMode="External"/><Relationship Id="rId485" Type="http://schemas.openxmlformats.org/officeDocument/2006/relationships/hyperlink" Target="https://bulbapedia.bulbagarden.net/wiki/Mareep_(Pok%C3%A9mon)" TargetMode="External"/><Relationship Id="rId2169" Type="http://schemas.openxmlformats.org/officeDocument/2006/relationships/hyperlink" Target="https://bulbapedia.bulbagarden.net/wiki/Greedent_(Pok%C3%A9mon)" TargetMode="External"/><Relationship Id="rId2159" Type="http://schemas.openxmlformats.org/officeDocument/2006/relationships/hyperlink" Target="https://bulbapedia.bulbagarden.net/wiki/Cinderace_(Pok%C3%A9mon)" TargetMode="External"/><Relationship Id="rId480" Type="http://schemas.openxmlformats.org/officeDocument/2006/relationships/hyperlink" Target="https://bulbapedia.bulbagarden.net/wiki/Natu_(Pok%C3%A9mon)" TargetMode="External"/><Relationship Id="rId479" Type="http://schemas.openxmlformats.org/officeDocument/2006/relationships/hyperlink" Target="https://bulbapedia.bulbagarden.net/wiki/Natu_(Pok%C3%A9mon)" TargetMode="External"/><Relationship Id="rId478" Type="http://schemas.openxmlformats.org/officeDocument/2006/relationships/hyperlink" Target="https://bulbapedia.bulbagarden.net/wiki/Togetic_(Pok%C3%A9mon)" TargetMode="External"/><Relationship Id="rId2150" Type="http://schemas.openxmlformats.org/officeDocument/2006/relationships/hyperlink" Target="https://bulbapedia.bulbagarden.net/wiki/Grookey_(Pok%C3%A9mon)" TargetMode="External"/><Relationship Id="rId473" Type="http://schemas.openxmlformats.org/officeDocument/2006/relationships/hyperlink" Target="https://bulbapedia.bulbagarden.net/wiki/Igglybuff_(Pok%C3%A9mon)" TargetMode="External"/><Relationship Id="rId2151" Type="http://schemas.openxmlformats.org/officeDocument/2006/relationships/hyperlink" Target="https://bulbapedia.bulbagarden.net/wiki/Thwackey_(Pok%C3%A9mon)" TargetMode="External"/><Relationship Id="rId472" Type="http://schemas.openxmlformats.org/officeDocument/2006/relationships/hyperlink" Target="https://bulbapedia.bulbagarden.net/wiki/Cleffa_(Pok%C3%A9mon)" TargetMode="External"/><Relationship Id="rId2152" Type="http://schemas.openxmlformats.org/officeDocument/2006/relationships/hyperlink" Target="https://bulbapedia.bulbagarden.net/wiki/Thwackey_(Pok%C3%A9mon)" TargetMode="External"/><Relationship Id="rId471" Type="http://schemas.openxmlformats.org/officeDocument/2006/relationships/hyperlink" Target="https://bulbapedia.bulbagarden.net/wiki/Cleffa_(Pok%C3%A9mon)" TargetMode="External"/><Relationship Id="rId2153" Type="http://schemas.openxmlformats.org/officeDocument/2006/relationships/hyperlink" Target="https://bulbapedia.bulbagarden.net/wiki/Rillaboom_(Pok%C3%A9mon)" TargetMode="External"/><Relationship Id="rId470" Type="http://schemas.openxmlformats.org/officeDocument/2006/relationships/hyperlink" Target="https://bulbapedia.bulbagarden.net/wiki/Pichu_(Pok%C3%A9mon)" TargetMode="External"/><Relationship Id="rId2154" Type="http://schemas.openxmlformats.org/officeDocument/2006/relationships/hyperlink" Target="https://bulbapedia.bulbagarden.net/wiki/Rillaboom_(Pok%C3%A9mon)" TargetMode="External"/><Relationship Id="rId477" Type="http://schemas.openxmlformats.org/officeDocument/2006/relationships/hyperlink" Target="https://bulbapedia.bulbagarden.net/wiki/Togetic_(Pok%C3%A9mon)" TargetMode="External"/><Relationship Id="rId2155" Type="http://schemas.openxmlformats.org/officeDocument/2006/relationships/hyperlink" Target="https://bulbapedia.bulbagarden.net/wiki/Scorbunny_(Pok%C3%A9mon)" TargetMode="External"/><Relationship Id="rId476" Type="http://schemas.openxmlformats.org/officeDocument/2006/relationships/hyperlink" Target="https://bulbapedia.bulbagarden.net/wiki/Togepi_(Pok%C3%A9mon)" TargetMode="External"/><Relationship Id="rId2156" Type="http://schemas.openxmlformats.org/officeDocument/2006/relationships/hyperlink" Target="https://bulbapedia.bulbagarden.net/wiki/Scorbunny_(Pok%C3%A9mon)" TargetMode="External"/><Relationship Id="rId475" Type="http://schemas.openxmlformats.org/officeDocument/2006/relationships/hyperlink" Target="https://bulbapedia.bulbagarden.net/wiki/Togepi_(Pok%C3%A9mon)" TargetMode="External"/><Relationship Id="rId2157" Type="http://schemas.openxmlformats.org/officeDocument/2006/relationships/hyperlink" Target="https://bulbapedia.bulbagarden.net/wiki/Raboot_(Pok%C3%A9mon)" TargetMode="External"/><Relationship Id="rId474" Type="http://schemas.openxmlformats.org/officeDocument/2006/relationships/hyperlink" Target="https://bulbapedia.bulbagarden.net/wiki/Igglybuff_(Pok%C3%A9mon)" TargetMode="External"/><Relationship Id="rId2158" Type="http://schemas.openxmlformats.org/officeDocument/2006/relationships/hyperlink" Target="https://bulbapedia.bulbagarden.net/wiki/Raboot_(Pok%C3%A9mon)" TargetMode="External"/><Relationship Id="rId1257" Type="http://schemas.openxmlformats.org/officeDocument/2006/relationships/hyperlink" Target="https://bulbapedia.bulbagarden.net/wiki/Snover_(Pok%C3%A9mon)" TargetMode="External"/><Relationship Id="rId2104" Type="http://schemas.openxmlformats.org/officeDocument/2006/relationships/hyperlink" Target="https://bulbapedia.bulbagarden.net/wiki/Tapu_Bulu_(Pok%C3%A9mon)" TargetMode="External"/><Relationship Id="rId1258" Type="http://schemas.openxmlformats.org/officeDocument/2006/relationships/hyperlink" Target="https://bulbapedia.bulbagarden.net/wiki/Snover_(Pok%C3%A9mon)" TargetMode="External"/><Relationship Id="rId2105" Type="http://schemas.openxmlformats.org/officeDocument/2006/relationships/hyperlink" Target="https://bulbapedia.bulbagarden.net/wiki/Tapu_Fini_(Pok%C3%A9mon)" TargetMode="External"/><Relationship Id="rId1259" Type="http://schemas.openxmlformats.org/officeDocument/2006/relationships/hyperlink" Target="https://bulbapedia.bulbagarden.net/wiki/Abomasnow_(Pok%C3%A9mon)" TargetMode="External"/><Relationship Id="rId2106" Type="http://schemas.openxmlformats.org/officeDocument/2006/relationships/hyperlink" Target="https://bulbapedia.bulbagarden.net/wiki/Tapu_Fini_(Pok%C3%A9mon)" TargetMode="External"/><Relationship Id="rId2107" Type="http://schemas.openxmlformats.org/officeDocument/2006/relationships/hyperlink" Target="https://bulbapedia.bulbagarden.net/wiki/Cosmog_(Pok%C3%A9mon)" TargetMode="External"/><Relationship Id="rId2108" Type="http://schemas.openxmlformats.org/officeDocument/2006/relationships/hyperlink" Target="https://bulbapedia.bulbagarden.net/wiki/Cosmog_(Pok%C3%A9mon)" TargetMode="External"/><Relationship Id="rId2109" Type="http://schemas.openxmlformats.org/officeDocument/2006/relationships/hyperlink" Target="https://bulbapedia.bulbagarden.net/wiki/Cosmoem_(Pok%C3%A9mon)" TargetMode="External"/><Relationship Id="rId426" Type="http://schemas.openxmlformats.org/officeDocument/2006/relationships/hyperlink" Target="https://bulbapedia.bulbagarden.net/wiki/Meganium_(Pok%C3%A9mon)" TargetMode="External"/><Relationship Id="rId425" Type="http://schemas.openxmlformats.org/officeDocument/2006/relationships/hyperlink" Target="https://bulbapedia.bulbagarden.net/wiki/Meganium_(Pok%C3%A9mon)" TargetMode="External"/><Relationship Id="rId424" Type="http://schemas.openxmlformats.org/officeDocument/2006/relationships/hyperlink" Target="https://bulbapedia.bulbagarden.net/wiki/Bayleef_(Pok%C3%A9mon)" TargetMode="External"/><Relationship Id="rId423" Type="http://schemas.openxmlformats.org/officeDocument/2006/relationships/hyperlink" Target="https://bulbapedia.bulbagarden.net/wiki/Bayleef_(Pok%C3%A9mon)" TargetMode="External"/><Relationship Id="rId429" Type="http://schemas.openxmlformats.org/officeDocument/2006/relationships/hyperlink" Target="https://bulbapedia.bulbagarden.net/wiki/Cyndaquil_(Pok%C3%A9mon)" TargetMode="External"/><Relationship Id="rId428" Type="http://schemas.openxmlformats.org/officeDocument/2006/relationships/hyperlink" Target="https://bulbapedia.bulbagarden.net/wiki/Meganium_(Pok%C3%A9mon)" TargetMode="External"/><Relationship Id="rId427" Type="http://schemas.openxmlformats.org/officeDocument/2006/relationships/hyperlink" Target="https://bulbapedia.bulbagarden.net/wiki/Meganium_(Pok%C3%A9mon)" TargetMode="External"/><Relationship Id="rId1250" Type="http://schemas.openxmlformats.org/officeDocument/2006/relationships/hyperlink" Target="https://bulbapedia.bulbagarden.net/wiki/Lumineon_(Pok%C3%A9mon)" TargetMode="External"/><Relationship Id="rId1251" Type="http://schemas.openxmlformats.org/officeDocument/2006/relationships/hyperlink" Target="https://bulbapedia.bulbagarden.net/wiki/Lumineon_(Pok%C3%A9mon)" TargetMode="External"/><Relationship Id="rId1252" Type="http://schemas.openxmlformats.org/officeDocument/2006/relationships/hyperlink" Target="https://bulbapedia.bulbagarden.net/wiki/Lumineon_(Pok%C3%A9mon)" TargetMode="External"/><Relationship Id="rId422" Type="http://schemas.openxmlformats.org/officeDocument/2006/relationships/hyperlink" Target="https://bulbapedia.bulbagarden.net/wiki/Chikorita_(Pok%C3%A9mon)" TargetMode="External"/><Relationship Id="rId1253" Type="http://schemas.openxmlformats.org/officeDocument/2006/relationships/hyperlink" Target="https://bulbapedia.bulbagarden.net/wiki/Mantyke_(Pok%C3%A9mon)" TargetMode="External"/><Relationship Id="rId2100" Type="http://schemas.openxmlformats.org/officeDocument/2006/relationships/hyperlink" Target="https://bulbapedia.bulbagarden.net/wiki/Tapu_Koko_(Pok%C3%A9mon)" TargetMode="External"/><Relationship Id="rId421" Type="http://schemas.openxmlformats.org/officeDocument/2006/relationships/hyperlink" Target="https://bulbapedia.bulbagarden.net/wiki/Chikorita_(Pok%C3%A9mon)" TargetMode="External"/><Relationship Id="rId1254" Type="http://schemas.openxmlformats.org/officeDocument/2006/relationships/hyperlink" Target="https://bulbapedia.bulbagarden.net/wiki/Mantyke_(Pok%C3%A9mon)" TargetMode="External"/><Relationship Id="rId2101" Type="http://schemas.openxmlformats.org/officeDocument/2006/relationships/hyperlink" Target="https://bulbapedia.bulbagarden.net/wiki/Tapu_Lele_(Pok%C3%A9mon)" TargetMode="External"/><Relationship Id="rId420" Type="http://schemas.openxmlformats.org/officeDocument/2006/relationships/hyperlink" Target="https://bulbapedia.bulbagarden.net/wiki/Mew_(Pok%C3%A9mon)" TargetMode="External"/><Relationship Id="rId1255" Type="http://schemas.openxmlformats.org/officeDocument/2006/relationships/hyperlink" Target="https://bulbapedia.bulbagarden.net/wiki/Snover_(Pok%C3%A9mon)" TargetMode="External"/><Relationship Id="rId2102" Type="http://schemas.openxmlformats.org/officeDocument/2006/relationships/hyperlink" Target="https://bulbapedia.bulbagarden.net/wiki/Tapu_Lele_(Pok%C3%A9mon)" TargetMode="External"/><Relationship Id="rId1256" Type="http://schemas.openxmlformats.org/officeDocument/2006/relationships/hyperlink" Target="https://bulbapedia.bulbagarden.net/wiki/Snover_(Pok%C3%A9mon)" TargetMode="External"/><Relationship Id="rId2103" Type="http://schemas.openxmlformats.org/officeDocument/2006/relationships/hyperlink" Target="https://bulbapedia.bulbagarden.net/wiki/Tapu_Bulu_(Pok%C3%A9mon)" TargetMode="External"/><Relationship Id="rId1246" Type="http://schemas.openxmlformats.org/officeDocument/2006/relationships/hyperlink" Target="https://bulbapedia.bulbagarden.net/wiki/Finneon_(Pok%C3%A9mon)" TargetMode="External"/><Relationship Id="rId1247" Type="http://schemas.openxmlformats.org/officeDocument/2006/relationships/hyperlink" Target="https://bulbapedia.bulbagarden.net/wiki/Finneon_(Pok%C3%A9mon)" TargetMode="External"/><Relationship Id="rId1248" Type="http://schemas.openxmlformats.org/officeDocument/2006/relationships/hyperlink" Target="https://bulbapedia.bulbagarden.net/wiki/Finneon_(Pok%C3%A9mon)" TargetMode="External"/><Relationship Id="rId1249" Type="http://schemas.openxmlformats.org/officeDocument/2006/relationships/hyperlink" Target="https://bulbapedia.bulbagarden.net/wiki/Lumineon_(Pok%C3%A9mon)" TargetMode="External"/><Relationship Id="rId415" Type="http://schemas.openxmlformats.org/officeDocument/2006/relationships/hyperlink" Target="https://bulbapedia.bulbagarden.net/wiki/Dragonite_(Pok%C3%A9mon)" TargetMode="External"/><Relationship Id="rId899" Type="http://schemas.openxmlformats.org/officeDocument/2006/relationships/hyperlink" Target="https://bulbapedia.bulbagarden.net/wiki/Wailmer_(Pok%C3%A9mon)" TargetMode="External"/><Relationship Id="rId414" Type="http://schemas.openxmlformats.org/officeDocument/2006/relationships/hyperlink" Target="https://bulbapedia.bulbagarden.net/wiki/Dragonair_(Pok%C3%A9mon)" TargetMode="External"/><Relationship Id="rId898" Type="http://schemas.openxmlformats.org/officeDocument/2006/relationships/hyperlink" Target="https://bulbapedia.bulbagarden.net/wiki/Sharpedo_(Pok%C3%A9mon)" TargetMode="External"/><Relationship Id="rId413" Type="http://schemas.openxmlformats.org/officeDocument/2006/relationships/hyperlink" Target="https://bulbapedia.bulbagarden.net/wiki/Dragonair_(Pok%C3%A9mon)" TargetMode="External"/><Relationship Id="rId897" Type="http://schemas.openxmlformats.org/officeDocument/2006/relationships/hyperlink" Target="https://bulbapedia.bulbagarden.net/wiki/Sharpedo_(Pok%C3%A9mon)" TargetMode="External"/><Relationship Id="rId412" Type="http://schemas.openxmlformats.org/officeDocument/2006/relationships/hyperlink" Target="https://bulbapedia.bulbagarden.net/wiki/Dratini_(Pok%C3%A9mon)" TargetMode="External"/><Relationship Id="rId896" Type="http://schemas.openxmlformats.org/officeDocument/2006/relationships/hyperlink" Target="https://bulbapedia.bulbagarden.net/wiki/Carvanha_(Pok%C3%A9mon)" TargetMode="External"/><Relationship Id="rId419" Type="http://schemas.openxmlformats.org/officeDocument/2006/relationships/hyperlink" Target="https://bulbapedia.bulbagarden.net/wiki/Mew_(Pok%C3%A9mon)" TargetMode="External"/><Relationship Id="rId418" Type="http://schemas.openxmlformats.org/officeDocument/2006/relationships/hyperlink" Target="https://bulbapedia.bulbagarden.net/wiki/Mewtwo_(Pok%C3%A9mon)" TargetMode="External"/><Relationship Id="rId417" Type="http://schemas.openxmlformats.org/officeDocument/2006/relationships/hyperlink" Target="https://bulbapedia.bulbagarden.net/wiki/Mewtwo_(Pok%C3%A9mon)" TargetMode="External"/><Relationship Id="rId416" Type="http://schemas.openxmlformats.org/officeDocument/2006/relationships/hyperlink" Target="https://bulbapedia.bulbagarden.net/wiki/Dragonite_(Pok%C3%A9mon)" TargetMode="External"/><Relationship Id="rId891" Type="http://schemas.openxmlformats.org/officeDocument/2006/relationships/hyperlink" Target="https://bulbapedia.bulbagarden.net/wiki/Swalot_(Pok%C3%A9mon)" TargetMode="External"/><Relationship Id="rId890" Type="http://schemas.openxmlformats.org/officeDocument/2006/relationships/hyperlink" Target="https://bulbapedia.bulbagarden.net/wiki/Gulpin_(Pok%C3%A9mon)" TargetMode="External"/><Relationship Id="rId1240" Type="http://schemas.openxmlformats.org/officeDocument/2006/relationships/hyperlink" Target="https://bulbapedia.bulbagarden.net/wiki/Toxicroak_(Pok%C3%A9mon)" TargetMode="External"/><Relationship Id="rId1241" Type="http://schemas.openxmlformats.org/officeDocument/2006/relationships/hyperlink" Target="https://bulbapedia.bulbagarden.net/wiki/Toxicroak_(Pok%C3%A9mon)" TargetMode="External"/><Relationship Id="rId411" Type="http://schemas.openxmlformats.org/officeDocument/2006/relationships/hyperlink" Target="https://bulbapedia.bulbagarden.net/wiki/Dratini_(Pok%C3%A9mon)" TargetMode="External"/><Relationship Id="rId895" Type="http://schemas.openxmlformats.org/officeDocument/2006/relationships/hyperlink" Target="https://bulbapedia.bulbagarden.net/wiki/Carvanha_(Pok%C3%A9mon)" TargetMode="External"/><Relationship Id="rId1242" Type="http://schemas.openxmlformats.org/officeDocument/2006/relationships/hyperlink" Target="https://bulbapedia.bulbagarden.net/wiki/Toxicroak_(Pok%C3%A9mon)" TargetMode="External"/><Relationship Id="rId410" Type="http://schemas.openxmlformats.org/officeDocument/2006/relationships/hyperlink" Target="https://bulbapedia.bulbagarden.net/wiki/Moltres_(Pok%C3%A9mon)" TargetMode="External"/><Relationship Id="rId894" Type="http://schemas.openxmlformats.org/officeDocument/2006/relationships/hyperlink" Target="https://bulbapedia.bulbagarden.net/wiki/Swalot_(Pok%C3%A9mon)" TargetMode="External"/><Relationship Id="rId1243" Type="http://schemas.openxmlformats.org/officeDocument/2006/relationships/hyperlink" Target="https://bulbapedia.bulbagarden.net/wiki/Carnivine_(Pok%C3%A9mon)" TargetMode="External"/><Relationship Id="rId893" Type="http://schemas.openxmlformats.org/officeDocument/2006/relationships/hyperlink" Target="https://bulbapedia.bulbagarden.net/wiki/Swalot_(Pok%C3%A9mon)" TargetMode="External"/><Relationship Id="rId1244" Type="http://schemas.openxmlformats.org/officeDocument/2006/relationships/hyperlink" Target="https://bulbapedia.bulbagarden.net/wiki/Carnivine_(Pok%C3%A9mon)" TargetMode="External"/><Relationship Id="rId892" Type="http://schemas.openxmlformats.org/officeDocument/2006/relationships/hyperlink" Target="https://bulbapedia.bulbagarden.net/wiki/Swalot_(Pok%C3%A9mon)" TargetMode="External"/><Relationship Id="rId1245" Type="http://schemas.openxmlformats.org/officeDocument/2006/relationships/hyperlink" Target="https://bulbapedia.bulbagarden.net/wiki/Finneon_(Pok%C3%A9mon)" TargetMode="External"/><Relationship Id="rId1279" Type="http://schemas.openxmlformats.org/officeDocument/2006/relationships/hyperlink" Target="https://bulbapedia.bulbagarden.net/wiki/Electivire_(Pok%C3%A9mon)" TargetMode="External"/><Relationship Id="rId2126" Type="http://schemas.openxmlformats.org/officeDocument/2006/relationships/hyperlink" Target="https://bulbapedia.bulbagarden.net/wiki/Kartana_(Pok%C3%A9mon)" TargetMode="External"/><Relationship Id="rId2127" Type="http://schemas.openxmlformats.org/officeDocument/2006/relationships/hyperlink" Target="https://bulbapedia.bulbagarden.net/wiki/Guzzlord_(Pok%C3%A9mon)" TargetMode="External"/><Relationship Id="rId2128" Type="http://schemas.openxmlformats.org/officeDocument/2006/relationships/hyperlink" Target="https://bulbapedia.bulbagarden.net/wiki/Guzzlord_(Pok%C3%A9mon)" TargetMode="External"/><Relationship Id="rId2129" Type="http://schemas.openxmlformats.org/officeDocument/2006/relationships/hyperlink" Target="https://bulbapedia.bulbagarden.net/wiki/Necrozma_(Pok%C3%A9mon)" TargetMode="External"/><Relationship Id="rId448" Type="http://schemas.openxmlformats.org/officeDocument/2006/relationships/hyperlink" Target="https://bulbapedia.bulbagarden.net/wiki/Hoothoot_(Pok%C3%A9mon)" TargetMode="External"/><Relationship Id="rId447" Type="http://schemas.openxmlformats.org/officeDocument/2006/relationships/hyperlink" Target="https://bulbapedia.bulbagarden.net/wiki/Hoothoot_(Pok%C3%A9mon)" TargetMode="External"/><Relationship Id="rId446" Type="http://schemas.openxmlformats.org/officeDocument/2006/relationships/hyperlink" Target="https://bulbapedia.bulbagarden.net/wiki/Furret_(Pok%C3%A9mon)" TargetMode="External"/><Relationship Id="rId445" Type="http://schemas.openxmlformats.org/officeDocument/2006/relationships/hyperlink" Target="https://bulbapedia.bulbagarden.net/wiki/Furret_(Pok%C3%A9mon)" TargetMode="External"/><Relationship Id="rId449" Type="http://schemas.openxmlformats.org/officeDocument/2006/relationships/hyperlink" Target="https://bulbapedia.bulbagarden.net/wiki/Noctowl_(Pok%C3%A9mon)" TargetMode="External"/><Relationship Id="rId1270" Type="http://schemas.openxmlformats.org/officeDocument/2006/relationships/hyperlink" Target="https://bulbapedia.bulbagarden.net/wiki/Lickilicky_(Pok%C3%A9mon)" TargetMode="External"/><Relationship Id="rId440" Type="http://schemas.openxmlformats.org/officeDocument/2006/relationships/hyperlink" Target="https://bulbapedia.bulbagarden.net/wiki/Croconaw_(Pok%C3%A9mon)" TargetMode="External"/><Relationship Id="rId1271" Type="http://schemas.openxmlformats.org/officeDocument/2006/relationships/hyperlink" Target="https://bulbapedia.bulbagarden.net/wiki/Rhyperior_(Pok%C3%A9mon)" TargetMode="External"/><Relationship Id="rId1272" Type="http://schemas.openxmlformats.org/officeDocument/2006/relationships/hyperlink" Target="https://bulbapedia.bulbagarden.net/wiki/Rhyperior_(Pok%C3%A9mon)" TargetMode="External"/><Relationship Id="rId1273" Type="http://schemas.openxmlformats.org/officeDocument/2006/relationships/hyperlink" Target="https://bulbapedia.bulbagarden.net/wiki/Rhyperior_(Pok%C3%A9mon)" TargetMode="External"/><Relationship Id="rId2120" Type="http://schemas.openxmlformats.org/officeDocument/2006/relationships/hyperlink" Target="https://bulbapedia.bulbagarden.net/wiki/Pheromosa_(Pok%C3%A9mon)" TargetMode="External"/><Relationship Id="rId1274" Type="http://schemas.openxmlformats.org/officeDocument/2006/relationships/hyperlink" Target="https://bulbapedia.bulbagarden.net/wiki/Rhyperior_(Pok%C3%A9mon)" TargetMode="External"/><Relationship Id="rId2121" Type="http://schemas.openxmlformats.org/officeDocument/2006/relationships/hyperlink" Target="https://bulbapedia.bulbagarden.net/wiki/Xurkitree_(Pok%C3%A9mon)" TargetMode="External"/><Relationship Id="rId444" Type="http://schemas.openxmlformats.org/officeDocument/2006/relationships/hyperlink" Target="https://bulbapedia.bulbagarden.net/wiki/Sentret_(Pok%C3%A9mon)" TargetMode="External"/><Relationship Id="rId1275" Type="http://schemas.openxmlformats.org/officeDocument/2006/relationships/hyperlink" Target="https://bulbapedia.bulbagarden.net/wiki/Tangrowth_(Pok%C3%A9mon)" TargetMode="External"/><Relationship Id="rId2122" Type="http://schemas.openxmlformats.org/officeDocument/2006/relationships/hyperlink" Target="https://bulbapedia.bulbagarden.net/wiki/Xurkitree_(Pok%C3%A9mon)" TargetMode="External"/><Relationship Id="rId443" Type="http://schemas.openxmlformats.org/officeDocument/2006/relationships/hyperlink" Target="https://bulbapedia.bulbagarden.net/wiki/Sentret_(Pok%C3%A9mon)" TargetMode="External"/><Relationship Id="rId1276" Type="http://schemas.openxmlformats.org/officeDocument/2006/relationships/hyperlink" Target="https://bulbapedia.bulbagarden.net/wiki/Tangrowth_(Pok%C3%A9mon)" TargetMode="External"/><Relationship Id="rId2123" Type="http://schemas.openxmlformats.org/officeDocument/2006/relationships/hyperlink" Target="https://bulbapedia.bulbagarden.net/wiki/Celesteela_(Pok%C3%A9mon)" TargetMode="External"/><Relationship Id="rId442" Type="http://schemas.openxmlformats.org/officeDocument/2006/relationships/hyperlink" Target="https://bulbapedia.bulbagarden.net/wiki/Feraligatr_(Pok%C3%A9mon)" TargetMode="External"/><Relationship Id="rId1277" Type="http://schemas.openxmlformats.org/officeDocument/2006/relationships/hyperlink" Target="https://bulbapedia.bulbagarden.net/wiki/Tangrowth_(Pok%C3%A9mon)" TargetMode="External"/><Relationship Id="rId2124" Type="http://schemas.openxmlformats.org/officeDocument/2006/relationships/hyperlink" Target="https://bulbapedia.bulbagarden.net/wiki/Celesteela_(Pok%C3%A9mon)" TargetMode="External"/><Relationship Id="rId441" Type="http://schemas.openxmlformats.org/officeDocument/2006/relationships/hyperlink" Target="https://bulbapedia.bulbagarden.net/wiki/Feraligatr_(Pok%C3%A9mon)" TargetMode="External"/><Relationship Id="rId1278" Type="http://schemas.openxmlformats.org/officeDocument/2006/relationships/hyperlink" Target="https://bulbapedia.bulbagarden.net/wiki/Tangrowth_(Pok%C3%A9mon)" TargetMode="External"/><Relationship Id="rId2125" Type="http://schemas.openxmlformats.org/officeDocument/2006/relationships/hyperlink" Target="https://bulbapedia.bulbagarden.net/wiki/Kartana_(Pok%C3%A9mon)" TargetMode="External"/><Relationship Id="rId1268" Type="http://schemas.openxmlformats.org/officeDocument/2006/relationships/hyperlink" Target="https://bulbapedia.bulbagarden.net/wiki/Magnezone_(Pok%C3%A9mon)" TargetMode="External"/><Relationship Id="rId2115" Type="http://schemas.openxmlformats.org/officeDocument/2006/relationships/hyperlink" Target="https://bulbapedia.bulbagarden.net/wiki/Nihilego_(Pok%C3%A9mon)" TargetMode="External"/><Relationship Id="rId1269" Type="http://schemas.openxmlformats.org/officeDocument/2006/relationships/hyperlink" Target="https://bulbapedia.bulbagarden.net/wiki/Lickilicky_(Pok%C3%A9mon)" TargetMode="External"/><Relationship Id="rId2116" Type="http://schemas.openxmlformats.org/officeDocument/2006/relationships/hyperlink" Target="https://bulbapedia.bulbagarden.net/wiki/Nihilego_(Pok%C3%A9mon)" TargetMode="External"/><Relationship Id="rId2117" Type="http://schemas.openxmlformats.org/officeDocument/2006/relationships/hyperlink" Target="https://bulbapedia.bulbagarden.net/wiki/Buzzwole_(Pok%C3%A9mon)" TargetMode="External"/><Relationship Id="rId2118" Type="http://schemas.openxmlformats.org/officeDocument/2006/relationships/hyperlink" Target="https://bulbapedia.bulbagarden.net/wiki/Buzzwole_(Pok%C3%A9mon)" TargetMode="External"/><Relationship Id="rId2119" Type="http://schemas.openxmlformats.org/officeDocument/2006/relationships/hyperlink" Target="https://bulbapedia.bulbagarden.net/wiki/Pheromosa_(Pok%C3%A9mon)" TargetMode="External"/><Relationship Id="rId437" Type="http://schemas.openxmlformats.org/officeDocument/2006/relationships/hyperlink" Target="https://bulbapedia.bulbagarden.net/wiki/Totodile_(Pok%C3%A9mon)" TargetMode="External"/><Relationship Id="rId436" Type="http://schemas.openxmlformats.org/officeDocument/2006/relationships/hyperlink" Target="https://bulbapedia.bulbagarden.net/wiki/Typhlosion_(Pok%C3%A9mon)" TargetMode="External"/><Relationship Id="rId435" Type="http://schemas.openxmlformats.org/officeDocument/2006/relationships/hyperlink" Target="https://bulbapedia.bulbagarden.net/wiki/Typhlosion_(Pok%C3%A9mon)" TargetMode="External"/><Relationship Id="rId434" Type="http://schemas.openxmlformats.org/officeDocument/2006/relationships/hyperlink" Target="https://bulbapedia.bulbagarden.net/wiki/Typhlosion_(Pok%C3%A9mon)" TargetMode="External"/><Relationship Id="rId439" Type="http://schemas.openxmlformats.org/officeDocument/2006/relationships/hyperlink" Target="https://bulbapedia.bulbagarden.net/wiki/Croconaw_(Pok%C3%A9mon)" TargetMode="External"/><Relationship Id="rId438" Type="http://schemas.openxmlformats.org/officeDocument/2006/relationships/hyperlink" Target="https://bulbapedia.bulbagarden.net/wiki/Totodile_(Pok%C3%A9mon)" TargetMode="External"/><Relationship Id="rId1260" Type="http://schemas.openxmlformats.org/officeDocument/2006/relationships/hyperlink" Target="https://bulbapedia.bulbagarden.net/wiki/Abomasnow_(Pok%C3%A9mon)" TargetMode="External"/><Relationship Id="rId1261" Type="http://schemas.openxmlformats.org/officeDocument/2006/relationships/hyperlink" Target="https://bulbapedia.bulbagarden.net/wiki/Abomasnow_(Pok%C3%A9mon)" TargetMode="External"/><Relationship Id="rId1262" Type="http://schemas.openxmlformats.org/officeDocument/2006/relationships/hyperlink" Target="https://bulbapedia.bulbagarden.net/wiki/Abomasnow_(Pok%C3%A9mon)" TargetMode="External"/><Relationship Id="rId1263" Type="http://schemas.openxmlformats.org/officeDocument/2006/relationships/hyperlink" Target="https://bulbapedia.bulbagarden.net/wiki/Weavile_(Pok%C3%A9mon)" TargetMode="External"/><Relationship Id="rId2110" Type="http://schemas.openxmlformats.org/officeDocument/2006/relationships/hyperlink" Target="https://bulbapedia.bulbagarden.net/wiki/Cosmoem_(Pok%C3%A9mon)" TargetMode="External"/><Relationship Id="rId433" Type="http://schemas.openxmlformats.org/officeDocument/2006/relationships/hyperlink" Target="https://bulbapedia.bulbagarden.net/wiki/Typhlosion_(Pok%C3%A9mon)" TargetMode="External"/><Relationship Id="rId1264" Type="http://schemas.openxmlformats.org/officeDocument/2006/relationships/hyperlink" Target="https://bulbapedia.bulbagarden.net/wiki/Weavile_(Pok%C3%A9mon)" TargetMode="External"/><Relationship Id="rId2111" Type="http://schemas.openxmlformats.org/officeDocument/2006/relationships/hyperlink" Target="https://bulbapedia.bulbagarden.net/wiki/Solgaleo_(Pok%C3%A9mon)" TargetMode="External"/><Relationship Id="rId432" Type="http://schemas.openxmlformats.org/officeDocument/2006/relationships/hyperlink" Target="https://bulbapedia.bulbagarden.net/wiki/Quilava_(Pok%C3%A9mon)" TargetMode="External"/><Relationship Id="rId1265" Type="http://schemas.openxmlformats.org/officeDocument/2006/relationships/hyperlink" Target="https://bulbapedia.bulbagarden.net/wiki/Weavile_(Pok%C3%A9mon)" TargetMode="External"/><Relationship Id="rId2112" Type="http://schemas.openxmlformats.org/officeDocument/2006/relationships/hyperlink" Target="https://bulbapedia.bulbagarden.net/wiki/Solgaleo_(Pok%C3%A9mon)" TargetMode="External"/><Relationship Id="rId431" Type="http://schemas.openxmlformats.org/officeDocument/2006/relationships/hyperlink" Target="https://bulbapedia.bulbagarden.net/wiki/Quilava_(Pok%C3%A9mon)" TargetMode="External"/><Relationship Id="rId1266" Type="http://schemas.openxmlformats.org/officeDocument/2006/relationships/hyperlink" Target="https://bulbapedia.bulbagarden.net/wiki/Weavile_(Pok%C3%A9mon)" TargetMode="External"/><Relationship Id="rId2113" Type="http://schemas.openxmlformats.org/officeDocument/2006/relationships/hyperlink" Target="https://bulbapedia.bulbagarden.net/wiki/Lunala_(Pok%C3%A9mon)" TargetMode="External"/><Relationship Id="rId430" Type="http://schemas.openxmlformats.org/officeDocument/2006/relationships/hyperlink" Target="https://bulbapedia.bulbagarden.net/wiki/Cyndaquil_(Pok%C3%A9mon)" TargetMode="External"/><Relationship Id="rId1267" Type="http://schemas.openxmlformats.org/officeDocument/2006/relationships/hyperlink" Target="https://bulbapedia.bulbagarden.net/wiki/Magnezone_(Pok%C3%A9mon)" TargetMode="External"/><Relationship Id="rId2114" Type="http://schemas.openxmlformats.org/officeDocument/2006/relationships/hyperlink" Target="https://bulbapedia.bulbagarden.net/wiki/Lunala_(Pok%C3%A9mon)" TargetMode="External"/></Relationships>
</file>

<file path=xl/worksheets/_rels/sheet4.xml.rels><?xml version="1.0" encoding="UTF-8" standalone="yes"?><Relationships xmlns="http://schemas.openxmlformats.org/package/2006/relationships"><Relationship Id="rId392" Type="http://schemas.openxmlformats.org/officeDocument/2006/relationships/hyperlink" Target="https://bulbapedia.bulbagarden.net/wiki/Croconaw_(Pok%C3%A9mon)" TargetMode="External"/><Relationship Id="rId391" Type="http://schemas.openxmlformats.org/officeDocument/2006/relationships/hyperlink" Target="https://bulbapedia.bulbagarden.net/wiki/Croconaw_(Pok%C3%A9mon)" TargetMode="External"/><Relationship Id="rId390" Type="http://schemas.openxmlformats.org/officeDocument/2006/relationships/hyperlink" Target="https://bulbapedia.bulbagarden.net/wiki/Totodile_(Pok%C3%A9mon)" TargetMode="External"/><Relationship Id="rId1" Type="http://schemas.openxmlformats.org/officeDocument/2006/relationships/hyperlink" Target="https://bulbapedia.bulbagarden.net/wiki/Bulbasaur_(Pok%C3%A9mon)" TargetMode="External"/><Relationship Id="rId2" Type="http://schemas.openxmlformats.org/officeDocument/2006/relationships/hyperlink" Target="https://bulbapedia.bulbagarden.net/wiki/Bulbasaur_(Pok%C3%A9mon)" TargetMode="External"/><Relationship Id="rId3" Type="http://schemas.openxmlformats.org/officeDocument/2006/relationships/hyperlink" Target="https://bulbapedia.bulbagarden.net/wiki/Ivysaur_(Pok%C3%A9mon)" TargetMode="External"/><Relationship Id="rId4" Type="http://schemas.openxmlformats.org/officeDocument/2006/relationships/hyperlink" Target="https://bulbapedia.bulbagarden.net/wiki/Ivysaur_(Pok%C3%A9mon)" TargetMode="External"/><Relationship Id="rId9" Type="http://schemas.openxmlformats.org/officeDocument/2006/relationships/hyperlink" Target="https://bulbapedia.bulbagarden.net/wiki/Charmeleon_(Pok%C3%A9mon)" TargetMode="External"/><Relationship Id="rId385" Type="http://schemas.openxmlformats.org/officeDocument/2006/relationships/hyperlink" Target="https://bulbapedia.bulbagarden.net/wiki/Typhlosion_(Pok%C3%A9mon)" TargetMode="External"/><Relationship Id="rId384" Type="http://schemas.openxmlformats.org/officeDocument/2006/relationships/hyperlink" Target="https://bulbapedia.bulbagarden.net/wiki/Quilava_(Pok%C3%A9mon)" TargetMode="External"/><Relationship Id="rId383" Type="http://schemas.openxmlformats.org/officeDocument/2006/relationships/hyperlink" Target="https://bulbapedia.bulbagarden.net/wiki/Quilava_(Pok%C3%A9mon)" TargetMode="External"/><Relationship Id="rId382" Type="http://schemas.openxmlformats.org/officeDocument/2006/relationships/hyperlink" Target="https://bulbapedia.bulbagarden.net/wiki/Cyndaquil_(Pok%C3%A9mon)" TargetMode="External"/><Relationship Id="rId5" Type="http://schemas.openxmlformats.org/officeDocument/2006/relationships/hyperlink" Target="https://bulbapedia.bulbagarden.net/wiki/Venusaur_(Pok%C3%A9mon)" TargetMode="External"/><Relationship Id="rId389" Type="http://schemas.openxmlformats.org/officeDocument/2006/relationships/hyperlink" Target="https://bulbapedia.bulbagarden.net/wiki/Totodile_(Pok%C3%A9mon)" TargetMode="External"/><Relationship Id="rId6" Type="http://schemas.openxmlformats.org/officeDocument/2006/relationships/hyperlink" Target="https://bulbapedia.bulbagarden.net/wiki/Venusaur_(Pok%C3%A9mon)" TargetMode="External"/><Relationship Id="rId388" Type="http://schemas.openxmlformats.org/officeDocument/2006/relationships/hyperlink" Target="https://bulbapedia.bulbagarden.net/wiki/Typhlosion_(Pok%C3%A9mon)" TargetMode="External"/><Relationship Id="rId7" Type="http://schemas.openxmlformats.org/officeDocument/2006/relationships/hyperlink" Target="https://bulbapedia.bulbagarden.net/wiki/Charmander_(Pok%C3%A9mon)" TargetMode="External"/><Relationship Id="rId387" Type="http://schemas.openxmlformats.org/officeDocument/2006/relationships/hyperlink" Target="https://bulbapedia.bulbagarden.net/wiki/Typhlosion_(Pok%C3%A9mon)" TargetMode="External"/><Relationship Id="rId8" Type="http://schemas.openxmlformats.org/officeDocument/2006/relationships/hyperlink" Target="https://bulbapedia.bulbagarden.net/wiki/Charmander_(Pok%C3%A9mon)" TargetMode="External"/><Relationship Id="rId386" Type="http://schemas.openxmlformats.org/officeDocument/2006/relationships/hyperlink" Target="https://bulbapedia.bulbagarden.net/wiki/Typhlosion_(Pok%C3%A9mon)" TargetMode="External"/><Relationship Id="rId381" Type="http://schemas.openxmlformats.org/officeDocument/2006/relationships/hyperlink" Target="https://bulbapedia.bulbagarden.net/wiki/Cyndaquil_(Pok%C3%A9mon)" TargetMode="External"/><Relationship Id="rId380" Type="http://schemas.openxmlformats.org/officeDocument/2006/relationships/hyperlink" Target="https://bulbapedia.bulbagarden.net/wiki/Meganium_(Pok%C3%A9mon)" TargetMode="External"/><Relationship Id="rId379" Type="http://schemas.openxmlformats.org/officeDocument/2006/relationships/hyperlink" Target="https://bulbapedia.bulbagarden.net/wiki/Meganium_(Pok%C3%A9mon)" TargetMode="External"/><Relationship Id="rId374" Type="http://schemas.openxmlformats.org/officeDocument/2006/relationships/hyperlink" Target="https://bulbapedia.bulbagarden.net/wiki/Mew_(Pok%C3%A9mon)" TargetMode="External"/><Relationship Id="rId373" Type="http://schemas.openxmlformats.org/officeDocument/2006/relationships/hyperlink" Target="https://bulbapedia.bulbagarden.net/wiki/Mew_(Pok%C3%A9mon)" TargetMode="External"/><Relationship Id="rId372" Type="http://schemas.openxmlformats.org/officeDocument/2006/relationships/hyperlink" Target="https://bulbapedia.bulbagarden.net/wiki/Mewtwo_(Pok%C3%A9mon)" TargetMode="External"/><Relationship Id="rId371" Type="http://schemas.openxmlformats.org/officeDocument/2006/relationships/hyperlink" Target="https://bulbapedia.bulbagarden.net/wiki/Mewtwo_(Pok%C3%A9mon)" TargetMode="External"/><Relationship Id="rId378" Type="http://schemas.openxmlformats.org/officeDocument/2006/relationships/hyperlink" Target="https://bulbapedia.bulbagarden.net/wiki/Bayleef_(Pok%C3%A9mon)" TargetMode="External"/><Relationship Id="rId377" Type="http://schemas.openxmlformats.org/officeDocument/2006/relationships/hyperlink" Target="https://bulbapedia.bulbagarden.net/wiki/Bayleef_(Pok%C3%A9mon)" TargetMode="External"/><Relationship Id="rId376" Type="http://schemas.openxmlformats.org/officeDocument/2006/relationships/hyperlink" Target="https://bulbapedia.bulbagarden.net/wiki/Chikorita_(Pok%C3%A9mon)" TargetMode="External"/><Relationship Id="rId375" Type="http://schemas.openxmlformats.org/officeDocument/2006/relationships/hyperlink" Target="https://bulbapedia.bulbagarden.net/wiki/Chikorita_(Pok%C3%A9mon)" TargetMode="External"/><Relationship Id="rId396" Type="http://schemas.openxmlformats.org/officeDocument/2006/relationships/hyperlink" Target="https://bulbapedia.bulbagarden.net/wiki/Sentret_(Pok%C3%A9mon)" TargetMode="External"/><Relationship Id="rId395" Type="http://schemas.openxmlformats.org/officeDocument/2006/relationships/hyperlink" Target="https://bulbapedia.bulbagarden.net/wiki/Sentret_(Pok%C3%A9mon)" TargetMode="External"/><Relationship Id="rId394" Type="http://schemas.openxmlformats.org/officeDocument/2006/relationships/hyperlink" Target="https://bulbapedia.bulbagarden.net/wiki/Feraligatr_(Pok%C3%A9mon)" TargetMode="External"/><Relationship Id="rId393" Type="http://schemas.openxmlformats.org/officeDocument/2006/relationships/hyperlink" Target="https://bulbapedia.bulbagarden.net/wiki/Feraligatr_(Pok%C3%A9mon)" TargetMode="External"/><Relationship Id="rId399" Type="http://schemas.openxmlformats.org/officeDocument/2006/relationships/hyperlink" Target="https://bulbapedia.bulbagarden.net/wiki/Hoothoot_(Pok%C3%A9mon)" TargetMode="External"/><Relationship Id="rId398" Type="http://schemas.openxmlformats.org/officeDocument/2006/relationships/hyperlink" Target="https://bulbapedia.bulbagarden.net/wiki/Furret_(Pok%C3%A9mon)" TargetMode="External"/><Relationship Id="rId397" Type="http://schemas.openxmlformats.org/officeDocument/2006/relationships/hyperlink" Target="https://bulbapedia.bulbagarden.net/wiki/Furret_(Pok%C3%A9mon)" TargetMode="External"/><Relationship Id="rId1730" Type="http://schemas.openxmlformats.org/officeDocument/2006/relationships/hyperlink" Target="https://bulbapedia.bulbagarden.net/wiki/Gourgeist_(Pok%C3%A9mon)" TargetMode="External"/><Relationship Id="rId1731" Type="http://schemas.openxmlformats.org/officeDocument/2006/relationships/hyperlink" Target="https://bulbapedia.bulbagarden.net/wiki/Gourgeist_(Pok%C3%A9mon)" TargetMode="External"/><Relationship Id="rId1732" Type="http://schemas.openxmlformats.org/officeDocument/2006/relationships/hyperlink" Target="https://bulbapedia.bulbagarden.net/wiki/Gourgeist_(Pok%C3%A9mon)" TargetMode="External"/><Relationship Id="rId1733" Type="http://schemas.openxmlformats.org/officeDocument/2006/relationships/hyperlink" Target="https://bulbapedia.bulbagarden.net/wiki/Gourgeist_(Pok%C3%A9mon)" TargetMode="External"/><Relationship Id="rId1734" Type="http://schemas.openxmlformats.org/officeDocument/2006/relationships/hyperlink" Target="https://bulbapedia.bulbagarden.net/wiki/Gourgeist_(Pok%C3%A9mon)" TargetMode="External"/><Relationship Id="rId1735" Type="http://schemas.openxmlformats.org/officeDocument/2006/relationships/hyperlink" Target="https://bulbapedia.bulbagarden.net/wiki/Bergmite_(Pok%C3%A9mon)" TargetMode="External"/><Relationship Id="rId1736" Type="http://schemas.openxmlformats.org/officeDocument/2006/relationships/hyperlink" Target="https://bulbapedia.bulbagarden.net/wiki/Bergmite_(Pok%C3%A9mon)" TargetMode="External"/><Relationship Id="rId1737" Type="http://schemas.openxmlformats.org/officeDocument/2006/relationships/hyperlink" Target="https://bulbapedia.bulbagarden.net/wiki/Avalugg_(Pok%C3%A9mon)" TargetMode="External"/><Relationship Id="rId1738" Type="http://schemas.openxmlformats.org/officeDocument/2006/relationships/hyperlink" Target="https://bulbapedia.bulbagarden.net/wiki/Avalugg_(Pok%C3%A9mon)" TargetMode="External"/><Relationship Id="rId1739" Type="http://schemas.openxmlformats.org/officeDocument/2006/relationships/hyperlink" Target="https://bulbapedia.bulbagarden.net/wiki/Avalugg_(Pok%C3%A9mon)" TargetMode="External"/><Relationship Id="rId1720" Type="http://schemas.openxmlformats.org/officeDocument/2006/relationships/hyperlink" Target="https://bulbapedia.bulbagarden.net/wiki/Pumpkaboo_(Pok%C3%A9mon)" TargetMode="External"/><Relationship Id="rId1721" Type="http://schemas.openxmlformats.org/officeDocument/2006/relationships/hyperlink" Target="https://bulbapedia.bulbagarden.net/wiki/Pumpkaboo_(Pok%C3%A9mon)" TargetMode="External"/><Relationship Id="rId1722" Type="http://schemas.openxmlformats.org/officeDocument/2006/relationships/hyperlink" Target="https://bulbapedia.bulbagarden.net/wiki/Pumpkaboo_(Pok%C3%A9mon)" TargetMode="External"/><Relationship Id="rId1723" Type="http://schemas.openxmlformats.org/officeDocument/2006/relationships/hyperlink" Target="https://bulbapedia.bulbagarden.net/wiki/Pumpkaboo_(Pok%C3%A9mon)" TargetMode="External"/><Relationship Id="rId1724" Type="http://schemas.openxmlformats.org/officeDocument/2006/relationships/hyperlink" Target="https://bulbapedia.bulbagarden.net/wiki/Pumpkaboo_(Pok%C3%A9mon)" TargetMode="External"/><Relationship Id="rId1725" Type="http://schemas.openxmlformats.org/officeDocument/2006/relationships/hyperlink" Target="https://bulbapedia.bulbagarden.net/wiki/Pumpkaboo_(Pok%C3%A9mon)" TargetMode="External"/><Relationship Id="rId1726" Type="http://schemas.openxmlformats.org/officeDocument/2006/relationships/hyperlink" Target="https://bulbapedia.bulbagarden.net/wiki/Pumpkaboo_(Pok%C3%A9mon)" TargetMode="External"/><Relationship Id="rId1727" Type="http://schemas.openxmlformats.org/officeDocument/2006/relationships/hyperlink" Target="https://bulbapedia.bulbagarden.net/wiki/Gourgeist_(Pok%C3%A9mon)" TargetMode="External"/><Relationship Id="rId1728" Type="http://schemas.openxmlformats.org/officeDocument/2006/relationships/hyperlink" Target="https://bulbapedia.bulbagarden.net/wiki/Gourgeist_(Pok%C3%A9mon)" TargetMode="External"/><Relationship Id="rId1729" Type="http://schemas.openxmlformats.org/officeDocument/2006/relationships/hyperlink" Target="https://bulbapedia.bulbagarden.net/wiki/Gourgeist_(Pok%C3%A9mon)" TargetMode="External"/><Relationship Id="rId1752" Type="http://schemas.openxmlformats.org/officeDocument/2006/relationships/hyperlink" Target="https://bulbapedia.bulbagarden.net/wiki/Zygarde_(Pok%C3%A9mon)" TargetMode="External"/><Relationship Id="rId1753" Type="http://schemas.openxmlformats.org/officeDocument/2006/relationships/hyperlink" Target="https://bulbapedia.bulbagarden.net/wiki/Diancie_(Pok%C3%A9mon)" TargetMode="External"/><Relationship Id="rId1754" Type="http://schemas.openxmlformats.org/officeDocument/2006/relationships/hyperlink" Target="https://bulbapedia.bulbagarden.net/wiki/Diancie_(Pok%C3%A9mon)" TargetMode="External"/><Relationship Id="rId1755" Type="http://schemas.openxmlformats.org/officeDocument/2006/relationships/hyperlink" Target="https://bulbapedia.bulbagarden.net/wiki/Hoopa_(Pok%C3%A9mon)" TargetMode="External"/><Relationship Id="rId1756" Type="http://schemas.openxmlformats.org/officeDocument/2006/relationships/hyperlink" Target="https://bulbapedia.bulbagarden.net/wiki/Hoopa_(Pok%C3%A9mon)" TargetMode="External"/><Relationship Id="rId1757" Type="http://schemas.openxmlformats.org/officeDocument/2006/relationships/hyperlink" Target="https://bulbapedia.bulbagarden.net/wiki/Hoopa_(Pok%C3%A9mon)" TargetMode="External"/><Relationship Id="rId1758" Type="http://schemas.openxmlformats.org/officeDocument/2006/relationships/hyperlink" Target="https://bulbapedia.bulbagarden.net/wiki/Hoopa_(Pok%C3%A9mon)" TargetMode="External"/><Relationship Id="rId1759" Type="http://schemas.openxmlformats.org/officeDocument/2006/relationships/hyperlink" Target="https://bulbapedia.bulbagarden.net/wiki/Hoopa_(Pok%C3%A9mon)" TargetMode="External"/><Relationship Id="rId808" Type="http://schemas.openxmlformats.org/officeDocument/2006/relationships/hyperlink" Target="https://bulbapedia.bulbagarden.net/wiki/Swablu_(Pok%C3%A9mon)" TargetMode="External"/><Relationship Id="rId807" Type="http://schemas.openxmlformats.org/officeDocument/2006/relationships/hyperlink" Target="https://bulbapedia.bulbagarden.net/wiki/Swablu_(Pok%C3%A9mon)" TargetMode="External"/><Relationship Id="rId806" Type="http://schemas.openxmlformats.org/officeDocument/2006/relationships/hyperlink" Target="https://bulbapedia.bulbagarden.net/wiki/Cacturne_(Pok%C3%A9mon)" TargetMode="External"/><Relationship Id="rId805" Type="http://schemas.openxmlformats.org/officeDocument/2006/relationships/hyperlink" Target="https://bulbapedia.bulbagarden.net/wiki/Cacturne_(Pok%C3%A9mon)" TargetMode="External"/><Relationship Id="rId809" Type="http://schemas.openxmlformats.org/officeDocument/2006/relationships/hyperlink" Target="https://bulbapedia.bulbagarden.net/wiki/Altaria_(Pok%C3%A9mon)" TargetMode="External"/><Relationship Id="rId800" Type="http://schemas.openxmlformats.org/officeDocument/2006/relationships/hyperlink" Target="https://bulbapedia.bulbagarden.net/wiki/Vibrava_(Pok%C3%A9mon)" TargetMode="External"/><Relationship Id="rId804" Type="http://schemas.openxmlformats.org/officeDocument/2006/relationships/hyperlink" Target="https://bulbapedia.bulbagarden.net/wiki/Cacnea_(Pok%C3%A9mon)" TargetMode="External"/><Relationship Id="rId803" Type="http://schemas.openxmlformats.org/officeDocument/2006/relationships/hyperlink" Target="https://bulbapedia.bulbagarden.net/wiki/Cacnea_(Pok%C3%A9mon)" TargetMode="External"/><Relationship Id="rId802" Type="http://schemas.openxmlformats.org/officeDocument/2006/relationships/hyperlink" Target="https://bulbapedia.bulbagarden.net/wiki/Flygon_(Pok%C3%A9mon)" TargetMode="External"/><Relationship Id="rId801" Type="http://schemas.openxmlformats.org/officeDocument/2006/relationships/hyperlink" Target="https://bulbapedia.bulbagarden.net/wiki/Flygon_(Pok%C3%A9mon)" TargetMode="External"/><Relationship Id="rId1750" Type="http://schemas.openxmlformats.org/officeDocument/2006/relationships/hyperlink" Target="https://bulbapedia.bulbagarden.net/wiki/Zygarde_(Pok%C3%A9mon)" TargetMode="External"/><Relationship Id="rId1751" Type="http://schemas.openxmlformats.org/officeDocument/2006/relationships/hyperlink" Target="https://bulbapedia.bulbagarden.net/wiki/Zygarde_(Pok%C3%A9mon)" TargetMode="External"/><Relationship Id="rId1741" Type="http://schemas.openxmlformats.org/officeDocument/2006/relationships/hyperlink" Target="https://bulbapedia.bulbagarden.net/wiki/Noibat_(Pok%C3%A9mon)" TargetMode="External"/><Relationship Id="rId1742" Type="http://schemas.openxmlformats.org/officeDocument/2006/relationships/hyperlink" Target="https://bulbapedia.bulbagarden.net/wiki/Noibat_(Pok%C3%A9mon)" TargetMode="External"/><Relationship Id="rId1743" Type="http://schemas.openxmlformats.org/officeDocument/2006/relationships/hyperlink" Target="https://bulbapedia.bulbagarden.net/wiki/Noivern_(Pok%C3%A9mon)" TargetMode="External"/><Relationship Id="rId1744" Type="http://schemas.openxmlformats.org/officeDocument/2006/relationships/hyperlink" Target="https://bulbapedia.bulbagarden.net/wiki/Noivern_(Pok%C3%A9mon)" TargetMode="External"/><Relationship Id="rId1745" Type="http://schemas.openxmlformats.org/officeDocument/2006/relationships/hyperlink" Target="https://bulbapedia.bulbagarden.net/wiki/Xerneas_(Pok%C3%A9mon)" TargetMode="External"/><Relationship Id="rId1746" Type="http://schemas.openxmlformats.org/officeDocument/2006/relationships/hyperlink" Target="https://bulbapedia.bulbagarden.net/wiki/Xerneas_(Pok%C3%A9mon)" TargetMode="External"/><Relationship Id="rId1747" Type="http://schemas.openxmlformats.org/officeDocument/2006/relationships/hyperlink" Target="https://bulbapedia.bulbagarden.net/wiki/Yveltal_(Pok%C3%A9mon)" TargetMode="External"/><Relationship Id="rId1748" Type="http://schemas.openxmlformats.org/officeDocument/2006/relationships/hyperlink" Target="https://bulbapedia.bulbagarden.net/wiki/Yveltal_(Pok%C3%A9mon)" TargetMode="External"/><Relationship Id="rId1749" Type="http://schemas.openxmlformats.org/officeDocument/2006/relationships/hyperlink" Target="https://bulbapedia.bulbagarden.net/wiki/Zygarde_(Pok%C3%A9mon)" TargetMode="External"/><Relationship Id="rId1740" Type="http://schemas.openxmlformats.org/officeDocument/2006/relationships/hyperlink" Target="https://bulbapedia.bulbagarden.net/wiki/Avalugg_(Pok%C3%A9mon)" TargetMode="External"/><Relationship Id="rId1710" Type="http://schemas.openxmlformats.org/officeDocument/2006/relationships/hyperlink" Target="https://bulbapedia.bulbagarden.net/wiki/Goodra_(Pok%C3%A9mon)" TargetMode="External"/><Relationship Id="rId1711" Type="http://schemas.openxmlformats.org/officeDocument/2006/relationships/hyperlink" Target="https://bulbapedia.bulbagarden.net/wiki/Goodra_(Pok%C3%A9mon)" TargetMode="External"/><Relationship Id="rId1712" Type="http://schemas.openxmlformats.org/officeDocument/2006/relationships/hyperlink" Target="https://bulbapedia.bulbagarden.net/wiki/Goodra_(Pok%C3%A9mon)" TargetMode="External"/><Relationship Id="rId1713" Type="http://schemas.openxmlformats.org/officeDocument/2006/relationships/hyperlink" Target="https://bulbapedia.bulbagarden.net/wiki/Klefki_(Pok%C3%A9mon)" TargetMode="External"/><Relationship Id="rId1714" Type="http://schemas.openxmlformats.org/officeDocument/2006/relationships/hyperlink" Target="https://bulbapedia.bulbagarden.net/wiki/Klefki_(Pok%C3%A9mon)" TargetMode="External"/><Relationship Id="rId1715" Type="http://schemas.openxmlformats.org/officeDocument/2006/relationships/hyperlink" Target="https://bulbapedia.bulbagarden.net/wiki/Phantump_(Pok%C3%A9mon)" TargetMode="External"/><Relationship Id="rId1716" Type="http://schemas.openxmlformats.org/officeDocument/2006/relationships/hyperlink" Target="https://bulbapedia.bulbagarden.net/wiki/Phantump_(Pok%C3%A9mon)" TargetMode="External"/><Relationship Id="rId1717" Type="http://schemas.openxmlformats.org/officeDocument/2006/relationships/hyperlink" Target="https://bulbapedia.bulbagarden.net/wiki/Trevenant_(Pok%C3%A9mon)" TargetMode="External"/><Relationship Id="rId1718" Type="http://schemas.openxmlformats.org/officeDocument/2006/relationships/hyperlink" Target="https://bulbapedia.bulbagarden.net/wiki/Trevenant_(Pok%C3%A9mon)" TargetMode="External"/><Relationship Id="rId1719" Type="http://schemas.openxmlformats.org/officeDocument/2006/relationships/hyperlink" Target="https://bulbapedia.bulbagarden.net/wiki/Pumpkaboo_(Pok%C3%A9mon)" TargetMode="External"/><Relationship Id="rId1700" Type="http://schemas.openxmlformats.org/officeDocument/2006/relationships/hyperlink" Target="https://bulbapedia.bulbagarden.net/wiki/Dedenne_(Pok%C3%A9mon)" TargetMode="External"/><Relationship Id="rId1701" Type="http://schemas.openxmlformats.org/officeDocument/2006/relationships/hyperlink" Target="https://bulbapedia.bulbagarden.net/wiki/Carbink_(Pok%C3%A9mon)" TargetMode="External"/><Relationship Id="rId1702" Type="http://schemas.openxmlformats.org/officeDocument/2006/relationships/hyperlink" Target="https://bulbapedia.bulbagarden.net/wiki/Carbink_(Pok%C3%A9mon)" TargetMode="External"/><Relationship Id="rId1703" Type="http://schemas.openxmlformats.org/officeDocument/2006/relationships/hyperlink" Target="https://bulbapedia.bulbagarden.net/wiki/Goomy_(Pok%C3%A9mon)" TargetMode="External"/><Relationship Id="rId1704" Type="http://schemas.openxmlformats.org/officeDocument/2006/relationships/hyperlink" Target="https://bulbapedia.bulbagarden.net/wiki/Goomy_(Pok%C3%A9mon)" TargetMode="External"/><Relationship Id="rId1705" Type="http://schemas.openxmlformats.org/officeDocument/2006/relationships/hyperlink" Target="https://bulbapedia.bulbagarden.net/wiki/Sliggoo_(Pok%C3%A9mon)" TargetMode="External"/><Relationship Id="rId1706" Type="http://schemas.openxmlformats.org/officeDocument/2006/relationships/hyperlink" Target="https://bulbapedia.bulbagarden.net/wiki/Sliggoo_(Pok%C3%A9mon)" TargetMode="External"/><Relationship Id="rId1707" Type="http://schemas.openxmlformats.org/officeDocument/2006/relationships/hyperlink" Target="https://bulbapedia.bulbagarden.net/wiki/Sliggoo_(Pok%C3%A9mon)" TargetMode="External"/><Relationship Id="rId1708" Type="http://schemas.openxmlformats.org/officeDocument/2006/relationships/hyperlink" Target="https://bulbapedia.bulbagarden.net/wiki/Sliggoo_(Pok%C3%A9mon)" TargetMode="External"/><Relationship Id="rId1709" Type="http://schemas.openxmlformats.org/officeDocument/2006/relationships/hyperlink" Target="https://bulbapedia.bulbagarden.net/wiki/Goodra_(Pok%C3%A9mon)" TargetMode="External"/><Relationship Id="rId40" Type="http://schemas.openxmlformats.org/officeDocument/2006/relationships/hyperlink" Target="https://bulbapedia.bulbagarden.net/wiki/Rattata_(Pok%C3%A9mon)" TargetMode="External"/><Relationship Id="rId1334" Type="http://schemas.openxmlformats.org/officeDocument/2006/relationships/hyperlink" Target="https://bulbapedia.bulbagarden.net/wiki/Minccino_(Pok%C3%A9mon)" TargetMode="External"/><Relationship Id="rId1335" Type="http://schemas.openxmlformats.org/officeDocument/2006/relationships/hyperlink" Target="https://bulbapedia.bulbagarden.net/wiki/Cinccino_(Pok%C3%A9mon)" TargetMode="External"/><Relationship Id="rId42" Type="http://schemas.openxmlformats.org/officeDocument/2006/relationships/hyperlink" Target="https://bulbapedia.bulbagarden.net/wiki/Raticate_(Pok%C3%A9mon)" TargetMode="External"/><Relationship Id="rId1336" Type="http://schemas.openxmlformats.org/officeDocument/2006/relationships/hyperlink" Target="https://bulbapedia.bulbagarden.net/wiki/Cinccino_(Pok%C3%A9mon)" TargetMode="External"/><Relationship Id="rId41" Type="http://schemas.openxmlformats.org/officeDocument/2006/relationships/hyperlink" Target="https://bulbapedia.bulbagarden.net/wiki/Raticate_(Pok%C3%A9mon)" TargetMode="External"/><Relationship Id="rId1337" Type="http://schemas.openxmlformats.org/officeDocument/2006/relationships/hyperlink" Target="https://bulbapedia.bulbagarden.net/wiki/Gothita_(Pok%C3%A9mon)" TargetMode="External"/><Relationship Id="rId44" Type="http://schemas.openxmlformats.org/officeDocument/2006/relationships/hyperlink" Target="https://bulbapedia.bulbagarden.net/wiki/Raticate_(Pok%C3%A9mon)" TargetMode="External"/><Relationship Id="rId1338" Type="http://schemas.openxmlformats.org/officeDocument/2006/relationships/hyperlink" Target="https://bulbapedia.bulbagarden.net/wiki/Gothita_(Pok%C3%A9mon)" TargetMode="External"/><Relationship Id="rId43" Type="http://schemas.openxmlformats.org/officeDocument/2006/relationships/hyperlink" Target="https://bulbapedia.bulbagarden.net/wiki/Raticate_(Pok%C3%A9mon)" TargetMode="External"/><Relationship Id="rId1339" Type="http://schemas.openxmlformats.org/officeDocument/2006/relationships/hyperlink" Target="https://bulbapedia.bulbagarden.net/wiki/Gothorita_(Pok%C3%A9mon)" TargetMode="External"/><Relationship Id="rId46" Type="http://schemas.openxmlformats.org/officeDocument/2006/relationships/hyperlink" Target="https://bulbapedia.bulbagarden.net/wiki/Spearow_(Pok%C3%A9mon)" TargetMode="External"/><Relationship Id="rId45" Type="http://schemas.openxmlformats.org/officeDocument/2006/relationships/hyperlink" Target="https://bulbapedia.bulbagarden.net/wiki/Spearow_(Pok%C3%A9mon)" TargetMode="External"/><Relationship Id="rId745" Type="http://schemas.openxmlformats.org/officeDocument/2006/relationships/hyperlink" Target="https://bulbapedia.bulbagarden.net/wiki/Sableye_(Pok%C3%A9mon)" TargetMode="External"/><Relationship Id="rId744" Type="http://schemas.openxmlformats.org/officeDocument/2006/relationships/hyperlink" Target="https://bulbapedia.bulbagarden.net/wiki/Delcatty_(Pok%C3%A9mon)" TargetMode="External"/><Relationship Id="rId743" Type="http://schemas.openxmlformats.org/officeDocument/2006/relationships/hyperlink" Target="https://bulbapedia.bulbagarden.net/wiki/Delcatty_(Pok%C3%A9mon)" TargetMode="External"/><Relationship Id="rId742" Type="http://schemas.openxmlformats.org/officeDocument/2006/relationships/hyperlink" Target="https://bulbapedia.bulbagarden.net/wiki/Skitty_(Pok%C3%A9mon)" TargetMode="External"/><Relationship Id="rId749" Type="http://schemas.openxmlformats.org/officeDocument/2006/relationships/hyperlink" Target="https://bulbapedia.bulbagarden.net/wiki/Aron_(Pok%C3%A9mon)" TargetMode="External"/><Relationship Id="rId748" Type="http://schemas.openxmlformats.org/officeDocument/2006/relationships/hyperlink" Target="https://bulbapedia.bulbagarden.net/wiki/Mawile_(Pok%C3%A9mon)" TargetMode="External"/><Relationship Id="rId747" Type="http://schemas.openxmlformats.org/officeDocument/2006/relationships/hyperlink" Target="https://bulbapedia.bulbagarden.net/wiki/Mawile_(Pok%C3%A9mon)" TargetMode="External"/><Relationship Id="rId746" Type="http://schemas.openxmlformats.org/officeDocument/2006/relationships/hyperlink" Target="https://bulbapedia.bulbagarden.net/wiki/Sableye_(Pok%C3%A9mon)" TargetMode="External"/><Relationship Id="rId48" Type="http://schemas.openxmlformats.org/officeDocument/2006/relationships/hyperlink" Target="https://bulbapedia.bulbagarden.net/wiki/Fearow_(Pok%C3%A9mon)" TargetMode="External"/><Relationship Id="rId47" Type="http://schemas.openxmlformats.org/officeDocument/2006/relationships/hyperlink" Target="https://bulbapedia.bulbagarden.net/wiki/Fearow_(Pok%C3%A9mon)" TargetMode="External"/><Relationship Id="rId49" Type="http://schemas.openxmlformats.org/officeDocument/2006/relationships/hyperlink" Target="https://bulbapedia.bulbagarden.net/wiki/Ekans_(Pok%C3%A9mon)" TargetMode="External"/><Relationship Id="rId741" Type="http://schemas.openxmlformats.org/officeDocument/2006/relationships/hyperlink" Target="https://bulbapedia.bulbagarden.net/wiki/Skitty_(Pok%C3%A9mon)" TargetMode="External"/><Relationship Id="rId1330" Type="http://schemas.openxmlformats.org/officeDocument/2006/relationships/hyperlink" Target="https://bulbapedia.bulbagarden.net/wiki/Zoroark_(Pok%C3%A9mon)" TargetMode="External"/><Relationship Id="rId740" Type="http://schemas.openxmlformats.org/officeDocument/2006/relationships/hyperlink" Target="https://bulbapedia.bulbagarden.net/wiki/Nosepass_(Pok%C3%A9mon)" TargetMode="External"/><Relationship Id="rId1331" Type="http://schemas.openxmlformats.org/officeDocument/2006/relationships/hyperlink" Target="https://bulbapedia.bulbagarden.net/wiki/Zoroark_(Pok%C3%A9mon)" TargetMode="External"/><Relationship Id="rId1332" Type="http://schemas.openxmlformats.org/officeDocument/2006/relationships/hyperlink" Target="https://bulbapedia.bulbagarden.net/wiki/Zoroark_(Pok%C3%A9mon)" TargetMode="External"/><Relationship Id="rId1333" Type="http://schemas.openxmlformats.org/officeDocument/2006/relationships/hyperlink" Target="https://bulbapedia.bulbagarden.net/wiki/Minccino_(Pok%C3%A9mon)" TargetMode="External"/><Relationship Id="rId1323" Type="http://schemas.openxmlformats.org/officeDocument/2006/relationships/hyperlink" Target="https://bulbapedia.bulbagarden.net/wiki/Garbodor_(Pok%C3%A9mon)" TargetMode="External"/><Relationship Id="rId1324" Type="http://schemas.openxmlformats.org/officeDocument/2006/relationships/hyperlink" Target="https://bulbapedia.bulbagarden.net/wiki/Garbodor_(Pok%C3%A9mon)" TargetMode="External"/><Relationship Id="rId31" Type="http://schemas.openxmlformats.org/officeDocument/2006/relationships/hyperlink" Target="https://bulbapedia.bulbagarden.net/wiki/Pidgey_(Pok%C3%A9mon)" TargetMode="External"/><Relationship Id="rId1325" Type="http://schemas.openxmlformats.org/officeDocument/2006/relationships/hyperlink" Target="https://bulbapedia.bulbagarden.net/wiki/Zorua_(Pok%C3%A9mon)" TargetMode="External"/><Relationship Id="rId30" Type="http://schemas.openxmlformats.org/officeDocument/2006/relationships/hyperlink" Target="https://bulbapedia.bulbagarden.net/wiki/Beedrill_(Pok%C3%A9mon)" TargetMode="External"/><Relationship Id="rId1326" Type="http://schemas.openxmlformats.org/officeDocument/2006/relationships/hyperlink" Target="https://bulbapedia.bulbagarden.net/wiki/Zorua_(Pok%C3%A9mon)" TargetMode="External"/><Relationship Id="rId33" Type="http://schemas.openxmlformats.org/officeDocument/2006/relationships/hyperlink" Target="https://bulbapedia.bulbagarden.net/wiki/Pidgeotto_(Pok%C3%A9mon)" TargetMode="External"/><Relationship Id="rId1327" Type="http://schemas.openxmlformats.org/officeDocument/2006/relationships/hyperlink" Target="https://bulbapedia.bulbagarden.net/wiki/Zorua_(Pok%C3%A9mon)" TargetMode="External"/><Relationship Id="rId32" Type="http://schemas.openxmlformats.org/officeDocument/2006/relationships/hyperlink" Target="https://bulbapedia.bulbagarden.net/wiki/Pidgey_(Pok%C3%A9mon)" TargetMode="External"/><Relationship Id="rId1328" Type="http://schemas.openxmlformats.org/officeDocument/2006/relationships/hyperlink" Target="https://bulbapedia.bulbagarden.net/wiki/Zorua_(Pok%C3%A9mon)" TargetMode="External"/><Relationship Id="rId35" Type="http://schemas.openxmlformats.org/officeDocument/2006/relationships/hyperlink" Target="https://bulbapedia.bulbagarden.net/wiki/Pidgeot_(Pok%C3%A9mon)" TargetMode="External"/><Relationship Id="rId1329" Type="http://schemas.openxmlformats.org/officeDocument/2006/relationships/hyperlink" Target="https://bulbapedia.bulbagarden.net/wiki/Zoroark_(Pok%C3%A9mon)" TargetMode="External"/><Relationship Id="rId34" Type="http://schemas.openxmlformats.org/officeDocument/2006/relationships/hyperlink" Target="https://bulbapedia.bulbagarden.net/wiki/Pidgeotto_(Pok%C3%A9mon)" TargetMode="External"/><Relationship Id="rId739" Type="http://schemas.openxmlformats.org/officeDocument/2006/relationships/hyperlink" Target="https://bulbapedia.bulbagarden.net/wiki/Nosepass_(Pok%C3%A9mon)" TargetMode="External"/><Relationship Id="rId734" Type="http://schemas.openxmlformats.org/officeDocument/2006/relationships/hyperlink" Target="https://bulbapedia.bulbagarden.net/wiki/Makuhita_(Pok%C3%A9mon)" TargetMode="External"/><Relationship Id="rId733" Type="http://schemas.openxmlformats.org/officeDocument/2006/relationships/hyperlink" Target="https://bulbapedia.bulbagarden.net/wiki/Makuhita_(Pok%C3%A9mon)" TargetMode="External"/><Relationship Id="rId732" Type="http://schemas.openxmlformats.org/officeDocument/2006/relationships/hyperlink" Target="https://bulbapedia.bulbagarden.net/wiki/Exploud_(Pok%C3%A9mon)" TargetMode="External"/><Relationship Id="rId731" Type="http://schemas.openxmlformats.org/officeDocument/2006/relationships/hyperlink" Target="https://bulbapedia.bulbagarden.net/wiki/Exploud_(Pok%C3%A9mon)" TargetMode="External"/><Relationship Id="rId738" Type="http://schemas.openxmlformats.org/officeDocument/2006/relationships/hyperlink" Target="https://bulbapedia.bulbagarden.net/wiki/Azurill_(Pok%C3%A9mon)" TargetMode="External"/><Relationship Id="rId737" Type="http://schemas.openxmlformats.org/officeDocument/2006/relationships/hyperlink" Target="https://bulbapedia.bulbagarden.net/wiki/Azurill_(Pok%C3%A9mon)" TargetMode="External"/><Relationship Id="rId736" Type="http://schemas.openxmlformats.org/officeDocument/2006/relationships/hyperlink" Target="https://bulbapedia.bulbagarden.net/wiki/Hariyama_(Pok%C3%A9mon)" TargetMode="External"/><Relationship Id="rId735" Type="http://schemas.openxmlformats.org/officeDocument/2006/relationships/hyperlink" Target="https://bulbapedia.bulbagarden.net/wiki/Hariyama_(Pok%C3%A9mon)" TargetMode="External"/><Relationship Id="rId37" Type="http://schemas.openxmlformats.org/officeDocument/2006/relationships/hyperlink" Target="https://bulbapedia.bulbagarden.net/wiki/Rattata_(Pok%C3%A9mon)" TargetMode="External"/><Relationship Id="rId36" Type="http://schemas.openxmlformats.org/officeDocument/2006/relationships/hyperlink" Target="https://bulbapedia.bulbagarden.net/wiki/Pidgeot_(Pok%C3%A9mon)" TargetMode="External"/><Relationship Id="rId39" Type="http://schemas.openxmlformats.org/officeDocument/2006/relationships/hyperlink" Target="https://bulbapedia.bulbagarden.net/wiki/Rattata_(Pok%C3%A9mon)" TargetMode="External"/><Relationship Id="rId38" Type="http://schemas.openxmlformats.org/officeDocument/2006/relationships/hyperlink" Target="https://bulbapedia.bulbagarden.net/wiki/Rattata_(Pok%C3%A9mon)" TargetMode="External"/><Relationship Id="rId730" Type="http://schemas.openxmlformats.org/officeDocument/2006/relationships/hyperlink" Target="https://bulbapedia.bulbagarden.net/wiki/Loudred_(Pok%C3%A9mon)" TargetMode="External"/><Relationship Id="rId1320" Type="http://schemas.openxmlformats.org/officeDocument/2006/relationships/hyperlink" Target="https://bulbapedia.bulbagarden.net/wiki/Archeops_(Pok%C3%A9mon)" TargetMode="External"/><Relationship Id="rId1321" Type="http://schemas.openxmlformats.org/officeDocument/2006/relationships/hyperlink" Target="https://bulbapedia.bulbagarden.net/wiki/Trubbish_(Pok%C3%A9mon)" TargetMode="External"/><Relationship Id="rId1322" Type="http://schemas.openxmlformats.org/officeDocument/2006/relationships/hyperlink" Target="https://bulbapedia.bulbagarden.net/wiki/Trubbish_(Pok%C3%A9mon)" TargetMode="External"/><Relationship Id="rId1356" Type="http://schemas.openxmlformats.org/officeDocument/2006/relationships/hyperlink" Target="https://bulbapedia.bulbagarden.net/wiki/Vanillish_(Pok%C3%A9mon)" TargetMode="External"/><Relationship Id="rId1357" Type="http://schemas.openxmlformats.org/officeDocument/2006/relationships/hyperlink" Target="https://bulbapedia.bulbagarden.net/wiki/Vanilluxe_(Pok%C3%A9mon)" TargetMode="External"/><Relationship Id="rId20" Type="http://schemas.openxmlformats.org/officeDocument/2006/relationships/hyperlink" Target="https://bulbapedia.bulbagarden.net/wiki/Caterpie_(Pok%C3%A9mon)" TargetMode="External"/><Relationship Id="rId1358" Type="http://schemas.openxmlformats.org/officeDocument/2006/relationships/hyperlink" Target="https://bulbapedia.bulbagarden.net/wiki/Vanilluxe_(Pok%C3%A9mon)" TargetMode="External"/><Relationship Id="rId1359" Type="http://schemas.openxmlformats.org/officeDocument/2006/relationships/hyperlink" Target="https://bulbapedia.bulbagarden.net/wiki/Deerling_(Pok%C3%A9mon)" TargetMode="External"/><Relationship Id="rId22" Type="http://schemas.openxmlformats.org/officeDocument/2006/relationships/hyperlink" Target="https://bulbapedia.bulbagarden.net/wiki/Metapod_(Pok%C3%A9mon)" TargetMode="External"/><Relationship Id="rId21" Type="http://schemas.openxmlformats.org/officeDocument/2006/relationships/hyperlink" Target="https://bulbapedia.bulbagarden.net/wiki/Metapod_(Pok%C3%A9mon)" TargetMode="External"/><Relationship Id="rId24" Type="http://schemas.openxmlformats.org/officeDocument/2006/relationships/hyperlink" Target="https://bulbapedia.bulbagarden.net/wiki/Butterfree_(Pok%C3%A9mon)" TargetMode="External"/><Relationship Id="rId23" Type="http://schemas.openxmlformats.org/officeDocument/2006/relationships/hyperlink" Target="https://bulbapedia.bulbagarden.net/wiki/Butterfree_(Pok%C3%A9mon)" TargetMode="External"/><Relationship Id="rId767" Type="http://schemas.openxmlformats.org/officeDocument/2006/relationships/hyperlink" Target="https://bulbapedia.bulbagarden.net/wiki/Volbeat_(Pok%C3%A9mon)" TargetMode="External"/><Relationship Id="rId766" Type="http://schemas.openxmlformats.org/officeDocument/2006/relationships/hyperlink" Target="https://bulbapedia.bulbagarden.net/wiki/Minun_(Pok%C3%A9mon)" TargetMode="External"/><Relationship Id="rId765" Type="http://schemas.openxmlformats.org/officeDocument/2006/relationships/hyperlink" Target="https://bulbapedia.bulbagarden.net/wiki/Minun_(Pok%C3%A9mon)" TargetMode="External"/><Relationship Id="rId764" Type="http://schemas.openxmlformats.org/officeDocument/2006/relationships/hyperlink" Target="https://bulbapedia.bulbagarden.net/wiki/Plusle_(Pok%C3%A9mon)" TargetMode="External"/><Relationship Id="rId769" Type="http://schemas.openxmlformats.org/officeDocument/2006/relationships/hyperlink" Target="https://bulbapedia.bulbagarden.net/wiki/Illumise_(Pok%C3%A9mon)" TargetMode="External"/><Relationship Id="rId768" Type="http://schemas.openxmlformats.org/officeDocument/2006/relationships/hyperlink" Target="https://bulbapedia.bulbagarden.net/wiki/Volbeat_(Pok%C3%A9mon)" TargetMode="External"/><Relationship Id="rId26" Type="http://schemas.openxmlformats.org/officeDocument/2006/relationships/hyperlink" Target="https://bulbapedia.bulbagarden.net/wiki/Weedle_(Pok%C3%A9mon)" TargetMode="External"/><Relationship Id="rId25" Type="http://schemas.openxmlformats.org/officeDocument/2006/relationships/hyperlink" Target="https://bulbapedia.bulbagarden.net/wiki/Weedle_(Pok%C3%A9mon)" TargetMode="External"/><Relationship Id="rId28" Type="http://schemas.openxmlformats.org/officeDocument/2006/relationships/hyperlink" Target="https://bulbapedia.bulbagarden.net/wiki/Kakuna_(Pok%C3%A9mon)" TargetMode="External"/><Relationship Id="rId1350" Type="http://schemas.openxmlformats.org/officeDocument/2006/relationships/hyperlink" Target="https://bulbapedia.bulbagarden.net/wiki/Ducklett_(Pok%C3%A9mon)" TargetMode="External"/><Relationship Id="rId27" Type="http://schemas.openxmlformats.org/officeDocument/2006/relationships/hyperlink" Target="https://bulbapedia.bulbagarden.net/wiki/Kakuna_(Pok%C3%A9mon)" TargetMode="External"/><Relationship Id="rId1351" Type="http://schemas.openxmlformats.org/officeDocument/2006/relationships/hyperlink" Target="https://bulbapedia.bulbagarden.net/wiki/Swanna_(Pok%C3%A9mon)" TargetMode="External"/><Relationship Id="rId763" Type="http://schemas.openxmlformats.org/officeDocument/2006/relationships/hyperlink" Target="https://bulbapedia.bulbagarden.net/wiki/Plusle_(Pok%C3%A9mon)" TargetMode="External"/><Relationship Id="rId1352" Type="http://schemas.openxmlformats.org/officeDocument/2006/relationships/hyperlink" Target="https://bulbapedia.bulbagarden.net/wiki/Swanna_(Pok%C3%A9mon)" TargetMode="External"/><Relationship Id="rId29" Type="http://schemas.openxmlformats.org/officeDocument/2006/relationships/hyperlink" Target="https://bulbapedia.bulbagarden.net/wiki/Beedrill_(Pok%C3%A9mon)" TargetMode="External"/><Relationship Id="rId762" Type="http://schemas.openxmlformats.org/officeDocument/2006/relationships/hyperlink" Target="https://bulbapedia.bulbagarden.net/wiki/Manectric_(Pok%C3%A9mon)" TargetMode="External"/><Relationship Id="rId1353" Type="http://schemas.openxmlformats.org/officeDocument/2006/relationships/hyperlink" Target="https://bulbapedia.bulbagarden.net/wiki/Vanillite_(Pok%C3%A9mon)" TargetMode="External"/><Relationship Id="rId761" Type="http://schemas.openxmlformats.org/officeDocument/2006/relationships/hyperlink" Target="https://bulbapedia.bulbagarden.net/wiki/Manectric_(Pok%C3%A9mon)" TargetMode="External"/><Relationship Id="rId1354" Type="http://schemas.openxmlformats.org/officeDocument/2006/relationships/hyperlink" Target="https://bulbapedia.bulbagarden.net/wiki/Vanillite_(Pok%C3%A9mon)" TargetMode="External"/><Relationship Id="rId760" Type="http://schemas.openxmlformats.org/officeDocument/2006/relationships/hyperlink" Target="https://bulbapedia.bulbagarden.net/wiki/Electrike_(Pok%C3%A9mon)" TargetMode="External"/><Relationship Id="rId1355" Type="http://schemas.openxmlformats.org/officeDocument/2006/relationships/hyperlink" Target="https://bulbapedia.bulbagarden.net/wiki/Vanillish_(Pok%C3%A9mon)" TargetMode="External"/><Relationship Id="rId1345" Type="http://schemas.openxmlformats.org/officeDocument/2006/relationships/hyperlink" Target="https://bulbapedia.bulbagarden.net/wiki/Duosion_(Pok%C3%A9mon)" TargetMode="External"/><Relationship Id="rId1346" Type="http://schemas.openxmlformats.org/officeDocument/2006/relationships/hyperlink" Target="https://bulbapedia.bulbagarden.net/wiki/Duosion_(Pok%C3%A9mon)" TargetMode="External"/><Relationship Id="rId1347" Type="http://schemas.openxmlformats.org/officeDocument/2006/relationships/hyperlink" Target="https://bulbapedia.bulbagarden.net/wiki/Reuniclus_(Pok%C3%A9mon)" TargetMode="External"/><Relationship Id="rId1348" Type="http://schemas.openxmlformats.org/officeDocument/2006/relationships/hyperlink" Target="https://bulbapedia.bulbagarden.net/wiki/Reuniclus_(Pok%C3%A9mon)" TargetMode="External"/><Relationship Id="rId11" Type="http://schemas.openxmlformats.org/officeDocument/2006/relationships/hyperlink" Target="https://bulbapedia.bulbagarden.net/wiki/Charizard_(Pok%C3%A9mon)" TargetMode="External"/><Relationship Id="rId1349" Type="http://schemas.openxmlformats.org/officeDocument/2006/relationships/hyperlink" Target="https://bulbapedia.bulbagarden.net/wiki/Ducklett_(Pok%C3%A9mon)" TargetMode="External"/><Relationship Id="rId10" Type="http://schemas.openxmlformats.org/officeDocument/2006/relationships/hyperlink" Target="https://bulbapedia.bulbagarden.net/wiki/Charmeleon_(Pok%C3%A9mon)" TargetMode="External"/><Relationship Id="rId13" Type="http://schemas.openxmlformats.org/officeDocument/2006/relationships/hyperlink" Target="https://bulbapedia.bulbagarden.net/wiki/Squirtle_(Pok%C3%A9mon)" TargetMode="External"/><Relationship Id="rId12" Type="http://schemas.openxmlformats.org/officeDocument/2006/relationships/hyperlink" Target="https://bulbapedia.bulbagarden.net/wiki/Charizard_(Pok%C3%A9mon)" TargetMode="External"/><Relationship Id="rId756" Type="http://schemas.openxmlformats.org/officeDocument/2006/relationships/hyperlink" Target="https://bulbapedia.bulbagarden.net/wiki/Meditite_(Pok%C3%A9mon)" TargetMode="External"/><Relationship Id="rId755" Type="http://schemas.openxmlformats.org/officeDocument/2006/relationships/hyperlink" Target="https://bulbapedia.bulbagarden.net/wiki/Meditite_(Pok%C3%A9mon)" TargetMode="External"/><Relationship Id="rId754" Type="http://schemas.openxmlformats.org/officeDocument/2006/relationships/hyperlink" Target="https://bulbapedia.bulbagarden.net/wiki/Aggron_(Pok%C3%A9mon)" TargetMode="External"/><Relationship Id="rId753" Type="http://schemas.openxmlformats.org/officeDocument/2006/relationships/hyperlink" Target="https://bulbapedia.bulbagarden.net/wiki/Aggron_(Pok%C3%A9mon)" TargetMode="External"/><Relationship Id="rId759" Type="http://schemas.openxmlformats.org/officeDocument/2006/relationships/hyperlink" Target="https://bulbapedia.bulbagarden.net/wiki/Electrike_(Pok%C3%A9mon)" TargetMode="External"/><Relationship Id="rId758" Type="http://schemas.openxmlformats.org/officeDocument/2006/relationships/hyperlink" Target="https://bulbapedia.bulbagarden.net/wiki/Medicham_(Pok%C3%A9mon)" TargetMode="External"/><Relationship Id="rId757" Type="http://schemas.openxmlformats.org/officeDocument/2006/relationships/hyperlink" Target="https://bulbapedia.bulbagarden.net/wiki/Medicham_(Pok%C3%A9mon)" TargetMode="External"/><Relationship Id="rId15" Type="http://schemas.openxmlformats.org/officeDocument/2006/relationships/hyperlink" Target="https://bulbapedia.bulbagarden.net/wiki/Wartortle_(Pok%C3%A9mon)" TargetMode="External"/><Relationship Id="rId14" Type="http://schemas.openxmlformats.org/officeDocument/2006/relationships/hyperlink" Target="https://bulbapedia.bulbagarden.net/wiki/Squirtle_(Pok%C3%A9mon)" TargetMode="External"/><Relationship Id="rId17" Type="http://schemas.openxmlformats.org/officeDocument/2006/relationships/hyperlink" Target="https://bulbapedia.bulbagarden.net/wiki/Blastoise_(Pok%C3%A9mon)" TargetMode="External"/><Relationship Id="rId16" Type="http://schemas.openxmlformats.org/officeDocument/2006/relationships/hyperlink" Target="https://bulbapedia.bulbagarden.net/wiki/Wartortle_(Pok%C3%A9mon)" TargetMode="External"/><Relationship Id="rId1340" Type="http://schemas.openxmlformats.org/officeDocument/2006/relationships/hyperlink" Target="https://bulbapedia.bulbagarden.net/wiki/Gothorita_(Pok%C3%A9mon)" TargetMode="External"/><Relationship Id="rId19" Type="http://schemas.openxmlformats.org/officeDocument/2006/relationships/hyperlink" Target="https://bulbapedia.bulbagarden.net/wiki/Caterpie_(Pok%C3%A9mon)" TargetMode="External"/><Relationship Id="rId752" Type="http://schemas.openxmlformats.org/officeDocument/2006/relationships/hyperlink" Target="https://bulbapedia.bulbagarden.net/wiki/Lairon_(Pok%C3%A9mon)" TargetMode="External"/><Relationship Id="rId1341" Type="http://schemas.openxmlformats.org/officeDocument/2006/relationships/hyperlink" Target="https://bulbapedia.bulbagarden.net/wiki/Gothitelle_(Pok%C3%A9mon)" TargetMode="External"/><Relationship Id="rId18" Type="http://schemas.openxmlformats.org/officeDocument/2006/relationships/hyperlink" Target="https://bulbapedia.bulbagarden.net/wiki/Blastoise_(Pok%C3%A9mon)" TargetMode="External"/><Relationship Id="rId751" Type="http://schemas.openxmlformats.org/officeDocument/2006/relationships/hyperlink" Target="https://bulbapedia.bulbagarden.net/wiki/Lairon_(Pok%C3%A9mon)" TargetMode="External"/><Relationship Id="rId1342" Type="http://schemas.openxmlformats.org/officeDocument/2006/relationships/hyperlink" Target="https://bulbapedia.bulbagarden.net/wiki/Gothitelle_(Pok%C3%A9mon)" TargetMode="External"/><Relationship Id="rId750" Type="http://schemas.openxmlformats.org/officeDocument/2006/relationships/hyperlink" Target="https://bulbapedia.bulbagarden.net/wiki/Aron_(Pok%C3%A9mon)" TargetMode="External"/><Relationship Id="rId1343" Type="http://schemas.openxmlformats.org/officeDocument/2006/relationships/hyperlink" Target="https://bulbapedia.bulbagarden.net/wiki/Solosis_(Pok%C3%A9mon)" TargetMode="External"/><Relationship Id="rId1344" Type="http://schemas.openxmlformats.org/officeDocument/2006/relationships/hyperlink" Target="https://bulbapedia.bulbagarden.net/wiki/Solosis_(Pok%C3%A9mon)" TargetMode="External"/><Relationship Id="rId84" Type="http://schemas.openxmlformats.org/officeDocument/2006/relationships/hyperlink" Target="https://bulbapedia.bulbagarden.net/wiki/Vulpix_(Pok%C3%A9mon)" TargetMode="External"/><Relationship Id="rId1774" Type="http://schemas.openxmlformats.org/officeDocument/2006/relationships/hyperlink" Target="https://bulbapedia.bulbagarden.net/wiki/Incineroar_(Pok%C3%A9mon)" TargetMode="External"/><Relationship Id="rId83" Type="http://schemas.openxmlformats.org/officeDocument/2006/relationships/hyperlink" Target="https://bulbapedia.bulbagarden.net/wiki/Vulpix_(Pok%C3%A9mon)" TargetMode="External"/><Relationship Id="rId1775" Type="http://schemas.openxmlformats.org/officeDocument/2006/relationships/hyperlink" Target="https://bulbapedia.bulbagarden.net/wiki/Popplio_(Pok%C3%A9mon)" TargetMode="External"/><Relationship Id="rId86" Type="http://schemas.openxmlformats.org/officeDocument/2006/relationships/hyperlink" Target="https://bulbapedia.bulbagarden.net/wiki/Vulpix_(Pok%C3%A9mon)" TargetMode="External"/><Relationship Id="rId1776" Type="http://schemas.openxmlformats.org/officeDocument/2006/relationships/hyperlink" Target="https://bulbapedia.bulbagarden.net/wiki/Popplio_(Pok%C3%A9mon)" TargetMode="External"/><Relationship Id="rId85" Type="http://schemas.openxmlformats.org/officeDocument/2006/relationships/hyperlink" Target="https://bulbapedia.bulbagarden.net/wiki/Vulpix_(Pok%C3%A9mon)" TargetMode="External"/><Relationship Id="rId1777" Type="http://schemas.openxmlformats.org/officeDocument/2006/relationships/hyperlink" Target="https://bulbapedia.bulbagarden.net/wiki/Brionne_(Pok%C3%A9mon)" TargetMode="External"/><Relationship Id="rId88" Type="http://schemas.openxmlformats.org/officeDocument/2006/relationships/hyperlink" Target="https://bulbapedia.bulbagarden.net/wiki/Ninetales_(Pok%C3%A9mon)" TargetMode="External"/><Relationship Id="rId1778" Type="http://schemas.openxmlformats.org/officeDocument/2006/relationships/hyperlink" Target="https://bulbapedia.bulbagarden.net/wiki/Brionne_(Pok%C3%A9mon)" TargetMode="External"/><Relationship Id="rId87" Type="http://schemas.openxmlformats.org/officeDocument/2006/relationships/hyperlink" Target="https://bulbapedia.bulbagarden.net/wiki/Ninetales_(Pok%C3%A9mon)" TargetMode="External"/><Relationship Id="rId1779" Type="http://schemas.openxmlformats.org/officeDocument/2006/relationships/hyperlink" Target="https://bulbapedia.bulbagarden.net/wiki/Primarina_(Pok%C3%A9mon)" TargetMode="External"/><Relationship Id="rId89" Type="http://schemas.openxmlformats.org/officeDocument/2006/relationships/hyperlink" Target="https://bulbapedia.bulbagarden.net/wiki/Ninetales_(Pok%C3%A9mon)" TargetMode="External"/><Relationship Id="rId709" Type="http://schemas.openxmlformats.org/officeDocument/2006/relationships/hyperlink" Target="https://bulbapedia.bulbagarden.net/wiki/Masquerain_(Pok%C3%A9mon)" TargetMode="External"/><Relationship Id="rId708" Type="http://schemas.openxmlformats.org/officeDocument/2006/relationships/hyperlink" Target="https://bulbapedia.bulbagarden.net/wiki/Surskit_(Pok%C3%A9mon)" TargetMode="External"/><Relationship Id="rId707" Type="http://schemas.openxmlformats.org/officeDocument/2006/relationships/hyperlink" Target="https://bulbapedia.bulbagarden.net/wiki/Surskit_(Pok%C3%A9mon)" TargetMode="External"/><Relationship Id="rId706" Type="http://schemas.openxmlformats.org/officeDocument/2006/relationships/hyperlink" Target="https://bulbapedia.bulbagarden.net/wiki/Gardevoir_(Pok%C3%A9mon)" TargetMode="External"/><Relationship Id="rId80" Type="http://schemas.openxmlformats.org/officeDocument/2006/relationships/hyperlink" Target="https://bulbapedia.bulbagarden.net/wiki/Clefairy_(Pok%C3%A9mon)" TargetMode="External"/><Relationship Id="rId82" Type="http://schemas.openxmlformats.org/officeDocument/2006/relationships/hyperlink" Target="https://bulbapedia.bulbagarden.net/wiki/Clefable_(Pok%C3%A9mon)" TargetMode="External"/><Relationship Id="rId81" Type="http://schemas.openxmlformats.org/officeDocument/2006/relationships/hyperlink" Target="https://bulbapedia.bulbagarden.net/wiki/Clefable_(Pok%C3%A9mon)" TargetMode="External"/><Relationship Id="rId701" Type="http://schemas.openxmlformats.org/officeDocument/2006/relationships/hyperlink" Target="https://bulbapedia.bulbagarden.net/wiki/Ralts_(Pok%C3%A9mon)" TargetMode="External"/><Relationship Id="rId700" Type="http://schemas.openxmlformats.org/officeDocument/2006/relationships/hyperlink" Target="https://bulbapedia.bulbagarden.net/wiki/Pelipper_(Pok%C3%A9mon)" TargetMode="External"/><Relationship Id="rId705" Type="http://schemas.openxmlformats.org/officeDocument/2006/relationships/hyperlink" Target="https://bulbapedia.bulbagarden.net/wiki/Gardevoir_(Pok%C3%A9mon)" TargetMode="External"/><Relationship Id="rId704" Type="http://schemas.openxmlformats.org/officeDocument/2006/relationships/hyperlink" Target="https://bulbapedia.bulbagarden.net/wiki/Kirlia_(Pok%C3%A9mon)" TargetMode="External"/><Relationship Id="rId703" Type="http://schemas.openxmlformats.org/officeDocument/2006/relationships/hyperlink" Target="https://bulbapedia.bulbagarden.net/wiki/Kirlia_(Pok%C3%A9mon)" TargetMode="External"/><Relationship Id="rId702" Type="http://schemas.openxmlformats.org/officeDocument/2006/relationships/hyperlink" Target="https://bulbapedia.bulbagarden.net/wiki/Ralts_(Pok%C3%A9mon)" TargetMode="External"/><Relationship Id="rId1770" Type="http://schemas.openxmlformats.org/officeDocument/2006/relationships/hyperlink" Target="https://bulbapedia.bulbagarden.net/wiki/Litten_(Pok%C3%A9mon)" TargetMode="External"/><Relationship Id="rId1771" Type="http://schemas.openxmlformats.org/officeDocument/2006/relationships/hyperlink" Target="https://bulbapedia.bulbagarden.net/wiki/Torracat_(Pok%C3%A9mon)" TargetMode="External"/><Relationship Id="rId1772" Type="http://schemas.openxmlformats.org/officeDocument/2006/relationships/hyperlink" Target="https://bulbapedia.bulbagarden.net/wiki/Torracat_(Pok%C3%A9mon)" TargetMode="External"/><Relationship Id="rId1773" Type="http://schemas.openxmlformats.org/officeDocument/2006/relationships/hyperlink" Target="https://bulbapedia.bulbagarden.net/wiki/Incineroar_(Pok%C3%A9mon)" TargetMode="External"/><Relationship Id="rId73" Type="http://schemas.openxmlformats.org/officeDocument/2006/relationships/hyperlink" Target="https://bulbapedia.bulbagarden.net/wiki/Nidoran%E2%99%82_(Pok%C3%A9mon)" TargetMode="External"/><Relationship Id="rId1763" Type="http://schemas.openxmlformats.org/officeDocument/2006/relationships/hyperlink" Target="https://bulbapedia.bulbagarden.net/wiki/Dartrix_(Pok%C3%A9mon)" TargetMode="External"/><Relationship Id="rId72" Type="http://schemas.openxmlformats.org/officeDocument/2006/relationships/hyperlink" Target="https://bulbapedia.bulbagarden.net/wiki/Nidoqueen_(Pok%C3%A9mon)" TargetMode="External"/><Relationship Id="rId1764" Type="http://schemas.openxmlformats.org/officeDocument/2006/relationships/hyperlink" Target="https://bulbapedia.bulbagarden.net/wiki/Dartrix_(Pok%C3%A9mon)" TargetMode="External"/><Relationship Id="rId75" Type="http://schemas.openxmlformats.org/officeDocument/2006/relationships/hyperlink" Target="https://bulbapedia.bulbagarden.net/wiki/Nidorino_(Pok%C3%A9mon)" TargetMode="External"/><Relationship Id="rId1765" Type="http://schemas.openxmlformats.org/officeDocument/2006/relationships/hyperlink" Target="https://bulbapedia.bulbagarden.net/wiki/Decidueye_(Pok%C3%A9mon)" TargetMode="External"/><Relationship Id="rId74" Type="http://schemas.openxmlformats.org/officeDocument/2006/relationships/hyperlink" Target="https://bulbapedia.bulbagarden.net/wiki/Nidoran%E2%99%82_(Pok%C3%A9mon)" TargetMode="External"/><Relationship Id="rId1766" Type="http://schemas.openxmlformats.org/officeDocument/2006/relationships/hyperlink" Target="https://bulbapedia.bulbagarden.net/wiki/Decidueye_(Pok%C3%A9mon)" TargetMode="External"/><Relationship Id="rId77" Type="http://schemas.openxmlformats.org/officeDocument/2006/relationships/hyperlink" Target="https://bulbapedia.bulbagarden.net/wiki/Nidoking_(Pok%C3%A9mon)" TargetMode="External"/><Relationship Id="rId1767" Type="http://schemas.openxmlformats.org/officeDocument/2006/relationships/hyperlink" Target="https://bulbapedia.bulbagarden.net/wiki/Decidueye_(Pok%C3%A9mon)" TargetMode="External"/><Relationship Id="rId76" Type="http://schemas.openxmlformats.org/officeDocument/2006/relationships/hyperlink" Target="https://bulbapedia.bulbagarden.net/wiki/Nidorino_(Pok%C3%A9mon)" TargetMode="External"/><Relationship Id="rId1768" Type="http://schemas.openxmlformats.org/officeDocument/2006/relationships/hyperlink" Target="https://bulbapedia.bulbagarden.net/wiki/Decidueye_(Pok%C3%A9mon)" TargetMode="External"/><Relationship Id="rId79" Type="http://schemas.openxmlformats.org/officeDocument/2006/relationships/hyperlink" Target="https://bulbapedia.bulbagarden.net/wiki/Clefairy_(Pok%C3%A9mon)" TargetMode="External"/><Relationship Id="rId1769" Type="http://schemas.openxmlformats.org/officeDocument/2006/relationships/hyperlink" Target="https://bulbapedia.bulbagarden.net/wiki/Litten_(Pok%C3%A9mon)" TargetMode="External"/><Relationship Id="rId78" Type="http://schemas.openxmlformats.org/officeDocument/2006/relationships/hyperlink" Target="https://bulbapedia.bulbagarden.net/wiki/Nidoking_(Pok%C3%A9mon)" TargetMode="External"/><Relationship Id="rId71" Type="http://schemas.openxmlformats.org/officeDocument/2006/relationships/hyperlink" Target="https://bulbapedia.bulbagarden.net/wiki/Nidoqueen_(Pok%C3%A9mon)" TargetMode="External"/><Relationship Id="rId70" Type="http://schemas.openxmlformats.org/officeDocument/2006/relationships/hyperlink" Target="https://bulbapedia.bulbagarden.net/wiki/Nidorina_(Pok%C3%A9mon)" TargetMode="External"/><Relationship Id="rId1760" Type="http://schemas.openxmlformats.org/officeDocument/2006/relationships/hyperlink" Target="https://bulbapedia.bulbagarden.net/wiki/Hoopa_(Pok%C3%A9mon)" TargetMode="External"/><Relationship Id="rId1761" Type="http://schemas.openxmlformats.org/officeDocument/2006/relationships/hyperlink" Target="https://bulbapedia.bulbagarden.net/wiki/Rowlet_(Pok%C3%A9mon)" TargetMode="External"/><Relationship Id="rId1762" Type="http://schemas.openxmlformats.org/officeDocument/2006/relationships/hyperlink" Target="https://bulbapedia.bulbagarden.net/wiki/Rowlet_(Pok%C3%A9mon)" TargetMode="External"/><Relationship Id="rId62" Type="http://schemas.openxmlformats.org/officeDocument/2006/relationships/hyperlink" Target="https://bulbapedia.bulbagarden.net/wiki/Sandshrew_(Pok%C3%A9mon)" TargetMode="External"/><Relationship Id="rId1312" Type="http://schemas.openxmlformats.org/officeDocument/2006/relationships/hyperlink" Target="https://bulbapedia.bulbagarden.net/wiki/Cofagrigus_(Pok%C3%A9mon)" TargetMode="External"/><Relationship Id="rId1796" Type="http://schemas.openxmlformats.org/officeDocument/2006/relationships/hyperlink" Target="https://bulbapedia.bulbagarden.net/wiki/Vikavolt_(Pok%C3%A9mon)" TargetMode="External"/><Relationship Id="rId61" Type="http://schemas.openxmlformats.org/officeDocument/2006/relationships/hyperlink" Target="https://bulbapedia.bulbagarden.net/wiki/Sandshrew_(Pok%C3%A9mon)" TargetMode="External"/><Relationship Id="rId1313" Type="http://schemas.openxmlformats.org/officeDocument/2006/relationships/hyperlink" Target="https://bulbapedia.bulbagarden.net/wiki/Tirtouga_(Pok%C3%A9mon)" TargetMode="External"/><Relationship Id="rId1797" Type="http://schemas.openxmlformats.org/officeDocument/2006/relationships/hyperlink" Target="https://bulbapedia.bulbagarden.net/wiki/Crabrawler_(Pok%C3%A9mon)" TargetMode="External"/><Relationship Id="rId64" Type="http://schemas.openxmlformats.org/officeDocument/2006/relationships/hyperlink" Target="https://bulbapedia.bulbagarden.net/wiki/Sandslash_(Pok%C3%A9mon)" TargetMode="External"/><Relationship Id="rId1314" Type="http://schemas.openxmlformats.org/officeDocument/2006/relationships/hyperlink" Target="https://bulbapedia.bulbagarden.net/wiki/Tirtouga_(Pok%C3%A9mon)" TargetMode="External"/><Relationship Id="rId1798" Type="http://schemas.openxmlformats.org/officeDocument/2006/relationships/hyperlink" Target="https://bulbapedia.bulbagarden.net/wiki/Crabrawler_(Pok%C3%A9mon)" TargetMode="External"/><Relationship Id="rId63" Type="http://schemas.openxmlformats.org/officeDocument/2006/relationships/hyperlink" Target="https://bulbapedia.bulbagarden.net/wiki/Sandslash_(Pok%C3%A9mon)" TargetMode="External"/><Relationship Id="rId1315" Type="http://schemas.openxmlformats.org/officeDocument/2006/relationships/hyperlink" Target="https://bulbapedia.bulbagarden.net/wiki/Carracosta_(Pok%C3%A9mon)" TargetMode="External"/><Relationship Id="rId1799" Type="http://schemas.openxmlformats.org/officeDocument/2006/relationships/hyperlink" Target="https://bulbapedia.bulbagarden.net/wiki/Crabominable_(Pok%C3%A9mon)" TargetMode="External"/><Relationship Id="rId66" Type="http://schemas.openxmlformats.org/officeDocument/2006/relationships/hyperlink" Target="https://bulbapedia.bulbagarden.net/wiki/Sandslash_(Pok%C3%A9mon)" TargetMode="External"/><Relationship Id="rId1316" Type="http://schemas.openxmlformats.org/officeDocument/2006/relationships/hyperlink" Target="https://bulbapedia.bulbagarden.net/wiki/Carracosta_(Pok%C3%A9mon)" TargetMode="External"/><Relationship Id="rId65" Type="http://schemas.openxmlformats.org/officeDocument/2006/relationships/hyperlink" Target="https://bulbapedia.bulbagarden.net/wiki/Sandslash_(Pok%C3%A9mon)" TargetMode="External"/><Relationship Id="rId1317" Type="http://schemas.openxmlformats.org/officeDocument/2006/relationships/hyperlink" Target="https://bulbapedia.bulbagarden.net/wiki/Archen_(Pok%C3%A9mon)" TargetMode="External"/><Relationship Id="rId68" Type="http://schemas.openxmlformats.org/officeDocument/2006/relationships/hyperlink" Target="https://bulbapedia.bulbagarden.net/wiki/Nidoran%E2%99%80_(Pok%C3%A9mon)" TargetMode="External"/><Relationship Id="rId1318" Type="http://schemas.openxmlformats.org/officeDocument/2006/relationships/hyperlink" Target="https://bulbapedia.bulbagarden.net/wiki/Archen_(Pok%C3%A9mon)" TargetMode="External"/><Relationship Id="rId67" Type="http://schemas.openxmlformats.org/officeDocument/2006/relationships/hyperlink" Target="https://bulbapedia.bulbagarden.net/wiki/Nidoran%E2%99%80_(Pok%C3%A9mon)" TargetMode="External"/><Relationship Id="rId1319" Type="http://schemas.openxmlformats.org/officeDocument/2006/relationships/hyperlink" Target="https://bulbapedia.bulbagarden.net/wiki/Archeops_(Pok%C3%A9mon)" TargetMode="External"/><Relationship Id="rId729" Type="http://schemas.openxmlformats.org/officeDocument/2006/relationships/hyperlink" Target="https://bulbapedia.bulbagarden.net/wiki/Loudred_(Pok%C3%A9mon)" TargetMode="External"/><Relationship Id="rId728" Type="http://schemas.openxmlformats.org/officeDocument/2006/relationships/hyperlink" Target="https://bulbapedia.bulbagarden.net/wiki/Whismur_(Pok%C3%A9mon)" TargetMode="External"/><Relationship Id="rId60" Type="http://schemas.openxmlformats.org/officeDocument/2006/relationships/hyperlink" Target="https://bulbapedia.bulbagarden.net/wiki/Sandshrew_(Pok%C3%A9mon)" TargetMode="External"/><Relationship Id="rId723" Type="http://schemas.openxmlformats.org/officeDocument/2006/relationships/hyperlink" Target="https://bulbapedia.bulbagarden.net/wiki/Ninjask_(Pok%C3%A9mon)" TargetMode="External"/><Relationship Id="rId722" Type="http://schemas.openxmlformats.org/officeDocument/2006/relationships/hyperlink" Target="https://bulbapedia.bulbagarden.net/wiki/Nincada_(Pok%C3%A9mon)" TargetMode="External"/><Relationship Id="rId721" Type="http://schemas.openxmlformats.org/officeDocument/2006/relationships/hyperlink" Target="https://bulbapedia.bulbagarden.net/wiki/Nincada_(Pok%C3%A9mon)" TargetMode="External"/><Relationship Id="rId720" Type="http://schemas.openxmlformats.org/officeDocument/2006/relationships/hyperlink" Target="https://bulbapedia.bulbagarden.net/wiki/Slaking_(Pok%C3%A9mon)" TargetMode="External"/><Relationship Id="rId727" Type="http://schemas.openxmlformats.org/officeDocument/2006/relationships/hyperlink" Target="https://bulbapedia.bulbagarden.net/wiki/Whismur_(Pok%C3%A9mon)" TargetMode="External"/><Relationship Id="rId726" Type="http://schemas.openxmlformats.org/officeDocument/2006/relationships/hyperlink" Target="https://bulbapedia.bulbagarden.net/wiki/Shedinja_(Pok%C3%A9mon)" TargetMode="External"/><Relationship Id="rId725" Type="http://schemas.openxmlformats.org/officeDocument/2006/relationships/hyperlink" Target="https://bulbapedia.bulbagarden.net/wiki/Shedinja_(Pok%C3%A9mon)" TargetMode="External"/><Relationship Id="rId724" Type="http://schemas.openxmlformats.org/officeDocument/2006/relationships/hyperlink" Target="https://bulbapedia.bulbagarden.net/wiki/Ninjask_(Pok%C3%A9mon)" TargetMode="External"/><Relationship Id="rId69" Type="http://schemas.openxmlformats.org/officeDocument/2006/relationships/hyperlink" Target="https://bulbapedia.bulbagarden.net/wiki/Nidorina_(Pok%C3%A9mon)" TargetMode="External"/><Relationship Id="rId1790" Type="http://schemas.openxmlformats.org/officeDocument/2006/relationships/hyperlink" Target="https://bulbapedia.bulbagarden.net/wiki/Gumshoos_(Pok%C3%A9mon)" TargetMode="External"/><Relationship Id="rId1791" Type="http://schemas.openxmlformats.org/officeDocument/2006/relationships/hyperlink" Target="https://bulbapedia.bulbagarden.net/wiki/Grubbin_(Pok%C3%A9mon)" TargetMode="External"/><Relationship Id="rId1792" Type="http://schemas.openxmlformats.org/officeDocument/2006/relationships/hyperlink" Target="https://bulbapedia.bulbagarden.net/wiki/Charjabug_(Pok%C3%A9mon)" TargetMode="External"/><Relationship Id="rId1793" Type="http://schemas.openxmlformats.org/officeDocument/2006/relationships/hyperlink" Target="https://bulbapedia.bulbagarden.net/wiki/Charjabug_(Pok%C3%A9mon)" TargetMode="External"/><Relationship Id="rId1310" Type="http://schemas.openxmlformats.org/officeDocument/2006/relationships/hyperlink" Target="https://bulbapedia.bulbagarden.net/wiki/Yamask_(Pok%C3%A9mon)" TargetMode="External"/><Relationship Id="rId1794" Type="http://schemas.openxmlformats.org/officeDocument/2006/relationships/hyperlink" Target="https://bulbapedia.bulbagarden.net/wiki/Grubbin_(Pok%C3%A9mon)" TargetMode="External"/><Relationship Id="rId1311" Type="http://schemas.openxmlformats.org/officeDocument/2006/relationships/hyperlink" Target="https://bulbapedia.bulbagarden.net/wiki/Cofagrigus_(Pok%C3%A9mon)" TargetMode="External"/><Relationship Id="rId1795" Type="http://schemas.openxmlformats.org/officeDocument/2006/relationships/hyperlink" Target="https://bulbapedia.bulbagarden.net/wiki/Vikavolt_(Pok%C3%A9mon)" TargetMode="External"/><Relationship Id="rId51" Type="http://schemas.openxmlformats.org/officeDocument/2006/relationships/hyperlink" Target="https://bulbapedia.bulbagarden.net/wiki/Arbok_(Pok%C3%A9mon)" TargetMode="External"/><Relationship Id="rId1301" Type="http://schemas.openxmlformats.org/officeDocument/2006/relationships/hyperlink" Target="https://bulbapedia.bulbagarden.net/wiki/Scraggy_(Pok%C3%A9mon)" TargetMode="External"/><Relationship Id="rId1785" Type="http://schemas.openxmlformats.org/officeDocument/2006/relationships/hyperlink" Target="https://bulbapedia.bulbagarden.net/wiki/Toucannon_(Pok%C3%A9mon)" TargetMode="External"/><Relationship Id="rId50" Type="http://schemas.openxmlformats.org/officeDocument/2006/relationships/hyperlink" Target="https://bulbapedia.bulbagarden.net/wiki/Ekans_(Pok%C3%A9mon)" TargetMode="External"/><Relationship Id="rId1302" Type="http://schemas.openxmlformats.org/officeDocument/2006/relationships/hyperlink" Target="https://bulbapedia.bulbagarden.net/wiki/Scraggy_(Pok%C3%A9mon)" TargetMode="External"/><Relationship Id="rId1786" Type="http://schemas.openxmlformats.org/officeDocument/2006/relationships/hyperlink" Target="https://bulbapedia.bulbagarden.net/wiki/Toucannon_(Pok%C3%A9mon)" TargetMode="External"/><Relationship Id="rId53" Type="http://schemas.openxmlformats.org/officeDocument/2006/relationships/hyperlink" Target="https://bulbapedia.bulbagarden.net/wiki/Pikachu_(Pok%C3%A9mon)" TargetMode="External"/><Relationship Id="rId1303" Type="http://schemas.openxmlformats.org/officeDocument/2006/relationships/hyperlink" Target="https://bulbapedia.bulbagarden.net/wiki/Scrafty_(Pok%C3%A9mon)" TargetMode="External"/><Relationship Id="rId1787" Type="http://schemas.openxmlformats.org/officeDocument/2006/relationships/hyperlink" Target="https://bulbapedia.bulbagarden.net/wiki/Yungoos_(Pok%C3%A9mon)" TargetMode="External"/><Relationship Id="rId52" Type="http://schemas.openxmlformats.org/officeDocument/2006/relationships/hyperlink" Target="https://bulbapedia.bulbagarden.net/wiki/Arbok_(Pok%C3%A9mon)" TargetMode="External"/><Relationship Id="rId1304" Type="http://schemas.openxmlformats.org/officeDocument/2006/relationships/hyperlink" Target="https://bulbapedia.bulbagarden.net/wiki/Scrafty_(Pok%C3%A9mon)" TargetMode="External"/><Relationship Id="rId1788" Type="http://schemas.openxmlformats.org/officeDocument/2006/relationships/hyperlink" Target="https://bulbapedia.bulbagarden.net/wiki/Yungoos_(Pok%C3%A9mon)" TargetMode="External"/><Relationship Id="rId55" Type="http://schemas.openxmlformats.org/officeDocument/2006/relationships/hyperlink" Target="https://bulbapedia.bulbagarden.net/wiki/Raichu_(Pok%C3%A9mon)" TargetMode="External"/><Relationship Id="rId1305" Type="http://schemas.openxmlformats.org/officeDocument/2006/relationships/hyperlink" Target="https://bulbapedia.bulbagarden.net/wiki/Sigilyph_(Pok%C3%A9mon)" TargetMode="External"/><Relationship Id="rId1789" Type="http://schemas.openxmlformats.org/officeDocument/2006/relationships/hyperlink" Target="https://bulbapedia.bulbagarden.net/wiki/Gumshoos_(Pok%C3%A9mon)" TargetMode="External"/><Relationship Id="rId54" Type="http://schemas.openxmlformats.org/officeDocument/2006/relationships/hyperlink" Target="https://bulbapedia.bulbagarden.net/wiki/Pikachu_(Pok%C3%A9mon)" TargetMode="External"/><Relationship Id="rId1306" Type="http://schemas.openxmlformats.org/officeDocument/2006/relationships/hyperlink" Target="https://bulbapedia.bulbagarden.net/wiki/Sigilyph_(Pok%C3%A9mon)" TargetMode="External"/><Relationship Id="rId57" Type="http://schemas.openxmlformats.org/officeDocument/2006/relationships/hyperlink" Target="https://bulbapedia.bulbagarden.net/wiki/Raichu_(Pok%C3%A9mon)" TargetMode="External"/><Relationship Id="rId1307" Type="http://schemas.openxmlformats.org/officeDocument/2006/relationships/hyperlink" Target="https://bulbapedia.bulbagarden.net/wiki/Yamask_(Pok%C3%A9mon)" TargetMode="External"/><Relationship Id="rId56" Type="http://schemas.openxmlformats.org/officeDocument/2006/relationships/hyperlink" Target="https://bulbapedia.bulbagarden.net/wiki/Raichu_(Pok%C3%A9mon)" TargetMode="External"/><Relationship Id="rId1308" Type="http://schemas.openxmlformats.org/officeDocument/2006/relationships/hyperlink" Target="https://bulbapedia.bulbagarden.net/wiki/Yamask_(Pok%C3%A9mon)" TargetMode="External"/><Relationship Id="rId1309" Type="http://schemas.openxmlformats.org/officeDocument/2006/relationships/hyperlink" Target="https://bulbapedia.bulbagarden.net/wiki/Yamask_(Pok%C3%A9mon)" TargetMode="External"/><Relationship Id="rId719" Type="http://schemas.openxmlformats.org/officeDocument/2006/relationships/hyperlink" Target="https://bulbapedia.bulbagarden.net/wiki/Slaking_(Pok%C3%A9mon)" TargetMode="External"/><Relationship Id="rId718" Type="http://schemas.openxmlformats.org/officeDocument/2006/relationships/hyperlink" Target="https://bulbapedia.bulbagarden.net/wiki/Vigoroth_(Pok%C3%A9mon)" TargetMode="External"/><Relationship Id="rId717" Type="http://schemas.openxmlformats.org/officeDocument/2006/relationships/hyperlink" Target="https://bulbapedia.bulbagarden.net/wiki/Vigoroth_(Pok%C3%A9mon)" TargetMode="External"/><Relationship Id="rId712" Type="http://schemas.openxmlformats.org/officeDocument/2006/relationships/hyperlink" Target="https://bulbapedia.bulbagarden.net/wiki/Shroomish_(Pok%C3%A9mon)" TargetMode="External"/><Relationship Id="rId711" Type="http://schemas.openxmlformats.org/officeDocument/2006/relationships/hyperlink" Target="https://bulbapedia.bulbagarden.net/wiki/Shroomish_(Pok%C3%A9mon)" TargetMode="External"/><Relationship Id="rId710" Type="http://schemas.openxmlformats.org/officeDocument/2006/relationships/hyperlink" Target="https://bulbapedia.bulbagarden.net/wiki/Masquerain_(Pok%C3%A9mon)" TargetMode="External"/><Relationship Id="rId716" Type="http://schemas.openxmlformats.org/officeDocument/2006/relationships/hyperlink" Target="https://bulbapedia.bulbagarden.net/wiki/Slakoth_(Pok%C3%A9mon)" TargetMode="External"/><Relationship Id="rId715" Type="http://schemas.openxmlformats.org/officeDocument/2006/relationships/hyperlink" Target="https://bulbapedia.bulbagarden.net/wiki/Slakoth_(Pok%C3%A9mon)" TargetMode="External"/><Relationship Id="rId714" Type="http://schemas.openxmlformats.org/officeDocument/2006/relationships/hyperlink" Target="https://bulbapedia.bulbagarden.net/wiki/Breloom_(Pok%C3%A9mon)" TargetMode="External"/><Relationship Id="rId713" Type="http://schemas.openxmlformats.org/officeDocument/2006/relationships/hyperlink" Target="https://bulbapedia.bulbagarden.net/wiki/Breloom_(Pok%C3%A9mon)" TargetMode="External"/><Relationship Id="rId59" Type="http://schemas.openxmlformats.org/officeDocument/2006/relationships/hyperlink" Target="https://bulbapedia.bulbagarden.net/wiki/Sandshrew_(Pok%C3%A9mon)" TargetMode="External"/><Relationship Id="rId58" Type="http://schemas.openxmlformats.org/officeDocument/2006/relationships/hyperlink" Target="https://bulbapedia.bulbagarden.net/wiki/Raichu_(Pok%C3%A9mon)" TargetMode="External"/><Relationship Id="rId1780" Type="http://schemas.openxmlformats.org/officeDocument/2006/relationships/hyperlink" Target="https://bulbapedia.bulbagarden.net/wiki/Primarina_(Pok%C3%A9mon)" TargetMode="External"/><Relationship Id="rId1781" Type="http://schemas.openxmlformats.org/officeDocument/2006/relationships/hyperlink" Target="https://bulbapedia.bulbagarden.net/wiki/Pikipek_(Pok%C3%A9mon)" TargetMode="External"/><Relationship Id="rId1782" Type="http://schemas.openxmlformats.org/officeDocument/2006/relationships/hyperlink" Target="https://bulbapedia.bulbagarden.net/wiki/Pikipek_(Pok%C3%A9mon)" TargetMode="External"/><Relationship Id="rId1783" Type="http://schemas.openxmlformats.org/officeDocument/2006/relationships/hyperlink" Target="https://bulbapedia.bulbagarden.net/wiki/Trumbeak_(Pok%C3%A9mon)" TargetMode="External"/><Relationship Id="rId1300" Type="http://schemas.openxmlformats.org/officeDocument/2006/relationships/hyperlink" Target="https://bulbapedia.bulbagarden.net/wiki/Crustle_(Pok%C3%A9mon)" TargetMode="External"/><Relationship Id="rId1784" Type="http://schemas.openxmlformats.org/officeDocument/2006/relationships/hyperlink" Target="https://bulbapedia.bulbagarden.net/wiki/Trumbeak_(Pok%C3%A9mon)" TargetMode="External"/><Relationship Id="rId349" Type="http://schemas.openxmlformats.org/officeDocument/2006/relationships/hyperlink" Target="https://bulbapedia.bulbagarden.net/wiki/Aerodactyl_(Pok%C3%A9mon)" TargetMode="External"/><Relationship Id="rId348" Type="http://schemas.openxmlformats.org/officeDocument/2006/relationships/hyperlink" Target="https://bulbapedia.bulbagarden.net/wiki/Kabutops_(Pok%C3%A9mon)" TargetMode="External"/><Relationship Id="rId347" Type="http://schemas.openxmlformats.org/officeDocument/2006/relationships/hyperlink" Target="https://bulbapedia.bulbagarden.net/wiki/Kabutops_(Pok%C3%A9mon)" TargetMode="External"/><Relationship Id="rId346" Type="http://schemas.openxmlformats.org/officeDocument/2006/relationships/hyperlink" Target="https://bulbapedia.bulbagarden.net/wiki/Kabuto_(Pok%C3%A9mon)" TargetMode="External"/><Relationship Id="rId341" Type="http://schemas.openxmlformats.org/officeDocument/2006/relationships/hyperlink" Target="https://bulbapedia.bulbagarden.net/wiki/Omanyte_(Pok%C3%A9mon)" TargetMode="External"/><Relationship Id="rId340" Type="http://schemas.openxmlformats.org/officeDocument/2006/relationships/hyperlink" Target="https://bulbapedia.bulbagarden.net/wiki/Porygon_(Pok%C3%A9mon)" TargetMode="External"/><Relationship Id="rId345" Type="http://schemas.openxmlformats.org/officeDocument/2006/relationships/hyperlink" Target="https://bulbapedia.bulbagarden.net/wiki/Kabuto_(Pok%C3%A9mon)" TargetMode="External"/><Relationship Id="rId344" Type="http://schemas.openxmlformats.org/officeDocument/2006/relationships/hyperlink" Target="https://bulbapedia.bulbagarden.net/wiki/Omastar_(Pok%C3%A9mon)" TargetMode="External"/><Relationship Id="rId343" Type="http://schemas.openxmlformats.org/officeDocument/2006/relationships/hyperlink" Target="https://bulbapedia.bulbagarden.net/wiki/Omastar_(Pok%C3%A9mon)" TargetMode="External"/><Relationship Id="rId342" Type="http://schemas.openxmlformats.org/officeDocument/2006/relationships/hyperlink" Target="https://bulbapedia.bulbagarden.net/wiki/Omanyte_(Pok%C3%A9mon)" TargetMode="External"/><Relationship Id="rId338" Type="http://schemas.openxmlformats.org/officeDocument/2006/relationships/hyperlink" Target="https://bulbapedia.bulbagarden.net/wiki/Flareon_(Pok%C3%A9mon)" TargetMode="External"/><Relationship Id="rId337" Type="http://schemas.openxmlformats.org/officeDocument/2006/relationships/hyperlink" Target="https://bulbapedia.bulbagarden.net/wiki/Flareon_(Pok%C3%A9mon)" TargetMode="External"/><Relationship Id="rId336" Type="http://schemas.openxmlformats.org/officeDocument/2006/relationships/hyperlink" Target="https://bulbapedia.bulbagarden.net/wiki/Jolteon_(Pok%C3%A9mon)" TargetMode="External"/><Relationship Id="rId335" Type="http://schemas.openxmlformats.org/officeDocument/2006/relationships/hyperlink" Target="https://bulbapedia.bulbagarden.net/wiki/Jolteon_(Pok%C3%A9mon)" TargetMode="External"/><Relationship Id="rId339" Type="http://schemas.openxmlformats.org/officeDocument/2006/relationships/hyperlink" Target="https://bulbapedia.bulbagarden.net/wiki/Porygon_(Pok%C3%A9mon)" TargetMode="External"/><Relationship Id="rId330" Type="http://schemas.openxmlformats.org/officeDocument/2006/relationships/hyperlink" Target="https://bulbapedia.bulbagarden.net/wiki/Ditto_(Pok%C3%A9mon)" TargetMode="External"/><Relationship Id="rId334" Type="http://schemas.openxmlformats.org/officeDocument/2006/relationships/hyperlink" Target="https://bulbapedia.bulbagarden.net/wiki/Vaporeon_(Pok%C3%A9mon)" TargetMode="External"/><Relationship Id="rId333" Type="http://schemas.openxmlformats.org/officeDocument/2006/relationships/hyperlink" Target="https://bulbapedia.bulbagarden.net/wiki/Vaporeon_(Pok%C3%A9mon)" TargetMode="External"/><Relationship Id="rId332" Type="http://schemas.openxmlformats.org/officeDocument/2006/relationships/hyperlink" Target="https://bulbapedia.bulbagarden.net/wiki/Eevee_(Pok%C3%A9mon)" TargetMode="External"/><Relationship Id="rId331" Type="http://schemas.openxmlformats.org/officeDocument/2006/relationships/hyperlink" Target="https://bulbapedia.bulbagarden.net/wiki/Eevee_(Pok%C3%A9mon)" TargetMode="External"/><Relationship Id="rId370" Type="http://schemas.openxmlformats.org/officeDocument/2006/relationships/hyperlink" Target="https://bulbapedia.bulbagarden.net/wiki/Dragonite_(Pok%C3%A9mon)" TargetMode="External"/><Relationship Id="rId369" Type="http://schemas.openxmlformats.org/officeDocument/2006/relationships/hyperlink" Target="https://bulbapedia.bulbagarden.net/wiki/Dragonite_(Pok%C3%A9mon)" TargetMode="External"/><Relationship Id="rId368" Type="http://schemas.openxmlformats.org/officeDocument/2006/relationships/hyperlink" Target="https://bulbapedia.bulbagarden.net/wiki/Dragonair_(Pok%C3%A9mon)" TargetMode="External"/><Relationship Id="rId363" Type="http://schemas.openxmlformats.org/officeDocument/2006/relationships/hyperlink" Target="https://bulbapedia.bulbagarden.net/wiki/Moltres_(Pok%C3%A9mon)" TargetMode="External"/><Relationship Id="rId362" Type="http://schemas.openxmlformats.org/officeDocument/2006/relationships/hyperlink" Target="https://bulbapedia.bulbagarden.net/wiki/Moltres_(Pok%C3%A9mon)" TargetMode="External"/><Relationship Id="rId361" Type="http://schemas.openxmlformats.org/officeDocument/2006/relationships/hyperlink" Target="https://bulbapedia.bulbagarden.net/wiki/Moltres_(Pok%C3%A9mon)" TargetMode="External"/><Relationship Id="rId360" Type="http://schemas.openxmlformats.org/officeDocument/2006/relationships/hyperlink" Target="https://bulbapedia.bulbagarden.net/wiki/Zapdos_(Pok%C3%A9mon)" TargetMode="External"/><Relationship Id="rId367" Type="http://schemas.openxmlformats.org/officeDocument/2006/relationships/hyperlink" Target="https://bulbapedia.bulbagarden.net/wiki/Dragonair_(Pok%C3%A9mon)" TargetMode="External"/><Relationship Id="rId366" Type="http://schemas.openxmlformats.org/officeDocument/2006/relationships/hyperlink" Target="https://bulbapedia.bulbagarden.net/wiki/Dratini_(Pok%C3%A9mon)" TargetMode="External"/><Relationship Id="rId365" Type="http://schemas.openxmlformats.org/officeDocument/2006/relationships/hyperlink" Target="https://bulbapedia.bulbagarden.net/wiki/Dratini_(Pok%C3%A9mon)" TargetMode="External"/><Relationship Id="rId364" Type="http://schemas.openxmlformats.org/officeDocument/2006/relationships/hyperlink" Target="https://bulbapedia.bulbagarden.net/wiki/Moltres_(Pok%C3%A9mon)" TargetMode="External"/><Relationship Id="rId95" Type="http://schemas.openxmlformats.org/officeDocument/2006/relationships/hyperlink" Target="https://bulbapedia.bulbagarden.net/wiki/Zubat_(Pok%C3%A9mon)" TargetMode="External"/><Relationship Id="rId94" Type="http://schemas.openxmlformats.org/officeDocument/2006/relationships/hyperlink" Target="https://bulbapedia.bulbagarden.net/wiki/Wigglytuff_(Pok%C3%A9mon)" TargetMode="External"/><Relationship Id="rId97" Type="http://schemas.openxmlformats.org/officeDocument/2006/relationships/hyperlink" Target="https://bulbapedia.bulbagarden.net/wiki/Golbat_(Pok%C3%A9mon)" TargetMode="External"/><Relationship Id="rId96" Type="http://schemas.openxmlformats.org/officeDocument/2006/relationships/hyperlink" Target="https://bulbapedia.bulbagarden.net/wiki/Zubat_(Pok%C3%A9mon)" TargetMode="External"/><Relationship Id="rId99" Type="http://schemas.openxmlformats.org/officeDocument/2006/relationships/hyperlink" Target="https://bulbapedia.bulbagarden.net/wiki/Oddish_(Pok%C3%A9mon)" TargetMode="External"/><Relationship Id="rId98" Type="http://schemas.openxmlformats.org/officeDocument/2006/relationships/hyperlink" Target="https://bulbapedia.bulbagarden.net/wiki/Golbat_(Pok%C3%A9mon)" TargetMode="External"/><Relationship Id="rId91" Type="http://schemas.openxmlformats.org/officeDocument/2006/relationships/hyperlink" Target="https://bulbapedia.bulbagarden.net/wiki/Jigglypuff_(Pok%C3%A9mon)" TargetMode="External"/><Relationship Id="rId90" Type="http://schemas.openxmlformats.org/officeDocument/2006/relationships/hyperlink" Target="https://bulbapedia.bulbagarden.net/wiki/Ninetales_(Pok%C3%A9mon)" TargetMode="External"/><Relationship Id="rId93" Type="http://schemas.openxmlformats.org/officeDocument/2006/relationships/hyperlink" Target="https://bulbapedia.bulbagarden.net/wiki/Wigglytuff_(Pok%C3%A9mon)" TargetMode="External"/><Relationship Id="rId92" Type="http://schemas.openxmlformats.org/officeDocument/2006/relationships/hyperlink" Target="https://bulbapedia.bulbagarden.net/wiki/Jigglypuff_(Pok%C3%A9mon)" TargetMode="External"/><Relationship Id="rId359" Type="http://schemas.openxmlformats.org/officeDocument/2006/relationships/hyperlink" Target="https://bulbapedia.bulbagarden.net/wiki/Zapdos_(Pok%C3%A9mon)" TargetMode="External"/><Relationship Id="rId358" Type="http://schemas.openxmlformats.org/officeDocument/2006/relationships/hyperlink" Target="https://bulbapedia.bulbagarden.net/wiki/Zapdos_(Pok%C3%A9mon)" TargetMode="External"/><Relationship Id="rId357" Type="http://schemas.openxmlformats.org/officeDocument/2006/relationships/hyperlink" Target="https://bulbapedia.bulbagarden.net/wiki/Zapdos_(Pok%C3%A9mon)" TargetMode="External"/><Relationship Id="rId352" Type="http://schemas.openxmlformats.org/officeDocument/2006/relationships/hyperlink" Target="https://bulbapedia.bulbagarden.net/wiki/Snorlax_(Pok%C3%A9mon)" TargetMode="External"/><Relationship Id="rId351" Type="http://schemas.openxmlformats.org/officeDocument/2006/relationships/hyperlink" Target="https://bulbapedia.bulbagarden.net/wiki/Snorlax_(Pok%C3%A9mon)" TargetMode="External"/><Relationship Id="rId350" Type="http://schemas.openxmlformats.org/officeDocument/2006/relationships/hyperlink" Target="https://bulbapedia.bulbagarden.net/wiki/Aerodactyl_(Pok%C3%A9mon)" TargetMode="External"/><Relationship Id="rId356" Type="http://schemas.openxmlformats.org/officeDocument/2006/relationships/hyperlink" Target="https://bulbapedia.bulbagarden.net/wiki/Articuno_(Pok%C3%A9mon)" TargetMode="External"/><Relationship Id="rId355" Type="http://schemas.openxmlformats.org/officeDocument/2006/relationships/hyperlink" Target="https://bulbapedia.bulbagarden.net/wiki/Articuno_(Pok%C3%A9mon)" TargetMode="External"/><Relationship Id="rId354" Type="http://schemas.openxmlformats.org/officeDocument/2006/relationships/hyperlink" Target="https://bulbapedia.bulbagarden.net/wiki/Articuno_(Pok%C3%A9mon)" TargetMode="External"/><Relationship Id="rId353" Type="http://schemas.openxmlformats.org/officeDocument/2006/relationships/hyperlink" Target="https://bulbapedia.bulbagarden.net/wiki/Articuno_(Pok%C3%A9mon)" TargetMode="External"/><Relationship Id="rId1378" Type="http://schemas.openxmlformats.org/officeDocument/2006/relationships/hyperlink" Target="https://bulbapedia.bulbagarden.net/wiki/Karrablast_(Pok%C3%A9mon)" TargetMode="External"/><Relationship Id="rId1379" Type="http://schemas.openxmlformats.org/officeDocument/2006/relationships/hyperlink" Target="https://bulbapedia.bulbagarden.net/wiki/Escavalier_(Pok%C3%A9mon)" TargetMode="External"/><Relationship Id="rId305" Type="http://schemas.openxmlformats.org/officeDocument/2006/relationships/hyperlink" Target="https://bulbapedia.bulbagarden.net/wiki/Scyther_(Pok%C3%A9mon)" TargetMode="External"/><Relationship Id="rId789" Type="http://schemas.openxmlformats.org/officeDocument/2006/relationships/hyperlink" Target="https://bulbapedia.bulbagarden.net/wiki/Torkoal_(Pok%C3%A9mon)" TargetMode="External"/><Relationship Id="rId304" Type="http://schemas.openxmlformats.org/officeDocument/2006/relationships/hyperlink" Target="https://bulbapedia.bulbagarden.net/wiki/Mr._Mime_(Pok%C3%A9mon)" TargetMode="External"/><Relationship Id="rId788" Type="http://schemas.openxmlformats.org/officeDocument/2006/relationships/hyperlink" Target="https://bulbapedia.bulbagarden.net/wiki/Camerupt_(Pok%C3%A9mon)" TargetMode="External"/><Relationship Id="rId303" Type="http://schemas.openxmlformats.org/officeDocument/2006/relationships/hyperlink" Target="https://bulbapedia.bulbagarden.net/wiki/Mr._Mime_(Pok%C3%A9mon)" TargetMode="External"/><Relationship Id="rId787" Type="http://schemas.openxmlformats.org/officeDocument/2006/relationships/hyperlink" Target="https://bulbapedia.bulbagarden.net/wiki/Camerupt_(Pok%C3%A9mon)" TargetMode="External"/><Relationship Id="rId302" Type="http://schemas.openxmlformats.org/officeDocument/2006/relationships/hyperlink" Target="https://bulbapedia.bulbagarden.net/wiki/Mr._Mime_(Pok%C3%A9mon)" TargetMode="External"/><Relationship Id="rId786" Type="http://schemas.openxmlformats.org/officeDocument/2006/relationships/hyperlink" Target="https://bulbapedia.bulbagarden.net/wiki/Numel_(Pok%C3%A9mon)" TargetMode="External"/><Relationship Id="rId309" Type="http://schemas.openxmlformats.org/officeDocument/2006/relationships/hyperlink" Target="https://bulbapedia.bulbagarden.net/wiki/Electabuzz_(Pok%C3%A9mon)" TargetMode="External"/><Relationship Id="rId308" Type="http://schemas.openxmlformats.org/officeDocument/2006/relationships/hyperlink" Target="https://bulbapedia.bulbagarden.net/wiki/Jynx_(Pok%C3%A9mon)" TargetMode="External"/><Relationship Id="rId307" Type="http://schemas.openxmlformats.org/officeDocument/2006/relationships/hyperlink" Target="https://bulbapedia.bulbagarden.net/wiki/Jynx_(Pok%C3%A9mon)" TargetMode="External"/><Relationship Id="rId306" Type="http://schemas.openxmlformats.org/officeDocument/2006/relationships/hyperlink" Target="https://bulbapedia.bulbagarden.net/wiki/Scyther_(Pok%C3%A9mon)" TargetMode="External"/><Relationship Id="rId781" Type="http://schemas.openxmlformats.org/officeDocument/2006/relationships/hyperlink" Target="https://bulbapedia.bulbagarden.net/wiki/Wailmer_(Pok%C3%A9mon)" TargetMode="External"/><Relationship Id="rId1370" Type="http://schemas.openxmlformats.org/officeDocument/2006/relationships/hyperlink" Target="https://bulbapedia.bulbagarden.net/wiki/Sawsbuck_(Pok%C3%A9mon)" TargetMode="External"/><Relationship Id="rId780" Type="http://schemas.openxmlformats.org/officeDocument/2006/relationships/hyperlink" Target="https://bulbapedia.bulbagarden.net/wiki/Sharpedo_(Pok%C3%A9mon)" TargetMode="External"/><Relationship Id="rId1371" Type="http://schemas.openxmlformats.org/officeDocument/2006/relationships/hyperlink" Target="https://bulbapedia.bulbagarden.net/wiki/Sawsbuck_(Pok%C3%A9mon)" TargetMode="External"/><Relationship Id="rId1372" Type="http://schemas.openxmlformats.org/officeDocument/2006/relationships/hyperlink" Target="https://bulbapedia.bulbagarden.net/wiki/Sawsbuck_(Pok%C3%A9mon)" TargetMode="External"/><Relationship Id="rId1373" Type="http://schemas.openxmlformats.org/officeDocument/2006/relationships/hyperlink" Target="https://bulbapedia.bulbagarden.net/wiki/Sawsbuck_(Pok%C3%A9mon)" TargetMode="External"/><Relationship Id="rId301" Type="http://schemas.openxmlformats.org/officeDocument/2006/relationships/hyperlink" Target="https://bulbapedia.bulbagarden.net/wiki/Mr._Mime_(Pok%C3%A9mon)" TargetMode="External"/><Relationship Id="rId785" Type="http://schemas.openxmlformats.org/officeDocument/2006/relationships/hyperlink" Target="https://bulbapedia.bulbagarden.net/wiki/Numel_(Pok%C3%A9mon)" TargetMode="External"/><Relationship Id="rId1374" Type="http://schemas.openxmlformats.org/officeDocument/2006/relationships/hyperlink" Target="https://bulbapedia.bulbagarden.net/wiki/Sawsbuck_(Pok%C3%A9mon)" TargetMode="External"/><Relationship Id="rId300" Type="http://schemas.openxmlformats.org/officeDocument/2006/relationships/hyperlink" Target="https://bulbapedia.bulbagarden.net/wiki/Starmie_(Pok%C3%A9mon)" TargetMode="External"/><Relationship Id="rId784" Type="http://schemas.openxmlformats.org/officeDocument/2006/relationships/hyperlink" Target="https://bulbapedia.bulbagarden.net/wiki/Wailord_(Pok%C3%A9mon)" TargetMode="External"/><Relationship Id="rId1375" Type="http://schemas.openxmlformats.org/officeDocument/2006/relationships/hyperlink" Target="https://bulbapedia.bulbagarden.net/wiki/Emolga_(Pok%C3%A9mon)" TargetMode="External"/><Relationship Id="rId783" Type="http://schemas.openxmlformats.org/officeDocument/2006/relationships/hyperlink" Target="https://bulbapedia.bulbagarden.net/wiki/Wailord_(Pok%C3%A9mon)" TargetMode="External"/><Relationship Id="rId1376" Type="http://schemas.openxmlformats.org/officeDocument/2006/relationships/hyperlink" Target="https://bulbapedia.bulbagarden.net/wiki/Emolga_(Pok%C3%A9mon)" TargetMode="External"/><Relationship Id="rId782" Type="http://schemas.openxmlformats.org/officeDocument/2006/relationships/hyperlink" Target="https://bulbapedia.bulbagarden.net/wiki/Wailmer_(Pok%C3%A9mon)" TargetMode="External"/><Relationship Id="rId1377" Type="http://schemas.openxmlformats.org/officeDocument/2006/relationships/hyperlink" Target="https://bulbapedia.bulbagarden.net/wiki/Karrablast_(Pok%C3%A9mon)" TargetMode="External"/><Relationship Id="rId1367" Type="http://schemas.openxmlformats.org/officeDocument/2006/relationships/hyperlink" Target="https://bulbapedia.bulbagarden.net/wiki/Sawsbuck_(Pok%C3%A9mon)" TargetMode="External"/><Relationship Id="rId1368" Type="http://schemas.openxmlformats.org/officeDocument/2006/relationships/hyperlink" Target="https://bulbapedia.bulbagarden.net/wiki/Sawsbuck_(Pok%C3%A9mon)" TargetMode="External"/><Relationship Id="rId1369" Type="http://schemas.openxmlformats.org/officeDocument/2006/relationships/hyperlink" Target="https://bulbapedia.bulbagarden.net/wiki/Sawsbuck_(Pok%C3%A9mon)" TargetMode="External"/><Relationship Id="rId778" Type="http://schemas.openxmlformats.org/officeDocument/2006/relationships/hyperlink" Target="https://bulbapedia.bulbagarden.net/wiki/Carvanha_(Pok%C3%A9mon)" TargetMode="External"/><Relationship Id="rId777" Type="http://schemas.openxmlformats.org/officeDocument/2006/relationships/hyperlink" Target="https://bulbapedia.bulbagarden.net/wiki/Carvanha_(Pok%C3%A9mon)" TargetMode="External"/><Relationship Id="rId776" Type="http://schemas.openxmlformats.org/officeDocument/2006/relationships/hyperlink" Target="https://bulbapedia.bulbagarden.net/wiki/Swalot_(Pok%C3%A9mon)" TargetMode="External"/><Relationship Id="rId775" Type="http://schemas.openxmlformats.org/officeDocument/2006/relationships/hyperlink" Target="https://bulbapedia.bulbagarden.net/wiki/Swalot_(Pok%C3%A9mon)" TargetMode="External"/><Relationship Id="rId779" Type="http://schemas.openxmlformats.org/officeDocument/2006/relationships/hyperlink" Target="https://bulbapedia.bulbagarden.net/wiki/Sharpedo_(Pok%C3%A9mon)" TargetMode="External"/><Relationship Id="rId770" Type="http://schemas.openxmlformats.org/officeDocument/2006/relationships/hyperlink" Target="https://bulbapedia.bulbagarden.net/wiki/Illumise_(Pok%C3%A9mon)" TargetMode="External"/><Relationship Id="rId1360" Type="http://schemas.openxmlformats.org/officeDocument/2006/relationships/hyperlink" Target="https://bulbapedia.bulbagarden.net/wiki/Deerling_(Pok%C3%A9mon)" TargetMode="External"/><Relationship Id="rId1361" Type="http://schemas.openxmlformats.org/officeDocument/2006/relationships/hyperlink" Target="https://bulbapedia.bulbagarden.net/wiki/Deerling_(Pok%C3%A9mon)" TargetMode="External"/><Relationship Id="rId1362" Type="http://schemas.openxmlformats.org/officeDocument/2006/relationships/hyperlink" Target="https://bulbapedia.bulbagarden.net/wiki/Deerling_(Pok%C3%A9mon)" TargetMode="External"/><Relationship Id="rId774" Type="http://schemas.openxmlformats.org/officeDocument/2006/relationships/hyperlink" Target="https://bulbapedia.bulbagarden.net/wiki/Gulpin_(Pok%C3%A9mon)" TargetMode="External"/><Relationship Id="rId1363" Type="http://schemas.openxmlformats.org/officeDocument/2006/relationships/hyperlink" Target="https://bulbapedia.bulbagarden.net/wiki/Deerling_(Pok%C3%A9mon)" TargetMode="External"/><Relationship Id="rId773" Type="http://schemas.openxmlformats.org/officeDocument/2006/relationships/hyperlink" Target="https://bulbapedia.bulbagarden.net/wiki/Gulpin_(Pok%C3%A9mon)" TargetMode="External"/><Relationship Id="rId1364" Type="http://schemas.openxmlformats.org/officeDocument/2006/relationships/hyperlink" Target="https://bulbapedia.bulbagarden.net/wiki/Deerling_(Pok%C3%A9mon)" TargetMode="External"/><Relationship Id="rId772" Type="http://schemas.openxmlformats.org/officeDocument/2006/relationships/hyperlink" Target="https://bulbapedia.bulbagarden.net/wiki/Roselia_(Pok%C3%A9mon)" TargetMode="External"/><Relationship Id="rId1365" Type="http://schemas.openxmlformats.org/officeDocument/2006/relationships/hyperlink" Target="https://bulbapedia.bulbagarden.net/wiki/Deerling_(Pok%C3%A9mon)" TargetMode="External"/><Relationship Id="rId771" Type="http://schemas.openxmlformats.org/officeDocument/2006/relationships/hyperlink" Target="https://bulbapedia.bulbagarden.net/wiki/Roselia_(Pok%C3%A9mon)" TargetMode="External"/><Relationship Id="rId1366" Type="http://schemas.openxmlformats.org/officeDocument/2006/relationships/hyperlink" Target="https://bulbapedia.bulbagarden.net/wiki/Deerling_(Pok%C3%A9mon)" TargetMode="External"/><Relationship Id="rId327" Type="http://schemas.openxmlformats.org/officeDocument/2006/relationships/hyperlink" Target="https://bulbapedia.bulbagarden.net/wiki/Lapras_(Pok%C3%A9mon)" TargetMode="External"/><Relationship Id="rId326" Type="http://schemas.openxmlformats.org/officeDocument/2006/relationships/hyperlink" Target="https://bulbapedia.bulbagarden.net/wiki/Gyarados_(Pok%C3%A9mon)" TargetMode="External"/><Relationship Id="rId325" Type="http://schemas.openxmlformats.org/officeDocument/2006/relationships/hyperlink" Target="https://bulbapedia.bulbagarden.net/wiki/Gyarados_(Pok%C3%A9mon)" TargetMode="External"/><Relationship Id="rId324" Type="http://schemas.openxmlformats.org/officeDocument/2006/relationships/hyperlink" Target="https://bulbapedia.bulbagarden.net/wiki/Magikarp_(Pok%C3%A9mon)" TargetMode="External"/><Relationship Id="rId329" Type="http://schemas.openxmlformats.org/officeDocument/2006/relationships/hyperlink" Target="https://bulbapedia.bulbagarden.net/wiki/Ditto_(Pok%C3%A9mon)" TargetMode="External"/><Relationship Id="rId1390" Type="http://schemas.openxmlformats.org/officeDocument/2006/relationships/hyperlink" Target="https://bulbapedia.bulbagarden.net/wiki/Alomomola_(Pok%C3%A9mon)" TargetMode="External"/><Relationship Id="rId328" Type="http://schemas.openxmlformats.org/officeDocument/2006/relationships/hyperlink" Target="https://bulbapedia.bulbagarden.net/wiki/Lapras_(Pok%C3%A9mon)" TargetMode="External"/><Relationship Id="rId1391" Type="http://schemas.openxmlformats.org/officeDocument/2006/relationships/hyperlink" Target="https://bulbapedia.bulbagarden.net/wiki/Joltik_(Pok%C3%A9mon)" TargetMode="External"/><Relationship Id="rId1392" Type="http://schemas.openxmlformats.org/officeDocument/2006/relationships/hyperlink" Target="https://bulbapedia.bulbagarden.net/wiki/Joltik_(Pok%C3%A9mon)" TargetMode="External"/><Relationship Id="rId1393" Type="http://schemas.openxmlformats.org/officeDocument/2006/relationships/hyperlink" Target="https://bulbapedia.bulbagarden.net/wiki/Galvantula_(Pok%C3%A9mon)" TargetMode="External"/><Relationship Id="rId1394" Type="http://schemas.openxmlformats.org/officeDocument/2006/relationships/hyperlink" Target="https://bulbapedia.bulbagarden.net/wiki/Galvantula_(Pok%C3%A9mon)" TargetMode="External"/><Relationship Id="rId1395" Type="http://schemas.openxmlformats.org/officeDocument/2006/relationships/hyperlink" Target="https://bulbapedia.bulbagarden.net/wiki/Ferroseed_(Pok%C3%A9mon)" TargetMode="External"/><Relationship Id="rId323" Type="http://schemas.openxmlformats.org/officeDocument/2006/relationships/hyperlink" Target="https://bulbapedia.bulbagarden.net/wiki/Magikarp_(Pok%C3%A9mon)" TargetMode="External"/><Relationship Id="rId1396" Type="http://schemas.openxmlformats.org/officeDocument/2006/relationships/hyperlink" Target="https://bulbapedia.bulbagarden.net/wiki/Ferroseed_(Pok%C3%A9mon)" TargetMode="External"/><Relationship Id="rId322" Type="http://schemas.openxmlformats.org/officeDocument/2006/relationships/hyperlink" Target="https://bulbapedia.bulbagarden.net/wiki/Tauros_(Pok%C3%A9mon)" TargetMode="External"/><Relationship Id="rId1397" Type="http://schemas.openxmlformats.org/officeDocument/2006/relationships/hyperlink" Target="https://bulbapedia.bulbagarden.net/wiki/Ferrothorn_(Pok%C3%A9mon)" TargetMode="External"/><Relationship Id="rId321" Type="http://schemas.openxmlformats.org/officeDocument/2006/relationships/hyperlink" Target="https://bulbapedia.bulbagarden.net/wiki/Tauros_(Pok%C3%A9mon)" TargetMode="External"/><Relationship Id="rId1398" Type="http://schemas.openxmlformats.org/officeDocument/2006/relationships/hyperlink" Target="https://bulbapedia.bulbagarden.net/wiki/Ferrothorn_(Pok%C3%A9mon)" TargetMode="External"/><Relationship Id="rId320" Type="http://schemas.openxmlformats.org/officeDocument/2006/relationships/hyperlink" Target="https://bulbapedia.bulbagarden.net/wiki/Tauros_(Pok%C3%A9mon)" TargetMode="External"/><Relationship Id="rId1399" Type="http://schemas.openxmlformats.org/officeDocument/2006/relationships/hyperlink" Target="https://bulbapedia.bulbagarden.net/wiki/Klink_(Pok%C3%A9mon)" TargetMode="External"/><Relationship Id="rId1389" Type="http://schemas.openxmlformats.org/officeDocument/2006/relationships/hyperlink" Target="https://bulbapedia.bulbagarden.net/wiki/Alomomola_(Pok%C3%A9mon)" TargetMode="External"/><Relationship Id="rId316" Type="http://schemas.openxmlformats.org/officeDocument/2006/relationships/hyperlink" Target="https://bulbapedia.bulbagarden.net/wiki/Tauros_(Pok%C3%A9mon)" TargetMode="External"/><Relationship Id="rId315" Type="http://schemas.openxmlformats.org/officeDocument/2006/relationships/hyperlink" Target="https://bulbapedia.bulbagarden.net/wiki/Tauros_(Pok%C3%A9mon)" TargetMode="External"/><Relationship Id="rId799" Type="http://schemas.openxmlformats.org/officeDocument/2006/relationships/hyperlink" Target="https://bulbapedia.bulbagarden.net/wiki/Vibrava_(Pok%C3%A9mon)" TargetMode="External"/><Relationship Id="rId314" Type="http://schemas.openxmlformats.org/officeDocument/2006/relationships/hyperlink" Target="https://bulbapedia.bulbagarden.net/wiki/Pinsir_(Pok%C3%A9mon)" TargetMode="External"/><Relationship Id="rId798" Type="http://schemas.openxmlformats.org/officeDocument/2006/relationships/hyperlink" Target="https://bulbapedia.bulbagarden.net/wiki/Trapinch_(Pok%C3%A9mon)" TargetMode="External"/><Relationship Id="rId313" Type="http://schemas.openxmlformats.org/officeDocument/2006/relationships/hyperlink" Target="https://bulbapedia.bulbagarden.net/wiki/Pinsir_(Pok%C3%A9mon)" TargetMode="External"/><Relationship Id="rId797" Type="http://schemas.openxmlformats.org/officeDocument/2006/relationships/hyperlink" Target="https://bulbapedia.bulbagarden.net/wiki/Trapinch_(Pok%C3%A9mon)" TargetMode="External"/><Relationship Id="rId319" Type="http://schemas.openxmlformats.org/officeDocument/2006/relationships/hyperlink" Target="https://bulbapedia.bulbagarden.net/wiki/Tauros_(Pok%C3%A9mon)" TargetMode="External"/><Relationship Id="rId318" Type="http://schemas.openxmlformats.org/officeDocument/2006/relationships/hyperlink" Target="https://bulbapedia.bulbagarden.net/wiki/Tauros_(Pok%C3%A9mon)" TargetMode="External"/><Relationship Id="rId317" Type="http://schemas.openxmlformats.org/officeDocument/2006/relationships/hyperlink" Target="https://bulbapedia.bulbagarden.net/wiki/Tauros_(Pok%C3%A9mon)" TargetMode="External"/><Relationship Id="rId1380" Type="http://schemas.openxmlformats.org/officeDocument/2006/relationships/hyperlink" Target="https://bulbapedia.bulbagarden.net/wiki/Escavalier_(Pok%C3%A9mon)" TargetMode="External"/><Relationship Id="rId792" Type="http://schemas.openxmlformats.org/officeDocument/2006/relationships/hyperlink" Target="https://bulbapedia.bulbagarden.net/wiki/Spoink_(Pok%C3%A9mon)" TargetMode="External"/><Relationship Id="rId1381" Type="http://schemas.openxmlformats.org/officeDocument/2006/relationships/hyperlink" Target="https://bulbapedia.bulbagarden.net/wiki/Foongus_(Pok%C3%A9mon)" TargetMode="External"/><Relationship Id="rId791" Type="http://schemas.openxmlformats.org/officeDocument/2006/relationships/hyperlink" Target="https://bulbapedia.bulbagarden.net/wiki/Spoink_(Pok%C3%A9mon)" TargetMode="External"/><Relationship Id="rId1382" Type="http://schemas.openxmlformats.org/officeDocument/2006/relationships/hyperlink" Target="https://bulbapedia.bulbagarden.net/wiki/Foongus_(Pok%C3%A9mon)" TargetMode="External"/><Relationship Id="rId790" Type="http://schemas.openxmlformats.org/officeDocument/2006/relationships/hyperlink" Target="https://bulbapedia.bulbagarden.net/wiki/Torkoal_(Pok%C3%A9mon)" TargetMode="External"/><Relationship Id="rId1383" Type="http://schemas.openxmlformats.org/officeDocument/2006/relationships/hyperlink" Target="https://bulbapedia.bulbagarden.net/wiki/Amoonguss_(Pok%C3%A9mon)" TargetMode="External"/><Relationship Id="rId1384" Type="http://schemas.openxmlformats.org/officeDocument/2006/relationships/hyperlink" Target="https://bulbapedia.bulbagarden.net/wiki/Amoonguss_(Pok%C3%A9mon)" TargetMode="External"/><Relationship Id="rId312" Type="http://schemas.openxmlformats.org/officeDocument/2006/relationships/hyperlink" Target="https://bulbapedia.bulbagarden.net/wiki/Magmar_(Pok%C3%A9mon)" TargetMode="External"/><Relationship Id="rId796" Type="http://schemas.openxmlformats.org/officeDocument/2006/relationships/hyperlink" Target="https://bulbapedia.bulbagarden.net/wiki/Spinda_(Pok%C3%A9mon)" TargetMode="External"/><Relationship Id="rId1385" Type="http://schemas.openxmlformats.org/officeDocument/2006/relationships/hyperlink" Target="https://bulbapedia.bulbagarden.net/wiki/Frillish_(Pok%C3%A9mon)" TargetMode="External"/><Relationship Id="rId311" Type="http://schemas.openxmlformats.org/officeDocument/2006/relationships/hyperlink" Target="https://bulbapedia.bulbagarden.net/wiki/Magmar_(Pok%C3%A9mon)" TargetMode="External"/><Relationship Id="rId795" Type="http://schemas.openxmlformats.org/officeDocument/2006/relationships/hyperlink" Target="https://bulbapedia.bulbagarden.net/wiki/Spinda_(Pok%C3%A9mon)" TargetMode="External"/><Relationship Id="rId1386" Type="http://schemas.openxmlformats.org/officeDocument/2006/relationships/hyperlink" Target="https://bulbapedia.bulbagarden.net/wiki/Frillish_(Pok%C3%A9mon)" TargetMode="External"/><Relationship Id="rId310" Type="http://schemas.openxmlformats.org/officeDocument/2006/relationships/hyperlink" Target="https://bulbapedia.bulbagarden.net/wiki/Electabuzz_(Pok%C3%A9mon)" TargetMode="External"/><Relationship Id="rId794" Type="http://schemas.openxmlformats.org/officeDocument/2006/relationships/hyperlink" Target="https://bulbapedia.bulbagarden.net/wiki/Grumpig_(Pok%C3%A9mon)" TargetMode="External"/><Relationship Id="rId1387" Type="http://schemas.openxmlformats.org/officeDocument/2006/relationships/hyperlink" Target="https://bulbapedia.bulbagarden.net/wiki/Jellicent_(Pok%C3%A9mon)" TargetMode="External"/><Relationship Id="rId793" Type="http://schemas.openxmlformats.org/officeDocument/2006/relationships/hyperlink" Target="https://bulbapedia.bulbagarden.net/wiki/Grumpig_(Pok%C3%A9mon)" TargetMode="External"/><Relationship Id="rId1388" Type="http://schemas.openxmlformats.org/officeDocument/2006/relationships/hyperlink" Target="https://bulbapedia.bulbagarden.net/wiki/Jellicent_(Pok%C3%A9mon)" TargetMode="External"/><Relationship Id="rId297" Type="http://schemas.openxmlformats.org/officeDocument/2006/relationships/hyperlink" Target="https://bulbapedia.bulbagarden.net/wiki/Staryu_(Pok%C3%A9mon)" TargetMode="External"/><Relationship Id="rId296" Type="http://schemas.openxmlformats.org/officeDocument/2006/relationships/hyperlink" Target="https://bulbapedia.bulbagarden.net/wiki/Seaking_(Pok%C3%A9mon)" TargetMode="External"/><Relationship Id="rId295" Type="http://schemas.openxmlformats.org/officeDocument/2006/relationships/hyperlink" Target="https://bulbapedia.bulbagarden.net/wiki/Seaking_(Pok%C3%A9mon)" TargetMode="External"/><Relationship Id="rId294" Type="http://schemas.openxmlformats.org/officeDocument/2006/relationships/hyperlink" Target="https://bulbapedia.bulbagarden.net/wiki/Goldeen_(Pok%C3%A9mon)" TargetMode="External"/><Relationship Id="rId299" Type="http://schemas.openxmlformats.org/officeDocument/2006/relationships/hyperlink" Target="https://bulbapedia.bulbagarden.net/wiki/Starmie_(Pok%C3%A9mon)" TargetMode="External"/><Relationship Id="rId298" Type="http://schemas.openxmlformats.org/officeDocument/2006/relationships/hyperlink" Target="https://bulbapedia.bulbagarden.net/wiki/Staryu_(Pok%C3%A9mon)" TargetMode="External"/><Relationship Id="rId271" Type="http://schemas.openxmlformats.org/officeDocument/2006/relationships/hyperlink" Target="https://bulbapedia.bulbagarden.net/wiki/Lickitung_(Pok%C3%A9mon)" TargetMode="External"/><Relationship Id="rId270" Type="http://schemas.openxmlformats.org/officeDocument/2006/relationships/hyperlink" Target="https://bulbapedia.bulbagarden.net/wiki/Hitmonchan_(Pok%C3%A9mon)" TargetMode="External"/><Relationship Id="rId269" Type="http://schemas.openxmlformats.org/officeDocument/2006/relationships/hyperlink" Target="https://bulbapedia.bulbagarden.net/wiki/Hitmonchan_(Pok%C3%A9mon)" TargetMode="External"/><Relationship Id="rId264" Type="http://schemas.openxmlformats.org/officeDocument/2006/relationships/hyperlink" Target="https://bulbapedia.bulbagarden.net/wiki/Marowak_(Pok%C3%A9mon)" TargetMode="External"/><Relationship Id="rId263" Type="http://schemas.openxmlformats.org/officeDocument/2006/relationships/hyperlink" Target="https://bulbapedia.bulbagarden.net/wiki/Marowak_(Pok%C3%A9mon)" TargetMode="External"/><Relationship Id="rId262" Type="http://schemas.openxmlformats.org/officeDocument/2006/relationships/hyperlink" Target="https://bulbapedia.bulbagarden.net/wiki/Cubone_(Pok%C3%A9mon)" TargetMode="External"/><Relationship Id="rId261" Type="http://schemas.openxmlformats.org/officeDocument/2006/relationships/hyperlink" Target="https://bulbapedia.bulbagarden.net/wiki/Cubone_(Pok%C3%A9mon)" TargetMode="External"/><Relationship Id="rId268" Type="http://schemas.openxmlformats.org/officeDocument/2006/relationships/hyperlink" Target="https://bulbapedia.bulbagarden.net/wiki/Hitmonlee_(Pok%C3%A9mon)" TargetMode="External"/><Relationship Id="rId267" Type="http://schemas.openxmlformats.org/officeDocument/2006/relationships/hyperlink" Target="https://bulbapedia.bulbagarden.net/wiki/Hitmonlee_(Pok%C3%A9mon)" TargetMode="External"/><Relationship Id="rId266" Type="http://schemas.openxmlformats.org/officeDocument/2006/relationships/hyperlink" Target="https://bulbapedia.bulbagarden.net/wiki/Marowak_(Pok%C3%A9mon)" TargetMode="External"/><Relationship Id="rId265" Type="http://schemas.openxmlformats.org/officeDocument/2006/relationships/hyperlink" Target="https://bulbapedia.bulbagarden.net/wiki/Marowak_(Pok%C3%A9mon)" TargetMode="External"/><Relationship Id="rId260" Type="http://schemas.openxmlformats.org/officeDocument/2006/relationships/hyperlink" Target="https://bulbapedia.bulbagarden.net/wiki/Exeggutor_(Pok%C3%A9mon)" TargetMode="External"/><Relationship Id="rId259" Type="http://schemas.openxmlformats.org/officeDocument/2006/relationships/hyperlink" Target="https://bulbapedia.bulbagarden.net/wiki/Exeggutor_(Pok%C3%A9mon)" TargetMode="External"/><Relationship Id="rId258" Type="http://schemas.openxmlformats.org/officeDocument/2006/relationships/hyperlink" Target="https://bulbapedia.bulbagarden.net/wiki/Exeggutor_(Pok%C3%A9mon)" TargetMode="External"/><Relationship Id="rId253" Type="http://schemas.openxmlformats.org/officeDocument/2006/relationships/hyperlink" Target="https://bulbapedia.bulbagarden.net/wiki/Electrode_(Pok%C3%A9mon)" TargetMode="External"/><Relationship Id="rId252" Type="http://schemas.openxmlformats.org/officeDocument/2006/relationships/hyperlink" Target="https://bulbapedia.bulbagarden.net/wiki/Electrode_(Pok%C3%A9mon)" TargetMode="External"/><Relationship Id="rId251" Type="http://schemas.openxmlformats.org/officeDocument/2006/relationships/hyperlink" Target="https://bulbapedia.bulbagarden.net/wiki/Electrode_(Pok%C3%A9mon)" TargetMode="External"/><Relationship Id="rId250" Type="http://schemas.openxmlformats.org/officeDocument/2006/relationships/hyperlink" Target="https://bulbapedia.bulbagarden.net/wiki/Voltorb_(Pok%C3%A9mon)" TargetMode="External"/><Relationship Id="rId257" Type="http://schemas.openxmlformats.org/officeDocument/2006/relationships/hyperlink" Target="https://bulbapedia.bulbagarden.net/wiki/Exeggutor_(Pok%C3%A9mon)" TargetMode="External"/><Relationship Id="rId256" Type="http://schemas.openxmlformats.org/officeDocument/2006/relationships/hyperlink" Target="https://bulbapedia.bulbagarden.net/wiki/Exeggcute_(Pok%C3%A9mon)" TargetMode="External"/><Relationship Id="rId255" Type="http://schemas.openxmlformats.org/officeDocument/2006/relationships/hyperlink" Target="https://bulbapedia.bulbagarden.net/wiki/Exeggcute_(Pok%C3%A9mon)" TargetMode="External"/><Relationship Id="rId254" Type="http://schemas.openxmlformats.org/officeDocument/2006/relationships/hyperlink" Target="https://bulbapedia.bulbagarden.net/wiki/Electrode_(Pok%C3%A9mon)" TargetMode="External"/><Relationship Id="rId293" Type="http://schemas.openxmlformats.org/officeDocument/2006/relationships/hyperlink" Target="https://bulbapedia.bulbagarden.net/wiki/Goldeen_(Pok%C3%A9mon)" TargetMode="External"/><Relationship Id="rId292" Type="http://schemas.openxmlformats.org/officeDocument/2006/relationships/hyperlink" Target="https://bulbapedia.bulbagarden.net/wiki/Seadra_(Pok%C3%A9mon)" TargetMode="External"/><Relationship Id="rId291" Type="http://schemas.openxmlformats.org/officeDocument/2006/relationships/hyperlink" Target="https://bulbapedia.bulbagarden.net/wiki/Seadra_(Pok%C3%A9mon)" TargetMode="External"/><Relationship Id="rId290" Type="http://schemas.openxmlformats.org/officeDocument/2006/relationships/hyperlink" Target="https://bulbapedia.bulbagarden.net/wiki/Horsea_(Pok%C3%A9mon)" TargetMode="External"/><Relationship Id="rId286" Type="http://schemas.openxmlformats.org/officeDocument/2006/relationships/hyperlink" Target="https://bulbapedia.bulbagarden.net/wiki/Tangela_(Pok%C3%A9mon)" TargetMode="External"/><Relationship Id="rId285" Type="http://schemas.openxmlformats.org/officeDocument/2006/relationships/hyperlink" Target="https://bulbapedia.bulbagarden.net/wiki/Tangela_(Pok%C3%A9mon)" TargetMode="External"/><Relationship Id="rId284" Type="http://schemas.openxmlformats.org/officeDocument/2006/relationships/hyperlink" Target="https://bulbapedia.bulbagarden.net/wiki/Chansey_(Pok%C3%A9mon)" TargetMode="External"/><Relationship Id="rId283" Type="http://schemas.openxmlformats.org/officeDocument/2006/relationships/hyperlink" Target="https://bulbapedia.bulbagarden.net/wiki/Chansey_(Pok%C3%A9mon)" TargetMode="External"/><Relationship Id="rId289" Type="http://schemas.openxmlformats.org/officeDocument/2006/relationships/hyperlink" Target="https://bulbapedia.bulbagarden.net/wiki/Horsea_(Pok%C3%A9mon)" TargetMode="External"/><Relationship Id="rId288" Type="http://schemas.openxmlformats.org/officeDocument/2006/relationships/hyperlink" Target="https://bulbapedia.bulbagarden.net/wiki/Kangaskhan_(Pok%C3%A9mon)" TargetMode="External"/><Relationship Id="rId287" Type="http://schemas.openxmlformats.org/officeDocument/2006/relationships/hyperlink" Target="https://bulbapedia.bulbagarden.net/wiki/Kangaskhan_(Pok%C3%A9mon)" TargetMode="External"/><Relationship Id="rId282" Type="http://schemas.openxmlformats.org/officeDocument/2006/relationships/hyperlink" Target="https://bulbapedia.bulbagarden.net/wiki/Rhydon_(Pok%C3%A9mon)" TargetMode="External"/><Relationship Id="rId281" Type="http://schemas.openxmlformats.org/officeDocument/2006/relationships/hyperlink" Target="https://bulbapedia.bulbagarden.net/wiki/Rhydon_(Pok%C3%A9mon)" TargetMode="External"/><Relationship Id="rId280" Type="http://schemas.openxmlformats.org/officeDocument/2006/relationships/hyperlink" Target="https://bulbapedia.bulbagarden.net/wiki/Rhyhorn_(Pok%C3%A9mon)" TargetMode="External"/><Relationship Id="rId275" Type="http://schemas.openxmlformats.org/officeDocument/2006/relationships/hyperlink" Target="https://bulbapedia.bulbagarden.net/wiki/Weezing_(Pok%C3%A9mon)" TargetMode="External"/><Relationship Id="rId274" Type="http://schemas.openxmlformats.org/officeDocument/2006/relationships/hyperlink" Target="https://bulbapedia.bulbagarden.net/wiki/Koffing_(Pok%C3%A9mon)" TargetMode="External"/><Relationship Id="rId273" Type="http://schemas.openxmlformats.org/officeDocument/2006/relationships/hyperlink" Target="https://bulbapedia.bulbagarden.net/wiki/Koffing_(Pok%C3%A9mon)" TargetMode="External"/><Relationship Id="rId272" Type="http://schemas.openxmlformats.org/officeDocument/2006/relationships/hyperlink" Target="https://bulbapedia.bulbagarden.net/wiki/Lickitung_(Pok%C3%A9mon)" TargetMode="External"/><Relationship Id="rId279" Type="http://schemas.openxmlformats.org/officeDocument/2006/relationships/hyperlink" Target="https://bulbapedia.bulbagarden.net/wiki/Rhyhorn_(Pok%C3%A9mon)" TargetMode="External"/><Relationship Id="rId278" Type="http://schemas.openxmlformats.org/officeDocument/2006/relationships/hyperlink" Target="https://bulbapedia.bulbagarden.net/wiki/Weezing_(Pok%C3%A9mon)" TargetMode="External"/><Relationship Id="rId277" Type="http://schemas.openxmlformats.org/officeDocument/2006/relationships/hyperlink" Target="https://bulbapedia.bulbagarden.net/wiki/Weezing_(Pok%C3%A9mon)" TargetMode="External"/><Relationship Id="rId276" Type="http://schemas.openxmlformats.org/officeDocument/2006/relationships/hyperlink" Target="https://bulbapedia.bulbagarden.net/wiki/Weezing_(Pok%C3%A9mon)" TargetMode="External"/><Relationship Id="rId1851" Type="http://schemas.openxmlformats.org/officeDocument/2006/relationships/hyperlink" Target="https://bulbapedia.bulbagarden.net/wiki/Bounsweet_(Pok%C3%A9mon)" TargetMode="External"/><Relationship Id="rId1852" Type="http://schemas.openxmlformats.org/officeDocument/2006/relationships/hyperlink" Target="https://bulbapedia.bulbagarden.net/wiki/Bounsweet_(Pok%C3%A9mon)" TargetMode="External"/><Relationship Id="rId1853" Type="http://schemas.openxmlformats.org/officeDocument/2006/relationships/hyperlink" Target="https://bulbapedia.bulbagarden.net/wiki/Steenee_(Pok%C3%A9mon)" TargetMode="External"/><Relationship Id="rId1854" Type="http://schemas.openxmlformats.org/officeDocument/2006/relationships/hyperlink" Target="https://bulbapedia.bulbagarden.net/wiki/Steenee_(Pok%C3%A9mon)" TargetMode="External"/><Relationship Id="rId1855" Type="http://schemas.openxmlformats.org/officeDocument/2006/relationships/hyperlink" Target="https://bulbapedia.bulbagarden.net/wiki/Tsareena_(Pok%C3%A9mon)" TargetMode="External"/><Relationship Id="rId1856" Type="http://schemas.openxmlformats.org/officeDocument/2006/relationships/hyperlink" Target="https://bulbapedia.bulbagarden.net/wiki/Tsareena_(Pok%C3%A9mon)" TargetMode="External"/><Relationship Id="rId1857" Type="http://schemas.openxmlformats.org/officeDocument/2006/relationships/hyperlink" Target="https://bulbapedia.bulbagarden.net/wiki/Comfey_(Pok%C3%A9mon)" TargetMode="External"/><Relationship Id="rId1858" Type="http://schemas.openxmlformats.org/officeDocument/2006/relationships/hyperlink" Target="https://bulbapedia.bulbagarden.net/wiki/Comfey_(Pok%C3%A9mon)" TargetMode="External"/><Relationship Id="rId1859" Type="http://schemas.openxmlformats.org/officeDocument/2006/relationships/hyperlink" Target="https://bulbapedia.bulbagarden.net/wiki/Oranguru_(Pok%C3%A9mon)" TargetMode="External"/><Relationship Id="rId1850" Type="http://schemas.openxmlformats.org/officeDocument/2006/relationships/hyperlink" Target="https://bulbapedia.bulbagarden.net/wiki/Bewear_(Pok%C3%A9mon)" TargetMode="External"/><Relationship Id="rId1840" Type="http://schemas.openxmlformats.org/officeDocument/2006/relationships/hyperlink" Target="https://bulbapedia.bulbagarden.net/wiki/Morelull_(Pok%C3%A9mon)" TargetMode="External"/><Relationship Id="rId1841" Type="http://schemas.openxmlformats.org/officeDocument/2006/relationships/hyperlink" Target="https://bulbapedia.bulbagarden.net/wiki/Shiinotic_(Pok%C3%A9mon)" TargetMode="External"/><Relationship Id="rId1842" Type="http://schemas.openxmlformats.org/officeDocument/2006/relationships/hyperlink" Target="https://bulbapedia.bulbagarden.net/wiki/Shiinotic_(Pok%C3%A9mon)" TargetMode="External"/><Relationship Id="rId1843" Type="http://schemas.openxmlformats.org/officeDocument/2006/relationships/hyperlink" Target="https://bulbapedia.bulbagarden.net/wiki/Salandit_(Pok%C3%A9mon)" TargetMode="External"/><Relationship Id="rId1844" Type="http://schemas.openxmlformats.org/officeDocument/2006/relationships/hyperlink" Target="https://bulbapedia.bulbagarden.net/wiki/Salandit_(Pok%C3%A9mon)" TargetMode="External"/><Relationship Id="rId1845" Type="http://schemas.openxmlformats.org/officeDocument/2006/relationships/hyperlink" Target="https://bulbapedia.bulbagarden.net/wiki/Salazzle_(Pok%C3%A9mon)" TargetMode="External"/><Relationship Id="rId1846" Type="http://schemas.openxmlformats.org/officeDocument/2006/relationships/hyperlink" Target="https://bulbapedia.bulbagarden.net/wiki/Salazzle_(Pok%C3%A9mon)" TargetMode="External"/><Relationship Id="rId1847" Type="http://schemas.openxmlformats.org/officeDocument/2006/relationships/hyperlink" Target="https://bulbapedia.bulbagarden.net/wiki/Stufful_(Pok%C3%A9mon)" TargetMode="External"/><Relationship Id="rId1848" Type="http://schemas.openxmlformats.org/officeDocument/2006/relationships/hyperlink" Target="https://bulbapedia.bulbagarden.net/wiki/Stufful_(Pok%C3%A9mon)" TargetMode="External"/><Relationship Id="rId1849" Type="http://schemas.openxmlformats.org/officeDocument/2006/relationships/hyperlink" Target="https://bulbapedia.bulbagarden.net/wiki/Bewear_(Pok%C3%A9mon)" TargetMode="External"/><Relationship Id="rId1873" Type="http://schemas.openxmlformats.org/officeDocument/2006/relationships/hyperlink" Target="https://bulbapedia.bulbagarden.net/wiki/Type:_Null_(Pok%C3%A9mon)" TargetMode="External"/><Relationship Id="rId1874" Type="http://schemas.openxmlformats.org/officeDocument/2006/relationships/hyperlink" Target="https://bulbapedia.bulbagarden.net/wiki/Type:_Null_(Pok%C3%A9mon)" TargetMode="External"/><Relationship Id="rId1875" Type="http://schemas.openxmlformats.org/officeDocument/2006/relationships/hyperlink" Target="https://bulbapedia.bulbagarden.net/wiki/Silvally_(Pok%C3%A9mon)" TargetMode="External"/><Relationship Id="rId1876" Type="http://schemas.openxmlformats.org/officeDocument/2006/relationships/hyperlink" Target="https://bulbapedia.bulbagarden.net/wiki/Silvally_(Pok%C3%A9mon)" TargetMode="External"/><Relationship Id="rId1877" Type="http://schemas.openxmlformats.org/officeDocument/2006/relationships/hyperlink" Target="https://bulbapedia.bulbagarden.net/wiki/Minior_(Pok%C3%A9mon)" TargetMode="External"/><Relationship Id="rId1878" Type="http://schemas.openxmlformats.org/officeDocument/2006/relationships/hyperlink" Target="https://bulbapedia.bulbagarden.net/wiki/Minior_(Pok%C3%A9mon)" TargetMode="External"/><Relationship Id="rId1879" Type="http://schemas.openxmlformats.org/officeDocument/2006/relationships/hyperlink" Target="https://bulbapedia.bulbagarden.net/wiki/Komala_(Pok%C3%A9mon)" TargetMode="External"/><Relationship Id="rId1870" Type="http://schemas.openxmlformats.org/officeDocument/2006/relationships/hyperlink" Target="https://bulbapedia.bulbagarden.net/wiki/Palossand_(Pok%C3%A9mon)" TargetMode="External"/><Relationship Id="rId1871" Type="http://schemas.openxmlformats.org/officeDocument/2006/relationships/hyperlink" Target="https://bulbapedia.bulbagarden.net/wiki/Pyukumuku_(Pok%C3%A9mon)" TargetMode="External"/><Relationship Id="rId1872" Type="http://schemas.openxmlformats.org/officeDocument/2006/relationships/hyperlink" Target="https://bulbapedia.bulbagarden.net/wiki/Pyukumuku_(Pok%C3%A9mon)" TargetMode="External"/><Relationship Id="rId1862" Type="http://schemas.openxmlformats.org/officeDocument/2006/relationships/hyperlink" Target="https://bulbapedia.bulbagarden.net/wiki/Passimian_(Pok%C3%A9mon)" TargetMode="External"/><Relationship Id="rId1863" Type="http://schemas.openxmlformats.org/officeDocument/2006/relationships/hyperlink" Target="https://bulbapedia.bulbagarden.net/wiki/Wimpod_(Pok%C3%A9mon)" TargetMode="External"/><Relationship Id="rId1864" Type="http://schemas.openxmlformats.org/officeDocument/2006/relationships/hyperlink" Target="https://bulbapedia.bulbagarden.net/wiki/Wimpod_(Pok%C3%A9mon)" TargetMode="External"/><Relationship Id="rId1865" Type="http://schemas.openxmlformats.org/officeDocument/2006/relationships/hyperlink" Target="https://bulbapedia.bulbagarden.net/wiki/Golisopod_(Pok%C3%A9mon)" TargetMode="External"/><Relationship Id="rId1866" Type="http://schemas.openxmlformats.org/officeDocument/2006/relationships/hyperlink" Target="https://bulbapedia.bulbagarden.net/wiki/Golisopod_(Pok%C3%A9mon)" TargetMode="External"/><Relationship Id="rId1867" Type="http://schemas.openxmlformats.org/officeDocument/2006/relationships/hyperlink" Target="https://bulbapedia.bulbagarden.net/wiki/Sandygast_(Pok%C3%A9mon)" TargetMode="External"/><Relationship Id="rId1868" Type="http://schemas.openxmlformats.org/officeDocument/2006/relationships/hyperlink" Target="https://bulbapedia.bulbagarden.net/wiki/Sandygast_(Pok%C3%A9mon)" TargetMode="External"/><Relationship Id="rId1869" Type="http://schemas.openxmlformats.org/officeDocument/2006/relationships/hyperlink" Target="https://bulbapedia.bulbagarden.net/wiki/Palossand_(Pok%C3%A9mon)" TargetMode="External"/><Relationship Id="rId1860" Type="http://schemas.openxmlformats.org/officeDocument/2006/relationships/hyperlink" Target="https://bulbapedia.bulbagarden.net/wiki/Oranguru_(Pok%C3%A9mon)" TargetMode="External"/><Relationship Id="rId1861" Type="http://schemas.openxmlformats.org/officeDocument/2006/relationships/hyperlink" Target="https://bulbapedia.bulbagarden.net/wiki/Passimian_(Pok%C3%A9mon)" TargetMode="External"/><Relationship Id="rId1810" Type="http://schemas.openxmlformats.org/officeDocument/2006/relationships/hyperlink" Target="https://bulbapedia.bulbagarden.net/wiki/Cutiefly_(Pok%C3%A9mon)" TargetMode="External"/><Relationship Id="rId1811" Type="http://schemas.openxmlformats.org/officeDocument/2006/relationships/hyperlink" Target="https://bulbapedia.bulbagarden.net/wiki/Ribombee_(Pok%C3%A9mon)" TargetMode="External"/><Relationship Id="rId1812" Type="http://schemas.openxmlformats.org/officeDocument/2006/relationships/hyperlink" Target="https://bulbapedia.bulbagarden.net/wiki/Ribombee_(Pok%C3%A9mon)" TargetMode="External"/><Relationship Id="rId1813" Type="http://schemas.openxmlformats.org/officeDocument/2006/relationships/hyperlink" Target="https://bulbapedia.bulbagarden.net/wiki/Rockruff_(Pok%C3%A9mon)" TargetMode="External"/><Relationship Id="rId1814" Type="http://schemas.openxmlformats.org/officeDocument/2006/relationships/hyperlink" Target="https://bulbapedia.bulbagarden.net/wiki/Rockruff_(Pok%C3%A9mon)" TargetMode="External"/><Relationship Id="rId1815" Type="http://schemas.openxmlformats.org/officeDocument/2006/relationships/hyperlink" Target="https://bulbapedia.bulbagarden.net/wiki/Lycanroc_(Pok%C3%A9mon)" TargetMode="External"/><Relationship Id="rId1816" Type="http://schemas.openxmlformats.org/officeDocument/2006/relationships/hyperlink" Target="https://bulbapedia.bulbagarden.net/wiki/Lycanroc_(Pok%C3%A9mon)" TargetMode="External"/><Relationship Id="rId1817" Type="http://schemas.openxmlformats.org/officeDocument/2006/relationships/hyperlink" Target="https://bulbapedia.bulbagarden.net/wiki/Lycanroc_(Pok%C3%A9mon)" TargetMode="External"/><Relationship Id="rId1818" Type="http://schemas.openxmlformats.org/officeDocument/2006/relationships/hyperlink" Target="https://bulbapedia.bulbagarden.net/wiki/Lycanroc_(Pok%C3%A9mon)" TargetMode="External"/><Relationship Id="rId1819" Type="http://schemas.openxmlformats.org/officeDocument/2006/relationships/hyperlink" Target="https://bulbapedia.bulbagarden.net/wiki/Lycanroc_(Pok%C3%A9mon)" TargetMode="External"/><Relationship Id="rId1800" Type="http://schemas.openxmlformats.org/officeDocument/2006/relationships/hyperlink" Target="https://bulbapedia.bulbagarden.net/wiki/Crabominable_(Pok%C3%A9mon)" TargetMode="External"/><Relationship Id="rId1801" Type="http://schemas.openxmlformats.org/officeDocument/2006/relationships/hyperlink" Target="https://bulbapedia.bulbagarden.net/wiki/Oricorio_(Pok%C3%A9mon)" TargetMode="External"/><Relationship Id="rId1802" Type="http://schemas.openxmlformats.org/officeDocument/2006/relationships/hyperlink" Target="https://bulbapedia.bulbagarden.net/wiki/Oricorio_(Pok%C3%A9mon)" TargetMode="External"/><Relationship Id="rId1803" Type="http://schemas.openxmlformats.org/officeDocument/2006/relationships/hyperlink" Target="https://bulbapedia.bulbagarden.net/wiki/Oricorio_(Pok%C3%A9mon)" TargetMode="External"/><Relationship Id="rId1804" Type="http://schemas.openxmlformats.org/officeDocument/2006/relationships/hyperlink" Target="https://bulbapedia.bulbagarden.net/wiki/Oricorio_(Pok%C3%A9mon)" TargetMode="External"/><Relationship Id="rId1805" Type="http://schemas.openxmlformats.org/officeDocument/2006/relationships/hyperlink" Target="https://bulbapedia.bulbagarden.net/wiki/Oricorio_(Pok%C3%A9mon)" TargetMode="External"/><Relationship Id="rId1806" Type="http://schemas.openxmlformats.org/officeDocument/2006/relationships/hyperlink" Target="https://bulbapedia.bulbagarden.net/wiki/Oricorio_(Pok%C3%A9mon)" TargetMode="External"/><Relationship Id="rId1807" Type="http://schemas.openxmlformats.org/officeDocument/2006/relationships/hyperlink" Target="https://bulbapedia.bulbagarden.net/wiki/Oricorio_(Pok%C3%A9mon)" TargetMode="External"/><Relationship Id="rId1808" Type="http://schemas.openxmlformats.org/officeDocument/2006/relationships/hyperlink" Target="https://bulbapedia.bulbagarden.net/wiki/Oricorio_(Pok%C3%A9mon)" TargetMode="External"/><Relationship Id="rId1809" Type="http://schemas.openxmlformats.org/officeDocument/2006/relationships/hyperlink" Target="https://bulbapedia.bulbagarden.net/wiki/Cutiefly_(Pok%C3%A9mon)" TargetMode="External"/><Relationship Id="rId1830" Type="http://schemas.openxmlformats.org/officeDocument/2006/relationships/hyperlink" Target="https://bulbapedia.bulbagarden.net/wiki/Mudsdale_(Pok%C3%A9mon)" TargetMode="External"/><Relationship Id="rId1831" Type="http://schemas.openxmlformats.org/officeDocument/2006/relationships/hyperlink" Target="https://bulbapedia.bulbagarden.net/wiki/Dewpider_(Pok%C3%A9mon)" TargetMode="External"/><Relationship Id="rId1832" Type="http://schemas.openxmlformats.org/officeDocument/2006/relationships/hyperlink" Target="https://bulbapedia.bulbagarden.net/wiki/Dewpider_(Pok%C3%A9mon)" TargetMode="External"/><Relationship Id="rId1833" Type="http://schemas.openxmlformats.org/officeDocument/2006/relationships/hyperlink" Target="https://bulbapedia.bulbagarden.net/wiki/Araquanid_(Pok%C3%A9mon)" TargetMode="External"/><Relationship Id="rId1834" Type="http://schemas.openxmlformats.org/officeDocument/2006/relationships/hyperlink" Target="https://bulbapedia.bulbagarden.net/wiki/Araquanid_(Pok%C3%A9mon)" TargetMode="External"/><Relationship Id="rId1835" Type="http://schemas.openxmlformats.org/officeDocument/2006/relationships/hyperlink" Target="https://bulbapedia.bulbagarden.net/wiki/Fomantis_(Pok%C3%A9mon)" TargetMode="External"/><Relationship Id="rId1836" Type="http://schemas.openxmlformats.org/officeDocument/2006/relationships/hyperlink" Target="https://bulbapedia.bulbagarden.net/wiki/Fomantis_(Pok%C3%A9mon)" TargetMode="External"/><Relationship Id="rId1837" Type="http://schemas.openxmlformats.org/officeDocument/2006/relationships/hyperlink" Target="https://bulbapedia.bulbagarden.net/wiki/Lurantis_(Pok%C3%A9mon)" TargetMode="External"/><Relationship Id="rId1838" Type="http://schemas.openxmlformats.org/officeDocument/2006/relationships/hyperlink" Target="https://bulbapedia.bulbagarden.net/wiki/Lurantis_(Pok%C3%A9mon)" TargetMode="External"/><Relationship Id="rId1839" Type="http://schemas.openxmlformats.org/officeDocument/2006/relationships/hyperlink" Target="https://bulbapedia.bulbagarden.net/wiki/Morelull_(Pok%C3%A9mon)" TargetMode="External"/><Relationship Id="rId1820" Type="http://schemas.openxmlformats.org/officeDocument/2006/relationships/hyperlink" Target="https://bulbapedia.bulbagarden.net/wiki/Lycanroc_(Pok%C3%A9mon)" TargetMode="External"/><Relationship Id="rId1821" Type="http://schemas.openxmlformats.org/officeDocument/2006/relationships/hyperlink" Target="https://bulbapedia.bulbagarden.net/wiki/Wishiwashi_(Pok%C3%A9mon)" TargetMode="External"/><Relationship Id="rId1822" Type="http://schemas.openxmlformats.org/officeDocument/2006/relationships/hyperlink" Target="https://bulbapedia.bulbagarden.net/wiki/Wishiwashi_(Pok%C3%A9mon)" TargetMode="External"/><Relationship Id="rId1823" Type="http://schemas.openxmlformats.org/officeDocument/2006/relationships/hyperlink" Target="https://bulbapedia.bulbagarden.net/wiki/Mareanie_(Pok%C3%A9mon)" TargetMode="External"/><Relationship Id="rId1824" Type="http://schemas.openxmlformats.org/officeDocument/2006/relationships/hyperlink" Target="https://bulbapedia.bulbagarden.net/wiki/Mareanie_(Pok%C3%A9mon)" TargetMode="External"/><Relationship Id="rId1825" Type="http://schemas.openxmlformats.org/officeDocument/2006/relationships/hyperlink" Target="https://bulbapedia.bulbagarden.net/wiki/Toxapex_(Pok%C3%A9mon)" TargetMode="External"/><Relationship Id="rId1826" Type="http://schemas.openxmlformats.org/officeDocument/2006/relationships/hyperlink" Target="https://bulbapedia.bulbagarden.net/wiki/Toxapex_(Pok%C3%A9mon)" TargetMode="External"/><Relationship Id="rId1827" Type="http://schemas.openxmlformats.org/officeDocument/2006/relationships/hyperlink" Target="https://bulbapedia.bulbagarden.net/wiki/Mudbray_(Pok%C3%A9mon)" TargetMode="External"/><Relationship Id="rId1828" Type="http://schemas.openxmlformats.org/officeDocument/2006/relationships/hyperlink" Target="https://bulbapedia.bulbagarden.net/wiki/Mudbray_(Pok%C3%A9mon)" TargetMode="External"/><Relationship Id="rId1829" Type="http://schemas.openxmlformats.org/officeDocument/2006/relationships/hyperlink" Target="https://bulbapedia.bulbagarden.net/wiki/Mudsdale_(Pok%C3%A9mon)" TargetMode="External"/><Relationship Id="rId1455" Type="http://schemas.openxmlformats.org/officeDocument/2006/relationships/hyperlink" Target="https://bulbapedia.bulbagarden.net/wiki/Bouffalant_(Pok%C3%A9mon)" TargetMode="External"/><Relationship Id="rId1456" Type="http://schemas.openxmlformats.org/officeDocument/2006/relationships/hyperlink" Target="https://bulbapedia.bulbagarden.net/wiki/Bouffalant_(Pok%C3%A9mon)" TargetMode="External"/><Relationship Id="rId1457" Type="http://schemas.openxmlformats.org/officeDocument/2006/relationships/hyperlink" Target="https://bulbapedia.bulbagarden.net/wiki/Rufflet_(Pok%C3%A9mon)" TargetMode="External"/><Relationship Id="rId1458" Type="http://schemas.openxmlformats.org/officeDocument/2006/relationships/hyperlink" Target="https://bulbapedia.bulbagarden.net/wiki/Rufflet_(Pok%C3%A9mon)" TargetMode="External"/><Relationship Id="rId1459" Type="http://schemas.openxmlformats.org/officeDocument/2006/relationships/hyperlink" Target="https://bulbapedia.bulbagarden.net/wiki/Braviary_(Pok%C3%A9mon)" TargetMode="External"/><Relationship Id="rId629" Type="http://schemas.openxmlformats.org/officeDocument/2006/relationships/hyperlink" Target="https://bulbapedia.bulbagarden.net/wiki/Larvitar_(Pok%C3%A9mon)" TargetMode="External"/><Relationship Id="rId624" Type="http://schemas.openxmlformats.org/officeDocument/2006/relationships/hyperlink" Target="https://bulbapedia.bulbagarden.net/wiki/Raikou_(Pok%C3%A9mon)" TargetMode="External"/><Relationship Id="rId623" Type="http://schemas.openxmlformats.org/officeDocument/2006/relationships/hyperlink" Target="https://bulbapedia.bulbagarden.net/wiki/Raikou_(Pok%C3%A9mon)" TargetMode="External"/><Relationship Id="rId622" Type="http://schemas.openxmlformats.org/officeDocument/2006/relationships/hyperlink" Target="https://bulbapedia.bulbagarden.net/wiki/Blissey_(Pok%C3%A9mon)" TargetMode="External"/><Relationship Id="rId621" Type="http://schemas.openxmlformats.org/officeDocument/2006/relationships/hyperlink" Target="https://bulbapedia.bulbagarden.net/wiki/Blissey_(Pok%C3%A9mon)" TargetMode="External"/><Relationship Id="rId628" Type="http://schemas.openxmlformats.org/officeDocument/2006/relationships/hyperlink" Target="https://bulbapedia.bulbagarden.net/wiki/Suicune_(Pok%C3%A9mon)" TargetMode="External"/><Relationship Id="rId627" Type="http://schemas.openxmlformats.org/officeDocument/2006/relationships/hyperlink" Target="https://bulbapedia.bulbagarden.net/wiki/Suicune_(Pok%C3%A9mon)" TargetMode="External"/><Relationship Id="rId626" Type="http://schemas.openxmlformats.org/officeDocument/2006/relationships/hyperlink" Target="https://bulbapedia.bulbagarden.net/wiki/Entei_(Pok%C3%A9mon)" TargetMode="External"/><Relationship Id="rId625" Type="http://schemas.openxmlformats.org/officeDocument/2006/relationships/hyperlink" Target="https://bulbapedia.bulbagarden.net/wiki/Entei_(Pok%C3%A9mon)" TargetMode="External"/><Relationship Id="rId1450" Type="http://schemas.openxmlformats.org/officeDocument/2006/relationships/hyperlink" Target="https://bulbapedia.bulbagarden.net/wiki/Golurk_(Pok%C3%A9mon)" TargetMode="External"/><Relationship Id="rId620" Type="http://schemas.openxmlformats.org/officeDocument/2006/relationships/hyperlink" Target="https://bulbapedia.bulbagarden.net/wiki/Miltank_(Pok%C3%A9mon)" TargetMode="External"/><Relationship Id="rId1451" Type="http://schemas.openxmlformats.org/officeDocument/2006/relationships/hyperlink" Target="https://bulbapedia.bulbagarden.net/wiki/Pawniard_(Pok%C3%A9mon)" TargetMode="External"/><Relationship Id="rId1452" Type="http://schemas.openxmlformats.org/officeDocument/2006/relationships/hyperlink" Target="https://bulbapedia.bulbagarden.net/wiki/Pawniard_(Pok%C3%A9mon)" TargetMode="External"/><Relationship Id="rId1453" Type="http://schemas.openxmlformats.org/officeDocument/2006/relationships/hyperlink" Target="https://bulbapedia.bulbagarden.net/wiki/Bisharp_(Pok%C3%A9mon)" TargetMode="External"/><Relationship Id="rId1454" Type="http://schemas.openxmlformats.org/officeDocument/2006/relationships/hyperlink" Target="https://bulbapedia.bulbagarden.net/wiki/Bisharp_(Pok%C3%A9mon)" TargetMode="External"/><Relationship Id="rId1444" Type="http://schemas.openxmlformats.org/officeDocument/2006/relationships/hyperlink" Target="https://bulbapedia.bulbagarden.net/wiki/Mienshao_(Pok%C3%A9mon)" TargetMode="External"/><Relationship Id="rId1445" Type="http://schemas.openxmlformats.org/officeDocument/2006/relationships/hyperlink" Target="https://bulbapedia.bulbagarden.net/wiki/Druddigon_(Pok%C3%A9mon)" TargetMode="External"/><Relationship Id="rId1446" Type="http://schemas.openxmlformats.org/officeDocument/2006/relationships/hyperlink" Target="https://bulbapedia.bulbagarden.net/wiki/Druddigon_(Pok%C3%A9mon)" TargetMode="External"/><Relationship Id="rId1447" Type="http://schemas.openxmlformats.org/officeDocument/2006/relationships/hyperlink" Target="https://bulbapedia.bulbagarden.net/wiki/Golett_(Pok%C3%A9mon)" TargetMode="External"/><Relationship Id="rId1448" Type="http://schemas.openxmlformats.org/officeDocument/2006/relationships/hyperlink" Target="https://bulbapedia.bulbagarden.net/wiki/Golett_(Pok%C3%A9mon)" TargetMode="External"/><Relationship Id="rId1449" Type="http://schemas.openxmlformats.org/officeDocument/2006/relationships/hyperlink" Target="https://bulbapedia.bulbagarden.net/wiki/Golurk_(Pok%C3%A9mon)" TargetMode="External"/><Relationship Id="rId619" Type="http://schemas.openxmlformats.org/officeDocument/2006/relationships/hyperlink" Target="https://bulbapedia.bulbagarden.net/wiki/Miltank_(Pok%C3%A9mon)" TargetMode="External"/><Relationship Id="rId618" Type="http://schemas.openxmlformats.org/officeDocument/2006/relationships/hyperlink" Target="https://bulbapedia.bulbagarden.net/wiki/Magby_(Pok%C3%A9mon)" TargetMode="External"/><Relationship Id="rId613" Type="http://schemas.openxmlformats.org/officeDocument/2006/relationships/hyperlink" Target="https://bulbapedia.bulbagarden.net/wiki/Smoochum_(Pok%C3%A9mon)" TargetMode="External"/><Relationship Id="rId612" Type="http://schemas.openxmlformats.org/officeDocument/2006/relationships/hyperlink" Target="https://bulbapedia.bulbagarden.net/wiki/Hitmontop_(Pok%C3%A9mon)" TargetMode="External"/><Relationship Id="rId611" Type="http://schemas.openxmlformats.org/officeDocument/2006/relationships/hyperlink" Target="https://bulbapedia.bulbagarden.net/wiki/Hitmontop_(Pok%C3%A9mon)" TargetMode="External"/><Relationship Id="rId610" Type="http://schemas.openxmlformats.org/officeDocument/2006/relationships/hyperlink" Target="https://bulbapedia.bulbagarden.net/wiki/Tyrogue_(Pok%C3%A9mon)" TargetMode="External"/><Relationship Id="rId617" Type="http://schemas.openxmlformats.org/officeDocument/2006/relationships/hyperlink" Target="https://bulbapedia.bulbagarden.net/wiki/Magby_(Pok%C3%A9mon)" TargetMode="External"/><Relationship Id="rId616" Type="http://schemas.openxmlformats.org/officeDocument/2006/relationships/hyperlink" Target="https://bulbapedia.bulbagarden.net/wiki/Elekid_(Pok%C3%A9mon)" TargetMode="External"/><Relationship Id="rId615" Type="http://schemas.openxmlformats.org/officeDocument/2006/relationships/hyperlink" Target="https://bulbapedia.bulbagarden.net/wiki/Elekid_(Pok%C3%A9mon)" TargetMode="External"/><Relationship Id="rId614" Type="http://schemas.openxmlformats.org/officeDocument/2006/relationships/hyperlink" Target="https://bulbapedia.bulbagarden.net/wiki/Smoochum_(Pok%C3%A9mon)" TargetMode="External"/><Relationship Id="rId1440" Type="http://schemas.openxmlformats.org/officeDocument/2006/relationships/hyperlink" Target="https://bulbapedia.bulbagarden.net/wiki/Stunfisk_(Pok%C3%A9mon)" TargetMode="External"/><Relationship Id="rId1441" Type="http://schemas.openxmlformats.org/officeDocument/2006/relationships/hyperlink" Target="https://bulbapedia.bulbagarden.net/wiki/Mienfoo_(Pok%C3%A9mon)" TargetMode="External"/><Relationship Id="rId1442" Type="http://schemas.openxmlformats.org/officeDocument/2006/relationships/hyperlink" Target="https://bulbapedia.bulbagarden.net/wiki/Mienfoo_(Pok%C3%A9mon)" TargetMode="External"/><Relationship Id="rId1443" Type="http://schemas.openxmlformats.org/officeDocument/2006/relationships/hyperlink" Target="https://bulbapedia.bulbagarden.net/wiki/Mienshao_(Pok%C3%A9mon)" TargetMode="External"/><Relationship Id="rId1477" Type="http://schemas.openxmlformats.org/officeDocument/2006/relationships/hyperlink" Target="https://bulbapedia.bulbagarden.net/wiki/Larvesta_(Pok%C3%A9mon)" TargetMode="External"/><Relationship Id="rId1478" Type="http://schemas.openxmlformats.org/officeDocument/2006/relationships/hyperlink" Target="https://bulbapedia.bulbagarden.net/wiki/Larvesta_(Pok%C3%A9mon)" TargetMode="External"/><Relationship Id="rId1479" Type="http://schemas.openxmlformats.org/officeDocument/2006/relationships/hyperlink" Target="https://bulbapedia.bulbagarden.net/wiki/Volcarona_(Pok%C3%A9mon)" TargetMode="External"/><Relationship Id="rId646" Type="http://schemas.openxmlformats.org/officeDocument/2006/relationships/hyperlink" Target="https://bulbapedia.bulbagarden.net/wiki/Sceptile_(Pok%C3%A9mon)" TargetMode="External"/><Relationship Id="rId645" Type="http://schemas.openxmlformats.org/officeDocument/2006/relationships/hyperlink" Target="https://bulbapedia.bulbagarden.net/wiki/Sceptile_(Pok%C3%A9mon)" TargetMode="External"/><Relationship Id="rId644" Type="http://schemas.openxmlformats.org/officeDocument/2006/relationships/hyperlink" Target="https://bulbapedia.bulbagarden.net/wiki/Grovyle_(Pok%C3%A9mon)" TargetMode="External"/><Relationship Id="rId643" Type="http://schemas.openxmlformats.org/officeDocument/2006/relationships/hyperlink" Target="https://bulbapedia.bulbagarden.net/wiki/Grovyle_(Pok%C3%A9mon)" TargetMode="External"/><Relationship Id="rId649" Type="http://schemas.openxmlformats.org/officeDocument/2006/relationships/hyperlink" Target="https://bulbapedia.bulbagarden.net/wiki/Combusken_(Pok%C3%A9mon)" TargetMode="External"/><Relationship Id="rId648" Type="http://schemas.openxmlformats.org/officeDocument/2006/relationships/hyperlink" Target="https://bulbapedia.bulbagarden.net/wiki/Torchic_(Pok%C3%A9mon)" TargetMode="External"/><Relationship Id="rId647" Type="http://schemas.openxmlformats.org/officeDocument/2006/relationships/hyperlink" Target="https://bulbapedia.bulbagarden.net/wiki/Torchic_(Pok%C3%A9mon)" TargetMode="External"/><Relationship Id="rId1470" Type="http://schemas.openxmlformats.org/officeDocument/2006/relationships/hyperlink" Target="https://bulbapedia.bulbagarden.net/wiki/Durant_(Pok%C3%A9mon)" TargetMode="External"/><Relationship Id="rId1471" Type="http://schemas.openxmlformats.org/officeDocument/2006/relationships/hyperlink" Target="https://bulbapedia.bulbagarden.net/wiki/Deino_(Pok%C3%A9mon)" TargetMode="External"/><Relationship Id="rId1472" Type="http://schemas.openxmlformats.org/officeDocument/2006/relationships/hyperlink" Target="https://bulbapedia.bulbagarden.net/wiki/Deino_(Pok%C3%A9mon)" TargetMode="External"/><Relationship Id="rId642" Type="http://schemas.openxmlformats.org/officeDocument/2006/relationships/hyperlink" Target="https://bulbapedia.bulbagarden.net/wiki/Treecko_(Pok%C3%A9mon)" TargetMode="External"/><Relationship Id="rId1473" Type="http://schemas.openxmlformats.org/officeDocument/2006/relationships/hyperlink" Target="https://bulbapedia.bulbagarden.net/wiki/Zweilous_(Pok%C3%A9mon)" TargetMode="External"/><Relationship Id="rId641" Type="http://schemas.openxmlformats.org/officeDocument/2006/relationships/hyperlink" Target="https://bulbapedia.bulbagarden.net/wiki/Treecko_(Pok%C3%A9mon)" TargetMode="External"/><Relationship Id="rId1474" Type="http://schemas.openxmlformats.org/officeDocument/2006/relationships/hyperlink" Target="https://bulbapedia.bulbagarden.net/wiki/Zweilous_(Pok%C3%A9mon)" TargetMode="External"/><Relationship Id="rId640" Type="http://schemas.openxmlformats.org/officeDocument/2006/relationships/hyperlink" Target="https://bulbapedia.bulbagarden.net/wiki/Celebi_(Pok%C3%A9mon)" TargetMode="External"/><Relationship Id="rId1475" Type="http://schemas.openxmlformats.org/officeDocument/2006/relationships/hyperlink" Target="https://bulbapedia.bulbagarden.net/wiki/Hydreigon_(Pok%C3%A9mon)" TargetMode="External"/><Relationship Id="rId1476" Type="http://schemas.openxmlformats.org/officeDocument/2006/relationships/hyperlink" Target="https://bulbapedia.bulbagarden.net/wiki/Hydreigon_(Pok%C3%A9mon)" TargetMode="External"/><Relationship Id="rId1466" Type="http://schemas.openxmlformats.org/officeDocument/2006/relationships/hyperlink" Target="https://bulbapedia.bulbagarden.net/wiki/Mandibuzz_(Pok%C3%A9mon)" TargetMode="External"/><Relationship Id="rId1467" Type="http://schemas.openxmlformats.org/officeDocument/2006/relationships/hyperlink" Target="https://bulbapedia.bulbagarden.net/wiki/Heatmor_(Pok%C3%A9mon)" TargetMode="External"/><Relationship Id="rId1468" Type="http://schemas.openxmlformats.org/officeDocument/2006/relationships/hyperlink" Target="https://bulbapedia.bulbagarden.net/wiki/Heatmor_(Pok%C3%A9mon)" TargetMode="External"/><Relationship Id="rId1469" Type="http://schemas.openxmlformats.org/officeDocument/2006/relationships/hyperlink" Target="https://bulbapedia.bulbagarden.net/wiki/Durant_(Pok%C3%A9mon)" TargetMode="External"/><Relationship Id="rId635" Type="http://schemas.openxmlformats.org/officeDocument/2006/relationships/hyperlink" Target="https://bulbapedia.bulbagarden.net/wiki/Lugia_(Pok%C3%A9mon)" TargetMode="External"/><Relationship Id="rId634" Type="http://schemas.openxmlformats.org/officeDocument/2006/relationships/hyperlink" Target="https://bulbapedia.bulbagarden.net/wiki/Tyranitar_(Pok%C3%A9mon)" TargetMode="External"/><Relationship Id="rId633" Type="http://schemas.openxmlformats.org/officeDocument/2006/relationships/hyperlink" Target="https://bulbapedia.bulbagarden.net/wiki/Tyranitar_(Pok%C3%A9mon)" TargetMode="External"/><Relationship Id="rId632" Type="http://schemas.openxmlformats.org/officeDocument/2006/relationships/hyperlink" Target="https://bulbapedia.bulbagarden.net/wiki/Pupitar_(Pok%C3%A9mon)" TargetMode="External"/><Relationship Id="rId639" Type="http://schemas.openxmlformats.org/officeDocument/2006/relationships/hyperlink" Target="https://bulbapedia.bulbagarden.net/wiki/Celebi_(Pok%C3%A9mon)" TargetMode="External"/><Relationship Id="rId638" Type="http://schemas.openxmlformats.org/officeDocument/2006/relationships/hyperlink" Target="https://bulbapedia.bulbagarden.net/wiki/Ho-Oh_(Pok%C3%A9mon)" TargetMode="External"/><Relationship Id="rId637" Type="http://schemas.openxmlformats.org/officeDocument/2006/relationships/hyperlink" Target="https://bulbapedia.bulbagarden.net/wiki/Ho-Oh_(Pok%C3%A9mon)" TargetMode="External"/><Relationship Id="rId636" Type="http://schemas.openxmlformats.org/officeDocument/2006/relationships/hyperlink" Target="https://bulbapedia.bulbagarden.net/wiki/Lugia_(Pok%C3%A9mon)" TargetMode="External"/><Relationship Id="rId1460" Type="http://schemas.openxmlformats.org/officeDocument/2006/relationships/hyperlink" Target="https://bulbapedia.bulbagarden.net/wiki/Braviary_(Pok%C3%A9mon)" TargetMode="External"/><Relationship Id="rId1461" Type="http://schemas.openxmlformats.org/officeDocument/2006/relationships/hyperlink" Target="https://bulbapedia.bulbagarden.net/wiki/Braviary_(Pok%C3%A9mon)" TargetMode="External"/><Relationship Id="rId631" Type="http://schemas.openxmlformats.org/officeDocument/2006/relationships/hyperlink" Target="https://bulbapedia.bulbagarden.net/wiki/Pupitar_(Pok%C3%A9mon)" TargetMode="External"/><Relationship Id="rId1462" Type="http://schemas.openxmlformats.org/officeDocument/2006/relationships/hyperlink" Target="https://bulbapedia.bulbagarden.net/wiki/Braviary_(Pok%C3%A9mon)" TargetMode="External"/><Relationship Id="rId630" Type="http://schemas.openxmlformats.org/officeDocument/2006/relationships/hyperlink" Target="https://bulbapedia.bulbagarden.net/wiki/Larvitar_(Pok%C3%A9mon)" TargetMode="External"/><Relationship Id="rId1463" Type="http://schemas.openxmlformats.org/officeDocument/2006/relationships/hyperlink" Target="https://bulbapedia.bulbagarden.net/wiki/Vullaby_(Pok%C3%A9mon)" TargetMode="External"/><Relationship Id="rId1464" Type="http://schemas.openxmlformats.org/officeDocument/2006/relationships/hyperlink" Target="https://bulbapedia.bulbagarden.net/wiki/Vullaby_(Pok%C3%A9mon)" TargetMode="External"/><Relationship Id="rId1465" Type="http://schemas.openxmlformats.org/officeDocument/2006/relationships/hyperlink" Target="https://bulbapedia.bulbagarden.net/wiki/Mandibuzz_(Pok%C3%A9mon)" TargetMode="External"/><Relationship Id="rId1411" Type="http://schemas.openxmlformats.org/officeDocument/2006/relationships/hyperlink" Target="https://bulbapedia.bulbagarden.net/wiki/Elgyem_(Pok%C3%A9mon)" TargetMode="External"/><Relationship Id="rId1895" Type="http://schemas.openxmlformats.org/officeDocument/2006/relationships/hyperlink" Target="https://bulbapedia.bulbagarden.net/wiki/Hakamo-o_(Pok%C3%A9mon)" TargetMode="External"/><Relationship Id="rId1412" Type="http://schemas.openxmlformats.org/officeDocument/2006/relationships/hyperlink" Target="https://bulbapedia.bulbagarden.net/wiki/Elgyem_(Pok%C3%A9mon)" TargetMode="External"/><Relationship Id="rId1896" Type="http://schemas.openxmlformats.org/officeDocument/2006/relationships/hyperlink" Target="https://bulbapedia.bulbagarden.net/wiki/Hakamo-o_(Pok%C3%A9mon)" TargetMode="External"/><Relationship Id="rId1413" Type="http://schemas.openxmlformats.org/officeDocument/2006/relationships/hyperlink" Target="https://bulbapedia.bulbagarden.net/wiki/Beheeyem_(Pok%C3%A9mon)" TargetMode="External"/><Relationship Id="rId1897" Type="http://schemas.openxmlformats.org/officeDocument/2006/relationships/hyperlink" Target="https://bulbapedia.bulbagarden.net/wiki/Kommo-o_(Pok%C3%A9mon)" TargetMode="External"/><Relationship Id="rId1414" Type="http://schemas.openxmlformats.org/officeDocument/2006/relationships/hyperlink" Target="https://bulbapedia.bulbagarden.net/wiki/Beheeyem_(Pok%C3%A9mon)" TargetMode="External"/><Relationship Id="rId1898" Type="http://schemas.openxmlformats.org/officeDocument/2006/relationships/hyperlink" Target="https://bulbapedia.bulbagarden.net/wiki/Kommo-o_(Pok%C3%A9mon)" TargetMode="External"/><Relationship Id="rId1415" Type="http://schemas.openxmlformats.org/officeDocument/2006/relationships/hyperlink" Target="https://bulbapedia.bulbagarden.net/wiki/Litwick_(Pok%C3%A9mon)" TargetMode="External"/><Relationship Id="rId1899" Type="http://schemas.openxmlformats.org/officeDocument/2006/relationships/hyperlink" Target="https://bulbapedia.bulbagarden.net/wiki/Tapu_Koko_(Pok%C3%A9mon)" TargetMode="External"/><Relationship Id="rId1416" Type="http://schemas.openxmlformats.org/officeDocument/2006/relationships/hyperlink" Target="https://bulbapedia.bulbagarden.net/wiki/Litwick_(Pok%C3%A9mon)" TargetMode="External"/><Relationship Id="rId1417" Type="http://schemas.openxmlformats.org/officeDocument/2006/relationships/hyperlink" Target="https://bulbapedia.bulbagarden.net/wiki/Lampent_(Pok%C3%A9mon)" TargetMode="External"/><Relationship Id="rId1418" Type="http://schemas.openxmlformats.org/officeDocument/2006/relationships/hyperlink" Target="https://bulbapedia.bulbagarden.net/wiki/Lampent_(Pok%C3%A9mon)" TargetMode="External"/><Relationship Id="rId1419" Type="http://schemas.openxmlformats.org/officeDocument/2006/relationships/hyperlink" Target="https://bulbapedia.bulbagarden.net/wiki/Chandelure_(Pok%C3%A9mon)" TargetMode="External"/><Relationship Id="rId1890" Type="http://schemas.openxmlformats.org/officeDocument/2006/relationships/hyperlink" Target="https://bulbapedia.bulbagarden.net/wiki/Drampa_(Pok%C3%A9mon)" TargetMode="External"/><Relationship Id="rId1891" Type="http://schemas.openxmlformats.org/officeDocument/2006/relationships/hyperlink" Target="https://bulbapedia.bulbagarden.net/wiki/Dhelmise_(Pok%C3%A9mon)" TargetMode="External"/><Relationship Id="rId1892" Type="http://schemas.openxmlformats.org/officeDocument/2006/relationships/hyperlink" Target="https://bulbapedia.bulbagarden.net/wiki/Dhelmise_(Pok%C3%A9mon)" TargetMode="External"/><Relationship Id="rId1893" Type="http://schemas.openxmlformats.org/officeDocument/2006/relationships/hyperlink" Target="https://bulbapedia.bulbagarden.net/wiki/Jangmo-o_(Pok%C3%A9mon)" TargetMode="External"/><Relationship Id="rId1410" Type="http://schemas.openxmlformats.org/officeDocument/2006/relationships/hyperlink" Target="https://bulbapedia.bulbagarden.net/wiki/Eelektross_(Pok%C3%A9mon)" TargetMode="External"/><Relationship Id="rId1894" Type="http://schemas.openxmlformats.org/officeDocument/2006/relationships/hyperlink" Target="https://bulbapedia.bulbagarden.net/wiki/Jangmo-o_(Pok%C3%A9mon)" TargetMode="External"/><Relationship Id="rId1400" Type="http://schemas.openxmlformats.org/officeDocument/2006/relationships/hyperlink" Target="https://bulbapedia.bulbagarden.net/wiki/Klink_(Pok%C3%A9mon)" TargetMode="External"/><Relationship Id="rId1884" Type="http://schemas.openxmlformats.org/officeDocument/2006/relationships/hyperlink" Target="https://bulbapedia.bulbagarden.net/wiki/Togedemaru_(Pok%C3%A9mon)" TargetMode="External"/><Relationship Id="rId1401" Type="http://schemas.openxmlformats.org/officeDocument/2006/relationships/hyperlink" Target="https://bulbapedia.bulbagarden.net/wiki/Klang_(Pok%C3%A9mon)" TargetMode="External"/><Relationship Id="rId1885" Type="http://schemas.openxmlformats.org/officeDocument/2006/relationships/hyperlink" Target="https://bulbapedia.bulbagarden.net/wiki/Mimikyu_(Pok%C3%A9mon)" TargetMode="External"/><Relationship Id="rId1402" Type="http://schemas.openxmlformats.org/officeDocument/2006/relationships/hyperlink" Target="https://bulbapedia.bulbagarden.net/wiki/Klang_(Pok%C3%A9mon)" TargetMode="External"/><Relationship Id="rId1886" Type="http://schemas.openxmlformats.org/officeDocument/2006/relationships/hyperlink" Target="https://bulbapedia.bulbagarden.net/wiki/Mimikyu_(Pok%C3%A9mon)" TargetMode="External"/><Relationship Id="rId1403" Type="http://schemas.openxmlformats.org/officeDocument/2006/relationships/hyperlink" Target="https://bulbapedia.bulbagarden.net/wiki/Klinklang_(Pok%C3%A9mon)" TargetMode="External"/><Relationship Id="rId1887" Type="http://schemas.openxmlformats.org/officeDocument/2006/relationships/hyperlink" Target="https://bulbapedia.bulbagarden.net/wiki/Bruxish_(Pok%C3%A9mon)" TargetMode="External"/><Relationship Id="rId1404" Type="http://schemas.openxmlformats.org/officeDocument/2006/relationships/hyperlink" Target="https://bulbapedia.bulbagarden.net/wiki/Klinklang_(Pok%C3%A9mon)" TargetMode="External"/><Relationship Id="rId1888" Type="http://schemas.openxmlformats.org/officeDocument/2006/relationships/hyperlink" Target="https://bulbapedia.bulbagarden.net/wiki/Bruxish_(Pok%C3%A9mon)" TargetMode="External"/><Relationship Id="rId1405" Type="http://schemas.openxmlformats.org/officeDocument/2006/relationships/hyperlink" Target="https://bulbapedia.bulbagarden.net/wiki/Tynamo_(Pok%C3%A9mon)" TargetMode="External"/><Relationship Id="rId1889" Type="http://schemas.openxmlformats.org/officeDocument/2006/relationships/hyperlink" Target="https://bulbapedia.bulbagarden.net/wiki/Drampa_(Pok%C3%A9mon)" TargetMode="External"/><Relationship Id="rId1406" Type="http://schemas.openxmlformats.org/officeDocument/2006/relationships/hyperlink" Target="https://bulbapedia.bulbagarden.net/wiki/Tynamo_(Pok%C3%A9mon)" TargetMode="External"/><Relationship Id="rId1407" Type="http://schemas.openxmlformats.org/officeDocument/2006/relationships/hyperlink" Target="https://bulbapedia.bulbagarden.net/wiki/Eelektrik_(Pok%C3%A9mon)" TargetMode="External"/><Relationship Id="rId1408" Type="http://schemas.openxmlformats.org/officeDocument/2006/relationships/hyperlink" Target="https://bulbapedia.bulbagarden.net/wiki/Eelektrik_(Pok%C3%A9mon)" TargetMode="External"/><Relationship Id="rId1409" Type="http://schemas.openxmlformats.org/officeDocument/2006/relationships/hyperlink" Target="https://bulbapedia.bulbagarden.net/wiki/Eelektross_(Pok%C3%A9mon)" TargetMode="External"/><Relationship Id="rId1880" Type="http://schemas.openxmlformats.org/officeDocument/2006/relationships/hyperlink" Target="https://bulbapedia.bulbagarden.net/wiki/Komala_(Pok%C3%A9mon)" TargetMode="External"/><Relationship Id="rId1881" Type="http://schemas.openxmlformats.org/officeDocument/2006/relationships/hyperlink" Target="https://bulbapedia.bulbagarden.net/wiki/Turtonator_(Pok%C3%A9mon)" TargetMode="External"/><Relationship Id="rId1882" Type="http://schemas.openxmlformats.org/officeDocument/2006/relationships/hyperlink" Target="https://bulbapedia.bulbagarden.net/wiki/Turtonator_(Pok%C3%A9mon)" TargetMode="External"/><Relationship Id="rId1883" Type="http://schemas.openxmlformats.org/officeDocument/2006/relationships/hyperlink" Target="https://bulbapedia.bulbagarden.net/wiki/Togedemaru_(Pok%C3%A9mon)" TargetMode="External"/><Relationship Id="rId1433" Type="http://schemas.openxmlformats.org/officeDocument/2006/relationships/hyperlink" Target="https://bulbapedia.bulbagarden.net/wiki/Shelmet_(Pok%C3%A9mon)" TargetMode="External"/><Relationship Id="rId1434" Type="http://schemas.openxmlformats.org/officeDocument/2006/relationships/hyperlink" Target="https://bulbapedia.bulbagarden.net/wiki/Shelmet_(Pok%C3%A9mon)" TargetMode="External"/><Relationship Id="rId1435" Type="http://schemas.openxmlformats.org/officeDocument/2006/relationships/hyperlink" Target="https://bulbapedia.bulbagarden.net/wiki/Accelgor_(Pok%C3%A9mon)" TargetMode="External"/><Relationship Id="rId1436" Type="http://schemas.openxmlformats.org/officeDocument/2006/relationships/hyperlink" Target="https://bulbapedia.bulbagarden.net/wiki/Accelgor_(Pok%C3%A9mon)" TargetMode="External"/><Relationship Id="rId1437" Type="http://schemas.openxmlformats.org/officeDocument/2006/relationships/hyperlink" Target="https://bulbapedia.bulbagarden.net/wiki/Stunfisk_(Pok%C3%A9mon)" TargetMode="External"/><Relationship Id="rId1438" Type="http://schemas.openxmlformats.org/officeDocument/2006/relationships/hyperlink" Target="https://bulbapedia.bulbagarden.net/wiki/Stunfisk_(Pok%C3%A9mon)" TargetMode="External"/><Relationship Id="rId1439" Type="http://schemas.openxmlformats.org/officeDocument/2006/relationships/hyperlink" Target="https://bulbapedia.bulbagarden.net/wiki/Stunfisk_(Pok%C3%A9mon)" TargetMode="External"/><Relationship Id="rId609" Type="http://schemas.openxmlformats.org/officeDocument/2006/relationships/hyperlink" Target="https://bulbapedia.bulbagarden.net/wiki/Tyrogue_(Pok%C3%A9mon)" TargetMode="External"/><Relationship Id="rId608" Type="http://schemas.openxmlformats.org/officeDocument/2006/relationships/hyperlink" Target="https://bulbapedia.bulbagarden.net/wiki/Smeargle_(Pok%C3%A9mon)" TargetMode="External"/><Relationship Id="rId607" Type="http://schemas.openxmlformats.org/officeDocument/2006/relationships/hyperlink" Target="https://bulbapedia.bulbagarden.net/wiki/Smeargle_(Pok%C3%A9mon)" TargetMode="External"/><Relationship Id="rId602" Type="http://schemas.openxmlformats.org/officeDocument/2006/relationships/hyperlink" Target="https://bulbapedia.bulbagarden.net/wiki/Donphan_(Pok%C3%A9mon)" TargetMode="External"/><Relationship Id="rId601" Type="http://schemas.openxmlformats.org/officeDocument/2006/relationships/hyperlink" Target="https://bulbapedia.bulbagarden.net/wiki/Donphan_(Pok%C3%A9mon)" TargetMode="External"/><Relationship Id="rId600" Type="http://schemas.openxmlformats.org/officeDocument/2006/relationships/hyperlink" Target="https://bulbapedia.bulbagarden.net/wiki/Phanpy_(Pok%C3%A9mon)" TargetMode="External"/><Relationship Id="rId606" Type="http://schemas.openxmlformats.org/officeDocument/2006/relationships/hyperlink" Target="https://bulbapedia.bulbagarden.net/wiki/Stantler_(Pok%C3%A9mon)" TargetMode="External"/><Relationship Id="rId605" Type="http://schemas.openxmlformats.org/officeDocument/2006/relationships/hyperlink" Target="https://bulbapedia.bulbagarden.net/wiki/Stantler_(Pok%C3%A9mon)" TargetMode="External"/><Relationship Id="rId604" Type="http://schemas.openxmlformats.org/officeDocument/2006/relationships/hyperlink" Target="https://bulbapedia.bulbagarden.net/wiki/Porygon2_(Pok%C3%A9mon)" TargetMode="External"/><Relationship Id="rId603" Type="http://schemas.openxmlformats.org/officeDocument/2006/relationships/hyperlink" Target="https://bulbapedia.bulbagarden.net/wiki/Porygon2_(Pok%C3%A9mon)" TargetMode="External"/><Relationship Id="rId1430" Type="http://schemas.openxmlformats.org/officeDocument/2006/relationships/hyperlink" Target="https://bulbapedia.bulbagarden.net/wiki/Beartic_(Pok%C3%A9mon)" TargetMode="External"/><Relationship Id="rId1431" Type="http://schemas.openxmlformats.org/officeDocument/2006/relationships/hyperlink" Target="https://bulbapedia.bulbagarden.net/wiki/Cryogonal_(Pok%C3%A9mon)" TargetMode="External"/><Relationship Id="rId1432" Type="http://schemas.openxmlformats.org/officeDocument/2006/relationships/hyperlink" Target="https://bulbapedia.bulbagarden.net/wiki/Cryogonal_(Pok%C3%A9mon)" TargetMode="External"/><Relationship Id="rId1422" Type="http://schemas.openxmlformats.org/officeDocument/2006/relationships/hyperlink" Target="https://bulbapedia.bulbagarden.net/wiki/Axew_(Pok%C3%A9mon)" TargetMode="External"/><Relationship Id="rId1423" Type="http://schemas.openxmlformats.org/officeDocument/2006/relationships/hyperlink" Target="https://bulbapedia.bulbagarden.net/wiki/Fraxure_(Pok%C3%A9mon)" TargetMode="External"/><Relationship Id="rId1424" Type="http://schemas.openxmlformats.org/officeDocument/2006/relationships/hyperlink" Target="https://bulbapedia.bulbagarden.net/wiki/Fraxure_(Pok%C3%A9mon)" TargetMode="External"/><Relationship Id="rId1425" Type="http://schemas.openxmlformats.org/officeDocument/2006/relationships/hyperlink" Target="https://bulbapedia.bulbagarden.net/wiki/Haxorus_(Pok%C3%A9mon)" TargetMode="External"/><Relationship Id="rId1426" Type="http://schemas.openxmlformats.org/officeDocument/2006/relationships/hyperlink" Target="https://bulbapedia.bulbagarden.net/wiki/Haxorus_(Pok%C3%A9mon)" TargetMode="External"/><Relationship Id="rId1427" Type="http://schemas.openxmlformats.org/officeDocument/2006/relationships/hyperlink" Target="https://bulbapedia.bulbagarden.net/wiki/Cubchoo_(Pok%C3%A9mon)" TargetMode="External"/><Relationship Id="rId1428" Type="http://schemas.openxmlformats.org/officeDocument/2006/relationships/hyperlink" Target="https://bulbapedia.bulbagarden.net/wiki/Cubchoo_(Pok%C3%A9mon)" TargetMode="External"/><Relationship Id="rId1429" Type="http://schemas.openxmlformats.org/officeDocument/2006/relationships/hyperlink" Target="https://bulbapedia.bulbagarden.net/wiki/Beartic_(Pok%C3%A9mon)" TargetMode="External"/><Relationship Id="rId1420" Type="http://schemas.openxmlformats.org/officeDocument/2006/relationships/hyperlink" Target="https://bulbapedia.bulbagarden.net/wiki/Chandelure_(Pok%C3%A9mon)" TargetMode="External"/><Relationship Id="rId1421" Type="http://schemas.openxmlformats.org/officeDocument/2006/relationships/hyperlink" Target="https://bulbapedia.bulbagarden.net/wiki/Axew_(Pok%C3%A9mon)" TargetMode="External"/><Relationship Id="rId1059" Type="http://schemas.openxmlformats.org/officeDocument/2006/relationships/hyperlink" Target="https://bulbapedia.bulbagarden.net/wiki/Hippowdon_(Pok%C3%A9mon)" TargetMode="External"/><Relationship Id="rId228" Type="http://schemas.openxmlformats.org/officeDocument/2006/relationships/hyperlink" Target="https://bulbapedia.bulbagarden.net/wiki/Shellder_(Pok%C3%A9mon)" TargetMode="External"/><Relationship Id="rId227" Type="http://schemas.openxmlformats.org/officeDocument/2006/relationships/hyperlink" Target="https://bulbapedia.bulbagarden.net/wiki/Shellder_(Pok%C3%A9mon)" TargetMode="External"/><Relationship Id="rId226" Type="http://schemas.openxmlformats.org/officeDocument/2006/relationships/hyperlink" Target="https://bulbapedia.bulbagarden.net/wiki/Muk_(Pok%C3%A9mon)" TargetMode="External"/><Relationship Id="rId225" Type="http://schemas.openxmlformats.org/officeDocument/2006/relationships/hyperlink" Target="https://bulbapedia.bulbagarden.net/wiki/Muk_(Pok%C3%A9mon)" TargetMode="External"/><Relationship Id="rId229" Type="http://schemas.openxmlformats.org/officeDocument/2006/relationships/hyperlink" Target="https://bulbapedia.bulbagarden.net/wiki/Cloyster_(Pok%C3%A9mon)" TargetMode="External"/><Relationship Id="rId1050" Type="http://schemas.openxmlformats.org/officeDocument/2006/relationships/hyperlink" Target="https://bulbapedia.bulbagarden.net/wiki/Garchomp_(Pok%C3%A9mon)" TargetMode="External"/><Relationship Id="rId220" Type="http://schemas.openxmlformats.org/officeDocument/2006/relationships/hyperlink" Target="https://bulbapedia.bulbagarden.net/wiki/Grimer_(Pok%C3%A9mon)" TargetMode="External"/><Relationship Id="rId1051" Type="http://schemas.openxmlformats.org/officeDocument/2006/relationships/hyperlink" Target="https://bulbapedia.bulbagarden.net/wiki/Munchlax_(Pok%C3%A9mon)" TargetMode="External"/><Relationship Id="rId1052" Type="http://schemas.openxmlformats.org/officeDocument/2006/relationships/hyperlink" Target="https://bulbapedia.bulbagarden.net/wiki/Munchlax_(Pok%C3%A9mon)" TargetMode="External"/><Relationship Id="rId1053" Type="http://schemas.openxmlformats.org/officeDocument/2006/relationships/hyperlink" Target="https://bulbapedia.bulbagarden.net/wiki/Riolu_(Pok%C3%A9mon)" TargetMode="External"/><Relationship Id="rId1054" Type="http://schemas.openxmlformats.org/officeDocument/2006/relationships/hyperlink" Target="https://bulbapedia.bulbagarden.net/wiki/Riolu_(Pok%C3%A9mon)" TargetMode="External"/><Relationship Id="rId224" Type="http://schemas.openxmlformats.org/officeDocument/2006/relationships/hyperlink" Target="https://bulbapedia.bulbagarden.net/wiki/Muk_(Pok%C3%A9mon)" TargetMode="External"/><Relationship Id="rId1055" Type="http://schemas.openxmlformats.org/officeDocument/2006/relationships/hyperlink" Target="https://bulbapedia.bulbagarden.net/wiki/Lucario_(Pok%C3%A9mon)" TargetMode="External"/><Relationship Id="rId223" Type="http://schemas.openxmlformats.org/officeDocument/2006/relationships/hyperlink" Target="https://bulbapedia.bulbagarden.net/wiki/Muk_(Pok%C3%A9mon)" TargetMode="External"/><Relationship Id="rId1056" Type="http://schemas.openxmlformats.org/officeDocument/2006/relationships/hyperlink" Target="https://bulbapedia.bulbagarden.net/wiki/Lucario_(Pok%C3%A9mon)" TargetMode="External"/><Relationship Id="rId222" Type="http://schemas.openxmlformats.org/officeDocument/2006/relationships/hyperlink" Target="https://bulbapedia.bulbagarden.net/wiki/Grimer_(Pok%C3%A9mon)" TargetMode="External"/><Relationship Id="rId1057" Type="http://schemas.openxmlformats.org/officeDocument/2006/relationships/hyperlink" Target="https://bulbapedia.bulbagarden.net/wiki/Hippopotas_(Pok%C3%A9mon)" TargetMode="External"/><Relationship Id="rId221" Type="http://schemas.openxmlformats.org/officeDocument/2006/relationships/hyperlink" Target="https://bulbapedia.bulbagarden.net/wiki/Grimer_(Pok%C3%A9mon)" TargetMode="External"/><Relationship Id="rId1058" Type="http://schemas.openxmlformats.org/officeDocument/2006/relationships/hyperlink" Target="https://bulbapedia.bulbagarden.net/wiki/Hippopotas_(Pok%C3%A9mon)" TargetMode="External"/><Relationship Id="rId1048" Type="http://schemas.openxmlformats.org/officeDocument/2006/relationships/hyperlink" Target="https://bulbapedia.bulbagarden.net/wiki/Gabite_(Pok%C3%A9mon)" TargetMode="External"/><Relationship Id="rId1049" Type="http://schemas.openxmlformats.org/officeDocument/2006/relationships/hyperlink" Target="https://bulbapedia.bulbagarden.net/wiki/Garchomp_(Pok%C3%A9mon)" TargetMode="External"/><Relationship Id="rId217" Type="http://schemas.openxmlformats.org/officeDocument/2006/relationships/hyperlink" Target="https://bulbapedia.bulbagarden.net/wiki/Dewgong_(Pok%C3%A9mon)" TargetMode="External"/><Relationship Id="rId216" Type="http://schemas.openxmlformats.org/officeDocument/2006/relationships/hyperlink" Target="https://bulbapedia.bulbagarden.net/wiki/Seel_(Pok%C3%A9mon)" TargetMode="External"/><Relationship Id="rId215" Type="http://schemas.openxmlformats.org/officeDocument/2006/relationships/hyperlink" Target="https://bulbapedia.bulbagarden.net/wiki/Seel_(Pok%C3%A9mon)" TargetMode="External"/><Relationship Id="rId699" Type="http://schemas.openxmlformats.org/officeDocument/2006/relationships/hyperlink" Target="https://bulbapedia.bulbagarden.net/wiki/Pelipper_(Pok%C3%A9mon)" TargetMode="External"/><Relationship Id="rId214" Type="http://schemas.openxmlformats.org/officeDocument/2006/relationships/hyperlink" Target="https://bulbapedia.bulbagarden.net/wiki/Dodrio_(Pok%C3%A9mon)" TargetMode="External"/><Relationship Id="rId698" Type="http://schemas.openxmlformats.org/officeDocument/2006/relationships/hyperlink" Target="https://bulbapedia.bulbagarden.net/wiki/Wingull_(Pok%C3%A9mon)" TargetMode="External"/><Relationship Id="rId219" Type="http://schemas.openxmlformats.org/officeDocument/2006/relationships/hyperlink" Target="https://bulbapedia.bulbagarden.net/wiki/Grimer_(Pok%C3%A9mon)" TargetMode="External"/><Relationship Id="rId218" Type="http://schemas.openxmlformats.org/officeDocument/2006/relationships/hyperlink" Target="https://bulbapedia.bulbagarden.net/wiki/Dewgong_(Pok%C3%A9mon)" TargetMode="External"/><Relationship Id="rId693" Type="http://schemas.openxmlformats.org/officeDocument/2006/relationships/hyperlink" Target="https://bulbapedia.bulbagarden.net/wiki/Taillow_(Pok%C3%A9mon)" TargetMode="External"/><Relationship Id="rId1040" Type="http://schemas.openxmlformats.org/officeDocument/2006/relationships/hyperlink" Target="https://bulbapedia.bulbagarden.net/wiki/Happiny_(Pok%C3%A9mon)" TargetMode="External"/><Relationship Id="rId692" Type="http://schemas.openxmlformats.org/officeDocument/2006/relationships/hyperlink" Target="https://bulbapedia.bulbagarden.net/wiki/Shiftry_(Pok%C3%A9mon)" TargetMode="External"/><Relationship Id="rId1041" Type="http://schemas.openxmlformats.org/officeDocument/2006/relationships/hyperlink" Target="https://bulbapedia.bulbagarden.net/wiki/Chatot_(Pok%C3%A9mon)" TargetMode="External"/><Relationship Id="rId691" Type="http://schemas.openxmlformats.org/officeDocument/2006/relationships/hyperlink" Target="https://bulbapedia.bulbagarden.net/wiki/Shiftry_(Pok%C3%A9mon)" TargetMode="External"/><Relationship Id="rId1042" Type="http://schemas.openxmlformats.org/officeDocument/2006/relationships/hyperlink" Target="https://bulbapedia.bulbagarden.net/wiki/Chatot_(Pok%C3%A9mon)" TargetMode="External"/><Relationship Id="rId690" Type="http://schemas.openxmlformats.org/officeDocument/2006/relationships/hyperlink" Target="https://bulbapedia.bulbagarden.net/wiki/Nuzleaf_(Pok%C3%A9mon)" TargetMode="External"/><Relationship Id="rId1043" Type="http://schemas.openxmlformats.org/officeDocument/2006/relationships/hyperlink" Target="https://bulbapedia.bulbagarden.net/wiki/Spiritomb_(Pok%C3%A9mon)" TargetMode="External"/><Relationship Id="rId213" Type="http://schemas.openxmlformats.org/officeDocument/2006/relationships/hyperlink" Target="https://bulbapedia.bulbagarden.net/wiki/Dodrio_(Pok%C3%A9mon)" TargetMode="External"/><Relationship Id="rId697" Type="http://schemas.openxmlformats.org/officeDocument/2006/relationships/hyperlink" Target="https://bulbapedia.bulbagarden.net/wiki/Wingull_(Pok%C3%A9mon)" TargetMode="External"/><Relationship Id="rId1044" Type="http://schemas.openxmlformats.org/officeDocument/2006/relationships/hyperlink" Target="https://bulbapedia.bulbagarden.net/wiki/Spiritomb_(Pok%C3%A9mon)" TargetMode="External"/><Relationship Id="rId212" Type="http://schemas.openxmlformats.org/officeDocument/2006/relationships/hyperlink" Target="https://bulbapedia.bulbagarden.net/wiki/Doduo_(Pok%C3%A9mon)" TargetMode="External"/><Relationship Id="rId696" Type="http://schemas.openxmlformats.org/officeDocument/2006/relationships/hyperlink" Target="https://bulbapedia.bulbagarden.net/wiki/Swellow_(Pok%C3%A9mon)" TargetMode="External"/><Relationship Id="rId1045" Type="http://schemas.openxmlformats.org/officeDocument/2006/relationships/hyperlink" Target="https://bulbapedia.bulbagarden.net/wiki/Gible_(Pok%C3%A9mon)" TargetMode="External"/><Relationship Id="rId211" Type="http://schemas.openxmlformats.org/officeDocument/2006/relationships/hyperlink" Target="https://bulbapedia.bulbagarden.net/wiki/Doduo_(Pok%C3%A9mon)" TargetMode="External"/><Relationship Id="rId695" Type="http://schemas.openxmlformats.org/officeDocument/2006/relationships/hyperlink" Target="https://bulbapedia.bulbagarden.net/wiki/Swellow_(Pok%C3%A9mon)" TargetMode="External"/><Relationship Id="rId1046" Type="http://schemas.openxmlformats.org/officeDocument/2006/relationships/hyperlink" Target="https://bulbapedia.bulbagarden.net/wiki/Gible_(Pok%C3%A9mon)" TargetMode="External"/><Relationship Id="rId210" Type="http://schemas.openxmlformats.org/officeDocument/2006/relationships/hyperlink" Target="https://bulbapedia.bulbagarden.net/wiki/Farfetch%27d_(Pok%C3%A9mon)" TargetMode="External"/><Relationship Id="rId694" Type="http://schemas.openxmlformats.org/officeDocument/2006/relationships/hyperlink" Target="https://bulbapedia.bulbagarden.net/wiki/Taillow_(Pok%C3%A9mon)" TargetMode="External"/><Relationship Id="rId1047" Type="http://schemas.openxmlformats.org/officeDocument/2006/relationships/hyperlink" Target="https://bulbapedia.bulbagarden.net/wiki/Gabite_(Pok%C3%A9mon)" TargetMode="External"/><Relationship Id="rId249" Type="http://schemas.openxmlformats.org/officeDocument/2006/relationships/hyperlink" Target="https://bulbapedia.bulbagarden.net/wiki/Voltorb_(Pok%C3%A9mon)" TargetMode="External"/><Relationship Id="rId248" Type="http://schemas.openxmlformats.org/officeDocument/2006/relationships/hyperlink" Target="https://bulbapedia.bulbagarden.net/wiki/Voltorb_(Pok%C3%A9mon)" TargetMode="External"/><Relationship Id="rId247" Type="http://schemas.openxmlformats.org/officeDocument/2006/relationships/hyperlink" Target="https://bulbapedia.bulbagarden.net/wiki/Voltorb_(Pok%C3%A9mon)" TargetMode="External"/><Relationship Id="rId1070" Type="http://schemas.openxmlformats.org/officeDocument/2006/relationships/hyperlink" Target="https://bulbapedia.bulbagarden.net/wiki/Carnivine_(Pok%C3%A9mon)" TargetMode="External"/><Relationship Id="rId1071" Type="http://schemas.openxmlformats.org/officeDocument/2006/relationships/hyperlink" Target="https://bulbapedia.bulbagarden.net/wiki/Finneon_(Pok%C3%A9mon)" TargetMode="External"/><Relationship Id="rId1072" Type="http://schemas.openxmlformats.org/officeDocument/2006/relationships/hyperlink" Target="https://bulbapedia.bulbagarden.net/wiki/Finneon_(Pok%C3%A9mon)" TargetMode="External"/><Relationship Id="rId242" Type="http://schemas.openxmlformats.org/officeDocument/2006/relationships/hyperlink" Target="https://bulbapedia.bulbagarden.net/wiki/Hypno_(Pok%C3%A9mon)" TargetMode="External"/><Relationship Id="rId1073" Type="http://schemas.openxmlformats.org/officeDocument/2006/relationships/hyperlink" Target="https://bulbapedia.bulbagarden.net/wiki/Lumineon_(Pok%C3%A9mon)" TargetMode="External"/><Relationship Id="rId241" Type="http://schemas.openxmlformats.org/officeDocument/2006/relationships/hyperlink" Target="https://bulbapedia.bulbagarden.net/wiki/Hypno_(Pok%C3%A9mon)" TargetMode="External"/><Relationship Id="rId1074" Type="http://schemas.openxmlformats.org/officeDocument/2006/relationships/hyperlink" Target="https://bulbapedia.bulbagarden.net/wiki/Lumineon_(Pok%C3%A9mon)" TargetMode="External"/><Relationship Id="rId240" Type="http://schemas.openxmlformats.org/officeDocument/2006/relationships/hyperlink" Target="https://bulbapedia.bulbagarden.net/wiki/Drowzee_(Pok%C3%A9mon)" TargetMode="External"/><Relationship Id="rId1075" Type="http://schemas.openxmlformats.org/officeDocument/2006/relationships/hyperlink" Target="https://bulbapedia.bulbagarden.net/wiki/Mantyke_(Pok%C3%A9mon)" TargetMode="External"/><Relationship Id="rId1076" Type="http://schemas.openxmlformats.org/officeDocument/2006/relationships/hyperlink" Target="https://bulbapedia.bulbagarden.net/wiki/Mantyke_(Pok%C3%A9mon)" TargetMode="External"/><Relationship Id="rId246" Type="http://schemas.openxmlformats.org/officeDocument/2006/relationships/hyperlink" Target="https://bulbapedia.bulbagarden.net/wiki/Kingler_(Pok%C3%A9mon)" TargetMode="External"/><Relationship Id="rId1077" Type="http://schemas.openxmlformats.org/officeDocument/2006/relationships/hyperlink" Target="https://bulbapedia.bulbagarden.net/wiki/Snover_(Pok%C3%A9mon)" TargetMode="External"/><Relationship Id="rId245" Type="http://schemas.openxmlformats.org/officeDocument/2006/relationships/hyperlink" Target="https://bulbapedia.bulbagarden.net/wiki/Kingler_(Pok%C3%A9mon)" TargetMode="External"/><Relationship Id="rId1078" Type="http://schemas.openxmlformats.org/officeDocument/2006/relationships/hyperlink" Target="https://bulbapedia.bulbagarden.net/wiki/Snover_(Pok%C3%A9mon)" TargetMode="External"/><Relationship Id="rId244" Type="http://schemas.openxmlformats.org/officeDocument/2006/relationships/hyperlink" Target="https://bulbapedia.bulbagarden.net/wiki/Krabby_(Pok%C3%A9mon)" TargetMode="External"/><Relationship Id="rId1079" Type="http://schemas.openxmlformats.org/officeDocument/2006/relationships/hyperlink" Target="https://bulbapedia.bulbagarden.net/wiki/Abomasnow_(Pok%C3%A9mon)" TargetMode="External"/><Relationship Id="rId243" Type="http://schemas.openxmlformats.org/officeDocument/2006/relationships/hyperlink" Target="https://bulbapedia.bulbagarden.net/wiki/Krabby_(Pok%C3%A9mon)" TargetMode="External"/><Relationship Id="rId239" Type="http://schemas.openxmlformats.org/officeDocument/2006/relationships/hyperlink" Target="https://bulbapedia.bulbagarden.net/wiki/Drowzee_(Pok%C3%A9mon)" TargetMode="External"/><Relationship Id="rId238" Type="http://schemas.openxmlformats.org/officeDocument/2006/relationships/hyperlink" Target="https://bulbapedia.bulbagarden.net/wiki/Onix_(Pok%C3%A9mon)" TargetMode="External"/><Relationship Id="rId237" Type="http://schemas.openxmlformats.org/officeDocument/2006/relationships/hyperlink" Target="https://bulbapedia.bulbagarden.net/wiki/Onix_(Pok%C3%A9mon)" TargetMode="External"/><Relationship Id="rId236" Type="http://schemas.openxmlformats.org/officeDocument/2006/relationships/hyperlink" Target="https://bulbapedia.bulbagarden.net/wiki/Gengar_(Pok%C3%A9mon)" TargetMode="External"/><Relationship Id="rId1060" Type="http://schemas.openxmlformats.org/officeDocument/2006/relationships/hyperlink" Target="https://bulbapedia.bulbagarden.net/wiki/Hippowdon_(Pok%C3%A9mon)" TargetMode="External"/><Relationship Id="rId1061" Type="http://schemas.openxmlformats.org/officeDocument/2006/relationships/hyperlink" Target="https://bulbapedia.bulbagarden.net/wiki/Skorupi_(Pok%C3%A9mon)" TargetMode="External"/><Relationship Id="rId231" Type="http://schemas.openxmlformats.org/officeDocument/2006/relationships/hyperlink" Target="https://bulbapedia.bulbagarden.net/wiki/Gastly_(Pok%C3%A9mon)" TargetMode="External"/><Relationship Id="rId1062" Type="http://schemas.openxmlformats.org/officeDocument/2006/relationships/hyperlink" Target="https://bulbapedia.bulbagarden.net/wiki/Skorupi_(Pok%C3%A9mon)" TargetMode="External"/><Relationship Id="rId230" Type="http://schemas.openxmlformats.org/officeDocument/2006/relationships/hyperlink" Target="https://bulbapedia.bulbagarden.net/wiki/Cloyster_(Pok%C3%A9mon)" TargetMode="External"/><Relationship Id="rId1063" Type="http://schemas.openxmlformats.org/officeDocument/2006/relationships/hyperlink" Target="https://bulbapedia.bulbagarden.net/wiki/Drapion_(Pok%C3%A9mon)" TargetMode="External"/><Relationship Id="rId1064" Type="http://schemas.openxmlformats.org/officeDocument/2006/relationships/hyperlink" Target="https://bulbapedia.bulbagarden.net/wiki/Drapion_(Pok%C3%A9mon)" TargetMode="External"/><Relationship Id="rId1065" Type="http://schemas.openxmlformats.org/officeDocument/2006/relationships/hyperlink" Target="https://bulbapedia.bulbagarden.net/wiki/Croagunk_(Pok%C3%A9mon)" TargetMode="External"/><Relationship Id="rId235" Type="http://schemas.openxmlformats.org/officeDocument/2006/relationships/hyperlink" Target="https://bulbapedia.bulbagarden.net/wiki/Gengar_(Pok%C3%A9mon)" TargetMode="External"/><Relationship Id="rId1066" Type="http://schemas.openxmlformats.org/officeDocument/2006/relationships/hyperlink" Target="https://bulbapedia.bulbagarden.net/wiki/Croagunk_(Pok%C3%A9mon)" TargetMode="External"/><Relationship Id="rId234" Type="http://schemas.openxmlformats.org/officeDocument/2006/relationships/hyperlink" Target="https://bulbapedia.bulbagarden.net/wiki/Haunter_(Pok%C3%A9mon)" TargetMode="External"/><Relationship Id="rId1067" Type="http://schemas.openxmlformats.org/officeDocument/2006/relationships/hyperlink" Target="https://bulbapedia.bulbagarden.net/wiki/Toxicroak_(Pok%C3%A9mon)" TargetMode="External"/><Relationship Id="rId233" Type="http://schemas.openxmlformats.org/officeDocument/2006/relationships/hyperlink" Target="https://bulbapedia.bulbagarden.net/wiki/Haunter_(Pok%C3%A9mon)" TargetMode="External"/><Relationship Id="rId1068" Type="http://schemas.openxmlformats.org/officeDocument/2006/relationships/hyperlink" Target="https://bulbapedia.bulbagarden.net/wiki/Toxicroak_(Pok%C3%A9mon)" TargetMode="External"/><Relationship Id="rId232" Type="http://schemas.openxmlformats.org/officeDocument/2006/relationships/hyperlink" Target="https://bulbapedia.bulbagarden.net/wiki/Gastly_(Pok%C3%A9mon)" TargetMode="External"/><Relationship Id="rId1069" Type="http://schemas.openxmlformats.org/officeDocument/2006/relationships/hyperlink" Target="https://bulbapedia.bulbagarden.net/wiki/Carnivine_(Pok%C3%A9mon)" TargetMode="External"/><Relationship Id="rId1015" Type="http://schemas.openxmlformats.org/officeDocument/2006/relationships/hyperlink" Target="https://bulbapedia.bulbagarden.net/wiki/Lopunny_(Pok%C3%A9mon)" TargetMode="External"/><Relationship Id="rId1499" Type="http://schemas.openxmlformats.org/officeDocument/2006/relationships/hyperlink" Target="https://bulbapedia.bulbagarden.net/wiki/Landorus_(Pok%C3%A9mon)" TargetMode="External"/><Relationship Id="rId1016" Type="http://schemas.openxmlformats.org/officeDocument/2006/relationships/hyperlink" Target="https://bulbapedia.bulbagarden.net/wiki/Lopunny_(Pok%C3%A9mon)" TargetMode="External"/><Relationship Id="rId1017" Type="http://schemas.openxmlformats.org/officeDocument/2006/relationships/hyperlink" Target="https://bulbapedia.bulbagarden.net/wiki/Mismagius_(Pok%C3%A9mon)" TargetMode="External"/><Relationship Id="rId1018" Type="http://schemas.openxmlformats.org/officeDocument/2006/relationships/hyperlink" Target="https://bulbapedia.bulbagarden.net/wiki/Mismagius_(Pok%C3%A9mon)" TargetMode="External"/><Relationship Id="rId1019" Type="http://schemas.openxmlformats.org/officeDocument/2006/relationships/hyperlink" Target="https://bulbapedia.bulbagarden.net/wiki/Honchkrow_(Pok%C3%A9mon)" TargetMode="External"/><Relationship Id="rId668" Type="http://schemas.openxmlformats.org/officeDocument/2006/relationships/hyperlink" Target="https://bulbapedia.bulbagarden.net/wiki/Linoone_(Pok%C3%A9mon)" TargetMode="External"/><Relationship Id="rId667" Type="http://schemas.openxmlformats.org/officeDocument/2006/relationships/hyperlink" Target="https://bulbapedia.bulbagarden.net/wiki/Linoone_(Pok%C3%A9mon)" TargetMode="External"/><Relationship Id="rId666" Type="http://schemas.openxmlformats.org/officeDocument/2006/relationships/hyperlink" Target="https://bulbapedia.bulbagarden.net/wiki/Zigzagoon_(Pok%C3%A9mon)" TargetMode="External"/><Relationship Id="rId665" Type="http://schemas.openxmlformats.org/officeDocument/2006/relationships/hyperlink" Target="https://bulbapedia.bulbagarden.net/wiki/Zigzagoon_(Pok%C3%A9mon)" TargetMode="External"/><Relationship Id="rId669" Type="http://schemas.openxmlformats.org/officeDocument/2006/relationships/hyperlink" Target="https://bulbapedia.bulbagarden.net/wiki/Linoone_(Pok%C3%A9mon)" TargetMode="External"/><Relationship Id="rId1490" Type="http://schemas.openxmlformats.org/officeDocument/2006/relationships/hyperlink" Target="https://bulbapedia.bulbagarden.net/wiki/Tornadus_(Pok%C3%A9mon)" TargetMode="External"/><Relationship Id="rId660" Type="http://schemas.openxmlformats.org/officeDocument/2006/relationships/hyperlink" Target="https://bulbapedia.bulbagarden.net/wiki/Poochyena_(Pok%C3%A9mon)" TargetMode="External"/><Relationship Id="rId1491" Type="http://schemas.openxmlformats.org/officeDocument/2006/relationships/hyperlink" Target="https://bulbapedia.bulbagarden.net/wiki/Thundurus_(Pok%C3%A9mon)" TargetMode="External"/><Relationship Id="rId1492" Type="http://schemas.openxmlformats.org/officeDocument/2006/relationships/hyperlink" Target="https://bulbapedia.bulbagarden.net/wiki/Thundurus_(Pok%C3%A9mon)" TargetMode="External"/><Relationship Id="rId1493" Type="http://schemas.openxmlformats.org/officeDocument/2006/relationships/hyperlink" Target="https://bulbapedia.bulbagarden.net/wiki/Thundurus_(Pok%C3%A9mon)" TargetMode="External"/><Relationship Id="rId1010" Type="http://schemas.openxmlformats.org/officeDocument/2006/relationships/hyperlink" Target="https://bulbapedia.bulbagarden.net/wiki/Drifloon_(Pok%C3%A9mon)" TargetMode="External"/><Relationship Id="rId1494" Type="http://schemas.openxmlformats.org/officeDocument/2006/relationships/hyperlink" Target="https://bulbapedia.bulbagarden.net/wiki/Thundurus_(Pok%C3%A9mon)" TargetMode="External"/><Relationship Id="rId664" Type="http://schemas.openxmlformats.org/officeDocument/2006/relationships/hyperlink" Target="https://bulbapedia.bulbagarden.net/wiki/Zigzagoon_(Pok%C3%A9mon)" TargetMode="External"/><Relationship Id="rId1011" Type="http://schemas.openxmlformats.org/officeDocument/2006/relationships/hyperlink" Target="https://bulbapedia.bulbagarden.net/wiki/Drifblim_(Pok%C3%A9mon)" TargetMode="External"/><Relationship Id="rId1495" Type="http://schemas.openxmlformats.org/officeDocument/2006/relationships/hyperlink" Target="https://bulbapedia.bulbagarden.net/wiki/Reshiram_(Pok%C3%A9mon)" TargetMode="External"/><Relationship Id="rId663" Type="http://schemas.openxmlformats.org/officeDocument/2006/relationships/hyperlink" Target="https://bulbapedia.bulbagarden.net/wiki/Zigzagoon_(Pok%C3%A9mon)" TargetMode="External"/><Relationship Id="rId1012" Type="http://schemas.openxmlformats.org/officeDocument/2006/relationships/hyperlink" Target="https://bulbapedia.bulbagarden.net/wiki/Drifblim_(Pok%C3%A9mon)" TargetMode="External"/><Relationship Id="rId1496" Type="http://schemas.openxmlformats.org/officeDocument/2006/relationships/hyperlink" Target="https://bulbapedia.bulbagarden.net/wiki/Reshiram_(Pok%C3%A9mon)" TargetMode="External"/><Relationship Id="rId662" Type="http://schemas.openxmlformats.org/officeDocument/2006/relationships/hyperlink" Target="https://bulbapedia.bulbagarden.net/wiki/Mightyena_(Pok%C3%A9mon)" TargetMode="External"/><Relationship Id="rId1013" Type="http://schemas.openxmlformats.org/officeDocument/2006/relationships/hyperlink" Target="https://bulbapedia.bulbagarden.net/wiki/Buneary_(Pok%C3%A9mon)" TargetMode="External"/><Relationship Id="rId1497" Type="http://schemas.openxmlformats.org/officeDocument/2006/relationships/hyperlink" Target="https://bulbapedia.bulbagarden.net/wiki/Zekrom_(Pok%C3%A9mon)" TargetMode="External"/><Relationship Id="rId661" Type="http://schemas.openxmlformats.org/officeDocument/2006/relationships/hyperlink" Target="https://bulbapedia.bulbagarden.net/wiki/Mightyena_(Pok%C3%A9mon)" TargetMode="External"/><Relationship Id="rId1014" Type="http://schemas.openxmlformats.org/officeDocument/2006/relationships/hyperlink" Target="https://bulbapedia.bulbagarden.net/wiki/Buneary_(Pok%C3%A9mon)" TargetMode="External"/><Relationship Id="rId1498" Type="http://schemas.openxmlformats.org/officeDocument/2006/relationships/hyperlink" Target="https://bulbapedia.bulbagarden.net/wiki/Zekrom_(Pok%C3%A9mon)" TargetMode="External"/><Relationship Id="rId1004" Type="http://schemas.openxmlformats.org/officeDocument/2006/relationships/hyperlink" Target="https://bulbapedia.bulbagarden.net/wiki/Gastrodon_(Pok%C3%A9mon)" TargetMode="External"/><Relationship Id="rId1488" Type="http://schemas.openxmlformats.org/officeDocument/2006/relationships/hyperlink" Target="https://bulbapedia.bulbagarden.net/wiki/Tornadus_(Pok%C3%A9mon)" TargetMode="External"/><Relationship Id="rId1005" Type="http://schemas.openxmlformats.org/officeDocument/2006/relationships/hyperlink" Target="https://bulbapedia.bulbagarden.net/wiki/Gastrodon_(Pok%C3%A9mon)" TargetMode="External"/><Relationship Id="rId1489" Type="http://schemas.openxmlformats.org/officeDocument/2006/relationships/hyperlink" Target="https://bulbapedia.bulbagarden.net/wiki/Tornadus_(Pok%C3%A9mon)" TargetMode="External"/><Relationship Id="rId1006" Type="http://schemas.openxmlformats.org/officeDocument/2006/relationships/hyperlink" Target="https://bulbapedia.bulbagarden.net/wiki/Gastrodon_(Pok%C3%A9mon)" TargetMode="External"/><Relationship Id="rId1007" Type="http://schemas.openxmlformats.org/officeDocument/2006/relationships/hyperlink" Target="https://bulbapedia.bulbagarden.net/wiki/Ambipom_(Pok%C3%A9mon)" TargetMode="External"/><Relationship Id="rId1008" Type="http://schemas.openxmlformats.org/officeDocument/2006/relationships/hyperlink" Target="https://bulbapedia.bulbagarden.net/wiki/Ambipom_(Pok%C3%A9mon)" TargetMode="External"/><Relationship Id="rId1009" Type="http://schemas.openxmlformats.org/officeDocument/2006/relationships/hyperlink" Target="https://bulbapedia.bulbagarden.net/wiki/Drifloon_(Pok%C3%A9mon)" TargetMode="External"/><Relationship Id="rId657" Type="http://schemas.openxmlformats.org/officeDocument/2006/relationships/hyperlink" Target="https://bulbapedia.bulbagarden.net/wiki/Swampert_(Pok%C3%A9mon)" TargetMode="External"/><Relationship Id="rId656" Type="http://schemas.openxmlformats.org/officeDocument/2006/relationships/hyperlink" Target="https://bulbapedia.bulbagarden.net/wiki/Marshtomp_(Pok%C3%A9mon)" TargetMode="External"/><Relationship Id="rId655" Type="http://schemas.openxmlformats.org/officeDocument/2006/relationships/hyperlink" Target="https://bulbapedia.bulbagarden.net/wiki/Marshtomp_(Pok%C3%A9mon)" TargetMode="External"/><Relationship Id="rId654" Type="http://schemas.openxmlformats.org/officeDocument/2006/relationships/hyperlink" Target="https://bulbapedia.bulbagarden.net/wiki/Mudkip_(Pok%C3%A9mon)" TargetMode="External"/><Relationship Id="rId659" Type="http://schemas.openxmlformats.org/officeDocument/2006/relationships/hyperlink" Target="https://bulbapedia.bulbagarden.net/wiki/Poochyena_(Pok%C3%A9mon)" TargetMode="External"/><Relationship Id="rId658" Type="http://schemas.openxmlformats.org/officeDocument/2006/relationships/hyperlink" Target="https://bulbapedia.bulbagarden.net/wiki/Swampert_(Pok%C3%A9mon)" TargetMode="External"/><Relationship Id="rId1480" Type="http://schemas.openxmlformats.org/officeDocument/2006/relationships/hyperlink" Target="https://bulbapedia.bulbagarden.net/wiki/Volcarona_(Pok%C3%A9mon)" TargetMode="External"/><Relationship Id="rId1481" Type="http://schemas.openxmlformats.org/officeDocument/2006/relationships/hyperlink" Target="https://bulbapedia.bulbagarden.net/wiki/Cobalion_(Pok%C3%A9mon)" TargetMode="External"/><Relationship Id="rId1482" Type="http://schemas.openxmlformats.org/officeDocument/2006/relationships/hyperlink" Target="https://bulbapedia.bulbagarden.net/wiki/Cobalion_(Pok%C3%A9mon)" TargetMode="External"/><Relationship Id="rId1483" Type="http://schemas.openxmlformats.org/officeDocument/2006/relationships/hyperlink" Target="https://bulbapedia.bulbagarden.net/wiki/Terrakion_(Pok%C3%A9mon)" TargetMode="External"/><Relationship Id="rId653" Type="http://schemas.openxmlformats.org/officeDocument/2006/relationships/hyperlink" Target="https://bulbapedia.bulbagarden.net/wiki/Mudkip_(Pok%C3%A9mon)" TargetMode="External"/><Relationship Id="rId1000" Type="http://schemas.openxmlformats.org/officeDocument/2006/relationships/hyperlink" Target="https://bulbapedia.bulbagarden.net/wiki/Shellos_(Pok%C3%A9mon)" TargetMode="External"/><Relationship Id="rId1484" Type="http://schemas.openxmlformats.org/officeDocument/2006/relationships/hyperlink" Target="https://bulbapedia.bulbagarden.net/wiki/Terrakion_(Pok%C3%A9mon)" TargetMode="External"/><Relationship Id="rId652" Type="http://schemas.openxmlformats.org/officeDocument/2006/relationships/hyperlink" Target="https://bulbapedia.bulbagarden.net/wiki/Blaziken_(Pok%C3%A9mon)" TargetMode="External"/><Relationship Id="rId1001" Type="http://schemas.openxmlformats.org/officeDocument/2006/relationships/hyperlink" Target="https://bulbapedia.bulbagarden.net/wiki/Shellos_(Pok%C3%A9mon)" TargetMode="External"/><Relationship Id="rId1485" Type="http://schemas.openxmlformats.org/officeDocument/2006/relationships/hyperlink" Target="https://bulbapedia.bulbagarden.net/wiki/Virizion_(Pok%C3%A9mon)" TargetMode="External"/><Relationship Id="rId651" Type="http://schemas.openxmlformats.org/officeDocument/2006/relationships/hyperlink" Target="https://bulbapedia.bulbagarden.net/wiki/Blaziken_(Pok%C3%A9mon)" TargetMode="External"/><Relationship Id="rId1002" Type="http://schemas.openxmlformats.org/officeDocument/2006/relationships/hyperlink" Target="https://bulbapedia.bulbagarden.net/wiki/Shellos_(Pok%C3%A9mon)" TargetMode="External"/><Relationship Id="rId1486" Type="http://schemas.openxmlformats.org/officeDocument/2006/relationships/hyperlink" Target="https://bulbapedia.bulbagarden.net/wiki/Virizion_(Pok%C3%A9mon)" TargetMode="External"/><Relationship Id="rId650" Type="http://schemas.openxmlformats.org/officeDocument/2006/relationships/hyperlink" Target="https://bulbapedia.bulbagarden.net/wiki/Combusken_(Pok%C3%A9mon)" TargetMode="External"/><Relationship Id="rId1003" Type="http://schemas.openxmlformats.org/officeDocument/2006/relationships/hyperlink" Target="https://bulbapedia.bulbagarden.net/wiki/Gastrodon_(Pok%C3%A9mon)" TargetMode="External"/><Relationship Id="rId1487" Type="http://schemas.openxmlformats.org/officeDocument/2006/relationships/hyperlink" Target="https://bulbapedia.bulbagarden.net/wiki/Tornadus_(Pok%C3%A9mon)" TargetMode="External"/><Relationship Id="rId1037" Type="http://schemas.openxmlformats.org/officeDocument/2006/relationships/hyperlink" Target="https://bulbapedia.bulbagarden.net/wiki/Mime_Jr._(Pok%C3%A9mon)" TargetMode="External"/><Relationship Id="rId1038" Type="http://schemas.openxmlformats.org/officeDocument/2006/relationships/hyperlink" Target="https://bulbapedia.bulbagarden.net/wiki/Mime_Jr._(Pok%C3%A9mon)" TargetMode="External"/><Relationship Id="rId1039" Type="http://schemas.openxmlformats.org/officeDocument/2006/relationships/hyperlink" Target="https://bulbapedia.bulbagarden.net/wiki/Happiny_(Pok%C3%A9mon)" TargetMode="External"/><Relationship Id="rId206" Type="http://schemas.openxmlformats.org/officeDocument/2006/relationships/hyperlink" Target="https://bulbapedia.bulbagarden.net/wiki/Magneton_(Pok%C3%A9mon)" TargetMode="External"/><Relationship Id="rId205" Type="http://schemas.openxmlformats.org/officeDocument/2006/relationships/hyperlink" Target="https://bulbapedia.bulbagarden.net/wiki/Magneton_(Pok%C3%A9mon)" TargetMode="External"/><Relationship Id="rId689" Type="http://schemas.openxmlformats.org/officeDocument/2006/relationships/hyperlink" Target="https://bulbapedia.bulbagarden.net/wiki/Nuzleaf_(Pok%C3%A9mon)" TargetMode="External"/><Relationship Id="rId204" Type="http://schemas.openxmlformats.org/officeDocument/2006/relationships/hyperlink" Target="https://bulbapedia.bulbagarden.net/wiki/Magnemite_(Pok%C3%A9mon)" TargetMode="External"/><Relationship Id="rId688" Type="http://schemas.openxmlformats.org/officeDocument/2006/relationships/hyperlink" Target="https://bulbapedia.bulbagarden.net/wiki/Seedot_(Pok%C3%A9mon)" TargetMode="External"/><Relationship Id="rId203" Type="http://schemas.openxmlformats.org/officeDocument/2006/relationships/hyperlink" Target="https://bulbapedia.bulbagarden.net/wiki/Magnemite_(Pok%C3%A9mon)" TargetMode="External"/><Relationship Id="rId687" Type="http://schemas.openxmlformats.org/officeDocument/2006/relationships/hyperlink" Target="https://bulbapedia.bulbagarden.net/wiki/Seedot_(Pok%C3%A9mon)" TargetMode="External"/><Relationship Id="rId209" Type="http://schemas.openxmlformats.org/officeDocument/2006/relationships/hyperlink" Target="https://bulbapedia.bulbagarden.net/wiki/Farfetch%27d_(Pok%C3%A9mon)" TargetMode="External"/><Relationship Id="rId208" Type="http://schemas.openxmlformats.org/officeDocument/2006/relationships/hyperlink" Target="https://bulbapedia.bulbagarden.net/wiki/Farfetch%27d_(Pok%C3%A9mon)" TargetMode="External"/><Relationship Id="rId207" Type="http://schemas.openxmlformats.org/officeDocument/2006/relationships/hyperlink" Target="https://bulbapedia.bulbagarden.net/wiki/Farfetch%27d_(Pok%C3%A9mon)" TargetMode="External"/><Relationship Id="rId682" Type="http://schemas.openxmlformats.org/officeDocument/2006/relationships/hyperlink" Target="https://bulbapedia.bulbagarden.net/wiki/Lotad_(Pok%C3%A9mon)" TargetMode="External"/><Relationship Id="rId681" Type="http://schemas.openxmlformats.org/officeDocument/2006/relationships/hyperlink" Target="https://bulbapedia.bulbagarden.net/wiki/Lotad_(Pok%C3%A9mon)" TargetMode="External"/><Relationship Id="rId1030" Type="http://schemas.openxmlformats.org/officeDocument/2006/relationships/hyperlink" Target="https://bulbapedia.bulbagarden.net/wiki/Skuntank_(Pok%C3%A9mon)" TargetMode="External"/><Relationship Id="rId680" Type="http://schemas.openxmlformats.org/officeDocument/2006/relationships/hyperlink" Target="https://bulbapedia.bulbagarden.net/wiki/Dustox_(Pok%C3%A9mon)" TargetMode="External"/><Relationship Id="rId1031" Type="http://schemas.openxmlformats.org/officeDocument/2006/relationships/hyperlink" Target="https://bulbapedia.bulbagarden.net/wiki/Bronzor_(Pok%C3%A9mon)" TargetMode="External"/><Relationship Id="rId1032" Type="http://schemas.openxmlformats.org/officeDocument/2006/relationships/hyperlink" Target="https://bulbapedia.bulbagarden.net/wiki/Bronzor_(Pok%C3%A9mon)" TargetMode="External"/><Relationship Id="rId202" Type="http://schemas.openxmlformats.org/officeDocument/2006/relationships/hyperlink" Target="https://bulbapedia.bulbagarden.net/wiki/Slowbro_(Pok%C3%A9mon)" TargetMode="External"/><Relationship Id="rId686" Type="http://schemas.openxmlformats.org/officeDocument/2006/relationships/hyperlink" Target="https://bulbapedia.bulbagarden.net/wiki/Ludicolo_(Pok%C3%A9mon)" TargetMode="External"/><Relationship Id="rId1033" Type="http://schemas.openxmlformats.org/officeDocument/2006/relationships/hyperlink" Target="https://bulbapedia.bulbagarden.net/wiki/Bronzong_(Pok%C3%A9mon)" TargetMode="External"/><Relationship Id="rId201" Type="http://schemas.openxmlformats.org/officeDocument/2006/relationships/hyperlink" Target="https://bulbapedia.bulbagarden.net/wiki/Slowbro_(Pok%C3%A9mon)" TargetMode="External"/><Relationship Id="rId685" Type="http://schemas.openxmlformats.org/officeDocument/2006/relationships/hyperlink" Target="https://bulbapedia.bulbagarden.net/wiki/Ludicolo_(Pok%C3%A9mon)" TargetMode="External"/><Relationship Id="rId1034" Type="http://schemas.openxmlformats.org/officeDocument/2006/relationships/hyperlink" Target="https://bulbapedia.bulbagarden.net/wiki/Bronzong_(Pok%C3%A9mon)" TargetMode="External"/><Relationship Id="rId200" Type="http://schemas.openxmlformats.org/officeDocument/2006/relationships/hyperlink" Target="https://bulbapedia.bulbagarden.net/wiki/Slowbro_(Pok%C3%A9mon)" TargetMode="External"/><Relationship Id="rId684" Type="http://schemas.openxmlformats.org/officeDocument/2006/relationships/hyperlink" Target="https://bulbapedia.bulbagarden.net/wiki/Lombre_(Pok%C3%A9mon)" TargetMode="External"/><Relationship Id="rId1035" Type="http://schemas.openxmlformats.org/officeDocument/2006/relationships/hyperlink" Target="https://bulbapedia.bulbagarden.net/wiki/Bonsly_(Pok%C3%A9mon)" TargetMode="External"/><Relationship Id="rId683" Type="http://schemas.openxmlformats.org/officeDocument/2006/relationships/hyperlink" Target="https://bulbapedia.bulbagarden.net/wiki/Lombre_(Pok%C3%A9mon)" TargetMode="External"/><Relationship Id="rId1036" Type="http://schemas.openxmlformats.org/officeDocument/2006/relationships/hyperlink" Target="https://bulbapedia.bulbagarden.net/wiki/Bonsly_(Pok%C3%A9mon)" TargetMode="External"/><Relationship Id="rId1026" Type="http://schemas.openxmlformats.org/officeDocument/2006/relationships/hyperlink" Target="https://bulbapedia.bulbagarden.net/wiki/Chingling_(Pok%C3%A9mon)" TargetMode="External"/><Relationship Id="rId1027" Type="http://schemas.openxmlformats.org/officeDocument/2006/relationships/hyperlink" Target="https://bulbapedia.bulbagarden.net/wiki/Stunky_(Pok%C3%A9mon)" TargetMode="External"/><Relationship Id="rId1028" Type="http://schemas.openxmlformats.org/officeDocument/2006/relationships/hyperlink" Target="https://bulbapedia.bulbagarden.net/wiki/Stunky_(Pok%C3%A9mon)" TargetMode="External"/><Relationship Id="rId1029" Type="http://schemas.openxmlformats.org/officeDocument/2006/relationships/hyperlink" Target="https://bulbapedia.bulbagarden.net/wiki/Skuntank_(Pok%C3%A9mon)" TargetMode="External"/><Relationship Id="rId679" Type="http://schemas.openxmlformats.org/officeDocument/2006/relationships/hyperlink" Target="https://bulbapedia.bulbagarden.net/wiki/Dustox_(Pok%C3%A9mon)" TargetMode="External"/><Relationship Id="rId678" Type="http://schemas.openxmlformats.org/officeDocument/2006/relationships/hyperlink" Target="https://bulbapedia.bulbagarden.net/wiki/Cascoon_(Pok%C3%A9mon)" TargetMode="External"/><Relationship Id="rId677" Type="http://schemas.openxmlformats.org/officeDocument/2006/relationships/hyperlink" Target="https://bulbapedia.bulbagarden.net/wiki/Cascoon_(Pok%C3%A9mon)" TargetMode="External"/><Relationship Id="rId676" Type="http://schemas.openxmlformats.org/officeDocument/2006/relationships/hyperlink" Target="https://bulbapedia.bulbagarden.net/wiki/Beautifly_(Pok%C3%A9mon)" TargetMode="External"/><Relationship Id="rId671" Type="http://schemas.openxmlformats.org/officeDocument/2006/relationships/hyperlink" Target="https://bulbapedia.bulbagarden.net/wiki/Wurmple_(Pok%C3%A9mon)" TargetMode="External"/><Relationship Id="rId670" Type="http://schemas.openxmlformats.org/officeDocument/2006/relationships/hyperlink" Target="https://bulbapedia.bulbagarden.net/wiki/Linoone_(Pok%C3%A9mon)" TargetMode="External"/><Relationship Id="rId1020" Type="http://schemas.openxmlformats.org/officeDocument/2006/relationships/hyperlink" Target="https://bulbapedia.bulbagarden.net/wiki/Honchkrow_(Pok%C3%A9mon)" TargetMode="External"/><Relationship Id="rId1021" Type="http://schemas.openxmlformats.org/officeDocument/2006/relationships/hyperlink" Target="https://bulbapedia.bulbagarden.net/wiki/Glameow_(Pok%C3%A9mon)" TargetMode="External"/><Relationship Id="rId675" Type="http://schemas.openxmlformats.org/officeDocument/2006/relationships/hyperlink" Target="https://bulbapedia.bulbagarden.net/wiki/Beautifly_(Pok%C3%A9mon)" TargetMode="External"/><Relationship Id="rId1022" Type="http://schemas.openxmlformats.org/officeDocument/2006/relationships/hyperlink" Target="https://bulbapedia.bulbagarden.net/wiki/Glameow_(Pok%C3%A9mon)" TargetMode="External"/><Relationship Id="rId674" Type="http://schemas.openxmlformats.org/officeDocument/2006/relationships/hyperlink" Target="https://bulbapedia.bulbagarden.net/wiki/Silcoon_(Pok%C3%A9mon)" TargetMode="External"/><Relationship Id="rId1023" Type="http://schemas.openxmlformats.org/officeDocument/2006/relationships/hyperlink" Target="https://bulbapedia.bulbagarden.net/wiki/Purugly_(Pok%C3%A9mon)" TargetMode="External"/><Relationship Id="rId673" Type="http://schemas.openxmlformats.org/officeDocument/2006/relationships/hyperlink" Target="https://bulbapedia.bulbagarden.net/wiki/Silcoon_(Pok%C3%A9mon)" TargetMode="External"/><Relationship Id="rId1024" Type="http://schemas.openxmlformats.org/officeDocument/2006/relationships/hyperlink" Target="https://bulbapedia.bulbagarden.net/wiki/Purugly_(Pok%C3%A9mon)" TargetMode="External"/><Relationship Id="rId672" Type="http://schemas.openxmlformats.org/officeDocument/2006/relationships/hyperlink" Target="https://bulbapedia.bulbagarden.net/wiki/Wurmple_(Pok%C3%A9mon)" TargetMode="External"/><Relationship Id="rId1025" Type="http://schemas.openxmlformats.org/officeDocument/2006/relationships/hyperlink" Target="https://bulbapedia.bulbagarden.net/wiki/Chingling_(Pok%C3%A9mon)" TargetMode="External"/><Relationship Id="rId190" Type="http://schemas.openxmlformats.org/officeDocument/2006/relationships/hyperlink" Target="https://bulbapedia.bulbagarden.net/wiki/Ponyta_(Pok%C3%A9mon)" TargetMode="External"/><Relationship Id="rId194" Type="http://schemas.openxmlformats.org/officeDocument/2006/relationships/hyperlink" Target="https://bulbapedia.bulbagarden.net/wiki/Rapidash_(Pok%C3%A9mon)" TargetMode="External"/><Relationship Id="rId193" Type="http://schemas.openxmlformats.org/officeDocument/2006/relationships/hyperlink" Target="https://bulbapedia.bulbagarden.net/wiki/Rapidash_(Pok%C3%A9mon)" TargetMode="External"/><Relationship Id="rId192" Type="http://schemas.openxmlformats.org/officeDocument/2006/relationships/hyperlink" Target="https://bulbapedia.bulbagarden.net/wiki/Rapidash_(Pok%C3%A9mon)" TargetMode="External"/><Relationship Id="rId191" Type="http://schemas.openxmlformats.org/officeDocument/2006/relationships/hyperlink" Target="https://bulbapedia.bulbagarden.net/wiki/Rapidash_(Pok%C3%A9mon)" TargetMode="External"/><Relationship Id="rId187" Type="http://schemas.openxmlformats.org/officeDocument/2006/relationships/hyperlink" Target="https://bulbapedia.bulbagarden.net/wiki/Ponyta_(Pok%C3%A9mon)" TargetMode="External"/><Relationship Id="rId186" Type="http://schemas.openxmlformats.org/officeDocument/2006/relationships/hyperlink" Target="https://bulbapedia.bulbagarden.net/wiki/Golem_(Pok%C3%A9mon)" TargetMode="External"/><Relationship Id="rId185" Type="http://schemas.openxmlformats.org/officeDocument/2006/relationships/hyperlink" Target="https://bulbapedia.bulbagarden.net/wiki/Golem_(Pok%C3%A9mon)" TargetMode="External"/><Relationship Id="rId184" Type="http://schemas.openxmlformats.org/officeDocument/2006/relationships/hyperlink" Target="https://bulbapedia.bulbagarden.net/wiki/Golem_(Pok%C3%A9mon)" TargetMode="External"/><Relationship Id="rId189" Type="http://schemas.openxmlformats.org/officeDocument/2006/relationships/hyperlink" Target="https://bulbapedia.bulbagarden.net/wiki/Ponyta_(Pok%C3%A9mon)" TargetMode="External"/><Relationship Id="rId188" Type="http://schemas.openxmlformats.org/officeDocument/2006/relationships/hyperlink" Target="https://bulbapedia.bulbagarden.net/wiki/Ponyta_(Pok%C3%A9mon)" TargetMode="External"/><Relationship Id="rId183" Type="http://schemas.openxmlformats.org/officeDocument/2006/relationships/hyperlink" Target="https://bulbapedia.bulbagarden.net/wiki/Golem_(Pok%C3%A9mon)" TargetMode="External"/><Relationship Id="rId182" Type="http://schemas.openxmlformats.org/officeDocument/2006/relationships/hyperlink" Target="https://bulbapedia.bulbagarden.net/wiki/Graveler_(Pok%C3%A9mon)" TargetMode="External"/><Relationship Id="rId181" Type="http://schemas.openxmlformats.org/officeDocument/2006/relationships/hyperlink" Target="https://bulbapedia.bulbagarden.net/wiki/Graveler_(Pok%C3%A9mon)" TargetMode="External"/><Relationship Id="rId180" Type="http://schemas.openxmlformats.org/officeDocument/2006/relationships/hyperlink" Target="https://bulbapedia.bulbagarden.net/wiki/Graveler_(Pok%C3%A9mon)" TargetMode="External"/><Relationship Id="rId176" Type="http://schemas.openxmlformats.org/officeDocument/2006/relationships/hyperlink" Target="https://bulbapedia.bulbagarden.net/wiki/Geodude_(Pok%C3%A9mon)" TargetMode="External"/><Relationship Id="rId175" Type="http://schemas.openxmlformats.org/officeDocument/2006/relationships/hyperlink" Target="https://bulbapedia.bulbagarden.net/wiki/Geodude_(Pok%C3%A9mon)" TargetMode="External"/><Relationship Id="rId174" Type="http://schemas.openxmlformats.org/officeDocument/2006/relationships/hyperlink" Target="https://bulbapedia.bulbagarden.net/wiki/Tentacruel_(Pok%C3%A9mon)" TargetMode="External"/><Relationship Id="rId173" Type="http://schemas.openxmlformats.org/officeDocument/2006/relationships/hyperlink" Target="https://bulbapedia.bulbagarden.net/wiki/Tentacruel_(Pok%C3%A9mon)" TargetMode="External"/><Relationship Id="rId179" Type="http://schemas.openxmlformats.org/officeDocument/2006/relationships/hyperlink" Target="https://bulbapedia.bulbagarden.net/wiki/Graveler_(Pok%C3%A9mon)" TargetMode="External"/><Relationship Id="rId178" Type="http://schemas.openxmlformats.org/officeDocument/2006/relationships/hyperlink" Target="https://bulbapedia.bulbagarden.net/wiki/Geodude_(Pok%C3%A9mon)" TargetMode="External"/><Relationship Id="rId177" Type="http://schemas.openxmlformats.org/officeDocument/2006/relationships/hyperlink" Target="https://bulbapedia.bulbagarden.net/wiki/Geodude_(Pok%C3%A9mon)" TargetMode="External"/><Relationship Id="rId1910" Type="http://schemas.openxmlformats.org/officeDocument/2006/relationships/hyperlink" Target="https://bulbapedia.bulbagarden.net/wiki/Cosmoem_(Pok%C3%A9mon)" TargetMode="External"/><Relationship Id="rId1911" Type="http://schemas.openxmlformats.org/officeDocument/2006/relationships/hyperlink" Target="https://bulbapedia.bulbagarden.net/wiki/Solgaleo_(Pok%C3%A9mon)" TargetMode="External"/><Relationship Id="rId1912" Type="http://schemas.openxmlformats.org/officeDocument/2006/relationships/hyperlink" Target="https://bulbapedia.bulbagarden.net/wiki/Solgaleo_(Pok%C3%A9mon)" TargetMode="External"/><Relationship Id="rId1913" Type="http://schemas.openxmlformats.org/officeDocument/2006/relationships/hyperlink" Target="https://bulbapedia.bulbagarden.net/wiki/Lunala_(Pok%C3%A9mon)" TargetMode="External"/><Relationship Id="rId1914" Type="http://schemas.openxmlformats.org/officeDocument/2006/relationships/hyperlink" Target="https://bulbapedia.bulbagarden.net/wiki/Lunala_(Pok%C3%A9mon)" TargetMode="External"/><Relationship Id="rId1915" Type="http://schemas.openxmlformats.org/officeDocument/2006/relationships/hyperlink" Target="https://bulbapedia.bulbagarden.net/wiki/Nihilego_(Pok%C3%A9mon)" TargetMode="External"/><Relationship Id="rId1916" Type="http://schemas.openxmlformats.org/officeDocument/2006/relationships/hyperlink" Target="https://bulbapedia.bulbagarden.net/wiki/Nihilego_(Pok%C3%A9mon)" TargetMode="External"/><Relationship Id="rId1917" Type="http://schemas.openxmlformats.org/officeDocument/2006/relationships/hyperlink" Target="https://bulbapedia.bulbagarden.net/wiki/Buzzwole_(Pok%C3%A9mon)" TargetMode="External"/><Relationship Id="rId1918" Type="http://schemas.openxmlformats.org/officeDocument/2006/relationships/hyperlink" Target="https://bulbapedia.bulbagarden.net/wiki/Buzzwole_(Pok%C3%A9mon)" TargetMode="External"/><Relationship Id="rId1919" Type="http://schemas.openxmlformats.org/officeDocument/2006/relationships/hyperlink" Target="https://bulbapedia.bulbagarden.net/wiki/Pheromosa_(Pok%C3%A9mon)" TargetMode="External"/><Relationship Id="rId1900" Type="http://schemas.openxmlformats.org/officeDocument/2006/relationships/hyperlink" Target="https://bulbapedia.bulbagarden.net/wiki/Tapu_Koko_(Pok%C3%A9mon)" TargetMode="External"/><Relationship Id="rId1901" Type="http://schemas.openxmlformats.org/officeDocument/2006/relationships/hyperlink" Target="https://bulbapedia.bulbagarden.net/wiki/Tapu_Lele_(Pok%C3%A9mon)" TargetMode="External"/><Relationship Id="rId1902" Type="http://schemas.openxmlformats.org/officeDocument/2006/relationships/hyperlink" Target="https://bulbapedia.bulbagarden.net/wiki/Tapu_Lele_(Pok%C3%A9mon)" TargetMode="External"/><Relationship Id="rId1903" Type="http://schemas.openxmlformats.org/officeDocument/2006/relationships/hyperlink" Target="https://bulbapedia.bulbagarden.net/wiki/Tapu_Bulu_(Pok%C3%A9mon)" TargetMode="External"/><Relationship Id="rId1904" Type="http://schemas.openxmlformats.org/officeDocument/2006/relationships/hyperlink" Target="https://bulbapedia.bulbagarden.net/wiki/Tapu_Bulu_(Pok%C3%A9mon)" TargetMode="External"/><Relationship Id="rId1905" Type="http://schemas.openxmlformats.org/officeDocument/2006/relationships/hyperlink" Target="https://bulbapedia.bulbagarden.net/wiki/Tapu_Fini_(Pok%C3%A9mon)" TargetMode="External"/><Relationship Id="rId1906" Type="http://schemas.openxmlformats.org/officeDocument/2006/relationships/hyperlink" Target="https://bulbapedia.bulbagarden.net/wiki/Tapu_Fini_(Pok%C3%A9mon)" TargetMode="External"/><Relationship Id="rId1907" Type="http://schemas.openxmlformats.org/officeDocument/2006/relationships/hyperlink" Target="https://bulbapedia.bulbagarden.net/wiki/Cosmog_(Pok%C3%A9mon)" TargetMode="External"/><Relationship Id="rId1908" Type="http://schemas.openxmlformats.org/officeDocument/2006/relationships/hyperlink" Target="https://bulbapedia.bulbagarden.net/wiki/Cosmog_(Pok%C3%A9mon)" TargetMode="External"/><Relationship Id="rId1909" Type="http://schemas.openxmlformats.org/officeDocument/2006/relationships/hyperlink" Target="https://bulbapedia.bulbagarden.net/wiki/Cosmoem_(Pok%C3%A9mon)" TargetMode="External"/><Relationship Id="rId198" Type="http://schemas.openxmlformats.org/officeDocument/2006/relationships/hyperlink" Target="https://bulbapedia.bulbagarden.net/wiki/Slowpoke_(Pok%C3%A9mon)" TargetMode="External"/><Relationship Id="rId197" Type="http://schemas.openxmlformats.org/officeDocument/2006/relationships/hyperlink" Target="https://bulbapedia.bulbagarden.net/wiki/Slowpoke_(Pok%C3%A9mon)" TargetMode="External"/><Relationship Id="rId196" Type="http://schemas.openxmlformats.org/officeDocument/2006/relationships/hyperlink" Target="https://bulbapedia.bulbagarden.net/wiki/Slowpoke_(Pok%C3%A9mon)" TargetMode="External"/><Relationship Id="rId195" Type="http://schemas.openxmlformats.org/officeDocument/2006/relationships/hyperlink" Target="https://bulbapedia.bulbagarden.net/wiki/Slowpoke_(Pok%C3%A9mon)" TargetMode="External"/><Relationship Id="rId199" Type="http://schemas.openxmlformats.org/officeDocument/2006/relationships/hyperlink" Target="https://bulbapedia.bulbagarden.net/wiki/Slowbro_(Pok%C3%A9mon)" TargetMode="External"/><Relationship Id="rId150" Type="http://schemas.openxmlformats.org/officeDocument/2006/relationships/hyperlink" Target="https://bulbapedia.bulbagarden.net/wiki/Poliwhirl_(Pok%C3%A9mon)" TargetMode="External"/><Relationship Id="rId149" Type="http://schemas.openxmlformats.org/officeDocument/2006/relationships/hyperlink" Target="https://bulbapedia.bulbagarden.net/wiki/Poliwhirl_(Pok%C3%A9mon)" TargetMode="External"/><Relationship Id="rId148" Type="http://schemas.openxmlformats.org/officeDocument/2006/relationships/hyperlink" Target="https://bulbapedia.bulbagarden.net/wiki/Poliwag_(Pok%C3%A9mon)" TargetMode="External"/><Relationship Id="rId1090" Type="http://schemas.openxmlformats.org/officeDocument/2006/relationships/hyperlink" Target="https://bulbapedia.bulbagarden.net/wiki/Tangrowth_(Pok%C3%A9mon)" TargetMode="External"/><Relationship Id="rId1091" Type="http://schemas.openxmlformats.org/officeDocument/2006/relationships/hyperlink" Target="https://bulbapedia.bulbagarden.net/wiki/Electivire_(Pok%C3%A9mon)" TargetMode="External"/><Relationship Id="rId1092" Type="http://schemas.openxmlformats.org/officeDocument/2006/relationships/hyperlink" Target="https://bulbapedia.bulbagarden.net/wiki/Electivire_(Pok%C3%A9mon)" TargetMode="External"/><Relationship Id="rId1093" Type="http://schemas.openxmlformats.org/officeDocument/2006/relationships/hyperlink" Target="https://bulbapedia.bulbagarden.net/wiki/Magmortar_(Pok%C3%A9mon)" TargetMode="External"/><Relationship Id="rId1094" Type="http://schemas.openxmlformats.org/officeDocument/2006/relationships/hyperlink" Target="https://bulbapedia.bulbagarden.net/wiki/Magmortar_(Pok%C3%A9mon)" TargetMode="External"/><Relationship Id="rId143" Type="http://schemas.openxmlformats.org/officeDocument/2006/relationships/hyperlink" Target="https://bulbapedia.bulbagarden.net/wiki/Arcanine_(Pok%C3%A9mon)" TargetMode="External"/><Relationship Id="rId1095" Type="http://schemas.openxmlformats.org/officeDocument/2006/relationships/hyperlink" Target="https://bulbapedia.bulbagarden.net/wiki/Togekiss_(Pok%C3%A9mon)" TargetMode="External"/><Relationship Id="rId142" Type="http://schemas.openxmlformats.org/officeDocument/2006/relationships/hyperlink" Target="https://bulbapedia.bulbagarden.net/wiki/Growlithe_(Pok%C3%A9mon)" TargetMode="External"/><Relationship Id="rId1096" Type="http://schemas.openxmlformats.org/officeDocument/2006/relationships/hyperlink" Target="https://bulbapedia.bulbagarden.net/wiki/Togekiss_(Pok%C3%A9mon)" TargetMode="External"/><Relationship Id="rId141" Type="http://schemas.openxmlformats.org/officeDocument/2006/relationships/hyperlink" Target="https://bulbapedia.bulbagarden.net/wiki/Growlithe_(Pok%C3%A9mon)" TargetMode="External"/><Relationship Id="rId1097" Type="http://schemas.openxmlformats.org/officeDocument/2006/relationships/hyperlink" Target="https://bulbapedia.bulbagarden.net/wiki/Yanmega_(Pok%C3%A9mon)" TargetMode="External"/><Relationship Id="rId140" Type="http://schemas.openxmlformats.org/officeDocument/2006/relationships/hyperlink" Target="https://bulbapedia.bulbagarden.net/wiki/Growlithe_(Pok%C3%A9mon)" TargetMode="External"/><Relationship Id="rId1098" Type="http://schemas.openxmlformats.org/officeDocument/2006/relationships/hyperlink" Target="https://bulbapedia.bulbagarden.net/wiki/Yanmega_(Pok%C3%A9mon)" TargetMode="External"/><Relationship Id="rId147" Type="http://schemas.openxmlformats.org/officeDocument/2006/relationships/hyperlink" Target="https://bulbapedia.bulbagarden.net/wiki/Poliwag_(Pok%C3%A9mon)" TargetMode="External"/><Relationship Id="rId1099" Type="http://schemas.openxmlformats.org/officeDocument/2006/relationships/hyperlink" Target="https://bulbapedia.bulbagarden.net/wiki/Leafeon_(Pok%C3%A9mon)" TargetMode="External"/><Relationship Id="rId146" Type="http://schemas.openxmlformats.org/officeDocument/2006/relationships/hyperlink" Target="https://bulbapedia.bulbagarden.net/wiki/Arcanine_(Pok%C3%A9mon)" TargetMode="External"/><Relationship Id="rId145" Type="http://schemas.openxmlformats.org/officeDocument/2006/relationships/hyperlink" Target="https://bulbapedia.bulbagarden.net/wiki/Arcanine_(Pok%C3%A9mon)" TargetMode="External"/><Relationship Id="rId144" Type="http://schemas.openxmlformats.org/officeDocument/2006/relationships/hyperlink" Target="https://bulbapedia.bulbagarden.net/wiki/Arcanine_(Pok%C3%A9mon)" TargetMode="External"/><Relationship Id="rId139" Type="http://schemas.openxmlformats.org/officeDocument/2006/relationships/hyperlink" Target="https://bulbapedia.bulbagarden.net/wiki/Growlithe_(Pok%C3%A9mon)" TargetMode="External"/><Relationship Id="rId138" Type="http://schemas.openxmlformats.org/officeDocument/2006/relationships/hyperlink" Target="https://bulbapedia.bulbagarden.net/wiki/Primeape_(Pok%C3%A9mon)" TargetMode="External"/><Relationship Id="rId137" Type="http://schemas.openxmlformats.org/officeDocument/2006/relationships/hyperlink" Target="https://bulbapedia.bulbagarden.net/wiki/Primeape_(Pok%C3%A9mon)" TargetMode="External"/><Relationship Id="rId1080" Type="http://schemas.openxmlformats.org/officeDocument/2006/relationships/hyperlink" Target="https://bulbapedia.bulbagarden.net/wiki/Abomasnow_(Pok%C3%A9mon)" TargetMode="External"/><Relationship Id="rId1081" Type="http://schemas.openxmlformats.org/officeDocument/2006/relationships/hyperlink" Target="https://bulbapedia.bulbagarden.net/wiki/Weavile_(Pok%C3%A9mon)" TargetMode="External"/><Relationship Id="rId1082" Type="http://schemas.openxmlformats.org/officeDocument/2006/relationships/hyperlink" Target="https://bulbapedia.bulbagarden.net/wiki/Weavile_(Pok%C3%A9mon)" TargetMode="External"/><Relationship Id="rId1083" Type="http://schemas.openxmlformats.org/officeDocument/2006/relationships/hyperlink" Target="https://bulbapedia.bulbagarden.net/wiki/Magnezone_(Pok%C3%A9mon)" TargetMode="External"/><Relationship Id="rId132" Type="http://schemas.openxmlformats.org/officeDocument/2006/relationships/hyperlink" Target="https://bulbapedia.bulbagarden.net/wiki/Psyduck_(Pok%C3%A9mon)" TargetMode="External"/><Relationship Id="rId1084" Type="http://schemas.openxmlformats.org/officeDocument/2006/relationships/hyperlink" Target="https://bulbapedia.bulbagarden.net/wiki/Magnezone_(Pok%C3%A9mon)" TargetMode="External"/><Relationship Id="rId131" Type="http://schemas.openxmlformats.org/officeDocument/2006/relationships/hyperlink" Target="https://bulbapedia.bulbagarden.net/wiki/Psyduck_(Pok%C3%A9mon)" TargetMode="External"/><Relationship Id="rId1085" Type="http://schemas.openxmlformats.org/officeDocument/2006/relationships/hyperlink" Target="https://bulbapedia.bulbagarden.net/wiki/Lickilicky_(Pok%C3%A9mon)" TargetMode="External"/><Relationship Id="rId130" Type="http://schemas.openxmlformats.org/officeDocument/2006/relationships/hyperlink" Target="https://bulbapedia.bulbagarden.net/wiki/Persian_(Pok%C3%A9mon)" TargetMode="External"/><Relationship Id="rId1086" Type="http://schemas.openxmlformats.org/officeDocument/2006/relationships/hyperlink" Target="https://bulbapedia.bulbagarden.net/wiki/Lickilicky_(Pok%C3%A9mon)" TargetMode="External"/><Relationship Id="rId1087" Type="http://schemas.openxmlformats.org/officeDocument/2006/relationships/hyperlink" Target="https://bulbapedia.bulbagarden.net/wiki/Rhyperior_(Pok%C3%A9mon)" TargetMode="External"/><Relationship Id="rId136" Type="http://schemas.openxmlformats.org/officeDocument/2006/relationships/hyperlink" Target="https://bulbapedia.bulbagarden.net/wiki/Mankey_(Pok%C3%A9mon)" TargetMode="External"/><Relationship Id="rId1088" Type="http://schemas.openxmlformats.org/officeDocument/2006/relationships/hyperlink" Target="https://bulbapedia.bulbagarden.net/wiki/Rhyperior_(Pok%C3%A9mon)" TargetMode="External"/><Relationship Id="rId135" Type="http://schemas.openxmlformats.org/officeDocument/2006/relationships/hyperlink" Target="https://bulbapedia.bulbagarden.net/wiki/Mankey_(Pok%C3%A9mon)" TargetMode="External"/><Relationship Id="rId1089" Type="http://schemas.openxmlformats.org/officeDocument/2006/relationships/hyperlink" Target="https://bulbapedia.bulbagarden.net/wiki/Tangrowth_(Pok%C3%A9mon)" TargetMode="External"/><Relationship Id="rId134" Type="http://schemas.openxmlformats.org/officeDocument/2006/relationships/hyperlink" Target="https://bulbapedia.bulbagarden.net/wiki/Golduck_(Pok%C3%A9mon)" TargetMode="External"/><Relationship Id="rId133" Type="http://schemas.openxmlformats.org/officeDocument/2006/relationships/hyperlink" Target="https://bulbapedia.bulbagarden.net/wiki/Golduck_(Pok%C3%A9mon)" TargetMode="External"/><Relationship Id="rId172" Type="http://schemas.openxmlformats.org/officeDocument/2006/relationships/hyperlink" Target="https://bulbapedia.bulbagarden.net/wiki/Tentacool_(Pok%C3%A9mon)" TargetMode="External"/><Relationship Id="rId171" Type="http://schemas.openxmlformats.org/officeDocument/2006/relationships/hyperlink" Target="https://bulbapedia.bulbagarden.net/wiki/Tentacool_(Pok%C3%A9mon)" TargetMode="External"/><Relationship Id="rId170" Type="http://schemas.openxmlformats.org/officeDocument/2006/relationships/hyperlink" Target="https://bulbapedia.bulbagarden.net/wiki/Victreebel_(Pok%C3%A9mon)" TargetMode="External"/><Relationship Id="rId165" Type="http://schemas.openxmlformats.org/officeDocument/2006/relationships/hyperlink" Target="https://bulbapedia.bulbagarden.net/wiki/Bellsprout_(Pok%C3%A9mon)" TargetMode="External"/><Relationship Id="rId164" Type="http://schemas.openxmlformats.org/officeDocument/2006/relationships/hyperlink" Target="https://bulbapedia.bulbagarden.net/wiki/Machamp_(Pok%C3%A9mon)" TargetMode="External"/><Relationship Id="rId163" Type="http://schemas.openxmlformats.org/officeDocument/2006/relationships/hyperlink" Target="https://bulbapedia.bulbagarden.net/wiki/Machamp_(Pok%C3%A9mon)" TargetMode="External"/><Relationship Id="rId162" Type="http://schemas.openxmlformats.org/officeDocument/2006/relationships/hyperlink" Target="https://bulbapedia.bulbagarden.net/wiki/Machoke_(Pok%C3%A9mon)" TargetMode="External"/><Relationship Id="rId169" Type="http://schemas.openxmlformats.org/officeDocument/2006/relationships/hyperlink" Target="https://bulbapedia.bulbagarden.net/wiki/Victreebel_(Pok%C3%A9mon)" TargetMode="External"/><Relationship Id="rId168" Type="http://schemas.openxmlformats.org/officeDocument/2006/relationships/hyperlink" Target="https://bulbapedia.bulbagarden.net/wiki/Weepinbell_(Pok%C3%A9mon)" TargetMode="External"/><Relationship Id="rId167" Type="http://schemas.openxmlformats.org/officeDocument/2006/relationships/hyperlink" Target="https://bulbapedia.bulbagarden.net/wiki/Weepinbell_(Pok%C3%A9mon)" TargetMode="External"/><Relationship Id="rId166" Type="http://schemas.openxmlformats.org/officeDocument/2006/relationships/hyperlink" Target="https://bulbapedia.bulbagarden.net/wiki/Bellsprout_(Pok%C3%A9mon)" TargetMode="External"/><Relationship Id="rId161" Type="http://schemas.openxmlformats.org/officeDocument/2006/relationships/hyperlink" Target="https://bulbapedia.bulbagarden.net/wiki/Machoke_(Pok%C3%A9mon)" TargetMode="External"/><Relationship Id="rId160" Type="http://schemas.openxmlformats.org/officeDocument/2006/relationships/hyperlink" Target="https://bulbapedia.bulbagarden.net/wiki/Machop_(Pok%C3%A9mon)" TargetMode="External"/><Relationship Id="rId159" Type="http://schemas.openxmlformats.org/officeDocument/2006/relationships/hyperlink" Target="https://bulbapedia.bulbagarden.net/wiki/Machop_(Pok%C3%A9mon)" TargetMode="External"/><Relationship Id="rId154" Type="http://schemas.openxmlformats.org/officeDocument/2006/relationships/hyperlink" Target="https://bulbapedia.bulbagarden.net/wiki/Abra_(Pok%C3%A9mon)" TargetMode="External"/><Relationship Id="rId153" Type="http://schemas.openxmlformats.org/officeDocument/2006/relationships/hyperlink" Target="https://bulbapedia.bulbagarden.net/wiki/Abra_(Pok%C3%A9mon)" TargetMode="External"/><Relationship Id="rId152" Type="http://schemas.openxmlformats.org/officeDocument/2006/relationships/hyperlink" Target="https://bulbapedia.bulbagarden.net/wiki/Poliwrath_(Pok%C3%A9mon)" TargetMode="External"/><Relationship Id="rId151" Type="http://schemas.openxmlformats.org/officeDocument/2006/relationships/hyperlink" Target="https://bulbapedia.bulbagarden.net/wiki/Poliwrath_(Pok%C3%A9mon)" TargetMode="External"/><Relationship Id="rId158" Type="http://schemas.openxmlformats.org/officeDocument/2006/relationships/hyperlink" Target="https://bulbapedia.bulbagarden.net/wiki/Alakazam_(Pok%C3%A9mon)" TargetMode="External"/><Relationship Id="rId157" Type="http://schemas.openxmlformats.org/officeDocument/2006/relationships/hyperlink" Target="https://bulbapedia.bulbagarden.net/wiki/Alakazam_(Pok%C3%A9mon)" TargetMode="External"/><Relationship Id="rId156" Type="http://schemas.openxmlformats.org/officeDocument/2006/relationships/hyperlink" Target="https://bulbapedia.bulbagarden.net/wiki/Kadabra_(Pok%C3%A9mon)" TargetMode="External"/><Relationship Id="rId155" Type="http://schemas.openxmlformats.org/officeDocument/2006/relationships/hyperlink" Target="https://bulbapedia.bulbagarden.net/wiki/Kadabra_(Pok%C3%A9mon)" TargetMode="External"/><Relationship Id="rId1972" Type="http://schemas.openxmlformats.org/officeDocument/2006/relationships/hyperlink" Target="https://bulbapedia.bulbagarden.net/wiki/Greedent_(Pok%C3%A9mon)" TargetMode="External"/><Relationship Id="rId1973" Type="http://schemas.openxmlformats.org/officeDocument/2006/relationships/hyperlink" Target="https://bulbapedia.bulbagarden.net/wiki/Rookidee_(Pok%C3%A9mon)" TargetMode="External"/><Relationship Id="rId1974" Type="http://schemas.openxmlformats.org/officeDocument/2006/relationships/hyperlink" Target="https://bulbapedia.bulbagarden.net/wiki/Rookidee_(Pok%C3%A9mon)" TargetMode="External"/><Relationship Id="rId1975" Type="http://schemas.openxmlformats.org/officeDocument/2006/relationships/hyperlink" Target="https://bulbapedia.bulbagarden.net/wiki/Corvisquire_(Pok%C3%A9mon)" TargetMode="External"/><Relationship Id="rId1976" Type="http://schemas.openxmlformats.org/officeDocument/2006/relationships/hyperlink" Target="https://bulbapedia.bulbagarden.net/wiki/Corvisquire_(Pok%C3%A9mon)" TargetMode="External"/><Relationship Id="rId1977" Type="http://schemas.openxmlformats.org/officeDocument/2006/relationships/hyperlink" Target="https://bulbapedia.bulbagarden.net/wiki/Corviknight_(Pok%C3%A9mon)" TargetMode="External"/><Relationship Id="rId1978" Type="http://schemas.openxmlformats.org/officeDocument/2006/relationships/hyperlink" Target="https://bulbapedia.bulbagarden.net/wiki/Corviknight_(Pok%C3%A9mon)" TargetMode="External"/><Relationship Id="rId1979" Type="http://schemas.openxmlformats.org/officeDocument/2006/relationships/hyperlink" Target="https://bulbapedia.bulbagarden.net/wiki/Blipbug_(Pok%C3%A9mon)" TargetMode="External"/><Relationship Id="rId1970" Type="http://schemas.openxmlformats.org/officeDocument/2006/relationships/hyperlink" Target="https://bulbapedia.bulbagarden.net/wiki/Skwovet_(Pok%C3%A9mon)" TargetMode="External"/><Relationship Id="rId1971" Type="http://schemas.openxmlformats.org/officeDocument/2006/relationships/hyperlink" Target="https://bulbapedia.bulbagarden.net/wiki/Greedent_(Pok%C3%A9mon)" TargetMode="External"/><Relationship Id="rId1961" Type="http://schemas.openxmlformats.org/officeDocument/2006/relationships/hyperlink" Target="https://bulbapedia.bulbagarden.net/wiki/Cinderace_(Pok%C3%A9mon)" TargetMode="External"/><Relationship Id="rId1962" Type="http://schemas.openxmlformats.org/officeDocument/2006/relationships/hyperlink" Target="https://bulbapedia.bulbagarden.net/wiki/Cinderace_(Pok%C3%A9mon)" TargetMode="External"/><Relationship Id="rId1963" Type="http://schemas.openxmlformats.org/officeDocument/2006/relationships/hyperlink" Target="https://bulbapedia.bulbagarden.net/wiki/Sobble_(Pok%C3%A9mon)" TargetMode="External"/><Relationship Id="rId1964" Type="http://schemas.openxmlformats.org/officeDocument/2006/relationships/hyperlink" Target="https://bulbapedia.bulbagarden.net/wiki/Sobble_(Pok%C3%A9mon)" TargetMode="External"/><Relationship Id="rId1965" Type="http://schemas.openxmlformats.org/officeDocument/2006/relationships/hyperlink" Target="https://bulbapedia.bulbagarden.net/wiki/Drizzile_(Pok%C3%A9mon)" TargetMode="External"/><Relationship Id="rId1966" Type="http://schemas.openxmlformats.org/officeDocument/2006/relationships/hyperlink" Target="https://bulbapedia.bulbagarden.net/wiki/Drizzile_(Pok%C3%A9mon)" TargetMode="External"/><Relationship Id="rId1967" Type="http://schemas.openxmlformats.org/officeDocument/2006/relationships/hyperlink" Target="https://bulbapedia.bulbagarden.net/wiki/Inteleon_(Pok%C3%A9mon)" TargetMode="External"/><Relationship Id="rId1968" Type="http://schemas.openxmlformats.org/officeDocument/2006/relationships/hyperlink" Target="https://bulbapedia.bulbagarden.net/wiki/Inteleon_(Pok%C3%A9mon)" TargetMode="External"/><Relationship Id="rId1969" Type="http://schemas.openxmlformats.org/officeDocument/2006/relationships/hyperlink" Target="https://bulbapedia.bulbagarden.net/wiki/Skwovet_(Pok%C3%A9mon)" TargetMode="External"/><Relationship Id="rId1960" Type="http://schemas.openxmlformats.org/officeDocument/2006/relationships/hyperlink" Target="https://bulbapedia.bulbagarden.net/wiki/Raboot_(Pok%C3%A9mon)" TargetMode="External"/><Relationship Id="rId1510" Type="http://schemas.openxmlformats.org/officeDocument/2006/relationships/hyperlink" Target="https://bulbapedia.bulbagarden.net/wiki/Meloetta_(Pok%C3%A9mon)" TargetMode="External"/><Relationship Id="rId1994" Type="http://schemas.openxmlformats.org/officeDocument/2006/relationships/hyperlink" Target="https://bulbapedia.bulbagarden.net/wiki/Wooloo_(Pok%C3%A9mon)" TargetMode="External"/><Relationship Id="rId1511" Type="http://schemas.openxmlformats.org/officeDocument/2006/relationships/hyperlink" Target="https://bulbapedia.bulbagarden.net/wiki/Genesect_(Pok%C3%A9mon)" TargetMode="External"/><Relationship Id="rId1995" Type="http://schemas.openxmlformats.org/officeDocument/2006/relationships/hyperlink" Target="https://bulbapedia.bulbagarden.net/wiki/Dubwool_(Pok%C3%A9mon)" TargetMode="External"/><Relationship Id="rId1512" Type="http://schemas.openxmlformats.org/officeDocument/2006/relationships/hyperlink" Target="https://bulbapedia.bulbagarden.net/wiki/Genesect_(Pok%C3%A9mon)" TargetMode="External"/><Relationship Id="rId1996" Type="http://schemas.openxmlformats.org/officeDocument/2006/relationships/hyperlink" Target="https://bulbapedia.bulbagarden.net/wiki/Dubwool_(Pok%C3%A9mon)" TargetMode="External"/><Relationship Id="rId1513" Type="http://schemas.openxmlformats.org/officeDocument/2006/relationships/hyperlink" Target="https://bulbapedia.bulbagarden.net/wiki/Chespin_(Pok%C3%A9mon)" TargetMode="External"/><Relationship Id="rId1997" Type="http://schemas.openxmlformats.org/officeDocument/2006/relationships/hyperlink" Target="https://bulbapedia.bulbagarden.net/wiki/Chewtle_(Pok%C3%A9mon)" TargetMode="External"/><Relationship Id="rId1514" Type="http://schemas.openxmlformats.org/officeDocument/2006/relationships/hyperlink" Target="https://bulbapedia.bulbagarden.net/wiki/Chespin_(Pok%C3%A9mon)" TargetMode="External"/><Relationship Id="rId1998" Type="http://schemas.openxmlformats.org/officeDocument/2006/relationships/hyperlink" Target="https://bulbapedia.bulbagarden.net/wiki/Chewtle_(Pok%C3%A9mon)" TargetMode="External"/><Relationship Id="rId1515" Type="http://schemas.openxmlformats.org/officeDocument/2006/relationships/hyperlink" Target="https://bulbapedia.bulbagarden.net/wiki/Quilladin_(Pok%C3%A9mon)" TargetMode="External"/><Relationship Id="rId1999" Type="http://schemas.openxmlformats.org/officeDocument/2006/relationships/hyperlink" Target="https://bulbapedia.bulbagarden.net/wiki/Drednaw_(Pok%C3%A9mon)" TargetMode="External"/><Relationship Id="rId1516" Type="http://schemas.openxmlformats.org/officeDocument/2006/relationships/hyperlink" Target="https://bulbapedia.bulbagarden.net/wiki/Quilladin_(Pok%C3%A9mon)" TargetMode="External"/><Relationship Id="rId1517" Type="http://schemas.openxmlformats.org/officeDocument/2006/relationships/hyperlink" Target="https://bulbapedia.bulbagarden.net/wiki/Chesnaught_(Pok%C3%A9mon)" TargetMode="External"/><Relationship Id="rId1518" Type="http://schemas.openxmlformats.org/officeDocument/2006/relationships/hyperlink" Target="https://bulbapedia.bulbagarden.net/wiki/Chesnaught_(Pok%C3%A9mon)" TargetMode="External"/><Relationship Id="rId1519" Type="http://schemas.openxmlformats.org/officeDocument/2006/relationships/hyperlink" Target="https://bulbapedia.bulbagarden.net/wiki/Fennekin_(Pok%C3%A9mon)" TargetMode="External"/><Relationship Id="rId1990" Type="http://schemas.openxmlformats.org/officeDocument/2006/relationships/hyperlink" Target="https://bulbapedia.bulbagarden.net/wiki/Gossifleur_(Pok%C3%A9mon)" TargetMode="External"/><Relationship Id="rId1991" Type="http://schemas.openxmlformats.org/officeDocument/2006/relationships/hyperlink" Target="https://bulbapedia.bulbagarden.net/wiki/Eldegoss_(Pok%C3%A9mon)" TargetMode="External"/><Relationship Id="rId1992" Type="http://schemas.openxmlformats.org/officeDocument/2006/relationships/hyperlink" Target="https://bulbapedia.bulbagarden.net/wiki/Eldegoss_(Pok%C3%A9mon)" TargetMode="External"/><Relationship Id="rId1993" Type="http://schemas.openxmlformats.org/officeDocument/2006/relationships/hyperlink" Target="https://bulbapedia.bulbagarden.net/wiki/Wooloo_(Pok%C3%A9mon)" TargetMode="External"/><Relationship Id="rId1983" Type="http://schemas.openxmlformats.org/officeDocument/2006/relationships/hyperlink" Target="https://bulbapedia.bulbagarden.net/wiki/Orbeetle_(Pok%C3%A9mon)" TargetMode="External"/><Relationship Id="rId1500" Type="http://schemas.openxmlformats.org/officeDocument/2006/relationships/hyperlink" Target="https://bulbapedia.bulbagarden.net/wiki/Landorus_(Pok%C3%A9mon)" TargetMode="External"/><Relationship Id="rId1984" Type="http://schemas.openxmlformats.org/officeDocument/2006/relationships/hyperlink" Target="https://bulbapedia.bulbagarden.net/wiki/Orbeetle_(Pok%C3%A9mon)" TargetMode="External"/><Relationship Id="rId1501" Type="http://schemas.openxmlformats.org/officeDocument/2006/relationships/hyperlink" Target="https://bulbapedia.bulbagarden.net/wiki/Landorus_(Pok%C3%A9mon)" TargetMode="External"/><Relationship Id="rId1985" Type="http://schemas.openxmlformats.org/officeDocument/2006/relationships/hyperlink" Target="https://bulbapedia.bulbagarden.net/wiki/Nickit_(Pok%C3%A9mon)" TargetMode="External"/><Relationship Id="rId1502" Type="http://schemas.openxmlformats.org/officeDocument/2006/relationships/hyperlink" Target="https://bulbapedia.bulbagarden.net/wiki/Landorus_(Pok%C3%A9mon)" TargetMode="External"/><Relationship Id="rId1986" Type="http://schemas.openxmlformats.org/officeDocument/2006/relationships/hyperlink" Target="https://bulbapedia.bulbagarden.net/wiki/Nickit_(Pok%C3%A9mon)" TargetMode="External"/><Relationship Id="rId1503" Type="http://schemas.openxmlformats.org/officeDocument/2006/relationships/hyperlink" Target="https://bulbapedia.bulbagarden.net/wiki/Kyurem_(Pok%C3%A9mon)" TargetMode="External"/><Relationship Id="rId1987" Type="http://schemas.openxmlformats.org/officeDocument/2006/relationships/hyperlink" Target="https://bulbapedia.bulbagarden.net/wiki/Thievul_(Pok%C3%A9mon)" TargetMode="External"/><Relationship Id="rId1504" Type="http://schemas.openxmlformats.org/officeDocument/2006/relationships/hyperlink" Target="https://bulbapedia.bulbagarden.net/wiki/Kyurem_(Pok%C3%A9mon)" TargetMode="External"/><Relationship Id="rId1988" Type="http://schemas.openxmlformats.org/officeDocument/2006/relationships/hyperlink" Target="https://bulbapedia.bulbagarden.net/wiki/Thievul_(Pok%C3%A9mon)" TargetMode="External"/><Relationship Id="rId1505" Type="http://schemas.openxmlformats.org/officeDocument/2006/relationships/hyperlink" Target="https://bulbapedia.bulbagarden.net/wiki/Keldeo_(Pok%C3%A9mon)" TargetMode="External"/><Relationship Id="rId1989" Type="http://schemas.openxmlformats.org/officeDocument/2006/relationships/hyperlink" Target="https://bulbapedia.bulbagarden.net/wiki/Gossifleur_(Pok%C3%A9mon)" TargetMode="External"/><Relationship Id="rId1506" Type="http://schemas.openxmlformats.org/officeDocument/2006/relationships/hyperlink" Target="https://bulbapedia.bulbagarden.net/wiki/Keldeo_(Pok%C3%A9mon)" TargetMode="External"/><Relationship Id="rId1507" Type="http://schemas.openxmlformats.org/officeDocument/2006/relationships/hyperlink" Target="https://bulbapedia.bulbagarden.net/wiki/Keldeo_(Pok%C3%A9mon)" TargetMode="External"/><Relationship Id="rId1508" Type="http://schemas.openxmlformats.org/officeDocument/2006/relationships/hyperlink" Target="https://bulbapedia.bulbagarden.net/wiki/Keldeo_(Pok%C3%A9mon)" TargetMode="External"/><Relationship Id="rId1509" Type="http://schemas.openxmlformats.org/officeDocument/2006/relationships/hyperlink" Target="https://bulbapedia.bulbagarden.net/wiki/Meloetta_(Pok%C3%A9mon)" TargetMode="External"/><Relationship Id="rId1980" Type="http://schemas.openxmlformats.org/officeDocument/2006/relationships/hyperlink" Target="https://bulbapedia.bulbagarden.net/wiki/Blipbug_(Pok%C3%A9mon)" TargetMode="External"/><Relationship Id="rId1981" Type="http://schemas.openxmlformats.org/officeDocument/2006/relationships/hyperlink" Target="https://bulbapedia.bulbagarden.net/wiki/Dottler_(Pok%C3%A9mon)" TargetMode="External"/><Relationship Id="rId1982" Type="http://schemas.openxmlformats.org/officeDocument/2006/relationships/hyperlink" Target="https://bulbapedia.bulbagarden.net/wiki/Dottler_(Pok%C3%A9mon)" TargetMode="External"/><Relationship Id="rId1930" Type="http://schemas.openxmlformats.org/officeDocument/2006/relationships/hyperlink" Target="https://bulbapedia.bulbagarden.net/wiki/Necrozma_(Pok%C3%A9mon)" TargetMode="External"/><Relationship Id="rId1931" Type="http://schemas.openxmlformats.org/officeDocument/2006/relationships/hyperlink" Target="https://bulbapedia.bulbagarden.net/wiki/Magearna_(Pok%C3%A9mon)" TargetMode="External"/><Relationship Id="rId1932" Type="http://schemas.openxmlformats.org/officeDocument/2006/relationships/hyperlink" Target="https://bulbapedia.bulbagarden.net/wiki/Magearna_(Pok%C3%A9mon)" TargetMode="External"/><Relationship Id="rId1933" Type="http://schemas.openxmlformats.org/officeDocument/2006/relationships/hyperlink" Target="https://bulbapedia.bulbagarden.net/wiki/Magearna_(Pok%C3%A9mon)" TargetMode="External"/><Relationship Id="rId1934" Type="http://schemas.openxmlformats.org/officeDocument/2006/relationships/hyperlink" Target="https://bulbapedia.bulbagarden.net/wiki/Magearna_(Pok%C3%A9mon)" TargetMode="External"/><Relationship Id="rId1935" Type="http://schemas.openxmlformats.org/officeDocument/2006/relationships/hyperlink" Target="https://bulbapedia.bulbagarden.net/wiki/Marshadow_(Pok%C3%A9mon)" TargetMode="External"/><Relationship Id="rId1936" Type="http://schemas.openxmlformats.org/officeDocument/2006/relationships/hyperlink" Target="https://bulbapedia.bulbagarden.net/wiki/Marshadow_(Pok%C3%A9mon)" TargetMode="External"/><Relationship Id="rId1937" Type="http://schemas.openxmlformats.org/officeDocument/2006/relationships/hyperlink" Target="https://bulbapedia.bulbagarden.net/wiki/Poipole_(Pok%C3%A9mon)" TargetMode="External"/><Relationship Id="rId1938" Type="http://schemas.openxmlformats.org/officeDocument/2006/relationships/hyperlink" Target="https://bulbapedia.bulbagarden.net/wiki/Poipole_(Pok%C3%A9mon)" TargetMode="External"/><Relationship Id="rId1939" Type="http://schemas.openxmlformats.org/officeDocument/2006/relationships/hyperlink" Target="https://bulbapedia.bulbagarden.net/wiki/Naganadel_(Pok%C3%A9mon)" TargetMode="External"/><Relationship Id="rId1920" Type="http://schemas.openxmlformats.org/officeDocument/2006/relationships/hyperlink" Target="https://bulbapedia.bulbagarden.net/wiki/Pheromosa_(Pok%C3%A9mon)" TargetMode="External"/><Relationship Id="rId1921" Type="http://schemas.openxmlformats.org/officeDocument/2006/relationships/hyperlink" Target="https://bulbapedia.bulbagarden.net/wiki/Xurkitree_(Pok%C3%A9mon)" TargetMode="External"/><Relationship Id="rId1922" Type="http://schemas.openxmlformats.org/officeDocument/2006/relationships/hyperlink" Target="https://bulbapedia.bulbagarden.net/wiki/Xurkitree_(Pok%C3%A9mon)" TargetMode="External"/><Relationship Id="rId1923" Type="http://schemas.openxmlformats.org/officeDocument/2006/relationships/hyperlink" Target="https://bulbapedia.bulbagarden.net/wiki/Celesteela_(Pok%C3%A9mon)" TargetMode="External"/><Relationship Id="rId1924" Type="http://schemas.openxmlformats.org/officeDocument/2006/relationships/hyperlink" Target="https://bulbapedia.bulbagarden.net/wiki/Celesteela_(Pok%C3%A9mon)" TargetMode="External"/><Relationship Id="rId1925" Type="http://schemas.openxmlformats.org/officeDocument/2006/relationships/hyperlink" Target="https://bulbapedia.bulbagarden.net/wiki/Kartana_(Pok%C3%A9mon)" TargetMode="External"/><Relationship Id="rId1926" Type="http://schemas.openxmlformats.org/officeDocument/2006/relationships/hyperlink" Target="https://bulbapedia.bulbagarden.net/wiki/Kartana_(Pok%C3%A9mon)" TargetMode="External"/><Relationship Id="rId1927" Type="http://schemas.openxmlformats.org/officeDocument/2006/relationships/hyperlink" Target="https://bulbapedia.bulbagarden.net/wiki/Guzzlord_(Pok%C3%A9mon)" TargetMode="External"/><Relationship Id="rId1928" Type="http://schemas.openxmlformats.org/officeDocument/2006/relationships/hyperlink" Target="https://bulbapedia.bulbagarden.net/wiki/Guzzlord_(Pok%C3%A9mon)" TargetMode="External"/><Relationship Id="rId1929" Type="http://schemas.openxmlformats.org/officeDocument/2006/relationships/hyperlink" Target="https://bulbapedia.bulbagarden.net/wiki/Necrozma_(Pok%C3%A9mon)" TargetMode="External"/><Relationship Id="rId1950" Type="http://schemas.openxmlformats.org/officeDocument/2006/relationships/hyperlink" Target="https://bulbapedia.bulbagarden.net/wiki/Melmetal_(Pok%C3%A9mon)" TargetMode="External"/><Relationship Id="rId1951" Type="http://schemas.openxmlformats.org/officeDocument/2006/relationships/hyperlink" Target="https://bulbapedia.bulbagarden.net/wiki/Grookey_(Pok%C3%A9mon)" TargetMode="External"/><Relationship Id="rId1952" Type="http://schemas.openxmlformats.org/officeDocument/2006/relationships/hyperlink" Target="https://bulbapedia.bulbagarden.net/wiki/Grookey_(Pok%C3%A9mon)" TargetMode="External"/><Relationship Id="rId1953" Type="http://schemas.openxmlformats.org/officeDocument/2006/relationships/hyperlink" Target="https://bulbapedia.bulbagarden.net/wiki/Thwackey_(Pok%C3%A9mon)" TargetMode="External"/><Relationship Id="rId1954" Type="http://schemas.openxmlformats.org/officeDocument/2006/relationships/hyperlink" Target="https://bulbapedia.bulbagarden.net/wiki/Thwackey_(Pok%C3%A9mon)" TargetMode="External"/><Relationship Id="rId1955" Type="http://schemas.openxmlformats.org/officeDocument/2006/relationships/hyperlink" Target="https://bulbapedia.bulbagarden.net/wiki/Rillaboom_(Pok%C3%A9mon)" TargetMode="External"/><Relationship Id="rId1956" Type="http://schemas.openxmlformats.org/officeDocument/2006/relationships/hyperlink" Target="https://bulbapedia.bulbagarden.net/wiki/Rillaboom_(Pok%C3%A9mon)" TargetMode="External"/><Relationship Id="rId1957" Type="http://schemas.openxmlformats.org/officeDocument/2006/relationships/hyperlink" Target="https://bulbapedia.bulbagarden.net/wiki/Scorbunny_(Pok%C3%A9mon)" TargetMode="External"/><Relationship Id="rId1958" Type="http://schemas.openxmlformats.org/officeDocument/2006/relationships/hyperlink" Target="https://bulbapedia.bulbagarden.net/wiki/Scorbunny_(Pok%C3%A9mon)" TargetMode="External"/><Relationship Id="rId1959" Type="http://schemas.openxmlformats.org/officeDocument/2006/relationships/hyperlink" Target="https://bulbapedia.bulbagarden.net/wiki/Raboot_(Pok%C3%A9mon)" TargetMode="External"/><Relationship Id="rId1940" Type="http://schemas.openxmlformats.org/officeDocument/2006/relationships/hyperlink" Target="https://bulbapedia.bulbagarden.net/wiki/Naganadel_(Pok%C3%A9mon)" TargetMode="External"/><Relationship Id="rId1941" Type="http://schemas.openxmlformats.org/officeDocument/2006/relationships/hyperlink" Target="https://bulbapedia.bulbagarden.net/wiki/Stakataka_(Pok%C3%A9mon)" TargetMode="External"/><Relationship Id="rId1942" Type="http://schemas.openxmlformats.org/officeDocument/2006/relationships/hyperlink" Target="https://bulbapedia.bulbagarden.net/wiki/Stakataka_(Pok%C3%A9mon)" TargetMode="External"/><Relationship Id="rId1943" Type="http://schemas.openxmlformats.org/officeDocument/2006/relationships/hyperlink" Target="https://bulbapedia.bulbagarden.net/wiki/Blacephalon_(Pok%C3%A9mon)" TargetMode="External"/><Relationship Id="rId1944" Type="http://schemas.openxmlformats.org/officeDocument/2006/relationships/hyperlink" Target="https://bulbapedia.bulbagarden.net/wiki/Blacephalon_(Pok%C3%A9mon)" TargetMode="External"/><Relationship Id="rId1945" Type="http://schemas.openxmlformats.org/officeDocument/2006/relationships/hyperlink" Target="https://bulbapedia.bulbagarden.net/wiki/Meltan_(Pok%C3%A9mon)" TargetMode="External"/><Relationship Id="rId1946" Type="http://schemas.openxmlformats.org/officeDocument/2006/relationships/hyperlink" Target="https://bulbapedia.bulbagarden.net/wiki/Meltan_(Pok%C3%A9mon)" TargetMode="External"/><Relationship Id="rId1947" Type="http://schemas.openxmlformats.org/officeDocument/2006/relationships/hyperlink" Target="https://bulbapedia.bulbagarden.net/wiki/Meltan_(Pok%C3%A9mon)" TargetMode="External"/><Relationship Id="rId1948" Type="http://schemas.openxmlformats.org/officeDocument/2006/relationships/hyperlink" Target="https://bulbapedia.bulbagarden.net/wiki/Zeraora_(Pok%C3%A9mon)" TargetMode="External"/><Relationship Id="rId1949" Type="http://schemas.openxmlformats.org/officeDocument/2006/relationships/hyperlink" Target="https://bulbapedia.bulbagarden.net/wiki/Melmetal_(Pok%C3%A9mon)" TargetMode="External"/><Relationship Id="rId1576" Type="http://schemas.openxmlformats.org/officeDocument/2006/relationships/hyperlink" Target="https://bulbapedia.bulbagarden.net/wiki/Vivillon_(Pok%C3%A9mon)" TargetMode="External"/><Relationship Id="rId1577" Type="http://schemas.openxmlformats.org/officeDocument/2006/relationships/hyperlink" Target="https://bulbapedia.bulbagarden.net/wiki/Vivillon_(Pok%C3%A9mon)" TargetMode="External"/><Relationship Id="rId1578" Type="http://schemas.openxmlformats.org/officeDocument/2006/relationships/hyperlink" Target="https://bulbapedia.bulbagarden.net/wiki/Vivillon_(Pok%C3%A9mon)" TargetMode="External"/><Relationship Id="rId1579" Type="http://schemas.openxmlformats.org/officeDocument/2006/relationships/hyperlink" Target="https://bulbapedia.bulbagarden.net/wiki/Vivillon_(Pok%C3%A9mon)" TargetMode="External"/><Relationship Id="rId509" Type="http://schemas.openxmlformats.org/officeDocument/2006/relationships/hyperlink" Target="https://bulbapedia.bulbagarden.net/wiki/Unown_(Pok%C3%A9mon)" TargetMode="External"/><Relationship Id="rId508" Type="http://schemas.openxmlformats.org/officeDocument/2006/relationships/hyperlink" Target="https://bulbapedia.bulbagarden.net/wiki/Unown_(Pok%C3%A9mon)" TargetMode="External"/><Relationship Id="rId503" Type="http://schemas.openxmlformats.org/officeDocument/2006/relationships/hyperlink" Target="https://bulbapedia.bulbagarden.net/wiki/Unown_(Pok%C3%A9mon)" TargetMode="External"/><Relationship Id="rId987" Type="http://schemas.openxmlformats.org/officeDocument/2006/relationships/hyperlink" Target="https://bulbapedia.bulbagarden.net/wiki/Vespiquen_(Pok%C3%A9mon)" TargetMode="External"/><Relationship Id="rId502" Type="http://schemas.openxmlformats.org/officeDocument/2006/relationships/hyperlink" Target="https://bulbapedia.bulbagarden.net/wiki/Unown_(Pok%C3%A9mon)" TargetMode="External"/><Relationship Id="rId986" Type="http://schemas.openxmlformats.org/officeDocument/2006/relationships/hyperlink" Target="https://bulbapedia.bulbagarden.net/wiki/Combee_(Pok%C3%A9mon)" TargetMode="External"/><Relationship Id="rId501" Type="http://schemas.openxmlformats.org/officeDocument/2006/relationships/hyperlink" Target="https://bulbapedia.bulbagarden.net/wiki/Unown_(Pok%C3%A9mon)" TargetMode="External"/><Relationship Id="rId985" Type="http://schemas.openxmlformats.org/officeDocument/2006/relationships/hyperlink" Target="https://bulbapedia.bulbagarden.net/wiki/Combee_(Pok%C3%A9mon)" TargetMode="External"/><Relationship Id="rId500" Type="http://schemas.openxmlformats.org/officeDocument/2006/relationships/hyperlink" Target="https://bulbapedia.bulbagarden.net/wiki/Unown_(Pok%C3%A9mon)" TargetMode="External"/><Relationship Id="rId984" Type="http://schemas.openxmlformats.org/officeDocument/2006/relationships/hyperlink" Target="https://bulbapedia.bulbagarden.net/wiki/Mothim_(Pok%C3%A9mon)" TargetMode="External"/><Relationship Id="rId507" Type="http://schemas.openxmlformats.org/officeDocument/2006/relationships/hyperlink" Target="https://bulbapedia.bulbagarden.net/wiki/Unown_(Pok%C3%A9mon)" TargetMode="External"/><Relationship Id="rId506" Type="http://schemas.openxmlformats.org/officeDocument/2006/relationships/hyperlink" Target="https://bulbapedia.bulbagarden.net/wiki/Unown_(Pok%C3%A9mon)" TargetMode="External"/><Relationship Id="rId505" Type="http://schemas.openxmlformats.org/officeDocument/2006/relationships/hyperlink" Target="https://bulbapedia.bulbagarden.net/wiki/Unown_(Pok%C3%A9mon)" TargetMode="External"/><Relationship Id="rId989" Type="http://schemas.openxmlformats.org/officeDocument/2006/relationships/hyperlink" Target="https://bulbapedia.bulbagarden.net/wiki/Pachirisu_(Pok%C3%A9mon)" TargetMode="External"/><Relationship Id="rId504" Type="http://schemas.openxmlformats.org/officeDocument/2006/relationships/hyperlink" Target="https://bulbapedia.bulbagarden.net/wiki/Unown_(Pok%C3%A9mon)" TargetMode="External"/><Relationship Id="rId988" Type="http://schemas.openxmlformats.org/officeDocument/2006/relationships/hyperlink" Target="https://bulbapedia.bulbagarden.net/wiki/Vespiquen_(Pok%C3%A9mon)" TargetMode="External"/><Relationship Id="rId1570" Type="http://schemas.openxmlformats.org/officeDocument/2006/relationships/hyperlink" Target="https://bulbapedia.bulbagarden.net/wiki/Vivillon_(Pok%C3%A9mon)" TargetMode="External"/><Relationship Id="rId1571" Type="http://schemas.openxmlformats.org/officeDocument/2006/relationships/hyperlink" Target="https://bulbapedia.bulbagarden.net/wiki/Vivillon_(Pok%C3%A9mon)" TargetMode="External"/><Relationship Id="rId983" Type="http://schemas.openxmlformats.org/officeDocument/2006/relationships/hyperlink" Target="https://bulbapedia.bulbagarden.net/wiki/Mothim_(Pok%C3%A9mon)" TargetMode="External"/><Relationship Id="rId1572" Type="http://schemas.openxmlformats.org/officeDocument/2006/relationships/hyperlink" Target="https://bulbapedia.bulbagarden.net/wiki/Vivillon_(Pok%C3%A9mon)" TargetMode="External"/><Relationship Id="rId982" Type="http://schemas.openxmlformats.org/officeDocument/2006/relationships/hyperlink" Target="https://bulbapedia.bulbagarden.net/wiki/Wormadam_(Pok%C3%A9mon)" TargetMode="External"/><Relationship Id="rId1573" Type="http://schemas.openxmlformats.org/officeDocument/2006/relationships/hyperlink" Target="https://bulbapedia.bulbagarden.net/wiki/Vivillon_(Pok%C3%A9mon)" TargetMode="External"/><Relationship Id="rId981" Type="http://schemas.openxmlformats.org/officeDocument/2006/relationships/hyperlink" Target="https://bulbapedia.bulbagarden.net/wiki/Wormadam_(Pok%C3%A9mon)" TargetMode="External"/><Relationship Id="rId1574" Type="http://schemas.openxmlformats.org/officeDocument/2006/relationships/hyperlink" Target="https://bulbapedia.bulbagarden.net/wiki/Vivillon_(Pok%C3%A9mon)" TargetMode="External"/><Relationship Id="rId980" Type="http://schemas.openxmlformats.org/officeDocument/2006/relationships/hyperlink" Target="https://bulbapedia.bulbagarden.net/wiki/Wormadam_(Pok%C3%A9mon)" TargetMode="External"/><Relationship Id="rId1575" Type="http://schemas.openxmlformats.org/officeDocument/2006/relationships/hyperlink" Target="https://bulbapedia.bulbagarden.net/wiki/Vivillon_(Pok%C3%A9mon)" TargetMode="External"/><Relationship Id="rId1565" Type="http://schemas.openxmlformats.org/officeDocument/2006/relationships/hyperlink" Target="https://bulbapedia.bulbagarden.net/wiki/Vivillon_(Pok%C3%A9mon)" TargetMode="External"/><Relationship Id="rId1566" Type="http://schemas.openxmlformats.org/officeDocument/2006/relationships/hyperlink" Target="https://bulbapedia.bulbagarden.net/wiki/Vivillon_(Pok%C3%A9mon)" TargetMode="External"/><Relationship Id="rId1567" Type="http://schemas.openxmlformats.org/officeDocument/2006/relationships/hyperlink" Target="https://bulbapedia.bulbagarden.net/wiki/Vivillon_(Pok%C3%A9mon)" TargetMode="External"/><Relationship Id="rId1568" Type="http://schemas.openxmlformats.org/officeDocument/2006/relationships/hyperlink" Target="https://bulbapedia.bulbagarden.net/wiki/Vivillon_(Pok%C3%A9mon)" TargetMode="External"/><Relationship Id="rId1569" Type="http://schemas.openxmlformats.org/officeDocument/2006/relationships/hyperlink" Target="https://bulbapedia.bulbagarden.net/wiki/Vivillon_(Pok%C3%A9mon)" TargetMode="External"/><Relationship Id="rId976" Type="http://schemas.openxmlformats.org/officeDocument/2006/relationships/hyperlink" Target="https://bulbapedia.bulbagarden.net/wiki/Burmy_(Pok%C3%A9mon)" TargetMode="External"/><Relationship Id="rId975" Type="http://schemas.openxmlformats.org/officeDocument/2006/relationships/hyperlink" Target="https://bulbapedia.bulbagarden.net/wiki/Burmy_(Pok%C3%A9mon)" TargetMode="External"/><Relationship Id="rId974" Type="http://schemas.openxmlformats.org/officeDocument/2006/relationships/hyperlink" Target="https://bulbapedia.bulbagarden.net/wiki/Burmy_(Pok%C3%A9mon)" TargetMode="External"/><Relationship Id="rId973" Type="http://schemas.openxmlformats.org/officeDocument/2006/relationships/hyperlink" Target="https://bulbapedia.bulbagarden.net/wiki/Burmy_(Pok%C3%A9mon)" TargetMode="External"/><Relationship Id="rId979" Type="http://schemas.openxmlformats.org/officeDocument/2006/relationships/hyperlink" Target="https://bulbapedia.bulbagarden.net/wiki/Wormadam_(Pok%C3%A9mon)" TargetMode="External"/><Relationship Id="rId978" Type="http://schemas.openxmlformats.org/officeDocument/2006/relationships/hyperlink" Target="https://bulbapedia.bulbagarden.net/wiki/Wormadam_(Pok%C3%A9mon)" TargetMode="External"/><Relationship Id="rId977" Type="http://schemas.openxmlformats.org/officeDocument/2006/relationships/hyperlink" Target="https://bulbapedia.bulbagarden.net/wiki/Wormadam_(Pok%C3%A9mon)" TargetMode="External"/><Relationship Id="rId1560" Type="http://schemas.openxmlformats.org/officeDocument/2006/relationships/hyperlink" Target="https://bulbapedia.bulbagarden.net/wiki/Vivillon_(Pok%C3%A9mon)" TargetMode="External"/><Relationship Id="rId972" Type="http://schemas.openxmlformats.org/officeDocument/2006/relationships/hyperlink" Target="https://bulbapedia.bulbagarden.net/wiki/Burmy_(Pok%C3%A9mon)" TargetMode="External"/><Relationship Id="rId1561" Type="http://schemas.openxmlformats.org/officeDocument/2006/relationships/hyperlink" Target="https://bulbapedia.bulbagarden.net/wiki/Vivillon_(Pok%C3%A9mon)" TargetMode="External"/><Relationship Id="rId971" Type="http://schemas.openxmlformats.org/officeDocument/2006/relationships/hyperlink" Target="https://bulbapedia.bulbagarden.net/wiki/Burmy_(Pok%C3%A9mon)" TargetMode="External"/><Relationship Id="rId1562" Type="http://schemas.openxmlformats.org/officeDocument/2006/relationships/hyperlink" Target="https://bulbapedia.bulbagarden.net/wiki/Vivillon_(Pok%C3%A9mon)" TargetMode="External"/><Relationship Id="rId970" Type="http://schemas.openxmlformats.org/officeDocument/2006/relationships/hyperlink" Target="https://bulbapedia.bulbagarden.net/wiki/Bastiodon_(Pok%C3%A9mon)" TargetMode="External"/><Relationship Id="rId1563" Type="http://schemas.openxmlformats.org/officeDocument/2006/relationships/hyperlink" Target="https://bulbapedia.bulbagarden.net/wiki/Vivillon_(Pok%C3%A9mon)" TargetMode="External"/><Relationship Id="rId1564" Type="http://schemas.openxmlformats.org/officeDocument/2006/relationships/hyperlink" Target="https://bulbapedia.bulbagarden.net/wiki/Vivillon_(Pok%C3%A9mon)" TargetMode="External"/><Relationship Id="rId1114" Type="http://schemas.openxmlformats.org/officeDocument/2006/relationships/hyperlink" Target="https://bulbapedia.bulbagarden.net/wiki/Dusknoir_(Pok%C3%A9mon)" TargetMode="External"/><Relationship Id="rId1598" Type="http://schemas.openxmlformats.org/officeDocument/2006/relationships/hyperlink" Target="https://bulbapedia.bulbagarden.net/wiki/Flab%C3%A9b%C3%A9_(Pok%C3%A9mon)" TargetMode="External"/><Relationship Id="rId1115" Type="http://schemas.openxmlformats.org/officeDocument/2006/relationships/hyperlink" Target="https://bulbapedia.bulbagarden.net/wiki/Froslass_(Pok%C3%A9mon)" TargetMode="External"/><Relationship Id="rId1599" Type="http://schemas.openxmlformats.org/officeDocument/2006/relationships/hyperlink" Target="https://bulbapedia.bulbagarden.net/wiki/Floette_(Pok%C3%A9mon)" TargetMode="External"/><Relationship Id="rId1116" Type="http://schemas.openxmlformats.org/officeDocument/2006/relationships/hyperlink" Target="https://bulbapedia.bulbagarden.net/wiki/Froslass_(Pok%C3%A9mon)" TargetMode="External"/><Relationship Id="rId1117" Type="http://schemas.openxmlformats.org/officeDocument/2006/relationships/hyperlink" Target="https://bulbapedia.bulbagarden.net/wiki/Rotom_(Pok%C3%A9mon)" TargetMode="External"/><Relationship Id="rId1118" Type="http://schemas.openxmlformats.org/officeDocument/2006/relationships/hyperlink" Target="https://bulbapedia.bulbagarden.net/wiki/Rotom_(Pok%C3%A9mon)" TargetMode="External"/><Relationship Id="rId1119" Type="http://schemas.openxmlformats.org/officeDocument/2006/relationships/hyperlink" Target="https://bulbapedia.bulbagarden.net/wiki/Rotom_(Pok%C3%A9mon)" TargetMode="External"/><Relationship Id="rId525" Type="http://schemas.openxmlformats.org/officeDocument/2006/relationships/hyperlink" Target="https://bulbapedia.bulbagarden.net/wiki/Unown_(Pok%C3%A9mon)" TargetMode="External"/><Relationship Id="rId524" Type="http://schemas.openxmlformats.org/officeDocument/2006/relationships/hyperlink" Target="https://bulbapedia.bulbagarden.net/wiki/Unown_(Pok%C3%A9mon)" TargetMode="External"/><Relationship Id="rId523" Type="http://schemas.openxmlformats.org/officeDocument/2006/relationships/hyperlink" Target="https://bulbapedia.bulbagarden.net/wiki/Unown_(Pok%C3%A9mon)" TargetMode="External"/><Relationship Id="rId522" Type="http://schemas.openxmlformats.org/officeDocument/2006/relationships/hyperlink" Target="https://bulbapedia.bulbagarden.net/wiki/Unown_(Pok%C3%A9mon)" TargetMode="External"/><Relationship Id="rId529" Type="http://schemas.openxmlformats.org/officeDocument/2006/relationships/hyperlink" Target="https://bulbapedia.bulbagarden.net/wiki/Unown_(Pok%C3%A9mon)" TargetMode="External"/><Relationship Id="rId528" Type="http://schemas.openxmlformats.org/officeDocument/2006/relationships/hyperlink" Target="https://bulbapedia.bulbagarden.net/wiki/Unown_(Pok%C3%A9mon)" TargetMode="External"/><Relationship Id="rId527" Type="http://schemas.openxmlformats.org/officeDocument/2006/relationships/hyperlink" Target="https://bulbapedia.bulbagarden.net/wiki/Unown_(Pok%C3%A9mon)" TargetMode="External"/><Relationship Id="rId526" Type="http://schemas.openxmlformats.org/officeDocument/2006/relationships/hyperlink" Target="https://bulbapedia.bulbagarden.net/wiki/Unown_(Pok%C3%A9mon)" TargetMode="External"/><Relationship Id="rId1590" Type="http://schemas.openxmlformats.org/officeDocument/2006/relationships/hyperlink" Target="https://bulbapedia.bulbagarden.net/wiki/Flab%C3%A9b%C3%A9_(Pok%C3%A9mon)" TargetMode="External"/><Relationship Id="rId1591" Type="http://schemas.openxmlformats.org/officeDocument/2006/relationships/hyperlink" Target="https://bulbapedia.bulbagarden.net/wiki/Flab%C3%A9b%C3%A9_(Pok%C3%A9mon)" TargetMode="External"/><Relationship Id="rId1592" Type="http://schemas.openxmlformats.org/officeDocument/2006/relationships/hyperlink" Target="https://bulbapedia.bulbagarden.net/wiki/Flab%C3%A9b%C3%A9_(Pok%C3%A9mon)" TargetMode="External"/><Relationship Id="rId1593" Type="http://schemas.openxmlformats.org/officeDocument/2006/relationships/hyperlink" Target="https://bulbapedia.bulbagarden.net/wiki/Flab%C3%A9b%C3%A9_(Pok%C3%A9mon)" TargetMode="External"/><Relationship Id="rId521" Type="http://schemas.openxmlformats.org/officeDocument/2006/relationships/hyperlink" Target="https://bulbapedia.bulbagarden.net/wiki/Unown_(Pok%C3%A9mon)" TargetMode="External"/><Relationship Id="rId1110" Type="http://schemas.openxmlformats.org/officeDocument/2006/relationships/hyperlink" Target="https://bulbapedia.bulbagarden.net/wiki/Gallade_(Pok%C3%A9mon)" TargetMode="External"/><Relationship Id="rId1594" Type="http://schemas.openxmlformats.org/officeDocument/2006/relationships/hyperlink" Target="https://bulbapedia.bulbagarden.net/wiki/Flab%C3%A9b%C3%A9_(Pok%C3%A9mon)" TargetMode="External"/><Relationship Id="rId520" Type="http://schemas.openxmlformats.org/officeDocument/2006/relationships/hyperlink" Target="https://bulbapedia.bulbagarden.net/wiki/Unown_(Pok%C3%A9mon)" TargetMode="External"/><Relationship Id="rId1111" Type="http://schemas.openxmlformats.org/officeDocument/2006/relationships/hyperlink" Target="https://bulbapedia.bulbagarden.net/wiki/Probopass_(Pok%C3%A9mon)" TargetMode="External"/><Relationship Id="rId1595" Type="http://schemas.openxmlformats.org/officeDocument/2006/relationships/hyperlink" Target="https://bulbapedia.bulbagarden.net/wiki/Flab%C3%A9b%C3%A9_(Pok%C3%A9mon)" TargetMode="External"/><Relationship Id="rId1112" Type="http://schemas.openxmlformats.org/officeDocument/2006/relationships/hyperlink" Target="https://bulbapedia.bulbagarden.net/wiki/Probopass_(Pok%C3%A9mon)" TargetMode="External"/><Relationship Id="rId1596" Type="http://schemas.openxmlformats.org/officeDocument/2006/relationships/hyperlink" Target="https://bulbapedia.bulbagarden.net/wiki/Flab%C3%A9b%C3%A9_(Pok%C3%A9mon)" TargetMode="External"/><Relationship Id="rId1113" Type="http://schemas.openxmlformats.org/officeDocument/2006/relationships/hyperlink" Target="https://bulbapedia.bulbagarden.net/wiki/Dusknoir_(Pok%C3%A9mon)" TargetMode="External"/><Relationship Id="rId1597" Type="http://schemas.openxmlformats.org/officeDocument/2006/relationships/hyperlink" Target="https://bulbapedia.bulbagarden.net/wiki/Flab%C3%A9b%C3%A9_(Pok%C3%A9mon)" TargetMode="External"/><Relationship Id="rId1103" Type="http://schemas.openxmlformats.org/officeDocument/2006/relationships/hyperlink" Target="https://bulbapedia.bulbagarden.net/wiki/Gliscor_(Pok%C3%A9mon)" TargetMode="External"/><Relationship Id="rId1587" Type="http://schemas.openxmlformats.org/officeDocument/2006/relationships/hyperlink" Target="https://bulbapedia.bulbagarden.net/wiki/Pyroar_(Pok%C3%A9mon)" TargetMode="External"/><Relationship Id="rId1104" Type="http://schemas.openxmlformats.org/officeDocument/2006/relationships/hyperlink" Target="https://bulbapedia.bulbagarden.net/wiki/Gliscor_(Pok%C3%A9mon)" TargetMode="External"/><Relationship Id="rId1588" Type="http://schemas.openxmlformats.org/officeDocument/2006/relationships/hyperlink" Target="https://bulbapedia.bulbagarden.net/wiki/Pyroar_(Pok%C3%A9mon)" TargetMode="External"/><Relationship Id="rId1105" Type="http://schemas.openxmlformats.org/officeDocument/2006/relationships/hyperlink" Target="https://bulbapedia.bulbagarden.net/wiki/Mamoswine_(Pok%C3%A9mon)" TargetMode="External"/><Relationship Id="rId1589" Type="http://schemas.openxmlformats.org/officeDocument/2006/relationships/hyperlink" Target="https://bulbapedia.bulbagarden.net/wiki/Flab%C3%A9b%C3%A9_(Pok%C3%A9mon)" TargetMode="External"/><Relationship Id="rId1106" Type="http://schemas.openxmlformats.org/officeDocument/2006/relationships/hyperlink" Target="https://bulbapedia.bulbagarden.net/wiki/Mamoswine_(Pok%C3%A9mon)" TargetMode="External"/><Relationship Id="rId1107" Type="http://schemas.openxmlformats.org/officeDocument/2006/relationships/hyperlink" Target="https://bulbapedia.bulbagarden.net/wiki/Porygon-Z_(Pok%C3%A9mon)" TargetMode="External"/><Relationship Id="rId1108" Type="http://schemas.openxmlformats.org/officeDocument/2006/relationships/hyperlink" Target="https://bulbapedia.bulbagarden.net/wiki/Porygon-Z_(Pok%C3%A9mon)" TargetMode="External"/><Relationship Id="rId1109" Type="http://schemas.openxmlformats.org/officeDocument/2006/relationships/hyperlink" Target="https://bulbapedia.bulbagarden.net/wiki/Gallade_(Pok%C3%A9mon)" TargetMode="External"/><Relationship Id="rId519" Type="http://schemas.openxmlformats.org/officeDocument/2006/relationships/hyperlink" Target="https://bulbapedia.bulbagarden.net/wiki/Unown_(Pok%C3%A9mon)" TargetMode="External"/><Relationship Id="rId514" Type="http://schemas.openxmlformats.org/officeDocument/2006/relationships/hyperlink" Target="https://bulbapedia.bulbagarden.net/wiki/Unown_(Pok%C3%A9mon)" TargetMode="External"/><Relationship Id="rId998" Type="http://schemas.openxmlformats.org/officeDocument/2006/relationships/hyperlink" Target="https://bulbapedia.bulbagarden.net/wiki/Cherrim_(Pok%C3%A9mon)" TargetMode="External"/><Relationship Id="rId513" Type="http://schemas.openxmlformats.org/officeDocument/2006/relationships/hyperlink" Target="https://bulbapedia.bulbagarden.net/wiki/Unown_(Pok%C3%A9mon)" TargetMode="External"/><Relationship Id="rId997" Type="http://schemas.openxmlformats.org/officeDocument/2006/relationships/hyperlink" Target="https://bulbapedia.bulbagarden.net/wiki/Cherrim_(Pok%C3%A9mon)" TargetMode="External"/><Relationship Id="rId512" Type="http://schemas.openxmlformats.org/officeDocument/2006/relationships/hyperlink" Target="https://bulbapedia.bulbagarden.net/wiki/Unown_(Pok%C3%A9mon)" TargetMode="External"/><Relationship Id="rId996" Type="http://schemas.openxmlformats.org/officeDocument/2006/relationships/hyperlink" Target="https://bulbapedia.bulbagarden.net/wiki/Cherubi_(Pok%C3%A9mon)" TargetMode="External"/><Relationship Id="rId511" Type="http://schemas.openxmlformats.org/officeDocument/2006/relationships/hyperlink" Target="https://bulbapedia.bulbagarden.net/wiki/Unown_(Pok%C3%A9mon)" TargetMode="External"/><Relationship Id="rId995" Type="http://schemas.openxmlformats.org/officeDocument/2006/relationships/hyperlink" Target="https://bulbapedia.bulbagarden.net/wiki/Cherubi_(Pok%C3%A9mon)" TargetMode="External"/><Relationship Id="rId518" Type="http://schemas.openxmlformats.org/officeDocument/2006/relationships/hyperlink" Target="https://bulbapedia.bulbagarden.net/wiki/Unown_(Pok%C3%A9mon)" TargetMode="External"/><Relationship Id="rId517" Type="http://schemas.openxmlformats.org/officeDocument/2006/relationships/hyperlink" Target="https://bulbapedia.bulbagarden.net/wiki/Unown_(Pok%C3%A9mon)" TargetMode="External"/><Relationship Id="rId516" Type="http://schemas.openxmlformats.org/officeDocument/2006/relationships/hyperlink" Target="https://bulbapedia.bulbagarden.net/wiki/Unown_(Pok%C3%A9mon)" TargetMode="External"/><Relationship Id="rId515" Type="http://schemas.openxmlformats.org/officeDocument/2006/relationships/hyperlink" Target="https://bulbapedia.bulbagarden.net/wiki/Unown_(Pok%C3%A9mon)" TargetMode="External"/><Relationship Id="rId999" Type="http://schemas.openxmlformats.org/officeDocument/2006/relationships/hyperlink" Target="https://bulbapedia.bulbagarden.net/wiki/Shellos_(Pok%C3%A9mon)" TargetMode="External"/><Relationship Id="rId990" Type="http://schemas.openxmlformats.org/officeDocument/2006/relationships/hyperlink" Target="https://bulbapedia.bulbagarden.net/wiki/Pachirisu_(Pok%C3%A9mon)" TargetMode="External"/><Relationship Id="rId1580" Type="http://schemas.openxmlformats.org/officeDocument/2006/relationships/hyperlink" Target="https://bulbapedia.bulbagarden.net/wiki/Vivillon_(Pok%C3%A9mon)" TargetMode="External"/><Relationship Id="rId1581" Type="http://schemas.openxmlformats.org/officeDocument/2006/relationships/hyperlink" Target="https://bulbapedia.bulbagarden.net/wiki/Vivillon_(Pok%C3%A9mon)" TargetMode="External"/><Relationship Id="rId1582" Type="http://schemas.openxmlformats.org/officeDocument/2006/relationships/hyperlink" Target="https://bulbapedia.bulbagarden.net/wiki/Vivillon_(Pok%C3%A9mon)" TargetMode="External"/><Relationship Id="rId510" Type="http://schemas.openxmlformats.org/officeDocument/2006/relationships/hyperlink" Target="https://bulbapedia.bulbagarden.net/wiki/Unown_(Pok%C3%A9mon)" TargetMode="External"/><Relationship Id="rId994" Type="http://schemas.openxmlformats.org/officeDocument/2006/relationships/hyperlink" Target="https://bulbapedia.bulbagarden.net/wiki/Floatzel_(Pok%C3%A9mon)" TargetMode="External"/><Relationship Id="rId1583" Type="http://schemas.openxmlformats.org/officeDocument/2006/relationships/hyperlink" Target="https://bulbapedia.bulbagarden.net/wiki/Vivillon_(Pok%C3%A9mon)" TargetMode="External"/><Relationship Id="rId993" Type="http://schemas.openxmlformats.org/officeDocument/2006/relationships/hyperlink" Target="https://bulbapedia.bulbagarden.net/wiki/Floatzel_(Pok%C3%A9mon)" TargetMode="External"/><Relationship Id="rId1100" Type="http://schemas.openxmlformats.org/officeDocument/2006/relationships/hyperlink" Target="https://bulbapedia.bulbagarden.net/wiki/Leafeon_(Pok%C3%A9mon)" TargetMode="External"/><Relationship Id="rId1584" Type="http://schemas.openxmlformats.org/officeDocument/2006/relationships/hyperlink" Target="https://bulbapedia.bulbagarden.net/wiki/Vivillon_(Pok%C3%A9mon)" TargetMode="External"/><Relationship Id="rId992" Type="http://schemas.openxmlformats.org/officeDocument/2006/relationships/hyperlink" Target="https://bulbapedia.bulbagarden.net/wiki/Buizel_(Pok%C3%A9mon)" TargetMode="External"/><Relationship Id="rId1101" Type="http://schemas.openxmlformats.org/officeDocument/2006/relationships/hyperlink" Target="https://bulbapedia.bulbagarden.net/wiki/Glaceon_(Pok%C3%A9mon)" TargetMode="External"/><Relationship Id="rId1585" Type="http://schemas.openxmlformats.org/officeDocument/2006/relationships/hyperlink" Target="https://bulbapedia.bulbagarden.net/wiki/Litleo_(Pok%C3%A9mon)" TargetMode="External"/><Relationship Id="rId991" Type="http://schemas.openxmlformats.org/officeDocument/2006/relationships/hyperlink" Target="https://bulbapedia.bulbagarden.net/wiki/Buizel_(Pok%C3%A9mon)" TargetMode="External"/><Relationship Id="rId1102" Type="http://schemas.openxmlformats.org/officeDocument/2006/relationships/hyperlink" Target="https://bulbapedia.bulbagarden.net/wiki/Glaceon_(Pok%C3%A9mon)" TargetMode="External"/><Relationship Id="rId1586" Type="http://schemas.openxmlformats.org/officeDocument/2006/relationships/hyperlink" Target="https://bulbapedia.bulbagarden.net/wiki/Litleo_(Pok%C3%A9mon)" TargetMode="External"/><Relationship Id="rId1532" Type="http://schemas.openxmlformats.org/officeDocument/2006/relationships/hyperlink" Target="https://bulbapedia.bulbagarden.net/wiki/Bunnelby_(Pok%C3%A9mon)" TargetMode="External"/><Relationship Id="rId1533" Type="http://schemas.openxmlformats.org/officeDocument/2006/relationships/hyperlink" Target="https://bulbapedia.bulbagarden.net/wiki/Diggersby_(Pok%C3%A9mon)" TargetMode="External"/><Relationship Id="rId1534" Type="http://schemas.openxmlformats.org/officeDocument/2006/relationships/hyperlink" Target="https://bulbapedia.bulbagarden.net/wiki/Diggersby_(Pok%C3%A9mon)" TargetMode="External"/><Relationship Id="rId1535" Type="http://schemas.openxmlformats.org/officeDocument/2006/relationships/hyperlink" Target="https://bulbapedia.bulbagarden.net/wiki/Fletchling_(Pok%C3%A9mon)" TargetMode="External"/><Relationship Id="rId1536" Type="http://schemas.openxmlformats.org/officeDocument/2006/relationships/hyperlink" Target="https://bulbapedia.bulbagarden.net/wiki/Fletchling_(Pok%C3%A9mon)" TargetMode="External"/><Relationship Id="rId1537" Type="http://schemas.openxmlformats.org/officeDocument/2006/relationships/hyperlink" Target="https://bulbapedia.bulbagarden.net/wiki/Fletchinder_(Pok%C3%A9mon)" TargetMode="External"/><Relationship Id="rId1538" Type="http://schemas.openxmlformats.org/officeDocument/2006/relationships/hyperlink" Target="https://bulbapedia.bulbagarden.net/wiki/Fletchinder_(Pok%C3%A9mon)" TargetMode="External"/><Relationship Id="rId1539" Type="http://schemas.openxmlformats.org/officeDocument/2006/relationships/hyperlink" Target="https://bulbapedia.bulbagarden.net/wiki/Talonflame_(Pok%C3%A9mon)" TargetMode="External"/><Relationship Id="rId949" Type="http://schemas.openxmlformats.org/officeDocument/2006/relationships/hyperlink" Target="https://bulbapedia.bulbagarden.net/wiki/Kricketot_(Pok%C3%A9mon)" TargetMode="External"/><Relationship Id="rId948" Type="http://schemas.openxmlformats.org/officeDocument/2006/relationships/hyperlink" Target="https://bulbapedia.bulbagarden.net/wiki/Bibarel_(Pok%C3%A9mon)" TargetMode="External"/><Relationship Id="rId943" Type="http://schemas.openxmlformats.org/officeDocument/2006/relationships/hyperlink" Target="https://bulbapedia.bulbagarden.net/wiki/Staraptor_(Pok%C3%A9mon)" TargetMode="External"/><Relationship Id="rId942" Type="http://schemas.openxmlformats.org/officeDocument/2006/relationships/hyperlink" Target="https://bulbapedia.bulbagarden.net/wiki/Staravia_(Pok%C3%A9mon)" TargetMode="External"/><Relationship Id="rId941" Type="http://schemas.openxmlformats.org/officeDocument/2006/relationships/hyperlink" Target="https://bulbapedia.bulbagarden.net/wiki/Staravia_(Pok%C3%A9mon)" TargetMode="External"/><Relationship Id="rId940" Type="http://schemas.openxmlformats.org/officeDocument/2006/relationships/hyperlink" Target="https://bulbapedia.bulbagarden.net/wiki/Starly_(Pok%C3%A9mon)" TargetMode="External"/><Relationship Id="rId947" Type="http://schemas.openxmlformats.org/officeDocument/2006/relationships/hyperlink" Target="https://bulbapedia.bulbagarden.net/wiki/Bibarel_(Pok%C3%A9mon)" TargetMode="External"/><Relationship Id="rId946" Type="http://schemas.openxmlformats.org/officeDocument/2006/relationships/hyperlink" Target="https://bulbapedia.bulbagarden.net/wiki/Bidoof_(Pok%C3%A9mon)" TargetMode="External"/><Relationship Id="rId945" Type="http://schemas.openxmlformats.org/officeDocument/2006/relationships/hyperlink" Target="https://bulbapedia.bulbagarden.net/wiki/Bidoof_(Pok%C3%A9mon)" TargetMode="External"/><Relationship Id="rId944" Type="http://schemas.openxmlformats.org/officeDocument/2006/relationships/hyperlink" Target="https://bulbapedia.bulbagarden.net/wiki/Staraptor_(Pok%C3%A9mon)" TargetMode="External"/><Relationship Id="rId1530" Type="http://schemas.openxmlformats.org/officeDocument/2006/relationships/hyperlink" Target="https://bulbapedia.bulbagarden.net/wiki/Greninja_(Pok%C3%A9mon)" TargetMode="External"/><Relationship Id="rId1531" Type="http://schemas.openxmlformats.org/officeDocument/2006/relationships/hyperlink" Target="https://bulbapedia.bulbagarden.net/wiki/Bunnelby_(Pok%C3%A9mon)" TargetMode="External"/><Relationship Id="rId1521" Type="http://schemas.openxmlformats.org/officeDocument/2006/relationships/hyperlink" Target="https://bulbapedia.bulbagarden.net/wiki/Braixen_(Pok%C3%A9mon)" TargetMode="External"/><Relationship Id="rId1522" Type="http://schemas.openxmlformats.org/officeDocument/2006/relationships/hyperlink" Target="https://bulbapedia.bulbagarden.net/wiki/Braixen_(Pok%C3%A9mon)" TargetMode="External"/><Relationship Id="rId1523" Type="http://schemas.openxmlformats.org/officeDocument/2006/relationships/hyperlink" Target="https://bulbapedia.bulbagarden.net/wiki/Delphox_(Pok%C3%A9mon)" TargetMode="External"/><Relationship Id="rId1524" Type="http://schemas.openxmlformats.org/officeDocument/2006/relationships/hyperlink" Target="https://bulbapedia.bulbagarden.net/wiki/Delphox_(Pok%C3%A9mon)" TargetMode="External"/><Relationship Id="rId1525" Type="http://schemas.openxmlformats.org/officeDocument/2006/relationships/hyperlink" Target="https://bulbapedia.bulbagarden.net/wiki/Froakie_(Pok%C3%A9mon)" TargetMode="External"/><Relationship Id="rId1526" Type="http://schemas.openxmlformats.org/officeDocument/2006/relationships/hyperlink" Target="https://bulbapedia.bulbagarden.net/wiki/Froakie_(Pok%C3%A9mon)" TargetMode="External"/><Relationship Id="rId1527" Type="http://schemas.openxmlformats.org/officeDocument/2006/relationships/hyperlink" Target="https://bulbapedia.bulbagarden.net/wiki/Frogadier_(Pok%C3%A9mon)" TargetMode="External"/><Relationship Id="rId1528" Type="http://schemas.openxmlformats.org/officeDocument/2006/relationships/hyperlink" Target="https://bulbapedia.bulbagarden.net/wiki/Frogadier_(Pok%C3%A9mon)" TargetMode="External"/><Relationship Id="rId1529" Type="http://schemas.openxmlformats.org/officeDocument/2006/relationships/hyperlink" Target="https://bulbapedia.bulbagarden.net/wiki/Greninja_(Pok%C3%A9mon)" TargetMode="External"/><Relationship Id="rId939" Type="http://schemas.openxmlformats.org/officeDocument/2006/relationships/hyperlink" Target="https://bulbapedia.bulbagarden.net/wiki/Starly_(Pok%C3%A9mon)" TargetMode="External"/><Relationship Id="rId938" Type="http://schemas.openxmlformats.org/officeDocument/2006/relationships/hyperlink" Target="https://bulbapedia.bulbagarden.net/wiki/Empoleon_(Pok%C3%A9mon)" TargetMode="External"/><Relationship Id="rId937" Type="http://schemas.openxmlformats.org/officeDocument/2006/relationships/hyperlink" Target="https://bulbapedia.bulbagarden.net/wiki/Empoleon_(Pok%C3%A9mon)" TargetMode="External"/><Relationship Id="rId932" Type="http://schemas.openxmlformats.org/officeDocument/2006/relationships/hyperlink" Target="https://bulbapedia.bulbagarden.net/wiki/Infernape_(Pok%C3%A9mon)" TargetMode="External"/><Relationship Id="rId931" Type="http://schemas.openxmlformats.org/officeDocument/2006/relationships/hyperlink" Target="https://bulbapedia.bulbagarden.net/wiki/Infernape_(Pok%C3%A9mon)" TargetMode="External"/><Relationship Id="rId930" Type="http://schemas.openxmlformats.org/officeDocument/2006/relationships/hyperlink" Target="https://bulbapedia.bulbagarden.net/wiki/Monferno_(Pok%C3%A9mon)" TargetMode="External"/><Relationship Id="rId936" Type="http://schemas.openxmlformats.org/officeDocument/2006/relationships/hyperlink" Target="https://bulbapedia.bulbagarden.net/wiki/Prinplup_(Pok%C3%A9mon)" TargetMode="External"/><Relationship Id="rId935" Type="http://schemas.openxmlformats.org/officeDocument/2006/relationships/hyperlink" Target="https://bulbapedia.bulbagarden.net/wiki/Prinplup_(Pok%C3%A9mon)" TargetMode="External"/><Relationship Id="rId934" Type="http://schemas.openxmlformats.org/officeDocument/2006/relationships/hyperlink" Target="https://bulbapedia.bulbagarden.net/wiki/Piplup_(Pok%C3%A9mon)" TargetMode="External"/><Relationship Id="rId933" Type="http://schemas.openxmlformats.org/officeDocument/2006/relationships/hyperlink" Target="https://bulbapedia.bulbagarden.net/wiki/Piplup_(Pok%C3%A9mon)" TargetMode="External"/><Relationship Id="rId1520" Type="http://schemas.openxmlformats.org/officeDocument/2006/relationships/hyperlink" Target="https://bulbapedia.bulbagarden.net/wiki/Fennekin_(Pok%C3%A9mon)" TargetMode="External"/><Relationship Id="rId1554" Type="http://schemas.openxmlformats.org/officeDocument/2006/relationships/hyperlink" Target="https://bulbapedia.bulbagarden.net/wiki/Vivillon_(Pok%C3%A9mon)" TargetMode="External"/><Relationship Id="rId1555" Type="http://schemas.openxmlformats.org/officeDocument/2006/relationships/hyperlink" Target="https://bulbapedia.bulbagarden.net/wiki/Vivillon_(Pok%C3%A9mon)" TargetMode="External"/><Relationship Id="rId1556" Type="http://schemas.openxmlformats.org/officeDocument/2006/relationships/hyperlink" Target="https://bulbapedia.bulbagarden.net/wiki/Vivillon_(Pok%C3%A9mon)" TargetMode="External"/><Relationship Id="rId1557" Type="http://schemas.openxmlformats.org/officeDocument/2006/relationships/hyperlink" Target="https://bulbapedia.bulbagarden.net/wiki/Vivillon_(Pok%C3%A9mon)" TargetMode="External"/><Relationship Id="rId1558" Type="http://schemas.openxmlformats.org/officeDocument/2006/relationships/hyperlink" Target="https://bulbapedia.bulbagarden.net/wiki/Vivillon_(Pok%C3%A9mon)" TargetMode="External"/><Relationship Id="rId1559" Type="http://schemas.openxmlformats.org/officeDocument/2006/relationships/hyperlink" Target="https://bulbapedia.bulbagarden.net/wiki/Vivillon_(Pok%C3%A9mon)" TargetMode="External"/><Relationship Id="rId965" Type="http://schemas.openxmlformats.org/officeDocument/2006/relationships/hyperlink" Target="https://bulbapedia.bulbagarden.net/wiki/Rampardos_(Pok%C3%A9mon)" TargetMode="External"/><Relationship Id="rId964" Type="http://schemas.openxmlformats.org/officeDocument/2006/relationships/hyperlink" Target="https://bulbapedia.bulbagarden.net/wiki/Cranidos_(Pok%C3%A9mon)" TargetMode="External"/><Relationship Id="rId963" Type="http://schemas.openxmlformats.org/officeDocument/2006/relationships/hyperlink" Target="https://bulbapedia.bulbagarden.net/wiki/Cranidos_(Pok%C3%A9mon)" TargetMode="External"/><Relationship Id="rId962" Type="http://schemas.openxmlformats.org/officeDocument/2006/relationships/hyperlink" Target="https://bulbapedia.bulbagarden.net/wiki/Roserade_(Pok%C3%A9mon)" TargetMode="External"/><Relationship Id="rId969" Type="http://schemas.openxmlformats.org/officeDocument/2006/relationships/hyperlink" Target="https://bulbapedia.bulbagarden.net/wiki/Bastiodon_(Pok%C3%A9mon)" TargetMode="External"/><Relationship Id="rId968" Type="http://schemas.openxmlformats.org/officeDocument/2006/relationships/hyperlink" Target="https://bulbapedia.bulbagarden.net/wiki/Shieldon_(Pok%C3%A9mon)" TargetMode="External"/><Relationship Id="rId967" Type="http://schemas.openxmlformats.org/officeDocument/2006/relationships/hyperlink" Target="https://bulbapedia.bulbagarden.net/wiki/Shieldon_(Pok%C3%A9mon)" TargetMode="External"/><Relationship Id="rId966" Type="http://schemas.openxmlformats.org/officeDocument/2006/relationships/hyperlink" Target="https://bulbapedia.bulbagarden.net/wiki/Rampardos_(Pok%C3%A9mon)" TargetMode="External"/><Relationship Id="rId961" Type="http://schemas.openxmlformats.org/officeDocument/2006/relationships/hyperlink" Target="https://bulbapedia.bulbagarden.net/wiki/Roserade_(Pok%C3%A9mon)" TargetMode="External"/><Relationship Id="rId1550" Type="http://schemas.openxmlformats.org/officeDocument/2006/relationships/hyperlink" Target="https://bulbapedia.bulbagarden.net/wiki/Vivillon_(Pok%C3%A9mon)" TargetMode="External"/><Relationship Id="rId960" Type="http://schemas.openxmlformats.org/officeDocument/2006/relationships/hyperlink" Target="https://bulbapedia.bulbagarden.net/wiki/Budew_(Pok%C3%A9mon)" TargetMode="External"/><Relationship Id="rId1551" Type="http://schemas.openxmlformats.org/officeDocument/2006/relationships/hyperlink" Target="https://bulbapedia.bulbagarden.net/wiki/Vivillon_(Pok%C3%A9mon)" TargetMode="External"/><Relationship Id="rId1552" Type="http://schemas.openxmlformats.org/officeDocument/2006/relationships/hyperlink" Target="https://bulbapedia.bulbagarden.net/wiki/Vivillon_(Pok%C3%A9mon)" TargetMode="External"/><Relationship Id="rId1553" Type="http://schemas.openxmlformats.org/officeDocument/2006/relationships/hyperlink" Target="https://bulbapedia.bulbagarden.net/wiki/Vivillon_(Pok%C3%A9mon)" TargetMode="External"/><Relationship Id="rId1543" Type="http://schemas.openxmlformats.org/officeDocument/2006/relationships/hyperlink" Target="https://bulbapedia.bulbagarden.net/wiki/Spewpa_(Pok%C3%A9mon)" TargetMode="External"/><Relationship Id="rId1544" Type="http://schemas.openxmlformats.org/officeDocument/2006/relationships/hyperlink" Target="https://bulbapedia.bulbagarden.net/wiki/Spewpa_(Pok%C3%A9mon)" TargetMode="External"/><Relationship Id="rId1545" Type="http://schemas.openxmlformats.org/officeDocument/2006/relationships/hyperlink" Target="https://bulbapedia.bulbagarden.net/wiki/Vivillon_(Pok%C3%A9mon)" TargetMode="External"/><Relationship Id="rId1546" Type="http://schemas.openxmlformats.org/officeDocument/2006/relationships/hyperlink" Target="https://bulbapedia.bulbagarden.net/wiki/Vivillon_(Pok%C3%A9mon)" TargetMode="External"/><Relationship Id="rId1547" Type="http://schemas.openxmlformats.org/officeDocument/2006/relationships/hyperlink" Target="https://bulbapedia.bulbagarden.net/wiki/Vivillon_(Pok%C3%A9mon)" TargetMode="External"/><Relationship Id="rId1548" Type="http://schemas.openxmlformats.org/officeDocument/2006/relationships/hyperlink" Target="https://bulbapedia.bulbagarden.net/wiki/Vivillon_(Pok%C3%A9mon)" TargetMode="External"/><Relationship Id="rId1549" Type="http://schemas.openxmlformats.org/officeDocument/2006/relationships/hyperlink" Target="https://bulbapedia.bulbagarden.net/wiki/Vivillon_(Pok%C3%A9mon)" TargetMode="External"/><Relationship Id="rId959" Type="http://schemas.openxmlformats.org/officeDocument/2006/relationships/hyperlink" Target="https://bulbapedia.bulbagarden.net/wiki/Budew_(Pok%C3%A9mon)" TargetMode="External"/><Relationship Id="rId954" Type="http://schemas.openxmlformats.org/officeDocument/2006/relationships/hyperlink" Target="https://bulbapedia.bulbagarden.net/wiki/Shinx_(Pok%C3%A9mon)" TargetMode="External"/><Relationship Id="rId953" Type="http://schemas.openxmlformats.org/officeDocument/2006/relationships/hyperlink" Target="https://bulbapedia.bulbagarden.net/wiki/Shinx_(Pok%C3%A9mon)" TargetMode="External"/><Relationship Id="rId952" Type="http://schemas.openxmlformats.org/officeDocument/2006/relationships/hyperlink" Target="https://bulbapedia.bulbagarden.net/wiki/Kricketune_(Pok%C3%A9mon)" TargetMode="External"/><Relationship Id="rId951" Type="http://schemas.openxmlformats.org/officeDocument/2006/relationships/hyperlink" Target="https://bulbapedia.bulbagarden.net/wiki/Kricketune_(Pok%C3%A9mon)" TargetMode="External"/><Relationship Id="rId958" Type="http://schemas.openxmlformats.org/officeDocument/2006/relationships/hyperlink" Target="https://bulbapedia.bulbagarden.net/wiki/Luxray_(Pok%C3%A9mon)" TargetMode="External"/><Relationship Id="rId957" Type="http://schemas.openxmlformats.org/officeDocument/2006/relationships/hyperlink" Target="https://bulbapedia.bulbagarden.net/wiki/Luxray_(Pok%C3%A9mon)" TargetMode="External"/><Relationship Id="rId956" Type="http://schemas.openxmlformats.org/officeDocument/2006/relationships/hyperlink" Target="https://bulbapedia.bulbagarden.net/wiki/Luxio_(Pok%C3%A9mon)" TargetMode="External"/><Relationship Id="rId955" Type="http://schemas.openxmlformats.org/officeDocument/2006/relationships/hyperlink" Target="https://bulbapedia.bulbagarden.net/wiki/Luxio_(Pok%C3%A9mon)" TargetMode="External"/><Relationship Id="rId950" Type="http://schemas.openxmlformats.org/officeDocument/2006/relationships/hyperlink" Target="https://bulbapedia.bulbagarden.net/wiki/Kricketot_(Pok%C3%A9mon)" TargetMode="External"/><Relationship Id="rId1540" Type="http://schemas.openxmlformats.org/officeDocument/2006/relationships/hyperlink" Target="https://bulbapedia.bulbagarden.net/wiki/Talonflame_(Pok%C3%A9mon)" TargetMode="External"/><Relationship Id="rId1541" Type="http://schemas.openxmlformats.org/officeDocument/2006/relationships/hyperlink" Target="https://bulbapedia.bulbagarden.net/wiki/Scatterbug_(Pok%C3%A9mon)" TargetMode="External"/><Relationship Id="rId1542" Type="http://schemas.openxmlformats.org/officeDocument/2006/relationships/hyperlink" Target="https://bulbapedia.bulbagarden.net/wiki/Scatterbug_(Pok%C3%A9mon)" TargetMode="External"/><Relationship Id="rId2027" Type="http://schemas.openxmlformats.org/officeDocument/2006/relationships/hyperlink" Target="https://bulbapedia.bulbagarden.net/wiki/Toxel_(Pok%C3%A9mon)" TargetMode="External"/><Relationship Id="rId2028" Type="http://schemas.openxmlformats.org/officeDocument/2006/relationships/hyperlink" Target="https://bulbapedia.bulbagarden.net/wiki/Toxel_(Pok%C3%A9mon)" TargetMode="External"/><Relationship Id="rId2029" Type="http://schemas.openxmlformats.org/officeDocument/2006/relationships/hyperlink" Target="https://bulbapedia.bulbagarden.net/wiki/Toxtricity_(Pok%C3%A9mon)" TargetMode="External"/><Relationship Id="rId590" Type="http://schemas.openxmlformats.org/officeDocument/2006/relationships/hyperlink" Target="https://bulbapedia.bulbagarden.net/wiki/Mantine_(Pok%C3%A9mon)" TargetMode="External"/><Relationship Id="rId107" Type="http://schemas.openxmlformats.org/officeDocument/2006/relationships/hyperlink" Target="https://bulbapedia.bulbagarden.net/wiki/Parasect_(Pok%C3%A9mon)" TargetMode="External"/><Relationship Id="rId106" Type="http://schemas.openxmlformats.org/officeDocument/2006/relationships/hyperlink" Target="https://bulbapedia.bulbagarden.net/wiki/Paras_(Pok%C3%A9mon)" TargetMode="External"/><Relationship Id="rId105" Type="http://schemas.openxmlformats.org/officeDocument/2006/relationships/hyperlink" Target="https://bulbapedia.bulbagarden.net/wiki/Paras_(Pok%C3%A9mon)" TargetMode="External"/><Relationship Id="rId589" Type="http://schemas.openxmlformats.org/officeDocument/2006/relationships/hyperlink" Target="https://bulbapedia.bulbagarden.net/wiki/Mantine_(Pok%C3%A9mon)" TargetMode="External"/><Relationship Id="rId104" Type="http://schemas.openxmlformats.org/officeDocument/2006/relationships/hyperlink" Target="https://bulbapedia.bulbagarden.net/wiki/Vileplume_(Pok%C3%A9mon)" TargetMode="External"/><Relationship Id="rId588" Type="http://schemas.openxmlformats.org/officeDocument/2006/relationships/hyperlink" Target="https://bulbapedia.bulbagarden.net/wiki/Delibird_(Pok%C3%A9mon)" TargetMode="External"/><Relationship Id="rId109" Type="http://schemas.openxmlformats.org/officeDocument/2006/relationships/hyperlink" Target="https://bulbapedia.bulbagarden.net/wiki/Venonat_(Pok%C3%A9mon)" TargetMode="External"/><Relationship Id="rId1170" Type="http://schemas.openxmlformats.org/officeDocument/2006/relationships/hyperlink" Target="https://bulbapedia.bulbagarden.net/wiki/Pignite_(Pok%C3%A9mon)" TargetMode="External"/><Relationship Id="rId108" Type="http://schemas.openxmlformats.org/officeDocument/2006/relationships/hyperlink" Target="https://bulbapedia.bulbagarden.net/wiki/Parasect_(Pok%C3%A9mon)" TargetMode="External"/><Relationship Id="rId1171" Type="http://schemas.openxmlformats.org/officeDocument/2006/relationships/hyperlink" Target="https://bulbapedia.bulbagarden.net/wiki/Emboar_(Pok%C3%A9mon)" TargetMode="External"/><Relationship Id="rId583" Type="http://schemas.openxmlformats.org/officeDocument/2006/relationships/hyperlink" Target="https://bulbapedia.bulbagarden.net/wiki/Remoraid_(Pok%C3%A9mon)" TargetMode="External"/><Relationship Id="rId1172" Type="http://schemas.openxmlformats.org/officeDocument/2006/relationships/hyperlink" Target="https://bulbapedia.bulbagarden.net/wiki/Emboar_(Pok%C3%A9mon)" TargetMode="External"/><Relationship Id="rId582" Type="http://schemas.openxmlformats.org/officeDocument/2006/relationships/hyperlink" Target="https://bulbapedia.bulbagarden.net/wiki/Corsola_(Pok%C3%A9mon)" TargetMode="External"/><Relationship Id="rId1173" Type="http://schemas.openxmlformats.org/officeDocument/2006/relationships/hyperlink" Target="https://bulbapedia.bulbagarden.net/wiki/Oshawott_(Pok%C3%A9mon)" TargetMode="External"/><Relationship Id="rId2020" Type="http://schemas.openxmlformats.org/officeDocument/2006/relationships/hyperlink" Target="https://bulbapedia.bulbagarden.net/wiki/Sandaconda_(Pok%C3%A9mon)" TargetMode="External"/><Relationship Id="rId581" Type="http://schemas.openxmlformats.org/officeDocument/2006/relationships/hyperlink" Target="https://bulbapedia.bulbagarden.net/wiki/Corsola_(Pok%C3%A9mon)" TargetMode="External"/><Relationship Id="rId1174" Type="http://schemas.openxmlformats.org/officeDocument/2006/relationships/hyperlink" Target="https://bulbapedia.bulbagarden.net/wiki/Oshawott_(Pok%C3%A9mon)" TargetMode="External"/><Relationship Id="rId2021" Type="http://schemas.openxmlformats.org/officeDocument/2006/relationships/hyperlink" Target="https://bulbapedia.bulbagarden.net/wiki/Cramorant_(Pok%C3%A9mon)" TargetMode="External"/><Relationship Id="rId580" Type="http://schemas.openxmlformats.org/officeDocument/2006/relationships/hyperlink" Target="https://bulbapedia.bulbagarden.net/wiki/Corsola_(Pok%C3%A9mon)" TargetMode="External"/><Relationship Id="rId1175" Type="http://schemas.openxmlformats.org/officeDocument/2006/relationships/hyperlink" Target="https://bulbapedia.bulbagarden.net/wiki/Dewott_(Pok%C3%A9mon)" TargetMode="External"/><Relationship Id="rId2022" Type="http://schemas.openxmlformats.org/officeDocument/2006/relationships/hyperlink" Target="https://bulbapedia.bulbagarden.net/wiki/Cramorant_(Pok%C3%A9mon)" TargetMode="External"/><Relationship Id="rId103" Type="http://schemas.openxmlformats.org/officeDocument/2006/relationships/hyperlink" Target="https://bulbapedia.bulbagarden.net/wiki/Vileplume_(Pok%C3%A9mon)" TargetMode="External"/><Relationship Id="rId587" Type="http://schemas.openxmlformats.org/officeDocument/2006/relationships/hyperlink" Target="https://bulbapedia.bulbagarden.net/wiki/Delibird_(Pok%C3%A9mon)" TargetMode="External"/><Relationship Id="rId1176" Type="http://schemas.openxmlformats.org/officeDocument/2006/relationships/hyperlink" Target="https://bulbapedia.bulbagarden.net/wiki/Dewott_(Pok%C3%A9mon)" TargetMode="External"/><Relationship Id="rId2023" Type="http://schemas.openxmlformats.org/officeDocument/2006/relationships/hyperlink" Target="https://bulbapedia.bulbagarden.net/wiki/Arrokuda_(Pok%C3%A9mon)" TargetMode="External"/><Relationship Id="rId102" Type="http://schemas.openxmlformats.org/officeDocument/2006/relationships/hyperlink" Target="https://bulbapedia.bulbagarden.net/wiki/Gloom_(Pok%C3%A9mon)" TargetMode="External"/><Relationship Id="rId586" Type="http://schemas.openxmlformats.org/officeDocument/2006/relationships/hyperlink" Target="https://bulbapedia.bulbagarden.net/wiki/Octillery_(Pok%C3%A9mon)" TargetMode="External"/><Relationship Id="rId1177" Type="http://schemas.openxmlformats.org/officeDocument/2006/relationships/hyperlink" Target="https://bulbapedia.bulbagarden.net/wiki/Samurott_(Pok%C3%A9mon)" TargetMode="External"/><Relationship Id="rId2024" Type="http://schemas.openxmlformats.org/officeDocument/2006/relationships/hyperlink" Target="https://bulbapedia.bulbagarden.net/wiki/Arrokuda_(Pok%C3%A9mon)" TargetMode="External"/><Relationship Id="rId101" Type="http://schemas.openxmlformats.org/officeDocument/2006/relationships/hyperlink" Target="https://bulbapedia.bulbagarden.net/wiki/Gloom_(Pok%C3%A9mon)" TargetMode="External"/><Relationship Id="rId585" Type="http://schemas.openxmlformats.org/officeDocument/2006/relationships/hyperlink" Target="https://bulbapedia.bulbagarden.net/wiki/Octillery_(Pok%C3%A9mon)" TargetMode="External"/><Relationship Id="rId1178" Type="http://schemas.openxmlformats.org/officeDocument/2006/relationships/hyperlink" Target="https://bulbapedia.bulbagarden.net/wiki/Samurott_(Pok%C3%A9mon)" TargetMode="External"/><Relationship Id="rId2025" Type="http://schemas.openxmlformats.org/officeDocument/2006/relationships/hyperlink" Target="https://bulbapedia.bulbagarden.net/wiki/Barraskewda_(Pok%C3%A9mon)" TargetMode="External"/><Relationship Id="rId100" Type="http://schemas.openxmlformats.org/officeDocument/2006/relationships/hyperlink" Target="https://bulbapedia.bulbagarden.net/wiki/Oddish_(Pok%C3%A9mon)" TargetMode="External"/><Relationship Id="rId584" Type="http://schemas.openxmlformats.org/officeDocument/2006/relationships/hyperlink" Target="https://bulbapedia.bulbagarden.net/wiki/Remoraid_(Pok%C3%A9mon)" TargetMode="External"/><Relationship Id="rId1179" Type="http://schemas.openxmlformats.org/officeDocument/2006/relationships/hyperlink" Target="https://bulbapedia.bulbagarden.net/wiki/Samurott_(Pok%C3%A9mon)" TargetMode="External"/><Relationship Id="rId2026" Type="http://schemas.openxmlformats.org/officeDocument/2006/relationships/hyperlink" Target="https://bulbapedia.bulbagarden.net/wiki/Barraskewda_(Pok%C3%A9mon)" TargetMode="External"/><Relationship Id="rId1169" Type="http://schemas.openxmlformats.org/officeDocument/2006/relationships/hyperlink" Target="https://bulbapedia.bulbagarden.net/wiki/Pignite_(Pok%C3%A9mon)" TargetMode="External"/><Relationship Id="rId2016" Type="http://schemas.openxmlformats.org/officeDocument/2006/relationships/hyperlink" Target="https://bulbapedia.bulbagarden.net/wiki/Appletun_(Pok%C3%A9mon)" TargetMode="External"/><Relationship Id="rId2017" Type="http://schemas.openxmlformats.org/officeDocument/2006/relationships/hyperlink" Target="https://bulbapedia.bulbagarden.net/wiki/Silicobra_(Pok%C3%A9mon)" TargetMode="External"/><Relationship Id="rId2018" Type="http://schemas.openxmlformats.org/officeDocument/2006/relationships/hyperlink" Target="https://bulbapedia.bulbagarden.net/wiki/Silicobra_(Pok%C3%A9mon)" TargetMode="External"/><Relationship Id="rId2019" Type="http://schemas.openxmlformats.org/officeDocument/2006/relationships/hyperlink" Target="https://bulbapedia.bulbagarden.net/wiki/Sandaconda_(Pok%C3%A9mon)" TargetMode="External"/><Relationship Id="rId579" Type="http://schemas.openxmlformats.org/officeDocument/2006/relationships/hyperlink" Target="https://bulbapedia.bulbagarden.net/wiki/Corsola_(Pok%C3%A9mon)" TargetMode="External"/><Relationship Id="rId578" Type="http://schemas.openxmlformats.org/officeDocument/2006/relationships/hyperlink" Target="https://bulbapedia.bulbagarden.net/wiki/Piloswine_(Pok%C3%A9mon)" TargetMode="External"/><Relationship Id="rId577" Type="http://schemas.openxmlformats.org/officeDocument/2006/relationships/hyperlink" Target="https://bulbapedia.bulbagarden.net/wiki/Piloswine_(Pok%C3%A9mon)" TargetMode="External"/><Relationship Id="rId1160" Type="http://schemas.openxmlformats.org/officeDocument/2006/relationships/hyperlink" Target="https://bulbapedia.bulbagarden.net/wiki/Victini_(Pok%C3%A9mon)" TargetMode="External"/><Relationship Id="rId572" Type="http://schemas.openxmlformats.org/officeDocument/2006/relationships/hyperlink" Target="https://bulbapedia.bulbagarden.net/wiki/Slugma_(Pok%C3%A9mon)" TargetMode="External"/><Relationship Id="rId1161" Type="http://schemas.openxmlformats.org/officeDocument/2006/relationships/hyperlink" Target="https://bulbapedia.bulbagarden.net/wiki/Snivy_(Pok%C3%A9mon)" TargetMode="External"/><Relationship Id="rId571" Type="http://schemas.openxmlformats.org/officeDocument/2006/relationships/hyperlink" Target="https://bulbapedia.bulbagarden.net/wiki/Slugma_(Pok%C3%A9mon)" TargetMode="External"/><Relationship Id="rId1162" Type="http://schemas.openxmlformats.org/officeDocument/2006/relationships/hyperlink" Target="https://bulbapedia.bulbagarden.net/wiki/Snivy_(Pok%C3%A9mon)" TargetMode="External"/><Relationship Id="rId570" Type="http://schemas.openxmlformats.org/officeDocument/2006/relationships/hyperlink" Target="https://bulbapedia.bulbagarden.net/wiki/Ursaring_(Pok%C3%A9mon)" TargetMode="External"/><Relationship Id="rId1163" Type="http://schemas.openxmlformats.org/officeDocument/2006/relationships/hyperlink" Target="https://bulbapedia.bulbagarden.net/wiki/Servine_(Pok%C3%A9mon)" TargetMode="External"/><Relationship Id="rId2010" Type="http://schemas.openxmlformats.org/officeDocument/2006/relationships/hyperlink" Target="https://bulbapedia.bulbagarden.net/wiki/Coalossal_(Pok%C3%A9mon)" TargetMode="External"/><Relationship Id="rId1164" Type="http://schemas.openxmlformats.org/officeDocument/2006/relationships/hyperlink" Target="https://bulbapedia.bulbagarden.net/wiki/Servine_(Pok%C3%A9mon)" TargetMode="External"/><Relationship Id="rId2011" Type="http://schemas.openxmlformats.org/officeDocument/2006/relationships/hyperlink" Target="https://bulbapedia.bulbagarden.net/wiki/Applin_(Pok%C3%A9mon)" TargetMode="External"/><Relationship Id="rId576" Type="http://schemas.openxmlformats.org/officeDocument/2006/relationships/hyperlink" Target="https://bulbapedia.bulbagarden.net/wiki/Swinub_(Pok%C3%A9mon)" TargetMode="External"/><Relationship Id="rId1165" Type="http://schemas.openxmlformats.org/officeDocument/2006/relationships/hyperlink" Target="https://bulbapedia.bulbagarden.net/wiki/Serperior_(Pok%C3%A9mon)" TargetMode="External"/><Relationship Id="rId2012" Type="http://schemas.openxmlformats.org/officeDocument/2006/relationships/hyperlink" Target="https://bulbapedia.bulbagarden.net/wiki/Applin_(Pok%C3%A9mon)" TargetMode="External"/><Relationship Id="rId575" Type="http://schemas.openxmlformats.org/officeDocument/2006/relationships/hyperlink" Target="https://bulbapedia.bulbagarden.net/wiki/Swinub_(Pok%C3%A9mon)" TargetMode="External"/><Relationship Id="rId1166" Type="http://schemas.openxmlformats.org/officeDocument/2006/relationships/hyperlink" Target="https://bulbapedia.bulbagarden.net/wiki/Serperior_(Pok%C3%A9mon)" TargetMode="External"/><Relationship Id="rId2013" Type="http://schemas.openxmlformats.org/officeDocument/2006/relationships/hyperlink" Target="https://bulbapedia.bulbagarden.net/wiki/Flapple_(Pok%C3%A9mon)" TargetMode="External"/><Relationship Id="rId574" Type="http://schemas.openxmlformats.org/officeDocument/2006/relationships/hyperlink" Target="https://bulbapedia.bulbagarden.net/wiki/Magcargo_(Pok%C3%A9mon)" TargetMode="External"/><Relationship Id="rId1167" Type="http://schemas.openxmlformats.org/officeDocument/2006/relationships/hyperlink" Target="https://bulbapedia.bulbagarden.net/wiki/Tepig_(Pok%C3%A9mon)" TargetMode="External"/><Relationship Id="rId2014" Type="http://schemas.openxmlformats.org/officeDocument/2006/relationships/hyperlink" Target="https://bulbapedia.bulbagarden.net/wiki/Flapple_(Pok%C3%A9mon)" TargetMode="External"/><Relationship Id="rId573" Type="http://schemas.openxmlformats.org/officeDocument/2006/relationships/hyperlink" Target="https://bulbapedia.bulbagarden.net/wiki/Magcargo_(Pok%C3%A9mon)" TargetMode="External"/><Relationship Id="rId1168" Type="http://schemas.openxmlformats.org/officeDocument/2006/relationships/hyperlink" Target="https://bulbapedia.bulbagarden.net/wiki/Tepig_(Pok%C3%A9mon)" TargetMode="External"/><Relationship Id="rId2015" Type="http://schemas.openxmlformats.org/officeDocument/2006/relationships/hyperlink" Target="https://bulbapedia.bulbagarden.net/wiki/Appletun_(Pok%C3%A9mon)" TargetMode="External"/><Relationship Id="rId2049" Type="http://schemas.openxmlformats.org/officeDocument/2006/relationships/hyperlink" Target="https://bulbapedia.bulbagarden.net/wiki/Hatenna_(Pok%C3%A9mon)" TargetMode="External"/><Relationship Id="rId129" Type="http://schemas.openxmlformats.org/officeDocument/2006/relationships/hyperlink" Target="https://bulbapedia.bulbagarden.net/wiki/Persian_(Pok%C3%A9mon)" TargetMode="External"/><Relationship Id="rId128" Type="http://schemas.openxmlformats.org/officeDocument/2006/relationships/hyperlink" Target="https://bulbapedia.bulbagarden.net/wiki/Persian_(Pok%C3%A9mon)" TargetMode="External"/><Relationship Id="rId127" Type="http://schemas.openxmlformats.org/officeDocument/2006/relationships/hyperlink" Target="https://bulbapedia.bulbagarden.net/wiki/Persian_(Pok%C3%A9mon)" TargetMode="External"/><Relationship Id="rId126" Type="http://schemas.openxmlformats.org/officeDocument/2006/relationships/hyperlink" Target="https://bulbapedia.bulbagarden.net/wiki/Meowth_(Pok%C3%A9mon)" TargetMode="External"/><Relationship Id="rId1190" Type="http://schemas.openxmlformats.org/officeDocument/2006/relationships/hyperlink" Target="https://bulbapedia.bulbagarden.net/wiki/Stoutland_(Pok%C3%A9mon)" TargetMode="External"/><Relationship Id="rId1191" Type="http://schemas.openxmlformats.org/officeDocument/2006/relationships/hyperlink" Target="https://bulbapedia.bulbagarden.net/wiki/Purrloin_(Pok%C3%A9mon)" TargetMode="External"/><Relationship Id="rId1192" Type="http://schemas.openxmlformats.org/officeDocument/2006/relationships/hyperlink" Target="https://bulbapedia.bulbagarden.net/wiki/Purrloin_(Pok%C3%A9mon)" TargetMode="External"/><Relationship Id="rId1193" Type="http://schemas.openxmlformats.org/officeDocument/2006/relationships/hyperlink" Target="https://bulbapedia.bulbagarden.net/wiki/Liepard_(Pok%C3%A9mon)" TargetMode="External"/><Relationship Id="rId2040" Type="http://schemas.openxmlformats.org/officeDocument/2006/relationships/hyperlink" Target="https://bulbapedia.bulbagarden.net/wiki/Grapploct_(Pok%C3%A9mon)" TargetMode="External"/><Relationship Id="rId121" Type="http://schemas.openxmlformats.org/officeDocument/2006/relationships/hyperlink" Target="https://bulbapedia.bulbagarden.net/wiki/Meowth_(Pok%C3%A9mon)" TargetMode="External"/><Relationship Id="rId1194" Type="http://schemas.openxmlformats.org/officeDocument/2006/relationships/hyperlink" Target="https://bulbapedia.bulbagarden.net/wiki/Liepard_(Pok%C3%A9mon)" TargetMode="External"/><Relationship Id="rId2041" Type="http://schemas.openxmlformats.org/officeDocument/2006/relationships/hyperlink" Target="https://bulbapedia.bulbagarden.net/wiki/Sinistea_(Pok%C3%A9mon)" TargetMode="External"/><Relationship Id="rId120" Type="http://schemas.openxmlformats.org/officeDocument/2006/relationships/hyperlink" Target="https://bulbapedia.bulbagarden.net/wiki/Dugtrio_(Pok%C3%A9mon)" TargetMode="External"/><Relationship Id="rId1195" Type="http://schemas.openxmlformats.org/officeDocument/2006/relationships/hyperlink" Target="https://bulbapedia.bulbagarden.net/wiki/Pansage_(Pok%C3%A9mon)" TargetMode="External"/><Relationship Id="rId2042" Type="http://schemas.openxmlformats.org/officeDocument/2006/relationships/hyperlink" Target="https://bulbapedia.bulbagarden.net/wiki/Sinistea_(Pok%C3%A9mon)" TargetMode="External"/><Relationship Id="rId1196" Type="http://schemas.openxmlformats.org/officeDocument/2006/relationships/hyperlink" Target="https://bulbapedia.bulbagarden.net/wiki/Pansage_(Pok%C3%A9mon)" TargetMode="External"/><Relationship Id="rId2043" Type="http://schemas.openxmlformats.org/officeDocument/2006/relationships/hyperlink" Target="https://bulbapedia.bulbagarden.net/wiki/Sinistea_(Pok%C3%A9mon)" TargetMode="External"/><Relationship Id="rId1197" Type="http://schemas.openxmlformats.org/officeDocument/2006/relationships/hyperlink" Target="https://bulbapedia.bulbagarden.net/wiki/Simisage_(Pok%C3%A9mon)" TargetMode="External"/><Relationship Id="rId2044" Type="http://schemas.openxmlformats.org/officeDocument/2006/relationships/hyperlink" Target="https://bulbapedia.bulbagarden.net/wiki/Sinistea_(Pok%C3%A9mon)" TargetMode="External"/><Relationship Id="rId125" Type="http://schemas.openxmlformats.org/officeDocument/2006/relationships/hyperlink" Target="https://bulbapedia.bulbagarden.net/wiki/Meowth_(Pok%C3%A9mon)" TargetMode="External"/><Relationship Id="rId1198" Type="http://schemas.openxmlformats.org/officeDocument/2006/relationships/hyperlink" Target="https://bulbapedia.bulbagarden.net/wiki/Simisage_(Pok%C3%A9mon)" TargetMode="External"/><Relationship Id="rId2045" Type="http://schemas.openxmlformats.org/officeDocument/2006/relationships/hyperlink" Target="https://bulbapedia.bulbagarden.net/wiki/Polteageist_(Pok%C3%A9mon)" TargetMode="External"/><Relationship Id="rId124" Type="http://schemas.openxmlformats.org/officeDocument/2006/relationships/hyperlink" Target="https://bulbapedia.bulbagarden.net/wiki/Meowth_(Pok%C3%A9mon)" TargetMode="External"/><Relationship Id="rId1199" Type="http://schemas.openxmlformats.org/officeDocument/2006/relationships/hyperlink" Target="https://bulbapedia.bulbagarden.net/wiki/Pansear_(Pok%C3%A9mon)" TargetMode="External"/><Relationship Id="rId2046" Type="http://schemas.openxmlformats.org/officeDocument/2006/relationships/hyperlink" Target="https://bulbapedia.bulbagarden.net/wiki/Polteageist_(Pok%C3%A9mon)" TargetMode="External"/><Relationship Id="rId123" Type="http://schemas.openxmlformats.org/officeDocument/2006/relationships/hyperlink" Target="https://bulbapedia.bulbagarden.net/wiki/Meowth_(Pok%C3%A9mon)" TargetMode="External"/><Relationship Id="rId2047" Type="http://schemas.openxmlformats.org/officeDocument/2006/relationships/hyperlink" Target="https://bulbapedia.bulbagarden.net/wiki/Polteageist_(Pok%C3%A9mon)" TargetMode="External"/><Relationship Id="rId122" Type="http://schemas.openxmlformats.org/officeDocument/2006/relationships/hyperlink" Target="https://bulbapedia.bulbagarden.net/wiki/Meowth_(Pok%C3%A9mon)" TargetMode="External"/><Relationship Id="rId2048" Type="http://schemas.openxmlformats.org/officeDocument/2006/relationships/hyperlink" Target="https://bulbapedia.bulbagarden.net/wiki/Polteageist_(Pok%C3%A9mon)" TargetMode="External"/><Relationship Id="rId2038" Type="http://schemas.openxmlformats.org/officeDocument/2006/relationships/hyperlink" Target="https://bulbapedia.bulbagarden.net/wiki/Clobbopus_(Pok%C3%A9mon)" TargetMode="External"/><Relationship Id="rId2039" Type="http://schemas.openxmlformats.org/officeDocument/2006/relationships/hyperlink" Target="https://bulbapedia.bulbagarden.net/wiki/Grapploct_(Pok%C3%A9mon)" TargetMode="External"/><Relationship Id="rId118" Type="http://schemas.openxmlformats.org/officeDocument/2006/relationships/hyperlink" Target="https://bulbapedia.bulbagarden.net/wiki/Dugtrio_(Pok%C3%A9mon)" TargetMode="External"/><Relationship Id="rId117" Type="http://schemas.openxmlformats.org/officeDocument/2006/relationships/hyperlink" Target="https://bulbapedia.bulbagarden.net/wiki/Dugtrio_(Pok%C3%A9mon)" TargetMode="External"/><Relationship Id="rId116" Type="http://schemas.openxmlformats.org/officeDocument/2006/relationships/hyperlink" Target="https://bulbapedia.bulbagarden.net/wiki/Diglett_(Pok%C3%A9mon)" TargetMode="External"/><Relationship Id="rId115" Type="http://schemas.openxmlformats.org/officeDocument/2006/relationships/hyperlink" Target="https://bulbapedia.bulbagarden.net/wiki/Diglett_(Pok%C3%A9mon)" TargetMode="External"/><Relationship Id="rId599" Type="http://schemas.openxmlformats.org/officeDocument/2006/relationships/hyperlink" Target="https://bulbapedia.bulbagarden.net/wiki/Phanpy_(Pok%C3%A9mon)" TargetMode="External"/><Relationship Id="rId1180" Type="http://schemas.openxmlformats.org/officeDocument/2006/relationships/hyperlink" Target="https://bulbapedia.bulbagarden.net/wiki/Samurott_(Pok%C3%A9mon)" TargetMode="External"/><Relationship Id="rId1181" Type="http://schemas.openxmlformats.org/officeDocument/2006/relationships/hyperlink" Target="https://bulbapedia.bulbagarden.net/wiki/Patrat_(Pok%C3%A9mon)" TargetMode="External"/><Relationship Id="rId119" Type="http://schemas.openxmlformats.org/officeDocument/2006/relationships/hyperlink" Target="https://bulbapedia.bulbagarden.net/wiki/Dugtrio_(Pok%C3%A9mon)" TargetMode="External"/><Relationship Id="rId1182" Type="http://schemas.openxmlformats.org/officeDocument/2006/relationships/hyperlink" Target="https://bulbapedia.bulbagarden.net/wiki/Patrat_(Pok%C3%A9mon)" TargetMode="External"/><Relationship Id="rId110" Type="http://schemas.openxmlformats.org/officeDocument/2006/relationships/hyperlink" Target="https://bulbapedia.bulbagarden.net/wiki/Venonat_(Pok%C3%A9mon)" TargetMode="External"/><Relationship Id="rId594" Type="http://schemas.openxmlformats.org/officeDocument/2006/relationships/hyperlink" Target="https://bulbapedia.bulbagarden.net/wiki/Houndour_(Pok%C3%A9mon)" TargetMode="External"/><Relationship Id="rId1183" Type="http://schemas.openxmlformats.org/officeDocument/2006/relationships/hyperlink" Target="https://bulbapedia.bulbagarden.net/wiki/Watchog_(Pok%C3%A9mon)" TargetMode="External"/><Relationship Id="rId2030" Type="http://schemas.openxmlformats.org/officeDocument/2006/relationships/hyperlink" Target="https://bulbapedia.bulbagarden.net/wiki/Toxtricity_(Pok%C3%A9mon)" TargetMode="External"/><Relationship Id="rId593" Type="http://schemas.openxmlformats.org/officeDocument/2006/relationships/hyperlink" Target="https://bulbapedia.bulbagarden.net/wiki/Houndour_(Pok%C3%A9mon)" TargetMode="External"/><Relationship Id="rId1184" Type="http://schemas.openxmlformats.org/officeDocument/2006/relationships/hyperlink" Target="https://bulbapedia.bulbagarden.net/wiki/Watchog_(Pok%C3%A9mon)" TargetMode="External"/><Relationship Id="rId2031" Type="http://schemas.openxmlformats.org/officeDocument/2006/relationships/hyperlink" Target="https://bulbapedia.bulbagarden.net/wiki/Toxtricity_(Pok%C3%A9mon)" TargetMode="External"/><Relationship Id="rId592" Type="http://schemas.openxmlformats.org/officeDocument/2006/relationships/hyperlink" Target="https://bulbapedia.bulbagarden.net/wiki/Skarmory_(Pok%C3%A9mon)" TargetMode="External"/><Relationship Id="rId1185" Type="http://schemas.openxmlformats.org/officeDocument/2006/relationships/hyperlink" Target="https://bulbapedia.bulbagarden.net/wiki/Lillipup_(Pok%C3%A9mon)" TargetMode="External"/><Relationship Id="rId2032" Type="http://schemas.openxmlformats.org/officeDocument/2006/relationships/hyperlink" Target="https://bulbapedia.bulbagarden.net/wiki/Toxtricity_(Pok%C3%A9mon)" TargetMode="External"/><Relationship Id="rId591" Type="http://schemas.openxmlformats.org/officeDocument/2006/relationships/hyperlink" Target="https://bulbapedia.bulbagarden.net/wiki/Skarmory_(Pok%C3%A9mon)" TargetMode="External"/><Relationship Id="rId1186" Type="http://schemas.openxmlformats.org/officeDocument/2006/relationships/hyperlink" Target="https://bulbapedia.bulbagarden.net/wiki/Lillipup_(Pok%C3%A9mon)" TargetMode="External"/><Relationship Id="rId2033" Type="http://schemas.openxmlformats.org/officeDocument/2006/relationships/hyperlink" Target="https://bulbapedia.bulbagarden.net/wiki/Sizzlipede_(Pok%C3%A9mon)" TargetMode="External"/><Relationship Id="rId114" Type="http://schemas.openxmlformats.org/officeDocument/2006/relationships/hyperlink" Target="https://bulbapedia.bulbagarden.net/wiki/Diglett_(Pok%C3%A9mon)" TargetMode="External"/><Relationship Id="rId598" Type="http://schemas.openxmlformats.org/officeDocument/2006/relationships/hyperlink" Target="https://bulbapedia.bulbagarden.net/wiki/Kingdra_(Pok%C3%A9mon)" TargetMode="External"/><Relationship Id="rId1187" Type="http://schemas.openxmlformats.org/officeDocument/2006/relationships/hyperlink" Target="https://bulbapedia.bulbagarden.net/wiki/Herdier_(Pok%C3%A9mon)" TargetMode="External"/><Relationship Id="rId2034" Type="http://schemas.openxmlformats.org/officeDocument/2006/relationships/hyperlink" Target="https://bulbapedia.bulbagarden.net/wiki/Sizzlipede_(Pok%C3%A9mon)" TargetMode="External"/><Relationship Id="rId113" Type="http://schemas.openxmlformats.org/officeDocument/2006/relationships/hyperlink" Target="https://bulbapedia.bulbagarden.net/wiki/Diglett_(Pok%C3%A9mon)" TargetMode="External"/><Relationship Id="rId597" Type="http://schemas.openxmlformats.org/officeDocument/2006/relationships/hyperlink" Target="https://bulbapedia.bulbagarden.net/wiki/Kingdra_(Pok%C3%A9mon)" TargetMode="External"/><Relationship Id="rId1188" Type="http://schemas.openxmlformats.org/officeDocument/2006/relationships/hyperlink" Target="https://bulbapedia.bulbagarden.net/wiki/Herdier_(Pok%C3%A9mon)" TargetMode="External"/><Relationship Id="rId2035" Type="http://schemas.openxmlformats.org/officeDocument/2006/relationships/hyperlink" Target="https://bulbapedia.bulbagarden.net/wiki/Centiskorch_(Pok%C3%A9mon)" TargetMode="External"/><Relationship Id="rId112" Type="http://schemas.openxmlformats.org/officeDocument/2006/relationships/hyperlink" Target="https://bulbapedia.bulbagarden.net/wiki/Venomoth_(Pok%C3%A9mon)" TargetMode="External"/><Relationship Id="rId596" Type="http://schemas.openxmlformats.org/officeDocument/2006/relationships/hyperlink" Target="https://bulbapedia.bulbagarden.net/wiki/Houndoom_(Pok%C3%A9mon)" TargetMode="External"/><Relationship Id="rId1189" Type="http://schemas.openxmlformats.org/officeDocument/2006/relationships/hyperlink" Target="https://bulbapedia.bulbagarden.net/wiki/Stoutland_(Pok%C3%A9mon)" TargetMode="External"/><Relationship Id="rId2036" Type="http://schemas.openxmlformats.org/officeDocument/2006/relationships/hyperlink" Target="https://bulbapedia.bulbagarden.net/wiki/Centiskorch_(Pok%C3%A9mon)" TargetMode="External"/><Relationship Id="rId111" Type="http://schemas.openxmlformats.org/officeDocument/2006/relationships/hyperlink" Target="https://bulbapedia.bulbagarden.net/wiki/Venomoth_(Pok%C3%A9mon)" TargetMode="External"/><Relationship Id="rId595" Type="http://schemas.openxmlformats.org/officeDocument/2006/relationships/hyperlink" Target="https://bulbapedia.bulbagarden.net/wiki/Houndoom_(Pok%C3%A9mon)" TargetMode="External"/><Relationship Id="rId2037" Type="http://schemas.openxmlformats.org/officeDocument/2006/relationships/hyperlink" Target="https://bulbapedia.bulbagarden.net/wiki/Clobbopus_(Pok%C3%A9mon)" TargetMode="External"/><Relationship Id="rId1136" Type="http://schemas.openxmlformats.org/officeDocument/2006/relationships/hyperlink" Target="https://bulbapedia.bulbagarden.net/wiki/Dialga_(Pok%C3%A9mon)" TargetMode="External"/><Relationship Id="rId1137" Type="http://schemas.openxmlformats.org/officeDocument/2006/relationships/hyperlink" Target="https://bulbapedia.bulbagarden.net/wiki/Palkia_(Pok%C3%A9mon)" TargetMode="External"/><Relationship Id="rId1138" Type="http://schemas.openxmlformats.org/officeDocument/2006/relationships/hyperlink" Target="https://bulbapedia.bulbagarden.net/wiki/Palkia_(Pok%C3%A9mon)" TargetMode="External"/><Relationship Id="rId1139" Type="http://schemas.openxmlformats.org/officeDocument/2006/relationships/hyperlink" Target="https://bulbapedia.bulbagarden.net/wiki/Heatran_(Pok%C3%A9mon)" TargetMode="External"/><Relationship Id="rId547" Type="http://schemas.openxmlformats.org/officeDocument/2006/relationships/hyperlink" Target="https://bulbapedia.bulbagarden.net/wiki/Steelix_(Pok%C3%A9mon)" TargetMode="External"/><Relationship Id="rId546" Type="http://schemas.openxmlformats.org/officeDocument/2006/relationships/hyperlink" Target="https://bulbapedia.bulbagarden.net/wiki/Gligar_(Pok%C3%A9mon)" TargetMode="External"/><Relationship Id="rId545" Type="http://schemas.openxmlformats.org/officeDocument/2006/relationships/hyperlink" Target="https://bulbapedia.bulbagarden.net/wiki/Gligar_(Pok%C3%A9mon)" TargetMode="External"/><Relationship Id="rId544" Type="http://schemas.openxmlformats.org/officeDocument/2006/relationships/hyperlink" Target="https://bulbapedia.bulbagarden.net/wiki/Dunsparce_(Pok%C3%A9mon)" TargetMode="External"/><Relationship Id="rId549" Type="http://schemas.openxmlformats.org/officeDocument/2006/relationships/hyperlink" Target="https://bulbapedia.bulbagarden.net/wiki/Snubbull_(Pok%C3%A9mon)" TargetMode="External"/><Relationship Id="rId548" Type="http://schemas.openxmlformats.org/officeDocument/2006/relationships/hyperlink" Target="https://bulbapedia.bulbagarden.net/wiki/Steelix_(Pok%C3%A9mon)" TargetMode="External"/><Relationship Id="rId1130" Type="http://schemas.openxmlformats.org/officeDocument/2006/relationships/hyperlink" Target="https://bulbapedia.bulbagarden.net/wiki/Uxie_(Pok%C3%A9mon)" TargetMode="External"/><Relationship Id="rId1131" Type="http://schemas.openxmlformats.org/officeDocument/2006/relationships/hyperlink" Target="https://bulbapedia.bulbagarden.net/wiki/Mesprit_(Pok%C3%A9mon)" TargetMode="External"/><Relationship Id="rId543" Type="http://schemas.openxmlformats.org/officeDocument/2006/relationships/hyperlink" Target="https://bulbapedia.bulbagarden.net/wiki/Dunsparce_(Pok%C3%A9mon)" TargetMode="External"/><Relationship Id="rId1132" Type="http://schemas.openxmlformats.org/officeDocument/2006/relationships/hyperlink" Target="https://bulbapedia.bulbagarden.net/wiki/Mesprit_(Pok%C3%A9mon)" TargetMode="External"/><Relationship Id="rId542" Type="http://schemas.openxmlformats.org/officeDocument/2006/relationships/hyperlink" Target="https://bulbapedia.bulbagarden.net/wiki/Forretress_(Pok%C3%A9mon)" TargetMode="External"/><Relationship Id="rId1133" Type="http://schemas.openxmlformats.org/officeDocument/2006/relationships/hyperlink" Target="https://bulbapedia.bulbagarden.net/wiki/Azelf_(Pok%C3%A9mon)" TargetMode="External"/><Relationship Id="rId541" Type="http://schemas.openxmlformats.org/officeDocument/2006/relationships/hyperlink" Target="https://bulbapedia.bulbagarden.net/wiki/Forretress_(Pok%C3%A9mon)" TargetMode="External"/><Relationship Id="rId1134" Type="http://schemas.openxmlformats.org/officeDocument/2006/relationships/hyperlink" Target="https://bulbapedia.bulbagarden.net/wiki/Azelf_(Pok%C3%A9mon)" TargetMode="External"/><Relationship Id="rId540" Type="http://schemas.openxmlformats.org/officeDocument/2006/relationships/hyperlink" Target="https://bulbapedia.bulbagarden.net/wiki/Pineco_(Pok%C3%A9mon)" TargetMode="External"/><Relationship Id="rId1135" Type="http://schemas.openxmlformats.org/officeDocument/2006/relationships/hyperlink" Target="https://bulbapedia.bulbagarden.net/wiki/Dialga_(Pok%C3%A9mon)" TargetMode="External"/><Relationship Id="rId1125" Type="http://schemas.openxmlformats.org/officeDocument/2006/relationships/hyperlink" Target="https://bulbapedia.bulbagarden.net/wiki/Rotom_(Pok%C3%A9mon)" TargetMode="External"/><Relationship Id="rId1126" Type="http://schemas.openxmlformats.org/officeDocument/2006/relationships/hyperlink" Target="https://bulbapedia.bulbagarden.net/wiki/Rotom_(Pok%C3%A9mon)" TargetMode="External"/><Relationship Id="rId1127" Type="http://schemas.openxmlformats.org/officeDocument/2006/relationships/hyperlink" Target="https://bulbapedia.bulbagarden.net/wiki/Rotom_(Pok%C3%A9mon)" TargetMode="External"/><Relationship Id="rId1128" Type="http://schemas.openxmlformats.org/officeDocument/2006/relationships/hyperlink" Target="https://bulbapedia.bulbagarden.net/wiki/Rotom_(Pok%C3%A9mon)" TargetMode="External"/><Relationship Id="rId1129" Type="http://schemas.openxmlformats.org/officeDocument/2006/relationships/hyperlink" Target="https://bulbapedia.bulbagarden.net/wiki/Uxie_(Pok%C3%A9mon)" TargetMode="External"/><Relationship Id="rId536" Type="http://schemas.openxmlformats.org/officeDocument/2006/relationships/hyperlink" Target="https://bulbapedia.bulbagarden.net/wiki/Wobbuffet_(Pok%C3%A9mon)" TargetMode="External"/><Relationship Id="rId535" Type="http://schemas.openxmlformats.org/officeDocument/2006/relationships/hyperlink" Target="https://bulbapedia.bulbagarden.net/wiki/Wobbuffet_(Pok%C3%A9mon)" TargetMode="External"/><Relationship Id="rId534" Type="http://schemas.openxmlformats.org/officeDocument/2006/relationships/hyperlink" Target="https://bulbapedia.bulbagarden.net/wiki/Unown_(Pok%C3%A9mon)" TargetMode="External"/><Relationship Id="rId533" Type="http://schemas.openxmlformats.org/officeDocument/2006/relationships/hyperlink" Target="https://bulbapedia.bulbagarden.net/wiki/Unown_(Pok%C3%A9mon)" TargetMode="External"/><Relationship Id="rId539" Type="http://schemas.openxmlformats.org/officeDocument/2006/relationships/hyperlink" Target="https://bulbapedia.bulbagarden.net/wiki/Pineco_(Pok%C3%A9mon)" TargetMode="External"/><Relationship Id="rId538" Type="http://schemas.openxmlformats.org/officeDocument/2006/relationships/hyperlink" Target="https://bulbapedia.bulbagarden.net/wiki/Girafarig_(Pok%C3%A9mon)" TargetMode="External"/><Relationship Id="rId537" Type="http://schemas.openxmlformats.org/officeDocument/2006/relationships/hyperlink" Target="https://bulbapedia.bulbagarden.net/wiki/Girafarig_(Pok%C3%A9mon)" TargetMode="External"/><Relationship Id="rId1120" Type="http://schemas.openxmlformats.org/officeDocument/2006/relationships/hyperlink" Target="https://bulbapedia.bulbagarden.net/wiki/Rotom_(Pok%C3%A9mon)" TargetMode="External"/><Relationship Id="rId532" Type="http://schemas.openxmlformats.org/officeDocument/2006/relationships/hyperlink" Target="https://bulbapedia.bulbagarden.net/wiki/Unown_(Pok%C3%A9mon)" TargetMode="External"/><Relationship Id="rId1121" Type="http://schemas.openxmlformats.org/officeDocument/2006/relationships/hyperlink" Target="https://bulbapedia.bulbagarden.net/wiki/Rotom_(Pok%C3%A9mon)" TargetMode="External"/><Relationship Id="rId531" Type="http://schemas.openxmlformats.org/officeDocument/2006/relationships/hyperlink" Target="https://bulbapedia.bulbagarden.net/wiki/Unown_(Pok%C3%A9mon)" TargetMode="External"/><Relationship Id="rId1122" Type="http://schemas.openxmlformats.org/officeDocument/2006/relationships/hyperlink" Target="https://bulbapedia.bulbagarden.net/wiki/Rotom_(Pok%C3%A9mon)" TargetMode="External"/><Relationship Id="rId530" Type="http://schemas.openxmlformats.org/officeDocument/2006/relationships/hyperlink" Target="https://bulbapedia.bulbagarden.net/wiki/Unown_(Pok%C3%A9mon)" TargetMode="External"/><Relationship Id="rId1123" Type="http://schemas.openxmlformats.org/officeDocument/2006/relationships/hyperlink" Target="https://bulbapedia.bulbagarden.net/wiki/Rotom_(Pok%C3%A9mon)" TargetMode="External"/><Relationship Id="rId1124" Type="http://schemas.openxmlformats.org/officeDocument/2006/relationships/hyperlink" Target="https://bulbapedia.bulbagarden.net/wiki/Rotom_(Pok%C3%A9mon)" TargetMode="External"/><Relationship Id="rId1158" Type="http://schemas.openxmlformats.org/officeDocument/2006/relationships/hyperlink" Target="https://bulbapedia.bulbagarden.net/wiki/Arceus_(Pok%C3%A9mon)" TargetMode="External"/><Relationship Id="rId2005" Type="http://schemas.openxmlformats.org/officeDocument/2006/relationships/hyperlink" Target="https://bulbapedia.bulbagarden.net/wiki/Rolycoly_(Pok%C3%A9mon)" TargetMode="External"/><Relationship Id="rId1159" Type="http://schemas.openxmlformats.org/officeDocument/2006/relationships/hyperlink" Target="https://bulbapedia.bulbagarden.net/wiki/Victini_(Pok%C3%A9mon)" TargetMode="External"/><Relationship Id="rId2006" Type="http://schemas.openxmlformats.org/officeDocument/2006/relationships/hyperlink" Target="https://bulbapedia.bulbagarden.net/wiki/Rolycoly_(Pok%C3%A9mon)" TargetMode="External"/><Relationship Id="rId2007" Type="http://schemas.openxmlformats.org/officeDocument/2006/relationships/hyperlink" Target="https://bulbapedia.bulbagarden.net/wiki/Carkol_(Pok%C3%A9mon)" TargetMode="External"/><Relationship Id="rId2008" Type="http://schemas.openxmlformats.org/officeDocument/2006/relationships/hyperlink" Target="https://bulbapedia.bulbagarden.net/wiki/Carkol_(Pok%C3%A9mon)" TargetMode="External"/><Relationship Id="rId2009" Type="http://schemas.openxmlformats.org/officeDocument/2006/relationships/hyperlink" Target="https://bulbapedia.bulbagarden.net/wiki/Coalossal_(Pok%C3%A9mon)" TargetMode="External"/><Relationship Id="rId569" Type="http://schemas.openxmlformats.org/officeDocument/2006/relationships/hyperlink" Target="https://bulbapedia.bulbagarden.net/wiki/Ursaring_(Pok%C3%A9mon)" TargetMode="External"/><Relationship Id="rId568" Type="http://schemas.openxmlformats.org/officeDocument/2006/relationships/hyperlink" Target="https://bulbapedia.bulbagarden.net/wiki/Teddiursa_(Pok%C3%A9mon)" TargetMode="External"/><Relationship Id="rId567" Type="http://schemas.openxmlformats.org/officeDocument/2006/relationships/hyperlink" Target="https://bulbapedia.bulbagarden.net/wiki/Teddiursa_(Pok%C3%A9mon)" TargetMode="External"/><Relationship Id="rId566" Type="http://schemas.openxmlformats.org/officeDocument/2006/relationships/hyperlink" Target="https://bulbapedia.bulbagarden.net/wiki/Sneasel_(Pok%C3%A9mon)" TargetMode="External"/><Relationship Id="rId561" Type="http://schemas.openxmlformats.org/officeDocument/2006/relationships/hyperlink" Target="https://bulbapedia.bulbagarden.net/wiki/Heracross_(Pok%C3%A9mon)" TargetMode="External"/><Relationship Id="rId1150" Type="http://schemas.openxmlformats.org/officeDocument/2006/relationships/hyperlink" Target="https://bulbapedia.bulbagarden.net/wiki/Manaphy_(Pok%C3%A9mon)" TargetMode="External"/><Relationship Id="rId560" Type="http://schemas.openxmlformats.org/officeDocument/2006/relationships/hyperlink" Target="https://bulbapedia.bulbagarden.net/wiki/Shuckle_(Pok%C3%A9mon)" TargetMode="External"/><Relationship Id="rId1151" Type="http://schemas.openxmlformats.org/officeDocument/2006/relationships/hyperlink" Target="https://bulbapedia.bulbagarden.net/wiki/Darkrai_(Pok%C3%A9mon)" TargetMode="External"/><Relationship Id="rId1152" Type="http://schemas.openxmlformats.org/officeDocument/2006/relationships/hyperlink" Target="https://bulbapedia.bulbagarden.net/wiki/Darkrai_(Pok%C3%A9mon)" TargetMode="External"/><Relationship Id="rId1153" Type="http://schemas.openxmlformats.org/officeDocument/2006/relationships/hyperlink" Target="https://bulbapedia.bulbagarden.net/wiki/Shaymin_(Pok%C3%A9mon)" TargetMode="External"/><Relationship Id="rId2000" Type="http://schemas.openxmlformats.org/officeDocument/2006/relationships/hyperlink" Target="https://bulbapedia.bulbagarden.net/wiki/Drednaw_(Pok%C3%A9mon)" TargetMode="External"/><Relationship Id="rId565" Type="http://schemas.openxmlformats.org/officeDocument/2006/relationships/hyperlink" Target="https://bulbapedia.bulbagarden.net/wiki/Sneasel_(Pok%C3%A9mon)" TargetMode="External"/><Relationship Id="rId1154" Type="http://schemas.openxmlformats.org/officeDocument/2006/relationships/hyperlink" Target="https://bulbapedia.bulbagarden.net/wiki/Shaymin_(Pok%C3%A9mon)" TargetMode="External"/><Relationship Id="rId2001" Type="http://schemas.openxmlformats.org/officeDocument/2006/relationships/hyperlink" Target="https://bulbapedia.bulbagarden.net/wiki/Yamper_(Pok%C3%A9mon)" TargetMode="External"/><Relationship Id="rId564" Type="http://schemas.openxmlformats.org/officeDocument/2006/relationships/hyperlink" Target="https://bulbapedia.bulbagarden.net/wiki/Sneasel_(Pok%C3%A9mon)" TargetMode="External"/><Relationship Id="rId1155" Type="http://schemas.openxmlformats.org/officeDocument/2006/relationships/hyperlink" Target="https://bulbapedia.bulbagarden.net/wiki/Shaymin_(Pok%C3%A9mon)" TargetMode="External"/><Relationship Id="rId2002" Type="http://schemas.openxmlformats.org/officeDocument/2006/relationships/hyperlink" Target="https://bulbapedia.bulbagarden.net/wiki/Yamper_(Pok%C3%A9mon)" TargetMode="External"/><Relationship Id="rId563" Type="http://schemas.openxmlformats.org/officeDocument/2006/relationships/hyperlink" Target="https://bulbapedia.bulbagarden.net/wiki/Sneasel_(Pok%C3%A9mon)" TargetMode="External"/><Relationship Id="rId1156" Type="http://schemas.openxmlformats.org/officeDocument/2006/relationships/hyperlink" Target="https://bulbapedia.bulbagarden.net/wiki/Shaymin_(Pok%C3%A9mon)" TargetMode="External"/><Relationship Id="rId2003" Type="http://schemas.openxmlformats.org/officeDocument/2006/relationships/hyperlink" Target="https://bulbapedia.bulbagarden.net/wiki/Boltund_(Pok%C3%A9mon)" TargetMode="External"/><Relationship Id="rId562" Type="http://schemas.openxmlformats.org/officeDocument/2006/relationships/hyperlink" Target="https://bulbapedia.bulbagarden.net/wiki/Heracross_(Pok%C3%A9mon)" TargetMode="External"/><Relationship Id="rId1157" Type="http://schemas.openxmlformats.org/officeDocument/2006/relationships/hyperlink" Target="https://bulbapedia.bulbagarden.net/wiki/Arceus_(Pok%C3%A9mon)" TargetMode="External"/><Relationship Id="rId2004" Type="http://schemas.openxmlformats.org/officeDocument/2006/relationships/hyperlink" Target="https://bulbapedia.bulbagarden.net/wiki/Boltund_(Pok%C3%A9mon)" TargetMode="External"/><Relationship Id="rId1147" Type="http://schemas.openxmlformats.org/officeDocument/2006/relationships/hyperlink" Target="https://bulbapedia.bulbagarden.net/wiki/Phione_(Pok%C3%A9mon)" TargetMode="External"/><Relationship Id="rId1148" Type="http://schemas.openxmlformats.org/officeDocument/2006/relationships/hyperlink" Target="https://bulbapedia.bulbagarden.net/wiki/Phione_(Pok%C3%A9mon)" TargetMode="External"/><Relationship Id="rId1149" Type="http://schemas.openxmlformats.org/officeDocument/2006/relationships/hyperlink" Target="https://bulbapedia.bulbagarden.net/wiki/Manaphy_(Pok%C3%A9mon)" TargetMode="External"/><Relationship Id="rId558" Type="http://schemas.openxmlformats.org/officeDocument/2006/relationships/hyperlink" Target="https://bulbapedia.bulbagarden.net/wiki/Scizor_(Pok%C3%A9mon)" TargetMode="External"/><Relationship Id="rId557" Type="http://schemas.openxmlformats.org/officeDocument/2006/relationships/hyperlink" Target="https://bulbapedia.bulbagarden.net/wiki/Scizor_(Pok%C3%A9mon)" TargetMode="External"/><Relationship Id="rId556" Type="http://schemas.openxmlformats.org/officeDocument/2006/relationships/hyperlink" Target="https://bulbapedia.bulbagarden.net/wiki/Qwilfish_(Pok%C3%A9mon)" TargetMode="External"/><Relationship Id="rId555" Type="http://schemas.openxmlformats.org/officeDocument/2006/relationships/hyperlink" Target="https://bulbapedia.bulbagarden.net/wiki/Qwilfish_(Pok%C3%A9mon)" TargetMode="External"/><Relationship Id="rId559" Type="http://schemas.openxmlformats.org/officeDocument/2006/relationships/hyperlink" Target="https://bulbapedia.bulbagarden.net/wiki/Shuckle_(Pok%C3%A9mon)" TargetMode="External"/><Relationship Id="rId550" Type="http://schemas.openxmlformats.org/officeDocument/2006/relationships/hyperlink" Target="https://bulbapedia.bulbagarden.net/wiki/Snubbull_(Pok%C3%A9mon)" TargetMode="External"/><Relationship Id="rId1140" Type="http://schemas.openxmlformats.org/officeDocument/2006/relationships/hyperlink" Target="https://bulbapedia.bulbagarden.net/wiki/Heatran_(Pok%C3%A9mon)" TargetMode="External"/><Relationship Id="rId1141" Type="http://schemas.openxmlformats.org/officeDocument/2006/relationships/hyperlink" Target="https://bulbapedia.bulbagarden.net/wiki/Regigigas_(Pok%C3%A9mon)" TargetMode="External"/><Relationship Id="rId1142" Type="http://schemas.openxmlformats.org/officeDocument/2006/relationships/hyperlink" Target="https://bulbapedia.bulbagarden.net/wiki/Regigigas_(Pok%C3%A9mon)" TargetMode="External"/><Relationship Id="rId554" Type="http://schemas.openxmlformats.org/officeDocument/2006/relationships/hyperlink" Target="https://bulbapedia.bulbagarden.net/wiki/Qwilfish_(Pok%C3%A9mon)" TargetMode="External"/><Relationship Id="rId1143" Type="http://schemas.openxmlformats.org/officeDocument/2006/relationships/hyperlink" Target="https://bulbapedia.bulbagarden.net/wiki/Giratina_(Pok%C3%A9mon)" TargetMode="External"/><Relationship Id="rId553" Type="http://schemas.openxmlformats.org/officeDocument/2006/relationships/hyperlink" Target="https://bulbapedia.bulbagarden.net/wiki/Qwilfish_(Pok%C3%A9mon)" TargetMode="External"/><Relationship Id="rId1144" Type="http://schemas.openxmlformats.org/officeDocument/2006/relationships/hyperlink" Target="https://bulbapedia.bulbagarden.net/wiki/Giratina_(Pok%C3%A9mon)" TargetMode="External"/><Relationship Id="rId552" Type="http://schemas.openxmlformats.org/officeDocument/2006/relationships/hyperlink" Target="https://bulbapedia.bulbagarden.net/wiki/Granbull_(Pok%C3%A9mon)" TargetMode="External"/><Relationship Id="rId1145" Type="http://schemas.openxmlformats.org/officeDocument/2006/relationships/hyperlink" Target="https://bulbapedia.bulbagarden.net/wiki/Cresselia_(Pok%C3%A9mon)" TargetMode="External"/><Relationship Id="rId551" Type="http://schemas.openxmlformats.org/officeDocument/2006/relationships/hyperlink" Target="https://bulbapedia.bulbagarden.net/wiki/Granbull_(Pok%C3%A9mon)" TargetMode="External"/><Relationship Id="rId1146" Type="http://schemas.openxmlformats.org/officeDocument/2006/relationships/hyperlink" Target="https://bulbapedia.bulbagarden.net/wiki/Cresselia_(Pok%C3%A9mon)" TargetMode="External"/><Relationship Id="rId2090" Type="http://schemas.openxmlformats.org/officeDocument/2006/relationships/hyperlink" Target="https://bulbapedia.bulbagarden.net/wiki/Falinks_(Pok%C3%A9mon)" TargetMode="External"/><Relationship Id="rId2091" Type="http://schemas.openxmlformats.org/officeDocument/2006/relationships/hyperlink" Target="https://bulbapedia.bulbagarden.net/wiki/Pincurchin_(Pok%C3%A9mon)" TargetMode="External"/><Relationship Id="rId2092" Type="http://schemas.openxmlformats.org/officeDocument/2006/relationships/hyperlink" Target="https://bulbapedia.bulbagarden.net/wiki/Pincurchin_(Pok%C3%A9mon)" TargetMode="External"/><Relationship Id="rId2093" Type="http://schemas.openxmlformats.org/officeDocument/2006/relationships/hyperlink" Target="https://bulbapedia.bulbagarden.net/wiki/Snom_(Pok%C3%A9mon)" TargetMode="External"/><Relationship Id="rId2094" Type="http://schemas.openxmlformats.org/officeDocument/2006/relationships/hyperlink" Target="https://bulbapedia.bulbagarden.net/wiki/Snom_(Pok%C3%A9mon)" TargetMode="External"/><Relationship Id="rId2095" Type="http://schemas.openxmlformats.org/officeDocument/2006/relationships/hyperlink" Target="https://bulbapedia.bulbagarden.net/wiki/Frosmoth_(Pok%C3%A9mon)" TargetMode="External"/><Relationship Id="rId2096" Type="http://schemas.openxmlformats.org/officeDocument/2006/relationships/hyperlink" Target="https://bulbapedia.bulbagarden.net/wiki/Frosmoth_(Pok%C3%A9mon)" TargetMode="External"/><Relationship Id="rId2097" Type="http://schemas.openxmlformats.org/officeDocument/2006/relationships/hyperlink" Target="https://bulbapedia.bulbagarden.net/wiki/Stonjourner_(Pok%C3%A9mon)" TargetMode="External"/><Relationship Id="rId2098" Type="http://schemas.openxmlformats.org/officeDocument/2006/relationships/hyperlink" Target="https://bulbapedia.bulbagarden.net/wiki/Stonjourner_(Pok%C3%A9mon)" TargetMode="External"/><Relationship Id="rId2099" Type="http://schemas.openxmlformats.org/officeDocument/2006/relationships/hyperlink" Target="https://bulbapedia.bulbagarden.net/wiki/Eiscue_(Pok%C3%A9mon)" TargetMode="External"/><Relationship Id="rId2060" Type="http://schemas.openxmlformats.org/officeDocument/2006/relationships/hyperlink" Target="https://bulbapedia.bulbagarden.net/wiki/Grimmsnarl_(Pok%C3%A9mon)" TargetMode="External"/><Relationship Id="rId2061" Type="http://schemas.openxmlformats.org/officeDocument/2006/relationships/hyperlink" Target="https://bulbapedia.bulbagarden.net/wiki/Obstagoon_(Pok%C3%A9mon)" TargetMode="External"/><Relationship Id="rId2062" Type="http://schemas.openxmlformats.org/officeDocument/2006/relationships/hyperlink" Target="https://bulbapedia.bulbagarden.net/wiki/Obstagoon_(Pok%C3%A9mon)" TargetMode="External"/><Relationship Id="rId2063" Type="http://schemas.openxmlformats.org/officeDocument/2006/relationships/hyperlink" Target="https://bulbapedia.bulbagarden.net/wiki/Perrserker_(Pok%C3%A9mon)" TargetMode="External"/><Relationship Id="rId2064" Type="http://schemas.openxmlformats.org/officeDocument/2006/relationships/hyperlink" Target="https://bulbapedia.bulbagarden.net/wiki/Perrserker_(Pok%C3%A9mon)" TargetMode="External"/><Relationship Id="rId2065" Type="http://schemas.openxmlformats.org/officeDocument/2006/relationships/hyperlink" Target="https://bulbapedia.bulbagarden.net/wiki/Cursola_(Pok%C3%A9mon)" TargetMode="External"/><Relationship Id="rId2066" Type="http://schemas.openxmlformats.org/officeDocument/2006/relationships/hyperlink" Target="https://bulbapedia.bulbagarden.net/wiki/Cursola_(Pok%C3%A9mon)" TargetMode="External"/><Relationship Id="rId2067" Type="http://schemas.openxmlformats.org/officeDocument/2006/relationships/hyperlink" Target="https://bulbapedia.bulbagarden.net/wiki/Sirfetch%27d_(Pok%C3%A9mon)" TargetMode="External"/><Relationship Id="rId2068" Type="http://schemas.openxmlformats.org/officeDocument/2006/relationships/hyperlink" Target="https://bulbapedia.bulbagarden.net/wiki/Sirfetch%27d_(Pok%C3%A9mon)" TargetMode="External"/><Relationship Id="rId2069" Type="http://schemas.openxmlformats.org/officeDocument/2006/relationships/hyperlink" Target="https://bulbapedia.bulbagarden.net/wiki/Mr._Rime_(Pok%C3%A9mon)" TargetMode="External"/><Relationship Id="rId2050" Type="http://schemas.openxmlformats.org/officeDocument/2006/relationships/hyperlink" Target="https://bulbapedia.bulbagarden.net/wiki/Hatenna_(Pok%C3%A9mon)" TargetMode="External"/><Relationship Id="rId2051" Type="http://schemas.openxmlformats.org/officeDocument/2006/relationships/hyperlink" Target="https://bulbapedia.bulbagarden.net/wiki/Hattrem_(Pok%C3%A9mon)" TargetMode="External"/><Relationship Id="rId495" Type="http://schemas.openxmlformats.org/officeDocument/2006/relationships/hyperlink" Target="https://bulbapedia.bulbagarden.net/wiki/Unown_(Pok%C3%A9mon)" TargetMode="External"/><Relationship Id="rId2052" Type="http://schemas.openxmlformats.org/officeDocument/2006/relationships/hyperlink" Target="https://bulbapedia.bulbagarden.net/wiki/Hattrem_(Pok%C3%A9mon)" TargetMode="External"/><Relationship Id="rId494" Type="http://schemas.openxmlformats.org/officeDocument/2006/relationships/hyperlink" Target="https://bulbapedia.bulbagarden.net/wiki/Unown_(Pok%C3%A9mon)" TargetMode="External"/><Relationship Id="rId2053" Type="http://schemas.openxmlformats.org/officeDocument/2006/relationships/hyperlink" Target="https://bulbapedia.bulbagarden.net/wiki/Hatterene_(Pok%C3%A9mon)" TargetMode="External"/><Relationship Id="rId493" Type="http://schemas.openxmlformats.org/officeDocument/2006/relationships/hyperlink" Target="https://bulbapedia.bulbagarden.net/wiki/Unown_(Pok%C3%A9mon)" TargetMode="External"/><Relationship Id="rId2054" Type="http://schemas.openxmlformats.org/officeDocument/2006/relationships/hyperlink" Target="https://bulbapedia.bulbagarden.net/wiki/Hatterene_(Pok%C3%A9mon)" TargetMode="External"/><Relationship Id="rId492" Type="http://schemas.openxmlformats.org/officeDocument/2006/relationships/hyperlink" Target="https://bulbapedia.bulbagarden.net/wiki/Unown_(Pok%C3%A9mon)" TargetMode="External"/><Relationship Id="rId2055" Type="http://schemas.openxmlformats.org/officeDocument/2006/relationships/hyperlink" Target="https://bulbapedia.bulbagarden.net/wiki/Impidimp_(Pok%C3%A9mon)" TargetMode="External"/><Relationship Id="rId499" Type="http://schemas.openxmlformats.org/officeDocument/2006/relationships/hyperlink" Target="https://bulbapedia.bulbagarden.net/wiki/Unown_(Pok%C3%A9mon)" TargetMode="External"/><Relationship Id="rId2056" Type="http://schemas.openxmlformats.org/officeDocument/2006/relationships/hyperlink" Target="https://bulbapedia.bulbagarden.net/wiki/Impidimp_(Pok%C3%A9mon)" TargetMode="External"/><Relationship Id="rId498" Type="http://schemas.openxmlformats.org/officeDocument/2006/relationships/hyperlink" Target="https://bulbapedia.bulbagarden.net/wiki/Unown_(Pok%C3%A9mon)" TargetMode="External"/><Relationship Id="rId2057" Type="http://schemas.openxmlformats.org/officeDocument/2006/relationships/hyperlink" Target="https://bulbapedia.bulbagarden.net/wiki/Morgrem_(Pok%C3%A9mon)" TargetMode="External"/><Relationship Id="rId497" Type="http://schemas.openxmlformats.org/officeDocument/2006/relationships/hyperlink" Target="https://bulbapedia.bulbagarden.net/wiki/Unown_(Pok%C3%A9mon)" TargetMode="External"/><Relationship Id="rId2058" Type="http://schemas.openxmlformats.org/officeDocument/2006/relationships/hyperlink" Target="https://bulbapedia.bulbagarden.net/wiki/Morgrem_(Pok%C3%A9mon)" TargetMode="External"/><Relationship Id="rId496" Type="http://schemas.openxmlformats.org/officeDocument/2006/relationships/hyperlink" Target="https://bulbapedia.bulbagarden.net/wiki/Unown_(Pok%C3%A9mon)" TargetMode="External"/><Relationship Id="rId2059" Type="http://schemas.openxmlformats.org/officeDocument/2006/relationships/hyperlink" Target="https://bulbapedia.bulbagarden.net/wiki/Grimmsnarl_(Pok%C3%A9mon)" TargetMode="External"/><Relationship Id="rId2080" Type="http://schemas.openxmlformats.org/officeDocument/2006/relationships/hyperlink" Target="https://bulbapedia.bulbagarden.net/wiki/Alcremie_(Pok%C3%A9mon)" TargetMode="External"/><Relationship Id="rId2081" Type="http://schemas.openxmlformats.org/officeDocument/2006/relationships/hyperlink" Target="https://bulbapedia.bulbagarden.net/wiki/Alcremie_(Pok%C3%A9mon)" TargetMode="External"/><Relationship Id="rId2082" Type="http://schemas.openxmlformats.org/officeDocument/2006/relationships/hyperlink" Target="https://bulbapedia.bulbagarden.net/wiki/Alcremie_(Pok%C3%A9mon)" TargetMode="External"/><Relationship Id="rId2083" Type="http://schemas.openxmlformats.org/officeDocument/2006/relationships/hyperlink" Target="https://bulbapedia.bulbagarden.net/wiki/Alcremie_(Pok%C3%A9mon)" TargetMode="External"/><Relationship Id="rId2084" Type="http://schemas.openxmlformats.org/officeDocument/2006/relationships/hyperlink" Target="https://bulbapedia.bulbagarden.net/wiki/Alcremie_(Pok%C3%A9mon)" TargetMode="External"/><Relationship Id="rId2085" Type="http://schemas.openxmlformats.org/officeDocument/2006/relationships/hyperlink" Target="https://bulbapedia.bulbagarden.net/wiki/Alcremie_(Pok%C3%A9mon)" TargetMode="External"/><Relationship Id="rId2086" Type="http://schemas.openxmlformats.org/officeDocument/2006/relationships/hyperlink" Target="https://bulbapedia.bulbagarden.net/wiki/Alcremie_(Pok%C3%A9mon)" TargetMode="External"/><Relationship Id="rId2087" Type="http://schemas.openxmlformats.org/officeDocument/2006/relationships/hyperlink" Target="https://bulbapedia.bulbagarden.net/wiki/Alcremie_(Pok%C3%A9mon)" TargetMode="External"/><Relationship Id="rId2088" Type="http://schemas.openxmlformats.org/officeDocument/2006/relationships/hyperlink" Target="https://bulbapedia.bulbagarden.net/wiki/Alcremie_(Pok%C3%A9mon)" TargetMode="External"/><Relationship Id="rId2089" Type="http://schemas.openxmlformats.org/officeDocument/2006/relationships/hyperlink" Target="https://bulbapedia.bulbagarden.net/wiki/Falinks_(Pok%C3%A9mon)" TargetMode="External"/><Relationship Id="rId2070" Type="http://schemas.openxmlformats.org/officeDocument/2006/relationships/hyperlink" Target="https://bulbapedia.bulbagarden.net/wiki/Mr._Rime_(Pok%C3%A9mon)" TargetMode="External"/><Relationship Id="rId2071" Type="http://schemas.openxmlformats.org/officeDocument/2006/relationships/hyperlink" Target="https://bulbapedia.bulbagarden.net/wiki/Runerigus_(Pok%C3%A9mon)" TargetMode="External"/><Relationship Id="rId2072" Type="http://schemas.openxmlformats.org/officeDocument/2006/relationships/hyperlink" Target="https://bulbapedia.bulbagarden.net/wiki/Runerigus_(Pok%C3%A9mon)" TargetMode="External"/><Relationship Id="rId2073" Type="http://schemas.openxmlformats.org/officeDocument/2006/relationships/hyperlink" Target="https://bulbapedia.bulbagarden.net/wiki/Milcery_(Pok%C3%A9mon)" TargetMode="External"/><Relationship Id="rId2074" Type="http://schemas.openxmlformats.org/officeDocument/2006/relationships/hyperlink" Target="https://bulbapedia.bulbagarden.net/wiki/Milcery_(Pok%C3%A9mon)" TargetMode="External"/><Relationship Id="rId2075" Type="http://schemas.openxmlformats.org/officeDocument/2006/relationships/hyperlink" Target="https://bulbapedia.bulbagarden.net/wiki/Alcremie_(Pok%C3%A9mon)" TargetMode="External"/><Relationship Id="rId2076" Type="http://schemas.openxmlformats.org/officeDocument/2006/relationships/hyperlink" Target="https://bulbapedia.bulbagarden.net/wiki/Alcremie_(Pok%C3%A9mon)" TargetMode="External"/><Relationship Id="rId2077" Type="http://schemas.openxmlformats.org/officeDocument/2006/relationships/hyperlink" Target="https://bulbapedia.bulbagarden.net/wiki/Alcremie_(Pok%C3%A9mon)" TargetMode="External"/><Relationship Id="rId2078" Type="http://schemas.openxmlformats.org/officeDocument/2006/relationships/hyperlink" Target="https://bulbapedia.bulbagarden.net/wiki/Alcremie_(Pok%C3%A9mon)" TargetMode="External"/><Relationship Id="rId2079" Type="http://schemas.openxmlformats.org/officeDocument/2006/relationships/hyperlink" Target="https://bulbapedia.bulbagarden.net/wiki/Alcremie_(Pok%C3%A9mon)" TargetMode="External"/><Relationship Id="rId1610" Type="http://schemas.openxmlformats.org/officeDocument/2006/relationships/hyperlink" Target="https://bulbapedia.bulbagarden.net/wiki/Floette_(Pok%C3%A9mon)" TargetMode="External"/><Relationship Id="rId1611" Type="http://schemas.openxmlformats.org/officeDocument/2006/relationships/hyperlink" Target="https://bulbapedia.bulbagarden.net/wiki/Florges_(Pok%C3%A9mon)" TargetMode="External"/><Relationship Id="rId1612" Type="http://schemas.openxmlformats.org/officeDocument/2006/relationships/hyperlink" Target="https://bulbapedia.bulbagarden.net/wiki/Florges_(Pok%C3%A9mon)" TargetMode="External"/><Relationship Id="rId1613" Type="http://schemas.openxmlformats.org/officeDocument/2006/relationships/hyperlink" Target="https://bulbapedia.bulbagarden.net/wiki/Florges_(Pok%C3%A9mon)" TargetMode="External"/><Relationship Id="rId1614" Type="http://schemas.openxmlformats.org/officeDocument/2006/relationships/hyperlink" Target="https://bulbapedia.bulbagarden.net/wiki/Florges_(Pok%C3%A9mon)" TargetMode="External"/><Relationship Id="rId1615" Type="http://schemas.openxmlformats.org/officeDocument/2006/relationships/hyperlink" Target="https://bulbapedia.bulbagarden.net/wiki/Florges_(Pok%C3%A9mon)" TargetMode="External"/><Relationship Id="rId1616" Type="http://schemas.openxmlformats.org/officeDocument/2006/relationships/hyperlink" Target="https://bulbapedia.bulbagarden.net/wiki/Florges_(Pok%C3%A9mon)" TargetMode="External"/><Relationship Id="rId907" Type="http://schemas.openxmlformats.org/officeDocument/2006/relationships/hyperlink" Target="https://bulbapedia.bulbagarden.net/wiki/Groudon_(Pok%C3%A9mon)" TargetMode="External"/><Relationship Id="rId1617" Type="http://schemas.openxmlformats.org/officeDocument/2006/relationships/hyperlink" Target="https://bulbapedia.bulbagarden.net/wiki/Florges_(Pok%C3%A9mon)" TargetMode="External"/><Relationship Id="rId906" Type="http://schemas.openxmlformats.org/officeDocument/2006/relationships/hyperlink" Target="https://bulbapedia.bulbagarden.net/wiki/Kyogre_(Pok%C3%A9mon)" TargetMode="External"/><Relationship Id="rId1618" Type="http://schemas.openxmlformats.org/officeDocument/2006/relationships/hyperlink" Target="https://bulbapedia.bulbagarden.net/wiki/Florges_(Pok%C3%A9mon)" TargetMode="External"/><Relationship Id="rId905" Type="http://schemas.openxmlformats.org/officeDocument/2006/relationships/hyperlink" Target="https://bulbapedia.bulbagarden.net/wiki/Kyogre_(Pok%C3%A9mon)" TargetMode="External"/><Relationship Id="rId1619" Type="http://schemas.openxmlformats.org/officeDocument/2006/relationships/hyperlink" Target="https://bulbapedia.bulbagarden.net/wiki/Florges_(Pok%C3%A9mon)" TargetMode="External"/><Relationship Id="rId904" Type="http://schemas.openxmlformats.org/officeDocument/2006/relationships/hyperlink" Target="https://bulbapedia.bulbagarden.net/wiki/Latios_(Pok%C3%A9mon)" TargetMode="External"/><Relationship Id="rId909" Type="http://schemas.openxmlformats.org/officeDocument/2006/relationships/hyperlink" Target="https://bulbapedia.bulbagarden.net/wiki/Rayquaza_(Pok%C3%A9mon)" TargetMode="External"/><Relationship Id="rId908" Type="http://schemas.openxmlformats.org/officeDocument/2006/relationships/hyperlink" Target="https://bulbapedia.bulbagarden.net/wiki/Groudon_(Pok%C3%A9mon)" TargetMode="External"/><Relationship Id="rId903" Type="http://schemas.openxmlformats.org/officeDocument/2006/relationships/hyperlink" Target="https://bulbapedia.bulbagarden.net/wiki/Latios_(Pok%C3%A9mon)" TargetMode="External"/><Relationship Id="rId902" Type="http://schemas.openxmlformats.org/officeDocument/2006/relationships/hyperlink" Target="https://bulbapedia.bulbagarden.net/wiki/Latias_(Pok%C3%A9mon)" TargetMode="External"/><Relationship Id="rId901" Type="http://schemas.openxmlformats.org/officeDocument/2006/relationships/hyperlink" Target="https://bulbapedia.bulbagarden.net/wiki/Latias_(Pok%C3%A9mon)" TargetMode="External"/><Relationship Id="rId900" Type="http://schemas.openxmlformats.org/officeDocument/2006/relationships/hyperlink" Target="https://bulbapedia.bulbagarden.net/wiki/Registeel_(Pok%C3%A9mon)" TargetMode="External"/><Relationship Id="rId1600" Type="http://schemas.openxmlformats.org/officeDocument/2006/relationships/hyperlink" Target="https://bulbapedia.bulbagarden.net/wiki/Floette_(Pok%C3%A9mon)" TargetMode="External"/><Relationship Id="rId1601" Type="http://schemas.openxmlformats.org/officeDocument/2006/relationships/hyperlink" Target="https://bulbapedia.bulbagarden.net/wiki/Floette_(Pok%C3%A9mon)" TargetMode="External"/><Relationship Id="rId1602" Type="http://schemas.openxmlformats.org/officeDocument/2006/relationships/hyperlink" Target="https://bulbapedia.bulbagarden.net/wiki/Floette_(Pok%C3%A9mon)" TargetMode="External"/><Relationship Id="rId1603" Type="http://schemas.openxmlformats.org/officeDocument/2006/relationships/hyperlink" Target="https://bulbapedia.bulbagarden.net/wiki/Floette_(Pok%C3%A9mon)" TargetMode="External"/><Relationship Id="rId1604" Type="http://schemas.openxmlformats.org/officeDocument/2006/relationships/hyperlink" Target="https://bulbapedia.bulbagarden.net/wiki/Floette_(Pok%C3%A9mon)" TargetMode="External"/><Relationship Id="rId1605" Type="http://schemas.openxmlformats.org/officeDocument/2006/relationships/hyperlink" Target="https://bulbapedia.bulbagarden.net/wiki/Floette_(Pok%C3%A9mon)" TargetMode="External"/><Relationship Id="rId1606" Type="http://schemas.openxmlformats.org/officeDocument/2006/relationships/hyperlink" Target="https://bulbapedia.bulbagarden.net/wiki/Floette_(Pok%C3%A9mon)" TargetMode="External"/><Relationship Id="rId1607" Type="http://schemas.openxmlformats.org/officeDocument/2006/relationships/hyperlink" Target="https://bulbapedia.bulbagarden.net/wiki/Floette_(Pok%C3%A9mon)" TargetMode="External"/><Relationship Id="rId1608" Type="http://schemas.openxmlformats.org/officeDocument/2006/relationships/hyperlink" Target="https://bulbapedia.bulbagarden.net/wiki/Floette_(Pok%C3%A9mon)" TargetMode="External"/><Relationship Id="rId1609" Type="http://schemas.openxmlformats.org/officeDocument/2006/relationships/hyperlink" Target="https://bulbapedia.bulbagarden.net/wiki/Floette_(Pok%C3%A9mon)" TargetMode="External"/><Relationship Id="rId1631" Type="http://schemas.openxmlformats.org/officeDocument/2006/relationships/hyperlink" Target="https://bulbapedia.bulbagarden.net/wiki/Furfrou_(Pok%C3%A9mon)" TargetMode="External"/><Relationship Id="rId1632" Type="http://schemas.openxmlformats.org/officeDocument/2006/relationships/hyperlink" Target="https://bulbapedia.bulbagarden.net/wiki/Furfrou_(Pok%C3%A9mon)" TargetMode="External"/><Relationship Id="rId1633" Type="http://schemas.openxmlformats.org/officeDocument/2006/relationships/hyperlink" Target="https://bulbapedia.bulbagarden.net/wiki/Furfrou_(Pok%C3%A9mon)" TargetMode="External"/><Relationship Id="rId1634" Type="http://schemas.openxmlformats.org/officeDocument/2006/relationships/hyperlink" Target="https://bulbapedia.bulbagarden.net/wiki/Furfrou_(Pok%C3%A9mon)" TargetMode="External"/><Relationship Id="rId1635" Type="http://schemas.openxmlformats.org/officeDocument/2006/relationships/hyperlink" Target="https://bulbapedia.bulbagarden.net/wiki/Furfrou_(Pok%C3%A9mon)" TargetMode="External"/><Relationship Id="rId1636" Type="http://schemas.openxmlformats.org/officeDocument/2006/relationships/hyperlink" Target="https://bulbapedia.bulbagarden.net/wiki/Furfrou_(Pok%C3%A9mon)" TargetMode="External"/><Relationship Id="rId1637" Type="http://schemas.openxmlformats.org/officeDocument/2006/relationships/hyperlink" Target="https://bulbapedia.bulbagarden.net/wiki/Furfrou_(Pok%C3%A9mon)" TargetMode="External"/><Relationship Id="rId1638" Type="http://schemas.openxmlformats.org/officeDocument/2006/relationships/hyperlink" Target="https://bulbapedia.bulbagarden.net/wiki/Furfrou_(Pok%C3%A9mon)" TargetMode="External"/><Relationship Id="rId929" Type="http://schemas.openxmlformats.org/officeDocument/2006/relationships/hyperlink" Target="https://bulbapedia.bulbagarden.net/wiki/Monferno_(Pok%C3%A9mon)" TargetMode="External"/><Relationship Id="rId1639" Type="http://schemas.openxmlformats.org/officeDocument/2006/relationships/hyperlink" Target="https://bulbapedia.bulbagarden.net/wiki/Furfrou_(Pok%C3%A9mon)" TargetMode="External"/><Relationship Id="rId928" Type="http://schemas.openxmlformats.org/officeDocument/2006/relationships/hyperlink" Target="https://bulbapedia.bulbagarden.net/wiki/Chimchar_(Pok%C3%A9mon)" TargetMode="External"/><Relationship Id="rId927" Type="http://schemas.openxmlformats.org/officeDocument/2006/relationships/hyperlink" Target="https://bulbapedia.bulbagarden.net/wiki/Chimchar_(Pok%C3%A9mon)" TargetMode="External"/><Relationship Id="rId926" Type="http://schemas.openxmlformats.org/officeDocument/2006/relationships/hyperlink" Target="https://bulbapedia.bulbagarden.net/wiki/Torterra_(Pok%C3%A9mon)" TargetMode="External"/><Relationship Id="rId921" Type="http://schemas.openxmlformats.org/officeDocument/2006/relationships/hyperlink" Target="https://bulbapedia.bulbagarden.net/wiki/Turtwig_(Pok%C3%A9mon)" TargetMode="External"/><Relationship Id="rId920" Type="http://schemas.openxmlformats.org/officeDocument/2006/relationships/hyperlink" Target="https://bulbapedia.bulbagarden.net/wiki/Deoxys_(Pok%C3%A9mon)" TargetMode="External"/><Relationship Id="rId925" Type="http://schemas.openxmlformats.org/officeDocument/2006/relationships/hyperlink" Target="https://bulbapedia.bulbagarden.net/wiki/Torterra_(Pok%C3%A9mon)" TargetMode="External"/><Relationship Id="rId924" Type="http://schemas.openxmlformats.org/officeDocument/2006/relationships/hyperlink" Target="https://bulbapedia.bulbagarden.net/wiki/Grotle_(Pok%C3%A9mon)" TargetMode="External"/><Relationship Id="rId923" Type="http://schemas.openxmlformats.org/officeDocument/2006/relationships/hyperlink" Target="https://bulbapedia.bulbagarden.net/wiki/Grotle_(Pok%C3%A9mon)" TargetMode="External"/><Relationship Id="rId922" Type="http://schemas.openxmlformats.org/officeDocument/2006/relationships/hyperlink" Target="https://bulbapedia.bulbagarden.net/wiki/Turtwig_(Pok%C3%A9mon)" TargetMode="External"/><Relationship Id="rId1630" Type="http://schemas.openxmlformats.org/officeDocument/2006/relationships/hyperlink" Target="https://bulbapedia.bulbagarden.net/wiki/Furfrou_(Pok%C3%A9mon)" TargetMode="External"/><Relationship Id="rId1620" Type="http://schemas.openxmlformats.org/officeDocument/2006/relationships/hyperlink" Target="https://bulbapedia.bulbagarden.net/wiki/Florges_(Pok%C3%A9mon)" TargetMode="External"/><Relationship Id="rId1621" Type="http://schemas.openxmlformats.org/officeDocument/2006/relationships/hyperlink" Target="https://bulbapedia.bulbagarden.net/wiki/Skiddo_(Pok%C3%A9mon)" TargetMode="External"/><Relationship Id="rId1622" Type="http://schemas.openxmlformats.org/officeDocument/2006/relationships/hyperlink" Target="https://bulbapedia.bulbagarden.net/wiki/Skiddo_(Pok%C3%A9mon)" TargetMode="External"/><Relationship Id="rId1623" Type="http://schemas.openxmlformats.org/officeDocument/2006/relationships/hyperlink" Target="https://bulbapedia.bulbagarden.net/wiki/Gogoat_(Pok%C3%A9mon)" TargetMode="External"/><Relationship Id="rId1624" Type="http://schemas.openxmlformats.org/officeDocument/2006/relationships/hyperlink" Target="https://bulbapedia.bulbagarden.net/wiki/Gogoat_(Pok%C3%A9mon)" TargetMode="External"/><Relationship Id="rId1625" Type="http://schemas.openxmlformats.org/officeDocument/2006/relationships/hyperlink" Target="https://bulbapedia.bulbagarden.net/wiki/Pancham_(Pok%C3%A9mon)" TargetMode="External"/><Relationship Id="rId1626" Type="http://schemas.openxmlformats.org/officeDocument/2006/relationships/hyperlink" Target="https://bulbapedia.bulbagarden.net/wiki/Pancham_(Pok%C3%A9mon)" TargetMode="External"/><Relationship Id="rId1627" Type="http://schemas.openxmlformats.org/officeDocument/2006/relationships/hyperlink" Target="https://bulbapedia.bulbagarden.net/wiki/Pangoro_(Pok%C3%A9mon)" TargetMode="External"/><Relationship Id="rId918" Type="http://schemas.openxmlformats.org/officeDocument/2006/relationships/hyperlink" Target="https://bulbapedia.bulbagarden.net/wiki/Deoxys_(Pok%C3%A9mon)" TargetMode="External"/><Relationship Id="rId1628" Type="http://schemas.openxmlformats.org/officeDocument/2006/relationships/hyperlink" Target="https://bulbapedia.bulbagarden.net/wiki/Pangoro_(Pok%C3%A9mon)" TargetMode="External"/><Relationship Id="rId917" Type="http://schemas.openxmlformats.org/officeDocument/2006/relationships/hyperlink" Target="https://bulbapedia.bulbagarden.net/wiki/Deoxys_(Pok%C3%A9mon)" TargetMode="External"/><Relationship Id="rId1629" Type="http://schemas.openxmlformats.org/officeDocument/2006/relationships/hyperlink" Target="https://bulbapedia.bulbagarden.net/wiki/Furfrou_(Pok%C3%A9mon)" TargetMode="External"/><Relationship Id="rId916" Type="http://schemas.openxmlformats.org/officeDocument/2006/relationships/hyperlink" Target="https://bulbapedia.bulbagarden.net/wiki/Deoxys_(Pok%C3%A9mon)" TargetMode="External"/><Relationship Id="rId915" Type="http://schemas.openxmlformats.org/officeDocument/2006/relationships/hyperlink" Target="https://bulbapedia.bulbagarden.net/wiki/Deoxys_(Pok%C3%A9mon)" TargetMode="External"/><Relationship Id="rId919" Type="http://schemas.openxmlformats.org/officeDocument/2006/relationships/hyperlink" Target="https://bulbapedia.bulbagarden.net/wiki/Deoxys_(Pok%C3%A9mon)" TargetMode="External"/><Relationship Id="rId910" Type="http://schemas.openxmlformats.org/officeDocument/2006/relationships/hyperlink" Target="https://bulbapedia.bulbagarden.net/wiki/Rayquaza_(Pok%C3%A9mon)" TargetMode="External"/><Relationship Id="rId914" Type="http://schemas.openxmlformats.org/officeDocument/2006/relationships/hyperlink" Target="https://bulbapedia.bulbagarden.net/wiki/Deoxys_(Pok%C3%A9mon)" TargetMode="External"/><Relationship Id="rId913" Type="http://schemas.openxmlformats.org/officeDocument/2006/relationships/hyperlink" Target="https://bulbapedia.bulbagarden.net/wiki/Deoxys_(Pok%C3%A9mon)" TargetMode="External"/><Relationship Id="rId912" Type="http://schemas.openxmlformats.org/officeDocument/2006/relationships/hyperlink" Target="https://bulbapedia.bulbagarden.net/wiki/Jirachi_(Pok%C3%A9mon)" TargetMode="External"/><Relationship Id="rId911" Type="http://schemas.openxmlformats.org/officeDocument/2006/relationships/hyperlink" Target="https://bulbapedia.bulbagarden.net/wiki/Jirachi_(Pok%C3%A9mon)" TargetMode="External"/><Relationship Id="rId1213" Type="http://schemas.openxmlformats.org/officeDocument/2006/relationships/hyperlink" Target="https://bulbapedia.bulbagarden.net/wiki/Tranquill_(Pok%C3%A9mon)" TargetMode="External"/><Relationship Id="rId1697" Type="http://schemas.openxmlformats.org/officeDocument/2006/relationships/hyperlink" Target="https://bulbapedia.bulbagarden.net/wiki/Hawlucha_(Pok%C3%A9mon)" TargetMode="External"/><Relationship Id="rId1214" Type="http://schemas.openxmlformats.org/officeDocument/2006/relationships/hyperlink" Target="https://bulbapedia.bulbagarden.net/wiki/Tranquill_(Pok%C3%A9mon)" TargetMode="External"/><Relationship Id="rId1698" Type="http://schemas.openxmlformats.org/officeDocument/2006/relationships/hyperlink" Target="https://bulbapedia.bulbagarden.net/wiki/Hawlucha_(Pok%C3%A9mon)" TargetMode="External"/><Relationship Id="rId1215" Type="http://schemas.openxmlformats.org/officeDocument/2006/relationships/hyperlink" Target="https://bulbapedia.bulbagarden.net/wiki/Unfezant_(Pok%C3%A9mon)" TargetMode="External"/><Relationship Id="rId1699" Type="http://schemas.openxmlformats.org/officeDocument/2006/relationships/hyperlink" Target="https://bulbapedia.bulbagarden.net/wiki/Dedenne_(Pok%C3%A9mon)" TargetMode="External"/><Relationship Id="rId1216" Type="http://schemas.openxmlformats.org/officeDocument/2006/relationships/hyperlink" Target="https://bulbapedia.bulbagarden.net/wiki/Unfezant_(Pok%C3%A9mon)" TargetMode="External"/><Relationship Id="rId1217" Type="http://schemas.openxmlformats.org/officeDocument/2006/relationships/hyperlink" Target="https://bulbapedia.bulbagarden.net/wiki/Blitzle_(Pok%C3%A9mon)" TargetMode="External"/><Relationship Id="rId1218" Type="http://schemas.openxmlformats.org/officeDocument/2006/relationships/hyperlink" Target="https://bulbapedia.bulbagarden.net/wiki/Blitzle_(Pok%C3%A9mon)" TargetMode="External"/><Relationship Id="rId1219" Type="http://schemas.openxmlformats.org/officeDocument/2006/relationships/hyperlink" Target="https://bulbapedia.bulbagarden.net/wiki/Zebstrika_(Pok%C3%A9mon)" TargetMode="External"/><Relationship Id="rId866" Type="http://schemas.openxmlformats.org/officeDocument/2006/relationships/hyperlink" Target="https://bulbapedia.bulbagarden.net/wiki/Glalie_(Pok%C3%A9mon)" TargetMode="External"/><Relationship Id="rId865" Type="http://schemas.openxmlformats.org/officeDocument/2006/relationships/hyperlink" Target="https://bulbapedia.bulbagarden.net/wiki/Glalie_(Pok%C3%A9mon)" TargetMode="External"/><Relationship Id="rId864" Type="http://schemas.openxmlformats.org/officeDocument/2006/relationships/hyperlink" Target="https://bulbapedia.bulbagarden.net/wiki/Snorunt_(Pok%C3%A9mon)" TargetMode="External"/><Relationship Id="rId863" Type="http://schemas.openxmlformats.org/officeDocument/2006/relationships/hyperlink" Target="https://bulbapedia.bulbagarden.net/wiki/Snorunt_(Pok%C3%A9mon)" TargetMode="External"/><Relationship Id="rId869" Type="http://schemas.openxmlformats.org/officeDocument/2006/relationships/hyperlink" Target="https://bulbapedia.bulbagarden.net/wiki/Sealeo_(Pok%C3%A9mon)" TargetMode="External"/><Relationship Id="rId868" Type="http://schemas.openxmlformats.org/officeDocument/2006/relationships/hyperlink" Target="https://bulbapedia.bulbagarden.net/wiki/Spheal_(Pok%C3%A9mon)" TargetMode="External"/><Relationship Id="rId867" Type="http://schemas.openxmlformats.org/officeDocument/2006/relationships/hyperlink" Target="https://bulbapedia.bulbagarden.net/wiki/Spheal_(Pok%C3%A9mon)" TargetMode="External"/><Relationship Id="rId1690" Type="http://schemas.openxmlformats.org/officeDocument/2006/relationships/hyperlink" Target="https://bulbapedia.bulbagarden.net/wiki/Tyrantrum_(Pok%C3%A9mon)" TargetMode="External"/><Relationship Id="rId1691" Type="http://schemas.openxmlformats.org/officeDocument/2006/relationships/hyperlink" Target="https://bulbapedia.bulbagarden.net/wiki/Amaura_(Pok%C3%A9mon)" TargetMode="External"/><Relationship Id="rId1692" Type="http://schemas.openxmlformats.org/officeDocument/2006/relationships/hyperlink" Target="https://bulbapedia.bulbagarden.net/wiki/Amaura_(Pok%C3%A9mon)" TargetMode="External"/><Relationship Id="rId862" Type="http://schemas.openxmlformats.org/officeDocument/2006/relationships/hyperlink" Target="https://bulbapedia.bulbagarden.net/wiki/Wynaut_(Pok%C3%A9mon)" TargetMode="External"/><Relationship Id="rId1693" Type="http://schemas.openxmlformats.org/officeDocument/2006/relationships/hyperlink" Target="https://bulbapedia.bulbagarden.net/wiki/Aurorus_(Pok%C3%A9mon)" TargetMode="External"/><Relationship Id="rId861" Type="http://schemas.openxmlformats.org/officeDocument/2006/relationships/hyperlink" Target="https://bulbapedia.bulbagarden.net/wiki/Wynaut_(Pok%C3%A9mon)" TargetMode="External"/><Relationship Id="rId1210" Type="http://schemas.openxmlformats.org/officeDocument/2006/relationships/hyperlink" Target="https://bulbapedia.bulbagarden.net/wiki/Musharna_(Pok%C3%A9mon)" TargetMode="External"/><Relationship Id="rId1694" Type="http://schemas.openxmlformats.org/officeDocument/2006/relationships/hyperlink" Target="https://bulbapedia.bulbagarden.net/wiki/Aurorus_(Pok%C3%A9mon)" TargetMode="External"/><Relationship Id="rId860" Type="http://schemas.openxmlformats.org/officeDocument/2006/relationships/hyperlink" Target="https://bulbapedia.bulbagarden.net/wiki/Absol_(Pok%C3%A9mon)" TargetMode="External"/><Relationship Id="rId1211" Type="http://schemas.openxmlformats.org/officeDocument/2006/relationships/hyperlink" Target="https://bulbapedia.bulbagarden.net/wiki/Pidove_(Pok%C3%A9mon)" TargetMode="External"/><Relationship Id="rId1695" Type="http://schemas.openxmlformats.org/officeDocument/2006/relationships/hyperlink" Target="https://bulbapedia.bulbagarden.net/wiki/Sylveon_(Pok%C3%A9mon)" TargetMode="External"/><Relationship Id="rId1212" Type="http://schemas.openxmlformats.org/officeDocument/2006/relationships/hyperlink" Target="https://bulbapedia.bulbagarden.net/wiki/Pidove_(Pok%C3%A9mon)" TargetMode="External"/><Relationship Id="rId1696" Type="http://schemas.openxmlformats.org/officeDocument/2006/relationships/hyperlink" Target="https://bulbapedia.bulbagarden.net/wiki/Sylveon_(Pok%C3%A9mon)" TargetMode="External"/><Relationship Id="rId1202" Type="http://schemas.openxmlformats.org/officeDocument/2006/relationships/hyperlink" Target="https://bulbapedia.bulbagarden.net/wiki/Simisear_(Pok%C3%A9mon)" TargetMode="External"/><Relationship Id="rId1686" Type="http://schemas.openxmlformats.org/officeDocument/2006/relationships/hyperlink" Target="https://bulbapedia.bulbagarden.net/wiki/Heliolisk_(Pok%C3%A9mon)" TargetMode="External"/><Relationship Id="rId1203" Type="http://schemas.openxmlformats.org/officeDocument/2006/relationships/hyperlink" Target="https://bulbapedia.bulbagarden.net/wiki/Panpour_(Pok%C3%A9mon)" TargetMode="External"/><Relationship Id="rId1687" Type="http://schemas.openxmlformats.org/officeDocument/2006/relationships/hyperlink" Target="https://bulbapedia.bulbagarden.net/wiki/Tyrunt_(Pok%C3%A9mon)" TargetMode="External"/><Relationship Id="rId1204" Type="http://schemas.openxmlformats.org/officeDocument/2006/relationships/hyperlink" Target="https://bulbapedia.bulbagarden.net/wiki/Panpour_(Pok%C3%A9mon)" TargetMode="External"/><Relationship Id="rId1688" Type="http://schemas.openxmlformats.org/officeDocument/2006/relationships/hyperlink" Target="https://bulbapedia.bulbagarden.net/wiki/Tyrunt_(Pok%C3%A9mon)" TargetMode="External"/><Relationship Id="rId1205" Type="http://schemas.openxmlformats.org/officeDocument/2006/relationships/hyperlink" Target="https://bulbapedia.bulbagarden.net/wiki/Simipour_(Pok%C3%A9mon)" TargetMode="External"/><Relationship Id="rId1689" Type="http://schemas.openxmlformats.org/officeDocument/2006/relationships/hyperlink" Target="https://bulbapedia.bulbagarden.net/wiki/Tyrantrum_(Pok%C3%A9mon)" TargetMode="External"/><Relationship Id="rId1206" Type="http://schemas.openxmlformats.org/officeDocument/2006/relationships/hyperlink" Target="https://bulbapedia.bulbagarden.net/wiki/Simipour_(Pok%C3%A9mon)" TargetMode="External"/><Relationship Id="rId1207" Type="http://schemas.openxmlformats.org/officeDocument/2006/relationships/hyperlink" Target="https://bulbapedia.bulbagarden.net/wiki/Munna_(Pok%C3%A9mon)" TargetMode="External"/><Relationship Id="rId1208" Type="http://schemas.openxmlformats.org/officeDocument/2006/relationships/hyperlink" Target="https://bulbapedia.bulbagarden.net/wiki/Munna_(Pok%C3%A9mon)" TargetMode="External"/><Relationship Id="rId1209" Type="http://schemas.openxmlformats.org/officeDocument/2006/relationships/hyperlink" Target="https://bulbapedia.bulbagarden.net/wiki/Musharna_(Pok%C3%A9mon)" TargetMode="External"/><Relationship Id="rId855" Type="http://schemas.openxmlformats.org/officeDocument/2006/relationships/hyperlink" Target="https://bulbapedia.bulbagarden.net/wiki/Tropius_(Pok%C3%A9mon)" TargetMode="External"/><Relationship Id="rId854" Type="http://schemas.openxmlformats.org/officeDocument/2006/relationships/hyperlink" Target="https://bulbapedia.bulbagarden.net/wiki/Dusclops_(Pok%C3%A9mon)" TargetMode="External"/><Relationship Id="rId853" Type="http://schemas.openxmlformats.org/officeDocument/2006/relationships/hyperlink" Target="https://bulbapedia.bulbagarden.net/wiki/Dusclops_(Pok%C3%A9mon)" TargetMode="External"/><Relationship Id="rId852" Type="http://schemas.openxmlformats.org/officeDocument/2006/relationships/hyperlink" Target="https://bulbapedia.bulbagarden.net/wiki/Duskull_(Pok%C3%A9mon)" TargetMode="External"/><Relationship Id="rId859" Type="http://schemas.openxmlformats.org/officeDocument/2006/relationships/hyperlink" Target="https://bulbapedia.bulbagarden.net/wiki/Absol_(Pok%C3%A9mon)" TargetMode="External"/><Relationship Id="rId858" Type="http://schemas.openxmlformats.org/officeDocument/2006/relationships/hyperlink" Target="https://bulbapedia.bulbagarden.net/wiki/Chimecho_(Pok%C3%A9mon)" TargetMode="External"/><Relationship Id="rId857" Type="http://schemas.openxmlformats.org/officeDocument/2006/relationships/hyperlink" Target="https://bulbapedia.bulbagarden.net/wiki/Chimecho_(Pok%C3%A9mon)" TargetMode="External"/><Relationship Id="rId856" Type="http://schemas.openxmlformats.org/officeDocument/2006/relationships/hyperlink" Target="https://bulbapedia.bulbagarden.net/wiki/Tropius_(Pok%C3%A9mon)" TargetMode="External"/><Relationship Id="rId1680" Type="http://schemas.openxmlformats.org/officeDocument/2006/relationships/hyperlink" Target="https://bulbapedia.bulbagarden.net/wiki/Clauncher_(Pok%C3%A9mon)" TargetMode="External"/><Relationship Id="rId1681" Type="http://schemas.openxmlformats.org/officeDocument/2006/relationships/hyperlink" Target="https://bulbapedia.bulbagarden.net/wiki/Clawitzer_(Pok%C3%A9mon)" TargetMode="External"/><Relationship Id="rId851" Type="http://schemas.openxmlformats.org/officeDocument/2006/relationships/hyperlink" Target="https://bulbapedia.bulbagarden.net/wiki/Duskull_(Pok%C3%A9mon)" TargetMode="External"/><Relationship Id="rId1682" Type="http://schemas.openxmlformats.org/officeDocument/2006/relationships/hyperlink" Target="https://bulbapedia.bulbagarden.net/wiki/Clawitzer_(Pok%C3%A9mon)" TargetMode="External"/><Relationship Id="rId850" Type="http://schemas.openxmlformats.org/officeDocument/2006/relationships/hyperlink" Target="https://bulbapedia.bulbagarden.net/wiki/Banette_(Pok%C3%A9mon)" TargetMode="External"/><Relationship Id="rId1683" Type="http://schemas.openxmlformats.org/officeDocument/2006/relationships/hyperlink" Target="https://bulbapedia.bulbagarden.net/wiki/Helioptile_(Pok%C3%A9mon)" TargetMode="External"/><Relationship Id="rId1200" Type="http://schemas.openxmlformats.org/officeDocument/2006/relationships/hyperlink" Target="https://bulbapedia.bulbagarden.net/wiki/Pansear_(Pok%C3%A9mon)" TargetMode="External"/><Relationship Id="rId1684" Type="http://schemas.openxmlformats.org/officeDocument/2006/relationships/hyperlink" Target="https://bulbapedia.bulbagarden.net/wiki/Helioptile_(Pok%C3%A9mon)" TargetMode="External"/><Relationship Id="rId1201" Type="http://schemas.openxmlformats.org/officeDocument/2006/relationships/hyperlink" Target="https://bulbapedia.bulbagarden.net/wiki/Simisear_(Pok%C3%A9mon)" TargetMode="External"/><Relationship Id="rId1685" Type="http://schemas.openxmlformats.org/officeDocument/2006/relationships/hyperlink" Target="https://bulbapedia.bulbagarden.net/wiki/Heliolisk_(Pok%C3%A9mon)" TargetMode="External"/><Relationship Id="rId1235" Type="http://schemas.openxmlformats.org/officeDocument/2006/relationships/hyperlink" Target="https://bulbapedia.bulbagarden.net/wiki/Audino_(Pok%C3%A9mon)" TargetMode="External"/><Relationship Id="rId1236" Type="http://schemas.openxmlformats.org/officeDocument/2006/relationships/hyperlink" Target="https://bulbapedia.bulbagarden.net/wiki/Audino_(Pok%C3%A9mon)" TargetMode="External"/><Relationship Id="rId1237" Type="http://schemas.openxmlformats.org/officeDocument/2006/relationships/hyperlink" Target="https://bulbapedia.bulbagarden.net/wiki/Timburr_(Pok%C3%A9mon)" TargetMode="External"/><Relationship Id="rId1238" Type="http://schemas.openxmlformats.org/officeDocument/2006/relationships/hyperlink" Target="https://bulbapedia.bulbagarden.net/wiki/Timburr_(Pok%C3%A9mon)" TargetMode="External"/><Relationship Id="rId1239" Type="http://schemas.openxmlformats.org/officeDocument/2006/relationships/hyperlink" Target="https://bulbapedia.bulbagarden.net/wiki/Gurdurr_(Pok%C3%A9mon)" TargetMode="External"/><Relationship Id="rId409" Type="http://schemas.openxmlformats.org/officeDocument/2006/relationships/hyperlink" Target="https://bulbapedia.bulbagarden.net/wiki/Ariados_(Pok%C3%A9mon)" TargetMode="External"/><Relationship Id="rId404" Type="http://schemas.openxmlformats.org/officeDocument/2006/relationships/hyperlink" Target="https://bulbapedia.bulbagarden.net/wiki/Ledyba_(Pok%C3%A9mon)" TargetMode="External"/><Relationship Id="rId888" Type="http://schemas.openxmlformats.org/officeDocument/2006/relationships/hyperlink" Target="https://bulbapedia.bulbagarden.net/wiki/Salamence_(Pok%C3%A9mon)" TargetMode="External"/><Relationship Id="rId403" Type="http://schemas.openxmlformats.org/officeDocument/2006/relationships/hyperlink" Target="https://bulbapedia.bulbagarden.net/wiki/Ledyba_(Pok%C3%A9mon)" TargetMode="External"/><Relationship Id="rId887" Type="http://schemas.openxmlformats.org/officeDocument/2006/relationships/hyperlink" Target="https://bulbapedia.bulbagarden.net/wiki/Salamence_(Pok%C3%A9mon)" TargetMode="External"/><Relationship Id="rId402" Type="http://schemas.openxmlformats.org/officeDocument/2006/relationships/hyperlink" Target="https://bulbapedia.bulbagarden.net/wiki/Noctowl_(Pok%C3%A9mon)" TargetMode="External"/><Relationship Id="rId886" Type="http://schemas.openxmlformats.org/officeDocument/2006/relationships/hyperlink" Target="https://bulbapedia.bulbagarden.net/wiki/Shelgon_(Pok%C3%A9mon)" TargetMode="External"/><Relationship Id="rId401" Type="http://schemas.openxmlformats.org/officeDocument/2006/relationships/hyperlink" Target="https://bulbapedia.bulbagarden.net/wiki/Noctowl_(Pok%C3%A9mon)" TargetMode="External"/><Relationship Id="rId885" Type="http://schemas.openxmlformats.org/officeDocument/2006/relationships/hyperlink" Target="https://bulbapedia.bulbagarden.net/wiki/Shelgon_(Pok%C3%A9mon)" TargetMode="External"/><Relationship Id="rId408" Type="http://schemas.openxmlformats.org/officeDocument/2006/relationships/hyperlink" Target="https://bulbapedia.bulbagarden.net/wiki/Spinarak_(Pok%C3%A9mon)" TargetMode="External"/><Relationship Id="rId407" Type="http://schemas.openxmlformats.org/officeDocument/2006/relationships/hyperlink" Target="https://bulbapedia.bulbagarden.net/wiki/Spinarak_(Pok%C3%A9mon)" TargetMode="External"/><Relationship Id="rId406" Type="http://schemas.openxmlformats.org/officeDocument/2006/relationships/hyperlink" Target="https://bulbapedia.bulbagarden.net/wiki/Ledian_(Pok%C3%A9mon)" TargetMode="External"/><Relationship Id="rId405" Type="http://schemas.openxmlformats.org/officeDocument/2006/relationships/hyperlink" Target="https://bulbapedia.bulbagarden.net/wiki/Ledian_(Pok%C3%A9mon)" TargetMode="External"/><Relationship Id="rId889" Type="http://schemas.openxmlformats.org/officeDocument/2006/relationships/hyperlink" Target="https://bulbapedia.bulbagarden.net/wiki/Beldum_(Pok%C3%A9mon)" TargetMode="External"/><Relationship Id="rId880" Type="http://schemas.openxmlformats.org/officeDocument/2006/relationships/hyperlink" Target="https://bulbapedia.bulbagarden.net/wiki/Relicanth_(Pok%C3%A9mon)" TargetMode="External"/><Relationship Id="rId1230" Type="http://schemas.openxmlformats.org/officeDocument/2006/relationships/hyperlink" Target="https://bulbapedia.bulbagarden.net/wiki/Swoobat_(Pok%C3%A9mon)" TargetMode="External"/><Relationship Id="rId400" Type="http://schemas.openxmlformats.org/officeDocument/2006/relationships/hyperlink" Target="https://bulbapedia.bulbagarden.net/wiki/Hoothoot_(Pok%C3%A9mon)" TargetMode="External"/><Relationship Id="rId884" Type="http://schemas.openxmlformats.org/officeDocument/2006/relationships/hyperlink" Target="https://bulbapedia.bulbagarden.net/wiki/Bagon_(Pok%C3%A9mon)" TargetMode="External"/><Relationship Id="rId1231" Type="http://schemas.openxmlformats.org/officeDocument/2006/relationships/hyperlink" Target="https://bulbapedia.bulbagarden.net/wiki/Drilbur_(Pok%C3%A9mon)" TargetMode="External"/><Relationship Id="rId883" Type="http://schemas.openxmlformats.org/officeDocument/2006/relationships/hyperlink" Target="https://bulbapedia.bulbagarden.net/wiki/Bagon_(Pok%C3%A9mon)" TargetMode="External"/><Relationship Id="rId1232" Type="http://schemas.openxmlformats.org/officeDocument/2006/relationships/hyperlink" Target="https://bulbapedia.bulbagarden.net/wiki/Drilbur_(Pok%C3%A9mon)" TargetMode="External"/><Relationship Id="rId882" Type="http://schemas.openxmlformats.org/officeDocument/2006/relationships/hyperlink" Target="https://bulbapedia.bulbagarden.net/wiki/Luvdisc_(Pok%C3%A9mon)" TargetMode="External"/><Relationship Id="rId1233" Type="http://schemas.openxmlformats.org/officeDocument/2006/relationships/hyperlink" Target="https://bulbapedia.bulbagarden.net/wiki/Excadrill_(Pok%C3%A9mon)" TargetMode="External"/><Relationship Id="rId881" Type="http://schemas.openxmlformats.org/officeDocument/2006/relationships/hyperlink" Target="https://bulbapedia.bulbagarden.net/wiki/Luvdisc_(Pok%C3%A9mon)" TargetMode="External"/><Relationship Id="rId1234" Type="http://schemas.openxmlformats.org/officeDocument/2006/relationships/hyperlink" Target="https://bulbapedia.bulbagarden.net/wiki/Excadrill_(Pok%C3%A9mon)" TargetMode="External"/><Relationship Id="rId1224" Type="http://schemas.openxmlformats.org/officeDocument/2006/relationships/hyperlink" Target="https://bulbapedia.bulbagarden.net/wiki/Boldore_(Pok%C3%A9mon)" TargetMode="External"/><Relationship Id="rId1225" Type="http://schemas.openxmlformats.org/officeDocument/2006/relationships/hyperlink" Target="https://bulbapedia.bulbagarden.net/wiki/Gigalith_(Pok%C3%A9mon)" TargetMode="External"/><Relationship Id="rId1226" Type="http://schemas.openxmlformats.org/officeDocument/2006/relationships/hyperlink" Target="https://bulbapedia.bulbagarden.net/wiki/Gigalith_(Pok%C3%A9mon)" TargetMode="External"/><Relationship Id="rId1227" Type="http://schemas.openxmlformats.org/officeDocument/2006/relationships/hyperlink" Target="https://bulbapedia.bulbagarden.net/wiki/Woobat_(Pok%C3%A9mon)" TargetMode="External"/><Relationship Id="rId1228" Type="http://schemas.openxmlformats.org/officeDocument/2006/relationships/hyperlink" Target="https://bulbapedia.bulbagarden.net/wiki/Woobat_(Pok%C3%A9mon)" TargetMode="External"/><Relationship Id="rId1229" Type="http://schemas.openxmlformats.org/officeDocument/2006/relationships/hyperlink" Target="https://bulbapedia.bulbagarden.net/wiki/Swoobat_(Pok%C3%A9mon)" TargetMode="External"/><Relationship Id="rId877" Type="http://schemas.openxmlformats.org/officeDocument/2006/relationships/hyperlink" Target="https://bulbapedia.bulbagarden.net/wiki/Gorebyss_(Pok%C3%A9mon)" TargetMode="External"/><Relationship Id="rId876" Type="http://schemas.openxmlformats.org/officeDocument/2006/relationships/hyperlink" Target="https://bulbapedia.bulbagarden.net/wiki/Huntail_(Pok%C3%A9mon)" TargetMode="External"/><Relationship Id="rId875" Type="http://schemas.openxmlformats.org/officeDocument/2006/relationships/hyperlink" Target="https://bulbapedia.bulbagarden.net/wiki/Huntail_(Pok%C3%A9mon)" TargetMode="External"/><Relationship Id="rId874" Type="http://schemas.openxmlformats.org/officeDocument/2006/relationships/hyperlink" Target="https://bulbapedia.bulbagarden.net/wiki/Clamperl_(Pok%C3%A9mon)" TargetMode="External"/><Relationship Id="rId879" Type="http://schemas.openxmlformats.org/officeDocument/2006/relationships/hyperlink" Target="https://bulbapedia.bulbagarden.net/wiki/Relicanth_(Pok%C3%A9mon)" TargetMode="External"/><Relationship Id="rId878" Type="http://schemas.openxmlformats.org/officeDocument/2006/relationships/hyperlink" Target="https://bulbapedia.bulbagarden.net/wiki/Gorebyss_(Pok%C3%A9mon)" TargetMode="External"/><Relationship Id="rId873" Type="http://schemas.openxmlformats.org/officeDocument/2006/relationships/hyperlink" Target="https://bulbapedia.bulbagarden.net/wiki/Clamperl_(Pok%C3%A9mon)" TargetMode="External"/><Relationship Id="rId1220" Type="http://schemas.openxmlformats.org/officeDocument/2006/relationships/hyperlink" Target="https://bulbapedia.bulbagarden.net/wiki/Zebstrika_(Pok%C3%A9mon)" TargetMode="External"/><Relationship Id="rId872" Type="http://schemas.openxmlformats.org/officeDocument/2006/relationships/hyperlink" Target="https://bulbapedia.bulbagarden.net/wiki/Walrein_(Pok%C3%A9mon)" TargetMode="External"/><Relationship Id="rId1221" Type="http://schemas.openxmlformats.org/officeDocument/2006/relationships/hyperlink" Target="https://bulbapedia.bulbagarden.net/wiki/Roggenrola_(Pok%C3%A9mon)" TargetMode="External"/><Relationship Id="rId871" Type="http://schemas.openxmlformats.org/officeDocument/2006/relationships/hyperlink" Target="https://bulbapedia.bulbagarden.net/wiki/Walrein_(Pok%C3%A9mon)" TargetMode="External"/><Relationship Id="rId1222" Type="http://schemas.openxmlformats.org/officeDocument/2006/relationships/hyperlink" Target="https://bulbapedia.bulbagarden.net/wiki/Roggenrola_(Pok%C3%A9mon)" TargetMode="External"/><Relationship Id="rId870" Type="http://schemas.openxmlformats.org/officeDocument/2006/relationships/hyperlink" Target="https://bulbapedia.bulbagarden.net/wiki/Sealeo_(Pok%C3%A9mon)" TargetMode="External"/><Relationship Id="rId1223" Type="http://schemas.openxmlformats.org/officeDocument/2006/relationships/hyperlink" Target="https://bulbapedia.bulbagarden.net/wiki/Boldore_(Pok%C3%A9mon)" TargetMode="External"/><Relationship Id="rId1653" Type="http://schemas.openxmlformats.org/officeDocument/2006/relationships/hyperlink" Target="https://bulbapedia.bulbagarden.net/wiki/Honedge_(Pok%C3%A9mon)" TargetMode="External"/><Relationship Id="rId1654" Type="http://schemas.openxmlformats.org/officeDocument/2006/relationships/hyperlink" Target="https://bulbapedia.bulbagarden.net/wiki/Honedge_(Pok%C3%A9mon)" TargetMode="External"/><Relationship Id="rId1655" Type="http://schemas.openxmlformats.org/officeDocument/2006/relationships/hyperlink" Target="https://bulbapedia.bulbagarden.net/wiki/Doublade_(Pok%C3%A9mon)" TargetMode="External"/><Relationship Id="rId1656" Type="http://schemas.openxmlformats.org/officeDocument/2006/relationships/hyperlink" Target="https://bulbapedia.bulbagarden.net/wiki/Doublade_(Pok%C3%A9mon)" TargetMode="External"/><Relationship Id="rId1657" Type="http://schemas.openxmlformats.org/officeDocument/2006/relationships/hyperlink" Target="https://bulbapedia.bulbagarden.net/wiki/Aegislash_(Pok%C3%A9mon)" TargetMode="External"/><Relationship Id="rId1658" Type="http://schemas.openxmlformats.org/officeDocument/2006/relationships/hyperlink" Target="https://bulbapedia.bulbagarden.net/wiki/Aegislash_(Pok%C3%A9mon)" TargetMode="External"/><Relationship Id="rId1659" Type="http://schemas.openxmlformats.org/officeDocument/2006/relationships/hyperlink" Target="https://bulbapedia.bulbagarden.net/wiki/Spritzee_(Pok%C3%A9mon)" TargetMode="External"/><Relationship Id="rId829" Type="http://schemas.openxmlformats.org/officeDocument/2006/relationships/hyperlink" Target="https://bulbapedia.bulbagarden.net/wiki/Claydol_(Pok%C3%A9mon)" TargetMode="External"/><Relationship Id="rId828" Type="http://schemas.openxmlformats.org/officeDocument/2006/relationships/hyperlink" Target="https://bulbapedia.bulbagarden.net/wiki/Baltoy_(Pok%C3%A9mon)" TargetMode="External"/><Relationship Id="rId827" Type="http://schemas.openxmlformats.org/officeDocument/2006/relationships/hyperlink" Target="https://bulbapedia.bulbagarden.net/wiki/Baltoy_(Pok%C3%A9mon)" TargetMode="External"/><Relationship Id="rId822" Type="http://schemas.openxmlformats.org/officeDocument/2006/relationships/hyperlink" Target="https://bulbapedia.bulbagarden.net/wiki/Whiscash_(Pok%C3%A9mon)" TargetMode="External"/><Relationship Id="rId821" Type="http://schemas.openxmlformats.org/officeDocument/2006/relationships/hyperlink" Target="https://bulbapedia.bulbagarden.net/wiki/Whiscash_(Pok%C3%A9mon)" TargetMode="External"/><Relationship Id="rId820" Type="http://schemas.openxmlformats.org/officeDocument/2006/relationships/hyperlink" Target="https://bulbapedia.bulbagarden.net/wiki/Barboach_(Pok%C3%A9mon)" TargetMode="External"/><Relationship Id="rId826" Type="http://schemas.openxmlformats.org/officeDocument/2006/relationships/hyperlink" Target="https://bulbapedia.bulbagarden.net/wiki/Crawdaunt_(Pok%C3%A9mon)" TargetMode="External"/><Relationship Id="rId825" Type="http://schemas.openxmlformats.org/officeDocument/2006/relationships/hyperlink" Target="https://bulbapedia.bulbagarden.net/wiki/Crawdaunt_(Pok%C3%A9mon)" TargetMode="External"/><Relationship Id="rId824" Type="http://schemas.openxmlformats.org/officeDocument/2006/relationships/hyperlink" Target="https://bulbapedia.bulbagarden.net/wiki/Corphish_(Pok%C3%A9mon)" TargetMode="External"/><Relationship Id="rId823" Type="http://schemas.openxmlformats.org/officeDocument/2006/relationships/hyperlink" Target="https://bulbapedia.bulbagarden.net/wiki/Corphish_(Pok%C3%A9mon)" TargetMode="External"/><Relationship Id="rId1650" Type="http://schemas.openxmlformats.org/officeDocument/2006/relationships/hyperlink" Target="https://bulbapedia.bulbagarden.net/wiki/Espurr_(Pok%C3%A9mon)" TargetMode="External"/><Relationship Id="rId1651" Type="http://schemas.openxmlformats.org/officeDocument/2006/relationships/hyperlink" Target="https://bulbapedia.bulbagarden.net/wiki/Meowstic_(Pok%C3%A9mon)" TargetMode="External"/><Relationship Id="rId1652" Type="http://schemas.openxmlformats.org/officeDocument/2006/relationships/hyperlink" Target="https://bulbapedia.bulbagarden.net/wiki/Meowstic_(Pok%C3%A9mon)" TargetMode="External"/><Relationship Id="rId1642" Type="http://schemas.openxmlformats.org/officeDocument/2006/relationships/hyperlink" Target="https://bulbapedia.bulbagarden.net/wiki/Furfrou_(Pok%C3%A9mon)" TargetMode="External"/><Relationship Id="rId1643" Type="http://schemas.openxmlformats.org/officeDocument/2006/relationships/hyperlink" Target="https://bulbapedia.bulbagarden.net/wiki/Furfrou_(Pok%C3%A9mon)" TargetMode="External"/><Relationship Id="rId1644" Type="http://schemas.openxmlformats.org/officeDocument/2006/relationships/hyperlink" Target="https://bulbapedia.bulbagarden.net/wiki/Furfrou_(Pok%C3%A9mon)" TargetMode="External"/><Relationship Id="rId1645" Type="http://schemas.openxmlformats.org/officeDocument/2006/relationships/hyperlink" Target="https://bulbapedia.bulbagarden.net/wiki/Furfrou_(Pok%C3%A9mon)" TargetMode="External"/><Relationship Id="rId1646" Type="http://schemas.openxmlformats.org/officeDocument/2006/relationships/hyperlink" Target="https://bulbapedia.bulbagarden.net/wiki/Furfrou_(Pok%C3%A9mon)" TargetMode="External"/><Relationship Id="rId1647" Type="http://schemas.openxmlformats.org/officeDocument/2006/relationships/hyperlink" Target="https://bulbapedia.bulbagarden.net/wiki/Furfrou_(Pok%C3%A9mon)" TargetMode="External"/><Relationship Id="rId1648" Type="http://schemas.openxmlformats.org/officeDocument/2006/relationships/hyperlink" Target="https://bulbapedia.bulbagarden.net/wiki/Furfrou_(Pok%C3%A9mon)" TargetMode="External"/><Relationship Id="rId1649" Type="http://schemas.openxmlformats.org/officeDocument/2006/relationships/hyperlink" Target="https://bulbapedia.bulbagarden.net/wiki/Espurr_(Pok%C3%A9mon)" TargetMode="External"/><Relationship Id="rId819" Type="http://schemas.openxmlformats.org/officeDocument/2006/relationships/hyperlink" Target="https://bulbapedia.bulbagarden.net/wiki/Barboach_(Pok%C3%A9mon)" TargetMode="External"/><Relationship Id="rId818" Type="http://schemas.openxmlformats.org/officeDocument/2006/relationships/hyperlink" Target="https://bulbapedia.bulbagarden.net/wiki/Solrock_(Pok%C3%A9mon)" TargetMode="External"/><Relationship Id="rId817" Type="http://schemas.openxmlformats.org/officeDocument/2006/relationships/hyperlink" Target="https://bulbapedia.bulbagarden.net/wiki/Solrock_(Pok%C3%A9mon)" TargetMode="External"/><Relationship Id="rId816" Type="http://schemas.openxmlformats.org/officeDocument/2006/relationships/hyperlink" Target="https://bulbapedia.bulbagarden.net/wiki/Lunatone_(Pok%C3%A9mon)" TargetMode="External"/><Relationship Id="rId811" Type="http://schemas.openxmlformats.org/officeDocument/2006/relationships/hyperlink" Target="https://bulbapedia.bulbagarden.net/wiki/Zangoose_(Pok%C3%A9mon)" TargetMode="External"/><Relationship Id="rId810" Type="http://schemas.openxmlformats.org/officeDocument/2006/relationships/hyperlink" Target="https://bulbapedia.bulbagarden.net/wiki/Altaria_(Pok%C3%A9mon)" TargetMode="External"/><Relationship Id="rId815" Type="http://schemas.openxmlformats.org/officeDocument/2006/relationships/hyperlink" Target="https://bulbapedia.bulbagarden.net/wiki/Lunatone_(Pok%C3%A9mon)" TargetMode="External"/><Relationship Id="rId814" Type="http://schemas.openxmlformats.org/officeDocument/2006/relationships/hyperlink" Target="https://bulbapedia.bulbagarden.net/wiki/Seviper_(Pok%C3%A9mon)" TargetMode="External"/><Relationship Id="rId813" Type="http://schemas.openxmlformats.org/officeDocument/2006/relationships/hyperlink" Target="https://bulbapedia.bulbagarden.net/wiki/Seviper_(Pok%C3%A9mon)" TargetMode="External"/><Relationship Id="rId812" Type="http://schemas.openxmlformats.org/officeDocument/2006/relationships/hyperlink" Target="https://bulbapedia.bulbagarden.net/wiki/Zangoose_(Pok%C3%A9mon)" TargetMode="External"/><Relationship Id="rId1640" Type="http://schemas.openxmlformats.org/officeDocument/2006/relationships/hyperlink" Target="https://bulbapedia.bulbagarden.net/wiki/Furfrou_(Pok%C3%A9mon)" TargetMode="External"/><Relationship Id="rId1641" Type="http://schemas.openxmlformats.org/officeDocument/2006/relationships/hyperlink" Target="https://bulbapedia.bulbagarden.net/wiki/Furfrou_(Pok%C3%A9mon)" TargetMode="External"/><Relationship Id="rId1675" Type="http://schemas.openxmlformats.org/officeDocument/2006/relationships/hyperlink" Target="https://bulbapedia.bulbagarden.net/wiki/Skrelp_(Pok%C3%A9mon)" TargetMode="External"/><Relationship Id="rId1676" Type="http://schemas.openxmlformats.org/officeDocument/2006/relationships/hyperlink" Target="https://bulbapedia.bulbagarden.net/wiki/Skrelp_(Pok%C3%A9mon)" TargetMode="External"/><Relationship Id="rId1677" Type="http://schemas.openxmlformats.org/officeDocument/2006/relationships/hyperlink" Target="https://bulbapedia.bulbagarden.net/wiki/Dragalge_(Pok%C3%A9mon)" TargetMode="External"/><Relationship Id="rId1678" Type="http://schemas.openxmlformats.org/officeDocument/2006/relationships/hyperlink" Target="https://bulbapedia.bulbagarden.net/wiki/Dragalge_(Pok%C3%A9mon)" TargetMode="External"/><Relationship Id="rId1679" Type="http://schemas.openxmlformats.org/officeDocument/2006/relationships/hyperlink" Target="https://bulbapedia.bulbagarden.net/wiki/Clauncher_(Pok%C3%A9mon)" TargetMode="External"/><Relationship Id="rId849" Type="http://schemas.openxmlformats.org/officeDocument/2006/relationships/hyperlink" Target="https://bulbapedia.bulbagarden.net/wiki/Banette_(Pok%C3%A9mon)" TargetMode="External"/><Relationship Id="rId844" Type="http://schemas.openxmlformats.org/officeDocument/2006/relationships/hyperlink" Target="https://bulbapedia.bulbagarden.net/wiki/Castform_(Pok%C3%A9mon)" TargetMode="External"/><Relationship Id="rId843" Type="http://schemas.openxmlformats.org/officeDocument/2006/relationships/hyperlink" Target="https://bulbapedia.bulbagarden.net/wiki/Castform_(Pok%C3%A9mon)" TargetMode="External"/><Relationship Id="rId842" Type="http://schemas.openxmlformats.org/officeDocument/2006/relationships/hyperlink" Target="https://bulbapedia.bulbagarden.net/wiki/Milotic_(Pok%C3%A9mon)" TargetMode="External"/><Relationship Id="rId841" Type="http://schemas.openxmlformats.org/officeDocument/2006/relationships/hyperlink" Target="https://bulbapedia.bulbagarden.net/wiki/Milotic_(Pok%C3%A9mon)" TargetMode="External"/><Relationship Id="rId848" Type="http://schemas.openxmlformats.org/officeDocument/2006/relationships/hyperlink" Target="https://bulbapedia.bulbagarden.net/wiki/Shuppet_(Pok%C3%A9mon)" TargetMode="External"/><Relationship Id="rId847" Type="http://schemas.openxmlformats.org/officeDocument/2006/relationships/hyperlink" Target="https://bulbapedia.bulbagarden.net/wiki/Shuppet_(Pok%C3%A9mon)" TargetMode="External"/><Relationship Id="rId846" Type="http://schemas.openxmlformats.org/officeDocument/2006/relationships/hyperlink" Target="https://bulbapedia.bulbagarden.net/wiki/Kecleon_(Pok%C3%A9mon)" TargetMode="External"/><Relationship Id="rId845" Type="http://schemas.openxmlformats.org/officeDocument/2006/relationships/hyperlink" Target="https://bulbapedia.bulbagarden.net/wiki/Kecleon_(Pok%C3%A9mon)" TargetMode="External"/><Relationship Id="rId1670" Type="http://schemas.openxmlformats.org/officeDocument/2006/relationships/hyperlink" Target="https://bulbapedia.bulbagarden.net/wiki/Malamar_(Pok%C3%A9mon)" TargetMode="External"/><Relationship Id="rId840" Type="http://schemas.openxmlformats.org/officeDocument/2006/relationships/hyperlink" Target="https://bulbapedia.bulbagarden.net/wiki/Feebas_(Pok%C3%A9mon)" TargetMode="External"/><Relationship Id="rId1671" Type="http://schemas.openxmlformats.org/officeDocument/2006/relationships/hyperlink" Target="https://bulbapedia.bulbagarden.net/wiki/Binacle_(Pok%C3%A9mon)" TargetMode="External"/><Relationship Id="rId1672" Type="http://schemas.openxmlformats.org/officeDocument/2006/relationships/hyperlink" Target="https://bulbapedia.bulbagarden.net/wiki/Binacle_(Pok%C3%A9mon)" TargetMode="External"/><Relationship Id="rId1673" Type="http://schemas.openxmlformats.org/officeDocument/2006/relationships/hyperlink" Target="https://bulbapedia.bulbagarden.net/wiki/Barbaracle_(Pok%C3%A9mon)" TargetMode="External"/><Relationship Id="rId1674" Type="http://schemas.openxmlformats.org/officeDocument/2006/relationships/hyperlink" Target="https://bulbapedia.bulbagarden.net/wiki/Barbaracle_(Pok%C3%A9mon)" TargetMode="External"/><Relationship Id="rId1664" Type="http://schemas.openxmlformats.org/officeDocument/2006/relationships/hyperlink" Target="https://bulbapedia.bulbagarden.net/wiki/Swirlix_(Pok%C3%A9mon)" TargetMode="External"/><Relationship Id="rId1665" Type="http://schemas.openxmlformats.org/officeDocument/2006/relationships/hyperlink" Target="https://bulbapedia.bulbagarden.net/wiki/Slurpuff_(Pok%C3%A9mon)" TargetMode="External"/><Relationship Id="rId1666" Type="http://schemas.openxmlformats.org/officeDocument/2006/relationships/hyperlink" Target="https://bulbapedia.bulbagarden.net/wiki/Slurpuff_(Pok%C3%A9mon)" TargetMode="External"/><Relationship Id="rId1667" Type="http://schemas.openxmlformats.org/officeDocument/2006/relationships/hyperlink" Target="https://bulbapedia.bulbagarden.net/wiki/Inkay_(Pok%C3%A9mon)" TargetMode="External"/><Relationship Id="rId1668" Type="http://schemas.openxmlformats.org/officeDocument/2006/relationships/hyperlink" Target="https://bulbapedia.bulbagarden.net/wiki/Inkay_(Pok%C3%A9mon)" TargetMode="External"/><Relationship Id="rId1669" Type="http://schemas.openxmlformats.org/officeDocument/2006/relationships/hyperlink" Target="https://bulbapedia.bulbagarden.net/wiki/Malamar_(Pok%C3%A9mon)" TargetMode="External"/><Relationship Id="rId839" Type="http://schemas.openxmlformats.org/officeDocument/2006/relationships/hyperlink" Target="https://bulbapedia.bulbagarden.net/wiki/Feebas_(Pok%C3%A9mon)" TargetMode="External"/><Relationship Id="rId838" Type="http://schemas.openxmlformats.org/officeDocument/2006/relationships/hyperlink" Target="https://bulbapedia.bulbagarden.net/wiki/Armaldo_(Pok%C3%A9mon)" TargetMode="External"/><Relationship Id="rId833" Type="http://schemas.openxmlformats.org/officeDocument/2006/relationships/hyperlink" Target="https://bulbapedia.bulbagarden.net/wiki/Cradily_(Pok%C3%A9mon)" TargetMode="External"/><Relationship Id="rId832" Type="http://schemas.openxmlformats.org/officeDocument/2006/relationships/hyperlink" Target="https://bulbapedia.bulbagarden.net/wiki/Lileep_(Pok%C3%A9mon)" TargetMode="External"/><Relationship Id="rId831" Type="http://schemas.openxmlformats.org/officeDocument/2006/relationships/hyperlink" Target="https://bulbapedia.bulbagarden.net/wiki/Lileep_(Pok%C3%A9mon)" TargetMode="External"/><Relationship Id="rId830" Type="http://schemas.openxmlformats.org/officeDocument/2006/relationships/hyperlink" Target="https://bulbapedia.bulbagarden.net/wiki/Claydol_(Pok%C3%A9mon)" TargetMode="External"/><Relationship Id="rId837" Type="http://schemas.openxmlformats.org/officeDocument/2006/relationships/hyperlink" Target="https://bulbapedia.bulbagarden.net/wiki/Armaldo_(Pok%C3%A9mon)" TargetMode="External"/><Relationship Id="rId836" Type="http://schemas.openxmlformats.org/officeDocument/2006/relationships/hyperlink" Target="https://bulbapedia.bulbagarden.net/wiki/Anorith_(Pok%C3%A9mon)" TargetMode="External"/><Relationship Id="rId835" Type="http://schemas.openxmlformats.org/officeDocument/2006/relationships/hyperlink" Target="https://bulbapedia.bulbagarden.net/wiki/Anorith_(Pok%C3%A9mon)" TargetMode="External"/><Relationship Id="rId834" Type="http://schemas.openxmlformats.org/officeDocument/2006/relationships/hyperlink" Target="https://bulbapedia.bulbagarden.net/wiki/Cradily_(Pok%C3%A9mon)" TargetMode="External"/><Relationship Id="rId1660" Type="http://schemas.openxmlformats.org/officeDocument/2006/relationships/hyperlink" Target="https://bulbapedia.bulbagarden.net/wiki/Spritzee_(Pok%C3%A9mon)" TargetMode="External"/><Relationship Id="rId1661" Type="http://schemas.openxmlformats.org/officeDocument/2006/relationships/hyperlink" Target="https://bulbapedia.bulbagarden.net/wiki/Aromatisse_(Pok%C3%A9mon)" TargetMode="External"/><Relationship Id="rId1662" Type="http://schemas.openxmlformats.org/officeDocument/2006/relationships/hyperlink" Target="https://bulbapedia.bulbagarden.net/wiki/Aromatisse_(Pok%C3%A9mon)" TargetMode="External"/><Relationship Id="rId1663" Type="http://schemas.openxmlformats.org/officeDocument/2006/relationships/hyperlink" Target="https://bulbapedia.bulbagarden.net/wiki/Swirlix_(Pok%C3%A9mon)" TargetMode="External"/><Relationship Id="rId2148" Type="http://schemas.openxmlformats.org/officeDocument/2006/relationships/hyperlink" Target="https://bulbapedia.bulbagarden.net/wiki/Spectrier_(Pok%C3%A9mon)" TargetMode="External"/><Relationship Id="rId2149" Type="http://schemas.openxmlformats.org/officeDocument/2006/relationships/hyperlink" Target="https://bulbapedia.bulbagarden.net/wiki/Calyrex_(Pok%C3%A9mon)" TargetMode="External"/><Relationship Id="rId469" Type="http://schemas.openxmlformats.org/officeDocument/2006/relationships/hyperlink" Target="https://bulbapedia.bulbagarden.net/wiki/Umbreon_(Pok%C3%A9mon)" TargetMode="External"/><Relationship Id="rId468" Type="http://schemas.openxmlformats.org/officeDocument/2006/relationships/hyperlink" Target="https://bulbapedia.bulbagarden.net/wiki/Espeon_(Pok%C3%A9mon)" TargetMode="External"/><Relationship Id="rId467" Type="http://schemas.openxmlformats.org/officeDocument/2006/relationships/hyperlink" Target="https://bulbapedia.bulbagarden.net/wiki/Espeon_(Pok%C3%A9mon)" TargetMode="External"/><Relationship Id="rId1290" Type="http://schemas.openxmlformats.org/officeDocument/2006/relationships/hyperlink" Target="https://bulbapedia.bulbagarden.net/wiki/Darumaka_(Pok%C3%A9mon)" TargetMode="External"/><Relationship Id="rId1291" Type="http://schemas.openxmlformats.org/officeDocument/2006/relationships/hyperlink" Target="https://bulbapedia.bulbagarden.net/wiki/Darmanitan_(Pok%C3%A9mon)" TargetMode="External"/><Relationship Id="rId1292" Type="http://schemas.openxmlformats.org/officeDocument/2006/relationships/hyperlink" Target="https://bulbapedia.bulbagarden.net/wiki/Darmanitan_(Pok%C3%A9mon)" TargetMode="External"/><Relationship Id="rId462" Type="http://schemas.openxmlformats.org/officeDocument/2006/relationships/hyperlink" Target="https://bulbapedia.bulbagarden.net/wiki/Wooper_(Pok%C3%A9mon)" TargetMode="External"/><Relationship Id="rId1293" Type="http://schemas.openxmlformats.org/officeDocument/2006/relationships/hyperlink" Target="https://bulbapedia.bulbagarden.net/wiki/Darmanitan_(Pok%C3%A9mon)" TargetMode="External"/><Relationship Id="rId2140" Type="http://schemas.openxmlformats.org/officeDocument/2006/relationships/hyperlink" Target="https://bulbapedia.bulbagarden.net/wiki/Zarude_(Pok%C3%A9mon)" TargetMode="External"/><Relationship Id="rId461" Type="http://schemas.openxmlformats.org/officeDocument/2006/relationships/hyperlink" Target="https://bulbapedia.bulbagarden.net/wiki/Wooper_(Pok%C3%A9mon)" TargetMode="External"/><Relationship Id="rId1294" Type="http://schemas.openxmlformats.org/officeDocument/2006/relationships/hyperlink" Target="https://bulbapedia.bulbagarden.net/wiki/Darmanitan_(Pok%C3%A9mon)" TargetMode="External"/><Relationship Id="rId2141" Type="http://schemas.openxmlformats.org/officeDocument/2006/relationships/hyperlink" Target="https://bulbapedia.bulbagarden.net/wiki/Regieleki_(Pok%C3%A9mon)" TargetMode="External"/><Relationship Id="rId460" Type="http://schemas.openxmlformats.org/officeDocument/2006/relationships/hyperlink" Target="https://bulbapedia.bulbagarden.net/wiki/Yanma_(Pok%C3%A9mon)" TargetMode="External"/><Relationship Id="rId1295" Type="http://schemas.openxmlformats.org/officeDocument/2006/relationships/hyperlink" Target="https://bulbapedia.bulbagarden.net/wiki/Maractus_(Pok%C3%A9mon)" TargetMode="External"/><Relationship Id="rId2142" Type="http://schemas.openxmlformats.org/officeDocument/2006/relationships/hyperlink" Target="https://bulbapedia.bulbagarden.net/wiki/Regieleki_(Pok%C3%A9mon)" TargetMode="External"/><Relationship Id="rId1296" Type="http://schemas.openxmlformats.org/officeDocument/2006/relationships/hyperlink" Target="https://bulbapedia.bulbagarden.net/wiki/Maractus_(Pok%C3%A9mon)" TargetMode="External"/><Relationship Id="rId2143" Type="http://schemas.openxmlformats.org/officeDocument/2006/relationships/hyperlink" Target="https://bulbapedia.bulbagarden.net/wiki/Regidrago_(Pok%C3%A9mon)" TargetMode="External"/><Relationship Id="rId466" Type="http://schemas.openxmlformats.org/officeDocument/2006/relationships/hyperlink" Target="https://bulbapedia.bulbagarden.net/wiki/Quagsire_(Pok%C3%A9mon)" TargetMode="External"/><Relationship Id="rId1297" Type="http://schemas.openxmlformats.org/officeDocument/2006/relationships/hyperlink" Target="https://bulbapedia.bulbagarden.net/wiki/Dwebble_(Pok%C3%A9mon)" TargetMode="External"/><Relationship Id="rId2144" Type="http://schemas.openxmlformats.org/officeDocument/2006/relationships/hyperlink" Target="https://bulbapedia.bulbagarden.net/wiki/Regidrago_(Pok%C3%A9mon)" TargetMode="External"/><Relationship Id="rId465" Type="http://schemas.openxmlformats.org/officeDocument/2006/relationships/hyperlink" Target="https://bulbapedia.bulbagarden.net/wiki/Quagsire_(Pok%C3%A9mon)" TargetMode="External"/><Relationship Id="rId1298" Type="http://schemas.openxmlformats.org/officeDocument/2006/relationships/hyperlink" Target="https://bulbapedia.bulbagarden.net/wiki/Dwebble_(Pok%C3%A9mon)" TargetMode="External"/><Relationship Id="rId2145" Type="http://schemas.openxmlformats.org/officeDocument/2006/relationships/hyperlink" Target="https://bulbapedia.bulbagarden.net/wiki/Glastrier_(Pok%C3%A9mon)" TargetMode="External"/><Relationship Id="rId464" Type="http://schemas.openxmlformats.org/officeDocument/2006/relationships/hyperlink" Target="https://bulbapedia.bulbagarden.net/wiki/Wooper_(Pok%C3%A9mon)" TargetMode="External"/><Relationship Id="rId1299" Type="http://schemas.openxmlformats.org/officeDocument/2006/relationships/hyperlink" Target="https://bulbapedia.bulbagarden.net/wiki/Crustle_(Pok%C3%A9mon)" TargetMode="External"/><Relationship Id="rId2146" Type="http://schemas.openxmlformats.org/officeDocument/2006/relationships/hyperlink" Target="https://bulbapedia.bulbagarden.net/wiki/Glastrier_(Pok%C3%A9mon)" TargetMode="External"/><Relationship Id="rId463" Type="http://schemas.openxmlformats.org/officeDocument/2006/relationships/hyperlink" Target="https://bulbapedia.bulbagarden.net/wiki/Wooper_(Pok%C3%A9mon)" TargetMode="External"/><Relationship Id="rId2147" Type="http://schemas.openxmlformats.org/officeDocument/2006/relationships/hyperlink" Target="https://bulbapedia.bulbagarden.net/wiki/Spectrier_(Pok%C3%A9mon)" TargetMode="External"/><Relationship Id="rId2137" Type="http://schemas.openxmlformats.org/officeDocument/2006/relationships/hyperlink" Target="https://bulbapedia.bulbagarden.net/wiki/Zarude_(Pok%C3%A9mon)" TargetMode="External"/><Relationship Id="rId2138" Type="http://schemas.openxmlformats.org/officeDocument/2006/relationships/hyperlink" Target="https://bulbapedia.bulbagarden.net/wiki/Zarude_(Pok%C3%A9mon)" TargetMode="External"/><Relationship Id="rId2139" Type="http://schemas.openxmlformats.org/officeDocument/2006/relationships/hyperlink" Target="https://bulbapedia.bulbagarden.net/wiki/Zarude_(Pok%C3%A9mon)" TargetMode="External"/><Relationship Id="rId459" Type="http://schemas.openxmlformats.org/officeDocument/2006/relationships/hyperlink" Target="https://bulbapedia.bulbagarden.net/wiki/Yanma_(Pok%C3%A9mon)" TargetMode="External"/><Relationship Id="rId458" Type="http://schemas.openxmlformats.org/officeDocument/2006/relationships/hyperlink" Target="https://bulbapedia.bulbagarden.net/wiki/Sunflora_(Pok%C3%A9mon)" TargetMode="External"/><Relationship Id="rId457" Type="http://schemas.openxmlformats.org/officeDocument/2006/relationships/hyperlink" Target="https://bulbapedia.bulbagarden.net/wiki/Sunflora_(Pok%C3%A9mon)" TargetMode="External"/><Relationship Id="rId456" Type="http://schemas.openxmlformats.org/officeDocument/2006/relationships/hyperlink" Target="https://bulbapedia.bulbagarden.net/wiki/Sunkern_(Pok%C3%A9mon)" TargetMode="External"/><Relationship Id="rId1280" Type="http://schemas.openxmlformats.org/officeDocument/2006/relationships/hyperlink" Target="https://bulbapedia.bulbagarden.net/wiki/Basculin_(Pok%C3%A9mon)" TargetMode="External"/><Relationship Id="rId1281" Type="http://schemas.openxmlformats.org/officeDocument/2006/relationships/hyperlink" Target="https://bulbapedia.bulbagarden.net/wiki/Sandile_(Pok%C3%A9mon)" TargetMode="External"/><Relationship Id="rId451" Type="http://schemas.openxmlformats.org/officeDocument/2006/relationships/hyperlink" Target="https://bulbapedia.bulbagarden.net/wiki/Jumpluff_(Pok%C3%A9mon)" TargetMode="External"/><Relationship Id="rId1282" Type="http://schemas.openxmlformats.org/officeDocument/2006/relationships/hyperlink" Target="https://bulbapedia.bulbagarden.net/wiki/Sandile_(Pok%C3%A9mon)" TargetMode="External"/><Relationship Id="rId450" Type="http://schemas.openxmlformats.org/officeDocument/2006/relationships/hyperlink" Target="https://bulbapedia.bulbagarden.net/wiki/Skiploom_(Pok%C3%A9mon)" TargetMode="External"/><Relationship Id="rId1283" Type="http://schemas.openxmlformats.org/officeDocument/2006/relationships/hyperlink" Target="https://bulbapedia.bulbagarden.net/wiki/Krokorok_(Pok%C3%A9mon)" TargetMode="External"/><Relationship Id="rId2130" Type="http://schemas.openxmlformats.org/officeDocument/2006/relationships/hyperlink" Target="https://bulbapedia.bulbagarden.net/wiki/Eternatus_(Pok%C3%A9mon)" TargetMode="External"/><Relationship Id="rId1284" Type="http://schemas.openxmlformats.org/officeDocument/2006/relationships/hyperlink" Target="https://bulbapedia.bulbagarden.net/wiki/Krokorok_(Pok%C3%A9mon)" TargetMode="External"/><Relationship Id="rId2131" Type="http://schemas.openxmlformats.org/officeDocument/2006/relationships/hyperlink" Target="https://bulbapedia.bulbagarden.net/wiki/Kubfu_(Pok%C3%A9mon)" TargetMode="External"/><Relationship Id="rId1285" Type="http://schemas.openxmlformats.org/officeDocument/2006/relationships/hyperlink" Target="https://bulbapedia.bulbagarden.net/wiki/Krookodile_(Pok%C3%A9mon)" TargetMode="External"/><Relationship Id="rId2132" Type="http://schemas.openxmlformats.org/officeDocument/2006/relationships/hyperlink" Target="https://bulbapedia.bulbagarden.net/wiki/Kubfu_(Pok%C3%A9mon)" TargetMode="External"/><Relationship Id="rId455" Type="http://schemas.openxmlformats.org/officeDocument/2006/relationships/hyperlink" Target="https://bulbapedia.bulbagarden.net/wiki/Sunkern_(Pok%C3%A9mon)" TargetMode="External"/><Relationship Id="rId1286" Type="http://schemas.openxmlformats.org/officeDocument/2006/relationships/hyperlink" Target="https://bulbapedia.bulbagarden.net/wiki/Krookodile_(Pok%C3%A9mon)" TargetMode="External"/><Relationship Id="rId2133" Type="http://schemas.openxmlformats.org/officeDocument/2006/relationships/hyperlink" Target="https://bulbapedia.bulbagarden.net/wiki/Urshifu_(Pok%C3%A9mon)" TargetMode="External"/><Relationship Id="rId454" Type="http://schemas.openxmlformats.org/officeDocument/2006/relationships/hyperlink" Target="https://bulbapedia.bulbagarden.net/wiki/Aipom_(Pok%C3%A9mon)" TargetMode="External"/><Relationship Id="rId1287" Type="http://schemas.openxmlformats.org/officeDocument/2006/relationships/hyperlink" Target="https://bulbapedia.bulbagarden.net/wiki/Darumaka_(Pok%C3%A9mon)" TargetMode="External"/><Relationship Id="rId2134" Type="http://schemas.openxmlformats.org/officeDocument/2006/relationships/hyperlink" Target="https://bulbapedia.bulbagarden.net/wiki/Urshifu_(Pok%C3%A9mon)" TargetMode="External"/><Relationship Id="rId453" Type="http://schemas.openxmlformats.org/officeDocument/2006/relationships/hyperlink" Target="https://bulbapedia.bulbagarden.net/wiki/Aipom_(Pok%C3%A9mon)" TargetMode="External"/><Relationship Id="rId1288" Type="http://schemas.openxmlformats.org/officeDocument/2006/relationships/hyperlink" Target="https://bulbapedia.bulbagarden.net/wiki/Darumaka_(Pok%C3%A9mon)" TargetMode="External"/><Relationship Id="rId2135" Type="http://schemas.openxmlformats.org/officeDocument/2006/relationships/hyperlink" Target="https://bulbapedia.bulbagarden.net/wiki/Urshifu_(Pok%C3%A9mon)" TargetMode="External"/><Relationship Id="rId452" Type="http://schemas.openxmlformats.org/officeDocument/2006/relationships/hyperlink" Target="https://bulbapedia.bulbagarden.net/wiki/Jumpluff_(Pok%C3%A9mon)" TargetMode="External"/><Relationship Id="rId1289" Type="http://schemas.openxmlformats.org/officeDocument/2006/relationships/hyperlink" Target="https://bulbapedia.bulbagarden.net/wiki/Darumaka_(Pok%C3%A9mon)" TargetMode="External"/><Relationship Id="rId2136" Type="http://schemas.openxmlformats.org/officeDocument/2006/relationships/hyperlink" Target="https://bulbapedia.bulbagarden.net/wiki/Urshifu_(Pok%C3%A9mon)" TargetMode="External"/><Relationship Id="rId491" Type="http://schemas.openxmlformats.org/officeDocument/2006/relationships/hyperlink" Target="https://bulbapedia.bulbagarden.net/wiki/Unown_(Pok%C3%A9mon)" TargetMode="External"/><Relationship Id="rId490" Type="http://schemas.openxmlformats.org/officeDocument/2006/relationships/hyperlink" Target="https://bulbapedia.bulbagarden.net/wiki/Unown_(Pok%C3%A9mon)" TargetMode="External"/><Relationship Id="rId489" Type="http://schemas.openxmlformats.org/officeDocument/2006/relationships/hyperlink" Target="https://bulbapedia.bulbagarden.net/wiki/Unown_(Pok%C3%A9mon)" TargetMode="External"/><Relationship Id="rId2160" Type="http://schemas.openxmlformats.org/officeDocument/2006/relationships/hyperlink" Target="https://bulbapedia.bulbagarden.net/wiki/Sneasler_(Pok%C3%A9mon)" TargetMode="External"/><Relationship Id="rId2161" Type="http://schemas.openxmlformats.org/officeDocument/2006/relationships/hyperlink" Target="https://bulbapedia.bulbagarden.net/wiki/Sneasler_(Pok%C3%A9mon)" TargetMode="External"/><Relationship Id="rId484" Type="http://schemas.openxmlformats.org/officeDocument/2006/relationships/hyperlink" Target="https://bulbapedia.bulbagarden.net/wiki/Unown_(Pok%C3%A9mon)" TargetMode="External"/><Relationship Id="rId2162" Type="http://schemas.openxmlformats.org/officeDocument/2006/relationships/hyperlink" Target="https://bulbapedia.bulbagarden.net/wiki/Overqwil_(Pok%C3%A9mon)" TargetMode="External"/><Relationship Id="rId483" Type="http://schemas.openxmlformats.org/officeDocument/2006/relationships/hyperlink" Target="https://bulbapedia.bulbagarden.net/wiki/Unown_(Pok%C3%A9mon)" TargetMode="External"/><Relationship Id="rId2163" Type="http://schemas.openxmlformats.org/officeDocument/2006/relationships/hyperlink" Target="https://bulbapedia.bulbagarden.net/wiki/Overqwil_(Pok%C3%A9mon)" TargetMode="External"/><Relationship Id="rId482" Type="http://schemas.openxmlformats.org/officeDocument/2006/relationships/hyperlink" Target="https://bulbapedia.bulbagarden.net/wiki/Unown_(Pok%C3%A9mon)" TargetMode="External"/><Relationship Id="rId2164" Type="http://schemas.openxmlformats.org/officeDocument/2006/relationships/hyperlink" Target="https://bulbapedia.bulbagarden.net/wiki/Enamorus_(Pok%C3%A9mon)" TargetMode="External"/><Relationship Id="rId481" Type="http://schemas.openxmlformats.org/officeDocument/2006/relationships/hyperlink" Target="https://bulbapedia.bulbagarden.net/wiki/Unown_(Pok%C3%A9mon)" TargetMode="External"/><Relationship Id="rId2165" Type="http://schemas.openxmlformats.org/officeDocument/2006/relationships/hyperlink" Target="https://bulbapedia.bulbagarden.net/wiki/Enamorus_(Pok%C3%A9mon)" TargetMode="External"/><Relationship Id="rId488" Type="http://schemas.openxmlformats.org/officeDocument/2006/relationships/hyperlink" Target="https://bulbapedia.bulbagarden.net/wiki/Unown_(Pok%C3%A9mon)" TargetMode="External"/><Relationship Id="rId2166" Type="http://schemas.openxmlformats.org/officeDocument/2006/relationships/hyperlink" Target="https://bulbapedia.bulbagarden.net/wiki/Enamorus_(Pok%C3%A9mon)" TargetMode="External"/><Relationship Id="rId487" Type="http://schemas.openxmlformats.org/officeDocument/2006/relationships/hyperlink" Target="https://bulbapedia.bulbagarden.net/wiki/Unown_(Pok%C3%A9mon)" TargetMode="External"/><Relationship Id="rId2167" Type="http://schemas.openxmlformats.org/officeDocument/2006/relationships/hyperlink" Target="https://bulbapedia.bulbagarden.net/wiki/Enamorus_(Pok%C3%A9mon)" TargetMode="External"/><Relationship Id="rId486" Type="http://schemas.openxmlformats.org/officeDocument/2006/relationships/hyperlink" Target="https://bulbapedia.bulbagarden.net/wiki/Unown_(Pok%C3%A9mon)" TargetMode="External"/><Relationship Id="rId2168" Type="http://schemas.openxmlformats.org/officeDocument/2006/relationships/drawing" Target="../drawings/drawing4.xml"/><Relationship Id="rId485" Type="http://schemas.openxmlformats.org/officeDocument/2006/relationships/hyperlink" Target="https://bulbapedia.bulbagarden.net/wiki/Unown_(Pok%C3%A9mon)" TargetMode="External"/><Relationship Id="rId2159" Type="http://schemas.openxmlformats.org/officeDocument/2006/relationships/hyperlink" Target="https://bulbapedia.bulbagarden.net/wiki/Basculegion_(Pok%C3%A9mon)" TargetMode="External"/><Relationship Id="rId480" Type="http://schemas.openxmlformats.org/officeDocument/2006/relationships/hyperlink" Target="https://bulbapedia.bulbagarden.net/wiki/Unown_(Pok%C3%A9mon)" TargetMode="External"/><Relationship Id="rId479" Type="http://schemas.openxmlformats.org/officeDocument/2006/relationships/hyperlink" Target="https://bulbapedia.bulbagarden.net/wiki/Unown_(Pok%C3%A9mon)" TargetMode="External"/><Relationship Id="rId478" Type="http://schemas.openxmlformats.org/officeDocument/2006/relationships/hyperlink" Target="https://bulbapedia.bulbagarden.net/wiki/Misdreavus_(Pok%C3%A9mon)" TargetMode="External"/><Relationship Id="rId2150" Type="http://schemas.openxmlformats.org/officeDocument/2006/relationships/hyperlink" Target="https://bulbapedia.bulbagarden.net/wiki/Calyrex_(Pok%C3%A9mon)" TargetMode="External"/><Relationship Id="rId473" Type="http://schemas.openxmlformats.org/officeDocument/2006/relationships/hyperlink" Target="https://bulbapedia.bulbagarden.net/wiki/Slowking_(Pok%C3%A9mon)" TargetMode="External"/><Relationship Id="rId2151" Type="http://schemas.openxmlformats.org/officeDocument/2006/relationships/hyperlink" Target="https://bulbapedia.bulbagarden.net/wiki/Wyrdeer_(Pok%C3%A9mon)" TargetMode="External"/><Relationship Id="rId472" Type="http://schemas.openxmlformats.org/officeDocument/2006/relationships/hyperlink" Target="https://bulbapedia.bulbagarden.net/wiki/Murkrow_(Pok%C3%A9mon)" TargetMode="External"/><Relationship Id="rId2152" Type="http://schemas.openxmlformats.org/officeDocument/2006/relationships/hyperlink" Target="https://bulbapedia.bulbagarden.net/wiki/Wyrdeer_(Pok%C3%A9mon)" TargetMode="External"/><Relationship Id="rId471" Type="http://schemas.openxmlformats.org/officeDocument/2006/relationships/hyperlink" Target="https://bulbapedia.bulbagarden.net/wiki/Murkrow_(Pok%C3%A9mon)" TargetMode="External"/><Relationship Id="rId2153" Type="http://schemas.openxmlformats.org/officeDocument/2006/relationships/hyperlink" Target="https://bulbapedia.bulbagarden.net/wiki/Kleavor_(Pok%C3%A9mon)" TargetMode="External"/><Relationship Id="rId470" Type="http://schemas.openxmlformats.org/officeDocument/2006/relationships/hyperlink" Target="https://bulbapedia.bulbagarden.net/wiki/Umbreon_(Pok%C3%A9mon)" TargetMode="External"/><Relationship Id="rId2154" Type="http://schemas.openxmlformats.org/officeDocument/2006/relationships/hyperlink" Target="https://bulbapedia.bulbagarden.net/wiki/Kleavor_(Pok%C3%A9mon)" TargetMode="External"/><Relationship Id="rId477" Type="http://schemas.openxmlformats.org/officeDocument/2006/relationships/hyperlink" Target="https://bulbapedia.bulbagarden.net/wiki/Misdreavus_(Pok%C3%A9mon)" TargetMode="External"/><Relationship Id="rId2155" Type="http://schemas.openxmlformats.org/officeDocument/2006/relationships/hyperlink" Target="https://bulbapedia.bulbagarden.net/wiki/Ursaluna_(Pok%C3%A9mon)" TargetMode="External"/><Relationship Id="rId476" Type="http://schemas.openxmlformats.org/officeDocument/2006/relationships/hyperlink" Target="https://bulbapedia.bulbagarden.net/wiki/Slowking_(Pok%C3%A9mon)" TargetMode="External"/><Relationship Id="rId2156" Type="http://schemas.openxmlformats.org/officeDocument/2006/relationships/hyperlink" Target="https://bulbapedia.bulbagarden.net/wiki/Ursaluna_(Pok%C3%A9mon)" TargetMode="External"/><Relationship Id="rId475" Type="http://schemas.openxmlformats.org/officeDocument/2006/relationships/hyperlink" Target="https://bulbapedia.bulbagarden.net/wiki/Slowking_(Pok%C3%A9mon)" TargetMode="External"/><Relationship Id="rId2157" Type="http://schemas.openxmlformats.org/officeDocument/2006/relationships/hyperlink" Target="https://bulbapedia.bulbagarden.net/wiki/Ursaluna_(Pok%C3%A9mon)" TargetMode="External"/><Relationship Id="rId474" Type="http://schemas.openxmlformats.org/officeDocument/2006/relationships/hyperlink" Target="https://bulbapedia.bulbagarden.net/wiki/Slowking_(Pok%C3%A9mon)" TargetMode="External"/><Relationship Id="rId2158" Type="http://schemas.openxmlformats.org/officeDocument/2006/relationships/hyperlink" Target="https://bulbapedia.bulbagarden.net/wiki/Basculegion_(Pok%C3%A9mon)" TargetMode="External"/><Relationship Id="rId1257" Type="http://schemas.openxmlformats.org/officeDocument/2006/relationships/hyperlink" Target="https://bulbapedia.bulbagarden.net/wiki/Leavanny_(Pok%C3%A9mon)" TargetMode="External"/><Relationship Id="rId2104" Type="http://schemas.openxmlformats.org/officeDocument/2006/relationships/hyperlink" Target="https://bulbapedia.bulbagarden.net/wiki/Morpeko_(Pok%C3%A9mon)" TargetMode="External"/><Relationship Id="rId1258" Type="http://schemas.openxmlformats.org/officeDocument/2006/relationships/hyperlink" Target="https://bulbapedia.bulbagarden.net/wiki/Leavanny_(Pok%C3%A9mon)" TargetMode="External"/><Relationship Id="rId2105" Type="http://schemas.openxmlformats.org/officeDocument/2006/relationships/hyperlink" Target="https://bulbapedia.bulbagarden.net/wiki/Cufant_(Pok%C3%A9mon)" TargetMode="External"/><Relationship Id="rId1259" Type="http://schemas.openxmlformats.org/officeDocument/2006/relationships/hyperlink" Target="https://bulbapedia.bulbagarden.net/wiki/Venipede_(Pok%C3%A9mon)" TargetMode="External"/><Relationship Id="rId2106" Type="http://schemas.openxmlformats.org/officeDocument/2006/relationships/hyperlink" Target="https://bulbapedia.bulbagarden.net/wiki/Cufant_(Pok%C3%A9mon)" TargetMode="External"/><Relationship Id="rId2107" Type="http://schemas.openxmlformats.org/officeDocument/2006/relationships/hyperlink" Target="https://bulbapedia.bulbagarden.net/wiki/Copperajah_(Pok%C3%A9mon)" TargetMode="External"/><Relationship Id="rId2108" Type="http://schemas.openxmlformats.org/officeDocument/2006/relationships/hyperlink" Target="https://bulbapedia.bulbagarden.net/wiki/Copperajah_(Pok%C3%A9mon)" TargetMode="External"/><Relationship Id="rId2109" Type="http://schemas.openxmlformats.org/officeDocument/2006/relationships/hyperlink" Target="https://bulbapedia.bulbagarden.net/wiki/Dracozolt_(Pok%C3%A9mon)" TargetMode="External"/><Relationship Id="rId426" Type="http://schemas.openxmlformats.org/officeDocument/2006/relationships/hyperlink" Target="https://bulbapedia.bulbagarden.net/wiki/Togetic_(Pok%C3%A9mon)" TargetMode="External"/><Relationship Id="rId425" Type="http://schemas.openxmlformats.org/officeDocument/2006/relationships/hyperlink" Target="https://bulbapedia.bulbagarden.net/wiki/Togetic_(Pok%C3%A9mon)" TargetMode="External"/><Relationship Id="rId424" Type="http://schemas.openxmlformats.org/officeDocument/2006/relationships/hyperlink" Target="https://bulbapedia.bulbagarden.net/wiki/Togepi_(Pok%C3%A9mon)" TargetMode="External"/><Relationship Id="rId423" Type="http://schemas.openxmlformats.org/officeDocument/2006/relationships/hyperlink" Target="https://bulbapedia.bulbagarden.net/wiki/Togepi_(Pok%C3%A9mon)" TargetMode="External"/><Relationship Id="rId429" Type="http://schemas.openxmlformats.org/officeDocument/2006/relationships/hyperlink" Target="https://bulbapedia.bulbagarden.net/wiki/Xatu_(Pok%C3%A9mon)" TargetMode="External"/><Relationship Id="rId428" Type="http://schemas.openxmlformats.org/officeDocument/2006/relationships/hyperlink" Target="https://bulbapedia.bulbagarden.net/wiki/Natu_(Pok%C3%A9mon)" TargetMode="External"/><Relationship Id="rId427" Type="http://schemas.openxmlformats.org/officeDocument/2006/relationships/hyperlink" Target="https://bulbapedia.bulbagarden.net/wiki/Natu_(Pok%C3%A9mon)" TargetMode="External"/><Relationship Id="rId1250" Type="http://schemas.openxmlformats.org/officeDocument/2006/relationships/hyperlink" Target="https://bulbapedia.bulbagarden.net/wiki/Throh_(Pok%C3%A9mon)" TargetMode="External"/><Relationship Id="rId1251" Type="http://schemas.openxmlformats.org/officeDocument/2006/relationships/hyperlink" Target="https://bulbapedia.bulbagarden.net/wiki/Sawk_(Pok%C3%A9mon)" TargetMode="External"/><Relationship Id="rId1252" Type="http://schemas.openxmlformats.org/officeDocument/2006/relationships/hyperlink" Target="https://bulbapedia.bulbagarden.net/wiki/Sawk_(Pok%C3%A9mon)" TargetMode="External"/><Relationship Id="rId422" Type="http://schemas.openxmlformats.org/officeDocument/2006/relationships/hyperlink" Target="https://bulbapedia.bulbagarden.net/wiki/Igglybuff_(Pok%C3%A9mon)" TargetMode="External"/><Relationship Id="rId1253" Type="http://schemas.openxmlformats.org/officeDocument/2006/relationships/hyperlink" Target="https://bulbapedia.bulbagarden.net/wiki/Sewaddle_(Pok%C3%A9mon)" TargetMode="External"/><Relationship Id="rId2100" Type="http://schemas.openxmlformats.org/officeDocument/2006/relationships/hyperlink" Target="https://bulbapedia.bulbagarden.net/wiki/Eiscue_(Pok%C3%A9mon)" TargetMode="External"/><Relationship Id="rId421" Type="http://schemas.openxmlformats.org/officeDocument/2006/relationships/hyperlink" Target="https://bulbapedia.bulbagarden.net/wiki/Igglybuff_(Pok%C3%A9mon)" TargetMode="External"/><Relationship Id="rId1254" Type="http://schemas.openxmlformats.org/officeDocument/2006/relationships/hyperlink" Target="https://bulbapedia.bulbagarden.net/wiki/Sewaddle_(Pok%C3%A9mon)" TargetMode="External"/><Relationship Id="rId2101" Type="http://schemas.openxmlformats.org/officeDocument/2006/relationships/hyperlink" Target="https://bulbapedia.bulbagarden.net/wiki/Indeedee_(Pok%C3%A9mon)" TargetMode="External"/><Relationship Id="rId420" Type="http://schemas.openxmlformats.org/officeDocument/2006/relationships/hyperlink" Target="https://bulbapedia.bulbagarden.net/wiki/Cleffa_(Pok%C3%A9mon)" TargetMode="External"/><Relationship Id="rId1255" Type="http://schemas.openxmlformats.org/officeDocument/2006/relationships/hyperlink" Target="https://bulbapedia.bulbagarden.net/wiki/Swadloon_(Pok%C3%A9mon)" TargetMode="External"/><Relationship Id="rId2102" Type="http://schemas.openxmlformats.org/officeDocument/2006/relationships/hyperlink" Target="https://bulbapedia.bulbagarden.net/wiki/Indeedee_(Pok%C3%A9mon)" TargetMode="External"/><Relationship Id="rId1256" Type="http://schemas.openxmlformats.org/officeDocument/2006/relationships/hyperlink" Target="https://bulbapedia.bulbagarden.net/wiki/Swadloon_(Pok%C3%A9mon)" TargetMode="External"/><Relationship Id="rId2103" Type="http://schemas.openxmlformats.org/officeDocument/2006/relationships/hyperlink" Target="https://bulbapedia.bulbagarden.net/wiki/Morpeko_(Pok%C3%A9mon)" TargetMode="External"/><Relationship Id="rId1246" Type="http://schemas.openxmlformats.org/officeDocument/2006/relationships/hyperlink" Target="https://bulbapedia.bulbagarden.net/wiki/Palpitoad_(Pok%C3%A9mon)" TargetMode="External"/><Relationship Id="rId1247" Type="http://schemas.openxmlformats.org/officeDocument/2006/relationships/hyperlink" Target="https://bulbapedia.bulbagarden.net/wiki/Seismitoad_(Pok%C3%A9mon)" TargetMode="External"/><Relationship Id="rId1248" Type="http://schemas.openxmlformats.org/officeDocument/2006/relationships/hyperlink" Target="https://bulbapedia.bulbagarden.net/wiki/Seismitoad_(Pok%C3%A9mon)" TargetMode="External"/><Relationship Id="rId1249" Type="http://schemas.openxmlformats.org/officeDocument/2006/relationships/hyperlink" Target="https://bulbapedia.bulbagarden.net/wiki/Throh_(Pok%C3%A9mon)" TargetMode="External"/><Relationship Id="rId415" Type="http://schemas.openxmlformats.org/officeDocument/2006/relationships/hyperlink" Target="https://bulbapedia.bulbagarden.net/wiki/Lanturn_(Pok%C3%A9mon)" TargetMode="External"/><Relationship Id="rId899" Type="http://schemas.openxmlformats.org/officeDocument/2006/relationships/hyperlink" Target="https://bulbapedia.bulbagarden.net/wiki/Registeel_(Pok%C3%A9mon)" TargetMode="External"/><Relationship Id="rId414" Type="http://schemas.openxmlformats.org/officeDocument/2006/relationships/hyperlink" Target="https://bulbapedia.bulbagarden.net/wiki/Chinchou_(Pok%C3%A9mon)" TargetMode="External"/><Relationship Id="rId898" Type="http://schemas.openxmlformats.org/officeDocument/2006/relationships/hyperlink" Target="https://bulbapedia.bulbagarden.net/wiki/Regice_(Pok%C3%A9mon)" TargetMode="External"/><Relationship Id="rId413" Type="http://schemas.openxmlformats.org/officeDocument/2006/relationships/hyperlink" Target="https://bulbapedia.bulbagarden.net/wiki/Chinchou_(Pok%C3%A9mon)" TargetMode="External"/><Relationship Id="rId897" Type="http://schemas.openxmlformats.org/officeDocument/2006/relationships/hyperlink" Target="https://bulbapedia.bulbagarden.net/wiki/Regice_(Pok%C3%A9mon)" TargetMode="External"/><Relationship Id="rId412" Type="http://schemas.openxmlformats.org/officeDocument/2006/relationships/hyperlink" Target="https://bulbapedia.bulbagarden.net/wiki/Crobat_(Pok%C3%A9mon)" TargetMode="External"/><Relationship Id="rId896" Type="http://schemas.openxmlformats.org/officeDocument/2006/relationships/hyperlink" Target="https://bulbapedia.bulbagarden.net/wiki/Regirock_(Pok%C3%A9mon)" TargetMode="External"/><Relationship Id="rId419" Type="http://schemas.openxmlformats.org/officeDocument/2006/relationships/hyperlink" Target="https://bulbapedia.bulbagarden.net/wiki/Cleffa_(Pok%C3%A9mon)" TargetMode="External"/><Relationship Id="rId418" Type="http://schemas.openxmlformats.org/officeDocument/2006/relationships/hyperlink" Target="https://bulbapedia.bulbagarden.net/wiki/Pichu_(Pok%C3%A9mon)" TargetMode="External"/><Relationship Id="rId417" Type="http://schemas.openxmlformats.org/officeDocument/2006/relationships/hyperlink" Target="https://bulbapedia.bulbagarden.net/wiki/Pichu_(Pok%C3%A9mon)" TargetMode="External"/><Relationship Id="rId416" Type="http://schemas.openxmlformats.org/officeDocument/2006/relationships/hyperlink" Target="https://bulbapedia.bulbagarden.net/wiki/Lanturn_(Pok%C3%A9mon)" TargetMode="External"/><Relationship Id="rId891" Type="http://schemas.openxmlformats.org/officeDocument/2006/relationships/hyperlink" Target="https://bulbapedia.bulbagarden.net/wiki/Metang_(Pok%C3%A9mon)" TargetMode="External"/><Relationship Id="rId890" Type="http://schemas.openxmlformats.org/officeDocument/2006/relationships/hyperlink" Target="https://bulbapedia.bulbagarden.net/wiki/Beldum_(Pok%C3%A9mon)" TargetMode="External"/><Relationship Id="rId1240" Type="http://schemas.openxmlformats.org/officeDocument/2006/relationships/hyperlink" Target="https://bulbapedia.bulbagarden.net/wiki/Gurdurr_(Pok%C3%A9mon)" TargetMode="External"/><Relationship Id="rId1241" Type="http://schemas.openxmlformats.org/officeDocument/2006/relationships/hyperlink" Target="https://bulbapedia.bulbagarden.net/wiki/Conkeldurr_(Pok%C3%A9mon)" TargetMode="External"/><Relationship Id="rId411" Type="http://schemas.openxmlformats.org/officeDocument/2006/relationships/hyperlink" Target="https://bulbapedia.bulbagarden.net/wiki/Crobat_(Pok%C3%A9mon)" TargetMode="External"/><Relationship Id="rId895" Type="http://schemas.openxmlformats.org/officeDocument/2006/relationships/hyperlink" Target="https://bulbapedia.bulbagarden.net/wiki/Regirock_(Pok%C3%A9mon)" TargetMode="External"/><Relationship Id="rId1242" Type="http://schemas.openxmlformats.org/officeDocument/2006/relationships/hyperlink" Target="https://bulbapedia.bulbagarden.net/wiki/Conkeldurr_(Pok%C3%A9mon)" TargetMode="External"/><Relationship Id="rId410" Type="http://schemas.openxmlformats.org/officeDocument/2006/relationships/hyperlink" Target="https://bulbapedia.bulbagarden.net/wiki/Ariados_(Pok%C3%A9mon)" TargetMode="External"/><Relationship Id="rId894" Type="http://schemas.openxmlformats.org/officeDocument/2006/relationships/hyperlink" Target="https://bulbapedia.bulbagarden.net/wiki/Metagross_(Pok%C3%A9mon)" TargetMode="External"/><Relationship Id="rId1243" Type="http://schemas.openxmlformats.org/officeDocument/2006/relationships/hyperlink" Target="https://bulbapedia.bulbagarden.net/wiki/Tympole_(Pok%C3%A9mon)" TargetMode="External"/><Relationship Id="rId893" Type="http://schemas.openxmlformats.org/officeDocument/2006/relationships/hyperlink" Target="https://bulbapedia.bulbagarden.net/wiki/Metagross_(Pok%C3%A9mon)" TargetMode="External"/><Relationship Id="rId1244" Type="http://schemas.openxmlformats.org/officeDocument/2006/relationships/hyperlink" Target="https://bulbapedia.bulbagarden.net/wiki/Tympole_(Pok%C3%A9mon)" TargetMode="External"/><Relationship Id="rId892" Type="http://schemas.openxmlformats.org/officeDocument/2006/relationships/hyperlink" Target="https://bulbapedia.bulbagarden.net/wiki/Metang_(Pok%C3%A9mon)" TargetMode="External"/><Relationship Id="rId1245" Type="http://schemas.openxmlformats.org/officeDocument/2006/relationships/hyperlink" Target="https://bulbapedia.bulbagarden.net/wiki/Palpitoad_(Pok%C3%A9mon)" TargetMode="External"/><Relationship Id="rId1279" Type="http://schemas.openxmlformats.org/officeDocument/2006/relationships/hyperlink" Target="https://bulbapedia.bulbagarden.net/wiki/Basculin_(Pok%C3%A9mon)" TargetMode="External"/><Relationship Id="rId2126" Type="http://schemas.openxmlformats.org/officeDocument/2006/relationships/hyperlink" Target="https://bulbapedia.bulbagarden.net/wiki/Zacian_(Pok%C3%A9mon)" TargetMode="External"/><Relationship Id="rId2127" Type="http://schemas.openxmlformats.org/officeDocument/2006/relationships/hyperlink" Target="https://bulbapedia.bulbagarden.net/wiki/Zamazenta_(Pok%C3%A9mon)" TargetMode="External"/><Relationship Id="rId2128" Type="http://schemas.openxmlformats.org/officeDocument/2006/relationships/hyperlink" Target="https://bulbapedia.bulbagarden.net/wiki/Zamazenta_(Pok%C3%A9mon)" TargetMode="External"/><Relationship Id="rId2129" Type="http://schemas.openxmlformats.org/officeDocument/2006/relationships/hyperlink" Target="https://bulbapedia.bulbagarden.net/wiki/Eternatus_(Pok%C3%A9mon)" TargetMode="External"/><Relationship Id="rId448" Type="http://schemas.openxmlformats.org/officeDocument/2006/relationships/hyperlink" Target="https://bulbapedia.bulbagarden.net/wiki/Hoppip_(Pok%C3%A9mon)" TargetMode="External"/><Relationship Id="rId447" Type="http://schemas.openxmlformats.org/officeDocument/2006/relationships/hyperlink" Target="https://bulbapedia.bulbagarden.net/wiki/Hoppip_(Pok%C3%A9mon)" TargetMode="External"/><Relationship Id="rId446" Type="http://schemas.openxmlformats.org/officeDocument/2006/relationships/hyperlink" Target="https://bulbapedia.bulbagarden.net/wiki/Politoed_(Pok%C3%A9mon)" TargetMode="External"/><Relationship Id="rId445" Type="http://schemas.openxmlformats.org/officeDocument/2006/relationships/hyperlink" Target="https://bulbapedia.bulbagarden.net/wiki/Politoed_(Pok%C3%A9mon)" TargetMode="External"/><Relationship Id="rId449" Type="http://schemas.openxmlformats.org/officeDocument/2006/relationships/hyperlink" Target="https://bulbapedia.bulbagarden.net/wiki/Skiploom_(Pok%C3%A9mon)" TargetMode="External"/><Relationship Id="rId1270" Type="http://schemas.openxmlformats.org/officeDocument/2006/relationships/hyperlink" Target="https://bulbapedia.bulbagarden.net/wiki/Petilil_(Pok%C3%A9mon)" TargetMode="External"/><Relationship Id="rId440" Type="http://schemas.openxmlformats.org/officeDocument/2006/relationships/hyperlink" Target="https://bulbapedia.bulbagarden.net/wiki/Marill_(Pok%C3%A9mon)" TargetMode="External"/><Relationship Id="rId1271" Type="http://schemas.openxmlformats.org/officeDocument/2006/relationships/hyperlink" Target="https://bulbapedia.bulbagarden.net/wiki/Lilligant_(Pok%C3%A9mon)" TargetMode="External"/><Relationship Id="rId1272" Type="http://schemas.openxmlformats.org/officeDocument/2006/relationships/hyperlink" Target="https://bulbapedia.bulbagarden.net/wiki/Lilligant_(Pok%C3%A9mon)" TargetMode="External"/><Relationship Id="rId1273" Type="http://schemas.openxmlformats.org/officeDocument/2006/relationships/hyperlink" Target="https://bulbapedia.bulbagarden.net/wiki/Lilligant_(Pok%C3%A9mon)" TargetMode="External"/><Relationship Id="rId2120" Type="http://schemas.openxmlformats.org/officeDocument/2006/relationships/hyperlink" Target="https://bulbapedia.bulbagarden.net/wiki/Dreepy_(Pok%C3%A9mon)" TargetMode="External"/><Relationship Id="rId1274" Type="http://schemas.openxmlformats.org/officeDocument/2006/relationships/hyperlink" Target="https://bulbapedia.bulbagarden.net/wiki/Lilligant_(Pok%C3%A9mon)" TargetMode="External"/><Relationship Id="rId2121" Type="http://schemas.openxmlformats.org/officeDocument/2006/relationships/hyperlink" Target="https://bulbapedia.bulbagarden.net/wiki/Drakloak_(Pok%C3%A9mon)" TargetMode="External"/><Relationship Id="rId444" Type="http://schemas.openxmlformats.org/officeDocument/2006/relationships/hyperlink" Target="https://bulbapedia.bulbagarden.net/wiki/Sudowoodo_(Pok%C3%A9mon)" TargetMode="External"/><Relationship Id="rId1275" Type="http://schemas.openxmlformats.org/officeDocument/2006/relationships/hyperlink" Target="https://bulbapedia.bulbagarden.net/wiki/Basculin_(Pok%C3%A9mon)" TargetMode="External"/><Relationship Id="rId2122" Type="http://schemas.openxmlformats.org/officeDocument/2006/relationships/hyperlink" Target="https://bulbapedia.bulbagarden.net/wiki/Drakloak_(Pok%C3%A9mon)" TargetMode="External"/><Relationship Id="rId443" Type="http://schemas.openxmlformats.org/officeDocument/2006/relationships/hyperlink" Target="https://bulbapedia.bulbagarden.net/wiki/Sudowoodo_(Pok%C3%A9mon)" TargetMode="External"/><Relationship Id="rId1276" Type="http://schemas.openxmlformats.org/officeDocument/2006/relationships/hyperlink" Target="https://bulbapedia.bulbagarden.net/wiki/Basculin_(Pok%C3%A9mon)" TargetMode="External"/><Relationship Id="rId2123" Type="http://schemas.openxmlformats.org/officeDocument/2006/relationships/hyperlink" Target="https://bulbapedia.bulbagarden.net/wiki/Dragapult_(Pok%C3%A9mon)" TargetMode="External"/><Relationship Id="rId442" Type="http://schemas.openxmlformats.org/officeDocument/2006/relationships/hyperlink" Target="https://bulbapedia.bulbagarden.net/wiki/Azumarill_(Pok%C3%A9mon)" TargetMode="External"/><Relationship Id="rId1277" Type="http://schemas.openxmlformats.org/officeDocument/2006/relationships/hyperlink" Target="https://bulbapedia.bulbagarden.net/wiki/Basculin_(Pok%C3%A9mon)" TargetMode="External"/><Relationship Id="rId2124" Type="http://schemas.openxmlformats.org/officeDocument/2006/relationships/hyperlink" Target="https://bulbapedia.bulbagarden.net/wiki/Dragapult_(Pok%C3%A9mon)" TargetMode="External"/><Relationship Id="rId441" Type="http://schemas.openxmlformats.org/officeDocument/2006/relationships/hyperlink" Target="https://bulbapedia.bulbagarden.net/wiki/Azumarill_(Pok%C3%A9mon)" TargetMode="External"/><Relationship Id="rId1278" Type="http://schemas.openxmlformats.org/officeDocument/2006/relationships/hyperlink" Target="https://bulbapedia.bulbagarden.net/wiki/Basculin_(Pok%C3%A9mon)" TargetMode="External"/><Relationship Id="rId2125" Type="http://schemas.openxmlformats.org/officeDocument/2006/relationships/hyperlink" Target="https://bulbapedia.bulbagarden.net/wiki/Zacian_(Pok%C3%A9mon)" TargetMode="External"/><Relationship Id="rId1268" Type="http://schemas.openxmlformats.org/officeDocument/2006/relationships/hyperlink" Target="https://bulbapedia.bulbagarden.net/wiki/Whimsicott_(Pok%C3%A9mon)" TargetMode="External"/><Relationship Id="rId2115" Type="http://schemas.openxmlformats.org/officeDocument/2006/relationships/hyperlink" Target="https://bulbapedia.bulbagarden.net/wiki/Arctovish_(Pok%C3%A9mon)" TargetMode="External"/><Relationship Id="rId1269" Type="http://schemas.openxmlformats.org/officeDocument/2006/relationships/hyperlink" Target="https://bulbapedia.bulbagarden.net/wiki/Petilil_(Pok%C3%A9mon)" TargetMode="External"/><Relationship Id="rId2116" Type="http://schemas.openxmlformats.org/officeDocument/2006/relationships/hyperlink" Target="https://bulbapedia.bulbagarden.net/wiki/Arctovish_(Pok%C3%A9mon)" TargetMode="External"/><Relationship Id="rId2117" Type="http://schemas.openxmlformats.org/officeDocument/2006/relationships/hyperlink" Target="https://bulbapedia.bulbagarden.net/wiki/Duraludon_(Pok%C3%A9mon)" TargetMode="External"/><Relationship Id="rId2118" Type="http://schemas.openxmlformats.org/officeDocument/2006/relationships/hyperlink" Target="https://bulbapedia.bulbagarden.net/wiki/Duraludon_(Pok%C3%A9mon)" TargetMode="External"/><Relationship Id="rId2119" Type="http://schemas.openxmlformats.org/officeDocument/2006/relationships/hyperlink" Target="https://bulbapedia.bulbagarden.net/wiki/Dreepy_(Pok%C3%A9mon)" TargetMode="External"/><Relationship Id="rId437" Type="http://schemas.openxmlformats.org/officeDocument/2006/relationships/hyperlink" Target="https://bulbapedia.bulbagarden.net/wiki/Bellossom_(Pok%C3%A9mon)" TargetMode="External"/><Relationship Id="rId436" Type="http://schemas.openxmlformats.org/officeDocument/2006/relationships/hyperlink" Target="https://bulbapedia.bulbagarden.net/wiki/Ampharos_(Pok%C3%A9mon)" TargetMode="External"/><Relationship Id="rId435" Type="http://schemas.openxmlformats.org/officeDocument/2006/relationships/hyperlink" Target="https://bulbapedia.bulbagarden.net/wiki/Ampharos_(Pok%C3%A9mon)" TargetMode="External"/><Relationship Id="rId434" Type="http://schemas.openxmlformats.org/officeDocument/2006/relationships/hyperlink" Target="https://bulbapedia.bulbagarden.net/wiki/Flaaffy_(Pok%C3%A9mon)" TargetMode="External"/><Relationship Id="rId439" Type="http://schemas.openxmlformats.org/officeDocument/2006/relationships/hyperlink" Target="https://bulbapedia.bulbagarden.net/wiki/Marill_(Pok%C3%A9mon)" TargetMode="External"/><Relationship Id="rId438" Type="http://schemas.openxmlformats.org/officeDocument/2006/relationships/hyperlink" Target="https://bulbapedia.bulbagarden.net/wiki/Bellossom_(Pok%C3%A9mon)" TargetMode="External"/><Relationship Id="rId1260" Type="http://schemas.openxmlformats.org/officeDocument/2006/relationships/hyperlink" Target="https://bulbapedia.bulbagarden.net/wiki/Venipede_(Pok%C3%A9mon)" TargetMode="External"/><Relationship Id="rId1261" Type="http://schemas.openxmlformats.org/officeDocument/2006/relationships/hyperlink" Target="https://bulbapedia.bulbagarden.net/wiki/Whirlipede_(Pok%C3%A9mon)" TargetMode="External"/><Relationship Id="rId1262" Type="http://schemas.openxmlformats.org/officeDocument/2006/relationships/hyperlink" Target="https://bulbapedia.bulbagarden.net/wiki/Whirlipede_(Pok%C3%A9mon)" TargetMode="External"/><Relationship Id="rId1263" Type="http://schemas.openxmlformats.org/officeDocument/2006/relationships/hyperlink" Target="https://bulbapedia.bulbagarden.net/wiki/Scolipede_(Pok%C3%A9mon)" TargetMode="External"/><Relationship Id="rId2110" Type="http://schemas.openxmlformats.org/officeDocument/2006/relationships/hyperlink" Target="https://bulbapedia.bulbagarden.net/wiki/Dracozolt_(Pok%C3%A9mon)" TargetMode="External"/><Relationship Id="rId433" Type="http://schemas.openxmlformats.org/officeDocument/2006/relationships/hyperlink" Target="https://bulbapedia.bulbagarden.net/wiki/Flaaffy_(Pok%C3%A9mon)" TargetMode="External"/><Relationship Id="rId1264" Type="http://schemas.openxmlformats.org/officeDocument/2006/relationships/hyperlink" Target="https://bulbapedia.bulbagarden.net/wiki/Scolipede_(Pok%C3%A9mon)" TargetMode="External"/><Relationship Id="rId2111" Type="http://schemas.openxmlformats.org/officeDocument/2006/relationships/hyperlink" Target="https://bulbapedia.bulbagarden.net/wiki/Arctozolt_(Pok%C3%A9mon)" TargetMode="External"/><Relationship Id="rId432" Type="http://schemas.openxmlformats.org/officeDocument/2006/relationships/hyperlink" Target="https://bulbapedia.bulbagarden.net/wiki/Mareep_(Pok%C3%A9mon)" TargetMode="External"/><Relationship Id="rId1265" Type="http://schemas.openxmlformats.org/officeDocument/2006/relationships/hyperlink" Target="https://bulbapedia.bulbagarden.net/wiki/Cottonee_(Pok%C3%A9mon)" TargetMode="External"/><Relationship Id="rId2112" Type="http://schemas.openxmlformats.org/officeDocument/2006/relationships/hyperlink" Target="https://bulbapedia.bulbagarden.net/wiki/Arctozolt_(Pok%C3%A9mon)" TargetMode="External"/><Relationship Id="rId431" Type="http://schemas.openxmlformats.org/officeDocument/2006/relationships/hyperlink" Target="https://bulbapedia.bulbagarden.net/wiki/Mareep_(Pok%C3%A9mon)" TargetMode="External"/><Relationship Id="rId1266" Type="http://schemas.openxmlformats.org/officeDocument/2006/relationships/hyperlink" Target="https://bulbapedia.bulbagarden.net/wiki/Cottonee_(Pok%C3%A9mon)" TargetMode="External"/><Relationship Id="rId2113" Type="http://schemas.openxmlformats.org/officeDocument/2006/relationships/hyperlink" Target="https://bulbapedia.bulbagarden.net/wiki/Dracovish_(Pok%C3%A9mon)" TargetMode="External"/><Relationship Id="rId430" Type="http://schemas.openxmlformats.org/officeDocument/2006/relationships/hyperlink" Target="https://bulbapedia.bulbagarden.net/wiki/Xatu_(Pok%C3%A9mon)" TargetMode="External"/><Relationship Id="rId1267" Type="http://schemas.openxmlformats.org/officeDocument/2006/relationships/hyperlink" Target="https://bulbapedia.bulbagarden.net/wiki/Whimsicott_(Pok%C3%A9mon)" TargetMode="External"/><Relationship Id="rId2114" Type="http://schemas.openxmlformats.org/officeDocument/2006/relationships/hyperlink" Target="https://bulbapedia.bulbagarden.net/wiki/Dracovish_(Pok%C3%A9mon)" TargetMode="External"/></Relationships>
</file>

<file path=xl/worksheets/_rels/sheet5.xml.rels><?xml version="1.0" encoding="UTF-8" standalone="yes"?><Relationships xmlns="http://schemas.openxmlformats.org/package/2006/relationships"><Relationship Id="rId392" Type="http://schemas.openxmlformats.org/officeDocument/2006/relationships/hyperlink" Target="https://bulbapedia.bulbagarden.net/wiki/Sentret_(Pok%C3%A9mon)" TargetMode="External"/><Relationship Id="rId391" Type="http://schemas.openxmlformats.org/officeDocument/2006/relationships/hyperlink" Target="https://bulbapedia.bulbagarden.net/wiki/Sentret_(Pok%C3%A9mon)" TargetMode="External"/><Relationship Id="rId390" Type="http://schemas.openxmlformats.org/officeDocument/2006/relationships/hyperlink" Target="https://bulbapedia.bulbagarden.net/wiki/Feraligatr_(Pok%C3%A9mon)" TargetMode="External"/><Relationship Id="rId1" Type="http://schemas.openxmlformats.org/officeDocument/2006/relationships/hyperlink" Target="https://bulbapedia.bulbagarden.net/wiki/Bulbasaur_(Pok%C3%A9mon)" TargetMode="External"/><Relationship Id="rId2" Type="http://schemas.openxmlformats.org/officeDocument/2006/relationships/hyperlink" Target="https://bulbapedia.bulbagarden.net/wiki/Bulbasaur_(Pok%C3%A9mon)" TargetMode="External"/><Relationship Id="rId3" Type="http://schemas.openxmlformats.org/officeDocument/2006/relationships/hyperlink" Target="https://bulbapedia.bulbagarden.net/wiki/Ivysaur_(Pok%C3%A9mon)" TargetMode="External"/><Relationship Id="rId4" Type="http://schemas.openxmlformats.org/officeDocument/2006/relationships/hyperlink" Target="https://bulbapedia.bulbagarden.net/wiki/Ivysaur_(Pok%C3%A9mon)" TargetMode="External"/><Relationship Id="rId9" Type="http://schemas.openxmlformats.org/officeDocument/2006/relationships/hyperlink" Target="https://bulbapedia.bulbagarden.net/wiki/Charmeleon_(Pok%C3%A9mon)" TargetMode="External"/><Relationship Id="rId385" Type="http://schemas.openxmlformats.org/officeDocument/2006/relationships/hyperlink" Target="https://bulbapedia.bulbagarden.net/wiki/Totodile_(Pok%C3%A9mon)" TargetMode="External"/><Relationship Id="rId384" Type="http://schemas.openxmlformats.org/officeDocument/2006/relationships/hyperlink" Target="https://bulbapedia.bulbagarden.net/wiki/Typhlosion_(Pok%C3%A9mon)" TargetMode="External"/><Relationship Id="rId383" Type="http://schemas.openxmlformats.org/officeDocument/2006/relationships/hyperlink" Target="https://bulbapedia.bulbagarden.net/wiki/Typhlosion_(Pok%C3%A9mon)" TargetMode="External"/><Relationship Id="rId382" Type="http://schemas.openxmlformats.org/officeDocument/2006/relationships/hyperlink" Target="https://bulbapedia.bulbagarden.net/wiki/Typhlosion_(Pok%C3%A9mon)" TargetMode="External"/><Relationship Id="rId5" Type="http://schemas.openxmlformats.org/officeDocument/2006/relationships/hyperlink" Target="https://bulbapedia.bulbagarden.net/wiki/Venusaur_(Pok%C3%A9mon)" TargetMode="External"/><Relationship Id="rId389" Type="http://schemas.openxmlformats.org/officeDocument/2006/relationships/hyperlink" Target="https://bulbapedia.bulbagarden.net/wiki/Feraligatr_(Pok%C3%A9mon)" TargetMode="External"/><Relationship Id="rId6" Type="http://schemas.openxmlformats.org/officeDocument/2006/relationships/hyperlink" Target="https://bulbapedia.bulbagarden.net/wiki/Venusaur_(Pok%C3%A9mon)" TargetMode="External"/><Relationship Id="rId388" Type="http://schemas.openxmlformats.org/officeDocument/2006/relationships/hyperlink" Target="https://bulbapedia.bulbagarden.net/wiki/Croconaw_(Pok%C3%A9mon)" TargetMode="External"/><Relationship Id="rId7" Type="http://schemas.openxmlformats.org/officeDocument/2006/relationships/hyperlink" Target="https://bulbapedia.bulbagarden.net/wiki/Charmander_(Pok%C3%A9mon)" TargetMode="External"/><Relationship Id="rId387" Type="http://schemas.openxmlformats.org/officeDocument/2006/relationships/hyperlink" Target="https://bulbapedia.bulbagarden.net/wiki/Croconaw_(Pok%C3%A9mon)" TargetMode="External"/><Relationship Id="rId8" Type="http://schemas.openxmlformats.org/officeDocument/2006/relationships/hyperlink" Target="https://bulbapedia.bulbagarden.net/wiki/Charmander_(Pok%C3%A9mon)" TargetMode="External"/><Relationship Id="rId386" Type="http://schemas.openxmlformats.org/officeDocument/2006/relationships/hyperlink" Target="https://bulbapedia.bulbagarden.net/wiki/Totodile_(Pok%C3%A9mon)" TargetMode="External"/><Relationship Id="rId381" Type="http://schemas.openxmlformats.org/officeDocument/2006/relationships/hyperlink" Target="https://bulbapedia.bulbagarden.net/wiki/Typhlosion_(Pok%C3%A9mon)" TargetMode="External"/><Relationship Id="rId380" Type="http://schemas.openxmlformats.org/officeDocument/2006/relationships/hyperlink" Target="https://bulbapedia.bulbagarden.net/wiki/Quilava_(Pok%C3%A9mon)" TargetMode="External"/><Relationship Id="rId379" Type="http://schemas.openxmlformats.org/officeDocument/2006/relationships/hyperlink" Target="https://bulbapedia.bulbagarden.net/wiki/Quilava_(Pok%C3%A9mon)" TargetMode="External"/><Relationship Id="rId374" Type="http://schemas.openxmlformats.org/officeDocument/2006/relationships/hyperlink" Target="https://bulbapedia.bulbagarden.net/wiki/Bayleef_(Pok%C3%A9mon)" TargetMode="External"/><Relationship Id="rId373" Type="http://schemas.openxmlformats.org/officeDocument/2006/relationships/hyperlink" Target="https://bulbapedia.bulbagarden.net/wiki/Bayleef_(Pok%C3%A9mon)" TargetMode="External"/><Relationship Id="rId372" Type="http://schemas.openxmlformats.org/officeDocument/2006/relationships/hyperlink" Target="https://bulbapedia.bulbagarden.net/wiki/Chikorita_(Pok%C3%A9mon)" TargetMode="External"/><Relationship Id="rId371" Type="http://schemas.openxmlformats.org/officeDocument/2006/relationships/hyperlink" Target="https://bulbapedia.bulbagarden.net/wiki/Chikorita_(Pok%C3%A9mon)" TargetMode="External"/><Relationship Id="rId378" Type="http://schemas.openxmlformats.org/officeDocument/2006/relationships/hyperlink" Target="https://bulbapedia.bulbagarden.net/wiki/Cyndaquil_(Pok%C3%A9mon)" TargetMode="External"/><Relationship Id="rId377" Type="http://schemas.openxmlformats.org/officeDocument/2006/relationships/hyperlink" Target="https://bulbapedia.bulbagarden.net/wiki/Cyndaquil_(Pok%C3%A9mon)" TargetMode="External"/><Relationship Id="rId376" Type="http://schemas.openxmlformats.org/officeDocument/2006/relationships/hyperlink" Target="https://bulbapedia.bulbagarden.net/wiki/Meganium_(Pok%C3%A9mon)" TargetMode="External"/><Relationship Id="rId375" Type="http://schemas.openxmlformats.org/officeDocument/2006/relationships/hyperlink" Target="https://bulbapedia.bulbagarden.net/wiki/Meganium_(Pok%C3%A9mon)" TargetMode="External"/><Relationship Id="rId396" Type="http://schemas.openxmlformats.org/officeDocument/2006/relationships/hyperlink" Target="https://bulbapedia.bulbagarden.net/wiki/Hoothoot_(Pok%C3%A9mon)" TargetMode="External"/><Relationship Id="rId395" Type="http://schemas.openxmlformats.org/officeDocument/2006/relationships/hyperlink" Target="https://bulbapedia.bulbagarden.net/wiki/Hoothoot_(Pok%C3%A9mon)" TargetMode="External"/><Relationship Id="rId394" Type="http://schemas.openxmlformats.org/officeDocument/2006/relationships/hyperlink" Target="https://bulbapedia.bulbagarden.net/wiki/Furret_(Pok%C3%A9mon)" TargetMode="External"/><Relationship Id="rId393" Type="http://schemas.openxmlformats.org/officeDocument/2006/relationships/hyperlink" Target="https://bulbapedia.bulbagarden.net/wiki/Furret_(Pok%C3%A9mon)" TargetMode="External"/><Relationship Id="rId399" Type="http://schemas.openxmlformats.org/officeDocument/2006/relationships/hyperlink" Target="https://bulbapedia.bulbagarden.net/wiki/Ledyba_(Pok%C3%A9mon)" TargetMode="External"/><Relationship Id="rId398" Type="http://schemas.openxmlformats.org/officeDocument/2006/relationships/hyperlink" Target="https://bulbapedia.bulbagarden.net/wiki/Noctowl_(Pok%C3%A9mon)" TargetMode="External"/><Relationship Id="rId397" Type="http://schemas.openxmlformats.org/officeDocument/2006/relationships/hyperlink" Target="https://bulbapedia.bulbagarden.net/wiki/Noctowl_(Pok%C3%A9mon)" TargetMode="External"/><Relationship Id="rId1730" Type="http://schemas.openxmlformats.org/officeDocument/2006/relationships/hyperlink" Target="https://bulbapedia.bulbagarden.net/wiki/Zeraora_(Pok%C3%A9mon)" TargetMode="External"/><Relationship Id="rId1731" Type="http://schemas.openxmlformats.org/officeDocument/2006/relationships/hyperlink" Target="https://bulbapedia.bulbagarden.net/wiki/Melmetal_(Pok%C3%A9mon)" TargetMode="External"/><Relationship Id="rId1732" Type="http://schemas.openxmlformats.org/officeDocument/2006/relationships/hyperlink" Target="https://bulbapedia.bulbagarden.net/wiki/Melmetal_(Pok%C3%A9mon)" TargetMode="External"/><Relationship Id="rId1733" Type="http://schemas.openxmlformats.org/officeDocument/2006/relationships/hyperlink" Target="https://bulbapedia.bulbagarden.net/wiki/Grookey_(Pok%C3%A9mon)" TargetMode="External"/><Relationship Id="rId1734" Type="http://schemas.openxmlformats.org/officeDocument/2006/relationships/hyperlink" Target="https://bulbapedia.bulbagarden.net/wiki/Grookey_(Pok%C3%A9mon)" TargetMode="External"/><Relationship Id="rId1735" Type="http://schemas.openxmlformats.org/officeDocument/2006/relationships/hyperlink" Target="https://bulbapedia.bulbagarden.net/wiki/Thwackey_(Pok%C3%A9mon)" TargetMode="External"/><Relationship Id="rId1736" Type="http://schemas.openxmlformats.org/officeDocument/2006/relationships/hyperlink" Target="https://bulbapedia.bulbagarden.net/wiki/Thwackey_(Pok%C3%A9mon)" TargetMode="External"/><Relationship Id="rId1737" Type="http://schemas.openxmlformats.org/officeDocument/2006/relationships/hyperlink" Target="https://bulbapedia.bulbagarden.net/wiki/Rillaboom_(Pok%C3%A9mon)" TargetMode="External"/><Relationship Id="rId1738" Type="http://schemas.openxmlformats.org/officeDocument/2006/relationships/hyperlink" Target="https://bulbapedia.bulbagarden.net/wiki/Rillaboom_(Pok%C3%A9mon)" TargetMode="External"/><Relationship Id="rId1739" Type="http://schemas.openxmlformats.org/officeDocument/2006/relationships/hyperlink" Target="https://bulbapedia.bulbagarden.net/wiki/Scorbunny_(Pok%C3%A9mon)" TargetMode="External"/><Relationship Id="rId1720" Type="http://schemas.openxmlformats.org/officeDocument/2006/relationships/hyperlink" Target="https://bulbapedia.bulbagarden.net/wiki/Poipole_(Pok%C3%A9mon)" TargetMode="External"/><Relationship Id="rId1721" Type="http://schemas.openxmlformats.org/officeDocument/2006/relationships/hyperlink" Target="https://bulbapedia.bulbagarden.net/wiki/Naganadel_(Pok%C3%A9mon)" TargetMode="External"/><Relationship Id="rId1722" Type="http://schemas.openxmlformats.org/officeDocument/2006/relationships/hyperlink" Target="https://bulbapedia.bulbagarden.net/wiki/Naganadel_(Pok%C3%A9mon)" TargetMode="External"/><Relationship Id="rId1723" Type="http://schemas.openxmlformats.org/officeDocument/2006/relationships/hyperlink" Target="https://bulbapedia.bulbagarden.net/wiki/Stakataka_(Pok%C3%A9mon)" TargetMode="External"/><Relationship Id="rId1724" Type="http://schemas.openxmlformats.org/officeDocument/2006/relationships/hyperlink" Target="https://bulbapedia.bulbagarden.net/wiki/Stakataka_(Pok%C3%A9mon)" TargetMode="External"/><Relationship Id="rId1725" Type="http://schemas.openxmlformats.org/officeDocument/2006/relationships/hyperlink" Target="https://bulbapedia.bulbagarden.net/wiki/Blacephalon_(Pok%C3%A9mon)" TargetMode="External"/><Relationship Id="rId1726" Type="http://schemas.openxmlformats.org/officeDocument/2006/relationships/hyperlink" Target="https://bulbapedia.bulbagarden.net/wiki/Blacephalon_(Pok%C3%A9mon)" TargetMode="External"/><Relationship Id="rId1727" Type="http://schemas.openxmlformats.org/officeDocument/2006/relationships/hyperlink" Target="https://bulbapedia.bulbagarden.net/wiki/Meltan_(Pok%C3%A9mon)" TargetMode="External"/><Relationship Id="rId1728" Type="http://schemas.openxmlformats.org/officeDocument/2006/relationships/hyperlink" Target="https://bulbapedia.bulbagarden.net/wiki/Meltan_(Pok%C3%A9mon)" TargetMode="External"/><Relationship Id="rId1729" Type="http://schemas.openxmlformats.org/officeDocument/2006/relationships/hyperlink" Target="https://bulbapedia.bulbagarden.net/wiki/Meltan_(Pok%C3%A9mon)" TargetMode="External"/><Relationship Id="rId1752" Type="http://schemas.openxmlformats.org/officeDocument/2006/relationships/hyperlink" Target="https://bulbapedia.bulbagarden.net/wiki/Skwovet_(Pok%C3%A9mon)" TargetMode="External"/><Relationship Id="rId1753" Type="http://schemas.openxmlformats.org/officeDocument/2006/relationships/hyperlink" Target="https://bulbapedia.bulbagarden.net/wiki/Greedent_(Pok%C3%A9mon)" TargetMode="External"/><Relationship Id="rId1754" Type="http://schemas.openxmlformats.org/officeDocument/2006/relationships/hyperlink" Target="https://bulbapedia.bulbagarden.net/wiki/Greedent_(Pok%C3%A9mon)" TargetMode="External"/><Relationship Id="rId1755" Type="http://schemas.openxmlformats.org/officeDocument/2006/relationships/hyperlink" Target="https://bulbapedia.bulbagarden.net/wiki/Rookidee_(Pok%C3%A9mon)" TargetMode="External"/><Relationship Id="rId1756" Type="http://schemas.openxmlformats.org/officeDocument/2006/relationships/hyperlink" Target="https://bulbapedia.bulbagarden.net/wiki/Rookidee_(Pok%C3%A9mon)" TargetMode="External"/><Relationship Id="rId1757" Type="http://schemas.openxmlformats.org/officeDocument/2006/relationships/hyperlink" Target="https://bulbapedia.bulbagarden.net/wiki/Corvisquire_(Pok%C3%A9mon)" TargetMode="External"/><Relationship Id="rId1758" Type="http://schemas.openxmlformats.org/officeDocument/2006/relationships/hyperlink" Target="https://bulbapedia.bulbagarden.net/wiki/Corvisquire_(Pok%C3%A9mon)" TargetMode="External"/><Relationship Id="rId1759" Type="http://schemas.openxmlformats.org/officeDocument/2006/relationships/hyperlink" Target="https://bulbapedia.bulbagarden.net/wiki/Corviknight_(Pok%C3%A9mon)" TargetMode="External"/><Relationship Id="rId808" Type="http://schemas.openxmlformats.org/officeDocument/2006/relationships/hyperlink" Target="https://bulbapedia.bulbagarden.net/wiki/Glalie_(Pok%C3%A9mon)" TargetMode="External"/><Relationship Id="rId807" Type="http://schemas.openxmlformats.org/officeDocument/2006/relationships/hyperlink" Target="https://bulbapedia.bulbagarden.net/wiki/Glalie_(Pok%C3%A9mon)" TargetMode="External"/><Relationship Id="rId806" Type="http://schemas.openxmlformats.org/officeDocument/2006/relationships/hyperlink" Target="https://bulbapedia.bulbagarden.net/wiki/Snorunt_(Pok%C3%A9mon)" TargetMode="External"/><Relationship Id="rId805" Type="http://schemas.openxmlformats.org/officeDocument/2006/relationships/hyperlink" Target="https://bulbapedia.bulbagarden.net/wiki/Snorunt_(Pok%C3%A9mon)" TargetMode="External"/><Relationship Id="rId809" Type="http://schemas.openxmlformats.org/officeDocument/2006/relationships/hyperlink" Target="https://bulbapedia.bulbagarden.net/wiki/Spheal_(Pok%C3%A9mon)" TargetMode="External"/><Relationship Id="rId800" Type="http://schemas.openxmlformats.org/officeDocument/2006/relationships/hyperlink" Target="https://bulbapedia.bulbagarden.net/wiki/Chimecho_(Pok%C3%A9mon)" TargetMode="External"/><Relationship Id="rId804" Type="http://schemas.openxmlformats.org/officeDocument/2006/relationships/hyperlink" Target="https://bulbapedia.bulbagarden.net/wiki/Wynaut_(Pok%C3%A9mon)" TargetMode="External"/><Relationship Id="rId803" Type="http://schemas.openxmlformats.org/officeDocument/2006/relationships/hyperlink" Target="https://bulbapedia.bulbagarden.net/wiki/Wynaut_(Pok%C3%A9mon)" TargetMode="External"/><Relationship Id="rId802" Type="http://schemas.openxmlformats.org/officeDocument/2006/relationships/hyperlink" Target="https://bulbapedia.bulbagarden.net/wiki/Absol_(Pok%C3%A9mon)" TargetMode="External"/><Relationship Id="rId801" Type="http://schemas.openxmlformats.org/officeDocument/2006/relationships/hyperlink" Target="https://bulbapedia.bulbagarden.net/wiki/Absol_(Pok%C3%A9mon)" TargetMode="External"/><Relationship Id="rId1750" Type="http://schemas.openxmlformats.org/officeDocument/2006/relationships/hyperlink" Target="https://bulbapedia.bulbagarden.net/wiki/Inteleon_(Pok%C3%A9mon)" TargetMode="External"/><Relationship Id="rId1751" Type="http://schemas.openxmlformats.org/officeDocument/2006/relationships/hyperlink" Target="https://bulbapedia.bulbagarden.net/wiki/Skwovet_(Pok%C3%A9mon)" TargetMode="External"/><Relationship Id="rId1741" Type="http://schemas.openxmlformats.org/officeDocument/2006/relationships/hyperlink" Target="https://bulbapedia.bulbagarden.net/wiki/Raboot_(Pok%C3%A9mon)" TargetMode="External"/><Relationship Id="rId1742" Type="http://schemas.openxmlformats.org/officeDocument/2006/relationships/hyperlink" Target="https://bulbapedia.bulbagarden.net/wiki/Raboot_(Pok%C3%A9mon)" TargetMode="External"/><Relationship Id="rId1743" Type="http://schemas.openxmlformats.org/officeDocument/2006/relationships/hyperlink" Target="https://bulbapedia.bulbagarden.net/wiki/Cinderace_(Pok%C3%A9mon)" TargetMode="External"/><Relationship Id="rId1744" Type="http://schemas.openxmlformats.org/officeDocument/2006/relationships/hyperlink" Target="https://bulbapedia.bulbagarden.net/wiki/Cinderace_(Pok%C3%A9mon)" TargetMode="External"/><Relationship Id="rId1745" Type="http://schemas.openxmlformats.org/officeDocument/2006/relationships/hyperlink" Target="https://bulbapedia.bulbagarden.net/wiki/Sobble_(Pok%C3%A9mon)" TargetMode="External"/><Relationship Id="rId1746" Type="http://schemas.openxmlformats.org/officeDocument/2006/relationships/hyperlink" Target="https://bulbapedia.bulbagarden.net/wiki/Sobble_(Pok%C3%A9mon)" TargetMode="External"/><Relationship Id="rId1747" Type="http://schemas.openxmlformats.org/officeDocument/2006/relationships/hyperlink" Target="https://bulbapedia.bulbagarden.net/wiki/Drizzile_(Pok%C3%A9mon)" TargetMode="External"/><Relationship Id="rId1748" Type="http://schemas.openxmlformats.org/officeDocument/2006/relationships/hyperlink" Target="https://bulbapedia.bulbagarden.net/wiki/Drizzile_(Pok%C3%A9mon)" TargetMode="External"/><Relationship Id="rId1749" Type="http://schemas.openxmlformats.org/officeDocument/2006/relationships/hyperlink" Target="https://bulbapedia.bulbagarden.net/wiki/Inteleon_(Pok%C3%A9mon)" TargetMode="External"/><Relationship Id="rId1740" Type="http://schemas.openxmlformats.org/officeDocument/2006/relationships/hyperlink" Target="https://bulbapedia.bulbagarden.net/wiki/Scorbunny_(Pok%C3%A9mon)" TargetMode="External"/><Relationship Id="rId1710" Type="http://schemas.openxmlformats.org/officeDocument/2006/relationships/hyperlink" Target="https://bulbapedia.bulbagarden.net/wiki/Kartana_(Pok%C3%A9mon)" TargetMode="External"/><Relationship Id="rId1711" Type="http://schemas.openxmlformats.org/officeDocument/2006/relationships/hyperlink" Target="https://bulbapedia.bulbagarden.net/wiki/Guzzlord_(Pok%C3%A9mon)" TargetMode="External"/><Relationship Id="rId1712" Type="http://schemas.openxmlformats.org/officeDocument/2006/relationships/hyperlink" Target="https://bulbapedia.bulbagarden.net/wiki/Guzzlord_(Pok%C3%A9mon)" TargetMode="External"/><Relationship Id="rId1713" Type="http://schemas.openxmlformats.org/officeDocument/2006/relationships/hyperlink" Target="https://bulbapedia.bulbagarden.net/wiki/Necrozma_(Pok%C3%A9mon)" TargetMode="External"/><Relationship Id="rId1714" Type="http://schemas.openxmlformats.org/officeDocument/2006/relationships/hyperlink" Target="https://bulbapedia.bulbagarden.net/wiki/Necrozma_(Pok%C3%A9mon)" TargetMode="External"/><Relationship Id="rId1715" Type="http://schemas.openxmlformats.org/officeDocument/2006/relationships/hyperlink" Target="https://bulbapedia.bulbagarden.net/wiki/Magearna_(Pok%C3%A9mon)" TargetMode="External"/><Relationship Id="rId1716" Type="http://schemas.openxmlformats.org/officeDocument/2006/relationships/hyperlink" Target="https://bulbapedia.bulbagarden.net/wiki/Magearna_(Pok%C3%A9mon)" TargetMode="External"/><Relationship Id="rId1717" Type="http://schemas.openxmlformats.org/officeDocument/2006/relationships/hyperlink" Target="https://bulbapedia.bulbagarden.net/wiki/Marshadow_(Pok%C3%A9mon)" TargetMode="External"/><Relationship Id="rId1718" Type="http://schemas.openxmlformats.org/officeDocument/2006/relationships/hyperlink" Target="https://bulbapedia.bulbagarden.net/wiki/Marshadow_(Pok%C3%A9mon)" TargetMode="External"/><Relationship Id="rId1719" Type="http://schemas.openxmlformats.org/officeDocument/2006/relationships/hyperlink" Target="https://bulbapedia.bulbagarden.net/wiki/Poipole_(Pok%C3%A9mon)" TargetMode="External"/><Relationship Id="rId1700" Type="http://schemas.openxmlformats.org/officeDocument/2006/relationships/hyperlink" Target="https://bulbapedia.bulbagarden.net/wiki/Nihilego_(Pok%C3%A9mon)" TargetMode="External"/><Relationship Id="rId1701" Type="http://schemas.openxmlformats.org/officeDocument/2006/relationships/hyperlink" Target="https://bulbapedia.bulbagarden.net/wiki/Buzzwole_(Pok%C3%A9mon)" TargetMode="External"/><Relationship Id="rId1702" Type="http://schemas.openxmlformats.org/officeDocument/2006/relationships/hyperlink" Target="https://bulbapedia.bulbagarden.net/wiki/Buzzwole_(Pok%C3%A9mon)" TargetMode="External"/><Relationship Id="rId1703" Type="http://schemas.openxmlformats.org/officeDocument/2006/relationships/hyperlink" Target="https://bulbapedia.bulbagarden.net/wiki/Pheromosa_(Pok%C3%A9mon)" TargetMode="External"/><Relationship Id="rId1704" Type="http://schemas.openxmlformats.org/officeDocument/2006/relationships/hyperlink" Target="https://bulbapedia.bulbagarden.net/wiki/Pheromosa_(Pok%C3%A9mon)" TargetMode="External"/><Relationship Id="rId1705" Type="http://schemas.openxmlformats.org/officeDocument/2006/relationships/hyperlink" Target="https://bulbapedia.bulbagarden.net/wiki/Xurkitree_(Pok%C3%A9mon)" TargetMode="External"/><Relationship Id="rId1706" Type="http://schemas.openxmlformats.org/officeDocument/2006/relationships/hyperlink" Target="https://bulbapedia.bulbagarden.net/wiki/Xurkitree_(Pok%C3%A9mon)" TargetMode="External"/><Relationship Id="rId1707" Type="http://schemas.openxmlformats.org/officeDocument/2006/relationships/hyperlink" Target="https://bulbapedia.bulbagarden.net/wiki/Celesteela_(Pok%C3%A9mon)" TargetMode="External"/><Relationship Id="rId1708" Type="http://schemas.openxmlformats.org/officeDocument/2006/relationships/hyperlink" Target="https://bulbapedia.bulbagarden.net/wiki/Celesteela_(Pok%C3%A9mon)" TargetMode="External"/><Relationship Id="rId1709" Type="http://schemas.openxmlformats.org/officeDocument/2006/relationships/hyperlink" Target="https://bulbapedia.bulbagarden.net/wiki/Kartana_(Pok%C3%A9mon)" TargetMode="External"/><Relationship Id="rId40" Type="http://schemas.openxmlformats.org/officeDocument/2006/relationships/hyperlink" Target="https://bulbapedia.bulbagarden.net/wiki/Rattata_(Pok%C3%A9mon)" TargetMode="External"/><Relationship Id="rId1334" Type="http://schemas.openxmlformats.org/officeDocument/2006/relationships/hyperlink" Target="https://bulbapedia.bulbagarden.net/wiki/Accelgor_(Pok%C3%A9mon)" TargetMode="External"/><Relationship Id="rId1335" Type="http://schemas.openxmlformats.org/officeDocument/2006/relationships/hyperlink" Target="https://bulbapedia.bulbagarden.net/wiki/Stunfisk_(Pok%C3%A9mon)" TargetMode="External"/><Relationship Id="rId42" Type="http://schemas.openxmlformats.org/officeDocument/2006/relationships/hyperlink" Target="https://bulbapedia.bulbagarden.net/wiki/Raticate_(Pok%C3%A9mon)" TargetMode="External"/><Relationship Id="rId1336" Type="http://schemas.openxmlformats.org/officeDocument/2006/relationships/hyperlink" Target="https://bulbapedia.bulbagarden.net/wiki/Stunfisk_(Pok%C3%A9mon)" TargetMode="External"/><Relationship Id="rId41" Type="http://schemas.openxmlformats.org/officeDocument/2006/relationships/hyperlink" Target="https://bulbapedia.bulbagarden.net/wiki/Raticate_(Pok%C3%A9mon)" TargetMode="External"/><Relationship Id="rId1337" Type="http://schemas.openxmlformats.org/officeDocument/2006/relationships/hyperlink" Target="https://bulbapedia.bulbagarden.net/wiki/Stunfisk_(Pok%C3%A9mon)" TargetMode="External"/><Relationship Id="rId44" Type="http://schemas.openxmlformats.org/officeDocument/2006/relationships/hyperlink" Target="https://bulbapedia.bulbagarden.net/wiki/Raticate_(Pok%C3%A9mon)" TargetMode="External"/><Relationship Id="rId1338" Type="http://schemas.openxmlformats.org/officeDocument/2006/relationships/hyperlink" Target="https://bulbapedia.bulbagarden.net/wiki/Stunfisk_(Pok%C3%A9mon)" TargetMode="External"/><Relationship Id="rId43" Type="http://schemas.openxmlformats.org/officeDocument/2006/relationships/hyperlink" Target="https://bulbapedia.bulbagarden.net/wiki/Raticate_(Pok%C3%A9mon)" TargetMode="External"/><Relationship Id="rId1339" Type="http://schemas.openxmlformats.org/officeDocument/2006/relationships/hyperlink" Target="https://bulbapedia.bulbagarden.net/wiki/Mienfoo_(Pok%C3%A9mon)" TargetMode="External"/><Relationship Id="rId46" Type="http://schemas.openxmlformats.org/officeDocument/2006/relationships/hyperlink" Target="https://bulbapedia.bulbagarden.net/wiki/Spearow_(Pok%C3%A9mon)" TargetMode="External"/><Relationship Id="rId45" Type="http://schemas.openxmlformats.org/officeDocument/2006/relationships/hyperlink" Target="https://bulbapedia.bulbagarden.net/wiki/Spearow_(Pok%C3%A9mon)" TargetMode="External"/><Relationship Id="rId745" Type="http://schemas.openxmlformats.org/officeDocument/2006/relationships/hyperlink" Target="https://bulbapedia.bulbagarden.net/wiki/Cacnea_(Pok%C3%A9mon)" TargetMode="External"/><Relationship Id="rId744" Type="http://schemas.openxmlformats.org/officeDocument/2006/relationships/hyperlink" Target="https://bulbapedia.bulbagarden.net/wiki/Flygon_(Pok%C3%A9mon)" TargetMode="External"/><Relationship Id="rId743" Type="http://schemas.openxmlformats.org/officeDocument/2006/relationships/hyperlink" Target="https://bulbapedia.bulbagarden.net/wiki/Flygon_(Pok%C3%A9mon)" TargetMode="External"/><Relationship Id="rId742" Type="http://schemas.openxmlformats.org/officeDocument/2006/relationships/hyperlink" Target="https://bulbapedia.bulbagarden.net/wiki/Vibrava_(Pok%C3%A9mon)" TargetMode="External"/><Relationship Id="rId749" Type="http://schemas.openxmlformats.org/officeDocument/2006/relationships/hyperlink" Target="https://bulbapedia.bulbagarden.net/wiki/Swablu_(Pok%C3%A9mon)" TargetMode="External"/><Relationship Id="rId748" Type="http://schemas.openxmlformats.org/officeDocument/2006/relationships/hyperlink" Target="https://bulbapedia.bulbagarden.net/wiki/Cacturne_(Pok%C3%A9mon)" TargetMode="External"/><Relationship Id="rId747" Type="http://schemas.openxmlformats.org/officeDocument/2006/relationships/hyperlink" Target="https://bulbapedia.bulbagarden.net/wiki/Cacturne_(Pok%C3%A9mon)" TargetMode="External"/><Relationship Id="rId746" Type="http://schemas.openxmlformats.org/officeDocument/2006/relationships/hyperlink" Target="https://bulbapedia.bulbagarden.net/wiki/Cacnea_(Pok%C3%A9mon)" TargetMode="External"/><Relationship Id="rId48" Type="http://schemas.openxmlformats.org/officeDocument/2006/relationships/hyperlink" Target="https://bulbapedia.bulbagarden.net/wiki/Fearow_(Pok%C3%A9mon)" TargetMode="External"/><Relationship Id="rId47" Type="http://schemas.openxmlformats.org/officeDocument/2006/relationships/hyperlink" Target="https://bulbapedia.bulbagarden.net/wiki/Fearow_(Pok%C3%A9mon)" TargetMode="External"/><Relationship Id="rId49" Type="http://schemas.openxmlformats.org/officeDocument/2006/relationships/hyperlink" Target="https://bulbapedia.bulbagarden.net/wiki/Ekans_(Pok%C3%A9mon)" TargetMode="External"/><Relationship Id="rId741" Type="http://schemas.openxmlformats.org/officeDocument/2006/relationships/hyperlink" Target="https://bulbapedia.bulbagarden.net/wiki/Vibrava_(Pok%C3%A9mon)" TargetMode="External"/><Relationship Id="rId1330" Type="http://schemas.openxmlformats.org/officeDocument/2006/relationships/hyperlink" Target="https://bulbapedia.bulbagarden.net/wiki/Cryogonal_(Pok%C3%A9mon)" TargetMode="External"/><Relationship Id="rId740" Type="http://schemas.openxmlformats.org/officeDocument/2006/relationships/hyperlink" Target="https://bulbapedia.bulbagarden.net/wiki/Trapinch_(Pok%C3%A9mon)" TargetMode="External"/><Relationship Id="rId1331" Type="http://schemas.openxmlformats.org/officeDocument/2006/relationships/hyperlink" Target="https://bulbapedia.bulbagarden.net/wiki/Shelmet_(Pok%C3%A9mon)" TargetMode="External"/><Relationship Id="rId1332" Type="http://schemas.openxmlformats.org/officeDocument/2006/relationships/hyperlink" Target="https://bulbapedia.bulbagarden.net/wiki/Shelmet_(Pok%C3%A9mon)" TargetMode="External"/><Relationship Id="rId1333" Type="http://schemas.openxmlformats.org/officeDocument/2006/relationships/hyperlink" Target="https://bulbapedia.bulbagarden.net/wiki/Accelgor_(Pok%C3%A9mon)" TargetMode="External"/><Relationship Id="rId1323" Type="http://schemas.openxmlformats.org/officeDocument/2006/relationships/hyperlink" Target="https://bulbapedia.bulbagarden.net/wiki/Haxorus_(Pok%C3%A9mon)" TargetMode="External"/><Relationship Id="rId1324" Type="http://schemas.openxmlformats.org/officeDocument/2006/relationships/hyperlink" Target="https://bulbapedia.bulbagarden.net/wiki/Haxorus_(Pok%C3%A9mon)" TargetMode="External"/><Relationship Id="rId31" Type="http://schemas.openxmlformats.org/officeDocument/2006/relationships/hyperlink" Target="https://bulbapedia.bulbagarden.net/wiki/Pidgey_(Pok%C3%A9mon)" TargetMode="External"/><Relationship Id="rId1325" Type="http://schemas.openxmlformats.org/officeDocument/2006/relationships/hyperlink" Target="https://bulbapedia.bulbagarden.net/wiki/Cubchoo_(Pok%C3%A9mon)" TargetMode="External"/><Relationship Id="rId30" Type="http://schemas.openxmlformats.org/officeDocument/2006/relationships/hyperlink" Target="https://bulbapedia.bulbagarden.net/wiki/Beedrill_(Pok%C3%A9mon)" TargetMode="External"/><Relationship Id="rId1326" Type="http://schemas.openxmlformats.org/officeDocument/2006/relationships/hyperlink" Target="https://bulbapedia.bulbagarden.net/wiki/Cubchoo_(Pok%C3%A9mon)" TargetMode="External"/><Relationship Id="rId33" Type="http://schemas.openxmlformats.org/officeDocument/2006/relationships/hyperlink" Target="https://bulbapedia.bulbagarden.net/wiki/Pidgeotto_(Pok%C3%A9mon)" TargetMode="External"/><Relationship Id="rId1327" Type="http://schemas.openxmlformats.org/officeDocument/2006/relationships/hyperlink" Target="https://bulbapedia.bulbagarden.net/wiki/Beartic_(Pok%C3%A9mon)" TargetMode="External"/><Relationship Id="rId32" Type="http://schemas.openxmlformats.org/officeDocument/2006/relationships/hyperlink" Target="https://bulbapedia.bulbagarden.net/wiki/Pidgey_(Pok%C3%A9mon)" TargetMode="External"/><Relationship Id="rId1328" Type="http://schemas.openxmlformats.org/officeDocument/2006/relationships/hyperlink" Target="https://bulbapedia.bulbagarden.net/wiki/Beartic_(Pok%C3%A9mon)" TargetMode="External"/><Relationship Id="rId35" Type="http://schemas.openxmlformats.org/officeDocument/2006/relationships/hyperlink" Target="https://bulbapedia.bulbagarden.net/wiki/Pidgeot_(Pok%C3%A9mon)" TargetMode="External"/><Relationship Id="rId1329" Type="http://schemas.openxmlformats.org/officeDocument/2006/relationships/hyperlink" Target="https://bulbapedia.bulbagarden.net/wiki/Cryogonal_(Pok%C3%A9mon)" TargetMode="External"/><Relationship Id="rId34" Type="http://schemas.openxmlformats.org/officeDocument/2006/relationships/hyperlink" Target="https://bulbapedia.bulbagarden.net/wiki/Pidgeotto_(Pok%C3%A9mon)" TargetMode="External"/><Relationship Id="rId739" Type="http://schemas.openxmlformats.org/officeDocument/2006/relationships/hyperlink" Target="https://bulbapedia.bulbagarden.net/wiki/Trapinch_(Pok%C3%A9mon)" TargetMode="External"/><Relationship Id="rId734" Type="http://schemas.openxmlformats.org/officeDocument/2006/relationships/hyperlink" Target="https://bulbapedia.bulbagarden.net/wiki/Spoink_(Pok%C3%A9mon)" TargetMode="External"/><Relationship Id="rId733" Type="http://schemas.openxmlformats.org/officeDocument/2006/relationships/hyperlink" Target="https://bulbapedia.bulbagarden.net/wiki/Spoink_(Pok%C3%A9mon)" TargetMode="External"/><Relationship Id="rId732" Type="http://schemas.openxmlformats.org/officeDocument/2006/relationships/hyperlink" Target="https://bulbapedia.bulbagarden.net/wiki/Torkoal_(Pok%C3%A9mon)" TargetMode="External"/><Relationship Id="rId731" Type="http://schemas.openxmlformats.org/officeDocument/2006/relationships/hyperlink" Target="https://bulbapedia.bulbagarden.net/wiki/Torkoal_(Pok%C3%A9mon)" TargetMode="External"/><Relationship Id="rId738" Type="http://schemas.openxmlformats.org/officeDocument/2006/relationships/hyperlink" Target="https://bulbapedia.bulbagarden.net/wiki/Spinda_(Pok%C3%A9mon)" TargetMode="External"/><Relationship Id="rId737" Type="http://schemas.openxmlformats.org/officeDocument/2006/relationships/hyperlink" Target="https://bulbapedia.bulbagarden.net/wiki/Spinda_(Pok%C3%A9mon)" TargetMode="External"/><Relationship Id="rId736" Type="http://schemas.openxmlformats.org/officeDocument/2006/relationships/hyperlink" Target="https://bulbapedia.bulbagarden.net/wiki/Grumpig_(Pok%C3%A9mon)" TargetMode="External"/><Relationship Id="rId735" Type="http://schemas.openxmlformats.org/officeDocument/2006/relationships/hyperlink" Target="https://bulbapedia.bulbagarden.net/wiki/Grumpig_(Pok%C3%A9mon)" TargetMode="External"/><Relationship Id="rId37" Type="http://schemas.openxmlformats.org/officeDocument/2006/relationships/hyperlink" Target="https://bulbapedia.bulbagarden.net/wiki/Rattata_(Pok%C3%A9mon)" TargetMode="External"/><Relationship Id="rId36" Type="http://schemas.openxmlformats.org/officeDocument/2006/relationships/hyperlink" Target="https://bulbapedia.bulbagarden.net/wiki/Pidgeot_(Pok%C3%A9mon)" TargetMode="External"/><Relationship Id="rId39" Type="http://schemas.openxmlformats.org/officeDocument/2006/relationships/hyperlink" Target="https://bulbapedia.bulbagarden.net/wiki/Rattata_(Pok%C3%A9mon)" TargetMode="External"/><Relationship Id="rId38" Type="http://schemas.openxmlformats.org/officeDocument/2006/relationships/hyperlink" Target="https://bulbapedia.bulbagarden.net/wiki/Rattata_(Pok%C3%A9mon)" TargetMode="External"/><Relationship Id="rId730" Type="http://schemas.openxmlformats.org/officeDocument/2006/relationships/hyperlink" Target="https://bulbapedia.bulbagarden.net/wiki/Camerupt_(Pok%C3%A9mon)" TargetMode="External"/><Relationship Id="rId1320" Type="http://schemas.openxmlformats.org/officeDocument/2006/relationships/hyperlink" Target="https://bulbapedia.bulbagarden.net/wiki/Axew_(Pok%C3%A9mon)" TargetMode="External"/><Relationship Id="rId1321" Type="http://schemas.openxmlformats.org/officeDocument/2006/relationships/hyperlink" Target="https://bulbapedia.bulbagarden.net/wiki/Fraxure_(Pok%C3%A9mon)" TargetMode="External"/><Relationship Id="rId1322" Type="http://schemas.openxmlformats.org/officeDocument/2006/relationships/hyperlink" Target="https://bulbapedia.bulbagarden.net/wiki/Fraxure_(Pok%C3%A9mon)" TargetMode="External"/><Relationship Id="rId1356" Type="http://schemas.openxmlformats.org/officeDocument/2006/relationships/hyperlink" Target="https://bulbapedia.bulbagarden.net/wiki/Rufflet_(Pok%C3%A9mon)" TargetMode="External"/><Relationship Id="rId1357" Type="http://schemas.openxmlformats.org/officeDocument/2006/relationships/hyperlink" Target="https://bulbapedia.bulbagarden.net/wiki/Braviary_(Pok%C3%A9mon)" TargetMode="External"/><Relationship Id="rId20" Type="http://schemas.openxmlformats.org/officeDocument/2006/relationships/hyperlink" Target="https://bulbapedia.bulbagarden.net/wiki/Caterpie_(Pok%C3%A9mon)" TargetMode="External"/><Relationship Id="rId1358" Type="http://schemas.openxmlformats.org/officeDocument/2006/relationships/hyperlink" Target="https://bulbapedia.bulbagarden.net/wiki/Braviary_(Pok%C3%A9mon)" TargetMode="External"/><Relationship Id="rId1359" Type="http://schemas.openxmlformats.org/officeDocument/2006/relationships/hyperlink" Target="https://bulbapedia.bulbagarden.net/wiki/Braviary_(Pok%C3%A9mon)" TargetMode="External"/><Relationship Id="rId22" Type="http://schemas.openxmlformats.org/officeDocument/2006/relationships/hyperlink" Target="https://bulbapedia.bulbagarden.net/wiki/Metapod_(Pok%C3%A9mon)" TargetMode="External"/><Relationship Id="rId21" Type="http://schemas.openxmlformats.org/officeDocument/2006/relationships/hyperlink" Target="https://bulbapedia.bulbagarden.net/wiki/Metapod_(Pok%C3%A9mon)" TargetMode="External"/><Relationship Id="rId24" Type="http://schemas.openxmlformats.org/officeDocument/2006/relationships/hyperlink" Target="https://bulbapedia.bulbagarden.net/wiki/Butterfree_(Pok%C3%A9mon)" TargetMode="External"/><Relationship Id="rId23" Type="http://schemas.openxmlformats.org/officeDocument/2006/relationships/hyperlink" Target="https://bulbapedia.bulbagarden.net/wiki/Butterfree_(Pok%C3%A9mon)" TargetMode="External"/><Relationship Id="rId767" Type="http://schemas.openxmlformats.org/officeDocument/2006/relationships/hyperlink" Target="https://bulbapedia.bulbagarden.net/wiki/Crawdaunt_(Pok%C3%A9mon)" TargetMode="External"/><Relationship Id="rId766" Type="http://schemas.openxmlformats.org/officeDocument/2006/relationships/hyperlink" Target="https://bulbapedia.bulbagarden.net/wiki/Corphish_(Pok%C3%A9mon)" TargetMode="External"/><Relationship Id="rId765" Type="http://schemas.openxmlformats.org/officeDocument/2006/relationships/hyperlink" Target="https://bulbapedia.bulbagarden.net/wiki/Corphish_(Pok%C3%A9mon)" TargetMode="External"/><Relationship Id="rId764" Type="http://schemas.openxmlformats.org/officeDocument/2006/relationships/hyperlink" Target="https://bulbapedia.bulbagarden.net/wiki/Whiscash_(Pok%C3%A9mon)" TargetMode="External"/><Relationship Id="rId769" Type="http://schemas.openxmlformats.org/officeDocument/2006/relationships/hyperlink" Target="https://bulbapedia.bulbagarden.net/wiki/Baltoy_(Pok%C3%A9mon)" TargetMode="External"/><Relationship Id="rId768" Type="http://schemas.openxmlformats.org/officeDocument/2006/relationships/hyperlink" Target="https://bulbapedia.bulbagarden.net/wiki/Crawdaunt_(Pok%C3%A9mon)" TargetMode="External"/><Relationship Id="rId26" Type="http://schemas.openxmlformats.org/officeDocument/2006/relationships/hyperlink" Target="https://bulbapedia.bulbagarden.net/wiki/Weedle_(Pok%C3%A9mon)" TargetMode="External"/><Relationship Id="rId25" Type="http://schemas.openxmlformats.org/officeDocument/2006/relationships/hyperlink" Target="https://bulbapedia.bulbagarden.net/wiki/Weedle_(Pok%C3%A9mon)" TargetMode="External"/><Relationship Id="rId28" Type="http://schemas.openxmlformats.org/officeDocument/2006/relationships/hyperlink" Target="https://bulbapedia.bulbagarden.net/wiki/Kakuna_(Pok%C3%A9mon)" TargetMode="External"/><Relationship Id="rId1350" Type="http://schemas.openxmlformats.org/officeDocument/2006/relationships/hyperlink" Target="https://bulbapedia.bulbagarden.net/wiki/Pawniard_(Pok%C3%A9mon)" TargetMode="External"/><Relationship Id="rId27" Type="http://schemas.openxmlformats.org/officeDocument/2006/relationships/hyperlink" Target="https://bulbapedia.bulbagarden.net/wiki/Kakuna_(Pok%C3%A9mon)" TargetMode="External"/><Relationship Id="rId1351" Type="http://schemas.openxmlformats.org/officeDocument/2006/relationships/hyperlink" Target="https://bulbapedia.bulbagarden.net/wiki/Bisharp_(Pok%C3%A9mon)" TargetMode="External"/><Relationship Id="rId763" Type="http://schemas.openxmlformats.org/officeDocument/2006/relationships/hyperlink" Target="https://bulbapedia.bulbagarden.net/wiki/Whiscash_(Pok%C3%A9mon)" TargetMode="External"/><Relationship Id="rId1352" Type="http://schemas.openxmlformats.org/officeDocument/2006/relationships/hyperlink" Target="https://bulbapedia.bulbagarden.net/wiki/Bisharp_(Pok%C3%A9mon)" TargetMode="External"/><Relationship Id="rId29" Type="http://schemas.openxmlformats.org/officeDocument/2006/relationships/hyperlink" Target="https://bulbapedia.bulbagarden.net/wiki/Beedrill_(Pok%C3%A9mon)" TargetMode="External"/><Relationship Id="rId762" Type="http://schemas.openxmlformats.org/officeDocument/2006/relationships/hyperlink" Target="https://bulbapedia.bulbagarden.net/wiki/Barboach_(Pok%C3%A9mon)" TargetMode="External"/><Relationship Id="rId1353" Type="http://schemas.openxmlformats.org/officeDocument/2006/relationships/hyperlink" Target="https://bulbapedia.bulbagarden.net/wiki/Bouffalant_(Pok%C3%A9mon)" TargetMode="External"/><Relationship Id="rId761" Type="http://schemas.openxmlformats.org/officeDocument/2006/relationships/hyperlink" Target="https://bulbapedia.bulbagarden.net/wiki/Barboach_(Pok%C3%A9mon)" TargetMode="External"/><Relationship Id="rId1354" Type="http://schemas.openxmlformats.org/officeDocument/2006/relationships/hyperlink" Target="https://bulbapedia.bulbagarden.net/wiki/Bouffalant_(Pok%C3%A9mon)" TargetMode="External"/><Relationship Id="rId760" Type="http://schemas.openxmlformats.org/officeDocument/2006/relationships/hyperlink" Target="https://bulbapedia.bulbagarden.net/wiki/Solrock_(Pok%C3%A9mon)" TargetMode="External"/><Relationship Id="rId1355" Type="http://schemas.openxmlformats.org/officeDocument/2006/relationships/hyperlink" Target="https://bulbapedia.bulbagarden.net/wiki/Rufflet_(Pok%C3%A9mon)" TargetMode="External"/><Relationship Id="rId1345" Type="http://schemas.openxmlformats.org/officeDocument/2006/relationships/hyperlink" Target="https://bulbapedia.bulbagarden.net/wiki/Golett_(Pok%C3%A9mon)" TargetMode="External"/><Relationship Id="rId1346" Type="http://schemas.openxmlformats.org/officeDocument/2006/relationships/hyperlink" Target="https://bulbapedia.bulbagarden.net/wiki/Golett_(Pok%C3%A9mon)" TargetMode="External"/><Relationship Id="rId1347" Type="http://schemas.openxmlformats.org/officeDocument/2006/relationships/hyperlink" Target="https://bulbapedia.bulbagarden.net/wiki/Golurk_(Pok%C3%A9mon)" TargetMode="External"/><Relationship Id="rId1348" Type="http://schemas.openxmlformats.org/officeDocument/2006/relationships/hyperlink" Target="https://bulbapedia.bulbagarden.net/wiki/Golurk_(Pok%C3%A9mon)" TargetMode="External"/><Relationship Id="rId11" Type="http://schemas.openxmlformats.org/officeDocument/2006/relationships/hyperlink" Target="https://bulbapedia.bulbagarden.net/wiki/Charizard_(Pok%C3%A9mon)" TargetMode="External"/><Relationship Id="rId1349" Type="http://schemas.openxmlformats.org/officeDocument/2006/relationships/hyperlink" Target="https://bulbapedia.bulbagarden.net/wiki/Pawniard_(Pok%C3%A9mon)" TargetMode="External"/><Relationship Id="rId10" Type="http://schemas.openxmlformats.org/officeDocument/2006/relationships/hyperlink" Target="https://bulbapedia.bulbagarden.net/wiki/Charmeleon_(Pok%C3%A9mon)" TargetMode="External"/><Relationship Id="rId13" Type="http://schemas.openxmlformats.org/officeDocument/2006/relationships/hyperlink" Target="https://bulbapedia.bulbagarden.net/wiki/Squirtle_(Pok%C3%A9mon)" TargetMode="External"/><Relationship Id="rId12" Type="http://schemas.openxmlformats.org/officeDocument/2006/relationships/hyperlink" Target="https://bulbapedia.bulbagarden.net/wiki/Charizard_(Pok%C3%A9mon)" TargetMode="External"/><Relationship Id="rId756" Type="http://schemas.openxmlformats.org/officeDocument/2006/relationships/hyperlink" Target="https://bulbapedia.bulbagarden.net/wiki/Seviper_(Pok%C3%A9mon)" TargetMode="External"/><Relationship Id="rId755" Type="http://schemas.openxmlformats.org/officeDocument/2006/relationships/hyperlink" Target="https://bulbapedia.bulbagarden.net/wiki/Seviper_(Pok%C3%A9mon)" TargetMode="External"/><Relationship Id="rId754" Type="http://schemas.openxmlformats.org/officeDocument/2006/relationships/hyperlink" Target="https://bulbapedia.bulbagarden.net/wiki/Zangoose_(Pok%C3%A9mon)" TargetMode="External"/><Relationship Id="rId753" Type="http://schemas.openxmlformats.org/officeDocument/2006/relationships/hyperlink" Target="https://bulbapedia.bulbagarden.net/wiki/Zangoose_(Pok%C3%A9mon)" TargetMode="External"/><Relationship Id="rId759" Type="http://schemas.openxmlformats.org/officeDocument/2006/relationships/hyperlink" Target="https://bulbapedia.bulbagarden.net/wiki/Solrock_(Pok%C3%A9mon)" TargetMode="External"/><Relationship Id="rId758" Type="http://schemas.openxmlformats.org/officeDocument/2006/relationships/hyperlink" Target="https://bulbapedia.bulbagarden.net/wiki/Lunatone_(Pok%C3%A9mon)" TargetMode="External"/><Relationship Id="rId757" Type="http://schemas.openxmlformats.org/officeDocument/2006/relationships/hyperlink" Target="https://bulbapedia.bulbagarden.net/wiki/Lunatone_(Pok%C3%A9mon)" TargetMode="External"/><Relationship Id="rId15" Type="http://schemas.openxmlformats.org/officeDocument/2006/relationships/hyperlink" Target="https://bulbapedia.bulbagarden.net/wiki/Wartortle_(Pok%C3%A9mon)" TargetMode="External"/><Relationship Id="rId14" Type="http://schemas.openxmlformats.org/officeDocument/2006/relationships/hyperlink" Target="https://bulbapedia.bulbagarden.net/wiki/Squirtle_(Pok%C3%A9mon)" TargetMode="External"/><Relationship Id="rId17" Type="http://schemas.openxmlformats.org/officeDocument/2006/relationships/hyperlink" Target="https://bulbapedia.bulbagarden.net/wiki/Blastoise_(Pok%C3%A9mon)" TargetMode="External"/><Relationship Id="rId16" Type="http://schemas.openxmlformats.org/officeDocument/2006/relationships/hyperlink" Target="https://bulbapedia.bulbagarden.net/wiki/Wartortle_(Pok%C3%A9mon)" TargetMode="External"/><Relationship Id="rId1340" Type="http://schemas.openxmlformats.org/officeDocument/2006/relationships/hyperlink" Target="https://bulbapedia.bulbagarden.net/wiki/Mienfoo_(Pok%C3%A9mon)" TargetMode="External"/><Relationship Id="rId19" Type="http://schemas.openxmlformats.org/officeDocument/2006/relationships/hyperlink" Target="https://bulbapedia.bulbagarden.net/wiki/Caterpie_(Pok%C3%A9mon)" TargetMode="External"/><Relationship Id="rId752" Type="http://schemas.openxmlformats.org/officeDocument/2006/relationships/hyperlink" Target="https://bulbapedia.bulbagarden.net/wiki/Altaria_(Pok%C3%A9mon)" TargetMode="External"/><Relationship Id="rId1341" Type="http://schemas.openxmlformats.org/officeDocument/2006/relationships/hyperlink" Target="https://bulbapedia.bulbagarden.net/wiki/Mienshao_(Pok%C3%A9mon)" TargetMode="External"/><Relationship Id="rId18" Type="http://schemas.openxmlformats.org/officeDocument/2006/relationships/hyperlink" Target="https://bulbapedia.bulbagarden.net/wiki/Blastoise_(Pok%C3%A9mon)" TargetMode="External"/><Relationship Id="rId751" Type="http://schemas.openxmlformats.org/officeDocument/2006/relationships/hyperlink" Target="https://bulbapedia.bulbagarden.net/wiki/Altaria_(Pok%C3%A9mon)" TargetMode="External"/><Relationship Id="rId1342" Type="http://schemas.openxmlformats.org/officeDocument/2006/relationships/hyperlink" Target="https://bulbapedia.bulbagarden.net/wiki/Mienshao_(Pok%C3%A9mon)" TargetMode="External"/><Relationship Id="rId750" Type="http://schemas.openxmlformats.org/officeDocument/2006/relationships/hyperlink" Target="https://bulbapedia.bulbagarden.net/wiki/Swablu_(Pok%C3%A9mon)" TargetMode="External"/><Relationship Id="rId1343" Type="http://schemas.openxmlformats.org/officeDocument/2006/relationships/hyperlink" Target="https://bulbapedia.bulbagarden.net/wiki/Druddigon_(Pok%C3%A9mon)" TargetMode="External"/><Relationship Id="rId1344" Type="http://schemas.openxmlformats.org/officeDocument/2006/relationships/hyperlink" Target="https://bulbapedia.bulbagarden.net/wiki/Druddigon_(Pok%C3%A9mon)" TargetMode="External"/><Relationship Id="rId84" Type="http://schemas.openxmlformats.org/officeDocument/2006/relationships/hyperlink" Target="https://bulbapedia.bulbagarden.net/wiki/Vulpix_(Pok%C3%A9mon)" TargetMode="External"/><Relationship Id="rId1774" Type="http://schemas.openxmlformats.org/officeDocument/2006/relationships/hyperlink" Target="https://bulbapedia.bulbagarden.net/wiki/Eldegoss_(Pok%C3%A9mon)" TargetMode="External"/><Relationship Id="rId83" Type="http://schemas.openxmlformats.org/officeDocument/2006/relationships/hyperlink" Target="https://bulbapedia.bulbagarden.net/wiki/Vulpix_(Pok%C3%A9mon)" TargetMode="External"/><Relationship Id="rId1775" Type="http://schemas.openxmlformats.org/officeDocument/2006/relationships/hyperlink" Target="https://bulbapedia.bulbagarden.net/wiki/Wooloo_(Pok%C3%A9mon)" TargetMode="External"/><Relationship Id="rId86" Type="http://schemas.openxmlformats.org/officeDocument/2006/relationships/hyperlink" Target="https://bulbapedia.bulbagarden.net/wiki/Vulpix_(Pok%C3%A9mon)" TargetMode="External"/><Relationship Id="rId1776" Type="http://schemas.openxmlformats.org/officeDocument/2006/relationships/hyperlink" Target="https://bulbapedia.bulbagarden.net/wiki/Wooloo_(Pok%C3%A9mon)" TargetMode="External"/><Relationship Id="rId85" Type="http://schemas.openxmlformats.org/officeDocument/2006/relationships/hyperlink" Target="https://bulbapedia.bulbagarden.net/wiki/Vulpix_(Pok%C3%A9mon)" TargetMode="External"/><Relationship Id="rId1777" Type="http://schemas.openxmlformats.org/officeDocument/2006/relationships/hyperlink" Target="https://bulbapedia.bulbagarden.net/wiki/Dubwool_(Pok%C3%A9mon)" TargetMode="External"/><Relationship Id="rId88" Type="http://schemas.openxmlformats.org/officeDocument/2006/relationships/hyperlink" Target="https://bulbapedia.bulbagarden.net/wiki/Ninetales_(Pok%C3%A9mon)" TargetMode="External"/><Relationship Id="rId1778" Type="http://schemas.openxmlformats.org/officeDocument/2006/relationships/hyperlink" Target="https://bulbapedia.bulbagarden.net/wiki/Dubwool_(Pok%C3%A9mon)" TargetMode="External"/><Relationship Id="rId87" Type="http://schemas.openxmlformats.org/officeDocument/2006/relationships/hyperlink" Target="https://bulbapedia.bulbagarden.net/wiki/Ninetales_(Pok%C3%A9mon)" TargetMode="External"/><Relationship Id="rId1779" Type="http://schemas.openxmlformats.org/officeDocument/2006/relationships/hyperlink" Target="https://bulbapedia.bulbagarden.net/wiki/Chewtle_(Pok%C3%A9mon)" TargetMode="External"/><Relationship Id="rId89" Type="http://schemas.openxmlformats.org/officeDocument/2006/relationships/hyperlink" Target="https://bulbapedia.bulbagarden.net/wiki/Ninetales_(Pok%C3%A9mon)" TargetMode="External"/><Relationship Id="rId709" Type="http://schemas.openxmlformats.org/officeDocument/2006/relationships/hyperlink" Target="https://bulbapedia.bulbagarden.net/wiki/Volbeat_(Pok%C3%A9mon)" TargetMode="External"/><Relationship Id="rId708" Type="http://schemas.openxmlformats.org/officeDocument/2006/relationships/hyperlink" Target="https://bulbapedia.bulbagarden.net/wiki/Minun_(Pok%C3%A9mon)" TargetMode="External"/><Relationship Id="rId707" Type="http://schemas.openxmlformats.org/officeDocument/2006/relationships/hyperlink" Target="https://bulbapedia.bulbagarden.net/wiki/Minun_(Pok%C3%A9mon)" TargetMode="External"/><Relationship Id="rId706" Type="http://schemas.openxmlformats.org/officeDocument/2006/relationships/hyperlink" Target="https://bulbapedia.bulbagarden.net/wiki/Plusle_(Pok%C3%A9mon)" TargetMode="External"/><Relationship Id="rId80" Type="http://schemas.openxmlformats.org/officeDocument/2006/relationships/hyperlink" Target="https://bulbapedia.bulbagarden.net/wiki/Clefairy_(Pok%C3%A9mon)" TargetMode="External"/><Relationship Id="rId82" Type="http://schemas.openxmlformats.org/officeDocument/2006/relationships/hyperlink" Target="https://bulbapedia.bulbagarden.net/wiki/Clefable_(Pok%C3%A9mon)" TargetMode="External"/><Relationship Id="rId81" Type="http://schemas.openxmlformats.org/officeDocument/2006/relationships/hyperlink" Target="https://bulbapedia.bulbagarden.net/wiki/Clefable_(Pok%C3%A9mon)" TargetMode="External"/><Relationship Id="rId701" Type="http://schemas.openxmlformats.org/officeDocument/2006/relationships/hyperlink" Target="https://bulbapedia.bulbagarden.net/wiki/Electrike_(Pok%C3%A9mon)" TargetMode="External"/><Relationship Id="rId700" Type="http://schemas.openxmlformats.org/officeDocument/2006/relationships/hyperlink" Target="https://bulbapedia.bulbagarden.net/wiki/Medicham_(Pok%C3%A9mon)" TargetMode="External"/><Relationship Id="rId705" Type="http://schemas.openxmlformats.org/officeDocument/2006/relationships/hyperlink" Target="https://bulbapedia.bulbagarden.net/wiki/Plusle_(Pok%C3%A9mon)" TargetMode="External"/><Relationship Id="rId704" Type="http://schemas.openxmlformats.org/officeDocument/2006/relationships/hyperlink" Target="https://bulbapedia.bulbagarden.net/wiki/Manectric_(Pok%C3%A9mon)" TargetMode="External"/><Relationship Id="rId703" Type="http://schemas.openxmlformats.org/officeDocument/2006/relationships/hyperlink" Target="https://bulbapedia.bulbagarden.net/wiki/Manectric_(Pok%C3%A9mon)" TargetMode="External"/><Relationship Id="rId702" Type="http://schemas.openxmlformats.org/officeDocument/2006/relationships/hyperlink" Target="https://bulbapedia.bulbagarden.net/wiki/Electrike_(Pok%C3%A9mon)" TargetMode="External"/><Relationship Id="rId1770" Type="http://schemas.openxmlformats.org/officeDocument/2006/relationships/hyperlink" Target="https://bulbapedia.bulbagarden.net/wiki/Thievul_(Pok%C3%A9mon)" TargetMode="External"/><Relationship Id="rId1771" Type="http://schemas.openxmlformats.org/officeDocument/2006/relationships/hyperlink" Target="https://bulbapedia.bulbagarden.net/wiki/Gossifleur_(Pok%C3%A9mon)" TargetMode="External"/><Relationship Id="rId1772" Type="http://schemas.openxmlformats.org/officeDocument/2006/relationships/hyperlink" Target="https://bulbapedia.bulbagarden.net/wiki/Gossifleur_(Pok%C3%A9mon)" TargetMode="External"/><Relationship Id="rId1773" Type="http://schemas.openxmlformats.org/officeDocument/2006/relationships/hyperlink" Target="https://bulbapedia.bulbagarden.net/wiki/Eldegoss_(Pok%C3%A9mon)" TargetMode="External"/><Relationship Id="rId73" Type="http://schemas.openxmlformats.org/officeDocument/2006/relationships/hyperlink" Target="https://bulbapedia.bulbagarden.net/wiki/Nidoran%E2%99%82_(Pok%C3%A9mon)" TargetMode="External"/><Relationship Id="rId1763" Type="http://schemas.openxmlformats.org/officeDocument/2006/relationships/hyperlink" Target="https://bulbapedia.bulbagarden.net/wiki/Dottler_(Pok%C3%A9mon)" TargetMode="External"/><Relationship Id="rId72" Type="http://schemas.openxmlformats.org/officeDocument/2006/relationships/hyperlink" Target="https://bulbapedia.bulbagarden.net/wiki/Nidoqueen_(Pok%C3%A9mon)" TargetMode="External"/><Relationship Id="rId1764" Type="http://schemas.openxmlformats.org/officeDocument/2006/relationships/hyperlink" Target="https://bulbapedia.bulbagarden.net/wiki/Dottler_(Pok%C3%A9mon)" TargetMode="External"/><Relationship Id="rId75" Type="http://schemas.openxmlformats.org/officeDocument/2006/relationships/hyperlink" Target="https://bulbapedia.bulbagarden.net/wiki/Nidorino_(Pok%C3%A9mon)" TargetMode="External"/><Relationship Id="rId1765" Type="http://schemas.openxmlformats.org/officeDocument/2006/relationships/hyperlink" Target="https://bulbapedia.bulbagarden.net/wiki/Orbeetle_(Pok%C3%A9mon)" TargetMode="External"/><Relationship Id="rId74" Type="http://schemas.openxmlformats.org/officeDocument/2006/relationships/hyperlink" Target="https://bulbapedia.bulbagarden.net/wiki/Nidoran%E2%99%82_(Pok%C3%A9mon)" TargetMode="External"/><Relationship Id="rId1766" Type="http://schemas.openxmlformats.org/officeDocument/2006/relationships/hyperlink" Target="https://bulbapedia.bulbagarden.net/wiki/Orbeetle_(Pok%C3%A9mon)" TargetMode="External"/><Relationship Id="rId77" Type="http://schemas.openxmlformats.org/officeDocument/2006/relationships/hyperlink" Target="https://bulbapedia.bulbagarden.net/wiki/Nidoking_(Pok%C3%A9mon)" TargetMode="External"/><Relationship Id="rId1767" Type="http://schemas.openxmlformats.org/officeDocument/2006/relationships/hyperlink" Target="https://bulbapedia.bulbagarden.net/wiki/Nickit_(Pok%C3%A9mon)" TargetMode="External"/><Relationship Id="rId76" Type="http://schemas.openxmlformats.org/officeDocument/2006/relationships/hyperlink" Target="https://bulbapedia.bulbagarden.net/wiki/Nidorino_(Pok%C3%A9mon)" TargetMode="External"/><Relationship Id="rId1768" Type="http://schemas.openxmlformats.org/officeDocument/2006/relationships/hyperlink" Target="https://bulbapedia.bulbagarden.net/wiki/Nickit_(Pok%C3%A9mon)" TargetMode="External"/><Relationship Id="rId79" Type="http://schemas.openxmlformats.org/officeDocument/2006/relationships/hyperlink" Target="https://bulbapedia.bulbagarden.net/wiki/Clefairy_(Pok%C3%A9mon)" TargetMode="External"/><Relationship Id="rId1769" Type="http://schemas.openxmlformats.org/officeDocument/2006/relationships/hyperlink" Target="https://bulbapedia.bulbagarden.net/wiki/Thievul_(Pok%C3%A9mon)" TargetMode="External"/><Relationship Id="rId78" Type="http://schemas.openxmlformats.org/officeDocument/2006/relationships/hyperlink" Target="https://bulbapedia.bulbagarden.net/wiki/Nidoking_(Pok%C3%A9mon)" TargetMode="External"/><Relationship Id="rId71" Type="http://schemas.openxmlformats.org/officeDocument/2006/relationships/hyperlink" Target="https://bulbapedia.bulbagarden.net/wiki/Nidoqueen_(Pok%C3%A9mon)" TargetMode="External"/><Relationship Id="rId70" Type="http://schemas.openxmlformats.org/officeDocument/2006/relationships/hyperlink" Target="https://bulbapedia.bulbagarden.net/wiki/Nidorina_(Pok%C3%A9mon)" TargetMode="External"/><Relationship Id="rId1760" Type="http://schemas.openxmlformats.org/officeDocument/2006/relationships/hyperlink" Target="https://bulbapedia.bulbagarden.net/wiki/Corviknight_(Pok%C3%A9mon)" TargetMode="External"/><Relationship Id="rId1761" Type="http://schemas.openxmlformats.org/officeDocument/2006/relationships/hyperlink" Target="https://bulbapedia.bulbagarden.net/wiki/Blipbug_(Pok%C3%A9mon)" TargetMode="External"/><Relationship Id="rId1762" Type="http://schemas.openxmlformats.org/officeDocument/2006/relationships/hyperlink" Target="https://bulbapedia.bulbagarden.net/wiki/Blipbug_(Pok%C3%A9mon)" TargetMode="External"/><Relationship Id="rId62" Type="http://schemas.openxmlformats.org/officeDocument/2006/relationships/hyperlink" Target="https://bulbapedia.bulbagarden.net/wiki/Sandshrew_(Pok%C3%A9mon)" TargetMode="External"/><Relationship Id="rId1312" Type="http://schemas.openxmlformats.org/officeDocument/2006/relationships/hyperlink" Target="https://bulbapedia.bulbagarden.net/wiki/Beheeyem_(Pok%C3%A9mon)" TargetMode="External"/><Relationship Id="rId1796" Type="http://schemas.openxmlformats.org/officeDocument/2006/relationships/hyperlink" Target="https://bulbapedia.bulbagarden.net/wiki/Flapple_(Pok%C3%A9mon)" TargetMode="External"/><Relationship Id="rId61" Type="http://schemas.openxmlformats.org/officeDocument/2006/relationships/hyperlink" Target="https://bulbapedia.bulbagarden.net/wiki/Sandshrew_(Pok%C3%A9mon)" TargetMode="External"/><Relationship Id="rId1313" Type="http://schemas.openxmlformats.org/officeDocument/2006/relationships/hyperlink" Target="https://bulbapedia.bulbagarden.net/wiki/Litwick_(Pok%C3%A9mon)" TargetMode="External"/><Relationship Id="rId1797" Type="http://schemas.openxmlformats.org/officeDocument/2006/relationships/hyperlink" Target="https://bulbapedia.bulbagarden.net/wiki/Appletun_(Pok%C3%A9mon)" TargetMode="External"/><Relationship Id="rId64" Type="http://schemas.openxmlformats.org/officeDocument/2006/relationships/hyperlink" Target="https://bulbapedia.bulbagarden.net/wiki/Sandslash_(Pok%C3%A9mon)" TargetMode="External"/><Relationship Id="rId1314" Type="http://schemas.openxmlformats.org/officeDocument/2006/relationships/hyperlink" Target="https://bulbapedia.bulbagarden.net/wiki/Litwick_(Pok%C3%A9mon)" TargetMode="External"/><Relationship Id="rId1798" Type="http://schemas.openxmlformats.org/officeDocument/2006/relationships/hyperlink" Target="https://bulbapedia.bulbagarden.net/wiki/Appletun_(Pok%C3%A9mon)" TargetMode="External"/><Relationship Id="rId63" Type="http://schemas.openxmlformats.org/officeDocument/2006/relationships/hyperlink" Target="https://bulbapedia.bulbagarden.net/wiki/Sandslash_(Pok%C3%A9mon)" TargetMode="External"/><Relationship Id="rId1315" Type="http://schemas.openxmlformats.org/officeDocument/2006/relationships/hyperlink" Target="https://bulbapedia.bulbagarden.net/wiki/Lampent_(Pok%C3%A9mon)" TargetMode="External"/><Relationship Id="rId1799" Type="http://schemas.openxmlformats.org/officeDocument/2006/relationships/hyperlink" Target="https://bulbapedia.bulbagarden.net/wiki/Silicobra_(Pok%C3%A9mon)" TargetMode="External"/><Relationship Id="rId66" Type="http://schemas.openxmlformats.org/officeDocument/2006/relationships/hyperlink" Target="https://bulbapedia.bulbagarden.net/wiki/Sandslash_(Pok%C3%A9mon)" TargetMode="External"/><Relationship Id="rId1316" Type="http://schemas.openxmlformats.org/officeDocument/2006/relationships/hyperlink" Target="https://bulbapedia.bulbagarden.net/wiki/Lampent_(Pok%C3%A9mon)" TargetMode="External"/><Relationship Id="rId65" Type="http://schemas.openxmlformats.org/officeDocument/2006/relationships/hyperlink" Target="https://bulbapedia.bulbagarden.net/wiki/Sandslash_(Pok%C3%A9mon)" TargetMode="External"/><Relationship Id="rId1317" Type="http://schemas.openxmlformats.org/officeDocument/2006/relationships/hyperlink" Target="https://bulbapedia.bulbagarden.net/wiki/Chandelure_(Pok%C3%A9mon)" TargetMode="External"/><Relationship Id="rId68" Type="http://schemas.openxmlformats.org/officeDocument/2006/relationships/hyperlink" Target="https://bulbapedia.bulbagarden.net/wiki/Nidoran%E2%99%80_(Pok%C3%A9mon)" TargetMode="External"/><Relationship Id="rId1318" Type="http://schemas.openxmlformats.org/officeDocument/2006/relationships/hyperlink" Target="https://bulbapedia.bulbagarden.net/wiki/Chandelure_(Pok%C3%A9mon)" TargetMode="External"/><Relationship Id="rId67" Type="http://schemas.openxmlformats.org/officeDocument/2006/relationships/hyperlink" Target="https://bulbapedia.bulbagarden.net/wiki/Nidoran%E2%99%80_(Pok%C3%A9mon)" TargetMode="External"/><Relationship Id="rId1319" Type="http://schemas.openxmlformats.org/officeDocument/2006/relationships/hyperlink" Target="https://bulbapedia.bulbagarden.net/wiki/Axew_(Pok%C3%A9mon)" TargetMode="External"/><Relationship Id="rId729" Type="http://schemas.openxmlformats.org/officeDocument/2006/relationships/hyperlink" Target="https://bulbapedia.bulbagarden.net/wiki/Camerupt_(Pok%C3%A9mon)" TargetMode="External"/><Relationship Id="rId728" Type="http://schemas.openxmlformats.org/officeDocument/2006/relationships/hyperlink" Target="https://bulbapedia.bulbagarden.net/wiki/Numel_(Pok%C3%A9mon)" TargetMode="External"/><Relationship Id="rId60" Type="http://schemas.openxmlformats.org/officeDocument/2006/relationships/hyperlink" Target="https://bulbapedia.bulbagarden.net/wiki/Sandshrew_(Pok%C3%A9mon)" TargetMode="External"/><Relationship Id="rId723" Type="http://schemas.openxmlformats.org/officeDocument/2006/relationships/hyperlink" Target="https://bulbapedia.bulbagarden.net/wiki/Wailmer_(Pok%C3%A9mon)" TargetMode="External"/><Relationship Id="rId722" Type="http://schemas.openxmlformats.org/officeDocument/2006/relationships/hyperlink" Target="https://bulbapedia.bulbagarden.net/wiki/Sharpedo_(Pok%C3%A9mon)" TargetMode="External"/><Relationship Id="rId721" Type="http://schemas.openxmlformats.org/officeDocument/2006/relationships/hyperlink" Target="https://bulbapedia.bulbagarden.net/wiki/Sharpedo_(Pok%C3%A9mon)" TargetMode="External"/><Relationship Id="rId720" Type="http://schemas.openxmlformats.org/officeDocument/2006/relationships/hyperlink" Target="https://bulbapedia.bulbagarden.net/wiki/Carvanha_(Pok%C3%A9mon)" TargetMode="External"/><Relationship Id="rId727" Type="http://schemas.openxmlformats.org/officeDocument/2006/relationships/hyperlink" Target="https://bulbapedia.bulbagarden.net/wiki/Numel_(Pok%C3%A9mon)" TargetMode="External"/><Relationship Id="rId726" Type="http://schemas.openxmlformats.org/officeDocument/2006/relationships/hyperlink" Target="https://bulbapedia.bulbagarden.net/wiki/Wailord_(Pok%C3%A9mon)" TargetMode="External"/><Relationship Id="rId725" Type="http://schemas.openxmlformats.org/officeDocument/2006/relationships/hyperlink" Target="https://bulbapedia.bulbagarden.net/wiki/Wailord_(Pok%C3%A9mon)" TargetMode="External"/><Relationship Id="rId724" Type="http://schemas.openxmlformats.org/officeDocument/2006/relationships/hyperlink" Target="https://bulbapedia.bulbagarden.net/wiki/Wailmer_(Pok%C3%A9mon)" TargetMode="External"/><Relationship Id="rId69" Type="http://schemas.openxmlformats.org/officeDocument/2006/relationships/hyperlink" Target="https://bulbapedia.bulbagarden.net/wiki/Nidorina_(Pok%C3%A9mon)" TargetMode="External"/><Relationship Id="rId1790" Type="http://schemas.openxmlformats.org/officeDocument/2006/relationships/hyperlink" Target="https://bulbapedia.bulbagarden.net/wiki/Carkol_(Pok%C3%A9mon)" TargetMode="External"/><Relationship Id="rId1791" Type="http://schemas.openxmlformats.org/officeDocument/2006/relationships/hyperlink" Target="https://bulbapedia.bulbagarden.net/wiki/Coalossal_(Pok%C3%A9mon)" TargetMode="External"/><Relationship Id="rId1792" Type="http://schemas.openxmlformats.org/officeDocument/2006/relationships/hyperlink" Target="https://bulbapedia.bulbagarden.net/wiki/Coalossal_(Pok%C3%A9mon)" TargetMode="External"/><Relationship Id="rId1793" Type="http://schemas.openxmlformats.org/officeDocument/2006/relationships/hyperlink" Target="https://bulbapedia.bulbagarden.net/wiki/Applin_(Pok%C3%A9mon)" TargetMode="External"/><Relationship Id="rId1310" Type="http://schemas.openxmlformats.org/officeDocument/2006/relationships/hyperlink" Target="https://bulbapedia.bulbagarden.net/wiki/Elgyem_(Pok%C3%A9mon)" TargetMode="External"/><Relationship Id="rId1794" Type="http://schemas.openxmlformats.org/officeDocument/2006/relationships/hyperlink" Target="https://bulbapedia.bulbagarden.net/wiki/Applin_(Pok%C3%A9mon)" TargetMode="External"/><Relationship Id="rId1311" Type="http://schemas.openxmlformats.org/officeDocument/2006/relationships/hyperlink" Target="https://bulbapedia.bulbagarden.net/wiki/Beheeyem_(Pok%C3%A9mon)" TargetMode="External"/><Relationship Id="rId1795" Type="http://schemas.openxmlformats.org/officeDocument/2006/relationships/hyperlink" Target="https://bulbapedia.bulbagarden.net/wiki/Flapple_(Pok%C3%A9mon)" TargetMode="External"/><Relationship Id="rId51" Type="http://schemas.openxmlformats.org/officeDocument/2006/relationships/hyperlink" Target="https://bulbapedia.bulbagarden.net/wiki/Arbok_(Pok%C3%A9mon)" TargetMode="External"/><Relationship Id="rId1301" Type="http://schemas.openxmlformats.org/officeDocument/2006/relationships/hyperlink" Target="https://bulbapedia.bulbagarden.net/wiki/Klinklang_(Pok%C3%A9mon)" TargetMode="External"/><Relationship Id="rId1785" Type="http://schemas.openxmlformats.org/officeDocument/2006/relationships/hyperlink" Target="https://bulbapedia.bulbagarden.net/wiki/Boltund_(Pok%C3%A9mon)" TargetMode="External"/><Relationship Id="rId50" Type="http://schemas.openxmlformats.org/officeDocument/2006/relationships/hyperlink" Target="https://bulbapedia.bulbagarden.net/wiki/Ekans_(Pok%C3%A9mon)" TargetMode="External"/><Relationship Id="rId1302" Type="http://schemas.openxmlformats.org/officeDocument/2006/relationships/hyperlink" Target="https://bulbapedia.bulbagarden.net/wiki/Klinklang_(Pok%C3%A9mon)" TargetMode="External"/><Relationship Id="rId1786" Type="http://schemas.openxmlformats.org/officeDocument/2006/relationships/hyperlink" Target="https://bulbapedia.bulbagarden.net/wiki/Boltund_(Pok%C3%A9mon)" TargetMode="External"/><Relationship Id="rId53" Type="http://schemas.openxmlformats.org/officeDocument/2006/relationships/hyperlink" Target="https://bulbapedia.bulbagarden.net/wiki/Pikachu_(Pok%C3%A9mon)" TargetMode="External"/><Relationship Id="rId1303" Type="http://schemas.openxmlformats.org/officeDocument/2006/relationships/hyperlink" Target="https://bulbapedia.bulbagarden.net/wiki/Tynamo_(Pok%C3%A9mon)" TargetMode="External"/><Relationship Id="rId1787" Type="http://schemas.openxmlformats.org/officeDocument/2006/relationships/hyperlink" Target="https://bulbapedia.bulbagarden.net/wiki/Rolycoly_(Pok%C3%A9mon)" TargetMode="External"/><Relationship Id="rId52" Type="http://schemas.openxmlformats.org/officeDocument/2006/relationships/hyperlink" Target="https://bulbapedia.bulbagarden.net/wiki/Arbok_(Pok%C3%A9mon)" TargetMode="External"/><Relationship Id="rId1304" Type="http://schemas.openxmlformats.org/officeDocument/2006/relationships/hyperlink" Target="https://bulbapedia.bulbagarden.net/wiki/Tynamo_(Pok%C3%A9mon)" TargetMode="External"/><Relationship Id="rId1788" Type="http://schemas.openxmlformats.org/officeDocument/2006/relationships/hyperlink" Target="https://bulbapedia.bulbagarden.net/wiki/Rolycoly_(Pok%C3%A9mon)" TargetMode="External"/><Relationship Id="rId55" Type="http://schemas.openxmlformats.org/officeDocument/2006/relationships/hyperlink" Target="https://bulbapedia.bulbagarden.net/wiki/Raichu_(Pok%C3%A9mon)" TargetMode="External"/><Relationship Id="rId1305" Type="http://schemas.openxmlformats.org/officeDocument/2006/relationships/hyperlink" Target="https://bulbapedia.bulbagarden.net/wiki/Eelektrik_(Pok%C3%A9mon)" TargetMode="External"/><Relationship Id="rId1789" Type="http://schemas.openxmlformats.org/officeDocument/2006/relationships/hyperlink" Target="https://bulbapedia.bulbagarden.net/wiki/Carkol_(Pok%C3%A9mon)" TargetMode="External"/><Relationship Id="rId54" Type="http://schemas.openxmlformats.org/officeDocument/2006/relationships/hyperlink" Target="https://bulbapedia.bulbagarden.net/wiki/Pikachu_(Pok%C3%A9mon)" TargetMode="External"/><Relationship Id="rId1306" Type="http://schemas.openxmlformats.org/officeDocument/2006/relationships/hyperlink" Target="https://bulbapedia.bulbagarden.net/wiki/Eelektrik_(Pok%C3%A9mon)" TargetMode="External"/><Relationship Id="rId57" Type="http://schemas.openxmlformats.org/officeDocument/2006/relationships/hyperlink" Target="https://bulbapedia.bulbagarden.net/wiki/Raichu_(Pok%C3%A9mon)" TargetMode="External"/><Relationship Id="rId1307" Type="http://schemas.openxmlformats.org/officeDocument/2006/relationships/hyperlink" Target="https://bulbapedia.bulbagarden.net/wiki/Eelektross_(Pok%C3%A9mon)" TargetMode="External"/><Relationship Id="rId56" Type="http://schemas.openxmlformats.org/officeDocument/2006/relationships/hyperlink" Target="https://bulbapedia.bulbagarden.net/wiki/Raichu_(Pok%C3%A9mon)" TargetMode="External"/><Relationship Id="rId1308" Type="http://schemas.openxmlformats.org/officeDocument/2006/relationships/hyperlink" Target="https://bulbapedia.bulbagarden.net/wiki/Eelektross_(Pok%C3%A9mon)" TargetMode="External"/><Relationship Id="rId1309" Type="http://schemas.openxmlformats.org/officeDocument/2006/relationships/hyperlink" Target="https://bulbapedia.bulbagarden.net/wiki/Elgyem_(Pok%C3%A9mon)" TargetMode="External"/><Relationship Id="rId719" Type="http://schemas.openxmlformats.org/officeDocument/2006/relationships/hyperlink" Target="https://bulbapedia.bulbagarden.net/wiki/Carvanha_(Pok%C3%A9mon)" TargetMode="External"/><Relationship Id="rId718" Type="http://schemas.openxmlformats.org/officeDocument/2006/relationships/hyperlink" Target="https://bulbapedia.bulbagarden.net/wiki/Swalot_(Pok%C3%A9mon)" TargetMode="External"/><Relationship Id="rId717" Type="http://schemas.openxmlformats.org/officeDocument/2006/relationships/hyperlink" Target="https://bulbapedia.bulbagarden.net/wiki/Swalot_(Pok%C3%A9mon)" TargetMode="External"/><Relationship Id="rId712" Type="http://schemas.openxmlformats.org/officeDocument/2006/relationships/hyperlink" Target="https://bulbapedia.bulbagarden.net/wiki/Illumise_(Pok%C3%A9mon)" TargetMode="External"/><Relationship Id="rId711" Type="http://schemas.openxmlformats.org/officeDocument/2006/relationships/hyperlink" Target="https://bulbapedia.bulbagarden.net/wiki/Illumise_(Pok%C3%A9mon)" TargetMode="External"/><Relationship Id="rId710" Type="http://schemas.openxmlformats.org/officeDocument/2006/relationships/hyperlink" Target="https://bulbapedia.bulbagarden.net/wiki/Volbeat_(Pok%C3%A9mon)" TargetMode="External"/><Relationship Id="rId716" Type="http://schemas.openxmlformats.org/officeDocument/2006/relationships/hyperlink" Target="https://bulbapedia.bulbagarden.net/wiki/Gulpin_(Pok%C3%A9mon)" TargetMode="External"/><Relationship Id="rId715" Type="http://schemas.openxmlformats.org/officeDocument/2006/relationships/hyperlink" Target="https://bulbapedia.bulbagarden.net/wiki/Gulpin_(Pok%C3%A9mon)" TargetMode="External"/><Relationship Id="rId714" Type="http://schemas.openxmlformats.org/officeDocument/2006/relationships/hyperlink" Target="https://bulbapedia.bulbagarden.net/wiki/Roselia_(Pok%C3%A9mon)" TargetMode="External"/><Relationship Id="rId713" Type="http://schemas.openxmlformats.org/officeDocument/2006/relationships/hyperlink" Target="https://bulbapedia.bulbagarden.net/wiki/Roselia_(Pok%C3%A9mon)" TargetMode="External"/><Relationship Id="rId59" Type="http://schemas.openxmlformats.org/officeDocument/2006/relationships/hyperlink" Target="https://bulbapedia.bulbagarden.net/wiki/Sandshrew_(Pok%C3%A9mon)" TargetMode="External"/><Relationship Id="rId58" Type="http://schemas.openxmlformats.org/officeDocument/2006/relationships/hyperlink" Target="https://bulbapedia.bulbagarden.net/wiki/Raichu_(Pok%C3%A9mon)" TargetMode="External"/><Relationship Id="rId1780" Type="http://schemas.openxmlformats.org/officeDocument/2006/relationships/hyperlink" Target="https://bulbapedia.bulbagarden.net/wiki/Chewtle_(Pok%C3%A9mon)" TargetMode="External"/><Relationship Id="rId1781" Type="http://schemas.openxmlformats.org/officeDocument/2006/relationships/hyperlink" Target="https://bulbapedia.bulbagarden.net/wiki/Drednaw_(Pok%C3%A9mon)" TargetMode="External"/><Relationship Id="rId1782" Type="http://schemas.openxmlformats.org/officeDocument/2006/relationships/hyperlink" Target="https://bulbapedia.bulbagarden.net/wiki/Drednaw_(Pok%C3%A9mon)" TargetMode="External"/><Relationship Id="rId1783" Type="http://schemas.openxmlformats.org/officeDocument/2006/relationships/hyperlink" Target="https://bulbapedia.bulbagarden.net/wiki/Yamper_(Pok%C3%A9mon)" TargetMode="External"/><Relationship Id="rId1300" Type="http://schemas.openxmlformats.org/officeDocument/2006/relationships/hyperlink" Target="https://bulbapedia.bulbagarden.net/wiki/Klang_(Pok%C3%A9mon)" TargetMode="External"/><Relationship Id="rId1784" Type="http://schemas.openxmlformats.org/officeDocument/2006/relationships/hyperlink" Target="https://bulbapedia.bulbagarden.net/wiki/Yamper_(Pok%C3%A9mon)" TargetMode="External"/><Relationship Id="rId349" Type="http://schemas.openxmlformats.org/officeDocument/2006/relationships/hyperlink" Target="https://bulbapedia.bulbagarden.net/wiki/Articuno_(Pok%C3%A9mon)" TargetMode="External"/><Relationship Id="rId348" Type="http://schemas.openxmlformats.org/officeDocument/2006/relationships/hyperlink" Target="https://bulbapedia.bulbagarden.net/wiki/Snorlax_(Pok%C3%A9mon)" TargetMode="External"/><Relationship Id="rId347" Type="http://schemas.openxmlformats.org/officeDocument/2006/relationships/hyperlink" Target="https://bulbapedia.bulbagarden.net/wiki/Snorlax_(Pok%C3%A9mon)" TargetMode="External"/><Relationship Id="rId346" Type="http://schemas.openxmlformats.org/officeDocument/2006/relationships/hyperlink" Target="https://bulbapedia.bulbagarden.net/wiki/Aerodactyl_(Pok%C3%A9mon)" TargetMode="External"/><Relationship Id="rId341" Type="http://schemas.openxmlformats.org/officeDocument/2006/relationships/hyperlink" Target="https://bulbapedia.bulbagarden.net/wiki/Kabuto_(Pok%C3%A9mon)" TargetMode="External"/><Relationship Id="rId340" Type="http://schemas.openxmlformats.org/officeDocument/2006/relationships/hyperlink" Target="https://bulbapedia.bulbagarden.net/wiki/Omastar_(Pok%C3%A9mon)" TargetMode="External"/><Relationship Id="rId345" Type="http://schemas.openxmlformats.org/officeDocument/2006/relationships/hyperlink" Target="https://bulbapedia.bulbagarden.net/wiki/Aerodactyl_(Pok%C3%A9mon)" TargetMode="External"/><Relationship Id="rId344" Type="http://schemas.openxmlformats.org/officeDocument/2006/relationships/hyperlink" Target="https://bulbapedia.bulbagarden.net/wiki/Kabutops_(Pok%C3%A9mon)" TargetMode="External"/><Relationship Id="rId343" Type="http://schemas.openxmlformats.org/officeDocument/2006/relationships/hyperlink" Target="https://bulbapedia.bulbagarden.net/wiki/Kabutops_(Pok%C3%A9mon)" TargetMode="External"/><Relationship Id="rId342" Type="http://schemas.openxmlformats.org/officeDocument/2006/relationships/hyperlink" Target="https://bulbapedia.bulbagarden.net/wiki/Kabuto_(Pok%C3%A9mon)" TargetMode="External"/><Relationship Id="rId338" Type="http://schemas.openxmlformats.org/officeDocument/2006/relationships/hyperlink" Target="https://bulbapedia.bulbagarden.net/wiki/Omanyte_(Pok%C3%A9mon)" TargetMode="External"/><Relationship Id="rId337" Type="http://schemas.openxmlformats.org/officeDocument/2006/relationships/hyperlink" Target="https://bulbapedia.bulbagarden.net/wiki/Omanyte_(Pok%C3%A9mon)" TargetMode="External"/><Relationship Id="rId336" Type="http://schemas.openxmlformats.org/officeDocument/2006/relationships/hyperlink" Target="https://bulbapedia.bulbagarden.net/wiki/Porygon_(Pok%C3%A9mon)" TargetMode="External"/><Relationship Id="rId335" Type="http://schemas.openxmlformats.org/officeDocument/2006/relationships/hyperlink" Target="https://bulbapedia.bulbagarden.net/wiki/Porygon_(Pok%C3%A9mon)" TargetMode="External"/><Relationship Id="rId339" Type="http://schemas.openxmlformats.org/officeDocument/2006/relationships/hyperlink" Target="https://bulbapedia.bulbagarden.net/wiki/Omastar_(Pok%C3%A9mon)" TargetMode="External"/><Relationship Id="rId330" Type="http://schemas.openxmlformats.org/officeDocument/2006/relationships/hyperlink" Target="https://bulbapedia.bulbagarden.net/wiki/Vaporeon_(Pok%C3%A9mon)" TargetMode="External"/><Relationship Id="rId334" Type="http://schemas.openxmlformats.org/officeDocument/2006/relationships/hyperlink" Target="https://bulbapedia.bulbagarden.net/wiki/Flareon_(Pok%C3%A9mon)" TargetMode="External"/><Relationship Id="rId333" Type="http://schemas.openxmlformats.org/officeDocument/2006/relationships/hyperlink" Target="https://bulbapedia.bulbagarden.net/wiki/Flareon_(Pok%C3%A9mon)" TargetMode="External"/><Relationship Id="rId332" Type="http://schemas.openxmlformats.org/officeDocument/2006/relationships/hyperlink" Target="https://bulbapedia.bulbagarden.net/wiki/Jolteon_(Pok%C3%A9mon)" TargetMode="External"/><Relationship Id="rId331" Type="http://schemas.openxmlformats.org/officeDocument/2006/relationships/hyperlink" Target="https://bulbapedia.bulbagarden.net/wiki/Jolteon_(Pok%C3%A9mon)" TargetMode="External"/><Relationship Id="rId370" Type="http://schemas.openxmlformats.org/officeDocument/2006/relationships/hyperlink" Target="https://bulbapedia.bulbagarden.net/wiki/Mew_(Pok%C3%A9mon)" TargetMode="External"/><Relationship Id="rId369" Type="http://schemas.openxmlformats.org/officeDocument/2006/relationships/hyperlink" Target="https://bulbapedia.bulbagarden.net/wiki/Mew_(Pok%C3%A9mon)" TargetMode="External"/><Relationship Id="rId368" Type="http://schemas.openxmlformats.org/officeDocument/2006/relationships/hyperlink" Target="https://bulbapedia.bulbagarden.net/wiki/Mewtwo_(Pok%C3%A9mon)" TargetMode="External"/><Relationship Id="rId363" Type="http://schemas.openxmlformats.org/officeDocument/2006/relationships/hyperlink" Target="https://bulbapedia.bulbagarden.net/wiki/Dragonair_(Pok%C3%A9mon)" TargetMode="External"/><Relationship Id="rId362" Type="http://schemas.openxmlformats.org/officeDocument/2006/relationships/hyperlink" Target="https://bulbapedia.bulbagarden.net/wiki/Dratini_(Pok%C3%A9mon)" TargetMode="External"/><Relationship Id="rId361" Type="http://schemas.openxmlformats.org/officeDocument/2006/relationships/hyperlink" Target="https://bulbapedia.bulbagarden.net/wiki/Dratini_(Pok%C3%A9mon)" TargetMode="External"/><Relationship Id="rId360" Type="http://schemas.openxmlformats.org/officeDocument/2006/relationships/hyperlink" Target="https://bulbapedia.bulbagarden.net/wiki/Moltres_(Pok%C3%A9mon)" TargetMode="External"/><Relationship Id="rId367" Type="http://schemas.openxmlformats.org/officeDocument/2006/relationships/hyperlink" Target="https://bulbapedia.bulbagarden.net/wiki/Mewtwo_(Pok%C3%A9mon)" TargetMode="External"/><Relationship Id="rId366" Type="http://schemas.openxmlformats.org/officeDocument/2006/relationships/hyperlink" Target="https://bulbapedia.bulbagarden.net/wiki/Dragonite_(Pok%C3%A9mon)" TargetMode="External"/><Relationship Id="rId365" Type="http://schemas.openxmlformats.org/officeDocument/2006/relationships/hyperlink" Target="https://bulbapedia.bulbagarden.net/wiki/Dragonite_(Pok%C3%A9mon)" TargetMode="External"/><Relationship Id="rId364" Type="http://schemas.openxmlformats.org/officeDocument/2006/relationships/hyperlink" Target="https://bulbapedia.bulbagarden.net/wiki/Dragonair_(Pok%C3%A9mon)" TargetMode="External"/><Relationship Id="rId95" Type="http://schemas.openxmlformats.org/officeDocument/2006/relationships/hyperlink" Target="https://bulbapedia.bulbagarden.net/wiki/Zubat_(Pok%C3%A9mon)" TargetMode="External"/><Relationship Id="rId94" Type="http://schemas.openxmlformats.org/officeDocument/2006/relationships/hyperlink" Target="https://bulbapedia.bulbagarden.net/wiki/Wigglytuff_(Pok%C3%A9mon)" TargetMode="External"/><Relationship Id="rId97" Type="http://schemas.openxmlformats.org/officeDocument/2006/relationships/hyperlink" Target="https://bulbapedia.bulbagarden.net/wiki/Golbat_(Pok%C3%A9mon)" TargetMode="External"/><Relationship Id="rId96" Type="http://schemas.openxmlformats.org/officeDocument/2006/relationships/hyperlink" Target="https://bulbapedia.bulbagarden.net/wiki/Zubat_(Pok%C3%A9mon)" TargetMode="External"/><Relationship Id="rId99" Type="http://schemas.openxmlformats.org/officeDocument/2006/relationships/hyperlink" Target="https://bulbapedia.bulbagarden.net/wiki/Oddish_(Pok%C3%A9mon)" TargetMode="External"/><Relationship Id="rId98" Type="http://schemas.openxmlformats.org/officeDocument/2006/relationships/hyperlink" Target="https://bulbapedia.bulbagarden.net/wiki/Golbat_(Pok%C3%A9mon)" TargetMode="External"/><Relationship Id="rId91" Type="http://schemas.openxmlformats.org/officeDocument/2006/relationships/hyperlink" Target="https://bulbapedia.bulbagarden.net/wiki/Jigglypuff_(Pok%C3%A9mon)" TargetMode="External"/><Relationship Id="rId90" Type="http://schemas.openxmlformats.org/officeDocument/2006/relationships/hyperlink" Target="https://bulbapedia.bulbagarden.net/wiki/Ninetales_(Pok%C3%A9mon)" TargetMode="External"/><Relationship Id="rId93" Type="http://schemas.openxmlformats.org/officeDocument/2006/relationships/hyperlink" Target="https://bulbapedia.bulbagarden.net/wiki/Wigglytuff_(Pok%C3%A9mon)" TargetMode="External"/><Relationship Id="rId92" Type="http://schemas.openxmlformats.org/officeDocument/2006/relationships/hyperlink" Target="https://bulbapedia.bulbagarden.net/wiki/Jigglypuff_(Pok%C3%A9mon)" TargetMode="External"/><Relationship Id="rId359" Type="http://schemas.openxmlformats.org/officeDocument/2006/relationships/hyperlink" Target="https://bulbapedia.bulbagarden.net/wiki/Moltres_(Pok%C3%A9mon)" TargetMode="External"/><Relationship Id="rId358" Type="http://schemas.openxmlformats.org/officeDocument/2006/relationships/hyperlink" Target="https://bulbapedia.bulbagarden.net/wiki/Moltres_(Pok%C3%A9mon)" TargetMode="External"/><Relationship Id="rId357" Type="http://schemas.openxmlformats.org/officeDocument/2006/relationships/hyperlink" Target="https://bulbapedia.bulbagarden.net/wiki/Moltres_(Pok%C3%A9mon)" TargetMode="External"/><Relationship Id="rId352" Type="http://schemas.openxmlformats.org/officeDocument/2006/relationships/hyperlink" Target="https://bulbapedia.bulbagarden.net/wiki/Articuno_(Pok%C3%A9mon)" TargetMode="External"/><Relationship Id="rId351" Type="http://schemas.openxmlformats.org/officeDocument/2006/relationships/hyperlink" Target="https://bulbapedia.bulbagarden.net/wiki/Articuno_(Pok%C3%A9mon)" TargetMode="External"/><Relationship Id="rId350" Type="http://schemas.openxmlformats.org/officeDocument/2006/relationships/hyperlink" Target="https://bulbapedia.bulbagarden.net/wiki/Articuno_(Pok%C3%A9mon)" TargetMode="External"/><Relationship Id="rId356" Type="http://schemas.openxmlformats.org/officeDocument/2006/relationships/hyperlink" Target="https://bulbapedia.bulbagarden.net/wiki/Zapdos_(Pok%C3%A9mon)" TargetMode="External"/><Relationship Id="rId355" Type="http://schemas.openxmlformats.org/officeDocument/2006/relationships/hyperlink" Target="https://bulbapedia.bulbagarden.net/wiki/Zapdos_(Pok%C3%A9mon)" TargetMode="External"/><Relationship Id="rId354" Type="http://schemas.openxmlformats.org/officeDocument/2006/relationships/hyperlink" Target="https://bulbapedia.bulbagarden.net/wiki/Zapdos_(Pok%C3%A9mon)" TargetMode="External"/><Relationship Id="rId353" Type="http://schemas.openxmlformats.org/officeDocument/2006/relationships/hyperlink" Target="https://bulbapedia.bulbagarden.net/wiki/Zapdos_(Pok%C3%A9mon)" TargetMode="External"/><Relationship Id="rId1378" Type="http://schemas.openxmlformats.org/officeDocument/2006/relationships/hyperlink" Target="https://bulbapedia.bulbagarden.net/wiki/Volcarona_(Pok%C3%A9mon)" TargetMode="External"/><Relationship Id="rId1379" Type="http://schemas.openxmlformats.org/officeDocument/2006/relationships/hyperlink" Target="https://bulbapedia.bulbagarden.net/wiki/Cobalion_(Pok%C3%A9mon)" TargetMode="External"/><Relationship Id="rId305" Type="http://schemas.openxmlformats.org/officeDocument/2006/relationships/hyperlink" Target="https://bulbapedia.bulbagarden.net/wiki/Scyther_(Pok%C3%A9mon)" TargetMode="External"/><Relationship Id="rId789" Type="http://schemas.openxmlformats.org/officeDocument/2006/relationships/hyperlink" Target="https://bulbapedia.bulbagarden.net/wiki/Shuppet_(Pok%C3%A9mon)" TargetMode="External"/><Relationship Id="rId304" Type="http://schemas.openxmlformats.org/officeDocument/2006/relationships/hyperlink" Target="https://bulbapedia.bulbagarden.net/wiki/Mr._Mime_(Pok%C3%A9mon)" TargetMode="External"/><Relationship Id="rId788" Type="http://schemas.openxmlformats.org/officeDocument/2006/relationships/hyperlink" Target="https://bulbapedia.bulbagarden.net/wiki/Kecleon_(Pok%C3%A9mon)" TargetMode="External"/><Relationship Id="rId303" Type="http://schemas.openxmlformats.org/officeDocument/2006/relationships/hyperlink" Target="https://bulbapedia.bulbagarden.net/wiki/Mr._Mime_(Pok%C3%A9mon)" TargetMode="External"/><Relationship Id="rId787" Type="http://schemas.openxmlformats.org/officeDocument/2006/relationships/hyperlink" Target="https://bulbapedia.bulbagarden.net/wiki/Kecleon_(Pok%C3%A9mon)" TargetMode="External"/><Relationship Id="rId302" Type="http://schemas.openxmlformats.org/officeDocument/2006/relationships/hyperlink" Target="https://bulbapedia.bulbagarden.net/wiki/Mr._Mime_(Pok%C3%A9mon)" TargetMode="External"/><Relationship Id="rId786" Type="http://schemas.openxmlformats.org/officeDocument/2006/relationships/hyperlink" Target="https://bulbapedia.bulbagarden.net/wiki/Castform_(Pok%C3%A9mon)" TargetMode="External"/><Relationship Id="rId309" Type="http://schemas.openxmlformats.org/officeDocument/2006/relationships/hyperlink" Target="https://bulbapedia.bulbagarden.net/wiki/Electabuzz_(Pok%C3%A9mon)" TargetMode="External"/><Relationship Id="rId308" Type="http://schemas.openxmlformats.org/officeDocument/2006/relationships/hyperlink" Target="https://bulbapedia.bulbagarden.net/wiki/Jynx_(Pok%C3%A9mon)" TargetMode="External"/><Relationship Id="rId307" Type="http://schemas.openxmlformats.org/officeDocument/2006/relationships/hyperlink" Target="https://bulbapedia.bulbagarden.net/wiki/Jynx_(Pok%C3%A9mon)" TargetMode="External"/><Relationship Id="rId306" Type="http://schemas.openxmlformats.org/officeDocument/2006/relationships/hyperlink" Target="https://bulbapedia.bulbagarden.net/wiki/Scyther_(Pok%C3%A9mon)" TargetMode="External"/><Relationship Id="rId781" Type="http://schemas.openxmlformats.org/officeDocument/2006/relationships/hyperlink" Target="https://bulbapedia.bulbagarden.net/wiki/Feebas_(Pok%C3%A9mon)" TargetMode="External"/><Relationship Id="rId1370" Type="http://schemas.openxmlformats.org/officeDocument/2006/relationships/hyperlink" Target="https://bulbapedia.bulbagarden.net/wiki/Deino_(Pok%C3%A9mon)" TargetMode="External"/><Relationship Id="rId780" Type="http://schemas.openxmlformats.org/officeDocument/2006/relationships/hyperlink" Target="https://bulbapedia.bulbagarden.net/wiki/Armaldo_(Pok%C3%A9mon)" TargetMode="External"/><Relationship Id="rId1371" Type="http://schemas.openxmlformats.org/officeDocument/2006/relationships/hyperlink" Target="https://bulbapedia.bulbagarden.net/wiki/Zweilous_(Pok%C3%A9mon)" TargetMode="External"/><Relationship Id="rId1372" Type="http://schemas.openxmlformats.org/officeDocument/2006/relationships/hyperlink" Target="https://bulbapedia.bulbagarden.net/wiki/Zweilous_(Pok%C3%A9mon)" TargetMode="External"/><Relationship Id="rId1373" Type="http://schemas.openxmlformats.org/officeDocument/2006/relationships/hyperlink" Target="https://bulbapedia.bulbagarden.net/wiki/Hydreigon_(Pok%C3%A9mon)" TargetMode="External"/><Relationship Id="rId301" Type="http://schemas.openxmlformats.org/officeDocument/2006/relationships/hyperlink" Target="https://bulbapedia.bulbagarden.net/wiki/Mr._Mime_(Pok%C3%A9mon)" TargetMode="External"/><Relationship Id="rId785" Type="http://schemas.openxmlformats.org/officeDocument/2006/relationships/hyperlink" Target="https://bulbapedia.bulbagarden.net/wiki/Castform_(Pok%C3%A9mon)" TargetMode="External"/><Relationship Id="rId1374" Type="http://schemas.openxmlformats.org/officeDocument/2006/relationships/hyperlink" Target="https://bulbapedia.bulbagarden.net/wiki/Hydreigon_(Pok%C3%A9mon)" TargetMode="External"/><Relationship Id="rId300" Type="http://schemas.openxmlformats.org/officeDocument/2006/relationships/hyperlink" Target="https://bulbapedia.bulbagarden.net/wiki/Starmie_(Pok%C3%A9mon)" TargetMode="External"/><Relationship Id="rId784" Type="http://schemas.openxmlformats.org/officeDocument/2006/relationships/hyperlink" Target="https://bulbapedia.bulbagarden.net/wiki/Milotic_(Pok%C3%A9mon)" TargetMode="External"/><Relationship Id="rId1375" Type="http://schemas.openxmlformats.org/officeDocument/2006/relationships/hyperlink" Target="https://bulbapedia.bulbagarden.net/wiki/Larvesta_(Pok%C3%A9mon)" TargetMode="External"/><Relationship Id="rId783" Type="http://schemas.openxmlformats.org/officeDocument/2006/relationships/hyperlink" Target="https://bulbapedia.bulbagarden.net/wiki/Milotic_(Pok%C3%A9mon)" TargetMode="External"/><Relationship Id="rId1376" Type="http://schemas.openxmlformats.org/officeDocument/2006/relationships/hyperlink" Target="https://bulbapedia.bulbagarden.net/wiki/Larvesta_(Pok%C3%A9mon)" TargetMode="External"/><Relationship Id="rId782" Type="http://schemas.openxmlformats.org/officeDocument/2006/relationships/hyperlink" Target="https://bulbapedia.bulbagarden.net/wiki/Feebas_(Pok%C3%A9mon)" TargetMode="External"/><Relationship Id="rId1377" Type="http://schemas.openxmlformats.org/officeDocument/2006/relationships/hyperlink" Target="https://bulbapedia.bulbagarden.net/wiki/Volcarona_(Pok%C3%A9mon)" TargetMode="External"/><Relationship Id="rId1367" Type="http://schemas.openxmlformats.org/officeDocument/2006/relationships/hyperlink" Target="https://bulbapedia.bulbagarden.net/wiki/Durant_(Pok%C3%A9mon)" TargetMode="External"/><Relationship Id="rId1368" Type="http://schemas.openxmlformats.org/officeDocument/2006/relationships/hyperlink" Target="https://bulbapedia.bulbagarden.net/wiki/Durant_(Pok%C3%A9mon)" TargetMode="External"/><Relationship Id="rId1369" Type="http://schemas.openxmlformats.org/officeDocument/2006/relationships/hyperlink" Target="https://bulbapedia.bulbagarden.net/wiki/Deino_(Pok%C3%A9mon)" TargetMode="External"/><Relationship Id="rId778" Type="http://schemas.openxmlformats.org/officeDocument/2006/relationships/hyperlink" Target="https://bulbapedia.bulbagarden.net/wiki/Anorith_(Pok%C3%A9mon)" TargetMode="External"/><Relationship Id="rId777" Type="http://schemas.openxmlformats.org/officeDocument/2006/relationships/hyperlink" Target="https://bulbapedia.bulbagarden.net/wiki/Anorith_(Pok%C3%A9mon)" TargetMode="External"/><Relationship Id="rId776" Type="http://schemas.openxmlformats.org/officeDocument/2006/relationships/hyperlink" Target="https://bulbapedia.bulbagarden.net/wiki/Cradily_(Pok%C3%A9mon)" TargetMode="External"/><Relationship Id="rId775" Type="http://schemas.openxmlformats.org/officeDocument/2006/relationships/hyperlink" Target="https://bulbapedia.bulbagarden.net/wiki/Cradily_(Pok%C3%A9mon)" TargetMode="External"/><Relationship Id="rId779" Type="http://schemas.openxmlformats.org/officeDocument/2006/relationships/hyperlink" Target="https://bulbapedia.bulbagarden.net/wiki/Armaldo_(Pok%C3%A9mon)" TargetMode="External"/><Relationship Id="rId770" Type="http://schemas.openxmlformats.org/officeDocument/2006/relationships/hyperlink" Target="https://bulbapedia.bulbagarden.net/wiki/Baltoy_(Pok%C3%A9mon)" TargetMode="External"/><Relationship Id="rId1360" Type="http://schemas.openxmlformats.org/officeDocument/2006/relationships/hyperlink" Target="https://bulbapedia.bulbagarden.net/wiki/Braviary_(Pok%C3%A9mon)" TargetMode="External"/><Relationship Id="rId1361" Type="http://schemas.openxmlformats.org/officeDocument/2006/relationships/hyperlink" Target="https://bulbapedia.bulbagarden.net/wiki/Vullaby_(Pok%C3%A9mon)" TargetMode="External"/><Relationship Id="rId1362" Type="http://schemas.openxmlformats.org/officeDocument/2006/relationships/hyperlink" Target="https://bulbapedia.bulbagarden.net/wiki/Vullaby_(Pok%C3%A9mon)" TargetMode="External"/><Relationship Id="rId774" Type="http://schemas.openxmlformats.org/officeDocument/2006/relationships/hyperlink" Target="https://bulbapedia.bulbagarden.net/wiki/Lileep_(Pok%C3%A9mon)" TargetMode="External"/><Relationship Id="rId1363" Type="http://schemas.openxmlformats.org/officeDocument/2006/relationships/hyperlink" Target="https://bulbapedia.bulbagarden.net/wiki/Mandibuzz_(Pok%C3%A9mon)" TargetMode="External"/><Relationship Id="rId773" Type="http://schemas.openxmlformats.org/officeDocument/2006/relationships/hyperlink" Target="https://bulbapedia.bulbagarden.net/wiki/Lileep_(Pok%C3%A9mon)" TargetMode="External"/><Relationship Id="rId1364" Type="http://schemas.openxmlformats.org/officeDocument/2006/relationships/hyperlink" Target="https://bulbapedia.bulbagarden.net/wiki/Mandibuzz_(Pok%C3%A9mon)" TargetMode="External"/><Relationship Id="rId772" Type="http://schemas.openxmlformats.org/officeDocument/2006/relationships/hyperlink" Target="https://bulbapedia.bulbagarden.net/wiki/Claydol_(Pok%C3%A9mon)" TargetMode="External"/><Relationship Id="rId1365" Type="http://schemas.openxmlformats.org/officeDocument/2006/relationships/hyperlink" Target="https://bulbapedia.bulbagarden.net/wiki/Heatmor_(Pok%C3%A9mon)" TargetMode="External"/><Relationship Id="rId771" Type="http://schemas.openxmlformats.org/officeDocument/2006/relationships/hyperlink" Target="https://bulbapedia.bulbagarden.net/wiki/Claydol_(Pok%C3%A9mon)" TargetMode="External"/><Relationship Id="rId1366" Type="http://schemas.openxmlformats.org/officeDocument/2006/relationships/hyperlink" Target="https://bulbapedia.bulbagarden.net/wiki/Heatmor_(Pok%C3%A9mon)" TargetMode="External"/><Relationship Id="rId327" Type="http://schemas.openxmlformats.org/officeDocument/2006/relationships/hyperlink" Target="https://bulbapedia.bulbagarden.net/wiki/Eevee_(Pok%C3%A9mon)" TargetMode="External"/><Relationship Id="rId326" Type="http://schemas.openxmlformats.org/officeDocument/2006/relationships/hyperlink" Target="https://bulbapedia.bulbagarden.net/wiki/Ditto_(Pok%C3%A9mon)" TargetMode="External"/><Relationship Id="rId325" Type="http://schemas.openxmlformats.org/officeDocument/2006/relationships/hyperlink" Target="https://bulbapedia.bulbagarden.net/wiki/Ditto_(Pok%C3%A9mon)" TargetMode="External"/><Relationship Id="rId324" Type="http://schemas.openxmlformats.org/officeDocument/2006/relationships/hyperlink" Target="https://bulbapedia.bulbagarden.net/wiki/Lapras_(Pok%C3%A9mon)" TargetMode="External"/><Relationship Id="rId329" Type="http://schemas.openxmlformats.org/officeDocument/2006/relationships/hyperlink" Target="https://bulbapedia.bulbagarden.net/wiki/Vaporeon_(Pok%C3%A9mon)" TargetMode="External"/><Relationship Id="rId1390" Type="http://schemas.openxmlformats.org/officeDocument/2006/relationships/hyperlink" Target="https://bulbapedia.bulbagarden.net/wiki/Reshiram_(Pok%C3%A9mon)" TargetMode="External"/><Relationship Id="rId328" Type="http://schemas.openxmlformats.org/officeDocument/2006/relationships/hyperlink" Target="https://bulbapedia.bulbagarden.net/wiki/Eevee_(Pok%C3%A9mon)" TargetMode="External"/><Relationship Id="rId1391" Type="http://schemas.openxmlformats.org/officeDocument/2006/relationships/hyperlink" Target="https://bulbapedia.bulbagarden.net/wiki/Zekrom_(Pok%C3%A9mon)" TargetMode="External"/><Relationship Id="rId1392" Type="http://schemas.openxmlformats.org/officeDocument/2006/relationships/hyperlink" Target="https://bulbapedia.bulbagarden.net/wiki/Zekrom_(Pok%C3%A9mon)" TargetMode="External"/><Relationship Id="rId1393" Type="http://schemas.openxmlformats.org/officeDocument/2006/relationships/hyperlink" Target="https://bulbapedia.bulbagarden.net/wiki/Landorus_(Pok%C3%A9mon)" TargetMode="External"/><Relationship Id="rId1394" Type="http://schemas.openxmlformats.org/officeDocument/2006/relationships/hyperlink" Target="https://bulbapedia.bulbagarden.net/wiki/Landorus_(Pok%C3%A9mon)" TargetMode="External"/><Relationship Id="rId1395" Type="http://schemas.openxmlformats.org/officeDocument/2006/relationships/hyperlink" Target="https://bulbapedia.bulbagarden.net/wiki/Kyurem_(Pok%C3%A9mon)" TargetMode="External"/><Relationship Id="rId323" Type="http://schemas.openxmlformats.org/officeDocument/2006/relationships/hyperlink" Target="https://bulbapedia.bulbagarden.net/wiki/Lapras_(Pok%C3%A9mon)" TargetMode="External"/><Relationship Id="rId1396" Type="http://schemas.openxmlformats.org/officeDocument/2006/relationships/hyperlink" Target="https://bulbapedia.bulbagarden.net/wiki/Kyurem_(Pok%C3%A9mon)" TargetMode="External"/><Relationship Id="rId322" Type="http://schemas.openxmlformats.org/officeDocument/2006/relationships/hyperlink" Target="https://bulbapedia.bulbagarden.net/wiki/Gyarados_(Pok%C3%A9mon)" TargetMode="External"/><Relationship Id="rId1397" Type="http://schemas.openxmlformats.org/officeDocument/2006/relationships/hyperlink" Target="https://bulbapedia.bulbagarden.net/wiki/Keldeo_(Pok%C3%A9mon)" TargetMode="External"/><Relationship Id="rId321" Type="http://schemas.openxmlformats.org/officeDocument/2006/relationships/hyperlink" Target="https://bulbapedia.bulbagarden.net/wiki/Gyarados_(Pok%C3%A9mon)" TargetMode="External"/><Relationship Id="rId1398" Type="http://schemas.openxmlformats.org/officeDocument/2006/relationships/hyperlink" Target="https://bulbapedia.bulbagarden.net/wiki/Keldeo_(Pok%C3%A9mon)" TargetMode="External"/><Relationship Id="rId320" Type="http://schemas.openxmlformats.org/officeDocument/2006/relationships/hyperlink" Target="https://bulbapedia.bulbagarden.net/wiki/Magikarp_(Pok%C3%A9mon)" TargetMode="External"/><Relationship Id="rId1399" Type="http://schemas.openxmlformats.org/officeDocument/2006/relationships/hyperlink" Target="https://bulbapedia.bulbagarden.net/wiki/Meloetta_(Pok%C3%A9mon)" TargetMode="External"/><Relationship Id="rId1389" Type="http://schemas.openxmlformats.org/officeDocument/2006/relationships/hyperlink" Target="https://bulbapedia.bulbagarden.net/wiki/Reshiram_(Pok%C3%A9mon)" TargetMode="External"/><Relationship Id="rId316" Type="http://schemas.openxmlformats.org/officeDocument/2006/relationships/hyperlink" Target="https://bulbapedia.bulbagarden.net/wiki/Tauros_(Pok%C3%A9mon)" TargetMode="External"/><Relationship Id="rId315" Type="http://schemas.openxmlformats.org/officeDocument/2006/relationships/hyperlink" Target="https://bulbapedia.bulbagarden.net/wiki/Tauros_(Pok%C3%A9mon)" TargetMode="External"/><Relationship Id="rId799" Type="http://schemas.openxmlformats.org/officeDocument/2006/relationships/hyperlink" Target="https://bulbapedia.bulbagarden.net/wiki/Chimecho_(Pok%C3%A9mon)" TargetMode="External"/><Relationship Id="rId314" Type="http://schemas.openxmlformats.org/officeDocument/2006/relationships/hyperlink" Target="https://bulbapedia.bulbagarden.net/wiki/Pinsir_(Pok%C3%A9mon)" TargetMode="External"/><Relationship Id="rId798" Type="http://schemas.openxmlformats.org/officeDocument/2006/relationships/hyperlink" Target="https://bulbapedia.bulbagarden.net/wiki/Tropius_(Pok%C3%A9mon)" TargetMode="External"/><Relationship Id="rId313" Type="http://schemas.openxmlformats.org/officeDocument/2006/relationships/hyperlink" Target="https://bulbapedia.bulbagarden.net/wiki/Pinsir_(Pok%C3%A9mon)" TargetMode="External"/><Relationship Id="rId797" Type="http://schemas.openxmlformats.org/officeDocument/2006/relationships/hyperlink" Target="https://bulbapedia.bulbagarden.net/wiki/Tropius_(Pok%C3%A9mon)" TargetMode="External"/><Relationship Id="rId319" Type="http://schemas.openxmlformats.org/officeDocument/2006/relationships/hyperlink" Target="https://bulbapedia.bulbagarden.net/wiki/Magikarp_(Pok%C3%A9mon)" TargetMode="External"/><Relationship Id="rId318" Type="http://schemas.openxmlformats.org/officeDocument/2006/relationships/hyperlink" Target="https://bulbapedia.bulbagarden.net/wiki/Tauros_(Pok%C3%A9mon)" TargetMode="External"/><Relationship Id="rId317" Type="http://schemas.openxmlformats.org/officeDocument/2006/relationships/hyperlink" Target="https://bulbapedia.bulbagarden.net/wiki/Tauros_(Pok%C3%A9mon)" TargetMode="External"/><Relationship Id="rId1380" Type="http://schemas.openxmlformats.org/officeDocument/2006/relationships/hyperlink" Target="https://bulbapedia.bulbagarden.net/wiki/Cobalion_(Pok%C3%A9mon)" TargetMode="External"/><Relationship Id="rId792" Type="http://schemas.openxmlformats.org/officeDocument/2006/relationships/hyperlink" Target="https://bulbapedia.bulbagarden.net/wiki/Banette_(Pok%C3%A9mon)" TargetMode="External"/><Relationship Id="rId1381" Type="http://schemas.openxmlformats.org/officeDocument/2006/relationships/hyperlink" Target="https://bulbapedia.bulbagarden.net/wiki/Terrakion_(Pok%C3%A9mon)" TargetMode="External"/><Relationship Id="rId791" Type="http://schemas.openxmlformats.org/officeDocument/2006/relationships/hyperlink" Target="https://bulbapedia.bulbagarden.net/wiki/Banette_(Pok%C3%A9mon)" TargetMode="External"/><Relationship Id="rId1382" Type="http://schemas.openxmlformats.org/officeDocument/2006/relationships/hyperlink" Target="https://bulbapedia.bulbagarden.net/wiki/Terrakion_(Pok%C3%A9mon)" TargetMode="External"/><Relationship Id="rId790" Type="http://schemas.openxmlformats.org/officeDocument/2006/relationships/hyperlink" Target="https://bulbapedia.bulbagarden.net/wiki/Shuppet_(Pok%C3%A9mon)" TargetMode="External"/><Relationship Id="rId1383" Type="http://schemas.openxmlformats.org/officeDocument/2006/relationships/hyperlink" Target="https://bulbapedia.bulbagarden.net/wiki/Virizion_(Pok%C3%A9mon)" TargetMode="External"/><Relationship Id="rId1384" Type="http://schemas.openxmlformats.org/officeDocument/2006/relationships/hyperlink" Target="https://bulbapedia.bulbagarden.net/wiki/Virizion_(Pok%C3%A9mon)" TargetMode="External"/><Relationship Id="rId312" Type="http://schemas.openxmlformats.org/officeDocument/2006/relationships/hyperlink" Target="https://bulbapedia.bulbagarden.net/wiki/Magmar_(Pok%C3%A9mon)" TargetMode="External"/><Relationship Id="rId796" Type="http://schemas.openxmlformats.org/officeDocument/2006/relationships/hyperlink" Target="https://bulbapedia.bulbagarden.net/wiki/Dusclops_(Pok%C3%A9mon)" TargetMode="External"/><Relationship Id="rId1385" Type="http://schemas.openxmlformats.org/officeDocument/2006/relationships/hyperlink" Target="https://bulbapedia.bulbagarden.net/wiki/Tornadus_(Pok%C3%A9mon)" TargetMode="External"/><Relationship Id="rId311" Type="http://schemas.openxmlformats.org/officeDocument/2006/relationships/hyperlink" Target="https://bulbapedia.bulbagarden.net/wiki/Magmar_(Pok%C3%A9mon)" TargetMode="External"/><Relationship Id="rId795" Type="http://schemas.openxmlformats.org/officeDocument/2006/relationships/hyperlink" Target="https://bulbapedia.bulbagarden.net/wiki/Dusclops_(Pok%C3%A9mon)" TargetMode="External"/><Relationship Id="rId1386" Type="http://schemas.openxmlformats.org/officeDocument/2006/relationships/hyperlink" Target="https://bulbapedia.bulbagarden.net/wiki/Tornadus_(Pok%C3%A9mon)" TargetMode="External"/><Relationship Id="rId310" Type="http://schemas.openxmlformats.org/officeDocument/2006/relationships/hyperlink" Target="https://bulbapedia.bulbagarden.net/wiki/Electabuzz_(Pok%C3%A9mon)" TargetMode="External"/><Relationship Id="rId794" Type="http://schemas.openxmlformats.org/officeDocument/2006/relationships/hyperlink" Target="https://bulbapedia.bulbagarden.net/wiki/Duskull_(Pok%C3%A9mon)" TargetMode="External"/><Relationship Id="rId1387" Type="http://schemas.openxmlformats.org/officeDocument/2006/relationships/hyperlink" Target="https://bulbapedia.bulbagarden.net/wiki/Thundurus_(Pok%C3%A9mon)" TargetMode="External"/><Relationship Id="rId793" Type="http://schemas.openxmlformats.org/officeDocument/2006/relationships/hyperlink" Target="https://bulbapedia.bulbagarden.net/wiki/Duskull_(Pok%C3%A9mon)" TargetMode="External"/><Relationship Id="rId1388" Type="http://schemas.openxmlformats.org/officeDocument/2006/relationships/hyperlink" Target="https://bulbapedia.bulbagarden.net/wiki/Thundurus_(Pok%C3%A9mon)" TargetMode="External"/><Relationship Id="rId297" Type="http://schemas.openxmlformats.org/officeDocument/2006/relationships/hyperlink" Target="https://bulbapedia.bulbagarden.net/wiki/Staryu_(Pok%C3%A9mon)" TargetMode="External"/><Relationship Id="rId296" Type="http://schemas.openxmlformats.org/officeDocument/2006/relationships/hyperlink" Target="https://bulbapedia.bulbagarden.net/wiki/Seaking_(Pok%C3%A9mon)" TargetMode="External"/><Relationship Id="rId295" Type="http://schemas.openxmlformats.org/officeDocument/2006/relationships/hyperlink" Target="https://bulbapedia.bulbagarden.net/wiki/Seaking_(Pok%C3%A9mon)" TargetMode="External"/><Relationship Id="rId294" Type="http://schemas.openxmlformats.org/officeDocument/2006/relationships/hyperlink" Target="https://bulbapedia.bulbagarden.net/wiki/Goldeen_(Pok%C3%A9mon)" TargetMode="External"/><Relationship Id="rId299" Type="http://schemas.openxmlformats.org/officeDocument/2006/relationships/hyperlink" Target="https://bulbapedia.bulbagarden.net/wiki/Starmie_(Pok%C3%A9mon)" TargetMode="External"/><Relationship Id="rId298" Type="http://schemas.openxmlformats.org/officeDocument/2006/relationships/hyperlink" Target="https://bulbapedia.bulbagarden.net/wiki/Staryu_(Pok%C3%A9mon)" TargetMode="External"/><Relationship Id="rId271" Type="http://schemas.openxmlformats.org/officeDocument/2006/relationships/hyperlink" Target="https://bulbapedia.bulbagarden.net/wiki/Lickitung_(Pok%C3%A9mon)" TargetMode="External"/><Relationship Id="rId270" Type="http://schemas.openxmlformats.org/officeDocument/2006/relationships/hyperlink" Target="https://bulbapedia.bulbagarden.net/wiki/Hitmonchan_(Pok%C3%A9mon)" TargetMode="External"/><Relationship Id="rId269" Type="http://schemas.openxmlformats.org/officeDocument/2006/relationships/hyperlink" Target="https://bulbapedia.bulbagarden.net/wiki/Hitmonchan_(Pok%C3%A9mon)" TargetMode="External"/><Relationship Id="rId264" Type="http://schemas.openxmlformats.org/officeDocument/2006/relationships/hyperlink" Target="https://bulbapedia.bulbagarden.net/wiki/Marowak_(Pok%C3%A9mon)" TargetMode="External"/><Relationship Id="rId263" Type="http://schemas.openxmlformats.org/officeDocument/2006/relationships/hyperlink" Target="https://bulbapedia.bulbagarden.net/wiki/Marowak_(Pok%C3%A9mon)" TargetMode="External"/><Relationship Id="rId262" Type="http://schemas.openxmlformats.org/officeDocument/2006/relationships/hyperlink" Target="https://bulbapedia.bulbagarden.net/wiki/Cubone_(Pok%C3%A9mon)" TargetMode="External"/><Relationship Id="rId261" Type="http://schemas.openxmlformats.org/officeDocument/2006/relationships/hyperlink" Target="https://bulbapedia.bulbagarden.net/wiki/Cubone_(Pok%C3%A9mon)" TargetMode="External"/><Relationship Id="rId268" Type="http://schemas.openxmlformats.org/officeDocument/2006/relationships/hyperlink" Target="https://bulbapedia.bulbagarden.net/wiki/Hitmonlee_(Pok%C3%A9mon)" TargetMode="External"/><Relationship Id="rId267" Type="http://schemas.openxmlformats.org/officeDocument/2006/relationships/hyperlink" Target="https://bulbapedia.bulbagarden.net/wiki/Hitmonlee_(Pok%C3%A9mon)" TargetMode="External"/><Relationship Id="rId266" Type="http://schemas.openxmlformats.org/officeDocument/2006/relationships/hyperlink" Target="https://bulbapedia.bulbagarden.net/wiki/Marowak_(Pok%C3%A9mon)" TargetMode="External"/><Relationship Id="rId265" Type="http://schemas.openxmlformats.org/officeDocument/2006/relationships/hyperlink" Target="https://bulbapedia.bulbagarden.net/wiki/Marowak_(Pok%C3%A9mon)" TargetMode="External"/><Relationship Id="rId260" Type="http://schemas.openxmlformats.org/officeDocument/2006/relationships/hyperlink" Target="https://bulbapedia.bulbagarden.net/wiki/Exeggutor_(Pok%C3%A9mon)" TargetMode="External"/><Relationship Id="rId259" Type="http://schemas.openxmlformats.org/officeDocument/2006/relationships/hyperlink" Target="https://bulbapedia.bulbagarden.net/wiki/Exeggutor_(Pok%C3%A9mon)" TargetMode="External"/><Relationship Id="rId258" Type="http://schemas.openxmlformats.org/officeDocument/2006/relationships/hyperlink" Target="https://bulbapedia.bulbagarden.net/wiki/Exeggutor_(Pok%C3%A9mon)" TargetMode="External"/><Relationship Id="rId253" Type="http://schemas.openxmlformats.org/officeDocument/2006/relationships/hyperlink" Target="https://bulbapedia.bulbagarden.net/wiki/Electrode_(Pok%C3%A9mon)" TargetMode="External"/><Relationship Id="rId252" Type="http://schemas.openxmlformats.org/officeDocument/2006/relationships/hyperlink" Target="https://bulbapedia.bulbagarden.net/wiki/Electrode_(Pok%C3%A9mon)" TargetMode="External"/><Relationship Id="rId251" Type="http://schemas.openxmlformats.org/officeDocument/2006/relationships/hyperlink" Target="https://bulbapedia.bulbagarden.net/wiki/Electrode_(Pok%C3%A9mon)" TargetMode="External"/><Relationship Id="rId250" Type="http://schemas.openxmlformats.org/officeDocument/2006/relationships/hyperlink" Target="https://bulbapedia.bulbagarden.net/wiki/Voltorb_(Pok%C3%A9mon)" TargetMode="External"/><Relationship Id="rId257" Type="http://schemas.openxmlformats.org/officeDocument/2006/relationships/hyperlink" Target="https://bulbapedia.bulbagarden.net/wiki/Exeggutor_(Pok%C3%A9mon)" TargetMode="External"/><Relationship Id="rId256" Type="http://schemas.openxmlformats.org/officeDocument/2006/relationships/hyperlink" Target="https://bulbapedia.bulbagarden.net/wiki/Exeggcute_(Pok%C3%A9mon)" TargetMode="External"/><Relationship Id="rId255" Type="http://schemas.openxmlformats.org/officeDocument/2006/relationships/hyperlink" Target="https://bulbapedia.bulbagarden.net/wiki/Exeggcute_(Pok%C3%A9mon)" TargetMode="External"/><Relationship Id="rId254" Type="http://schemas.openxmlformats.org/officeDocument/2006/relationships/hyperlink" Target="https://bulbapedia.bulbagarden.net/wiki/Electrode_(Pok%C3%A9mon)" TargetMode="External"/><Relationship Id="rId293" Type="http://schemas.openxmlformats.org/officeDocument/2006/relationships/hyperlink" Target="https://bulbapedia.bulbagarden.net/wiki/Goldeen_(Pok%C3%A9mon)" TargetMode="External"/><Relationship Id="rId292" Type="http://schemas.openxmlformats.org/officeDocument/2006/relationships/hyperlink" Target="https://bulbapedia.bulbagarden.net/wiki/Seadra_(Pok%C3%A9mon)" TargetMode="External"/><Relationship Id="rId291" Type="http://schemas.openxmlformats.org/officeDocument/2006/relationships/hyperlink" Target="https://bulbapedia.bulbagarden.net/wiki/Seadra_(Pok%C3%A9mon)" TargetMode="External"/><Relationship Id="rId290" Type="http://schemas.openxmlformats.org/officeDocument/2006/relationships/hyperlink" Target="https://bulbapedia.bulbagarden.net/wiki/Horsea_(Pok%C3%A9mon)" TargetMode="External"/><Relationship Id="rId286" Type="http://schemas.openxmlformats.org/officeDocument/2006/relationships/hyperlink" Target="https://bulbapedia.bulbagarden.net/wiki/Tangela_(Pok%C3%A9mon)" TargetMode="External"/><Relationship Id="rId285" Type="http://schemas.openxmlformats.org/officeDocument/2006/relationships/hyperlink" Target="https://bulbapedia.bulbagarden.net/wiki/Tangela_(Pok%C3%A9mon)" TargetMode="External"/><Relationship Id="rId284" Type="http://schemas.openxmlformats.org/officeDocument/2006/relationships/hyperlink" Target="https://bulbapedia.bulbagarden.net/wiki/Chansey_(Pok%C3%A9mon)" TargetMode="External"/><Relationship Id="rId283" Type="http://schemas.openxmlformats.org/officeDocument/2006/relationships/hyperlink" Target="https://bulbapedia.bulbagarden.net/wiki/Chansey_(Pok%C3%A9mon)" TargetMode="External"/><Relationship Id="rId289" Type="http://schemas.openxmlformats.org/officeDocument/2006/relationships/hyperlink" Target="https://bulbapedia.bulbagarden.net/wiki/Horsea_(Pok%C3%A9mon)" TargetMode="External"/><Relationship Id="rId288" Type="http://schemas.openxmlformats.org/officeDocument/2006/relationships/hyperlink" Target="https://bulbapedia.bulbagarden.net/wiki/Kangaskhan_(Pok%C3%A9mon)" TargetMode="External"/><Relationship Id="rId287" Type="http://schemas.openxmlformats.org/officeDocument/2006/relationships/hyperlink" Target="https://bulbapedia.bulbagarden.net/wiki/Kangaskhan_(Pok%C3%A9mon)" TargetMode="External"/><Relationship Id="rId282" Type="http://schemas.openxmlformats.org/officeDocument/2006/relationships/hyperlink" Target="https://bulbapedia.bulbagarden.net/wiki/Rhydon_(Pok%C3%A9mon)" TargetMode="External"/><Relationship Id="rId281" Type="http://schemas.openxmlformats.org/officeDocument/2006/relationships/hyperlink" Target="https://bulbapedia.bulbagarden.net/wiki/Rhydon_(Pok%C3%A9mon)" TargetMode="External"/><Relationship Id="rId280" Type="http://schemas.openxmlformats.org/officeDocument/2006/relationships/hyperlink" Target="https://bulbapedia.bulbagarden.net/wiki/Rhyhorn_(Pok%C3%A9mon)" TargetMode="External"/><Relationship Id="rId275" Type="http://schemas.openxmlformats.org/officeDocument/2006/relationships/hyperlink" Target="https://bulbapedia.bulbagarden.net/wiki/Weezing_(Pok%C3%A9mon)" TargetMode="External"/><Relationship Id="rId274" Type="http://schemas.openxmlformats.org/officeDocument/2006/relationships/hyperlink" Target="https://bulbapedia.bulbagarden.net/wiki/Koffing_(Pok%C3%A9mon)" TargetMode="External"/><Relationship Id="rId273" Type="http://schemas.openxmlformats.org/officeDocument/2006/relationships/hyperlink" Target="https://bulbapedia.bulbagarden.net/wiki/Koffing_(Pok%C3%A9mon)" TargetMode="External"/><Relationship Id="rId272" Type="http://schemas.openxmlformats.org/officeDocument/2006/relationships/hyperlink" Target="https://bulbapedia.bulbagarden.net/wiki/Lickitung_(Pok%C3%A9mon)" TargetMode="External"/><Relationship Id="rId279" Type="http://schemas.openxmlformats.org/officeDocument/2006/relationships/hyperlink" Target="https://bulbapedia.bulbagarden.net/wiki/Rhyhorn_(Pok%C3%A9mon)" TargetMode="External"/><Relationship Id="rId278" Type="http://schemas.openxmlformats.org/officeDocument/2006/relationships/hyperlink" Target="https://bulbapedia.bulbagarden.net/wiki/Weezing_(Pok%C3%A9mon)" TargetMode="External"/><Relationship Id="rId277" Type="http://schemas.openxmlformats.org/officeDocument/2006/relationships/hyperlink" Target="https://bulbapedia.bulbagarden.net/wiki/Weezing_(Pok%C3%A9mon)" TargetMode="External"/><Relationship Id="rId276" Type="http://schemas.openxmlformats.org/officeDocument/2006/relationships/hyperlink" Target="https://bulbapedia.bulbagarden.net/wiki/Weezing_(Pok%C3%A9mon)" TargetMode="External"/><Relationship Id="rId1851" Type="http://schemas.openxmlformats.org/officeDocument/2006/relationships/hyperlink" Target="https://bulbapedia.bulbagarden.net/wiki/Alcremie_(Pok%C3%A9mon)" TargetMode="External"/><Relationship Id="rId1852" Type="http://schemas.openxmlformats.org/officeDocument/2006/relationships/hyperlink" Target="https://bulbapedia.bulbagarden.net/wiki/Alcremie_(Pok%C3%A9mon)" TargetMode="External"/><Relationship Id="rId1853" Type="http://schemas.openxmlformats.org/officeDocument/2006/relationships/hyperlink" Target="https://bulbapedia.bulbagarden.net/wiki/Falinks_(Pok%C3%A9mon)" TargetMode="External"/><Relationship Id="rId1854" Type="http://schemas.openxmlformats.org/officeDocument/2006/relationships/hyperlink" Target="https://bulbapedia.bulbagarden.net/wiki/Falinks_(Pok%C3%A9mon)" TargetMode="External"/><Relationship Id="rId1855" Type="http://schemas.openxmlformats.org/officeDocument/2006/relationships/hyperlink" Target="https://bulbapedia.bulbagarden.net/wiki/Pincurchin_(Pok%C3%A9mon)" TargetMode="External"/><Relationship Id="rId1856" Type="http://schemas.openxmlformats.org/officeDocument/2006/relationships/hyperlink" Target="https://bulbapedia.bulbagarden.net/wiki/Pincurchin_(Pok%C3%A9mon)" TargetMode="External"/><Relationship Id="rId1857" Type="http://schemas.openxmlformats.org/officeDocument/2006/relationships/hyperlink" Target="https://bulbapedia.bulbagarden.net/wiki/Snom_(Pok%C3%A9mon)" TargetMode="External"/><Relationship Id="rId1858" Type="http://schemas.openxmlformats.org/officeDocument/2006/relationships/hyperlink" Target="https://bulbapedia.bulbagarden.net/wiki/Snom_(Pok%C3%A9mon)" TargetMode="External"/><Relationship Id="rId1859" Type="http://schemas.openxmlformats.org/officeDocument/2006/relationships/hyperlink" Target="https://bulbapedia.bulbagarden.net/wiki/Frosmoth_(Pok%C3%A9mon)" TargetMode="External"/><Relationship Id="rId1850" Type="http://schemas.openxmlformats.org/officeDocument/2006/relationships/hyperlink" Target="https://bulbapedia.bulbagarden.net/wiki/Milcery_(Pok%C3%A9mon)" TargetMode="External"/><Relationship Id="rId1840" Type="http://schemas.openxmlformats.org/officeDocument/2006/relationships/hyperlink" Target="https://bulbapedia.bulbagarden.net/wiki/Perrserker_(Pok%C3%A9mon)" TargetMode="External"/><Relationship Id="rId1841" Type="http://schemas.openxmlformats.org/officeDocument/2006/relationships/hyperlink" Target="https://bulbapedia.bulbagarden.net/wiki/Cursola_(Pok%C3%A9mon)" TargetMode="External"/><Relationship Id="rId1842" Type="http://schemas.openxmlformats.org/officeDocument/2006/relationships/hyperlink" Target="https://bulbapedia.bulbagarden.net/wiki/Cursola_(Pok%C3%A9mon)" TargetMode="External"/><Relationship Id="rId1843" Type="http://schemas.openxmlformats.org/officeDocument/2006/relationships/hyperlink" Target="https://bulbapedia.bulbagarden.net/wiki/Sirfetch%27d_(Pok%C3%A9mon)" TargetMode="External"/><Relationship Id="rId1844" Type="http://schemas.openxmlformats.org/officeDocument/2006/relationships/hyperlink" Target="https://bulbapedia.bulbagarden.net/wiki/Sirfetch%27d_(Pok%C3%A9mon)" TargetMode="External"/><Relationship Id="rId1845" Type="http://schemas.openxmlformats.org/officeDocument/2006/relationships/hyperlink" Target="https://bulbapedia.bulbagarden.net/wiki/Mr._Rime_(Pok%C3%A9mon)" TargetMode="External"/><Relationship Id="rId1846" Type="http://schemas.openxmlformats.org/officeDocument/2006/relationships/hyperlink" Target="https://bulbapedia.bulbagarden.net/wiki/Mr._Rime_(Pok%C3%A9mon)" TargetMode="External"/><Relationship Id="rId1847" Type="http://schemas.openxmlformats.org/officeDocument/2006/relationships/hyperlink" Target="https://bulbapedia.bulbagarden.net/wiki/Runerigus_(Pok%C3%A9mon)" TargetMode="External"/><Relationship Id="rId1848" Type="http://schemas.openxmlformats.org/officeDocument/2006/relationships/hyperlink" Target="https://bulbapedia.bulbagarden.net/wiki/Runerigus_(Pok%C3%A9mon)" TargetMode="External"/><Relationship Id="rId1849" Type="http://schemas.openxmlformats.org/officeDocument/2006/relationships/hyperlink" Target="https://bulbapedia.bulbagarden.net/wiki/Milcery_(Pok%C3%A9mon)" TargetMode="External"/><Relationship Id="rId1873" Type="http://schemas.openxmlformats.org/officeDocument/2006/relationships/hyperlink" Target="https://bulbapedia.bulbagarden.net/wiki/Dracozolt_(Pok%C3%A9mon)" TargetMode="External"/><Relationship Id="rId1874" Type="http://schemas.openxmlformats.org/officeDocument/2006/relationships/hyperlink" Target="https://bulbapedia.bulbagarden.net/wiki/Dracozolt_(Pok%C3%A9mon)" TargetMode="External"/><Relationship Id="rId1875" Type="http://schemas.openxmlformats.org/officeDocument/2006/relationships/hyperlink" Target="https://bulbapedia.bulbagarden.net/wiki/Arctozolt_(Pok%C3%A9mon)" TargetMode="External"/><Relationship Id="rId1876" Type="http://schemas.openxmlformats.org/officeDocument/2006/relationships/hyperlink" Target="https://bulbapedia.bulbagarden.net/wiki/Arctozolt_(Pok%C3%A9mon)" TargetMode="External"/><Relationship Id="rId1877" Type="http://schemas.openxmlformats.org/officeDocument/2006/relationships/hyperlink" Target="https://bulbapedia.bulbagarden.net/wiki/Dracovish_(Pok%C3%A9mon)" TargetMode="External"/><Relationship Id="rId1878" Type="http://schemas.openxmlformats.org/officeDocument/2006/relationships/hyperlink" Target="https://bulbapedia.bulbagarden.net/wiki/Dracovish_(Pok%C3%A9mon)" TargetMode="External"/><Relationship Id="rId1879" Type="http://schemas.openxmlformats.org/officeDocument/2006/relationships/hyperlink" Target="https://bulbapedia.bulbagarden.net/wiki/Arctovish_(Pok%C3%A9mon)" TargetMode="External"/><Relationship Id="rId1870" Type="http://schemas.openxmlformats.org/officeDocument/2006/relationships/hyperlink" Target="https://bulbapedia.bulbagarden.net/wiki/Cufant_(Pok%C3%A9mon)" TargetMode="External"/><Relationship Id="rId1871" Type="http://schemas.openxmlformats.org/officeDocument/2006/relationships/hyperlink" Target="https://bulbapedia.bulbagarden.net/wiki/Copperajah_(Pok%C3%A9mon)" TargetMode="External"/><Relationship Id="rId1872" Type="http://schemas.openxmlformats.org/officeDocument/2006/relationships/hyperlink" Target="https://bulbapedia.bulbagarden.net/wiki/Copperajah_(Pok%C3%A9mon)" TargetMode="External"/><Relationship Id="rId1862" Type="http://schemas.openxmlformats.org/officeDocument/2006/relationships/hyperlink" Target="https://bulbapedia.bulbagarden.net/wiki/Stonjourner_(Pok%C3%A9mon)" TargetMode="External"/><Relationship Id="rId1863" Type="http://schemas.openxmlformats.org/officeDocument/2006/relationships/hyperlink" Target="https://bulbapedia.bulbagarden.net/wiki/Eiscue_(Pok%C3%A9mon)" TargetMode="External"/><Relationship Id="rId1864" Type="http://schemas.openxmlformats.org/officeDocument/2006/relationships/hyperlink" Target="https://bulbapedia.bulbagarden.net/wiki/Eiscue_(Pok%C3%A9mon)" TargetMode="External"/><Relationship Id="rId1865" Type="http://schemas.openxmlformats.org/officeDocument/2006/relationships/hyperlink" Target="https://bulbapedia.bulbagarden.net/wiki/Indeedee_(Pok%C3%A9mon)" TargetMode="External"/><Relationship Id="rId1866" Type="http://schemas.openxmlformats.org/officeDocument/2006/relationships/hyperlink" Target="https://bulbapedia.bulbagarden.net/wiki/Indeedee_(Pok%C3%A9mon)" TargetMode="External"/><Relationship Id="rId1867" Type="http://schemas.openxmlformats.org/officeDocument/2006/relationships/hyperlink" Target="https://bulbapedia.bulbagarden.net/wiki/Morpeko_(Pok%C3%A9mon)" TargetMode="External"/><Relationship Id="rId1868" Type="http://schemas.openxmlformats.org/officeDocument/2006/relationships/hyperlink" Target="https://bulbapedia.bulbagarden.net/wiki/Morpeko_(Pok%C3%A9mon)" TargetMode="External"/><Relationship Id="rId1869" Type="http://schemas.openxmlformats.org/officeDocument/2006/relationships/hyperlink" Target="https://bulbapedia.bulbagarden.net/wiki/Cufant_(Pok%C3%A9mon)" TargetMode="External"/><Relationship Id="rId1860" Type="http://schemas.openxmlformats.org/officeDocument/2006/relationships/hyperlink" Target="https://bulbapedia.bulbagarden.net/wiki/Frosmoth_(Pok%C3%A9mon)" TargetMode="External"/><Relationship Id="rId1861" Type="http://schemas.openxmlformats.org/officeDocument/2006/relationships/hyperlink" Target="https://bulbapedia.bulbagarden.net/wiki/Stonjourner_(Pok%C3%A9mon)" TargetMode="External"/><Relationship Id="rId1810" Type="http://schemas.openxmlformats.org/officeDocument/2006/relationships/hyperlink" Target="https://bulbapedia.bulbagarden.net/wiki/Toxel_(Pok%C3%A9mon)" TargetMode="External"/><Relationship Id="rId1811" Type="http://schemas.openxmlformats.org/officeDocument/2006/relationships/hyperlink" Target="https://bulbapedia.bulbagarden.net/wiki/Toxtricity_(Pok%C3%A9mon)" TargetMode="External"/><Relationship Id="rId1812" Type="http://schemas.openxmlformats.org/officeDocument/2006/relationships/hyperlink" Target="https://bulbapedia.bulbagarden.net/wiki/Toxtricity_(Pok%C3%A9mon)" TargetMode="External"/><Relationship Id="rId1813" Type="http://schemas.openxmlformats.org/officeDocument/2006/relationships/hyperlink" Target="https://bulbapedia.bulbagarden.net/wiki/Sizzlipede_(Pok%C3%A9mon)" TargetMode="External"/><Relationship Id="rId1814" Type="http://schemas.openxmlformats.org/officeDocument/2006/relationships/hyperlink" Target="https://bulbapedia.bulbagarden.net/wiki/Sizzlipede_(Pok%C3%A9mon)" TargetMode="External"/><Relationship Id="rId1815" Type="http://schemas.openxmlformats.org/officeDocument/2006/relationships/hyperlink" Target="https://bulbapedia.bulbagarden.net/wiki/Centiskorch_(Pok%C3%A9mon)" TargetMode="External"/><Relationship Id="rId1816" Type="http://schemas.openxmlformats.org/officeDocument/2006/relationships/hyperlink" Target="https://bulbapedia.bulbagarden.net/wiki/Centiskorch_(Pok%C3%A9mon)" TargetMode="External"/><Relationship Id="rId1817" Type="http://schemas.openxmlformats.org/officeDocument/2006/relationships/hyperlink" Target="https://bulbapedia.bulbagarden.net/wiki/Clobbopus_(Pok%C3%A9mon)" TargetMode="External"/><Relationship Id="rId1818" Type="http://schemas.openxmlformats.org/officeDocument/2006/relationships/hyperlink" Target="https://bulbapedia.bulbagarden.net/wiki/Clobbopus_(Pok%C3%A9mon)" TargetMode="External"/><Relationship Id="rId1819" Type="http://schemas.openxmlformats.org/officeDocument/2006/relationships/hyperlink" Target="https://bulbapedia.bulbagarden.net/wiki/Grapploct_(Pok%C3%A9mon)" TargetMode="External"/><Relationship Id="rId1800" Type="http://schemas.openxmlformats.org/officeDocument/2006/relationships/hyperlink" Target="https://bulbapedia.bulbagarden.net/wiki/Silicobra_(Pok%C3%A9mon)" TargetMode="External"/><Relationship Id="rId1801" Type="http://schemas.openxmlformats.org/officeDocument/2006/relationships/hyperlink" Target="https://bulbapedia.bulbagarden.net/wiki/Sandaconda_(Pok%C3%A9mon)" TargetMode="External"/><Relationship Id="rId1802" Type="http://schemas.openxmlformats.org/officeDocument/2006/relationships/hyperlink" Target="https://bulbapedia.bulbagarden.net/wiki/Sandaconda_(Pok%C3%A9mon)" TargetMode="External"/><Relationship Id="rId1803" Type="http://schemas.openxmlformats.org/officeDocument/2006/relationships/hyperlink" Target="https://bulbapedia.bulbagarden.net/wiki/Cramorant_(Pok%C3%A9mon)" TargetMode="External"/><Relationship Id="rId1804" Type="http://schemas.openxmlformats.org/officeDocument/2006/relationships/hyperlink" Target="https://bulbapedia.bulbagarden.net/wiki/Cramorant_(Pok%C3%A9mon)" TargetMode="External"/><Relationship Id="rId1805" Type="http://schemas.openxmlformats.org/officeDocument/2006/relationships/hyperlink" Target="https://bulbapedia.bulbagarden.net/wiki/Arrokuda_(Pok%C3%A9mon)" TargetMode="External"/><Relationship Id="rId1806" Type="http://schemas.openxmlformats.org/officeDocument/2006/relationships/hyperlink" Target="https://bulbapedia.bulbagarden.net/wiki/Arrokuda_(Pok%C3%A9mon)" TargetMode="External"/><Relationship Id="rId1807" Type="http://schemas.openxmlformats.org/officeDocument/2006/relationships/hyperlink" Target="https://bulbapedia.bulbagarden.net/wiki/Barraskewda_(Pok%C3%A9mon)" TargetMode="External"/><Relationship Id="rId1808" Type="http://schemas.openxmlformats.org/officeDocument/2006/relationships/hyperlink" Target="https://bulbapedia.bulbagarden.net/wiki/Barraskewda_(Pok%C3%A9mon)" TargetMode="External"/><Relationship Id="rId1809" Type="http://schemas.openxmlformats.org/officeDocument/2006/relationships/hyperlink" Target="https://bulbapedia.bulbagarden.net/wiki/Toxel_(Pok%C3%A9mon)" TargetMode="External"/><Relationship Id="rId1830" Type="http://schemas.openxmlformats.org/officeDocument/2006/relationships/hyperlink" Target="https://bulbapedia.bulbagarden.net/wiki/Hatterene_(Pok%C3%A9mon)" TargetMode="External"/><Relationship Id="rId1831" Type="http://schemas.openxmlformats.org/officeDocument/2006/relationships/hyperlink" Target="https://bulbapedia.bulbagarden.net/wiki/Impidimp_(Pok%C3%A9mon)" TargetMode="External"/><Relationship Id="rId1832" Type="http://schemas.openxmlformats.org/officeDocument/2006/relationships/hyperlink" Target="https://bulbapedia.bulbagarden.net/wiki/Impidimp_(Pok%C3%A9mon)" TargetMode="External"/><Relationship Id="rId1833" Type="http://schemas.openxmlformats.org/officeDocument/2006/relationships/hyperlink" Target="https://bulbapedia.bulbagarden.net/wiki/Morgrem_(Pok%C3%A9mon)" TargetMode="External"/><Relationship Id="rId1834" Type="http://schemas.openxmlformats.org/officeDocument/2006/relationships/hyperlink" Target="https://bulbapedia.bulbagarden.net/wiki/Morgrem_(Pok%C3%A9mon)" TargetMode="External"/><Relationship Id="rId1835" Type="http://schemas.openxmlformats.org/officeDocument/2006/relationships/hyperlink" Target="https://bulbapedia.bulbagarden.net/wiki/Grimmsnarl_(Pok%C3%A9mon)" TargetMode="External"/><Relationship Id="rId1836" Type="http://schemas.openxmlformats.org/officeDocument/2006/relationships/hyperlink" Target="https://bulbapedia.bulbagarden.net/wiki/Grimmsnarl_(Pok%C3%A9mon)" TargetMode="External"/><Relationship Id="rId1837" Type="http://schemas.openxmlformats.org/officeDocument/2006/relationships/hyperlink" Target="https://bulbapedia.bulbagarden.net/wiki/Obstagoon_(Pok%C3%A9mon)" TargetMode="External"/><Relationship Id="rId1838" Type="http://schemas.openxmlformats.org/officeDocument/2006/relationships/hyperlink" Target="https://bulbapedia.bulbagarden.net/wiki/Obstagoon_(Pok%C3%A9mon)" TargetMode="External"/><Relationship Id="rId1839" Type="http://schemas.openxmlformats.org/officeDocument/2006/relationships/hyperlink" Target="https://bulbapedia.bulbagarden.net/wiki/Perrserker_(Pok%C3%A9mon)" TargetMode="External"/><Relationship Id="rId1820" Type="http://schemas.openxmlformats.org/officeDocument/2006/relationships/hyperlink" Target="https://bulbapedia.bulbagarden.net/wiki/Grapploct_(Pok%C3%A9mon)" TargetMode="External"/><Relationship Id="rId1821" Type="http://schemas.openxmlformats.org/officeDocument/2006/relationships/hyperlink" Target="https://bulbapedia.bulbagarden.net/wiki/Sinistea_(Pok%C3%A9mon)" TargetMode="External"/><Relationship Id="rId1822" Type="http://schemas.openxmlformats.org/officeDocument/2006/relationships/hyperlink" Target="https://bulbapedia.bulbagarden.net/wiki/Sinistea_(Pok%C3%A9mon)" TargetMode="External"/><Relationship Id="rId1823" Type="http://schemas.openxmlformats.org/officeDocument/2006/relationships/hyperlink" Target="https://bulbapedia.bulbagarden.net/wiki/Polteageist_(Pok%C3%A9mon)" TargetMode="External"/><Relationship Id="rId1824" Type="http://schemas.openxmlformats.org/officeDocument/2006/relationships/hyperlink" Target="https://bulbapedia.bulbagarden.net/wiki/Polteageist_(Pok%C3%A9mon)" TargetMode="External"/><Relationship Id="rId1825" Type="http://schemas.openxmlformats.org/officeDocument/2006/relationships/hyperlink" Target="https://bulbapedia.bulbagarden.net/wiki/Hatenna_(Pok%C3%A9mon)" TargetMode="External"/><Relationship Id="rId1826" Type="http://schemas.openxmlformats.org/officeDocument/2006/relationships/hyperlink" Target="https://bulbapedia.bulbagarden.net/wiki/Hatenna_(Pok%C3%A9mon)" TargetMode="External"/><Relationship Id="rId1827" Type="http://schemas.openxmlformats.org/officeDocument/2006/relationships/hyperlink" Target="https://bulbapedia.bulbagarden.net/wiki/Hattrem_(Pok%C3%A9mon)" TargetMode="External"/><Relationship Id="rId1828" Type="http://schemas.openxmlformats.org/officeDocument/2006/relationships/hyperlink" Target="https://bulbapedia.bulbagarden.net/wiki/Hattrem_(Pok%C3%A9mon)" TargetMode="External"/><Relationship Id="rId1829" Type="http://schemas.openxmlformats.org/officeDocument/2006/relationships/hyperlink" Target="https://bulbapedia.bulbagarden.net/wiki/Hatterene_(Pok%C3%A9mon)" TargetMode="External"/><Relationship Id="rId1455" Type="http://schemas.openxmlformats.org/officeDocument/2006/relationships/hyperlink" Target="https://bulbapedia.bulbagarden.net/wiki/Pangoro_(Pok%C3%A9mon)" TargetMode="External"/><Relationship Id="rId1456" Type="http://schemas.openxmlformats.org/officeDocument/2006/relationships/hyperlink" Target="https://bulbapedia.bulbagarden.net/wiki/Pangoro_(Pok%C3%A9mon)" TargetMode="External"/><Relationship Id="rId1457" Type="http://schemas.openxmlformats.org/officeDocument/2006/relationships/hyperlink" Target="https://bulbapedia.bulbagarden.net/wiki/Furfrou_(Pok%C3%A9mon)" TargetMode="External"/><Relationship Id="rId1458" Type="http://schemas.openxmlformats.org/officeDocument/2006/relationships/hyperlink" Target="https://bulbapedia.bulbagarden.net/wiki/Furfrou_(Pok%C3%A9mon)" TargetMode="External"/><Relationship Id="rId1459" Type="http://schemas.openxmlformats.org/officeDocument/2006/relationships/hyperlink" Target="https://bulbapedia.bulbagarden.net/wiki/Espurr_(Pok%C3%A9mon)" TargetMode="External"/><Relationship Id="rId629" Type="http://schemas.openxmlformats.org/officeDocument/2006/relationships/hyperlink" Target="https://bulbapedia.bulbagarden.net/wiki/Seedot_(Pok%C3%A9mon)" TargetMode="External"/><Relationship Id="rId624" Type="http://schemas.openxmlformats.org/officeDocument/2006/relationships/hyperlink" Target="https://bulbapedia.bulbagarden.net/wiki/Lotad_(Pok%C3%A9mon)" TargetMode="External"/><Relationship Id="rId623" Type="http://schemas.openxmlformats.org/officeDocument/2006/relationships/hyperlink" Target="https://bulbapedia.bulbagarden.net/wiki/Lotad_(Pok%C3%A9mon)" TargetMode="External"/><Relationship Id="rId622" Type="http://schemas.openxmlformats.org/officeDocument/2006/relationships/hyperlink" Target="https://bulbapedia.bulbagarden.net/wiki/Dustox_(Pok%C3%A9mon)" TargetMode="External"/><Relationship Id="rId621" Type="http://schemas.openxmlformats.org/officeDocument/2006/relationships/hyperlink" Target="https://bulbapedia.bulbagarden.net/wiki/Dustox_(Pok%C3%A9mon)" TargetMode="External"/><Relationship Id="rId628" Type="http://schemas.openxmlformats.org/officeDocument/2006/relationships/hyperlink" Target="https://bulbapedia.bulbagarden.net/wiki/Ludicolo_(Pok%C3%A9mon)" TargetMode="External"/><Relationship Id="rId627" Type="http://schemas.openxmlformats.org/officeDocument/2006/relationships/hyperlink" Target="https://bulbapedia.bulbagarden.net/wiki/Ludicolo_(Pok%C3%A9mon)" TargetMode="External"/><Relationship Id="rId626" Type="http://schemas.openxmlformats.org/officeDocument/2006/relationships/hyperlink" Target="https://bulbapedia.bulbagarden.net/wiki/Lombre_(Pok%C3%A9mon)" TargetMode="External"/><Relationship Id="rId625" Type="http://schemas.openxmlformats.org/officeDocument/2006/relationships/hyperlink" Target="https://bulbapedia.bulbagarden.net/wiki/Lombre_(Pok%C3%A9mon)" TargetMode="External"/><Relationship Id="rId1450" Type="http://schemas.openxmlformats.org/officeDocument/2006/relationships/hyperlink" Target="https://bulbapedia.bulbagarden.net/wiki/Skiddo_(Pok%C3%A9mon)" TargetMode="External"/><Relationship Id="rId620" Type="http://schemas.openxmlformats.org/officeDocument/2006/relationships/hyperlink" Target="https://bulbapedia.bulbagarden.net/wiki/Cascoon_(Pok%C3%A9mon)" TargetMode="External"/><Relationship Id="rId1451" Type="http://schemas.openxmlformats.org/officeDocument/2006/relationships/hyperlink" Target="https://bulbapedia.bulbagarden.net/wiki/Gogoat_(Pok%C3%A9mon)" TargetMode="External"/><Relationship Id="rId1452" Type="http://schemas.openxmlformats.org/officeDocument/2006/relationships/hyperlink" Target="https://bulbapedia.bulbagarden.net/wiki/Gogoat_(Pok%C3%A9mon)" TargetMode="External"/><Relationship Id="rId1453" Type="http://schemas.openxmlformats.org/officeDocument/2006/relationships/hyperlink" Target="https://bulbapedia.bulbagarden.net/wiki/Pancham_(Pok%C3%A9mon)" TargetMode="External"/><Relationship Id="rId1454" Type="http://schemas.openxmlformats.org/officeDocument/2006/relationships/hyperlink" Target="https://bulbapedia.bulbagarden.net/wiki/Pancham_(Pok%C3%A9mon)" TargetMode="External"/><Relationship Id="rId1444" Type="http://schemas.openxmlformats.org/officeDocument/2006/relationships/hyperlink" Target="https://bulbapedia.bulbagarden.net/wiki/Floette_(Pok%C3%A9mon)" TargetMode="External"/><Relationship Id="rId1445" Type="http://schemas.openxmlformats.org/officeDocument/2006/relationships/hyperlink" Target="https://bulbapedia.bulbagarden.net/wiki/Floette_(Pok%C3%A9mon)" TargetMode="External"/><Relationship Id="rId1446" Type="http://schemas.openxmlformats.org/officeDocument/2006/relationships/hyperlink" Target="https://bulbapedia.bulbagarden.net/wiki/Floette_(Pok%C3%A9mon)" TargetMode="External"/><Relationship Id="rId1447" Type="http://schemas.openxmlformats.org/officeDocument/2006/relationships/hyperlink" Target="https://bulbapedia.bulbagarden.net/wiki/Florges_(Pok%C3%A9mon)" TargetMode="External"/><Relationship Id="rId1448" Type="http://schemas.openxmlformats.org/officeDocument/2006/relationships/hyperlink" Target="https://bulbapedia.bulbagarden.net/wiki/Florges_(Pok%C3%A9mon)" TargetMode="External"/><Relationship Id="rId1449" Type="http://schemas.openxmlformats.org/officeDocument/2006/relationships/hyperlink" Target="https://bulbapedia.bulbagarden.net/wiki/Skiddo_(Pok%C3%A9mon)" TargetMode="External"/><Relationship Id="rId619" Type="http://schemas.openxmlformats.org/officeDocument/2006/relationships/hyperlink" Target="https://bulbapedia.bulbagarden.net/wiki/Cascoon_(Pok%C3%A9mon)" TargetMode="External"/><Relationship Id="rId618" Type="http://schemas.openxmlformats.org/officeDocument/2006/relationships/hyperlink" Target="https://bulbapedia.bulbagarden.net/wiki/Beautifly_(Pok%C3%A9mon)" TargetMode="External"/><Relationship Id="rId613" Type="http://schemas.openxmlformats.org/officeDocument/2006/relationships/hyperlink" Target="https://bulbapedia.bulbagarden.net/wiki/Wurmple_(Pok%C3%A9mon)" TargetMode="External"/><Relationship Id="rId612" Type="http://schemas.openxmlformats.org/officeDocument/2006/relationships/hyperlink" Target="https://bulbapedia.bulbagarden.net/wiki/Linoone_(Pok%C3%A9mon)" TargetMode="External"/><Relationship Id="rId611" Type="http://schemas.openxmlformats.org/officeDocument/2006/relationships/hyperlink" Target="https://bulbapedia.bulbagarden.net/wiki/Linoone_(Pok%C3%A9mon)" TargetMode="External"/><Relationship Id="rId610" Type="http://schemas.openxmlformats.org/officeDocument/2006/relationships/hyperlink" Target="https://bulbapedia.bulbagarden.net/wiki/Linoone_(Pok%C3%A9mon)" TargetMode="External"/><Relationship Id="rId617" Type="http://schemas.openxmlformats.org/officeDocument/2006/relationships/hyperlink" Target="https://bulbapedia.bulbagarden.net/wiki/Beautifly_(Pok%C3%A9mon)" TargetMode="External"/><Relationship Id="rId616" Type="http://schemas.openxmlformats.org/officeDocument/2006/relationships/hyperlink" Target="https://bulbapedia.bulbagarden.net/wiki/Silcoon_(Pok%C3%A9mon)" TargetMode="External"/><Relationship Id="rId615" Type="http://schemas.openxmlformats.org/officeDocument/2006/relationships/hyperlink" Target="https://bulbapedia.bulbagarden.net/wiki/Silcoon_(Pok%C3%A9mon)" TargetMode="External"/><Relationship Id="rId614" Type="http://schemas.openxmlformats.org/officeDocument/2006/relationships/hyperlink" Target="https://bulbapedia.bulbagarden.net/wiki/Wurmple_(Pok%C3%A9mon)" TargetMode="External"/><Relationship Id="rId1440" Type="http://schemas.openxmlformats.org/officeDocument/2006/relationships/hyperlink" Target="https://bulbapedia.bulbagarden.net/wiki/Pyroar_(Pok%C3%A9mon)" TargetMode="External"/><Relationship Id="rId1441" Type="http://schemas.openxmlformats.org/officeDocument/2006/relationships/hyperlink" Target="https://bulbapedia.bulbagarden.net/wiki/Flab%C3%A9b%C3%A9_(Pok%C3%A9mon)" TargetMode="External"/><Relationship Id="rId1442" Type="http://schemas.openxmlformats.org/officeDocument/2006/relationships/hyperlink" Target="https://bulbapedia.bulbagarden.net/wiki/Flab%C3%A9b%C3%A9_(Pok%C3%A9mon)" TargetMode="External"/><Relationship Id="rId1443" Type="http://schemas.openxmlformats.org/officeDocument/2006/relationships/hyperlink" Target="https://bulbapedia.bulbagarden.net/wiki/Floette_(Pok%C3%A9mon)" TargetMode="External"/><Relationship Id="rId1477" Type="http://schemas.openxmlformats.org/officeDocument/2006/relationships/hyperlink" Target="https://bulbapedia.bulbagarden.net/wiki/Inkay_(Pok%C3%A9mon)" TargetMode="External"/><Relationship Id="rId1478" Type="http://schemas.openxmlformats.org/officeDocument/2006/relationships/hyperlink" Target="https://bulbapedia.bulbagarden.net/wiki/Inkay_(Pok%C3%A9mon)" TargetMode="External"/><Relationship Id="rId1479" Type="http://schemas.openxmlformats.org/officeDocument/2006/relationships/hyperlink" Target="https://bulbapedia.bulbagarden.net/wiki/Malamar_(Pok%C3%A9mon)" TargetMode="External"/><Relationship Id="rId646" Type="http://schemas.openxmlformats.org/officeDocument/2006/relationships/hyperlink" Target="https://bulbapedia.bulbagarden.net/wiki/Kirlia_(Pok%C3%A9mon)" TargetMode="External"/><Relationship Id="rId645" Type="http://schemas.openxmlformats.org/officeDocument/2006/relationships/hyperlink" Target="https://bulbapedia.bulbagarden.net/wiki/Kirlia_(Pok%C3%A9mon)" TargetMode="External"/><Relationship Id="rId644" Type="http://schemas.openxmlformats.org/officeDocument/2006/relationships/hyperlink" Target="https://bulbapedia.bulbagarden.net/wiki/Ralts_(Pok%C3%A9mon)" TargetMode="External"/><Relationship Id="rId643" Type="http://schemas.openxmlformats.org/officeDocument/2006/relationships/hyperlink" Target="https://bulbapedia.bulbagarden.net/wiki/Ralts_(Pok%C3%A9mon)" TargetMode="External"/><Relationship Id="rId649" Type="http://schemas.openxmlformats.org/officeDocument/2006/relationships/hyperlink" Target="https://bulbapedia.bulbagarden.net/wiki/Surskit_(Pok%C3%A9mon)" TargetMode="External"/><Relationship Id="rId648" Type="http://schemas.openxmlformats.org/officeDocument/2006/relationships/hyperlink" Target="https://bulbapedia.bulbagarden.net/wiki/Gardevoir_(Pok%C3%A9mon)" TargetMode="External"/><Relationship Id="rId647" Type="http://schemas.openxmlformats.org/officeDocument/2006/relationships/hyperlink" Target="https://bulbapedia.bulbagarden.net/wiki/Gardevoir_(Pok%C3%A9mon)" TargetMode="External"/><Relationship Id="rId1470" Type="http://schemas.openxmlformats.org/officeDocument/2006/relationships/hyperlink" Target="https://bulbapedia.bulbagarden.net/wiki/Spritzee_(Pok%C3%A9mon)" TargetMode="External"/><Relationship Id="rId1471" Type="http://schemas.openxmlformats.org/officeDocument/2006/relationships/hyperlink" Target="https://bulbapedia.bulbagarden.net/wiki/Aromatisse_(Pok%C3%A9mon)" TargetMode="External"/><Relationship Id="rId1472" Type="http://schemas.openxmlformats.org/officeDocument/2006/relationships/hyperlink" Target="https://bulbapedia.bulbagarden.net/wiki/Aromatisse_(Pok%C3%A9mon)" TargetMode="External"/><Relationship Id="rId642" Type="http://schemas.openxmlformats.org/officeDocument/2006/relationships/hyperlink" Target="https://bulbapedia.bulbagarden.net/wiki/Pelipper_(Pok%C3%A9mon)" TargetMode="External"/><Relationship Id="rId1473" Type="http://schemas.openxmlformats.org/officeDocument/2006/relationships/hyperlink" Target="https://bulbapedia.bulbagarden.net/wiki/Swirlix_(Pok%C3%A9mon)" TargetMode="External"/><Relationship Id="rId641" Type="http://schemas.openxmlformats.org/officeDocument/2006/relationships/hyperlink" Target="https://bulbapedia.bulbagarden.net/wiki/Pelipper_(Pok%C3%A9mon)" TargetMode="External"/><Relationship Id="rId1474" Type="http://schemas.openxmlformats.org/officeDocument/2006/relationships/hyperlink" Target="https://bulbapedia.bulbagarden.net/wiki/Swirlix_(Pok%C3%A9mon)" TargetMode="External"/><Relationship Id="rId640" Type="http://schemas.openxmlformats.org/officeDocument/2006/relationships/hyperlink" Target="https://bulbapedia.bulbagarden.net/wiki/Wingull_(Pok%C3%A9mon)" TargetMode="External"/><Relationship Id="rId1475" Type="http://schemas.openxmlformats.org/officeDocument/2006/relationships/hyperlink" Target="https://bulbapedia.bulbagarden.net/wiki/Slurpuff_(Pok%C3%A9mon)" TargetMode="External"/><Relationship Id="rId1476" Type="http://schemas.openxmlformats.org/officeDocument/2006/relationships/hyperlink" Target="https://bulbapedia.bulbagarden.net/wiki/Slurpuff_(Pok%C3%A9mon)" TargetMode="External"/><Relationship Id="rId1466" Type="http://schemas.openxmlformats.org/officeDocument/2006/relationships/hyperlink" Target="https://bulbapedia.bulbagarden.net/wiki/Doublade_(Pok%C3%A9mon)" TargetMode="External"/><Relationship Id="rId1467" Type="http://schemas.openxmlformats.org/officeDocument/2006/relationships/hyperlink" Target="https://bulbapedia.bulbagarden.net/wiki/Aegislash_(Pok%C3%A9mon)" TargetMode="External"/><Relationship Id="rId1468" Type="http://schemas.openxmlformats.org/officeDocument/2006/relationships/hyperlink" Target="https://bulbapedia.bulbagarden.net/wiki/Aegislash_(Pok%C3%A9mon)" TargetMode="External"/><Relationship Id="rId1469" Type="http://schemas.openxmlformats.org/officeDocument/2006/relationships/hyperlink" Target="https://bulbapedia.bulbagarden.net/wiki/Spritzee_(Pok%C3%A9mon)" TargetMode="External"/><Relationship Id="rId635" Type="http://schemas.openxmlformats.org/officeDocument/2006/relationships/hyperlink" Target="https://bulbapedia.bulbagarden.net/wiki/Taillow_(Pok%C3%A9mon)" TargetMode="External"/><Relationship Id="rId634" Type="http://schemas.openxmlformats.org/officeDocument/2006/relationships/hyperlink" Target="https://bulbapedia.bulbagarden.net/wiki/Shiftry_(Pok%C3%A9mon)" TargetMode="External"/><Relationship Id="rId633" Type="http://schemas.openxmlformats.org/officeDocument/2006/relationships/hyperlink" Target="https://bulbapedia.bulbagarden.net/wiki/Shiftry_(Pok%C3%A9mon)" TargetMode="External"/><Relationship Id="rId632" Type="http://schemas.openxmlformats.org/officeDocument/2006/relationships/hyperlink" Target="https://bulbapedia.bulbagarden.net/wiki/Nuzleaf_(Pok%C3%A9mon)" TargetMode="External"/><Relationship Id="rId639" Type="http://schemas.openxmlformats.org/officeDocument/2006/relationships/hyperlink" Target="https://bulbapedia.bulbagarden.net/wiki/Wingull_(Pok%C3%A9mon)" TargetMode="External"/><Relationship Id="rId638" Type="http://schemas.openxmlformats.org/officeDocument/2006/relationships/hyperlink" Target="https://bulbapedia.bulbagarden.net/wiki/Swellow_(Pok%C3%A9mon)" TargetMode="External"/><Relationship Id="rId637" Type="http://schemas.openxmlformats.org/officeDocument/2006/relationships/hyperlink" Target="https://bulbapedia.bulbagarden.net/wiki/Swellow_(Pok%C3%A9mon)" TargetMode="External"/><Relationship Id="rId636" Type="http://schemas.openxmlformats.org/officeDocument/2006/relationships/hyperlink" Target="https://bulbapedia.bulbagarden.net/wiki/Taillow_(Pok%C3%A9mon)" TargetMode="External"/><Relationship Id="rId1460" Type="http://schemas.openxmlformats.org/officeDocument/2006/relationships/hyperlink" Target="https://bulbapedia.bulbagarden.net/wiki/Espurr_(Pok%C3%A9mon)" TargetMode="External"/><Relationship Id="rId1461" Type="http://schemas.openxmlformats.org/officeDocument/2006/relationships/hyperlink" Target="https://bulbapedia.bulbagarden.net/wiki/Meowstic_(Pok%C3%A9mon)" TargetMode="External"/><Relationship Id="rId631" Type="http://schemas.openxmlformats.org/officeDocument/2006/relationships/hyperlink" Target="https://bulbapedia.bulbagarden.net/wiki/Nuzleaf_(Pok%C3%A9mon)" TargetMode="External"/><Relationship Id="rId1462" Type="http://schemas.openxmlformats.org/officeDocument/2006/relationships/hyperlink" Target="https://bulbapedia.bulbagarden.net/wiki/Meowstic_(Pok%C3%A9mon)" TargetMode="External"/><Relationship Id="rId630" Type="http://schemas.openxmlformats.org/officeDocument/2006/relationships/hyperlink" Target="https://bulbapedia.bulbagarden.net/wiki/Seedot_(Pok%C3%A9mon)" TargetMode="External"/><Relationship Id="rId1463" Type="http://schemas.openxmlformats.org/officeDocument/2006/relationships/hyperlink" Target="https://bulbapedia.bulbagarden.net/wiki/Honedge_(Pok%C3%A9mon)" TargetMode="External"/><Relationship Id="rId1464" Type="http://schemas.openxmlformats.org/officeDocument/2006/relationships/hyperlink" Target="https://bulbapedia.bulbagarden.net/wiki/Honedge_(Pok%C3%A9mon)" TargetMode="External"/><Relationship Id="rId1465" Type="http://schemas.openxmlformats.org/officeDocument/2006/relationships/hyperlink" Target="https://bulbapedia.bulbagarden.net/wiki/Doublade_(Pok%C3%A9mon)" TargetMode="External"/><Relationship Id="rId1411" Type="http://schemas.openxmlformats.org/officeDocument/2006/relationships/hyperlink" Target="https://bulbapedia.bulbagarden.net/wiki/Braixen_(Pok%C3%A9mon)" TargetMode="External"/><Relationship Id="rId1895" Type="http://schemas.openxmlformats.org/officeDocument/2006/relationships/hyperlink" Target="https://bulbapedia.bulbagarden.net/wiki/Kubfu_(Pok%C3%A9mon)" TargetMode="External"/><Relationship Id="rId1412" Type="http://schemas.openxmlformats.org/officeDocument/2006/relationships/hyperlink" Target="https://bulbapedia.bulbagarden.net/wiki/Braixen_(Pok%C3%A9mon)" TargetMode="External"/><Relationship Id="rId1896" Type="http://schemas.openxmlformats.org/officeDocument/2006/relationships/hyperlink" Target="https://bulbapedia.bulbagarden.net/wiki/Kubfu_(Pok%C3%A9mon)" TargetMode="External"/><Relationship Id="rId1413" Type="http://schemas.openxmlformats.org/officeDocument/2006/relationships/hyperlink" Target="https://bulbapedia.bulbagarden.net/wiki/Delphox_(Pok%C3%A9mon)" TargetMode="External"/><Relationship Id="rId1897" Type="http://schemas.openxmlformats.org/officeDocument/2006/relationships/hyperlink" Target="https://bulbapedia.bulbagarden.net/wiki/Urshifu_(Pok%C3%A9mon)" TargetMode="External"/><Relationship Id="rId1414" Type="http://schemas.openxmlformats.org/officeDocument/2006/relationships/hyperlink" Target="https://bulbapedia.bulbagarden.net/wiki/Delphox_(Pok%C3%A9mon)" TargetMode="External"/><Relationship Id="rId1898" Type="http://schemas.openxmlformats.org/officeDocument/2006/relationships/hyperlink" Target="https://bulbapedia.bulbagarden.net/wiki/Urshifu_(Pok%C3%A9mon)" TargetMode="External"/><Relationship Id="rId1415" Type="http://schemas.openxmlformats.org/officeDocument/2006/relationships/hyperlink" Target="https://bulbapedia.bulbagarden.net/wiki/Froakie_(Pok%C3%A9mon)" TargetMode="External"/><Relationship Id="rId1899" Type="http://schemas.openxmlformats.org/officeDocument/2006/relationships/hyperlink" Target="https://bulbapedia.bulbagarden.net/wiki/Zarude_(Pok%C3%A9mon)" TargetMode="External"/><Relationship Id="rId1416" Type="http://schemas.openxmlformats.org/officeDocument/2006/relationships/hyperlink" Target="https://bulbapedia.bulbagarden.net/wiki/Froakie_(Pok%C3%A9mon)" TargetMode="External"/><Relationship Id="rId1417" Type="http://schemas.openxmlformats.org/officeDocument/2006/relationships/hyperlink" Target="https://bulbapedia.bulbagarden.net/wiki/Frogadier_(Pok%C3%A9mon)" TargetMode="External"/><Relationship Id="rId1418" Type="http://schemas.openxmlformats.org/officeDocument/2006/relationships/hyperlink" Target="https://bulbapedia.bulbagarden.net/wiki/Frogadier_(Pok%C3%A9mon)" TargetMode="External"/><Relationship Id="rId1419" Type="http://schemas.openxmlformats.org/officeDocument/2006/relationships/hyperlink" Target="https://bulbapedia.bulbagarden.net/wiki/Greninja_(Pok%C3%A9mon)" TargetMode="External"/><Relationship Id="rId1890" Type="http://schemas.openxmlformats.org/officeDocument/2006/relationships/hyperlink" Target="https://bulbapedia.bulbagarden.net/wiki/Zacian_(Pok%C3%A9mon)" TargetMode="External"/><Relationship Id="rId1891" Type="http://schemas.openxmlformats.org/officeDocument/2006/relationships/hyperlink" Target="https://bulbapedia.bulbagarden.net/wiki/Zamazenta_(Pok%C3%A9mon)" TargetMode="External"/><Relationship Id="rId1892" Type="http://schemas.openxmlformats.org/officeDocument/2006/relationships/hyperlink" Target="https://bulbapedia.bulbagarden.net/wiki/Zamazenta_(Pok%C3%A9mon)" TargetMode="External"/><Relationship Id="rId1893" Type="http://schemas.openxmlformats.org/officeDocument/2006/relationships/hyperlink" Target="https://bulbapedia.bulbagarden.net/wiki/Eternatus_(Pok%C3%A9mon)" TargetMode="External"/><Relationship Id="rId1410" Type="http://schemas.openxmlformats.org/officeDocument/2006/relationships/hyperlink" Target="https://bulbapedia.bulbagarden.net/wiki/Fennekin_(Pok%C3%A9mon)" TargetMode="External"/><Relationship Id="rId1894" Type="http://schemas.openxmlformats.org/officeDocument/2006/relationships/hyperlink" Target="https://bulbapedia.bulbagarden.net/wiki/Eternatus_(Pok%C3%A9mon)" TargetMode="External"/><Relationship Id="rId1400" Type="http://schemas.openxmlformats.org/officeDocument/2006/relationships/hyperlink" Target="https://bulbapedia.bulbagarden.net/wiki/Meloetta_(Pok%C3%A9mon)" TargetMode="External"/><Relationship Id="rId1884" Type="http://schemas.openxmlformats.org/officeDocument/2006/relationships/hyperlink" Target="https://bulbapedia.bulbagarden.net/wiki/Dreepy_(Pok%C3%A9mon)" TargetMode="External"/><Relationship Id="rId1401" Type="http://schemas.openxmlformats.org/officeDocument/2006/relationships/hyperlink" Target="https://bulbapedia.bulbagarden.net/wiki/Genesect_(Pok%C3%A9mon)" TargetMode="External"/><Relationship Id="rId1885" Type="http://schemas.openxmlformats.org/officeDocument/2006/relationships/hyperlink" Target="https://bulbapedia.bulbagarden.net/wiki/Drakloak_(Pok%C3%A9mon)" TargetMode="External"/><Relationship Id="rId1402" Type="http://schemas.openxmlformats.org/officeDocument/2006/relationships/hyperlink" Target="https://bulbapedia.bulbagarden.net/wiki/Genesect_(Pok%C3%A9mon)" TargetMode="External"/><Relationship Id="rId1886" Type="http://schemas.openxmlformats.org/officeDocument/2006/relationships/hyperlink" Target="https://bulbapedia.bulbagarden.net/wiki/Drakloak_(Pok%C3%A9mon)" TargetMode="External"/><Relationship Id="rId1403" Type="http://schemas.openxmlformats.org/officeDocument/2006/relationships/hyperlink" Target="https://bulbapedia.bulbagarden.net/wiki/Chespin_(Pok%C3%A9mon)" TargetMode="External"/><Relationship Id="rId1887" Type="http://schemas.openxmlformats.org/officeDocument/2006/relationships/hyperlink" Target="https://bulbapedia.bulbagarden.net/wiki/Dragapult_(Pok%C3%A9mon)" TargetMode="External"/><Relationship Id="rId1404" Type="http://schemas.openxmlformats.org/officeDocument/2006/relationships/hyperlink" Target="https://bulbapedia.bulbagarden.net/wiki/Chespin_(Pok%C3%A9mon)" TargetMode="External"/><Relationship Id="rId1888" Type="http://schemas.openxmlformats.org/officeDocument/2006/relationships/hyperlink" Target="https://bulbapedia.bulbagarden.net/wiki/Dragapult_(Pok%C3%A9mon)" TargetMode="External"/><Relationship Id="rId1405" Type="http://schemas.openxmlformats.org/officeDocument/2006/relationships/hyperlink" Target="https://bulbapedia.bulbagarden.net/wiki/Quilladin_(Pok%C3%A9mon)" TargetMode="External"/><Relationship Id="rId1889" Type="http://schemas.openxmlformats.org/officeDocument/2006/relationships/hyperlink" Target="https://bulbapedia.bulbagarden.net/wiki/Zacian_(Pok%C3%A9mon)" TargetMode="External"/><Relationship Id="rId1406" Type="http://schemas.openxmlformats.org/officeDocument/2006/relationships/hyperlink" Target="https://bulbapedia.bulbagarden.net/wiki/Quilladin_(Pok%C3%A9mon)" TargetMode="External"/><Relationship Id="rId1407" Type="http://schemas.openxmlformats.org/officeDocument/2006/relationships/hyperlink" Target="https://bulbapedia.bulbagarden.net/wiki/Chesnaught_(Pok%C3%A9mon)" TargetMode="External"/><Relationship Id="rId1408" Type="http://schemas.openxmlformats.org/officeDocument/2006/relationships/hyperlink" Target="https://bulbapedia.bulbagarden.net/wiki/Chesnaught_(Pok%C3%A9mon)" TargetMode="External"/><Relationship Id="rId1409" Type="http://schemas.openxmlformats.org/officeDocument/2006/relationships/hyperlink" Target="https://bulbapedia.bulbagarden.net/wiki/Fennekin_(Pok%C3%A9mon)" TargetMode="External"/><Relationship Id="rId1880" Type="http://schemas.openxmlformats.org/officeDocument/2006/relationships/hyperlink" Target="https://bulbapedia.bulbagarden.net/wiki/Arctovish_(Pok%C3%A9mon)" TargetMode="External"/><Relationship Id="rId1881" Type="http://schemas.openxmlformats.org/officeDocument/2006/relationships/hyperlink" Target="https://bulbapedia.bulbagarden.net/wiki/Duraludon_(Pok%C3%A9mon)" TargetMode="External"/><Relationship Id="rId1882" Type="http://schemas.openxmlformats.org/officeDocument/2006/relationships/hyperlink" Target="https://bulbapedia.bulbagarden.net/wiki/Duraludon_(Pok%C3%A9mon)" TargetMode="External"/><Relationship Id="rId1883" Type="http://schemas.openxmlformats.org/officeDocument/2006/relationships/hyperlink" Target="https://bulbapedia.bulbagarden.net/wiki/Dreepy_(Pok%C3%A9mon)" TargetMode="External"/><Relationship Id="rId1433" Type="http://schemas.openxmlformats.org/officeDocument/2006/relationships/hyperlink" Target="https://bulbapedia.bulbagarden.net/wiki/Spewpa_(Pok%C3%A9mon)" TargetMode="External"/><Relationship Id="rId1434" Type="http://schemas.openxmlformats.org/officeDocument/2006/relationships/hyperlink" Target="https://bulbapedia.bulbagarden.net/wiki/Spewpa_(Pok%C3%A9mon)" TargetMode="External"/><Relationship Id="rId1435" Type="http://schemas.openxmlformats.org/officeDocument/2006/relationships/hyperlink" Target="https://bulbapedia.bulbagarden.net/wiki/Vivillon_(Pok%C3%A9mon)" TargetMode="External"/><Relationship Id="rId1436" Type="http://schemas.openxmlformats.org/officeDocument/2006/relationships/hyperlink" Target="https://bulbapedia.bulbagarden.net/wiki/Vivillon_(Pok%C3%A9mon)" TargetMode="External"/><Relationship Id="rId1437" Type="http://schemas.openxmlformats.org/officeDocument/2006/relationships/hyperlink" Target="https://bulbapedia.bulbagarden.net/wiki/Litleo_(Pok%C3%A9mon)" TargetMode="External"/><Relationship Id="rId1438" Type="http://schemas.openxmlformats.org/officeDocument/2006/relationships/hyperlink" Target="https://bulbapedia.bulbagarden.net/wiki/Litleo_(Pok%C3%A9mon)" TargetMode="External"/><Relationship Id="rId1439" Type="http://schemas.openxmlformats.org/officeDocument/2006/relationships/hyperlink" Target="https://bulbapedia.bulbagarden.net/wiki/Pyroar_(Pok%C3%A9mon)" TargetMode="External"/><Relationship Id="rId609" Type="http://schemas.openxmlformats.org/officeDocument/2006/relationships/hyperlink" Target="https://bulbapedia.bulbagarden.net/wiki/Linoone_(Pok%C3%A9mon)" TargetMode="External"/><Relationship Id="rId608" Type="http://schemas.openxmlformats.org/officeDocument/2006/relationships/hyperlink" Target="https://bulbapedia.bulbagarden.net/wiki/Zigzagoon_(Pok%C3%A9mon)" TargetMode="External"/><Relationship Id="rId607" Type="http://schemas.openxmlformats.org/officeDocument/2006/relationships/hyperlink" Target="https://bulbapedia.bulbagarden.net/wiki/Zigzagoon_(Pok%C3%A9mon)" TargetMode="External"/><Relationship Id="rId602" Type="http://schemas.openxmlformats.org/officeDocument/2006/relationships/hyperlink" Target="https://bulbapedia.bulbagarden.net/wiki/Poochyena_(Pok%C3%A9mon)" TargetMode="External"/><Relationship Id="rId601" Type="http://schemas.openxmlformats.org/officeDocument/2006/relationships/hyperlink" Target="https://bulbapedia.bulbagarden.net/wiki/Poochyena_(Pok%C3%A9mon)" TargetMode="External"/><Relationship Id="rId600" Type="http://schemas.openxmlformats.org/officeDocument/2006/relationships/hyperlink" Target="https://bulbapedia.bulbagarden.net/wiki/Swampert_(Pok%C3%A9mon)" TargetMode="External"/><Relationship Id="rId606" Type="http://schemas.openxmlformats.org/officeDocument/2006/relationships/hyperlink" Target="https://bulbapedia.bulbagarden.net/wiki/Zigzagoon_(Pok%C3%A9mon)" TargetMode="External"/><Relationship Id="rId605" Type="http://schemas.openxmlformats.org/officeDocument/2006/relationships/hyperlink" Target="https://bulbapedia.bulbagarden.net/wiki/Zigzagoon_(Pok%C3%A9mon)" TargetMode="External"/><Relationship Id="rId604" Type="http://schemas.openxmlformats.org/officeDocument/2006/relationships/hyperlink" Target="https://bulbapedia.bulbagarden.net/wiki/Mightyena_(Pok%C3%A9mon)" TargetMode="External"/><Relationship Id="rId603" Type="http://schemas.openxmlformats.org/officeDocument/2006/relationships/hyperlink" Target="https://bulbapedia.bulbagarden.net/wiki/Mightyena_(Pok%C3%A9mon)" TargetMode="External"/><Relationship Id="rId1430" Type="http://schemas.openxmlformats.org/officeDocument/2006/relationships/hyperlink" Target="https://bulbapedia.bulbagarden.net/wiki/Talonflame_(Pok%C3%A9mon)" TargetMode="External"/><Relationship Id="rId1431" Type="http://schemas.openxmlformats.org/officeDocument/2006/relationships/hyperlink" Target="https://bulbapedia.bulbagarden.net/wiki/Scatterbug_(Pok%C3%A9mon)" TargetMode="External"/><Relationship Id="rId1432" Type="http://schemas.openxmlformats.org/officeDocument/2006/relationships/hyperlink" Target="https://bulbapedia.bulbagarden.net/wiki/Scatterbug_(Pok%C3%A9mon)" TargetMode="External"/><Relationship Id="rId1422" Type="http://schemas.openxmlformats.org/officeDocument/2006/relationships/hyperlink" Target="https://bulbapedia.bulbagarden.net/wiki/Bunnelby_(Pok%C3%A9mon)" TargetMode="External"/><Relationship Id="rId1423" Type="http://schemas.openxmlformats.org/officeDocument/2006/relationships/hyperlink" Target="https://bulbapedia.bulbagarden.net/wiki/Diggersby_(Pok%C3%A9mon)" TargetMode="External"/><Relationship Id="rId1424" Type="http://schemas.openxmlformats.org/officeDocument/2006/relationships/hyperlink" Target="https://bulbapedia.bulbagarden.net/wiki/Diggersby_(Pok%C3%A9mon)" TargetMode="External"/><Relationship Id="rId1425" Type="http://schemas.openxmlformats.org/officeDocument/2006/relationships/hyperlink" Target="https://bulbapedia.bulbagarden.net/wiki/Fletchling_(Pok%C3%A9mon)" TargetMode="External"/><Relationship Id="rId1426" Type="http://schemas.openxmlformats.org/officeDocument/2006/relationships/hyperlink" Target="https://bulbapedia.bulbagarden.net/wiki/Fletchling_(Pok%C3%A9mon)" TargetMode="External"/><Relationship Id="rId1427" Type="http://schemas.openxmlformats.org/officeDocument/2006/relationships/hyperlink" Target="https://bulbapedia.bulbagarden.net/wiki/Fletchinder_(Pok%C3%A9mon)" TargetMode="External"/><Relationship Id="rId1428" Type="http://schemas.openxmlformats.org/officeDocument/2006/relationships/hyperlink" Target="https://bulbapedia.bulbagarden.net/wiki/Fletchinder_(Pok%C3%A9mon)" TargetMode="External"/><Relationship Id="rId1429" Type="http://schemas.openxmlformats.org/officeDocument/2006/relationships/hyperlink" Target="https://bulbapedia.bulbagarden.net/wiki/Talonflame_(Pok%C3%A9mon)" TargetMode="External"/><Relationship Id="rId1420" Type="http://schemas.openxmlformats.org/officeDocument/2006/relationships/hyperlink" Target="https://bulbapedia.bulbagarden.net/wiki/Greninja_(Pok%C3%A9mon)" TargetMode="External"/><Relationship Id="rId1421" Type="http://schemas.openxmlformats.org/officeDocument/2006/relationships/hyperlink" Target="https://bulbapedia.bulbagarden.net/wiki/Bunnelby_(Pok%C3%A9mon)" TargetMode="External"/><Relationship Id="rId1059" Type="http://schemas.openxmlformats.org/officeDocument/2006/relationships/hyperlink" Target="https://bulbapedia.bulbagarden.net/wiki/Cresselia_(Pok%C3%A9mon)" TargetMode="External"/><Relationship Id="rId228" Type="http://schemas.openxmlformats.org/officeDocument/2006/relationships/hyperlink" Target="https://bulbapedia.bulbagarden.net/wiki/Shellder_(Pok%C3%A9mon)" TargetMode="External"/><Relationship Id="rId227" Type="http://schemas.openxmlformats.org/officeDocument/2006/relationships/hyperlink" Target="https://bulbapedia.bulbagarden.net/wiki/Shellder_(Pok%C3%A9mon)" TargetMode="External"/><Relationship Id="rId226" Type="http://schemas.openxmlformats.org/officeDocument/2006/relationships/hyperlink" Target="https://bulbapedia.bulbagarden.net/wiki/Muk_(Pok%C3%A9mon)" TargetMode="External"/><Relationship Id="rId225" Type="http://schemas.openxmlformats.org/officeDocument/2006/relationships/hyperlink" Target="https://bulbapedia.bulbagarden.net/wiki/Muk_(Pok%C3%A9mon)" TargetMode="External"/><Relationship Id="rId229" Type="http://schemas.openxmlformats.org/officeDocument/2006/relationships/hyperlink" Target="https://bulbapedia.bulbagarden.net/wiki/Cloyster_(Pok%C3%A9mon)" TargetMode="External"/><Relationship Id="rId1050" Type="http://schemas.openxmlformats.org/officeDocument/2006/relationships/hyperlink" Target="https://bulbapedia.bulbagarden.net/wiki/Dialga_(Pok%C3%A9mon)" TargetMode="External"/><Relationship Id="rId220" Type="http://schemas.openxmlformats.org/officeDocument/2006/relationships/hyperlink" Target="https://bulbapedia.bulbagarden.net/wiki/Grimer_(Pok%C3%A9mon)" TargetMode="External"/><Relationship Id="rId1051" Type="http://schemas.openxmlformats.org/officeDocument/2006/relationships/hyperlink" Target="https://bulbapedia.bulbagarden.net/wiki/Palkia_(Pok%C3%A9mon)" TargetMode="External"/><Relationship Id="rId1052" Type="http://schemas.openxmlformats.org/officeDocument/2006/relationships/hyperlink" Target="https://bulbapedia.bulbagarden.net/wiki/Palkia_(Pok%C3%A9mon)" TargetMode="External"/><Relationship Id="rId1053" Type="http://schemas.openxmlformats.org/officeDocument/2006/relationships/hyperlink" Target="https://bulbapedia.bulbagarden.net/wiki/Heatran_(Pok%C3%A9mon)" TargetMode="External"/><Relationship Id="rId1054" Type="http://schemas.openxmlformats.org/officeDocument/2006/relationships/hyperlink" Target="https://bulbapedia.bulbagarden.net/wiki/Heatran_(Pok%C3%A9mon)" TargetMode="External"/><Relationship Id="rId224" Type="http://schemas.openxmlformats.org/officeDocument/2006/relationships/hyperlink" Target="https://bulbapedia.bulbagarden.net/wiki/Muk_(Pok%C3%A9mon)" TargetMode="External"/><Relationship Id="rId1055" Type="http://schemas.openxmlformats.org/officeDocument/2006/relationships/hyperlink" Target="https://bulbapedia.bulbagarden.net/wiki/Regigigas_(Pok%C3%A9mon)" TargetMode="External"/><Relationship Id="rId223" Type="http://schemas.openxmlformats.org/officeDocument/2006/relationships/hyperlink" Target="https://bulbapedia.bulbagarden.net/wiki/Muk_(Pok%C3%A9mon)" TargetMode="External"/><Relationship Id="rId1056" Type="http://schemas.openxmlformats.org/officeDocument/2006/relationships/hyperlink" Target="https://bulbapedia.bulbagarden.net/wiki/Regigigas_(Pok%C3%A9mon)" TargetMode="External"/><Relationship Id="rId222" Type="http://schemas.openxmlformats.org/officeDocument/2006/relationships/hyperlink" Target="https://bulbapedia.bulbagarden.net/wiki/Grimer_(Pok%C3%A9mon)" TargetMode="External"/><Relationship Id="rId1057" Type="http://schemas.openxmlformats.org/officeDocument/2006/relationships/hyperlink" Target="https://bulbapedia.bulbagarden.net/wiki/Giratina_(Pok%C3%A9mon)" TargetMode="External"/><Relationship Id="rId221" Type="http://schemas.openxmlformats.org/officeDocument/2006/relationships/hyperlink" Target="https://bulbapedia.bulbagarden.net/wiki/Grimer_(Pok%C3%A9mon)" TargetMode="External"/><Relationship Id="rId1058" Type="http://schemas.openxmlformats.org/officeDocument/2006/relationships/hyperlink" Target="https://bulbapedia.bulbagarden.net/wiki/Giratina_(Pok%C3%A9mon)" TargetMode="External"/><Relationship Id="rId1048" Type="http://schemas.openxmlformats.org/officeDocument/2006/relationships/hyperlink" Target="https://bulbapedia.bulbagarden.net/wiki/Azelf_(Pok%C3%A9mon)" TargetMode="External"/><Relationship Id="rId1049" Type="http://schemas.openxmlformats.org/officeDocument/2006/relationships/hyperlink" Target="https://bulbapedia.bulbagarden.net/wiki/Dialga_(Pok%C3%A9mon)" TargetMode="External"/><Relationship Id="rId217" Type="http://schemas.openxmlformats.org/officeDocument/2006/relationships/hyperlink" Target="https://bulbapedia.bulbagarden.net/wiki/Dewgong_(Pok%C3%A9mon)" TargetMode="External"/><Relationship Id="rId216" Type="http://schemas.openxmlformats.org/officeDocument/2006/relationships/hyperlink" Target="https://bulbapedia.bulbagarden.net/wiki/Seel_(Pok%C3%A9mon)" TargetMode="External"/><Relationship Id="rId215" Type="http://schemas.openxmlformats.org/officeDocument/2006/relationships/hyperlink" Target="https://bulbapedia.bulbagarden.net/wiki/Seel_(Pok%C3%A9mon)" TargetMode="External"/><Relationship Id="rId699" Type="http://schemas.openxmlformats.org/officeDocument/2006/relationships/hyperlink" Target="https://bulbapedia.bulbagarden.net/wiki/Medicham_(Pok%C3%A9mon)" TargetMode="External"/><Relationship Id="rId214" Type="http://schemas.openxmlformats.org/officeDocument/2006/relationships/hyperlink" Target="https://bulbapedia.bulbagarden.net/wiki/Dodrio_(Pok%C3%A9mon)" TargetMode="External"/><Relationship Id="rId698" Type="http://schemas.openxmlformats.org/officeDocument/2006/relationships/hyperlink" Target="https://bulbapedia.bulbagarden.net/wiki/Meditite_(Pok%C3%A9mon)" TargetMode="External"/><Relationship Id="rId219" Type="http://schemas.openxmlformats.org/officeDocument/2006/relationships/hyperlink" Target="https://bulbapedia.bulbagarden.net/wiki/Grimer_(Pok%C3%A9mon)" TargetMode="External"/><Relationship Id="rId218" Type="http://schemas.openxmlformats.org/officeDocument/2006/relationships/hyperlink" Target="https://bulbapedia.bulbagarden.net/wiki/Dewgong_(Pok%C3%A9mon)" TargetMode="External"/><Relationship Id="rId693" Type="http://schemas.openxmlformats.org/officeDocument/2006/relationships/hyperlink" Target="https://bulbapedia.bulbagarden.net/wiki/Lairon_(Pok%C3%A9mon)" TargetMode="External"/><Relationship Id="rId1040" Type="http://schemas.openxmlformats.org/officeDocument/2006/relationships/hyperlink" Target="https://bulbapedia.bulbagarden.net/wiki/Froslass_(Pok%C3%A9mon)" TargetMode="External"/><Relationship Id="rId692" Type="http://schemas.openxmlformats.org/officeDocument/2006/relationships/hyperlink" Target="https://bulbapedia.bulbagarden.net/wiki/Aron_(Pok%C3%A9mon)" TargetMode="External"/><Relationship Id="rId1041" Type="http://schemas.openxmlformats.org/officeDocument/2006/relationships/hyperlink" Target="https://bulbapedia.bulbagarden.net/wiki/Rotom_(Pok%C3%A9mon)" TargetMode="External"/><Relationship Id="rId691" Type="http://schemas.openxmlformats.org/officeDocument/2006/relationships/hyperlink" Target="https://bulbapedia.bulbagarden.net/wiki/Aron_(Pok%C3%A9mon)" TargetMode="External"/><Relationship Id="rId1042" Type="http://schemas.openxmlformats.org/officeDocument/2006/relationships/hyperlink" Target="https://bulbapedia.bulbagarden.net/wiki/Rotom_(Pok%C3%A9mon)" TargetMode="External"/><Relationship Id="rId690" Type="http://schemas.openxmlformats.org/officeDocument/2006/relationships/hyperlink" Target="https://bulbapedia.bulbagarden.net/wiki/Mawile_(Pok%C3%A9mon)" TargetMode="External"/><Relationship Id="rId1043" Type="http://schemas.openxmlformats.org/officeDocument/2006/relationships/hyperlink" Target="https://bulbapedia.bulbagarden.net/wiki/Uxie_(Pok%C3%A9mon)" TargetMode="External"/><Relationship Id="rId213" Type="http://schemas.openxmlformats.org/officeDocument/2006/relationships/hyperlink" Target="https://bulbapedia.bulbagarden.net/wiki/Dodrio_(Pok%C3%A9mon)" TargetMode="External"/><Relationship Id="rId697" Type="http://schemas.openxmlformats.org/officeDocument/2006/relationships/hyperlink" Target="https://bulbapedia.bulbagarden.net/wiki/Meditite_(Pok%C3%A9mon)" TargetMode="External"/><Relationship Id="rId1044" Type="http://schemas.openxmlformats.org/officeDocument/2006/relationships/hyperlink" Target="https://bulbapedia.bulbagarden.net/wiki/Uxie_(Pok%C3%A9mon)" TargetMode="External"/><Relationship Id="rId212" Type="http://schemas.openxmlformats.org/officeDocument/2006/relationships/hyperlink" Target="https://bulbapedia.bulbagarden.net/wiki/Doduo_(Pok%C3%A9mon)" TargetMode="External"/><Relationship Id="rId696" Type="http://schemas.openxmlformats.org/officeDocument/2006/relationships/hyperlink" Target="https://bulbapedia.bulbagarden.net/wiki/Aggron_(Pok%C3%A9mon)" TargetMode="External"/><Relationship Id="rId1045" Type="http://schemas.openxmlformats.org/officeDocument/2006/relationships/hyperlink" Target="https://bulbapedia.bulbagarden.net/wiki/Mesprit_(Pok%C3%A9mon)" TargetMode="External"/><Relationship Id="rId211" Type="http://schemas.openxmlformats.org/officeDocument/2006/relationships/hyperlink" Target="https://bulbapedia.bulbagarden.net/wiki/Doduo_(Pok%C3%A9mon)" TargetMode="External"/><Relationship Id="rId695" Type="http://schemas.openxmlformats.org/officeDocument/2006/relationships/hyperlink" Target="https://bulbapedia.bulbagarden.net/wiki/Aggron_(Pok%C3%A9mon)" TargetMode="External"/><Relationship Id="rId1046" Type="http://schemas.openxmlformats.org/officeDocument/2006/relationships/hyperlink" Target="https://bulbapedia.bulbagarden.net/wiki/Mesprit_(Pok%C3%A9mon)" TargetMode="External"/><Relationship Id="rId210" Type="http://schemas.openxmlformats.org/officeDocument/2006/relationships/hyperlink" Target="https://bulbapedia.bulbagarden.net/wiki/Farfetch%27d_(Pok%C3%A9mon)" TargetMode="External"/><Relationship Id="rId694" Type="http://schemas.openxmlformats.org/officeDocument/2006/relationships/hyperlink" Target="https://bulbapedia.bulbagarden.net/wiki/Lairon_(Pok%C3%A9mon)" TargetMode="External"/><Relationship Id="rId1047" Type="http://schemas.openxmlformats.org/officeDocument/2006/relationships/hyperlink" Target="https://bulbapedia.bulbagarden.net/wiki/Azelf_(Pok%C3%A9mon)" TargetMode="External"/><Relationship Id="rId249" Type="http://schemas.openxmlformats.org/officeDocument/2006/relationships/hyperlink" Target="https://bulbapedia.bulbagarden.net/wiki/Voltorb_(Pok%C3%A9mon)" TargetMode="External"/><Relationship Id="rId248" Type="http://schemas.openxmlformats.org/officeDocument/2006/relationships/hyperlink" Target="https://bulbapedia.bulbagarden.net/wiki/Voltorb_(Pok%C3%A9mon)" TargetMode="External"/><Relationship Id="rId247" Type="http://schemas.openxmlformats.org/officeDocument/2006/relationships/hyperlink" Target="https://bulbapedia.bulbagarden.net/wiki/Voltorb_(Pok%C3%A9mon)" TargetMode="External"/><Relationship Id="rId1070" Type="http://schemas.openxmlformats.org/officeDocument/2006/relationships/hyperlink" Target="https://bulbapedia.bulbagarden.net/wiki/Arceus_(Pok%C3%A9mon)" TargetMode="External"/><Relationship Id="rId1071" Type="http://schemas.openxmlformats.org/officeDocument/2006/relationships/hyperlink" Target="https://bulbapedia.bulbagarden.net/wiki/Victini_(Pok%C3%A9mon)" TargetMode="External"/><Relationship Id="rId1072" Type="http://schemas.openxmlformats.org/officeDocument/2006/relationships/hyperlink" Target="https://bulbapedia.bulbagarden.net/wiki/Victini_(Pok%C3%A9mon)" TargetMode="External"/><Relationship Id="rId242" Type="http://schemas.openxmlformats.org/officeDocument/2006/relationships/hyperlink" Target="https://bulbapedia.bulbagarden.net/wiki/Hypno_(Pok%C3%A9mon)" TargetMode="External"/><Relationship Id="rId1073" Type="http://schemas.openxmlformats.org/officeDocument/2006/relationships/hyperlink" Target="https://bulbapedia.bulbagarden.net/wiki/Snivy_(Pok%C3%A9mon)" TargetMode="External"/><Relationship Id="rId241" Type="http://schemas.openxmlformats.org/officeDocument/2006/relationships/hyperlink" Target="https://bulbapedia.bulbagarden.net/wiki/Hypno_(Pok%C3%A9mon)" TargetMode="External"/><Relationship Id="rId1074" Type="http://schemas.openxmlformats.org/officeDocument/2006/relationships/hyperlink" Target="https://bulbapedia.bulbagarden.net/wiki/Snivy_(Pok%C3%A9mon)" TargetMode="External"/><Relationship Id="rId240" Type="http://schemas.openxmlformats.org/officeDocument/2006/relationships/hyperlink" Target="https://bulbapedia.bulbagarden.net/wiki/Drowzee_(Pok%C3%A9mon)" TargetMode="External"/><Relationship Id="rId1075" Type="http://schemas.openxmlformats.org/officeDocument/2006/relationships/hyperlink" Target="https://bulbapedia.bulbagarden.net/wiki/Servine_(Pok%C3%A9mon)" TargetMode="External"/><Relationship Id="rId1076" Type="http://schemas.openxmlformats.org/officeDocument/2006/relationships/hyperlink" Target="https://bulbapedia.bulbagarden.net/wiki/Servine_(Pok%C3%A9mon)" TargetMode="External"/><Relationship Id="rId246" Type="http://schemas.openxmlformats.org/officeDocument/2006/relationships/hyperlink" Target="https://bulbapedia.bulbagarden.net/wiki/Kingler_(Pok%C3%A9mon)" TargetMode="External"/><Relationship Id="rId1077" Type="http://schemas.openxmlformats.org/officeDocument/2006/relationships/hyperlink" Target="https://bulbapedia.bulbagarden.net/wiki/Serperior_(Pok%C3%A9mon)" TargetMode="External"/><Relationship Id="rId245" Type="http://schemas.openxmlformats.org/officeDocument/2006/relationships/hyperlink" Target="https://bulbapedia.bulbagarden.net/wiki/Kingler_(Pok%C3%A9mon)" TargetMode="External"/><Relationship Id="rId1078" Type="http://schemas.openxmlformats.org/officeDocument/2006/relationships/hyperlink" Target="https://bulbapedia.bulbagarden.net/wiki/Serperior_(Pok%C3%A9mon)" TargetMode="External"/><Relationship Id="rId244" Type="http://schemas.openxmlformats.org/officeDocument/2006/relationships/hyperlink" Target="https://bulbapedia.bulbagarden.net/wiki/Krabby_(Pok%C3%A9mon)" TargetMode="External"/><Relationship Id="rId1079" Type="http://schemas.openxmlformats.org/officeDocument/2006/relationships/hyperlink" Target="https://bulbapedia.bulbagarden.net/wiki/Tepig_(Pok%C3%A9mon)" TargetMode="External"/><Relationship Id="rId243" Type="http://schemas.openxmlformats.org/officeDocument/2006/relationships/hyperlink" Target="https://bulbapedia.bulbagarden.net/wiki/Krabby_(Pok%C3%A9mon)" TargetMode="External"/><Relationship Id="rId239" Type="http://schemas.openxmlformats.org/officeDocument/2006/relationships/hyperlink" Target="https://bulbapedia.bulbagarden.net/wiki/Drowzee_(Pok%C3%A9mon)" TargetMode="External"/><Relationship Id="rId238" Type="http://schemas.openxmlformats.org/officeDocument/2006/relationships/hyperlink" Target="https://bulbapedia.bulbagarden.net/wiki/Onix_(Pok%C3%A9mon)" TargetMode="External"/><Relationship Id="rId237" Type="http://schemas.openxmlformats.org/officeDocument/2006/relationships/hyperlink" Target="https://bulbapedia.bulbagarden.net/wiki/Onix_(Pok%C3%A9mon)" TargetMode="External"/><Relationship Id="rId236" Type="http://schemas.openxmlformats.org/officeDocument/2006/relationships/hyperlink" Target="https://bulbapedia.bulbagarden.net/wiki/Gengar_(Pok%C3%A9mon)" TargetMode="External"/><Relationship Id="rId1060" Type="http://schemas.openxmlformats.org/officeDocument/2006/relationships/hyperlink" Target="https://bulbapedia.bulbagarden.net/wiki/Cresselia_(Pok%C3%A9mon)" TargetMode="External"/><Relationship Id="rId1061" Type="http://schemas.openxmlformats.org/officeDocument/2006/relationships/hyperlink" Target="https://bulbapedia.bulbagarden.net/wiki/Phione_(Pok%C3%A9mon)" TargetMode="External"/><Relationship Id="rId231" Type="http://schemas.openxmlformats.org/officeDocument/2006/relationships/hyperlink" Target="https://bulbapedia.bulbagarden.net/wiki/Gastly_(Pok%C3%A9mon)" TargetMode="External"/><Relationship Id="rId1062" Type="http://schemas.openxmlformats.org/officeDocument/2006/relationships/hyperlink" Target="https://bulbapedia.bulbagarden.net/wiki/Phione_(Pok%C3%A9mon)" TargetMode="External"/><Relationship Id="rId230" Type="http://schemas.openxmlformats.org/officeDocument/2006/relationships/hyperlink" Target="https://bulbapedia.bulbagarden.net/wiki/Cloyster_(Pok%C3%A9mon)" TargetMode="External"/><Relationship Id="rId1063" Type="http://schemas.openxmlformats.org/officeDocument/2006/relationships/hyperlink" Target="https://bulbapedia.bulbagarden.net/wiki/Manaphy_(Pok%C3%A9mon)" TargetMode="External"/><Relationship Id="rId1064" Type="http://schemas.openxmlformats.org/officeDocument/2006/relationships/hyperlink" Target="https://bulbapedia.bulbagarden.net/wiki/Manaphy_(Pok%C3%A9mon)" TargetMode="External"/><Relationship Id="rId1065" Type="http://schemas.openxmlformats.org/officeDocument/2006/relationships/hyperlink" Target="https://bulbapedia.bulbagarden.net/wiki/Darkrai_(Pok%C3%A9mon)" TargetMode="External"/><Relationship Id="rId235" Type="http://schemas.openxmlformats.org/officeDocument/2006/relationships/hyperlink" Target="https://bulbapedia.bulbagarden.net/wiki/Gengar_(Pok%C3%A9mon)" TargetMode="External"/><Relationship Id="rId1066" Type="http://schemas.openxmlformats.org/officeDocument/2006/relationships/hyperlink" Target="https://bulbapedia.bulbagarden.net/wiki/Darkrai_(Pok%C3%A9mon)" TargetMode="External"/><Relationship Id="rId234" Type="http://schemas.openxmlformats.org/officeDocument/2006/relationships/hyperlink" Target="https://bulbapedia.bulbagarden.net/wiki/Haunter_(Pok%C3%A9mon)" TargetMode="External"/><Relationship Id="rId1067" Type="http://schemas.openxmlformats.org/officeDocument/2006/relationships/hyperlink" Target="https://bulbapedia.bulbagarden.net/wiki/Shaymin_(Pok%C3%A9mon)" TargetMode="External"/><Relationship Id="rId233" Type="http://schemas.openxmlformats.org/officeDocument/2006/relationships/hyperlink" Target="https://bulbapedia.bulbagarden.net/wiki/Haunter_(Pok%C3%A9mon)" TargetMode="External"/><Relationship Id="rId1068" Type="http://schemas.openxmlformats.org/officeDocument/2006/relationships/hyperlink" Target="https://bulbapedia.bulbagarden.net/wiki/Shaymin_(Pok%C3%A9mon)" TargetMode="External"/><Relationship Id="rId232" Type="http://schemas.openxmlformats.org/officeDocument/2006/relationships/hyperlink" Target="https://bulbapedia.bulbagarden.net/wiki/Gastly_(Pok%C3%A9mon)" TargetMode="External"/><Relationship Id="rId1069" Type="http://schemas.openxmlformats.org/officeDocument/2006/relationships/hyperlink" Target="https://bulbapedia.bulbagarden.net/wiki/Arceus_(Pok%C3%A9mon)" TargetMode="External"/><Relationship Id="rId1015" Type="http://schemas.openxmlformats.org/officeDocument/2006/relationships/hyperlink" Target="https://bulbapedia.bulbagarden.net/wiki/Electivire_(Pok%C3%A9mon)" TargetMode="External"/><Relationship Id="rId1499" Type="http://schemas.openxmlformats.org/officeDocument/2006/relationships/hyperlink" Target="https://bulbapedia.bulbagarden.net/wiki/Tyrantrum_(Pok%C3%A9mon)" TargetMode="External"/><Relationship Id="rId1016" Type="http://schemas.openxmlformats.org/officeDocument/2006/relationships/hyperlink" Target="https://bulbapedia.bulbagarden.net/wiki/Electivire_(Pok%C3%A9mon)" TargetMode="External"/><Relationship Id="rId1017" Type="http://schemas.openxmlformats.org/officeDocument/2006/relationships/hyperlink" Target="https://bulbapedia.bulbagarden.net/wiki/Magmortar_(Pok%C3%A9mon)" TargetMode="External"/><Relationship Id="rId1018" Type="http://schemas.openxmlformats.org/officeDocument/2006/relationships/hyperlink" Target="https://bulbapedia.bulbagarden.net/wiki/Magmortar_(Pok%C3%A9mon)" TargetMode="External"/><Relationship Id="rId1019" Type="http://schemas.openxmlformats.org/officeDocument/2006/relationships/hyperlink" Target="https://bulbapedia.bulbagarden.net/wiki/Togekiss_(Pok%C3%A9mon)" TargetMode="External"/><Relationship Id="rId668" Type="http://schemas.openxmlformats.org/officeDocument/2006/relationships/hyperlink" Target="https://bulbapedia.bulbagarden.net/wiki/Shedinja_(Pok%C3%A9mon)" TargetMode="External"/><Relationship Id="rId667" Type="http://schemas.openxmlformats.org/officeDocument/2006/relationships/hyperlink" Target="https://bulbapedia.bulbagarden.net/wiki/Shedinja_(Pok%C3%A9mon)" TargetMode="External"/><Relationship Id="rId666" Type="http://schemas.openxmlformats.org/officeDocument/2006/relationships/hyperlink" Target="https://bulbapedia.bulbagarden.net/wiki/Ninjask_(Pok%C3%A9mon)" TargetMode="External"/><Relationship Id="rId665" Type="http://schemas.openxmlformats.org/officeDocument/2006/relationships/hyperlink" Target="https://bulbapedia.bulbagarden.net/wiki/Ninjask_(Pok%C3%A9mon)" TargetMode="External"/><Relationship Id="rId669" Type="http://schemas.openxmlformats.org/officeDocument/2006/relationships/hyperlink" Target="https://bulbapedia.bulbagarden.net/wiki/Whismur_(Pok%C3%A9mon)" TargetMode="External"/><Relationship Id="rId1490" Type="http://schemas.openxmlformats.org/officeDocument/2006/relationships/hyperlink" Target="https://bulbapedia.bulbagarden.net/wiki/Clauncher_(Pok%C3%A9mon)" TargetMode="External"/><Relationship Id="rId660" Type="http://schemas.openxmlformats.org/officeDocument/2006/relationships/hyperlink" Target="https://bulbapedia.bulbagarden.net/wiki/Vigoroth_(Pok%C3%A9mon)" TargetMode="External"/><Relationship Id="rId1491" Type="http://schemas.openxmlformats.org/officeDocument/2006/relationships/hyperlink" Target="https://bulbapedia.bulbagarden.net/wiki/Clawitzer_(Pok%C3%A9mon)" TargetMode="External"/><Relationship Id="rId1492" Type="http://schemas.openxmlformats.org/officeDocument/2006/relationships/hyperlink" Target="https://bulbapedia.bulbagarden.net/wiki/Clawitzer_(Pok%C3%A9mon)" TargetMode="External"/><Relationship Id="rId1493" Type="http://schemas.openxmlformats.org/officeDocument/2006/relationships/hyperlink" Target="https://bulbapedia.bulbagarden.net/wiki/Helioptile_(Pok%C3%A9mon)" TargetMode="External"/><Relationship Id="rId1010" Type="http://schemas.openxmlformats.org/officeDocument/2006/relationships/hyperlink" Target="https://bulbapedia.bulbagarden.net/wiki/Lickilicky_(Pok%C3%A9mon)" TargetMode="External"/><Relationship Id="rId1494" Type="http://schemas.openxmlformats.org/officeDocument/2006/relationships/hyperlink" Target="https://bulbapedia.bulbagarden.net/wiki/Helioptile_(Pok%C3%A9mon)" TargetMode="External"/><Relationship Id="rId664" Type="http://schemas.openxmlformats.org/officeDocument/2006/relationships/hyperlink" Target="https://bulbapedia.bulbagarden.net/wiki/Nincada_(Pok%C3%A9mon)" TargetMode="External"/><Relationship Id="rId1011" Type="http://schemas.openxmlformats.org/officeDocument/2006/relationships/hyperlink" Target="https://bulbapedia.bulbagarden.net/wiki/Rhyperior_(Pok%C3%A9mon)" TargetMode="External"/><Relationship Id="rId1495" Type="http://schemas.openxmlformats.org/officeDocument/2006/relationships/hyperlink" Target="https://bulbapedia.bulbagarden.net/wiki/Heliolisk_(Pok%C3%A9mon)" TargetMode="External"/><Relationship Id="rId663" Type="http://schemas.openxmlformats.org/officeDocument/2006/relationships/hyperlink" Target="https://bulbapedia.bulbagarden.net/wiki/Nincada_(Pok%C3%A9mon)" TargetMode="External"/><Relationship Id="rId1012" Type="http://schemas.openxmlformats.org/officeDocument/2006/relationships/hyperlink" Target="https://bulbapedia.bulbagarden.net/wiki/Rhyperior_(Pok%C3%A9mon)" TargetMode="External"/><Relationship Id="rId1496" Type="http://schemas.openxmlformats.org/officeDocument/2006/relationships/hyperlink" Target="https://bulbapedia.bulbagarden.net/wiki/Heliolisk_(Pok%C3%A9mon)" TargetMode="External"/><Relationship Id="rId662" Type="http://schemas.openxmlformats.org/officeDocument/2006/relationships/hyperlink" Target="https://bulbapedia.bulbagarden.net/wiki/Slaking_(Pok%C3%A9mon)" TargetMode="External"/><Relationship Id="rId1013" Type="http://schemas.openxmlformats.org/officeDocument/2006/relationships/hyperlink" Target="https://bulbapedia.bulbagarden.net/wiki/Tangrowth_(Pok%C3%A9mon)" TargetMode="External"/><Relationship Id="rId1497" Type="http://schemas.openxmlformats.org/officeDocument/2006/relationships/hyperlink" Target="https://bulbapedia.bulbagarden.net/wiki/Tyrunt_(Pok%C3%A9mon)" TargetMode="External"/><Relationship Id="rId661" Type="http://schemas.openxmlformats.org/officeDocument/2006/relationships/hyperlink" Target="https://bulbapedia.bulbagarden.net/wiki/Slaking_(Pok%C3%A9mon)" TargetMode="External"/><Relationship Id="rId1014" Type="http://schemas.openxmlformats.org/officeDocument/2006/relationships/hyperlink" Target="https://bulbapedia.bulbagarden.net/wiki/Tangrowth_(Pok%C3%A9mon)" TargetMode="External"/><Relationship Id="rId1498" Type="http://schemas.openxmlformats.org/officeDocument/2006/relationships/hyperlink" Target="https://bulbapedia.bulbagarden.net/wiki/Tyrunt_(Pok%C3%A9mon)" TargetMode="External"/><Relationship Id="rId1004" Type="http://schemas.openxmlformats.org/officeDocument/2006/relationships/hyperlink" Target="https://bulbapedia.bulbagarden.net/wiki/Abomasnow_(Pok%C3%A9mon)" TargetMode="External"/><Relationship Id="rId1488" Type="http://schemas.openxmlformats.org/officeDocument/2006/relationships/hyperlink" Target="https://bulbapedia.bulbagarden.net/wiki/Dragalge_(Pok%C3%A9mon)" TargetMode="External"/><Relationship Id="rId1005" Type="http://schemas.openxmlformats.org/officeDocument/2006/relationships/hyperlink" Target="https://bulbapedia.bulbagarden.net/wiki/Weavile_(Pok%C3%A9mon)" TargetMode="External"/><Relationship Id="rId1489" Type="http://schemas.openxmlformats.org/officeDocument/2006/relationships/hyperlink" Target="https://bulbapedia.bulbagarden.net/wiki/Clauncher_(Pok%C3%A9mon)" TargetMode="External"/><Relationship Id="rId1006" Type="http://schemas.openxmlformats.org/officeDocument/2006/relationships/hyperlink" Target="https://bulbapedia.bulbagarden.net/wiki/Weavile_(Pok%C3%A9mon)" TargetMode="External"/><Relationship Id="rId1007" Type="http://schemas.openxmlformats.org/officeDocument/2006/relationships/hyperlink" Target="https://bulbapedia.bulbagarden.net/wiki/Magnezone_(Pok%C3%A9mon)" TargetMode="External"/><Relationship Id="rId1008" Type="http://schemas.openxmlformats.org/officeDocument/2006/relationships/hyperlink" Target="https://bulbapedia.bulbagarden.net/wiki/Magnezone_(Pok%C3%A9mon)" TargetMode="External"/><Relationship Id="rId1009" Type="http://schemas.openxmlformats.org/officeDocument/2006/relationships/hyperlink" Target="https://bulbapedia.bulbagarden.net/wiki/Lickilicky_(Pok%C3%A9mon)" TargetMode="External"/><Relationship Id="rId657" Type="http://schemas.openxmlformats.org/officeDocument/2006/relationships/hyperlink" Target="https://bulbapedia.bulbagarden.net/wiki/Slakoth_(Pok%C3%A9mon)" TargetMode="External"/><Relationship Id="rId656" Type="http://schemas.openxmlformats.org/officeDocument/2006/relationships/hyperlink" Target="https://bulbapedia.bulbagarden.net/wiki/Breloom_(Pok%C3%A9mon)" TargetMode="External"/><Relationship Id="rId655" Type="http://schemas.openxmlformats.org/officeDocument/2006/relationships/hyperlink" Target="https://bulbapedia.bulbagarden.net/wiki/Breloom_(Pok%C3%A9mon)" TargetMode="External"/><Relationship Id="rId654" Type="http://schemas.openxmlformats.org/officeDocument/2006/relationships/hyperlink" Target="https://bulbapedia.bulbagarden.net/wiki/Shroomish_(Pok%C3%A9mon)" TargetMode="External"/><Relationship Id="rId659" Type="http://schemas.openxmlformats.org/officeDocument/2006/relationships/hyperlink" Target="https://bulbapedia.bulbagarden.net/wiki/Vigoroth_(Pok%C3%A9mon)" TargetMode="External"/><Relationship Id="rId658" Type="http://schemas.openxmlformats.org/officeDocument/2006/relationships/hyperlink" Target="https://bulbapedia.bulbagarden.net/wiki/Slakoth_(Pok%C3%A9mon)" TargetMode="External"/><Relationship Id="rId1480" Type="http://schemas.openxmlformats.org/officeDocument/2006/relationships/hyperlink" Target="https://bulbapedia.bulbagarden.net/wiki/Malamar_(Pok%C3%A9mon)" TargetMode="External"/><Relationship Id="rId1481" Type="http://schemas.openxmlformats.org/officeDocument/2006/relationships/hyperlink" Target="https://bulbapedia.bulbagarden.net/wiki/Binacle_(Pok%C3%A9mon)" TargetMode="External"/><Relationship Id="rId1482" Type="http://schemas.openxmlformats.org/officeDocument/2006/relationships/hyperlink" Target="https://bulbapedia.bulbagarden.net/wiki/Binacle_(Pok%C3%A9mon)" TargetMode="External"/><Relationship Id="rId1483" Type="http://schemas.openxmlformats.org/officeDocument/2006/relationships/hyperlink" Target="https://bulbapedia.bulbagarden.net/wiki/Barbaracle_(Pok%C3%A9mon)" TargetMode="External"/><Relationship Id="rId653" Type="http://schemas.openxmlformats.org/officeDocument/2006/relationships/hyperlink" Target="https://bulbapedia.bulbagarden.net/wiki/Shroomish_(Pok%C3%A9mon)" TargetMode="External"/><Relationship Id="rId1000" Type="http://schemas.openxmlformats.org/officeDocument/2006/relationships/hyperlink" Target="https://bulbapedia.bulbagarden.net/wiki/Mantyke_(Pok%C3%A9mon)" TargetMode="External"/><Relationship Id="rId1484" Type="http://schemas.openxmlformats.org/officeDocument/2006/relationships/hyperlink" Target="https://bulbapedia.bulbagarden.net/wiki/Barbaracle_(Pok%C3%A9mon)" TargetMode="External"/><Relationship Id="rId652" Type="http://schemas.openxmlformats.org/officeDocument/2006/relationships/hyperlink" Target="https://bulbapedia.bulbagarden.net/wiki/Masquerain_(Pok%C3%A9mon)" TargetMode="External"/><Relationship Id="rId1001" Type="http://schemas.openxmlformats.org/officeDocument/2006/relationships/hyperlink" Target="https://bulbapedia.bulbagarden.net/wiki/Snover_(Pok%C3%A9mon)" TargetMode="External"/><Relationship Id="rId1485" Type="http://schemas.openxmlformats.org/officeDocument/2006/relationships/hyperlink" Target="https://bulbapedia.bulbagarden.net/wiki/Skrelp_(Pok%C3%A9mon)" TargetMode="External"/><Relationship Id="rId651" Type="http://schemas.openxmlformats.org/officeDocument/2006/relationships/hyperlink" Target="https://bulbapedia.bulbagarden.net/wiki/Masquerain_(Pok%C3%A9mon)" TargetMode="External"/><Relationship Id="rId1002" Type="http://schemas.openxmlformats.org/officeDocument/2006/relationships/hyperlink" Target="https://bulbapedia.bulbagarden.net/wiki/Snover_(Pok%C3%A9mon)" TargetMode="External"/><Relationship Id="rId1486" Type="http://schemas.openxmlformats.org/officeDocument/2006/relationships/hyperlink" Target="https://bulbapedia.bulbagarden.net/wiki/Skrelp_(Pok%C3%A9mon)" TargetMode="External"/><Relationship Id="rId650" Type="http://schemas.openxmlformats.org/officeDocument/2006/relationships/hyperlink" Target="https://bulbapedia.bulbagarden.net/wiki/Surskit_(Pok%C3%A9mon)" TargetMode="External"/><Relationship Id="rId1003" Type="http://schemas.openxmlformats.org/officeDocument/2006/relationships/hyperlink" Target="https://bulbapedia.bulbagarden.net/wiki/Abomasnow_(Pok%C3%A9mon)" TargetMode="External"/><Relationship Id="rId1487" Type="http://schemas.openxmlformats.org/officeDocument/2006/relationships/hyperlink" Target="https://bulbapedia.bulbagarden.net/wiki/Dragalge_(Pok%C3%A9mon)" TargetMode="External"/><Relationship Id="rId1037" Type="http://schemas.openxmlformats.org/officeDocument/2006/relationships/hyperlink" Target="https://bulbapedia.bulbagarden.net/wiki/Dusknoir_(Pok%C3%A9mon)" TargetMode="External"/><Relationship Id="rId1038" Type="http://schemas.openxmlformats.org/officeDocument/2006/relationships/hyperlink" Target="https://bulbapedia.bulbagarden.net/wiki/Dusknoir_(Pok%C3%A9mon)" TargetMode="External"/><Relationship Id="rId1039" Type="http://schemas.openxmlformats.org/officeDocument/2006/relationships/hyperlink" Target="https://bulbapedia.bulbagarden.net/wiki/Froslass_(Pok%C3%A9mon)" TargetMode="External"/><Relationship Id="rId206" Type="http://schemas.openxmlformats.org/officeDocument/2006/relationships/hyperlink" Target="https://bulbapedia.bulbagarden.net/wiki/Magneton_(Pok%C3%A9mon)" TargetMode="External"/><Relationship Id="rId205" Type="http://schemas.openxmlformats.org/officeDocument/2006/relationships/hyperlink" Target="https://bulbapedia.bulbagarden.net/wiki/Magneton_(Pok%C3%A9mon)" TargetMode="External"/><Relationship Id="rId689" Type="http://schemas.openxmlformats.org/officeDocument/2006/relationships/hyperlink" Target="https://bulbapedia.bulbagarden.net/wiki/Mawile_(Pok%C3%A9mon)" TargetMode="External"/><Relationship Id="rId204" Type="http://schemas.openxmlformats.org/officeDocument/2006/relationships/hyperlink" Target="https://bulbapedia.bulbagarden.net/wiki/Magnemite_(Pok%C3%A9mon)" TargetMode="External"/><Relationship Id="rId688" Type="http://schemas.openxmlformats.org/officeDocument/2006/relationships/hyperlink" Target="https://bulbapedia.bulbagarden.net/wiki/Sableye_(Pok%C3%A9mon)" TargetMode="External"/><Relationship Id="rId203" Type="http://schemas.openxmlformats.org/officeDocument/2006/relationships/hyperlink" Target="https://bulbapedia.bulbagarden.net/wiki/Magnemite_(Pok%C3%A9mon)" TargetMode="External"/><Relationship Id="rId687" Type="http://schemas.openxmlformats.org/officeDocument/2006/relationships/hyperlink" Target="https://bulbapedia.bulbagarden.net/wiki/Sableye_(Pok%C3%A9mon)" TargetMode="External"/><Relationship Id="rId209" Type="http://schemas.openxmlformats.org/officeDocument/2006/relationships/hyperlink" Target="https://bulbapedia.bulbagarden.net/wiki/Farfetch%27d_(Pok%C3%A9mon)" TargetMode="External"/><Relationship Id="rId208" Type="http://schemas.openxmlformats.org/officeDocument/2006/relationships/hyperlink" Target="https://bulbapedia.bulbagarden.net/wiki/Farfetch%27d_(Pok%C3%A9mon)" TargetMode="External"/><Relationship Id="rId207" Type="http://schemas.openxmlformats.org/officeDocument/2006/relationships/hyperlink" Target="https://bulbapedia.bulbagarden.net/wiki/Farfetch%27d_(Pok%C3%A9mon)" TargetMode="External"/><Relationship Id="rId682" Type="http://schemas.openxmlformats.org/officeDocument/2006/relationships/hyperlink" Target="https://bulbapedia.bulbagarden.net/wiki/Nosepass_(Pok%C3%A9mon)" TargetMode="External"/><Relationship Id="rId681" Type="http://schemas.openxmlformats.org/officeDocument/2006/relationships/hyperlink" Target="https://bulbapedia.bulbagarden.net/wiki/Nosepass_(Pok%C3%A9mon)" TargetMode="External"/><Relationship Id="rId1030" Type="http://schemas.openxmlformats.org/officeDocument/2006/relationships/hyperlink" Target="https://bulbapedia.bulbagarden.net/wiki/Mamoswine_(Pok%C3%A9mon)" TargetMode="External"/><Relationship Id="rId680" Type="http://schemas.openxmlformats.org/officeDocument/2006/relationships/hyperlink" Target="https://bulbapedia.bulbagarden.net/wiki/Azurill_(Pok%C3%A9mon)" TargetMode="External"/><Relationship Id="rId1031" Type="http://schemas.openxmlformats.org/officeDocument/2006/relationships/hyperlink" Target="https://bulbapedia.bulbagarden.net/wiki/Porygon-Z_(Pok%C3%A9mon)" TargetMode="External"/><Relationship Id="rId1032" Type="http://schemas.openxmlformats.org/officeDocument/2006/relationships/hyperlink" Target="https://bulbapedia.bulbagarden.net/wiki/Porygon-Z_(Pok%C3%A9mon)" TargetMode="External"/><Relationship Id="rId202" Type="http://schemas.openxmlformats.org/officeDocument/2006/relationships/hyperlink" Target="https://bulbapedia.bulbagarden.net/wiki/Slowbro_(Pok%C3%A9mon)" TargetMode="External"/><Relationship Id="rId686" Type="http://schemas.openxmlformats.org/officeDocument/2006/relationships/hyperlink" Target="https://bulbapedia.bulbagarden.net/wiki/Delcatty_(Pok%C3%A9mon)" TargetMode="External"/><Relationship Id="rId1033" Type="http://schemas.openxmlformats.org/officeDocument/2006/relationships/hyperlink" Target="https://bulbapedia.bulbagarden.net/wiki/Gallade_(Pok%C3%A9mon)" TargetMode="External"/><Relationship Id="rId201" Type="http://schemas.openxmlformats.org/officeDocument/2006/relationships/hyperlink" Target="https://bulbapedia.bulbagarden.net/wiki/Slowbro_(Pok%C3%A9mon)" TargetMode="External"/><Relationship Id="rId685" Type="http://schemas.openxmlformats.org/officeDocument/2006/relationships/hyperlink" Target="https://bulbapedia.bulbagarden.net/wiki/Delcatty_(Pok%C3%A9mon)" TargetMode="External"/><Relationship Id="rId1034" Type="http://schemas.openxmlformats.org/officeDocument/2006/relationships/hyperlink" Target="https://bulbapedia.bulbagarden.net/wiki/Gallade_(Pok%C3%A9mon)" TargetMode="External"/><Relationship Id="rId200" Type="http://schemas.openxmlformats.org/officeDocument/2006/relationships/hyperlink" Target="https://bulbapedia.bulbagarden.net/wiki/Slowbro_(Pok%C3%A9mon)" TargetMode="External"/><Relationship Id="rId684" Type="http://schemas.openxmlformats.org/officeDocument/2006/relationships/hyperlink" Target="https://bulbapedia.bulbagarden.net/wiki/Skitty_(Pok%C3%A9mon)" TargetMode="External"/><Relationship Id="rId1035" Type="http://schemas.openxmlformats.org/officeDocument/2006/relationships/hyperlink" Target="https://bulbapedia.bulbagarden.net/wiki/Probopass_(Pok%C3%A9mon)" TargetMode="External"/><Relationship Id="rId683" Type="http://schemas.openxmlformats.org/officeDocument/2006/relationships/hyperlink" Target="https://bulbapedia.bulbagarden.net/wiki/Skitty_(Pok%C3%A9mon)" TargetMode="External"/><Relationship Id="rId1036" Type="http://schemas.openxmlformats.org/officeDocument/2006/relationships/hyperlink" Target="https://bulbapedia.bulbagarden.net/wiki/Probopass_(Pok%C3%A9mon)" TargetMode="External"/><Relationship Id="rId1026" Type="http://schemas.openxmlformats.org/officeDocument/2006/relationships/hyperlink" Target="https://bulbapedia.bulbagarden.net/wiki/Glaceon_(Pok%C3%A9mon)" TargetMode="External"/><Relationship Id="rId1027" Type="http://schemas.openxmlformats.org/officeDocument/2006/relationships/hyperlink" Target="https://bulbapedia.bulbagarden.net/wiki/Gliscor_(Pok%C3%A9mon)" TargetMode="External"/><Relationship Id="rId1028" Type="http://schemas.openxmlformats.org/officeDocument/2006/relationships/hyperlink" Target="https://bulbapedia.bulbagarden.net/wiki/Gliscor_(Pok%C3%A9mon)" TargetMode="External"/><Relationship Id="rId1029" Type="http://schemas.openxmlformats.org/officeDocument/2006/relationships/hyperlink" Target="https://bulbapedia.bulbagarden.net/wiki/Mamoswine_(Pok%C3%A9mon)" TargetMode="External"/><Relationship Id="rId679" Type="http://schemas.openxmlformats.org/officeDocument/2006/relationships/hyperlink" Target="https://bulbapedia.bulbagarden.net/wiki/Azurill_(Pok%C3%A9mon)" TargetMode="External"/><Relationship Id="rId678" Type="http://schemas.openxmlformats.org/officeDocument/2006/relationships/hyperlink" Target="https://bulbapedia.bulbagarden.net/wiki/Hariyama_(Pok%C3%A9mon)" TargetMode="External"/><Relationship Id="rId677" Type="http://schemas.openxmlformats.org/officeDocument/2006/relationships/hyperlink" Target="https://bulbapedia.bulbagarden.net/wiki/Hariyama_(Pok%C3%A9mon)" TargetMode="External"/><Relationship Id="rId676" Type="http://schemas.openxmlformats.org/officeDocument/2006/relationships/hyperlink" Target="https://bulbapedia.bulbagarden.net/wiki/Makuhita_(Pok%C3%A9mon)" TargetMode="External"/><Relationship Id="rId671" Type="http://schemas.openxmlformats.org/officeDocument/2006/relationships/hyperlink" Target="https://bulbapedia.bulbagarden.net/wiki/Loudred_(Pok%C3%A9mon)" TargetMode="External"/><Relationship Id="rId670" Type="http://schemas.openxmlformats.org/officeDocument/2006/relationships/hyperlink" Target="https://bulbapedia.bulbagarden.net/wiki/Whismur_(Pok%C3%A9mon)" TargetMode="External"/><Relationship Id="rId1020" Type="http://schemas.openxmlformats.org/officeDocument/2006/relationships/hyperlink" Target="https://bulbapedia.bulbagarden.net/wiki/Togekiss_(Pok%C3%A9mon)" TargetMode="External"/><Relationship Id="rId1021" Type="http://schemas.openxmlformats.org/officeDocument/2006/relationships/hyperlink" Target="https://bulbapedia.bulbagarden.net/wiki/Yanmega_(Pok%C3%A9mon)" TargetMode="External"/><Relationship Id="rId675" Type="http://schemas.openxmlformats.org/officeDocument/2006/relationships/hyperlink" Target="https://bulbapedia.bulbagarden.net/wiki/Makuhita_(Pok%C3%A9mon)" TargetMode="External"/><Relationship Id="rId1022" Type="http://schemas.openxmlformats.org/officeDocument/2006/relationships/hyperlink" Target="https://bulbapedia.bulbagarden.net/wiki/Yanmega_(Pok%C3%A9mon)" TargetMode="External"/><Relationship Id="rId674" Type="http://schemas.openxmlformats.org/officeDocument/2006/relationships/hyperlink" Target="https://bulbapedia.bulbagarden.net/wiki/Exploud_(Pok%C3%A9mon)" TargetMode="External"/><Relationship Id="rId1023" Type="http://schemas.openxmlformats.org/officeDocument/2006/relationships/hyperlink" Target="https://bulbapedia.bulbagarden.net/wiki/Leafeon_(Pok%C3%A9mon)" TargetMode="External"/><Relationship Id="rId673" Type="http://schemas.openxmlformats.org/officeDocument/2006/relationships/hyperlink" Target="https://bulbapedia.bulbagarden.net/wiki/Exploud_(Pok%C3%A9mon)" TargetMode="External"/><Relationship Id="rId1024" Type="http://schemas.openxmlformats.org/officeDocument/2006/relationships/hyperlink" Target="https://bulbapedia.bulbagarden.net/wiki/Leafeon_(Pok%C3%A9mon)" TargetMode="External"/><Relationship Id="rId672" Type="http://schemas.openxmlformats.org/officeDocument/2006/relationships/hyperlink" Target="https://bulbapedia.bulbagarden.net/wiki/Loudred_(Pok%C3%A9mon)" TargetMode="External"/><Relationship Id="rId1025" Type="http://schemas.openxmlformats.org/officeDocument/2006/relationships/hyperlink" Target="https://bulbapedia.bulbagarden.net/wiki/Glaceon_(Pok%C3%A9mon)" TargetMode="External"/><Relationship Id="rId190" Type="http://schemas.openxmlformats.org/officeDocument/2006/relationships/hyperlink" Target="https://bulbapedia.bulbagarden.net/wiki/Ponyta_(Pok%C3%A9mon)" TargetMode="External"/><Relationship Id="rId194" Type="http://schemas.openxmlformats.org/officeDocument/2006/relationships/hyperlink" Target="https://bulbapedia.bulbagarden.net/wiki/Rapidash_(Pok%C3%A9mon)" TargetMode="External"/><Relationship Id="rId193" Type="http://schemas.openxmlformats.org/officeDocument/2006/relationships/hyperlink" Target="https://bulbapedia.bulbagarden.net/wiki/Rapidash_(Pok%C3%A9mon)" TargetMode="External"/><Relationship Id="rId192" Type="http://schemas.openxmlformats.org/officeDocument/2006/relationships/hyperlink" Target="https://bulbapedia.bulbagarden.net/wiki/Rapidash_(Pok%C3%A9mon)" TargetMode="External"/><Relationship Id="rId191" Type="http://schemas.openxmlformats.org/officeDocument/2006/relationships/hyperlink" Target="https://bulbapedia.bulbagarden.net/wiki/Rapidash_(Pok%C3%A9mon)" TargetMode="External"/><Relationship Id="rId187" Type="http://schemas.openxmlformats.org/officeDocument/2006/relationships/hyperlink" Target="https://bulbapedia.bulbagarden.net/wiki/Ponyta_(Pok%C3%A9mon)" TargetMode="External"/><Relationship Id="rId186" Type="http://schemas.openxmlformats.org/officeDocument/2006/relationships/hyperlink" Target="https://bulbapedia.bulbagarden.net/wiki/Golem_(Pok%C3%A9mon)" TargetMode="External"/><Relationship Id="rId185" Type="http://schemas.openxmlformats.org/officeDocument/2006/relationships/hyperlink" Target="https://bulbapedia.bulbagarden.net/wiki/Golem_(Pok%C3%A9mon)" TargetMode="External"/><Relationship Id="rId184" Type="http://schemas.openxmlformats.org/officeDocument/2006/relationships/hyperlink" Target="https://bulbapedia.bulbagarden.net/wiki/Golem_(Pok%C3%A9mon)" TargetMode="External"/><Relationship Id="rId189" Type="http://schemas.openxmlformats.org/officeDocument/2006/relationships/hyperlink" Target="https://bulbapedia.bulbagarden.net/wiki/Ponyta_(Pok%C3%A9mon)" TargetMode="External"/><Relationship Id="rId188" Type="http://schemas.openxmlformats.org/officeDocument/2006/relationships/hyperlink" Target="https://bulbapedia.bulbagarden.net/wiki/Ponyta_(Pok%C3%A9mon)" TargetMode="External"/><Relationship Id="rId183" Type="http://schemas.openxmlformats.org/officeDocument/2006/relationships/hyperlink" Target="https://bulbapedia.bulbagarden.net/wiki/Golem_(Pok%C3%A9mon)" TargetMode="External"/><Relationship Id="rId182" Type="http://schemas.openxmlformats.org/officeDocument/2006/relationships/hyperlink" Target="https://bulbapedia.bulbagarden.net/wiki/Graveler_(Pok%C3%A9mon)" TargetMode="External"/><Relationship Id="rId181" Type="http://schemas.openxmlformats.org/officeDocument/2006/relationships/hyperlink" Target="https://bulbapedia.bulbagarden.net/wiki/Graveler_(Pok%C3%A9mon)" TargetMode="External"/><Relationship Id="rId180" Type="http://schemas.openxmlformats.org/officeDocument/2006/relationships/hyperlink" Target="https://bulbapedia.bulbagarden.net/wiki/Graveler_(Pok%C3%A9mon)" TargetMode="External"/><Relationship Id="rId176" Type="http://schemas.openxmlformats.org/officeDocument/2006/relationships/hyperlink" Target="https://bulbapedia.bulbagarden.net/wiki/Geodude_(Pok%C3%A9mon)" TargetMode="External"/><Relationship Id="rId175" Type="http://schemas.openxmlformats.org/officeDocument/2006/relationships/hyperlink" Target="https://bulbapedia.bulbagarden.net/wiki/Geodude_(Pok%C3%A9mon)" TargetMode="External"/><Relationship Id="rId174" Type="http://schemas.openxmlformats.org/officeDocument/2006/relationships/hyperlink" Target="https://bulbapedia.bulbagarden.net/wiki/Tentacruel_(Pok%C3%A9mon)" TargetMode="External"/><Relationship Id="rId173" Type="http://schemas.openxmlformats.org/officeDocument/2006/relationships/hyperlink" Target="https://bulbapedia.bulbagarden.net/wiki/Tentacruel_(Pok%C3%A9mon)" TargetMode="External"/><Relationship Id="rId179" Type="http://schemas.openxmlformats.org/officeDocument/2006/relationships/hyperlink" Target="https://bulbapedia.bulbagarden.net/wiki/Graveler_(Pok%C3%A9mon)" TargetMode="External"/><Relationship Id="rId178" Type="http://schemas.openxmlformats.org/officeDocument/2006/relationships/hyperlink" Target="https://bulbapedia.bulbagarden.net/wiki/Geodude_(Pok%C3%A9mon)" TargetMode="External"/><Relationship Id="rId177" Type="http://schemas.openxmlformats.org/officeDocument/2006/relationships/hyperlink" Target="https://bulbapedia.bulbagarden.net/wiki/Geodude_(Pok%C3%A9mon)" TargetMode="External"/><Relationship Id="rId1910" Type="http://schemas.openxmlformats.org/officeDocument/2006/relationships/hyperlink" Target="https://bulbapedia.bulbagarden.net/wiki/Calyrex_(Pok%C3%A9mon)" TargetMode="External"/><Relationship Id="rId1911" Type="http://schemas.openxmlformats.org/officeDocument/2006/relationships/hyperlink" Target="https://bulbapedia.bulbagarden.net/wiki/Wyrdeer_(Pok%C3%A9mon)" TargetMode="External"/><Relationship Id="rId1912" Type="http://schemas.openxmlformats.org/officeDocument/2006/relationships/hyperlink" Target="https://bulbapedia.bulbagarden.net/wiki/Wyrdeer_(Pok%C3%A9mon)" TargetMode="External"/><Relationship Id="rId1913" Type="http://schemas.openxmlformats.org/officeDocument/2006/relationships/hyperlink" Target="https://bulbapedia.bulbagarden.net/wiki/Kleavor_(Pok%C3%A9mon)" TargetMode="External"/><Relationship Id="rId1914" Type="http://schemas.openxmlformats.org/officeDocument/2006/relationships/hyperlink" Target="https://bulbapedia.bulbagarden.net/wiki/Kleavor_(Pok%C3%A9mon)" TargetMode="External"/><Relationship Id="rId1915" Type="http://schemas.openxmlformats.org/officeDocument/2006/relationships/hyperlink" Target="https://bulbapedia.bulbagarden.net/wiki/Ursaluna_(Pok%C3%A9mon)" TargetMode="External"/><Relationship Id="rId1916" Type="http://schemas.openxmlformats.org/officeDocument/2006/relationships/hyperlink" Target="https://bulbapedia.bulbagarden.net/wiki/Ursaluna_(Pok%C3%A9mon)" TargetMode="External"/><Relationship Id="rId1917" Type="http://schemas.openxmlformats.org/officeDocument/2006/relationships/hyperlink" Target="https://bulbapedia.bulbagarden.net/wiki/Basculegion_(Pok%C3%A9mon)" TargetMode="External"/><Relationship Id="rId1918" Type="http://schemas.openxmlformats.org/officeDocument/2006/relationships/hyperlink" Target="https://bulbapedia.bulbagarden.net/wiki/Basculegion_(Pok%C3%A9mon)" TargetMode="External"/><Relationship Id="rId1919" Type="http://schemas.openxmlformats.org/officeDocument/2006/relationships/hyperlink" Target="https://bulbapedia.bulbagarden.net/wiki/Sneasler_(Pok%C3%A9mon)" TargetMode="External"/><Relationship Id="rId1900" Type="http://schemas.openxmlformats.org/officeDocument/2006/relationships/hyperlink" Target="https://bulbapedia.bulbagarden.net/wiki/Zarude_(Pok%C3%A9mon)" TargetMode="External"/><Relationship Id="rId1901" Type="http://schemas.openxmlformats.org/officeDocument/2006/relationships/hyperlink" Target="https://bulbapedia.bulbagarden.net/wiki/Regieleki_(Pok%C3%A9mon)" TargetMode="External"/><Relationship Id="rId1902" Type="http://schemas.openxmlformats.org/officeDocument/2006/relationships/hyperlink" Target="https://bulbapedia.bulbagarden.net/wiki/Regieleki_(Pok%C3%A9mon)" TargetMode="External"/><Relationship Id="rId1903" Type="http://schemas.openxmlformats.org/officeDocument/2006/relationships/hyperlink" Target="https://bulbapedia.bulbagarden.net/wiki/Regidrago_(Pok%C3%A9mon)" TargetMode="External"/><Relationship Id="rId1904" Type="http://schemas.openxmlformats.org/officeDocument/2006/relationships/hyperlink" Target="https://bulbapedia.bulbagarden.net/wiki/Regidrago_(Pok%C3%A9mon)" TargetMode="External"/><Relationship Id="rId1905" Type="http://schemas.openxmlformats.org/officeDocument/2006/relationships/hyperlink" Target="https://bulbapedia.bulbagarden.net/wiki/Glastrier_(Pok%C3%A9mon)" TargetMode="External"/><Relationship Id="rId1906" Type="http://schemas.openxmlformats.org/officeDocument/2006/relationships/hyperlink" Target="https://bulbapedia.bulbagarden.net/wiki/Glastrier_(Pok%C3%A9mon)" TargetMode="External"/><Relationship Id="rId1907" Type="http://schemas.openxmlformats.org/officeDocument/2006/relationships/hyperlink" Target="https://bulbapedia.bulbagarden.net/wiki/Spectrier_(Pok%C3%A9mon)" TargetMode="External"/><Relationship Id="rId1908" Type="http://schemas.openxmlformats.org/officeDocument/2006/relationships/hyperlink" Target="https://bulbapedia.bulbagarden.net/wiki/Spectrier_(Pok%C3%A9mon)" TargetMode="External"/><Relationship Id="rId1909" Type="http://schemas.openxmlformats.org/officeDocument/2006/relationships/hyperlink" Target="https://bulbapedia.bulbagarden.net/wiki/Calyrex_(Pok%C3%A9mon)" TargetMode="External"/><Relationship Id="rId198" Type="http://schemas.openxmlformats.org/officeDocument/2006/relationships/hyperlink" Target="https://bulbapedia.bulbagarden.net/wiki/Slowpoke_(Pok%C3%A9mon)" TargetMode="External"/><Relationship Id="rId197" Type="http://schemas.openxmlformats.org/officeDocument/2006/relationships/hyperlink" Target="https://bulbapedia.bulbagarden.net/wiki/Slowpoke_(Pok%C3%A9mon)" TargetMode="External"/><Relationship Id="rId196" Type="http://schemas.openxmlformats.org/officeDocument/2006/relationships/hyperlink" Target="https://bulbapedia.bulbagarden.net/wiki/Slowpoke_(Pok%C3%A9mon)" TargetMode="External"/><Relationship Id="rId195" Type="http://schemas.openxmlformats.org/officeDocument/2006/relationships/hyperlink" Target="https://bulbapedia.bulbagarden.net/wiki/Slowpoke_(Pok%C3%A9mon)" TargetMode="External"/><Relationship Id="rId199" Type="http://schemas.openxmlformats.org/officeDocument/2006/relationships/hyperlink" Target="https://bulbapedia.bulbagarden.net/wiki/Slowbro_(Pok%C3%A9mon)" TargetMode="External"/><Relationship Id="rId150" Type="http://schemas.openxmlformats.org/officeDocument/2006/relationships/hyperlink" Target="https://bulbapedia.bulbagarden.net/wiki/Poliwhirl_(Pok%C3%A9mon)" TargetMode="External"/><Relationship Id="rId149" Type="http://schemas.openxmlformats.org/officeDocument/2006/relationships/hyperlink" Target="https://bulbapedia.bulbagarden.net/wiki/Poliwhirl_(Pok%C3%A9mon)" TargetMode="External"/><Relationship Id="rId148" Type="http://schemas.openxmlformats.org/officeDocument/2006/relationships/hyperlink" Target="https://bulbapedia.bulbagarden.net/wiki/Poliwag_(Pok%C3%A9mon)" TargetMode="External"/><Relationship Id="rId1090" Type="http://schemas.openxmlformats.org/officeDocument/2006/relationships/hyperlink" Target="https://bulbapedia.bulbagarden.net/wiki/Samurott_(Pok%C3%A9mon)" TargetMode="External"/><Relationship Id="rId1091" Type="http://schemas.openxmlformats.org/officeDocument/2006/relationships/hyperlink" Target="https://bulbapedia.bulbagarden.net/wiki/Samurott_(Pok%C3%A9mon)" TargetMode="External"/><Relationship Id="rId1092" Type="http://schemas.openxmlformats.org/officeDocument/2006/relationships/hyperlink" Target="https://bulbapedia.bulbagarden.net/wiki/Samurott_(Pok%C3%A9mon)" TargetMode="External"/><Relationship Id="rId1093" Type="http://schemas.openxmlformats.org/officeDocument/2006/relationships/hyperlink" Target="https://bulbapedia.bulbagarden.net/wiki/Patrat_(Pok%C3%A9mon)" TargetMode="External"/><Relationship Id="rId1094" Type="http://schemas.openxmlformats.org/officeDocument/2006/relationships/hyperlink" Target="https://bulbapedia.bulbagarden.net/wiki/Patrat_(Pok%C3%A9mon)" TargetMode="External"/><Relationship Id="rId143" Type="http://schemas.openxmlformats.org/officeDocument/2006/relationships/hyperlink" Target="https://bulbapedia.bulbagarden.net/wiki/Arcanine_(Pok%C3%A9mon)" TargetMode="External"/><Relationship Id="rId1095" Type="http://schemas.openxmlformats.org/officeDocument/2006/relationships/hyperlink" Target="https://bulbapedia.bulbagarden.net/wiki/Watchog_(Pok%C3%A9mon)" TargetMode="External"/><Relationship Id="rId142" Type="http://schemas.openxmlformats.org/officeDocument/2006/relationships/hyperlink" Target="https://bulbapedia.bulbagarden.net/wiki/Growlithe_(Pok%C3%A9mon)" TargetMode="External"/><Relationship Id="rId1096" Type="http://schemas.openxmlformats.org/officeDocument/2006/relationships/hyperlink" Target="https://bulbapedia.bulbagarden.net/wiki/Watchog_(Pok%C3%A9mon)" TargetMode="External"/><Relationship Id="rId141" Type="http://schemas.openxmlformats.org/officeDocument/2006/relationships/hyperlink" Target="https://bulbapedia.bulbagarden.net/wiki/Growlithe_(Pok%C3%A9mon)" TargetMode="External"/><Relationship Id="rId1097" Type="http://schemas.openxmlformats.org/officeDocument/2006/relationships/hyperlink" Target="https://bulbapedia.bulbagarden.net/wiki/Lillipup_(Pok%C3%A9mon)" TargetMode="External"/><Relationship Id="rId140" Type="http://schemas.openxmlformats.org/officeDocument/2006/relationships/hyperlink" Target="https://bulbapedia.bulbagarden.net/wiki/Growlithe_(Pok%C3%A9mon)" TargetMode="External"/><Relationship Id="rId1098" Type="http://schemas.openxmlformats.org/officeDocument/2006/relationships/hyperlink" Target="https://bulbapedia.bulbagarden.net/wiki/Lillipup_(Pok%C3%A9mon)" TargetMode="External"/><Relationship Id="rId147" Type="http://schemas.openxmlformats.org/officeDocument/2006/relationships/hyperlink" Target="https://bulbapedia.bulbagarden.net/wiki/Poliwag_(Pok%C3%A9mon)" TargetMode="External"/><Relationship Id="rId1099" Type="http://schemas.openxmlformats.org/officeDocument/2006/relationships/hyperlink" Target="https://bulbapedia.bulbagarden.net/wiki/Herdier_(Pok%C3%A9mon)" TargetMode="External"/><Relationship Id="rId146" Type="http://schemas.openxmlformats.org/officeDocument/2006/relationships/hyperlink" Target="https://bulbapedia.bulbagarden.net/wiki/Arcanine_(Pok%C3%A9mon)" TargetMode="External"/><Relationship Id="rId145" Type="http://schemas.openxmlformats.org/officeDocument/2006/relationships/hyperlink" Target="https://bulbapedia.bulbagarden.net/wiki/Arcanine_(Pok%C3%A9mon)" TargetMode="External"/><Relationship Id="rId144" Type="http://schemas.openxmlformats.org/officeDocument/2006/relationships/hyperlink" Target="https://bulbapedia.bulbagarden.net/wiki/Arcanine_(Pok%C3%A9mon)" TargetMode="External"/><Relationship Id="rId139" Type="http://schemas.openxmlformats.org/officeDocument/2006/relationships/hyperlink" Target="https://bulbapedia.bulbagarden.net/wiki/Growlithe_(Pok%C3%A9mon)" TargetMode="External"/><Relationship Id="rId138" Type="http://schemas.openxmlformats.org/officeDocument/2006/relationships/hyperlink" Target="https://bulbapedia.bulbagarden.net/wiki/Primeape_(Pok%C3%A9mon)" TargetMode="External"/><Relationship Id="rId137" Type="http://schemas.openxmlformats.org/officeDocument/2006/relationships/hyperlink" Target="https://bulbapedia.bulbagarden.net/wiki/Primeape_(Pok%C3%A9mon)" TargetMode="External"/><Relationship Id="rId1080" Type="http://schemas.openxmlformats.org/officeDocument/2006/relationships/hyperlink" Target="https://bulbapedia.bulbagarden.net/wiki/Tepig_(Pok%C3%A9mon)" TargetMode="External"/><Relationship Id="rId1081" Type="http://schemas.openxmlformats.org/officeDocument/2006/relationships/hyperlink" Target="https://bulbapedia.bulbagarden.net/wiki/Pignite_(Pok%C3%A9mon)" TargetMode="External"/><Relationship Id="rId1082" Type="http://schemas.openxmlformats.org/officeDocument/2006/relationships/hyperlink" Target="https://bulbapedia.bulbagarden.net/wiki/Pignite_(Pok%C3%A9mon)" TargetMode="External"/><Relationship Id="rId1083" Type="http://schemas.openxmlformats.org/officeDocument/2006/relationships/hyperlink" Target="https://bulbapedia.bulbagarden.net/wiki/Emboar_(Pok%C3%A9mon)" TargetMode="External"/><Relationship Id="rId132" Type="http://schemas.openxmlformats.org/officeDocument/2006/relationships/hyperlink" Target="https://bulbapedia.bulbagarden.net/wiki/Psyduck_(Pok%C3%A9mon)" TargetMode="External"/><Relationship Id="rId1084" Type="http://schemas.openxmlformats.org/officeDocument/2006/relationships/hyperlink" Target="https://bulbapedia.bulbagarden.net/wiki/Emboar_(Pok%C3%A9mon)" TargetMode="External"/><Relationship Id="rId131" Type="http://schemas.openxmlformats.org/officeDocument/2006/relationships/hyperlink" Target="https://bulbapedia.bulbagarden.net/wiki/Psyduck_(Pok%C3%A9mon)" TargetMode="External"/><Relationship Id="rId1085" Type="http://schemas.openxmlformats.org/officeDocument/2006/relationships/hyperlink" Target="https://bulbapedia.bulbagarden.net/wiki/Oshawott_(Pok%C3%A9mon)" TargetMode="External"/><Relationship Id="rId130" Type="http://schemas.openxmlformats.org/officeDocument/2006/relationships/hyperlink" Target="https://bulbapedia.bulbagarden.net/wiki/Persian_(Pok%C3%A9mon)" TargetMode="External"/><Relationship Id="rId1086" Type="http://schemas.openxmlformats.org/officeDocument/2006/relationships/hyperlink" Target="https://bulbapedia.bulbagarden.net/wiki/Oshawott_(Pok%C3%A9mon)" TargetMode="External"/><Relationship Id="rId1087" Type="http://schemas.openxmlformats.org/officeDocument/2006/relationships/hyperlink" Target="https://bulbapedia.bulbagarden.net/wiki/Dewott_(Pok%C3%A9mon)" TargetMode="External"/><Relationship Id="rId136" Type="http://schemas.openxmlformats.org/officeDocument/2006/relationships/hyperlink" Target="https://bulbapedia.bulbagarden.net/wiki/Mankey_(Pok%C3%A9mon)" TargetMode="External"/><Relationship Id="rId1088" Type="http://schemas.openxmlformats.org/officeDocument/2006/relationships/hyperlink" Target="https://bulbapedia.bulbagarden.net/wiki/Dewott_(Pok%C3%A9mon)" TargetMode="External"/><Relationship Id="rId135" Type="http://schemas.openxmlformats.org/officeDocument/2006/relationships/hyperlink" Target="https://bulbapedia.bulbagarden.net/wiki/Mankey_(Pok%C3%A9mon)" TargetMode="External"/><Relationship Id="rId1089" Type="http://schemas.openxmlformats.org/officeDocument/2006/relationships/hyperlink" Target="https://bulbapedia.bulbagarden.net/wiki/Samurott_(Pok%C3%A9mon)" TargetMode="External"/><Relationship Id="rId134" Type="http://schemas.openxmlformats.org/officeDocument/2006/relationships/hyperlink" Target="https://bulbapedia.bulbagarden.net/wiki/Golduck_(Pok%C3%A9mon)" TargetMode="External"/><Relationship Id="rId133" Type="http://schemas.openxmlformats.org/officeDocument/2006/relationships/hyperlink" Target="https://bulbapedia.bulbagarden.net/wiki/Golduck_(Pok%C3%A9mon)" TargetMode="External"/><Relationship Id="rId172" Type="http://schemas.openxmlformats.org/officeDocument/2006/relationships/hyperlink" Target="https://bulbapedia.bulbagarden.net/wiki/Tentacool_(Pok%C3%A9mon)" TargetMode="External"/><Relationship Id="rId171" Type="http://schemas.openxmlformats.org/officeDocument/2006/relationships/hyperlink" Target="https://bulbapedia.bulbagarden.net/wiki/Tentacool_(Pok%C3%A9mon)" TargetMode="External"/><Relationship Id="rId170" Type="http://schemas.openxmlformats.org/officeDocument/2006/relationships/hyperlink" Target="https://bulbapedia.bulbagarden.net/wiki/Victreebel_(Pok%C3%A9mon)" TargetMode="External"/><Relationship Id="rId165" Type="http://schemas.openxmlformats.org/officeDocument/2006/relationships/hyperlink" Target="https://bulbapedia.bulbagarden.net/wiki/Bellsprout_(Pok%C3%A9mon)" TargetMode="External"/><Relationship Id="rId164" Type="http://schemas.openxmlformats.org/officeDocument/2006/relationships/hyperlink" Target="https://bulbapedia.bulbagarden.net/wiki/Machamp_(Pok%C3%A9mon)" TargetMode="External"/><Relationship Id="rId163" Type="http://schemas.openxmlformats.org/officeDocument/2006/relationships/hyperlink" Target="https://bulbapedia.bulbagarden.net/wiki/Machamp_(Pok%C3%A9mon)" TargetMode="External"/><Relationship Id="rId162" Type="http://schemas.openxmlformats.org/officeDocument/2006/relationships/hyperlink" Target="https://bulbapedia.bulbagarden.net/wiki/Machoke_(Pok%C3%A9mon)" TargetMode="External"/><Relationship Id="rId169" Type="http://schemas.openxmlformats.org/officeDocument/2006/relationships/hyperlink" Target="https://bulbapedia.bulbagarden.net/wiki/Victreebel_(Pok%C3%A9mon)" TargetMode="External"/><Relationship Id="rId168" Type="http://schemas.openxmlformats.org/officeDocument/2006/relationships/hyperlink" Target="https://bulbapedia.bulbagarden.net/wiki/Weepinbell_(Pok%C3%A9mon)" TargetMode="External"/><Relationship Id="rId167" Type="http://schemas.openxmlformats.org/officeDocument/2006/relationships/hyperlink" Target="https://bulbapedia.bulbagarden.net/wiki/Weepinbell_(Pok%C3%A9mon)" TargetMode="External"/><Relationship Id="rId166" Type="http://schemas.openxmlformats.org/officeDocument/2006/relationships/hyperlink" Target="https://bulbapedia.bulbagarden.net/wiki/Bellsprout_(Pok%C3%A9mon)" TargetMode="External"/><Relationship Id="rId161" Type="http://schemas.openxmlformats.org/officeDocument/2006/relationships/hyperlink" Target="https://bulbapedia.bulbagarden.net/wiki/Machoke_(Pok%C3%A9mon)" TargetMode="External"/><Relationship Id="rId160" Type="http://schemas.openxmlformats.org/officeDocument/2006/relationships/hyperlink" Target="https://bulbapedia.bulbagarden.net/wiki/Machop_(Pok%C3%A9mon)" TargetMode="External"/><Relationship Id="rId159" Type="http://schemas.openxmlformats.org/officeDocument/2006/relationships/hyperlink" Target="https://bulbapedia.bulbagarden.net/wiki/Machop_(Pok%C3%A9mon)" TargetMode="External"/><Relationship Id="rId154" Type="http://schemas.openxmlformats.org/officeDocument/2006/relationships/hyperlink" Target="https://bulbapedia.bulbagarden.net/wiki/Abra_(Pok%C3%A9mon)" TargetMode="External"/><Relationship Id="rId153" Type="http://schemas.openxmlformats.org/officeDocument/2006/relationships/hyperlink" Target="https://bulbapedia.bulbagarden.net/wiki/Abra_(Pok%C3%A9mon)" TargetMode="External"/><Relationship Id="rId152" Type="http://schemas.openxmlformats.org/officeDocument/2006/relationships/hyperlink" Target="https://bulbapedia.bulbagarden.net/wiki/Poliwrath_(Pok%C3%A9mon)" TargetMode="External"/><Relationship Id="rId151" Type="http://schemas.openxmlformats.org/officeDocument/2006/relationships/hyperlink" Target="https://bulbapedia.bulbagarden.net/wiki/Poliwrath_(Pok%C3%A9mon)" TargetMode="External"/><Relationship Id="rId158" Type="http://schemas.openxmlformats.org/officeDocument/2006/relationships/hyperlink" Target="https://bulbapedia.bulbagarden.net/wiki/Alakazam_(Pok%C3%A9mon)" TargetMode="External"/><Relationship Id="rId157" Type="http://schemas.openxmlformats.org/officeDocument/2006/relationships/hyperlink" Target="https://bulbapedia.bulbagarden.net/wiki/Alakazam_(Pok%C3%A9mon)" TargetMode="External"/><Relationship Id="rId156" Type="http://schemas.openxmlformats.org/officeDocument/2006/relationships/hyperlink" Target="https://bulbapedia.bulbagarden.net/wiki/Kadabra_(Pok%C3%A9mon)" TargetMode="External"/><Relationship Id="rId155" Type="http://schemas.openxmlformats.org/officeDocument/2006/relationships/hyperlink" Target="https://bulbapedia.bulbagarden.net/wiki/Kadabra_(Pok%C3%A9mon)" TargetMode="External"/><Relationship Id="rId1510" Type="http://schemas.openxmlformats.org/officeDocument/2006/relationships/hyperlink" Target="https://bulbapedia.bulbagarden.net/wiki/Dedenne_(Pok%C3%A9mon)" TargetMode="External"/><Relationship Id="rId1511" Type="http://schemas.openxmlformats.org/officeDocument/2006/relationships/hyperlink" Target="https://bulbapedia.bulbagarden.net/wiki/Carbink_(Pok%C3%A9mon)" TargetMode="External"/><Relationship Id="rId1512" Type="http://schemas.openxmlformats.org/officeDocument/2006/relationships/hyperlink" Target="https://bulbapedia.bulbagarden.net/wiki/Carbink_(Pok%C3%A9mon)" TargetMode="External"/><Relationship Id="rId1513" Type="http://schemas.openxmlformats.org/officeDocument/2006/relationships/hyperlink" Target="https://bulbapedia.bulbagarden.net/wiki/Goomy_(Pok%C3%A9mon)" TargetMode="External"/><Relationship Id="rId1514" Type="http://schemas.openxmlformats.org/officeDocument/2006/relationships/hyperlink" Target="https://bulbapedia.bulbagarden.net/wiki/Goomy_(Pok%C3%A9mon)" TargetMode="External"/><Relationship Id="rId1515" Type="http://schemas.openxmlformats.org/officeDocument/2006/relationships/hyperlink" Target="https://bulbapedia.bulbagarden.net/wiki/Sliggoo_(Pok%C3%A9mon)" TargetMode="External"/><Relationship Id="rId1516" Type="http://schemas.openxmlformats.org/officeDocument/2006/relationships/hyperlink" Target="https://bulbapedia.bulbagarden.net/wiki/Sliggoo_(Pok%C3%A9mon)" TargetMode="External"/><Relationship Id="rId1517" Type="http://schemas.openxmlformats.org/officeDocument/2006/relationships/hyperlink" Target="https://bulbapedia.bulbagarden.net/wiki/Sliggoo_(Pok%C3%A9mon)" TargetMode="External"/><Relationship Id="rId1518" Type="http://schemas.openxmlformats.org/officeDocument/2006/relationships/hyperlink" Target="https://bulbapedia.bulbagarden.net/wiki/Sliggoo_(Pok%C3%A9mon)" TargetMode="External"/><Relationship Id="rId1519" Type="http://schemas.openxmlformats.org/officeDocument/2006/relationships/hyperlink" Target="https://bulbapedia.bulbagarden.net/wiki/Goodra_(Pok%C3%A9mon)" TargetMode="External"/><Relationship Id="rId1500" Type="http://schemas.openxmlformats.org/officeDocument/2006/relationships/hyperlink" Target="https://bulbapedia.bulbagarden.net/wiki/Tyrantrum_(Pok%C3%A9mon)" TargetMode="External"/><Relationship Id="rId1501" Type="http://schemas.openxmlformats.org/officeDocument/2006/relationships/hyperlink" Target="https://bulbapedia.bulbagarden.net/wiki/Amaura_(Pok%C3%A9mon)" TargetMode="External"/><Relationship Id="rId1502" Type="http://schemas.openxmlformats.org/officeDocument/2006/relationships/hyperlink" Target="https://bulbapedia.bulbagarden.net/wiki/Amaura_(Pok%C3%A9mon)" TargetMode="External"/><Relationship Id="rId1503" Type="http://schemas.openxmlformats.org/officeDocument/2006/relationships/hyperlink" Target="https://bulbapedia.bulbagarden.net/wiki/Aurorus_(Pok%C3%A9mon)" TargetMode="External"/><Relationship Id="rId1504" Type="http://schemas.openxmlformats.org/officeDocument/2006/relationships/hyperlink" Target="https://bulbapedia.bulbagarden.net/wiki/Aurorus_(Pok%C3%A9mon)" TargetMode="External"/><Relationship Id="rId1505" Type="http://schemas.openxmlformats.org/officeDocument/2006/relationships/hyperlink" Target="https://bulbapedia.bulbagarden.net/wiki/Sylveon_(Pok%C3%A9mon)" TargetMode="External"/><Relationship Id="rId1506" Type="http://schemas.openxmlformats.org/officeDocument/2006/relationships/hyperlink" Target="https://bulbapedia.bulbagarden.net/wiki/Sylveon_(Pok%C3%A9mon)" TargetMode="External"/><Relationship Id="rId1507" Type="http://schemas.openxmlformats.org/officeDocument/2006/relationships/hyperlink" Target="https://bulbapedia.bulbagarden.net/wiki/Hawlucha_(Pok%C3%A9mon)" TargetMode="External"/><Relationship Id="rId1508" Type="http://schemas.openxmlformats.org/officeDocument/2006/relationships/hyperlink" Target="https://bulbapedia.bulbagarden.net/wiki/Hawlucha_(Pok%C3%A9mon)" TargetMode="External"/><Relationship Id="rId1509" Type="http://schemas.openxmlformats.org/officeDocument/2006/relationships/hyperlink" Target="https://bulbapedia.bulbagarden.net/wiki/Dedenne_(Pok%C3%A9mon)" TargetMode="External"/><Relationship Id="rId1920" Type="http://schemas.openxmlformats.org/officeDocument/2006/relationships/hyperlink" Target="https://bulbapedia.bulbagarden.net/wiki/Sneasler_(Pok%C3%A9mon)" TargetMode="External"/><Relationship Id="rId1921" Type="http://schemas.openxmlformats.org/officeDocument/2006/relationships/hyperlink" Target="https://bulbapedia.bulbagarden.net/wiki/Overqwil_(Pok%C3%A9mon)" TargetMode="External"/><Relationship Id="rId1922" Type="http://schemas.openxmlformats.org/officeDocument/2006/relationships/hyperlink" Target="https://bulbapedia.bulbagarden.net/wiki/Overqwil_(Pok%C3%A9mon)" TargetMode="External"/><Relationship Id="rId1923" Type="http://schemas.openxmlformats.org/officeDocument/2006/relationships/hyperlink" Target="https://bulbapedia.bulbagarden.net/wiki/Enamorus_(Pok%C3%A9mon)" TargetMode="External"/><Relationship Id="rId1924" Type="http://schemas.openxmlformats.org/officeDocument/2006/relationships/hyperlink" Target="https://bulbapedia.bulbagarden.net/wiki/Enamorus_(Pok%C3%A9mon)" TargetMode="External"/><Relationship Id="rId1925" Type="http://schemas.openxmlformats.org/officeDocument/2006/relationships/drawing" Target="../drawings/drawing5.xml"/><Relationship Id="rId1576" Type="http://schemas.openxmlformats.org/officeDocument/2006/relationships/hyperlink" Target="https://bulbapedia.bulbagarden.net/wiki/Pikipek_(Pok%C3%A9mon)" TargetMode="External"/><Relationship Id="rId1577" Type="http://schemas.openxmlformats.org/officeDocument/2006/relationships/hyperlink" Target="https://bulbapedia.bulbagarden.net/wiki/Trumbeak_(Pok%C3%A9mon)" TargetMode="External"/><Relationship Id="rId1578" Type="http://schemas.openxmlformats.org/officeDocument/2006/relationships/hyperlink" Target="https://bulbapedia.bulbagarden.net/wiki/Trumbeak_(Pok%C3%A9mon)" TargetMode="External"/><Relationship Id="rId1579" Type="http://schemas.openxmlformats.org/officeDocument/2006/relationships/hyperlink" Target="https://bulbapedia.bulbagarden.net/wiki/Toucannon_(Pok%C3%A9mon)" TargetMode="External"/><Relationship Id="rId509" Type="http://schemas.openxmlformats.org/officeDocument/2006/relationships/hyperlink" Target="https://bulbapedia.bulbagarden.net/wiki/Teddiursa_(Pok%C3%A9mon)" TargetMode="External"/><Relationship Id="rId508" Type="http://schemas.openxmlformats.org/officeDocument/2006/relationships/hyperlink" Target="https://bulbapedia.bulbagarden.net/wiki/Sneasel_(Pok%C3%A9mon)" TargetMode="External"/><Relationship Id="rId503" Type="http://schemas.openxmlformats.org/officeDocument/2006/relationships/hyperlink" Target="https://bulbapedia.bulbagarden.net/wiki/Heracross_(Pok%C3%A9mon)" TargetMode="External"/><Relationship Id="rId987" Type="http://schemas.openxmlformats.org/officeDocument/2006/relationships/hyperlink" Target="https://bulbapedia.bulbagarden.net/wiki/Drapion_(Pok%C3%A9mon)" TargetMode="External"/><Relationship Id="rId502" Type="http://schemas.openxmlformats.org/officeDocument/2006/relationships/hyperlink" Target="https://bulbapedia.bulbagarden.net/wiki/Shuckle_(Pok%C3%A9mon)" TargetMode="External"/><Relationship Id="rId986" Type="http://schemas.openxmlformats.org/officeDocument/2006/relationships/hyperlink" Target="https://bulbapedia.bulbagarden.net/wiki/Skorupi_(Pok%C3%A9mon)" TargetMode="External"/><Relationship Id="rId501" Type="http://schemas.openxmlformats.org/officeDocument/2006/relationships/hyperlink" Target="https://bulbapedia.bulbagarden.net/wiki/Shuckle_(Pok%C3%A9mon)" TargetMode="External"/><Relationship Id="rId985" Type="http://schemas.openxmlformats.org/officeDocument/2006/relationships/hyperlink" Target="https://bulbapedia.bulbagarden.net/wiki/Skorupi_(Pok%C3%A9mon)" TargetMode="External"/><Relationship Id="rId500" Type="http://schemas.openxmlformats.org/officeDocument/2006/relationships/hyperlink" Target="https://bulbapedia.bulbagarden.net/wiki/Scizor_(Pok%C3%A9mon)" TargetMode="External"/><Relationship Id="rId984" Type="http://schemas.openxmlformats.org/officeDocument/2006/relationships/hyperlink" Target="https://bulbapedia.bulbagarden.net/wiki/Hippowdon_(Pok%C3%A9mon)" TargetMode="External"/><Relationship Id="rId507" Type="http://schemas.openxmlformats.org/officeDocument/2006/relationships/hyperlink" Target="https://bulbapedia.bulbagarden.net/wiki/Sneasel_(Pok%C3%A9mon)" TargetMode="External"/><Relationship Id="rId506" Type="http://schemas.openxmlformats.org/officeDocument/2006/relationships/hyperlink" Target="https://bulbapedia.bulbagarden.net/wiki/Sneasel_(Pok%C3%A9mon)" TargetMode="External"/><Relationship Id="rId505" Type="http://schemas.openxmlformats.org/officeDocument/2006/relationships/hyperlink" Target="https://bulbapedia.bulbagarden.net/wiki/Sneasel_(Pok%C3%A9mon)" TargetMode="External"/><Relationship Id="rId989" Type="http://schemas.openxmlformats.org/officeDocument/2006/relationships/hyperlink" Target="https://bulbapedia.bulbagarden.net/wiki/Croagunk_(Pok%C3%A9mon)" TargetMode="External"/><Relationship Id="rId504" Type="http://schemas.openxmlformats.org/officeDocument/2006/relationships/hyperlink" Target="https://bulbapedia.bulbagarden.net/wiki/Heracross_(Pok%C3%A9mon)" TargetMode="External"/><Relationship Id="rId988" Type="http://schemas.openxmlformats.org/officeDocument/2006/relationships/hyperlink" Target="https://bulbapedia.bulbagarden.net/wiki/Drapion_(Pok%C3%A9mon)" TargetMode="External"/><Relationship Id="rId1570" Type="http://schemas.openxmlformats.org/officeDocument/2006/relationships/hyperlink" Target="https://bulbapedia.bulbagarden.net/wiki/Popplio_(Pok%C3%A9mon)" TargetMode="External"/><Relationship Id="rId1571" Type="http://schemas.openxmlformats.org/officeDocument/2006/relationships/hyperlink" Target="https://bulbapedia.bulbagarden.net/wiki/Brionne_(Pok%C3%A9mon)" TargetMode="External"/><Relationship Id="rId983" Type="http://schemas.openxmlformats.org/officeDocument/2006/relationships/hyperlink" Target="https://bulbapedia.bulbagarden.net/wiki/Hippowdon_(Pok%C3%A9mon)" TargetMode="External"/><Relationship Id="rId1572" Type="http://schemas.openxmlformats.org/officeDocument/2006/relationships/hyperlink" Target="https://bulbapedia.bulbagarden.net/wiki/Brionne_(Pok%C3%A9mon)" TargetMode="External"/><Relationship Id="rId982" Type="http://schemas.openxmlformats.org/officeDocument/2006/relationships/hyperlink" Target="https://bulbapedia.bulbagarden.net/wiki/Hippopotas_(Pok%C3%A9mon)" TargetMode="External"/><Relationship Id="rId1573" Type="http://schemas.openxmlformats.org/officeDocument/2006/relationships/hyperlink" Target="https://bulbapedia.bulbagarden.net/wiki/Primarina_(Pok%C3%A9mon)" TargetMode="External"/><Relationship Id="rId981" Type="http://schemas.openxmlformats.org/officeDocument/2006/relationships/hyperlink" Target="https://bulbapedia.bulbagarden.net/wiki/Hippopotas_(Pok%C3%A9mon)" TargetMode="External"/><Relationship Id="rId1574" Type="http://schemas.openxmlformats.org/officeDocument/2006/relationships/hyperlink" Target="https://bulbapedia.bulbagarden.net/wiki/Primarina_(Pok%C3%A9mon)" TargetMode="External"/><Relationship Id="rId980" Type="http://schemas.openxmlformats.org/officeDocument/2006/relationships/hyperlink" Target="https://bulbapedia.bulbagarden.net/wiki/Lucario_(Pok%C3%A9mon)" TargetMode="External"/><Relationship Id="rId1575" Type="http://schemas.openxmlformats.org/officeDocument/2006/relationships/hyperlink" Target="https://bulbapedia.bulbagarden.net/wiki/Pikipek_(Pok%C3%A9mon)" TargetMode="External"/><Relationship Id="rId1565" Type="http://schemas.openxmlformats.org/officeDocument/2006/relationships/hyperlink" Target="https://bulbapedia.bulbagarden.net/wiki/Torracat_(Pok%C3%A9mon)" TargetMode="External"/><Relationship Id="rId1566" Type="http://schemas.openxmlformats.org/officeDocument/2006/relationships/hyperlink" Target="https://bulbapedia.bulbagarden.net/wiki/Torracat_(Pok%C3%A9mon)" TargetMode="External"/><Relationship Id="rId1567" Type="http://schemas.openxmlformats.org/officeDocument/2006/relationships/hyperlink" Target="https://bulbapedia.bulbagarden.net/wiki/Incineroar_(Pok%C3%A9mon)" TargetMode="External"/><Relationship Id="rId1568" Type="http://schemas.openxmlformats.org/officeDocument/2006/relationships/hyperlink" Target="https://bulbapedia.bulbagarden.net/wiki/Incineroar_(Pok%C3%A9mon)" TargetMode="External"/><Relationship Id="rId1569" Type="http://schemas.openxmlformats.org/officeDocument/2006/relationships/hyperlink" Target="https://bulbapedia.bulbagarden.net/wiki/Popplio_(Pok%C3%A9mon)" TargetMode="External"/><Relationship Id="rId976" Type="http://schemas.openxmlformats.org/officeDocument/2006/relationships/hyperlink" Target="https://bulbapedia.bulbagarden.net/wiki/Munchlax_(Pok%C3%A9mon)" TargetMode="External"/><Relationship Id="rId975" Type="http://schemas.openxmlformats.org/officeDocument/2006/relationships/hyperlink" Target="https://bulbapedia.bulbagarden.net/wiki/Munchlax_(Pok%C3%A9mon)" TargetMode="External"/><Relationship Id="rId974" Type="http://schemas.openxmlformats.org/officeDocument/2006/relationships/hyperlink" Target="https://bulbapedia.bulbagarden.net/wiki/Garchomp_(Pok%C3%A9mon)" TargetMode="External"/><Relationship Id="rId973" Type="http://schemas.openxmlformats.org/officeDocument/2006/relationships/hyperlink" Target="https://bulbapedia.bulbagarden.net/wiki/Garchomp_(Pok%C3%A9mon)" TargetMode="External"/><Relationship Id="rId979" Type="http://schemas.openxmlformats.org/officeDocument/2006/relationships/hyperlink" Target="https://bulbapedia.bulbagarden.net/wiki/Lucario_(Pok%C3%A9mon)" TargetMode="External"/><Relationship Id="rId978" Type="http://schemas.openxmlformats.org/officeDocument/2006/relationships/hyperlink" Target="https://bulbapedia.bulbagarden.net/wiki/Riolu_(Pok%C3%A9mon)" TargetMode="External"/><Relationship Id="rId977" Type="http://schemas.openxmlformats.org/officeDocument/2006/relationships/hyperlink" Target="https://bulbapedia.bulbagarden.net/wiki/Riolu_(Pok%C3%A9mon)" TargetMode="External"/><Relationship Id="rId1560" Type="http://schemas.openxmlformats.org/officeDocument/2006/relationships/hyperlink" Target="https://bulbapedia.bulbagarden.net/wiki/Decidueye_(Pok%C3%A9mon)" TargetMode="External"/><Relationship Id="rId972" Type="http://schemas.openxmlformats.org/officeDocument/2006/relationships/hyperlink" Target="https://bulbapedia.bulbagarden.net/wiki/Gabite_(Pok%C3%A9mon)" TargetMode="External"/><Relationship Id="rId1561" Type="http://schemas.openxmlformats.org/officeDocument/2006/relationships/hyperlink" Target="https://bulbapedia.bulbagarden.net/wiki/Decidueye_(Pok%C3%A9mon)" TargetMode="External"/><Relationship Id="rId971" Type="http://schemas.openxmlformats.org/officeDocument/2006/relationships/hyperlink" Target="https://bulbapedia.bulbagarden.net/wiki/Gabite_(Pok%C3%A9mon)" TargetMode="External"/><Relationship Id="rId1562" Type="http://schemas.openxmlformats.org/officeDocument/2006/relationships/hyperlink" Target="https://bulbapedia.bulbagarden.net/wiki/Decidueye_(Pok%C3%A9mon)" TargetMode="External"/><Relationship Id="rId970" Type="http://schemas.openxmlformats.org/officeDocument/2006/relationships/hyperlink" Target="https://bulbapedia.bulbagarden.net/wiki/Gible_(Pok%C3%A9mon)" TargetMode="External"/><Relationship Id="rId1563" Type="http://schemas.openxmlformats.org/officeDocument/2006/relationships/hyperlink" Target="https://bulbapedia.bulbagarden.net/wiki/Litten_(Pok%C3%A9mon)" TargetMode="External"/><Relationship Id="rId1564" Type="http://schemas.openxmlformats.org/officeDocument/2006/relationships/hyperlink" Target="https://bulbapedia.bulbagarden.net/wiki/Litten_(Pok%C3%A9mon)" TargetMode="External"/><Relationship Id="rId1114" Type="http://schemas.openxmlformats.org/officeDocument/2006/relationships/hyperlink" Target="https://bulbapedia.bulbagarden.net/wiki/Simisear_(Pok%C3%A9mon)" TargetMode="External"/><Relationship Id="rId1598" Type="http://schemas.openxmlformats.org/officeDocument/2006/relationships/hyperlink" Target="https://bulbapedia.bulbagarden.net/wiki/Cutiefly_(Pok%C3%A9mon)" TargetMode="External"/><Relationship Id="rId1115" Type="http://schemas.openxmlformats.org/officeDocument/2006/relationships/hyperlink" Target="https://bulbapedia.bulbagarden.net/wiki/Panpour_(Pok%C3%A9mon)" TargetMode="External"/><Relationship Id="rId1599" Type="http://schemas.openxmlformats.org/officeDocument/2006/relationships/hyperlink" Target="https://bulbapedia.bulbagarden.net/wiki/Ribombee_(Pok%C3%A9mon)" TargetMode="External"/><Relationship Id="rId1116" Type="http://schemas.openxmlformats.org/officeDocument/2006/relationships/hyperlink" Target="https://bulbapedia.bulbagarden.net/wiki/Panpour_(Pok%C3%A9mon)" TargetMode="External"/><Relationship Id="rId1117" Type="http://schemas.openxmlformats.org/officeDocument/2006/relationships/hyperlink" Target="https://bulbapedia.bulbagarden.net/wiki/Simipour_(Pok%C3%A9mon)" TargetMode="External"/><Relationship Id="rId1118" Type="http://schemas.openxmlformats.org/officeDocument/2006/relationships/hyperlink" Target="https://bulbapedia.bulbagarden.net/wiki/Simipour_(Pok%C3%A9mon)" TargetMode="External"/><Relationship Id="rId1119" Type="http://schemas.openxmlformats.org/officeDocument/2006/relationships/hyperlink" Target="https://bulbapedia.bulbagarden.net/wiki/Munna_(Pok%C3%A9mon)" TargetMode="External"/><Relationship Id="rId525" Type="http://schemas.openxmlformats.org/officeDocument/2006/relationships/hyperlink" Target="https://bulbapedia.bulbagarden.net/wiki/Remoraid_(Pok%C3%A9mon)" TargetMode="External"/><Relationship Id="rId524" Type="http://schemas.openxmlformats.org/officeDocument/2006/relationships/hyperlink" Target="https://bulbapedia.bulbagarden.net/wiki/Corsola_(Pok%C3%A9mon)" TargetMode="External"/><Relationship Id="rId523" Type="http://schemas.openxmlformats.org/officeDocument/2006/relationships/hyperlink" Target="https://bulbapedia.bulbagarden.net/wiki/Corsola_(Pok%C3%A9mon)" TargetMode="External"/><Relationship Id="rId522" Type="http://schemas.openxmlformats.org/officeDocument/2006/relationships/hyperlink" Target="https://bulbapedia.bulbagarden.net/wiki/Corsola_(Pok%C3%A9mon)" TargetMode="External"/><Relationship Id="rId529" Type="http://schemas.openxmlformats.org/officeDocument/2006/relationships/hyperlink" Target="https://bulbapedia.bulbagarden.net/wiki/Delibird_(Pok%C3%A9mon)" TargetMode="External"/><Relationship Id="rId528" Type="http://schemas.openxmlformats.org/officeDocument/2006/relationships/hyperlink" Target="https://bulbapedia.bulbagarden.net/wiki/Octillery_(Pok%C3%A9mon)" TargetMode="External"/><Relationship Id="rId527" Type="http://schemas.openxmlformats.org/officeDocument/2006/relationships/hyperlink" Target="https://bulbapedia.bulbagarden.net/wiki/Octillery_(Pok%C3%A9mon)" TargetMode="External"/><Relationship Id="rId526" Type="http://schemas.openxmlformats.org/officeDocument/2006/relationships/hyperlink" Target="https://bulbapedia.bulbagarden.net/wiki/Remoraid_(Pok%C3%A9mon)" TargetMode="External"/><Relationship Id="rId1590" Type="http://schemas.openxmlformats.org/officeDocument/2006/relationships/hyperlink" Target="https://bulbapedia.bulbagarden.net/wiki/Vikavolt_(Pok%C3%A9mon)" TargetMode="External"/><Relationship Id="rId1591" Type="http://schemas.openxmlformats.org/officeDocument/2006/relationships/hyperlink" Target="https://bulbapedia.bulbagarden.net/wiki/Crabrawler_(Pok%C3%A9mon)" TargetMode="External"/><Relationship Id="rId1592" Type="http://schemas.openxmlformats.org/officeDocument/2006/relationships/hyperlink" Target="https://bulbapedia.bulbagarden.net/wiki/Crabrawler_(Pok%C3%A9mon)" TargetMode="External"/><Relationship Id="rId1593" Type="http://schemas.openxmlformats.org/officeDocument/2006/relationships/hyperlink" Target="https://bulbapedia.bulbagarden.net/wiki/Crabominable_(Pok%C3%A9mon)" TargetMode="External"/><Relationship Id="rId521" Type="http://schemas.openxmlformats.org/officeDocument/2006/relationships/hyperlink" Target="https://bulbapedia.bulbagarden.net/wiki/Corsola_(Pok%C3%A9mon)" TargetMode="External"/><Relationship Id="rId1110" Type="http://schemas.openxmlformats.org/officeDocument/2006/relationships/hyperlink" Target="https://bulbapedia.bulbagarden.net/wiki/Simisage_(Pok%C3%A9mon)" TargetMode="External"/><Relationship Id="rId1594" Type="http://schemas.openxmlformats.org/officeDocument/2006/relationships/hyperlink" Target="https://bulbapedia.bulbagarden.net/wiki/Crabominable_(Pok%C3%A9mon)" TargetMode="External"/><Relationship Id="rId520" Type="http://schemas.openxmlformats.org/officeDocument/2006/relationships/hyperlink" Target="https://bulbapedia.bulbagarden.net/wiki/Piloswine_(Pok%C3%A9mon)" TargetMode="External"/><Relationship Id="rId1111" Type="http://schemas.openxmlformats.org/officeDocument/2006/relationships/hyperlink" Target="https://bulbapedia.bulbagarden.net/wiki/Pansear_(Pok%C3%A9mon)" TargetMode="External"/><Relationship Id="rId1595" Type="http://schemas.openxmlformats.org/officeDocument/2006/relationships/hyperlink" Target="https://bulbapedia.bulbagarden.net/wiki/Oricorio_(Pok%C3%A9mon)" TargetMode="External"/><Relationship Id="rId1112" Type="http://schemas.openxmlformats.org/officeDocument/2006/relationships/hyperlink" Target="https://bulbapedia.bulbagarden.net/wiki/Pansear_(Pok%C3%A9mon)" TargetMode="External"/><Relationship Id="rId1596" Type="http://schemas.openxmlformats.org/officeDocument/2006/relationships/hyperlink" Target="https://bulbapedia.bulbagarden.net/wiki/Oricorio_(Pok%C3%A9mon)" TargetMode="External"/><Relationship Id="rId1113" Type="http://schemas.openxmlformats.org/officeDocument/2006/relationships/hyperlink" Target="https://bulbapedia.bulbagarden.net/wiki/Simisear_(Pok%C3%A9mon)" TargetMode="External"/><Relationship Id="rId1597" Type="http://schemas.openxmlformats.org/officeDocument/2006/relationships/hyperlink" Target="https://bulbapedia.bulbagarden.net/wiki/Cutiefly_(Pok%C3%A9mon)" TargetMode="External"/><Relationship Id="rId1103" Type="http://schemas.openxmlformats.org/officeDocument/2006/relationships/hyperlink" Target="https://bulbapedia.bulbagarden.net/wiki/Purrloin_(Pok%C3%A9mon)" TargetMode="External"/><Relationship Id="rId1587" Type="http://schemas.openxmlformats.org/officeDocument/2006/relationships/hyperlink" Target="https://bulbapedia.bulbagarden.net/wiki/Charjabug_(Pok%C3%A9mon)" TargetMode="External"/><Relationship Id="rId1104" Type="http://schemas.openxmlformats.org/officeDocument/2006/relationships/hyperlink" Target="https://bulbapedia.bulbagarden.net/wiki/Purrloin_(Pok%C3%A9mon)" TargetMode="External"/><Relationship Id="rId1588" Type="http://schemas.openxmlformats.org/officeDocument/2006/relationships/hyperlink" Target="https://bulbapedia.bulbagarden.net/wiki/Grubbin_(Pok%C3%A9mon)" TargetMode="External"/><Relationship Id="rId1105" Type="http://schemas.openxmlformats.org/officeDocument/2006/relationships/hyperlink" Target="https://bulbapedia.bulbagarden.net/wiki/Liepard_(Pok%C3%A9mon)" TargetMode="External"/><Relationship Id="rId1589" Type="http://schemas.openxmlformats.org/officeDocument/2006/relationships/hyperlink" Target="https://bulbapedia.bulbagarden.net/wiki/Vikavolt_(Pok%C3%A9mon)" TargetMode="External"/><Relationship Id="rId1106" Type="http://schemas.openxmlformats.org/officeDocument/2006/relationships/hyperlink" Target="https://bulbapedia.bulbagarden.net/wiki/Liepard_(Pok%C3%A9mon)" TargetMode="External"/><Relationship Id="rId1107" Type="http://schemas.openxmlformats.org/officeDocument/2006/relationships/hyperlink" Target="https://bulbapedia.bulbagarden.net/wiki/Pansage_(Pok%C3%A9mon)" TargetMode="External"/><Relationship Id="rId1108" Type="http://schemas.openxmlformats.org/officeDocument/2006/relationships/hyperlink" Target="https://bulbapedia.bulbagarden.net/wiki/Pansage_(Pok%C3%A9mon)" TargetMode="External"/><Relationship Id="rId1109" Type="http://schemas.openxmlformats.org/officeDocument/2006/relationships/hyperlink" Target="https://bulbapedia.bulbagarden.net/wiki/Simisage_(Pok%C3%A9mon)" TargetMode="External"/><Relationship Id="rId519" Type="http://schemas.openxmlformats.org/officeDocument/2006/relationships/hyperlink" Target="https://bulbapedia.bulbagarden.net/wiki/Piloswine_(Pok%C3%A9mon)" TargetMode="External"/><Relationship Id="rId514" Type="http://schemas.openxmlformats.org/officeDocument/2006/relationships/hyperlink" Target="https://bulbapedia.bulbagarden.net/wiki/Slugma_(Pok%C3%A9mon)" TargetMode="External"/><Relationship Id="rId998" Type="http://schemas.openxmlformats.org/officeDocument/2006/relationships/hyperlink" Target="https://bulbapedia.bulbagarden.net/wiki/Lumineon_(Pok%C3%A9mon)" TargetMode="External"/><Relationship Id="rId513" Type="http://schemas.openxmlformats.org/officeDocument/2006/relationships/hyperlink" Target="https://bulbapedia.bulbagarden.net/wiki/Slugma_(Pok%C3%A9mon)" TargetMode="External"/><Relationship Id="rId997" Type="http://schemas.openxmlformats.org/officeDocument/2006/relationships/hyperlink" Target="https://bulbapedia.bulbagarden.net/wiki/Lumineon_(Pok%C3%A9mon)" TargetMode="External"/><Relationship Id="rId512" Type="http://schemas.openxmlformats.org/officeDocument/2006/relationships/hyperlink" Target="https://bulbapedia.bulbagarden.net/wiki/Ursaring_(Pok%C3%A9mon)" TargetMode="External"/><Relationship Id="rId996" Type="http://schemas.openxmlformats.org/officeDocument/2006/relationships/hyperlink" Target="https://bulbapedia.bulbagarden.net/wiki/Finneon_(Pok%C3%A9mon)" TargetMode="External"/><Relationship Id="rId511" Type="http://schemas.openxmlformats.org/officeDocument/2006/relationships/hyperlink" Target="https://bulbapedia.bulbagarden.net/wiki/Ursaring_(Pok%C3%A9mon)" TargetMode="External"/><Relationship Id="rId995" Type="http://schemas.openxmlformats.org/officeDocument/2006/relationships/hyperlink" Target="https://bulbapedia.bulbagarden.net/wiki/Finneon_(Pok%C3%A9mon)" TargetMode="External"/><Relationship Id="rId518" Type="http://schemas.openxmlformats.org/officeDocument/2006/relationships/hyperlink" Target="https://bulbapedia.bulbagarden.net/wiki/Swinub_(Pok%C3%A9mon)" TargetMode="External"/><Relationship Id="rId517" Type="http://schemas.openxmlformats.org/officeDocument/2006/relationships/hyperlink" Target="https://bulbapedia.bulbagarden.net/wiki/Swinub_(Pok%C3%A9mon)" TargetMode="External"/><Relationship Id="rId516" Type="http://schemas.openxmlformats.org/officeDocument/2006/relationships/hyperlink" Target="https://bulbapedia.bulbagarden.net/wiki/Magcargo_(Pok%C3%A9mon)" TargetMode="External"/><Relationship Id="rId515" Type="http://schemas.openxmlformats.org/officeDocument/2006/relationships/hyperlink" Target="https://bulbapedia.bulbagarden.net/wiki/Magcargo_(Pok%C3%A9mon)" TargetMode="External"/><Relationship Id="rId999" Type="http://schemas.openxmlformats.org/officeDocument/2006/relationships/hyperlink" Target="https://bulbapedia.bulbagarden.net/wiki/Mantyke_(Pok%C3%A9mon)" TargetMode="External"/><Relationship Id="rId990" Type="http://schemas.openxmlformats.org/officeDocument/2006/relationships/hyperlink" Target="https://bulbapedia.bulbagarden.net/wiki/Croagunk_(Pok%C3%A9mon)" TargetMode="External"/><Relationship Id="rId1580" Type="http://schemas.openxmlformats.org/officeDocument/2006/relationships/hyperlink" Target="https://bulbapedia.bulbagarden.net/wiki/Toucannon_(Pok%C3%A9mon)" TargetMode="External"/><Relationship Id="rId1581" Type="http://schemas.openxmlformats.org/officeDocument/2006/relationships/hyperlink" Target="https://bulbapedia.bulbagarden.net/wiki/Yungoos_(Pok%C3%A9mon)" TargetMode="External"/><Relationship Id="rId1582" Type="http://schemas.openxmlformats.org/officeDocument/2006/relationships/hyperlink" Target="https://bulbapedia.bulbagarden.net/wiki/Yungoos_(Pok%C3%A9mon)" TargetMode="External"/><Relationship Id="rId510" Type="http://schemas.openxmlformats.org/officeDocument/2006/relationships/hyperlink" Target="https://bulbapedia.bulbagarden.net/wiki/Teddiursa_(Pok%C3%A9mon)" TargetMode="External"/><Relationship Id="rId994" Type="http://schemas.openxmlformats.org/officeDocument/2006/relationships/hyperlink" Target="https://bulbapedia.bulbagarden.net/wiki/Carnivine_(Pok%C3%A9mon)" TargetMode="External"/><Relationship Id="rId1583" Type="http://schemas.openxmlformats.org/officeDocument/2006/relationships/hyperlink" Target="https://bulbapedia.bulbagarden.net/wiki/Gumshoos_(Pok%C3%A9mon)" TargetMode="External"/><Relationship Id="rId993" Type="http://schemas.openxmlformats.org/officeDocument/2006/relationships/hyperlink" Target="https://bulbapedia.bulbagarden.net/wiki/Carnivine_(Pok%C3%A9mon)" TargetMode="External"/><Relationship Id="rId1100" Type="http://schemas.openxmlformats.org/officeDocument/2006/relationships/hyperlink" Target="https://bulbapedia.bulbagarden.net/wiki/Herdier_(Pok%C3%A9mon)" TargetMode="External"/><Relationship Id="rId1584" Type="http://schemas.openxmlformats.org/officeDocument/2006/relationships/hyperlink" Target="https://bulbapedia.bulbagarden.net/wiki/Gumshoos_(Pok%C3%A9mon)" TargetMode="External"/><Relationship Id="rId992" Type="http://schemas.openxmlformats.org/officeDocument/2006/relationships/hyperlink" Target="https://bulbapedia.bulbagarden.net/wiki/Toxicroak_(Pok%C3%A9mon)" TargetMode="External"/><Relationship Id="rId1101" Type="http://schemas.openxmlformats.org/officeDocument/2006/relationships/hyperlink" Target="https://bulbapedia.bulbagarden.net/wiki/Stoutland_(Pok%C3%A9mon)" TargetMode="External"/><Relationship Id="rId1585" Type="http://schemas.openxmlformats.org/officeDocument/2006/relationships/hyperlink" Target="https://bulbapedia.bulbagarden.net/wiki/Grubbin_(Pok%C3%A9mon)" TargetMode="External"/><Relationship Id="rId991" Type="http://schemas.openxmlformats.org/officeDocument/2006/relationships/hyperlink" Target="https://bulbapedia.bulbagarden.net/wiki/Toxicroak_(Pok%C3%A9mon)" TargetMode="External"/><Relationship Id="rId1102" Type="http://schemas.openxmlformats.org/officeDocument/2006/relationships/hyperlink" Target="https://bulbapedia.bulbagarden.net/wiki/Stoutland_(Pok%C3%A9mon)" TargetMode="External"/><Relationship Id="rId1586" Type="http://schemas.openxmlformats.org/officeDocument/2006/relationships/hyperlink" Target="https://bulbapedia.bulbagarden.net/wiki/Charjabug_(Pok%C3%A9mon)" TargetMode="External"/><Relationship Id="rId1532" Type="http://schemas.openxmlformats.org/officeDocument/2006/relationships/hyperlink" Target="https://bulbapedia.bulbagarden.net/wiki/Gourgeist_(Pok%C3%A9mon)" TargetMode="External"/><Relationship Id="rId1533" Type="http://schemas.openxmlformats.org/officeDocument/2006/relationships/hyperlink" Target="https://bulbapedia.bulbagarden.net/wiki/Bergmite_(Pok%C3%A9mon)" TargetMode="External"/><Relationship Id="rId1534" Type="http://schemas.openxmlformats.org/officeDocument/2006/relationships/hyperlink" Target="https://bulbapedia.bulbagarden.net/wiki/Bergmite_(Pok%C3%A9mon)" TargetMode="External"/><Relationship Id="rId1535" Type="http://schemas.openxmlformats.org/officeDocument/2006/relationships/hyperlink" Target="https://bulbapedia.bulbagarden.net/wiki/Avalugg_(Pok%C3%A9mon)" TargetMode="External"/><Relationship Id="rId1536" Type="http://schemas.openxmlformats.org/officeDocument/2006/relationships/hyperlink" Target="https://bulbapedia.bulbagarden.net/wiki/Avalugg_(Pok%C3%A9mon)" TargetMode="External"/><Relationship Id="rId1537" Type="http://schemas.openxmlformats.org/officeDocument/2006/relationships/hyperlink" Target="https://bulbapedia.bulbagarden.net/wiki/Avalugg_(Pok%C3%A9mon)" TargetMode="External"/><Relationship Id="rId1538" Type="http://schemas.openxmlformats.org/officeDocument/2006/relationships/hyperlink" Target="https://bulbapedia.bulbagarden.net/wiki/Avalugg_(Pok%C3%A9mon)" TargetMode="External"/><Relationship Id="rId1539" Type="http://schemas.openxmlformats.org/officeDocument/2006/relationships/hyperlink" Target="https://bulbapedia.bulbagarden.net/wiki/Noibat_(Pok%C3%A9mon)" TargetMode="External"/><Relationship Id="rId949" Type="http://schemas.openxmlformats.org/officeDocument/2006/relationships/hyperlink" Target="https://bulbapedia.bulbagarden.net/wiki/Chingling_(Pok%C3%A9mon)" TargetMode="External"/><Relationship Id="rId948" Type="http://schemas.openxmlformats.org/officeDocument/2006/relationships/hyperlink" Target="https://bulbapedia.bulbagarden.net/wiki/Purugly_(Pok%C3%A9mon)" TargetMode="External"/><Relationship Id="rId943" Type="http://schemas.openxmlformats.org/officeDocument/2006/relationships/hyperlink" Target="https://bulbapedia.bulbagarden.net/wiki/Honchkrow_(Pok%C3%A9mon)" TargetMode="External"/><Relationship Id="rId942" Type="http://schemas.openxmlformats.org/officeDocument/2006/relationships/hyperlink" Target="https://bulbapedia.bulbagarden.net/wiki/Mismagius_(Pok%C3%A9mon)" TargetMode="External"/><Relationship Id="rId941" Type="http://schemas.openxmlformats.org/officeDocument/2006/relationships/hyperlink" Target="https://bulbapedia.bulbagarden.net/wiki/Mismagius_(Pok%C3%A9mon)" TargetMode="External"/><Relationship Id="rId940" Type="http://schemas.openxmlformats.org/officeDocument/2006/relationships/hyperlink" Target="https://bulbapedia.bulbagarden.net/wiki/Lopunny_(Pok%C3%A9mon)" TargetMode="External"/><Relationship Id="rId947" Type="http://schemas.openxmlformats.org/officeDocument/2006/relationships/hyperlink" Target="https://bulbapedia.bulbagarden.net/wiki/Purugly_(Pok%C3%A9mon)" TargetMode="External"/><Relationship Id="rId946" Type="http://schemas.openxmlformats.org/officeDocument/2006/relationships/hyperlink" Target="https://bulbapedia.bulbagarden.net/wiki/Glameow_(Pok%C3%A9mon)" TargetMode="External"/><Relationship Id="rId945" Type="http://schemas.openxmlformats.org/officeDocument/2006/relationships/hyperlink" Target="https://bulbapedia.bulbagarden.net/wiki/Glameow_(Pok%C3%A9mon)" TargetMode="External"/><Relationship Id="rId944" Type="http://schemas.openxmlformats.org/officeDocument/2006/relationships/hyperlink" Target="https://bulbapedia.bulbagarden.net/wiki/Honchkrow_(Pok%C3%A9mon)" TargetMode="External"/><Relationship Id="rId1530" Type="http://schemas.openxmlformats.org/officeDocument/2006/relationships/hyperlink" Target="https://bulbapedia.bulbagarden.net/wiki/Pumpkaboo_(Pok%C3%A9mon)" TargetMode="External"/><Relationship Id="rId1531" Type="http://schemas.openxmlformats.org/officeDocument/2006/relationships/hyperlink" Target="https://bulbapedia.bulbagarden.net/wiki/Gourgeist_(Pok%C3%A9mon)" TargetMode="External"/><Relationship Id="rId1521" Type="http://schemas.openxmlformats.org/officeDocument/2006/relationships/hyperlink" Target="https://bulbapedia.bulbagarden.net/wiki/Goodra_(Pok%C3%A9mon)" TargetMode="External"/><Relationship Id="rId1522" Type="http://schemas.openxmlformats.org/officeDocument/2006/relationships/hyperlink" Target="https://bulbapedia.bulbagarden.net/wiki/Goodra_(Pok%C3%A9mon)" TargetMode="External"/><Relationship Id="rId1523" Type="http://schemas.openxmlformats.org/officeDocument/2006/relationships/hyperlink" Target="https://bulbapedia.bulbagarden.net/wiki/Klefki_(Pok%C3%A9mon)" TargetMode="External"/><Relationship Id="rId1524" Type="http://schemas.openxmlformats.org/officeDocument/2006/relationships/hyperlink" Target="https://bulbapedia.bulbagarden.net/wiki/Klefki_(Pok%C3%A9mon)" TargetMode="External"/><Relationship Id="rId1525" Type="http://schemas.openxmlformats.org/officeDocument/2006/relationships/hyperlink" Target="https://bulbapedia.bulbagarden.net/wiki/Phantump_(Pok%C3%A9mon)" TargetMode="External"/><Relationship Id="rId1526" Type="http://schemas.openxmlformats.org/officeDocument/2006/relationships/hyperlink" Target="https://bulbapedia.bulbagarden.net/wiki/Phantump_(Pok%C3%A9mon)" TargetMode="External"/><Relationship Id="rId1527" Type="http://schemas.openxmlformats.org/officeDocument/2006/relationships/hyperlink" Target="https://bulbapedia.bulbagarden.net/wiki/Trevenant_(Pok%C3%A9mon)" TargetMode="External"/><Relationship Id="rId1528" Type="http://schemas.openxmlformats.org/officeDocument/2006/relationships/hyperlink" Target="https://bulbapedia.bulbagarden.net/wiki/Trevenant_(Pok%C3%A9mon)" TargetMode="External"/><Relationship Id="rId1529" Type="http://schemas.openxmlformats.org/officeDocument/2006/relationships/hyperlink" Target="https://bulbapedia.bulbagarden.net/wiki/Pumpkaboo_(Pok%C3%A9mon)" TargetMode="External"/><Relationship Id="rId939" Type="http://schemas.openxmlformats.org/officeDocument/2006/relationships/hyperlink" Target="https://bulbapedia.bulbagarden.net/wiki/Lopunny_(Pok%C3%A9mon)" TargetMode="External"/><Relationship Id="rId938" Type="http://schemas.openxmlformats.org/officeDocument/2006/relationships/hyperlink" Target="https://bulbapedia.bulbagarden.net/wiki/Buneary_(Pok%C3%A9mon)" TargetMode="External"/><Relationship Id="rId937" Type="http://schemas.openxmlformats.org/officeDocument/2006/relationships/hyperlink" Target="https://bulbapedia.bulbagarden.net/wiki/Buneary_(Pok%C3%A9mon)" TargetMode="External"/><Relationship Id="rId932" Type="http://schemas.openxmlformats.org/officeDocument/2006/relationships/hyperlink" Target="https://bulbapedia.bulbagarden.net/wiki/Ambipom_(Pok%C3%A9mon)" TargetMode="External"/><Relationship Id="rId931" Type="http://schemas.openxmlformats.org/officeDocument/2006/relationships/hyperlink" Target="https://bulbapedia.bulbagarden.net/wiki/Ambipom_(Pok%C3%A9mon)" TargetMode="External"/><Relationship Id="rId930" Type="http://schemas.openxmlformats.org/officeDocument/2006/relationships/hyperlink" Target="https://bulbapedia.bulbagarden.net/wiki/Gastrodon_(Pok%C3%A9mon)" TargetMode="External"/><Relationship Id="rId936" Type="http://schemas.openxmlformats.org/officeDocument/2006/relationships/hyperlink" Target="https://bulbapedia.bulbagarden.net/wiki/Drifblim_(Pok%C3%A9mon)" TargetMode="External"/><Relationship Id="rId935" Type="http://schemas.openxmlformats.org/officeDocument/2006/relationships/hyperlink" Target="https://bulbapedia.bulbagarden.net/wiki/Drifblim_(Pok%C3%A9mon)" TargetMode="External"/><Relationship Id="rId934" Type="http://schemas.openxmlformats.org/officeDocument/2006/relationships/hyperlink" Target="https://bulbapedia.bulbagarden.net/wiki/Drifloon_(Pok%C3%A9mon)" TargetMode="External"/><Relationship Id="rId933" Type="http://schemas.openxmlformats.org/officeDocument/2006/relationships/hyperlink" Target="https://bulbapedia.bulbagarden.net/wiki/Drifloon_(Pok%C3%A9mon)" TargetMode="External"/><Relationship Id="rId1520" Type="http://schemas.openxmlformats.org/officeDocument/2006/relationships/hyperlink" Target="https://bulbapedia.bulbagarden.net/wiki/Goodra_(Pok%C3%A9mon)" TargetMode="External"/><Relationship Id="rId1554" Type="http://schemas.openxmlformats.org/officeDocument/2006/relationships/hyperlink" Target="https://bulbapedia.bulbagarden.net/wiki/Hoopa_(Pok%C3%A9mon)" TargetMode="External"/><Relationship Id="rId1555" Type="http://schemas.openxmlformats.org/officeDocument/2006/relationships/hyperlink" Target="https://bulbapedia.bulbagarden.net/wiki/Rowlet_(Pok%C3%A9mon)" TargetMode="External"/><Relationship Id="rId1556" Type="http://schemas.openxmlformats.org/officeDocument/2006/relationships/hyperlink" Target="https://bulbapedia.bulbagarden.net/wiki/Rowlet_(Pok%C3%A9mon)" TargetMode="External"/><Relationship Id="rId1557" Type="http://schemas.openxmlformats.org/officeDocument/2006/relationships/hyperlink" Target="https://bulbapedia.bulbagarden.net/wiki/Dartrix_(Pok%C3%A9mon)" TargetMode="External"/><Relationship Id="rId1558" Type="http://schemas.openxmlformats.org/officeDocument/2006/relationships/hyperlink" Target="https://bulbapedia.bulbagarden.net/wiki/Dartrix_(Pok%C3%A9mon)" TargetMode="External"/><Relationship Id="rId1559" Type="http://schemas.openxmlformats.org/officeDocument/2006/relationships/hyperlink" Target="https://bulbapedia.bulbagarden.net/wiki/Decidueye_(Pok%C3%A9mon)" TargetMode="External"/><Relationship Id="rId965" Type="http://schemas.openxmlformats.org/officeDocument/2006/relationships/hyperlink" Target="https://bulbapedia.bulbagarden.net/wiki/Chatot_(Pok%C3%A9mon)" TargetMode="External"/><Relationship Id="rId964" Type="http://schemas.openxmlformats.org/officeDocument/2006/relationships/hyperlink" Target="https://bulbapedia.bulbagarden.net/wiki/Happiny_(Pok%C3%A9mon)" TargetMode="External"/><Relationship Id="rId963" Type="http://schemas.openxmlformats.org/officeDocument/2006/relationships/hyperlink" Target="https://bulbapedia.bulbagarden.net/wiki/Happiny_(Pok%C3%A9mon)" TargetMode="External"/><Relationship Id="rId962" Type="http://schemas.openxmlformats.org/officeDocument/2006/relationships/hyperlink" Target="https://bulbapedia.bulbagarden.net/wiki/Mime_Jr._(Pok%C3%A9mon)" TargetMode="External"/><Relationship Id="rId969" Type="http://schemas.openxmlformats.org/officeDocument/2006/relationships/hyperlink" Target="https://bulbapedia.bulbagarden.net/wiki/Gible_(Pok%C3%A9mon)" TargetMode="External"/><Relationship Id="rId968" Type="http://schemas.openxmlformats.org/officeDocument/2006/relationships/hyperlink" Target="https://bulbapedia.bulbagarden.net/wiki/Spiritomb_(Pok%C3%A9mon)" TargetMode="External"/><Relationship Id="rId967" Type="http://schemas.openxmlformats.org/officeDocument/2006/relationships/hyperlink" Target="https://bulbapedia.bulbagarden.net/wiki/Spiritomb_(Pok%C3%A9mon)" TargetMode="External"/><Relationship Id="rId966" Type="http://schemas.openxmlformats.org/officeDocument/2006/relationships/hyperlink" Target="https://bulbapedia.bulbagarden.net/wiki/Chatot_(Pok%C3%A9mon)" TargetMode="External"/><Relationship Id="rId961" Type="http://schemas.openxmlformats.org/officeDocument/2006/relationships/hyperlink" Target="https://bulbapedia.bulbagarden.net/wiki/Mime_Jr._(Pok%C3%A9mon)" TargetMode="External"/><Relationship Id="rId1550" Type="http://schemas.openxmlformats.org/officeDocument/2006/relationships/hyperlink" Target="https://bulbapedia.bulbagarden.net/wiki/Diancie_(Pok%C3%A9mon)" TargetMode="External"/><Relationship Id="rId960" Type="http://schemas.openxmlformats.org/officeDocument/2006/relationships/hyperlink" Target="https://bulbapedia.bulbagarden.net/wiki/Bonsly_(Pok%C3%A9mon)" TargetMode="External"/><Relationship Id="rId1551" Type="http://schemas.openxmlformats.org/officeDocument/2006/relationships/hyperlink" Target="https://bulbapedia.bulbagarden.net/wiki/Hoopa_(Pok%C3%A9mon)" TargetMode="External"/><Relationship Id="rId1552" Type="http://schemas.openxmlformats.org/officeDocument/2006/relationships/hyperlink" Target="https://bulbapedia.bulbagarden.net/wiki/Hoopa_(Pok%C3%A9mon)" TargetMode="External"/><Relationship Id="rId1553" Type="http://schemas.openxmlformats.org/officeDocument/2006/relationships/hyperlink" Target="https://bulbapedia.bulbagarden.net/wiki/Hoopa_(Pok%C3%A9mon)" TargetMode="External"/><Relationship Id="rId1543" Type="http://schemas.openxmlformats.org/officeDocument/2006/relationships/hyperlink" Target="https://bulbapedia.bulbagarden.net/wiki/Xerneas_(Pok%C3%A9mon)" TargetMode="External"/><Relationship Id="rId1544" Type="http://schemas.openxmlformats.org/officeDocument/2006/relationships/hyperlink" Target="https://bulbapedia.bulbagarden.net/wiki/Xerneas_(Pok%C3%A9mon)" TargetMode="External"/><Relationship Id="rId1545" Type="http://schemas.openxmlformats.org/officeDocument/2006/relationships/hyperlink" Target="https://bulbapedia.bulbagarden.net/wiki/Yveltal_(Pok%C3%A9mon)" TargetMode="External"/><Relationship Id="rId1546" Type="http://schemas.openxmlformats.org/officeDocument/2006/relationships/hyperlink" Target="https://bulbapedia.bulbagarden.net/wiki/Yveltal_(Pok%C3%A9mon)" TargetMode="External"/><Relationship Id="rId1547" Type="http://schemas.openxmlformats.org/officeDocument/2006/relationships/hyperlink" Target="https://bulbapedia.bulbagarden.net/wiki/Zygarde_(Pok%C3%A9mon)" TargetMode="External"/><Relationship Id="rId1548" Type="http://schemas.openxmlformats.org/officeDocument/2006/relationships/hyperlink" Target="https://bulbapedia.bulbagarden.net/wiki/Zygarde_(Pok%C3%A9mon)" TargetMode="External"/><Relationship Id="rId1549" Type="http://schemas.openxmlformats.org/officeDocument/2006/relationships/hyperlink" Target="https://bulbapedia.bulbagarden.net/wiki/Diancie_(Pok%C3%A9mon)" TargetMode="External"/><Relationship Id="rId959" Type="http://schemas.openxmlformats.org/officeDocument/2006/relationships/hyperlink" Target="https://bulbapedia.bulbagarden.net/wiki/Bonsly_(Pok%C3%A9mon)" TargetMode="External"/><Relationship Id="rId954" Type="http://schemas.openxmlformats.org/officeDocument/2006/relationships/hyperlink" Target="https://bulbapedia.bulbagarden.net/wiki/Skuntank_(Pok%C3%A9mon)" TargetMode="External"/><Relationship Id="rId953" Type="http://schemas.openxmlformats.org/officeDocument/2006/relationships/hyperlink" Target="https://bulbapedia.bulbagarden.net/wiki/Skuntank_(Pok%C3%A9mon)" TargetMode="External"/><Relationship Id="rId952" Type="http://schemas.openxmlformats.org/officeDocument/2006/relationships/hyperlink" Target="https://bulbapedia.bulbagarden.net/wiki/Stunky_(Pok%C3%A9mon)" TargetMode="External"/><Relationship Id="rId951" Type="http://schemas.openxmlformats.org/officeDocument/2006/relationships/hyperlink" Target="https://bulbapedia.bulbagarden.net/wiki/Stunky_(Pok%C3%A9mon)" TargetMode="External"/><Relationship Id="rId958" Type="http://schemas.openxmlformats.org/officeDocument/2006/relationships/hyperlink" Target="https://bulbapedia.bulbagarden.net/wiki/Bronzong_(Pok%C3%A9mon)" TargetMode="External"/><Relationship Id="rId957" Type="http://schemas.openxmlformats.org/officeDocument/2006/relationships/hyperlink" Target="https://bulbapedia.bulbagarden.net/wiki/Bronzong_(Pok%C3%A9mon)" TargetMode="External"/><Relationship Id="rId956" Type="http://schemas.openxmlformats.org/officeDocument/2006/relationships/hyperlink" Target="https://bulbapedia.bulbagarden.net/wiki/Bronzor_(Pok%C3%A9mon)" TargetMode="External"/><Relationship Id="rId955" Type="http://schemas.openxmlformats.org/officeDocument/2006/relationships/hyperlink" Target="https://bulbapedia.bulbagarden.net/wiki/Bronzor_(Pok%C3%A9mon)" TargetMode="External"/><Relationship Id="rId950" Type="http://schemas.openxmlformats.org/officeDocument/2006/relationships/hyperlink" Target="https://bulbapedia.bulbagarden.net/wiki/Chingling_(Pok%C3%A9mon)" TargetMode="External"/><Relationship Id="rId1540" Type="http://schemas.openxmlformats.org/officeDocument/2006/relationships/hyperlink" Target="https://bulbapedia.bulbagarden.net/wiki/Noibat_(Pok%C3%A9mon)" TargetMode="External"/><Relationship Id="rId1541" Type="http://schemas.openxmlformats.org/officeDocument/2006/relationships/hyperlink" Target="https://bulbapedia.bulbagarden.net/wiki/Noivern_(Pok%C3%A9mon)" TargetMode="External"/><Relationship Id="rId1542" Type="http://schemas.openxmlformats.org/officeDocument/2006/relationships/hyperlink" Target="https://bulbapedia.bulbagarden.net/wiki/Noivern_(Pok%C3%A9mon)" TargetMode="External"/><Relationship Id="rId590" Type="http://schemas.openxmlformats.org/officeDocument/2006/relationships/hyperlink" Target="https://bulbapedia.bulbagarden.net/wiki/Torchic_(Pok%C3%A9mon)" TargetMode="External"/><Relationship Id="rId107" Type="http://schemas.openxmlformats.org/officeDocument/2006/relationships/hyperlink" Target="https://bulbapedia.bulbagarden.net/wiki/Parasect_(Pok%C3%A9mon)" TargetMode="External"/><Relationship Id="rId106" Type="http://schemas.openxmlformats.org/officeDocument/2006/relationships/hyperlink" Target="https://bulbapedia.bulbagarden.net/wiki/Paras_(Pok%C3%A9mon)" TargetMode="External"/><Relationship Id="rId105" Type="http://schemas.openxmlformats.org/officeDocument/2006/relationships/hyperlink" Target="https://bulbapedia.bulbagarden.net/wiki/Paras_(Pok%C3%A9mon)" TargetMode="External"/><Relationship Id="rId589" Type="http://schemas.openxmlformats.org/officeDocument/2006/relationships/hyperlink" Target="https://bulbapedia.bulbagarden.net/wiki/Torchic_(Pok%C3%A9mon)" TargetMode="External"/><Relationship Id="rId104" Type="http://schemas.openxmlformats.org/officeDocument/2006/relationships/hyperlink" Target="https://bulbapedia.bulbagarden.net/wiki/Vileplume_(Pok%C3%A9mon)" TargetMode="External"/><Relationship Id="rId588" Type="http://schemas.openxmlformats.org/officeDocument/2006/relationships/hyperlink" Target="https://bulbapedia.bulbagarden.net/wiki/Sceptile_(Pok%C3%A9mon)" TargetMode="External"/><Relationship Id="rId109" Type="http://schemas.openxmlformats.org/officeDocument/2006/relationships/hyperlink" Target="https://bulbapedia.bulbagarden.net/wiki/Venonat_(Pok%C3%A9mon)" TargetMode="External"/><Relationship Id="rId1170" Type="http://schemas.openxmlformats.org/officeDocument/2006/relationships/hyperlink" Target="https://bulbapedia.bulbagarden.net/wiki/Leavanny_(Pok%C3%A9mon)" TargetMode="External"/><Relationship Id="rId108" Type="http://schemas.openxmlformats.org/officeDocument/2006/relationships/hyperlink" Target="https://bulbapedia.bulbagarden.net/wiki/Parasect_(Pok%C3%A9mon)" TargetMode="External"/><Relationship Id="rId1171" Type="http://schemas.openxmlformats.org/officeDocument/2006/relationships/hyperlink" Target="https://bulbapedia.bulbagarden.net/wiki/Venipede_(Pok%C3%A9mon)" TargetMode="External"/><Relationship Id="rId583" Type="http://schemas.openxmlformats.org/officeDocument/2006/relationships/hyperlink" Target="https://bulbapedia.bulbagarden.net/wiki/Treecko_(Pok%C3%A9mon)" TargetMode="External"/><Relationship Id="rId1172" Type="http://schemas.openxmlformats.org/officeDocument/2006/relationships/hyperlink" Target="https://bulbapedia.bulbagarden.net/wiki/Venipede_(Pok%C3%A9mon)" TargetMode="External"/><Relationship Id="rId582" Type="http://schemas.openxmlformats.org/officeDocument/2006/relationships/hyperlink" Target="https://bulbapedia.bulbagarden.net/wiki/Celebi_(Pok%C3%A9mon)" TargetMode="External"/><Relationship Id="rId1173" Type="http://schemas.openxmlformats.org/officeDocument/2006/relationships/hyperlink" Target="https://bulbapedia.bulbagarden.net/wiki/Whirlipede_(Pok%C3%A9mon)" TargetMode="External"/><Relationship Id="rId581" Type="http://schemas.openxmlformats.org/officeDocument/2006/relationships/hyperlink" Target="https://bulbapedia.bulbagarden.net/wiki/Celebi_(Pok%C3%A9mon)" TargetMode="External"/><Relationship Id="rId1174" Type="http://schemas.openxmlformats.org/officeDocument/2006/relationships/hyperlink" Target="https://bulbapedia.bulbagarden.net/wiki/Whirlipede_(Pok%C3%A9mon)" TargetMode="External"/><Relationship Id="rId580" Type="http://schemas.openxmlformats.org/officeDocument/2006/relationships/hyperlink" Target="https://bulbapedia.bulbagarden.net/wiki/Ho-Oh_(Pok%C3%A9mon)" TargetMode="External"/><Relationship Id="rId1175" Type="http://schemas.openxmlformats.org/officeDocument/2006/relationships/hyperlink" Target="https://bulbapedia.bulbagarden.net/wiki/Scolipede_(Pok%C3%A9mon)" TargetMode="External"/><Relationship Id="rId103" Type="http://schemas.openxmlformats.org/officeDocument/2006/relationships/hyperlink" Target="https://bulbapedia.bulbagarden.net/wiki/Vileplume_(Pok%C3%A9mon)" TargetMode="External"/><Relationship Id="rId587" Type="http://schemas.openxmlformats.org/officeDocument/2006/relationships/hyperlink" Target="https://bulbapedia.bulbagarden.net/wiki/Sceptile_(Pok%C3%A9mon)" TargetMode="External"/><Relationship Id="rId1176" Type="http://schemas.openxmlformats.org/officeDocument/2006/relationships/hyperlink" Target="https://bulbapedia.bulbagarden.net/wiki/Scolipede_(Pok%C3%A9mon)" TargetMode="External"/><Relationship Id="rId102" Type="http://schemas.openxmlformats.org/officeDocument/2006/relationships/hyperlink" Target="https://bulbapedia.bulbagarden.net/wiki/Gloom_(Pok%C3%A9mon)" TargetMode="External"/><Relationship Id="rId586" Type="http://schemas.openxmlformats.org/officeDocument/2006/relationships/hyperlink" Target="https://bulbapedia.bulbagarden.net/wiki/Grovyle_(Pok%C3%A9mon)" TargetMode="External"/><Relationship Id="rId1177" Type="http://schemas.openxmlformats.org/officeDocument/2006/relationships/hyperlink" Target="https://bulbapedia.bulbagarden.net/wiki/Cottonee_(Pok%C3%A9mon)" TargetMode="External"/><Relationship Id="rId101" Type="http://schemas.openxmlformats.org/officeDocument/2006/relationships/hyperlink" Target="https://bulbapedia.bulbagarden.net/wiki/Gloom_(Pok%C3%A9mon)" TargetMode="External"/><Relationship Id="rId585" Type="http://schemas.openxmlformats.org/officeDocument/2006/relationships/hyperlink" Target="https://bulbapedia.bulbagarden.net/wiki/Grovyle_(Pok%C3%A9mon)" TargetMode="External"/><Relationship Id="rId1178" Type="http://schemas.openxmlformats.org/officeDocument/2006/relationships/hyperlink" Target="https://bulbapedia.bulbagarden.net/wiki/Cottonee_(Pok%C3%A9mon)" TargetMode="External"/><Relationship Id="rId100" Type="http://schemas.openxmlformats.org/officeDocument/2006/relationships/hyperlink" Target="https://bulbapedia.bulbagarden.net/wiki/Oddish_(Pok%C3%A9mon)" TargetMode="External"/><Relationship Id="rId584" Type="http://schemas.openxmlformats.org/officeDocument/2006/relationships/hyperlink" Target="https://bulbapedia.bulbagarden.net/wiki/Treecko_(Pok%C3%A9mon)" TargetMode="External"/><Relationship Id="rId1179" Type="http://schemas.openxmlformats.org/officeDocument/2006/relationships/hyperlink" Target="https://bulbapedia.bulbagarden.net/wiki/Whimsicott_(Pok%C3%A9mon)" TargetMode="External"/><Relationship Id="rId1169" Type="http://schemas.openxmlformats.org/officeDocument/2006/relationships/hyperlink" Target="https://bulbapedia.bulbagarden.net/wiki/Leavanny_(Pok%C3%A9mon)" TargetMode="External"/><Relationship Id="rId579" Type="http://schemas.openxmlformats.org/officeDocument/2006/relationships/hyperlink" Target="https://bulbapedia.bulbagarden.net/wiki/Ho-Oh_(Pok%C3%A9mon)" TargetMode="External"/><Relationship Id="rId578" Type="http://schemas.openxmlformats.org/officeDocument/2006/relationships/hyperlink" Target="https://bulbapedia.bulbagarden.net/wiki/Lugia_(Pok%C3%A9mon)" TargetMode="External"/><Relationship Id="rId577" Type="http://schemas.openxmlformats.org/officeDocument/2006/relationships/hyperlink" Target="https://bulbapedia.bulbagarden.net/wiki/Lugia_(Pok%C3%A9mon)" TargetMode="External"/><Relationship Id="rId1160" Type="http://schemas.openxmlformats.org/officeDocument/2006/relationships/hyperlink" Target="https://bulbapedia.bulbagarden.net/wiki/Seismitoad_(Pok%C3%A9mon)" TargetMode="External"/><Relationship Id="rId572" Type="http://schemas.openxmlformats.org/officeDocument/2006/relationships/hyperlink" Target="https://bulbapedia.bulbagarden.net/wiki/Larvitar_(Pok%C3%A9mon)" TargetMode="External"/><Relationship Id="rId1161" Type="http://schemas.openxmlformats.org/officeDocument/2006/relationships/hyperlink" Target="https://bulbapedia.bulbagarden.net/wiki/Throh_(Pok%C3%A9mon)" TargetMode="External"/><Relationship Id="rId571" Type="http://schemas.openxmlformats.org/officeDocument/2006/relationships/hyperlink" Target="https://bulbapedia.bulbagarden.net/wiki/Larvitar_(Pok%C3%A9mon)" TargetMode="External"/><Relationship Id="rId1162" Type="http://schemas.openxmlformats.org/officeDocument/2006/relationships/hyperlink" Target="https://bulbapedia.bulbagarden.net/wiki/Throh_(Pok%C3%A9mon)" TargetMode="External"/><Relationship Id="rId570" Type="http://schemas.openxmlformats.org/officeDocument/2006/relationships/hyperlink" Target="https://bulbapedia.bulbagarden.net/wiki/Suicune_(Pok%C3%A9mon)" TargetMode="External"/><Relationship Id="rId1163" Type="http://schemas.openxmlformats.org/officeDocument/2006/relationships/hyperlink" Target="https://bulbapedia.bulbagarden.net/wiki/Sawk_(Pok%C3%A9mon)" TargetMode="External"/><Relationship Id="rId1164" Type="http://schemas.openxmlformats.org/officeDocument/2006/relationships/hyperlink" Target="https://bulbapedia.bulbagarden.net/wiki/Sawk_(Pok%C3%A9mon)" TargetMode="External"/><Relationship Id="rId576" Type="http://schemas.openxmlformats.org/officeDocument/2006/relationships/hyperlink" Target="https://bulbapedia.bulbagarden.net/wiki/Tyranitar_(Pok%C3%A9mon)" TargetMode="External"/><Relationship Id="rId1165" Type="http://schemas.openxmlformats.org/officeDocument/2006/relationships/hyperlink" Target="https://bulbapedia.bulbagarden.net/wiki/Sewaddle_(Pok%C3%A9mon)" TargetMode="External"/><Relationship Id="rId575" Type="http://schemas.openxmlformats.org/officeDocument/2006/relationships/hyperlink" Target="https://bulbapedia.bulbagarden.net/wiki/Tyranitar_(Pok%C3%A9mon)" TargetMode="External"/><Relationship Id="rId1166" Type="http://schemas.openxmlformats.org/officeDocument/2006/relationships/hyperlink" Target="https://bulbapedia.bulbagarden.net/wiki/Sewaddle_(Pok%C3%A9mon)" TargetMode="External"/><Relationship Id="rId574" Type="http://schemas.openxmlformats.org/officeDocument/2006/relationships/hyperlink" Target="https://bulbapedia.bulbagarden.net/wiki/Pupitar_(Pok%C3%A9mon)" TargetMode="External"/><Relationship Id="rId1167" Type="http://schemas.openxmlformats.org/officeDocument/2006/relationships/hyperlink" Target="https://bulbapedia.bulbagarden.net/wiki/Swadloon_(Pok%C3%A9mon)" TargetMode="External"/><Relationship Id="rId573" Type="http://schemas.openxmlformats.org/officeDocument/2006/relationships/hyperlink" Target="https://bulbapedia.bulbagarden.net/wiki/Pupitar_(Pok%C3%A9mon)" TargetMode="External"/><Relationship Id="rId1168" Type="http://schemas.openxmlformats.org/officeDocument/2006/relationships/hyperlink" Target="https://bulbapedia.bulbagarden.net/wiki/Swadloon_(Pok%C3%A9mon)" TargetMode="External"/><Relationship Id="rId129" Type="http://schemas.openxmlformats.org/officeDocument/2006/relationships/hyperlink" Target="https://bulbapedia.bulbagarden.net/wiki/Persian_(Pok%C3%A9mon)" TargetMode="External"/><Relationship Id="rId128" Type="http://schemas.openxmlformats.org/officeDocument/2006/relationships/hyperlink" Target="https://bulbapedia.bulbagarden.net/wiki/Persian_(Pok%C3%A9mon)" TargetMode="External"/><Relationship Id="rId127" Type="http://schemas.openxmlformats.org/officeDocument/2006/relationships/hyperlink" Target="https://bulbapedia.bulbagarden.net/wiki/Persian_(Pok%C3%A9mon)" TargetMode="External"/><Relationship Id="rId126" Type="http://schemas.openxmlformats.org/officeDocument/2006/relationships/hyperlink" Target="https://bulbapedia.bulbagarden.net/wiki/Meowth_(Pok%C3%A9mon)" TargetMode="External"/><Relationship Id="rId1190" Type="http://schemas.openxmlformats.org/officeDocument/2006/relationships/hyperlink" Target="https://bulbapedia.bulbagarden.net/wiki/Basculin_(Pok%C3%A9mon)" TargetMode="External"/><Relationship Id="rId1191" Type="http://schemas.openxmlformats.org/officeDocument/2006/relationships/hyperlink" Target="https://bulbapedia.bulbagarden.net/wiki/Sandile_(Pok%C3%A9mon)" TargetMode="External"/><Relationship Id="rId1192" Type="http://schemas.openxmlformats.org/officeDocument/2006/relationships/hyperlink" Target="https://bulbapedia.bulbagarden.net/wiki/Sandile_(Pok%C3%A9mon)" TargetMode="External"/><Relationship Id="rId1193" Type="http://schemas.openxmlformats.org/officeDocument/2006/relationships/hyperlink" Target="https://bulbapedia.bulbagarden.net/wiki/Krokorok_(Pok%C3%A9mon)" TargetMode="External"/><Relationship Id="rId121" Type="http://schemas.openxmlformats.org/officeDocument/2006/relationships/hyperlink" Target="https://bulbapedia.bulbagarden.net/wiki/Meowth_(Pok%C3%A9mon)" TargetMode="External"/><Relationship Id="rId1194" Type="http://schemas.openxmlformats.org/officeDocument/2006/relationships/hyperlink" Target="https://bulbapedia.bulbagarden.net/wiki/Krokorok_(Pok%C3%A9mon)" TargetMode="External"/><Relationship Id="rId120" Type="http://schemas.openxmlformats.org/officeDocument/2006/relationships/hyperlink" Target="https://bulbapedia.bulbagarden.net/wiki/Dugtrio_(Pok%C3%A9mon)" TargetMode="External"/><Relationship Id="rId1195" Type="http://schemas.openxmlformats.org/officeDocument/2006/relationships/hyperlink" Target="https://bulbapedia.bulbagarden.net/wiki/Krookodile_(Pok%C3%A9mon)" TargetMode="External"/><Relationship Id="rId1196" Type="http://schemas.openxmlformats.org/officeDocument/2006/relationships/hyperlink" Target="https://bulbapedia.bulbagarden.net/wiki/Krookodile_(Pok%C3%A9mon)" TargetMode="External"/><Relationship Id="rId1197" Type="http://schemas.openxmlformats.org/officeDocument/2006/relationships/hyperlink" Target="https://bulbapedia.bulbagarden.net/wiki/Darumaka_(Pok%C3%A9mon)" TargetMode="External"/><Relationship Id="rId125" Type="http://schemas.openxmlformats.org/officeDocument/2006/relationships/hyperlink" Target="https://bulbapedia.bulbagarden.net/wiki/Meowth_(Pok%C3%A9mon)" TargetMode="External"/><Relationship Id="rId1198" Type="http://schemas.openxmlformats.org/officeDocument/2006/relationships/hyperlink" Target="https://bulbapedia.bulbagarden.net/wiki/Darumaka_(Pok%C3%A9mon)" TargetMode="External"/><Relationship Id="rId124" Type="http://schemas.openxmlformats.org/officeDocument/2006/relationships/hyperlink" Target="https://bulbapedia.bulbagarden.net/wiki/Meowth_(Pok%C3%A9mon)" TargetMode="External"/><Relationship Id="rId1199" Type="http://schemas.openxmlformats.org/officeDocument/2006/relationships/hyperlink" Target="https://bulbapedia.bulbagarden.net/wiki/Darumaka_(Pok%C3%A9mon)" TargetMode="External"/><Relationship Id="rId123" Type="http://schemas.openxmlformats.org/officeDocument/2006/relationships/hyperlink" Target="https://bulbapedia.bulbagarden.net/wiki/Meowth_(Pok%C3%A9mon)" TargetMode="External"/><Relationship Id="rId122" Type="http://schemas.openxmlformats.org/officeDocument/2006/relationships/hyperlink" Target="https://bulbapedia.bulbagarden.net/wiki/Meowth_(Pok%C3%A9mon)" TargetMode="External"/><Relationship Id="rId118" Type="http://schemas.openxmlformats.org/officeDocument/2006/relationships/hyperlink" Target="https://bulbapedia.bulbagarden.net/wiki/Dugtrio_(Pok%C3%A9mon)" TargetMode="External"/><Relationship Id="rId117" Type="http://schemas.openxmlformats.org/officeDocument/2006/relationships/hyperlink" Target="https://bulbapedia.bulbagarden.net/wiki/Dugtrio_(Pok%C3%A9mon)" TargetMode="External"/><Relationship Id="rId116" Type="http://schemas.openxmlformats.org/officeDocument/2006/relationships/hyperlink" Target="https://bulbapedia.bulbagarden.net/wiki/Diglett_(Pok%C3%A9mon)" TargetMode="External"/><Relationship Id="rId115" Type="http://schemas.openxmlformats.org/officeDocument/2006/relationships/hyperlink" Target="https://bulbapedia.bulbagarden.net/wiki/Diglett_(Pok%C3%A9mon)" TargetMode="External"/><Relationship Id="rId599" Type="http://schemas.openxmlformats.org/officeDocument/2006/relationships/hyperlink" Target="https://bulbapedia.bulbagarden.net/wiki/Swampert_(Pok%C3%A9mon)" TargetMode="External"/><Relationship Id="rId1180" Type="http://schemas.openxmlformats.org/officeDocument/2006/relationships/hyperlink" Target="https://bulbapedia.bulbagarden.net/wiki/Whimsicott_(Pok%C3%A9mon)" TargetMode="External"/><Relationship Id="rId1181" Type="http://schemas.openxmlformats.org/officeDocument/2006/relationships/hyperlink" Target="https://bulbapedia.bulbagarden.net/wiki/Petilil_(Pok%C3%A9mon)" TargetMode="External"/><Relationship Id="rId119" Type="http://schemas.openxmlformats.org/officeDocument/2006/relationships/hyperlink" Target="https://bulbapedia.bulbagarden.net/wiki/Dugtrio_(Pok%C3%A9mon)" TargetMode="External"/><Relationship Id="rId1182" Type="http://schemas.openxmlformats.org/officeDocument/2006/relationships/hyperlink" Target="https://bulbapedia.bulbagarden.net/wiki/Petilil_(Pok%C3%A9mon)" TargetMode="External"/><Relationship Id="rId110" Type="http://schemas.openxmlformats.org/officeDocument/2006/relationships/hyperlink" Target="https://bulbapedia.bulbagarden.net/wiki/Venonat_(Pok%C3%A9mon)" TargetMode="External"/><Relationship Id="rId594" Type="http://schemas.openxmlformats.org/officeDocument/2006/relationships/hyperlink" Target="https://bulbapedia.bulbagarden.net/wiki/Blaziken_(Pok%C3%A9mon)" TargetMode="External"/><Relationship Id="rId1183" Type="http://schemas.openxmlformats.org/officeDocument/2006/relationships/hyperlink" Target="https://bulbapedia.bulbagarden.net/wiki/Lilligant_(Pok%C3%A9mon)" TargetMode="External"/><Relationship Id="rId593" Type="http://schemas.openxmlformats.org/officeDocument/2006/relationships/hyperlink" Target="https://bulbapedia.bulbagarden.net/wiki/Blaziken_(Pok%C3%A9mon)" TargetMode="External"/><Relationship Id="rId1184" Type="http://schemas.openxmlformats.org/officeDocument/2006/relationships/hyperlink" Target="https://bulbapedia.bulbagarden.net/wiki/Lilligant_(Pok%C3%A9mon)" TargetMode="External"/><Relationship Id="rId592" Type="http://schemas.openxmlformats.org/officeDocument/2006/relationships/hyperlink" Target="https://bulbapedia.bulbagarden.net/wiki/Combusken_(Pok%C3%A9mon)" TargetMode="External"/><Relationship Id="rId1185" Type="http://schemas.openxmlformats.org/officeDocument/2006/relationships/hyperlink" Target="https://bulbapedia.bulbagarden.net/wiki/Lilligant_(Pok%C3%A9mon)" TargetMode="External"/><Relationship Id="rId591" Type="http://schemas.openxmlformats.org/officeDocument/2006/relationships/hyperlink" Target="https://bulbapedia.bulbagarden.net/wiki/Combusken_(Pok%C3%A9mon)" TargetMode="External"/><Relationship Id="rId1186" Type="http://schemas.openxmlformats.org/officeDocument/2006/relationships/hyperlink" Target="https://bulbapedia.bulbagarden.net/wiki/Lilligant_(Pok%C3%A9mon)" TargetMode="External"/><Relationship Id="rId114" Type="http://schemas.openxmlformats.org/officeDocument/2006/relationships/hyperlink" Target="https://bulbapedia.bulbagarden.net/wiki/Diglett_(Pok%C3%A9mon)" TargetMode="External"/><Relationship Id="rId598" Type="http://schemas.openxmlformats.org/officeDocument/2006/relationships/hyperlink" Target="https://bulbapedia.bulbagarden.net/wiki/Marshtomp_(Pok%C3%A9mon)" TargetMode="External"/><Relationship Id="rId1187" Type="http://schemas.openxmlformats.org/officeDocument/2006/relationships/hyperlink" Target="https://bulbapedia.bulbagarden.net/wiki/Basculin_(Pok%C3%A9mon)" TargetMode="External"/><Relationship Id="rId113" Type="http://schemas.openxmlformats.org/officeDocument/2006/relationships/hyperlink" Target="https://bulbapedia.bulbagarden.net/wiki/Diglett_(Pok%C3%A9mon)" TargetMode="External"/><Relationship Id="rId597" Type="http://schemas.openxmlformats.org/officeDocument/2006/relationships/hyperlink" Target="https://bulbapedia.bulbagarden.net/wiki/Marshtomp_(Pok%C3%A9mon)" TargetMode="External"/><Relationship Id="rId1188" Type="http://schemas.openxmlformats.org/officeDocument/2006/relationships/hyperlink" Target="https://bulbapedia.bulbagarden.net/wiki/Basculin_(Pok%C3%A9mon)" TargetMode="External"/><Relationship Id="rId112" Type="http://schemas.openxmlformats.org/officeDocument/2006/relationships/hyperlink" Target="https://bulbapedia.bulbagarden.net/wiki/Venomoth_(Pok%C3%A9mon)" TargetMode="External"/><Relationship Id="rId596" Type="http://schemas.openxmlformats.org/officeDocument/2006/relationships/hyperlink" Target="https://bulbapedia.bulbagarden.net/wiki/Mudkip_(Pok%C3%A9mon)" TargetMode="External"/><Relationship Id="rId1189" Type="http://schemas.openxmlformats.org/officeDocument/2006/relationships/hyperlink" Target="https://bulbapedia.bulbagarden.net/wiki/Basculin_(Pok%C3%A9mon)" TargetMode="External"/><Relationship Id="rId111" Type="http://schemas.openxmlformats.org/officeDocument/2006/relationships/hyperlink" Target="https://bulbapedia.bulbagarden.net/wiki/Venomoth_(Pok%C3%A9mon)" TargetMode="External"/><Relationship Id="rId595" Type="http://schemas.openxmlformats.org/officeDocument/2006/relationships/hyperlink" Target="https://bulbapedia.bulbagarden.net/wiki/Mudkip_(Pok%C3%A9mon)" TargetMode="External"/><Relationship Id="rId1136" Type="http://schemas.openxmlformats.org/officeDocument/2006/relationships/hyperlink" Target="https://bulbapedia.bulbagarden.net/wiki/Boldore_(Pok%C3%A9mon)" TargetMode="External"/><Relationship Id="rId1137" Type="http://schemas.openxmlformats.org/officeDocument/2006/relationships/hyperlink" Target="https://bulbapedia.bulbagarden.net/wiki/Gigalith_(Pok%C3%A9mon)" TargetMode="External"/><Relationship Id="rId1138" Type="http://schemas.openxmlformats.org/officeDocument/2006/relationships/hyperlink" Target="https://bulbapedia.bulbagarden.net/wiki/Gigalith_(Pok%C3%A9mon)" TargetMode="External"/><Relationship Id="rId1139" Type="http://schemas.openxmlformats.org/officeDocument/2006/relationships/hyperlink" Target="https://bulbapedia.bulbagarden.net/wiki/Woobat_(Pok%C3%A9mon)" TargetMode="External"/><Relationship Id="rId547" Type="http://schemas.openxmlformats.org/officeDocument/2006/relationships/hyperlink" Target="https://bulbapedia.bulbagarden.net/wiki/Stantler_(Pok%C3%A9mon)" TargetMode="External"/><Relationship Id="rId546" Type="http://schemas.openxmlformats.org/officeDocument/2006/relationships/hyperlink" Target="https://bulbapedia.bulbagarden.net/wiki/Porygon2_(Pok%C3%A9mon)" TargetMode="External"/><Relationship Id="rId545" Type="http://schemas.openxmlformats.org/officeDocument/2006/relationships/hyperlink" Target="https://bulbapedia.bulbagarden.net/wiki/Porygon2_(Pok%C3%A9mon)" TargetMode="External"/><Relationship Id="rId544" Type="http://schemas.openxmlformats.org/officeDocument/2006/relationships/hyperlink" Target="https://bulbapedia.bulbagarden.net/wiki/Donphan_(Pok%C3%A9mon)" TargetMode="External"/><Relationship Id="rId549" Type="http://schemas.openxmlformats.org/officeDocument/2006/relationships/hyperlink" Target="https://bulbapedia.bulbagarden.net/wiki/Smeargle_(Pok%C3%A9mon)" TargetMode="External"/><Relationship Id="rId548" Type="http://schemas.openxmlformats.org/officeDocument/2006/relationships/hyperlink" Target="https://bulbapedia.bulbagarden.net/wiki/Stantler_(Pok%C3%A9mon)" TargetMode="External"/><Relationship Id="rId1130" Type="http://schemas.openxmlformats.org/officeDocument/2006/relationships/hyperlink" Target="https://bulbapedia.bulbagarden.net/wiki/Blitzle_(Pok%C3%A9mon)" TargetMode="External"/><Relationship Id="rId1131" Type="http://schemas.openxmlformats.org/officeDocument/2006/relationships/hyperlink" Target="https://bulbapedia.bulbagarden.net/wiki/Zebstrika_(Pok%C3%A9mon)" TargetMode="External"/><Relationship Id="rId543" Type="http://schemas.openxmlformats.org/officeDocument/2006/relationships/hyperlink" Target="https://bulbapedia.bulbagarden.net/wiki/Donphan_(Pok%C3%A9mon)" TargetMode="External"/><Relationship Id="rId1132" Type="http://schemas.openxmlformats.org/officeDocument/2006/relationships/hyperlink" Target="https://bulbapedia.bulbagarden.net/wiki/Zebstrika_(Pok%C3%A9mon)" TargetMode="External"/><Relationship Id="rId542" Type="http://schemas.openxmlformats.org/officeDocument/2006/relationships/hyperlink" Target="https://bulbapedia.bulbagarden.net/wiki/Phanpy_(Pok%C3%A9mon)" TargetMode="External"/><Relationship Id="rId1133" Type="http://schemas.openxmlformats.org/officeDocument/2006/relationships/hyperlink" Target="https://bulbapedia.bulbagarden.net/wiki/Roggenrola_(Pok%C3%A9mon)" TargetMode="External"/><Relationship Id="rId541" Type="http://schemas.openxmlformats.org/officeDocument/2006/relationships/hyperlink" Target="https://bulbapedia.bulbagarden.net/wiki/Phanpy_(Pok%C3%A9mon)" TargetMode="External"/><Relationship Id="rId1134" Type="http://schemas.openxmlformats.org/officeDocument/2006/relationships/hyperlink" Target="https://bulbapedia.bulbagarden.net/wiki/Roggenrola_(Pok%C3%A9mon)" TargetMode="External"/><Relationship Id="rId540" Type="http://schemas.openxmlformats.org/officeDocument/2006/relationships/hyperlink" Target="https://bulbapedia.bulbagarden.net/wiki/Kingdra_(Pok%C3%A9mon)" TargetMode="External"/><Relationship Id="rId1135" Type="http://schemas.openxmlformats.org/officeDocument/2006/relationships/hyperlink" Target="https://bulbapedia.bulbagarden.net/wiki/Boldore_(Pok%C3%A9mon)" TargetMode="External"/><Relationship Id="rId1125" Type="http://schemas.openxmlformats.org/officeDocument/2006/relationships/hyperlink" Target="https://bulbapedia.bulbagarden.net/wiki/Tranquill_(Pok%C3%A9mon)" TargetMode="External"/><Relationship Id="rId1126" Type="http://schemas.openxmlformats.org/officeDocument/2006/relationships/hyperlink" Target="https://bulbapedia.bulbagarden.net/wiki/Tranquill_(Pok%C3%A9mon)" TargetMode="External"/><Relationship Id="rId1127" Type="http://schemas.openxmlformats.org/officeDocument/2006/relationships/hyperlink" Target="https://bulbapedia.bulbagarden.net/wiki/Unfezant_(Pok%C3%A9mon)" TargetMode="External"/><Relationship Id="rId1128" Type="http://schemas.openxmlformats.org/officeDocument/2006/relationships/hyperlink" Target="https://bulbapedia.bulbagarden.net/wiki/Unfezant_(Pok%C3%A9mon)" TargetMode="External"/><Relationship Id="rId1129" Type="http://schemas.openxmlformats.org/officeDocument/2006/relationships/hyperlink" Target="https://bulbapedia.bulbagarden.net/wiki/Blitzle_(Pok%C3%A9mon)" TargetMode="External"/><Relationship Id="rId536" Type="http://schemas.openxmlformats.org/officeDocument/2006/relationships/hyperlink" Target="https://bulbapedia.bulbagarden.net/wiki/Houndour_(Pok%C3%A9mon)" TargetMode="External"/><Relationship Id="rId535" Type="http://schemas.openxmlformats.org/officeDocument/2006/relationships/hyperlink" Target="https://bulbapedia.bulbagarden.net/wiki/Houndour_(Pok%C3%A9mon)" TargetMode="External"/><Relationship Id="rId534" Type="http://schemas.openxmlformats.org/officeDocument/2006/relationships/hyperlink" Target="https://bulbapedia.bulbagarden.net/wiki/Skarmory_(Pok%C3%A9mon)" TargetMode="External"/><Relationship Id="rId533" Type="http://schemas.openxmlformats.org/officeDocument/2006/relationships/hyperlink" Target="https://bulbapedia.bulbagarden.net/wiki/Skarmory_(Pok%C3%A9mon)" TargetMode="External"/><Relationship Id="rId539" Type="http://schemas.openxmlformats.org/officeDocument/2006/relationships/hyperlink" Target="https://bulbapedia.bulbagarden.net/wiki/Kingdra_(Pok%C3%A9mon)" TargetMode="External"/><Relationship Id="rId538" Type="http://schemas.openxmlformats.org/officeDocument/2006/relationships/hyperlink" Target="https://bulbapedia.bulbagarden.net/wiki/Houndoom_(Pok%C3%A9mon)" TargetMode="External"/><Relationship Id="rId537" Type="http://schemas.openxmlformats.org/officeDocument/2006/relationships/hyperlink" Target="https://bulbapedia.bulbagarden.net/wiki/Houndoom_(Pok%C3%A9mon)" TargetMode="External"/><Relationship Id="rId1120" Type="http://schemas.openxmlformats.org/officeDocument/2006/relationships/hyperlink" Target="https://bulbapedia.bulbagarden.net/wiki/Munna_(Pok%C3%A9mon)" TargetMode="External"/><Relationship Id="rId532" Type="http://schemas.openxmlformats.org/officeDocument/2006/relationships/hyperlink" Target="https://bulbapedia.bulbagarden.net/wiki/Mantine_(Pok%C3%A9mon)" TargetMode="External"/><Relationship Id="rId1121" Type="http://schemas.openxmlformats.org/officeDocument/2006/relationships/hyperlink" Target="https://bulbapedia.bulbagarden.net/wiki/Musharna_(Pok%C3%A9mon)" TargetMode="External"/><Relationship Id="rId531" Type="http://schemas.openxmlformats.org/officeDocument/2006/relationships/hyperlink" Target="https://bulbapedia.bulbagarden.net/wiki/Mantine_(Pok%C3%A9mon)" TargetMode="External"/><Relationship Id="rId1122" Type="http://schemas.openxmlformats.org/officeDocument/2006/relationships/hyperlink" Target="https://bulbapedia.bulbagarden.net/wiki/Musharna_(Pok%C3%A9mon)" TargetMode="External"/><Relationship Id="rId530" Type="http://schemas.openxmlformats.org/officeDocument/2006/relationships/hyperlink" Target="https://bulbapedia.bulbagarden.net/wiki/Delibird_(Pok%C3%A9mon)" TargetMode="External"/><Relationship Id="rId1123" Type="http://schemas.openxmlformats.org/officeDocument/2006/relationships/hyperlink" Target="https://bulbapedia.bulbagarden.net/wiki/Pidove_(Pok%C3%A9mon)" TargetMode="External"/><Relationship Id="rId1124" Type="http://schemas.openxmlformats.org/officeDocument/2006/relationships/hyperlink" Target="https://bulbapedia.bulbagarden.net/wiki/Pidove_(Pok%C3%A9mon)" TargetMode="External"/><Relationship Id="rId1158" Type="http://schemas.openxmlformats.org/officeDocument/2006/relationships/hyperlink" Target="https://bulbapedia.bulbagarden.net/wiki/Palpitoad_(Pok%C3%A9mon)" TargetMode="External"/><Relationship Id="rId1159" Type="http://schemas.openxmlformats.org/officeDocument/2006/relationships/hyperlink" Target="https://bulbapedia.bulbagarden.net/wiki/Seismitoad_(Pok%C3%A9mon)" TargetMode="External"/><Relationship Id="rId569" Type="http://schemas.openxmlformats.org/officeDocument/2006/relationships/hyperlink" Target="https://bulbapedia.bulbagarden.net/wiki/Suicune_(Pok%C3%A9mon)" TargetMode="External"/><Relationship Id="rId568" Type="http://schemas.openxmlformats.org/officeDocument/2006/relationships/hyperlink" Target="https://bulbapedia.bulbagarden.net/wiki/Entei_(Pok%C3%A9mon)" TargetMode="External"/><Relationship Id="rId567" Type="http://schemas.openxmlformats.org/officeDocument/2006/relationships/hyperlink" Target="https://bulbapedia.bulbagarden.net/wiki/Entei_(Pok%C3%A9mon)" TargetMode="External"/><Relationship Id="rId566" Type="http://schemas.openxmlformats.org/officeDocument/2006/relationships/hyperlink" Target="https://bulbapedia.bulbagarden.net/wiki/Raikou_(Pok%C3%A9mon)" TargetMode="External"/><Relationship Id="rId561" Type="http://schemas.openxmlformats.org/officeDocument/2006/relationships/hyperlink" Target="https://bulbapedia.bulbagarden.net/wiki/Miltank_(Pok%C3%A9mon)" TargetMode="External"/><Relationship Id="rId1150" Type="http://schemas.openxmlformats.org/officeDocument/2006/relationships/hyperlink" Target="https://bulbapedia.bulbagarden.net/wiki/Timburr_(Pok%C3%A9mon)" TargetMode="External"/><Relationship Id="rId560" Type="http://schemas.openxmlformats.org/officeDocument/2006/relationships/hyperlink" Target="https://bulbapedia.bulbagarden.net/wiki/Magby_(Pok%C3%A9mon)" TargetMode="External"/><Relationship Id="rId1151" Type="http://schemas.openxmlformats.org/officeDocument/2006/relationships/hyperlink" Target="https://bulbapedia.bulbagarden.net/wiki/Gurdurr_(Pok%C3%A9mon)" TargetMode="External"/><Relationship Id="rId1152" Type="http://schemas.openxmlformats.org/officeDocument/2006/relationships/hyperlink" Target="https://bulbapedia.bulbagarden.net/wiki/Gurdurr_(Pok%C3%A9mon)" TargetMode="External"/><Relationship Id="rId1153" Type="http://schemas.openxmlformats.org/officeDocument/2006/relationships/hyperlink" Target="https://bulbapedia.bulbagarden.net/wiki/Conkeldurr_(Pok%C3%A9mon)" TargetMode="External"/><Relationship Id="rId565" Type="http://schemas.openxmlformats.org/officeDocument/2006/relationships/hyperlink" Target="https://bulbapedia.bulbagarden.net/wiki/Raikou_(Pok%C3%A9mon)" TargetMode="External"/><Relationship Id="rId1154" Type="http://schemas.openxmlformats.org/officeDocument/2006/relationships/hyperlink" Target="https://bulbapedia.bulbagarden.net/wiki/Conkeldurr_(Pok%C3%A9mon)" TargetMode="External"/><Relationship Id="rId564" Type="http://schemas.openxmlformats.org/officeDocument/2006/relationships/hyperlink" Target="https://bulbapedia.bulbagarden.net/wiki/Blissey_(Pok%C3%A9mon)" TargetMode="External"/><Relationship Id="rId1155" Type="http://schemas.openxmlformats.org/officeDocument/2006/relationships/hyperlink" Target="https://bulbapedia.bulbagarden.net/wiki/Tympole_(Pok%C3%A9mon)" TargetMode="External"/><Relationship Id="rId563" Type="http://schemas.openxmlformats.org/officeDocument/2006/relationships/hyperlink" Target="https://bulbapedia.bulbagarden.net/wiki/Blissey_(Pok%C3%A9mon)" TargetMode="External"/><Relationship Id="rId1156" Type="http://schemas.openxmlformats.org/officeDocument/2006/relationships/hyperlink" Target="https://bulbapedia.bulbagarden.net/wiki/Tympole_(Pok%C3%A9mon)" TargetMode="External"/><Relationship Id="rId562" Type="http://schemas.openxmlformats.org/officeDocument/2006/relationships/hyperlink" Target="https://bulbapedia.bulbagarden.net/wiki/Miltank_(Pok%C3%A9mon)" TargetMode="External"/><Relationship Id="rId1157" Type="http://schemas.openxmlformats.org/officeDocument/2006/relationships/hyperlink" Target="https://bulbapedia.bulbagarden.net/wiki/Palpitoad_(Pok%C3%A9mon)" TargetMode="External"/><Relationship Id="rId1147" Type="http://schemas.openxmlformats.org/officeDocument/2006/relationships/hyperlink" Target="https://bulbapedia.bulbagarden.net/wiki/Audino_(Pok%C3%A9mon)" TargetMode="External"/><Relationship Id="rId1148" Type="http://schemas.openxmlformats.org/officeDocument/2006/relationships/hyperlink" Target="https://bulbapedia.bulbagarden.net/wiki/Audino_(Pok%C3%A9mon)" TargetMode="External"/><Relationship Id="rId1149" Type="http://schemas.openxmlformats.org/officeDocument/2006/relationships/hyperlink" Target="https://bulbapedia.bulbagarden.net/wiki/Timburr_(Pok%C3%A9mon)" TargetMode="External"/><Relationship Id="rId558" Type="http://schemas.openxmlformats.org/officeDocument/2006/relationships/hyperlink" Target="https://bulbapedia.bulbagarden.net/wiki/Elekid_(Pok%C3%A9mon)" TargetMode="External"/><Relationship Id="rId557" Type="http://schemas.openxmlformats.org/officeDocument/2006/relationships/hyperlink" Target="https://bulbapedia.bulbagarden.net/wiki/Elekid_(Pok%C3%A9mon)" TargetMode="External"/><Relationship Id="rId556" Type="http://schemas.openxmlformats.org/officeDocument/2006/relationships/hyperlink" Target="https://bulbapedia.bulbagarden.net/wiki/Smoochum_(Pok%C3%A9mon)" TargetMode="External"/><Relationship Id="rId555" Type="http://schemas.openxmlformats.org/officeDocument/2006/relationships/hyperlink" Target="https://bulbapedia.bulbagarden.net/wiki/Smoochum_(Pok%C3%A9mon)" TargetMode="External"/><Relationship Id="rId559" Type="http://schemas.openxmlformats.org/officeDocument/2006/relationships/hyperlink" Target="https://bulbapedia.bulbagarden.net/wiki/Magby_(Pok%C3%A9mon)" TargetMode="External"/><Relationship Id="rId550" Type="http://schemas.openxmlformats.org/officeDocument/2006/relationships/hyperlink" Target="https://bulbapedia.bulbagarden.net/wiki/Smeargle_(Pok%C3%A9mon)" TargetMode="External"/><Relationship Id="rId1140" Type="http://schemas.openxmlformats.org/officeDocument/2006/relationships/hyperlink" Target="https://bulbapedia.bulbagarden.net/wiki/Woobat_(Pok%C3%A9mon)" TargetMode="External"/><Relationship Id="rId1141" Type="http://schemas.openxmlformats.org/officeDocument/2006/relationships/hyperlink" Target="https://bulbapedia.bulbagarden.net/wiki/Swoobat_(Pok%C3%A9mon)" TargetMode="External"/><Relationship Id="rId1142" Type="http://schemas.openxmlformats.org/officeDocument/2006/relationships/hyperlink" Target="https://bulbapedia.bulbagarden.net/wiki/Swoobat_(Pok%C3%A9mon)" TargetMode="External"/><Relationship Id="rId554" Type="http://schemas.openxmlformats.org/officeDocument/2006/relationships/hyperlink" Target="https://bulbapedia.bulbagarden.net/wiki/Hitmontop_(Pok%C3%A9mon)" TargetMode="External"/><Relationship Id="rId1143" Type="http://schemas.openxmlformats.org/officeDocument/2006/relationships/hyperlink" Target="https://bulbapedia.bulbagarden.net/wiki/Drilbur_(Pok%C3%A9mon)" TargetMode="External"/><Relationship Id="rId553" Type="http://schemas.openxmlformats.org/officeDocument/2006/relationships/hyperlink" Target="https://bulbapedia.bulbagarden.net/wiki/Hitmontop_(Pok%C3%A9mon)" TargetMode="External"/><Relationship Id="rId1144" Type="http://schemas.openxmlformats.org/officeDocument/2006/relationships/hyperlink" Target="https://bulbapedia.bulbagarden.net/wiki/Drilbur_(Pok%C3%A9mon)" TargetMode="External"/><Relationship Id="rId552" Type="http://schemas.openxmlformats.org/officeDocument/2006/relationships/hyperlink" Target="https://bulbapedia.bulbagarden.net/wiki/Tyrogue_(Pok%C3%A9mon)" TargetMode="External"/><Relationship Id="rId1145" Type="http://schemas.openxmlformats.org/officeDocument/2006/relationships/hyperlink" Target="https://bulbapedia.bulbagarden.net/wiki/Excadrill_(Pok%C3%A9mon)" TargetMode="External"/><Relationship Id="rId551" Type="http://schemas.openxmlformats.org/officeDocument/2006/relationships/hyperlink" Target="https://bulbapedia.bulbagarden.net/wiki/Tyrogue_(Pok%C3%A9mon)" TargetMode="External"/><Relationship Id="rId1146" Type="http://schemas.openxmlformats.org/officeDocument/2006/relationships/hyperlink" Target="https://bulbapedia.bulbagarden.net/wiki/Excadrill_(Pok%C3%A9mon)" TargetMode="External"/><Relationship Id="rId495" Type="http://schemas.openxmlformats.org/officeDocument/2006/relationships/hyperlink" Target="https://bulbapedia.bulbagarden.net/wiki/Qwilfish_(Pok%C3%A9mon)" TargetMode="External"/><Relationship Id="rId494" Type="http://schemas.openxmlformats.org/officeDocument/2006/relationships/hyperlink" Target="https://bulbapedia.bulbagarden.net/wiki/Granbull_(Pok%C3%A9mon)" TargetMode="External"/><Relationship Id="rId493" Type="http://schemas.openxmlformats.org/officeDocument/2006/relationships/hyperlink" Target="https://bulbapedia.bulbagarden.net/wiki/Granbull_(Pok%C3%A9mon)" TargetMode="External"/><Relationship Id="rId492" Type="http://schemas.openxmlformats.org/officeDocument/2006/relationships/hyperlink" Target="https://bulbapedia.bulbagarden.net/wiki/Snubbull_(Pok%C3%A9mon)" TargetMode="External"/><Relationship Id="rId499" Type="http://schemas.openxmlformats.org/officeDocument/2006/relationships/hyperlink" Target="https://bulbapedia.bulbagarden.net/wiki/Scizor_(Pok%C3%A9mon)" TargetMode="External"/><Relationship Id="rId498" Type="http://schemas.openxmlformats.org/officeDocument/2006/relationships/hyperlink" Target="https://bulbapedia.bulbagarden.net/wiki/Qwilfish_(Pok%C3%A9mon)" TargetMode="External"/><Relationship Id="rId497" Type="http://schemas.openxmlformats.org/officeDocument/2006/relationships/hyperlink" Target="https://bulbapedia.bulbagarden.net/wiki/Qwilfish_(Pok%C3%A9mon)" TargetMode="External"/><Relationship Id="rId496" Type="http://schemas.openxmlformats.org/officeDocument/2006/relationships/hyperlink" Target="https://bulbapedia.bulbagarden.net/wiki/Qwilfish_(Pok%C3%A9mon)" TargetMode="External"/><Relationship Id="rId1610" Type="http://schemas.openxmlformats.org/officeDocument/2006/relationships/hyperlink" Target="https://bulbapedia.bulbagarden.net/wiki/Toxapex_(Pok%C3%A9mon)" TargetMode="External"/><Relationship Id="rId1611" Type="http://schemas.openxmlformats.org/officeDocument/2006/relationships/hyperlink" Target="https://bulbapedia.bulbagarden.net/wiki/Mudbray_(Pok%C3%A9mon)" TargetMode="External"/><Relationship Id="rId1612" Type="http://schemas.openxmlformats.org/officeDocument/2006/relationships/hyperlink" Target="https://bulbapedia.bulbagarden.net/wiki/Mudbray_(Pok%C3%A9mon)" TargetMode="External"/><Relationship Id="rId1613" Type="http://schemas.openxmlformats.org/officeDocument/2006/relationships/hyperlink" Target="https://bulbapedia.bulbagarden.net/wiki/Mudsdale_(Pok%C3%A9mon)" TargetMode="External"/><Relationship Id="rId1614" Type="http://schemas.openxmlformats.org/officeDocument/2006/relationships/hyperlink" Target="https://bulbapedia.bulbagarden.net/wiki/Mudsdale_(Pok%C3%A9mon)" TargetMode="External"/><Relationship Id="rId1615" Type="http://schemas.openxmlformats.org/officeDocument/2006/relationships/hyperlink" Target="https://bulbapedia.bulbagarden.net/wiki/Dewpider_(Pok%C3%A9mon)" TargetMode="External"/><Relationship Id="rId1616" Type="http://schemas.openxmlformats.org/officeDocument/2006/relationships/hyperlink" Target="https://bulbapedia.bulbagarden.net/wiki/Dewpider_(Pok%C3%A9mon)" TargetMode="External"/><Relationship Id="rId907" Type="http://schemas.openxmlformats.org/officeDocument/2006/relationships/hyperlink" Target="https://bulbapedia.bulbagarden.net/wiki/Burmy_(Pok%C3%A9mon)" TargetMode="External"/><Relationship Id="rId1617" Type="http://schemas.openxmlformats.org/officeDocument/2006/relationships/hyperlink" Target="https://bulbapedia.bulbagarden.net/wiki/Araquanid_(Pok%C3%A9mon)" TargetMode="External"/><Relationship Id="rId906" Type="http://schemas.openxmlformats.org/officeDocument/2006/relationships/hyperlink" Target="https://bulbapedia.bulbagarden.net/wiki/Bastiodon_(Pok%C3%A9mon)" TargetMode="External"/><Relationship Id="rId1618" Type="http://schemas.openxmlformats.org/officeDocument/2006/relationships/hyperlink" Target="https://bulbapedia.bulbagarden.net/wiki/Araquanid_(Pok%C3%A9mon)" TargetMode="External"/><Relationship Id="rId905" Type="http://schemas.openxmlformats.org/officeDocument/2006/relationships/hyperlink" Target="https://bulbapedia.bulbagarden.net/wiki/Bastiodon_(Pok%C3%A9mon)" TargetMode="External"/><Relationship Id="rId1619" Type="http://schemas.openxmlformats.org/officeDocument/2006/relationships/hyperlink" Target="https://bulbapedia.bulbagarden.net/wiki/Fomantis_(Pok%C3%A9mon)" TargetMode="External"/><Relationship Id="rId904" Type="http://schemas.openxmlformats.org/officeDocument/2006/relationships/hyperlink" Target="https://bulbapedia.bulbagarden.net/wiki/Shieldon_(Pok%C3%A9mon)" TargetMode="External"/><Relationship Id="rId909" Type="http://schemas.openxmlformats.org/officeDocument/2006/relationships/hyperlink" Target="https://bulbapedia.bulbagarden.net/wiki/Wormadam_(Pok%C3%A9mon)" TargetMode="External"/><Relationship Id="rId908" Type="http://schemas.openxmlformats.org/officeDocument/2006/relationships/hyperlink" Target="https://bulbapedia.bulbagarden.net/wiki/Burmy_(Pok%C3%A9mon)" TargetMode="External"/><Relationship Id="rId903" Type="http://schemas.openxmlformats.org/officeDocument/2006/relationships/hyperlink" Target="https://bulbapedia.bulbagarden.net/wiki/Shieldon_(Pok%C3%A9mon)" TargetMode="External"/><Relationship Id="rId902" Type="http://schemas.openxmlformats.org/officeDocument/2006/relationships/hyperlink" Target="https://bulbapedia.bulbagarden.net/wiki/Rampardos_(Pok%C3%A9mon)" TargetMode="External"/><Relationship Id="rId901" Type="http://schemas.openxmlformats.org/officeDocument/2006/relationships/hyperlink" Target="https://bulbapedia.bulbagarden.net/wiki/Rampardos_(Pok%C3%A9mon)" TargetMode="External"/><Relationship Id="rId900" Type="http://schemas.openxmlformats.org/officeDocument/2006/relationships/hyperlink" Target="https://bulbapedia.bulbagarden.net/wiki/Cranidos_(Pok%C3%A9mon)" TargetMode="External"/><Relationship Id="rId1600" Type="http://schemas.openxmlformats.org/officeDocument/2006/relationships/hyperlink" Target="https://bulbapedia.bulbagarden.net/wiki/Ribombee_(Pok%C3%A9mon)" TargetMode="External"/><Relationship Id="rId1601" Type="http://schemas.openxmlformats.org/officeDocument/2006/relationships/hyperlink" Target="https://bulbapedia.bulbagarden.net/wiki/Rockruff_(Pok%C3%A9mon)" TargetMode="External"/><Relationship Id="rId1602" Type="http://schemas.openxmlformats.org/officeDocument/2006/relationships/hyperlink" Target="https://bulbapedia.bulbagarden.net/wiki/Rockruff_(Pok%C3%A9mon)" TargetMode="External"/><Relationship Id="rId1603" Type="http://schemas.openxmlformats.org/officeDocument/2006/relationships/hyperlink" Target="https://bulbapedia.bulbagarden.net/wiki/Lycanroc_(Pok%C3%A9mon)" TargetMode="External"/><Relationship Id="rId1604" Type="http://schemas.openxmlformats.org/officeDocument/2006/relationships/hyperlink" Target="https://bulbapedia.bulbagarden.net/wiki/Lycanroc_(Pok%C3%A9mon)" TargetMode="External"/><Relationship Id="rId1605" Type="http://schemas.openxmlformats.org/officeDocument/2006/relationships/hyperlink" Target="https://bulbapedia.bulbagarden.net/wiki/Wishiwashi_(Pok%C3%A9mon)" TargetMode="External"/><Relationship Id="rId1606" Type="http://schemas.openxmlformats.org/officeDocument/2006/relationships/hyperlink" Target="https://bulbapedia.bulbagarden.net/wiki/Wishiwashi_(Pok%C3%A9mon)" TargetMode="External"/><Relationship Id="rId1607" Type="http://schemas.openxmlformats.org/officeDocument/2006/relationships/hyperlink" Target="https://bulbapedia.bulbagarden.net/wiki/Mareanie_(Pok%C3%A9mon)" TargetMode="External"/><Relationship Id="rId1608" Type="http://schemas.openxmlformats.org/officeDocument/2006/relationships/hyperlink" Target="https://bulbapedia.bulbagarden.net/wiki/Mareanie_(Pok%C3%A9mon)" TargetMode="External"/><Relationship Id="rId1609" Type="http://schemas.openxmlformats.org/officeDocument/2006/relationships/hyperlink" Target="https://bulbapedia.bulbagarden.net/wiki/Toxapex_(Pok%C3%A9mon)" TargetMode="External"/><Relationship Id="rId1631" Type="http://schemas.openxmlformats.org/officeDocument/2006/relationships/hyperlink" Target="https://bulbapedia.bulbagarden.net/wiki/Stufful_(Pok%C3%A9mon)" TargetMode="External"/><Relationship Id="rId1632" Type="http://schemas.openxmlformats.org/officeDocument/2006/relationships/hyperlink" Target="https://bulbapedia.bulbagarden.net/wiki/Stufful_(Pok%C3%A9mon)" TargetMode="External"/><Relationship Id="rId1633" Type="http://schemas.openxmlformats.org/officeDocument/2006/relationships/hyperlink" Target="https://bulbapedia.bulbagarden.net/wiki/Bewear_(Pok%C3%A9mon)" TargetMode="External"/><Relationship Id="rId1634" Type="http://schemas.openxmlformats.org/officeDocument/2006/relationships/hyperlink" Target="https://bulbapedia.bulbagarden.net/wiki/Bewear_(Pok%C3%A9mon)" TargetMode="External"/><Relationship Id="rId1635" Type="http://schemas.openxmlformats.org/officeDocument/2006/relationships/hyperlink" Target="https://bulbapedia.bulbagarden.net/wiki/Bounsweet_(Pok%C3%A9mon)" TargetMode="External"/><Relationship Id="rId1636" Type="http://schemas.openxmlformats.org/officeDocument/2006/relationships/hyperlink" Target="https://bulbapedia.bulbagarden.net/wiki/Bounsweet_(Pok%C3%A9mon)" TargetMode="External"/><Relationship Id="rId1637" Type="http://schemas.openxmlformats.org/officeDocument/2006/relationships/hyperlink" Target="https://bulbapedia.bulbagarden.net/wiki/Steenee_(Pok%C3%A9mon)" TargetMode="External"/><Relationship Id="rId1638" Type="http://schemas.openxmlformats.org/officeDocument/2006/relationships/hyperlink" Target="https://bulbapedia.bulbagarden.net/wiki/Steenee_(Pok%C3%A9mon)" TargetMode="External"/><Relationship Id="rId929" Type="http://schemas.openxmlformats.org/officeDocument/2006/relationships/hyperlink" Target="https://bulbapedia.bulbagarden.net/wiki/Gastrodon_(Pok%C3%A9mon)" TargetMode="External"/><Relationship Id="rId1639" Type="http://schemas.openxmlformats.org/officeDocument/2006/relationships/hyperlink" Target="https://bulbapedia.bulbagarden.net/wiki/Tsareena_(Pok%C3%A9mon)" TargetMode="External"/><Relationship Id="rId928" Type="http://schemas.openxmlformats.org/officeDocument/2006/relationships/hyperlink" Target="https://bulbapedia.bulbagarden.net/wiki/Shellos_(Pok%C3%A9mon)" TargetMode="External"/><Relationship Id="rId927" Type="http://schemas.openxmlformats.org/officeDocument/2006/relationships/hyperlink" Target="https://bulbapedia.bulbagarden.net/wiki/Shellos_(Pok%C3%A9mon)" TargetMode="External"/><Relationship Id="rId926" Type="http://schemas.openxmlformats.org/officeDocument/2006/relationships/hyperlink" Target="https://bulbapedia.bulbagarden.net/wiki/Cherrim_(Pok%C3%A9mon)" TargetMode="External"/><Relationship Id="rId921" Type="http://schemas.openxmlformats.org/officeDocument/2006/relationships/hyperlink" Target="https://bulbapedia.bulbagarden.net/wiki/Floatzel_(Pok%C3%A9mon)" TargetMode="External"/><Relationship Id="rId920" Type="http://schemas.openxmlformats.org/officeDocument/2006/relationships/hyperlink" Target="https://bulbapedia.bulbagarden.net/wiki/Buizel_(Pok%C3%A9mon)" TargetMode="External"/><Relationship Id="rId925" Type="http://schemas.openxmlformats.org/officeDocument/2006/relationships/hyperlink" Target="https://bulbapedia.bulbagarden.net/wiki/Cherrim_(Pok%C3%A9mon)" TargetMode="External"/><Relationship Id="rId924" Type="http://schemas.openxmlformats.org/officeDocument/2006/relationships/hyperlink" Target="https://bulbapedia.bulbagarden.net/wiki/Cherubi_(Pok%C3%A9mon)" TargetMode="External"/><Relationship Id="rId923" Type="http://schemas.openxmlformats.org/officeDocument/2006/relationships/hyperlink" Target="https://bulbapedia.bulbagarden.net/wiki/Cherubi_(Pok%C3%A9mon)" TargetMode="External"/><Relationship Id="rId922" Type="http://schemas.openxmlformats.org/officeDocument/2006/relationships/hyperlink" Target="https://bulbapedia.bulbagarden.net/wiki/Floatzel_(Pok%C3%A9mon)" TargetMode="External"/><Relationship Id="rId1630" Type="http://schemas.openxmlformats.org/officeDocument/2006/relationships/hyperlink" Target="https://bulbapedia.bulbagarden.net/wiki/Salazzle_(Pok%C3%A9mon)" TargetMode="External"/><Relationship Id="rId1620" Type="http://schemas.openxmlformats.org/officeDocument/2006/relationships/hyperlink" Target="https://bulbapedia.bulbagarden.net/wiki/Fomantis_(Pok%C3%A9mon)" TargetMode="External"/><Relationship Id="rId1621" Type="http://schemas.openxmlformats.org/officeDocument/2006/relationships/hyperlink" Target="https://bulbapedia.bulbagarden.net/wiki/Lurantis_(Pok%C3%A9mon)" TargetMode="External"/><Relationship Id="rId1622" Type="http://schemas.openxmlformats.org/officeDocument/2006/relationships/hyperlink" Target="https://bulbapedia.bulbagarden.net/wiki/Lurantis_(Pok%C3%A9mon)" TargetMode="External"/><Relationship Id="rId1623" Type="http://schemas.openxmlformats.org/officeDocument/2006/relationships/hyperlink" Target="https://bulbapedia.bulbagarden.net/wiki/Morelull_(Pok%C3%A9mon)" TargetMode="External"/><Relationship Id="rId1624" Type="http://schemas.openxmlformats.org/officeDocument/2006/relationships/hyperlink" Target="https://bulbapedia.bulbagarden.net/wiki/Morelull_(Pok%C3%A9mon)" TargetMode="External"/><Relationship Id="rId1625" Type="http://schemas.openxmlformats.org/officeDocument/2006/relationships/hyperlink" Target="https://bulbapedia.bulbagarden.net/wiki/Shiinotic_(Pok%C3%A9mon)" TargetMode="External"/><Relationship Id="rId1626" Type="http://schemas.openxmlformats.org/officeDocument/2006/relationships/hyperlink" Target="https://bulbapedia.bulbagarden.net/wiki/Shiinotic_(Pok%C3%A9mon)" TargetMode="External"/><Relationship Id="rId1627" Type="http://schemas.openxmlformats.org/officeDocument/2006/relationships/hyperlink" Target="https://bulbapedia.bulbagarden.net/wiki/Salandit_(Pok%C3%A9mon)" TargetMode="External"/><Relationship Id="rId918" Type="http://schemas.openxmlformats.org/officeDocument/2006/relationships/hyperlink" Target="https://bulbapedia.bulbagarden.net/wiki/Pachirisu_(Pok%C3%A9mon)" TargetMode="External"/><Relationship Id="rId1628" Type="http://schemas.openxmlformats.org/officeDocument/2006/relationships/hyperlink" Target="https://bulbapedia.bulbagarden.net/wiki/Salandit_(Pok%C3%A9mon)" TargetMode="External"/><Relationship Id="rId917" Type="http://schemas.openxmlformats.org/officeDocument/2006/relationships/hyperlink" Target="https://bulbapedia.bulbagarden.net/wiki/Pachirisu_(Pok%C3%A9mon)" TargetMode="External"/><Relationship Id="rId1629" Type="http://schemas.openxmlformats.org/officeDocument/2006/relationships/hyperlink" Target="https://bulbapedia.bulbagarden.net/wiki/Salazzle_(Pok%C3%A9mon)" TargetMode="External"/><Relationship Id="rId916" Type="http://schemas.openxmlformats.org/officeDocument/2006/relationships/hyperlink" Target="https://bulbapedia.bulbagarden.net/wiki/Vespiquen_(Pok%C3%A9mon)" TargetMode="External"/><Relationship Id="rId915" Type="http://schemas.openxmlformats.org/officeDocument/2006/relationships/hyperlink" Target="https://bulbapedia.bulbagarden.net/wiki/Vespiquen_(Pok%C3%A9mon)" TargetMode="External"/><Relationship Id="rId919" Type="http://schemas.openxmlformats.org/officeDocument/2006/relationships/hyperlink" Target="https://bulbapedia.bulbagarden.net/wiki/Buizel_(Pok%C3%A9mon)" TargetMode="External"/><Relationship Id="rId910" Type="http://schemas.openxmlformats.org/officeDocument/2006/relationships/hyperlink" Target="https://bulbapedia.bulbagarden.net/wiki/Wormadam_(Pok%C3%A9mon)" TargetMode="External"/><Relationship Id="rId914" Type="http://schemas.openxmlformats.org/officeDocument/2006/relationships/hyperlink" Target="https://bulbapedia.bulbagarden.net/wiki/Combee_(Pok%C3%A9mon)" TargetMode="External"/><Relationship Id="rId913" Type="http://schemas.openxmlformats.org/officeDocument/2006/relationships/hyperlink" Target="https://bulbapedia.bulbagarden.net/wiki/Combee_(Pok%C3%A9mon)" TargetMode="External"/><Relationship Id="rId912" Type="http://schemas.openxmlformats.org/officeDocument/2006/relationships/hyperlink" Target="https://bulbapedia.bulbagarden.net/wiki/Mothim_(Pok%C3%A9mon)" TargetMode="External"/><Relationship Id="rId911" Type="http://schemas.openxmlformats.org/officeDocument/2006/relationships/hyperlink" Target="https://bulbapedia.bulbagarden.net/wiki/Mothim_(Pok%C3%A9mon)" TargetMode="External"/><Relationship Id="rId1213" Type="http://schemas.openxmlformats.org/officeDocument/2006/relationships/hyperlink" Target="https://bulbapedia.bulbagarden.net/wiki/Scrafty_(Pok%C3%A9mon)" TargetMode="External"/><Relationship Id="rId1697" Type="http://schemas.openxmlformats.org/officeDocument/2006/relationships/hyperlink" Target="https://bulbapedia.bulbagarden.net/wiki/Lunala_(Pok%C3%A9mon)" TargetMode="External"/><Relationship Id="rId1214" Type="http://schemas.openxmlformats.org/officeDocument/2006/relationships/hyperlink" Target="https://bulbapedia.bulbagarden.net/wiki/Scrafty_(Pok%C3%A9mon)" TargetMode="External"/><Relationship Id="rId1698" Type="http://schemas.openxmlformats.org/officeDocument/2006/relationships/hyperlink" Target="https://bulbapedia.bulbagarden.net/wiki/Lunala_(Pok%C3%A9mon)" TargetMode="External"/><Relationship Id="rId1215" Type="http://schemas.openxmlformats.org/officeDocument/2006/relationships/hyperlink" Target="https://bulbapedia.bulbagarden.net/wiki/Sigilyph_(Pok%C3%A9mon)" TargetMode="External"/><Relationship Id="rId1699" Type="http://schemas.openxmlformats.org/officeDocument/2006/relationships/hyperlink" Target="https://bulbapedia.bulbagarden.net/wiki/Nihilego_(Pok%C3%A9mon)" TargetMode="External"/><Relationship Id="rId1216" Type="http://schemas.openxmlformats.org/officeDocument/2006/relationships/hyperlink" Target="https://bulbapedia.bulbagarden.net/wiki/Sigilyph_(Pok%C3%A9mon)" TargetMode="External"/><Relationship Id="rId1217" Type="http://schemas.openxmlformats.org/officeDocument/2006/relationships/hyperlink" Target="https://bulbapedia.bulbagarden.net/wiki/Yamask_(Pok%C3%A9mon)" TargetMode="External"/><Relationship Id="rId1218" Type="http://schemas.openxmlformats.org/officeDocument/2006/relationships/hyperlink" Target="https://bulbapedia.bulbagarden.net/wiki/Yamask_(Pok%C3%A9mon)" TargetMode="External"/><Relationship Id="rId1219" Type="http://schemas.openxmlformats.org/officeDocument/2006/relationships/hyperlink" Target="https://bulbapedia.bulbagarden.net/wiki/Yamask_(Pok%C3%A9mon)" TargetMode="External"/><Relationship Id="rId866" Type="http://schemas.openxmlformats.org/officeDocument/2006/relationships/hyperlink" Target="https://bulbapedia.bulbagarden.net/wiki/Monferno_(Pok%C3%A9mon)" TargetMode="External"/><Relationship Id="rId865" Type="http://schemas.openxmlformats.org/officeDocument/2006/relationships/hyperlink" Target="https://bulbapedia.bulbagarden.net/wiki/Monferno_(Pok%C3%A9mon)" TargetMode="External"/><Relationship Id="rId864" Type="http://schemas.openxmlformats.org/officeDocument/2006/relationships/hyperlink" Target="https://bulbapedia.bulbagarden.net/wiki/Chimchar_(Pok%C3%A9mon)" TargetMode="External"/><Relationship Id="rId863" Type="http://schemas.openxmlformats.org/officeDocument/2006/relationships/hyperlink" Target="https://bulbapedia.bulbagarden.net/wiki/Chimchar_(Pok%C3%A9mon)" TargetMode="External"/><Relationship Id="rId869" Type="http://schemas.openxmlformats.org/officeDocument/2006/relationships/hyperlink" Target="https://bulbapedia.bulbagarden.net/wiki/Piplup_(Pok%C3%A9mon)" TargetMode="External"/><Relationship Id="rId868" Type="http://schemas.openxmlformats.org/officeDocument/2006/relationships/hyperlink" Target="https://bulbapedia.bulbagarden.net/wiki/Infernape_(Pok%C3%A9mon)" TargetMode="External"/><Relationship Id="rId867" Type="http://schemas.openxmlformats.org/officeDocument/2006/relationships/hyperlink" Target="https://bulbapedia.bulbagarden.net/wiki/Infernape_(Pok%C3%A9mon)" TargetMode="External"/><Relationship Id="rId1690" Type="http://schemas.openxmlformats.org/officeDocument/2006/relationships/hyperlink" Target="https://bulbapedia.bulbagarden.net/wiki/Tapu_Fini_(Pok%C3%A9mon)" TargetMode="External"/><Relationship Id="rId1691" Type="http://schemas.openxmlformats.org/officeDocument/2006/relationships/hyperlink" Target="https://bulbapedia.bulbagarden.net/wiki/Cosmog_(Pok%C3%A9mon)" TargetMode="External"/><Relationship Id="rId1692" Type="http://schemas.openxmlformats.org/officeDocument/2006/relationships/hyperlink" Target="https://bulbapedia.bulbagarden.net/wiki/Cosmog_(Pok%C3%A9mon)" TargetMode="External"/><Relationship Id="rId862" Type="http://schemas.openxmlformats.org/officeDocument/2006/relationships/hyperlink" Target="https://bulbapedia.bulbagarden.net/wiki/Torterra_(Pok%C3%A9mon)" TargetMode="External"/><Relationship Id="rId1693" Type="http://schemas.openxmlformats.org/officeDocument/2006/relationships/hyperlink" Target="https://bulbapedia.bulbagarden.net/wiki/Cosmoem_(Pok%C3%A9mon)" TargetMode="External"/><Relationship Id="rId861" Type="http://schemas.openxmlformats.org/officeDocument/2006/relationships/hyperlink" Target="https://bulbapedia.bulbagarden.net/wiki/Torterra_(Pok%C3%A9mon)" TargetMode="External"/><Relationship Id="rId1210" Type="http://schemas.openxmlformats.org/officeDocument/2006/relationships/hyperlink" Target="https://bulbapedia.bulbagarden.net/wiki/Crustle_(Pok%C3%A9mon)" TargetMode="External"/><Relationship Id="rId1694" Type="http://schemas.openxmlformats.org/officeDocument/2006/relationships/hyperlink" Target="https://bulbapedia.bulbagarden.net/wiki/Cosmoem_(Pok%C3%A9mon)" TargetMode="External"/><Relationship Id="rId860" Type="http://schemas.openxmlformats.org/officeDocument/2006/relationships/hyperlink" Target="https://bulbapedia.bulbagarden.net/wiki/Grotle_(Pok%C3%A9mon)" TargetMode="External"/><Relationship Id="rId1211" Type="http://schemas.openxmlformats.org/officeDocument/2006/relationships/hyperlink" Target="https://bulbapedia.bulbagarden.net/wiki/Scraggy_(Pok%C3%A9mon)" TargetMode="External"/><Relationship Id="rId1695" Type="http://schemas.openxmlformats.org/officeDocument/2006/relationships/hyperlink" Target="https://bulbapedia.bulbagarden.net/wiki/Solgaleo_(Pok%C3%A9mon)" TargetMode="External"/><Relationship Id="rId1212" Type="http://schemas.openxmlformats.org/officeDocument/2006/relationships/hyperlink" Target="https://bulbapedia.bulbagarden.net/wiki/Scraggy_(Pok%C3%A9mon)" TargetMode="External"/><Relationship Id="rId1696" Type="http://schemas.openxmlformats.org/officeDocument/2006/relationships/hyperlink" Target="https://bulbapedia.bulbagarden.net/wiki/Solgaleo_(Pok%C3%A9mon)" TargetMode="External"/><Relationship Id="rId1202" Type="http://schemas.openxmlformats.org/officeDocument/2006/relationships/hyperlink" Target="https://bulbapedia.bulbagarden.net/wiki/Darmanitan_(Pok%C3%A9mon)" TargetMode="External"/><Relationship Id="rId1686" Type="http://schemas.openxmlformats.org/officeDocument/2006/relationships/hyperlink" Target="https://bulbapedia.bulbagarden.net/wiki/Tapu_Lele_(Pok%C3%A9mon)" TargetMode="External"/><Relationship Id="rId1203" Type="http://schemas.openxmlformats.org/officeDocument/2006/relationships/hyperlink" Target="https://bulbapedia.bulbagarden.net/wiki/Darmanitan_(Pok%C3%A9mon)" TargetMode="External"/><Relationship Id="rId1687" Type="http://schemas.openxmlformats.org/officeDocument/2006/relationships/hyperlink" Target="https://bulbapedia.bulbagarden.net/wiki/Tapu_Bulu_(Pok%C3%A9mon)" TargetMode="External"/><Relationship Id="rId1204" Type="http://schemas.openxmlformats.org/officeDocument/2006/relationships/hyperlink" Target="https://bulbapedia.bulbagarden.net/wiki/Darmanitan_(Pok%C3%A9mon)" TargetMode="External"/><Relationship Id="rId1688" Type="http://schemas.openxmlformats.org/officeDocument/2006/relationships/hyperlink" Target="https://bulbapedia.bulbagarden.net/wiki/Tapu_Bulu_(Pok%C3%A9mon)" TargetMode="External"/><Relationship Id="rId1205" Type="http://schemas.openxmlformats.org/officeDocument/2006/relationships/hyperlink" Target="https://bulbapedia.bulbagarden.net/wiki/Maractus_(Pok%C3%A9mon)" TargetMode="External"/><Relationship Id="rId1689" Type="http://schemas.openxmlformats.org/officeDocument/2006/relationships/hyperlink" Target="https://bulbapedia.bulbagarden.net/wiki/Tapu_Fini_(Pok%C3%A9mon)" TargetMode="External"/><Relationship Id="rId1206" Type="http://schemas.openxmlformats.org/officeDocument/2006/relationships/hyperlink" Target="https://bulbapedia.bulbagarden.net/wiki/Maractus_(Pok%C3%A9mon)" TargetMode="External"/><Relationship Id="rId1207" Type="http://schemas.openxmlformats.org/officeDocument/2006/relationships/hyperlink" Target="https://bulbapedia.bulbagarden.net/wiki/Dwebble_(Pok%C3%A9mon)" TargetMode="External"/><Relationship Id="rId1208" Type="http://schemas.openxmlformats.org/officeDocument/2006/relationships/hyperlink" Target="https://bulbapedia.bulbagarden.net/wiki/Dwebble_(Pok%C3%A9mon)" TargetMode="External"/><Relationship Id="rId1209" Type="http://schemas.openxmlformats.org/officeDocument/2006/relationships/hyperlink" Target="https://bulbapedia.bulbagarden.net/wiki/Crustle_(Pok%C3%A9mon)" TargetMode="External"/><Relationship Id="rId855" Type="http://schemas.openxmlformats.org/officeDocument/2006/relationships/hyperlink" Target="https://bulbapedia.bulbagarden.net/wiki/Deoxys_(Pok%C3%A9mon)" TargetMode="External"/><Relationship Id="rId854" Type="http://schemas.openxmlformats.org/officeDocument/2006/relationships/hyperlink" Target="https://bulbapedia.bulbagarden.net/wiki/Jirachi_(Pok%C3%A9mon)" TargetMode="External"/><Relationship Id="rId853" Type="http://schemas.openxmlformats.org/officeDocument/2006/relationships/hyperlink" Target="https://bulbapedia.bulbagarden.net/wiki/Jirachi_(Pok%C3%A9mon)" TargetMode="External"/><Relationship Id="rId852" Type="http://schemas.openxmlformats.org/officeDocument/2006/relationships/hyperlink" Target="https://bulbapedia.bulbagarden.net/wiki/Rayquaza_(Pok%C3%A9mon)" TargetMode="External"/><Relationship Id="rId859" Type="http://schemas.openxmlformats.org/officeDocument/2006/relationships/hyperlink" Target="https://bulbapedia.bulbagarden.net/wiki/Grotle_(Pok%C3%A9mon)" TargetMode="External"/><Relationship Id="rId858" Type="http://schemas.openxmlformats.org/officeDocument/2006/relationships/hyperlink" Target="https://bulbapedia.bulbagarden.net/wiki/Turtwig_(Pok%C3%A9mon)" TargetMode="External"/><Relationship Id="rId857" Type="http://schemas.openxmlformats.org/officeDocument/2006/relationships/hyperlink" Target="https://bulbapedia.bulbagarden.net/wiki/Turtwig_(Pok%C3%A9mon)" TargetMode="External"/><Relationship Id="rId856" Type="http://schemas.openxmlformats.org/officeDocument/2006/relationships/hyperlink" Target="https://bulbapedia.bulbagarden.net/wiki/Deoxys_(Pok%C3%A9mon)" TargetMode="External"/><Relationship Id="rId1680" Type="http://schemas.openxmlformats.org/officeDocument/2006/relationships/hyperlink" Target="https://bulbapedia.bulbagarden.net/wiki/Hakamo-o_(Pok%C3%A9mon)" TargetMode="External"/><Relationship Id="rId1681" Type="http://schemas.openxmlformats.org/officeDocument/2006/relationships/hyperlink" Target="https://bulbapedia.bulbagarden.net/wiki/Kommo-o_(Pok%C3%A9mon)" TargetMode="External"/><Relationship Id="rId851" Type="http://schemas.openxmlformats.org/officeDocument/2006/relationships/hyperlink" Target="https://bulbapedia.bulbagarden.net/wiki/Rayquaza_(Pok%C3%A9mon)" TargetMode="External"/><Relationship Id="rId1682" Type="http://schemas.openxmlformats.org/officeDocument/2006/relationships/hyperlink" Target="https://bulbapedia.bulbagarden.net/wiki/Kommo-o_(Pok%C3%A9mon)" TargetMode="External"/><Relationship Id="rId850" Type="http://schemas.openxmlformats.org/officeDocument/2006/relationships/hyperlink" Target="https://bulbapedia.bulbagarden.net/wiki/Groudon_(Pok%C3%A9mon)" TargetMode="External"/><Relationship Id="rId1683" Type="http://schemas.openxmlformats.org/officeDocument/2006/relationships/hyperlink" Target="https://bulbapedia.bulbagarden.net/wiki/Tapu_Koko_(Pok%C3%A9mon)" TargetMode="External"/><Relationship Id="rId1200" Type="http://schemas.openxmlformats.org/officeDocument/2006/relationships/hyperlink" Target="https://bulbapedia.bulbagarden.net/wiki/Darumaka_(Pok%C3%A9mon)" TargetMode="External"/><Relationship Id="rId1684" Type="http://schemas.openxmlformats.org/officeDocument/2006/relationships/hyperlink" Target="https://bulbapedia.bulbagarden.net/wiki/Tapu_Koko_(Pok%C3%A9mon)" TargetMode="External"/><Relationship Id="rId1201" Type="http://schemas.openxmlformats.org/officeDocument/2006/relationships/hyperlink" Target="https://bulbapedia.bulbagarden.net/wiki/Darmanitan_(Pok%C3%A9mon)" TargetMode="External"/><Relationship Id="rId1685" Type="http://schemas.openxmlformats.org/officeDocument/2006/relationships/hyperlink" Target="https://bulbapedia.bulbagarden.net/wiki/Tapu_Lele_(Pok%C3%A9mon)" TargetMode="External"/><Relationship Id="rId1235" Type="http://schemas.openxmlformats.org/officeDocument/2006/relationships/hyperlink" Target="https://bulbapedia.bulbagarden.net/wiki/Zorua_(Pok%C3%A9mon)" TargetMode="External"/><Relationship Id="rId1236" Type="http://schemas.openxmlformats.org/officeDocument/2006/relationships/hyperlink" Target="https://bulbapedia.bulbagarden.net/wiki/Zorua_(Pok%C3%A9mon)" TargetMode="External"/><Relationship Id="rId1237" Type="http://schemas.openxmlformats.org/officeDocument/2006/relationships/hyperlink" Target="https://bulbapedia.bulbagarden.net/wiki/Zorua_(Pok%C3%A9mon)" TargetMode="External"/><Relationship Id="rId1238" Type="http://schemas.openxmlformats.org/officeDocument/2006/relationships/hyperlink" Target="https://bulbapedia.bulbagarden.net/wiki/Zorua_(Pok%C3%A9mon)" TargetMode="External"/><Relationship Id="rId1239" Type="http://schemas.openxmlformats.org/officeDocument/2006/relationships/hyperlink" Target="https://bulbapedia.bulbagarden.net/wiki/Zoroark_(Pok%C3%A9mon)" TargetMode="External"/><Relationship Id="rId409" Type="http://schemas.openxmlformats.org/officeDocument/2006/relationships/hyperlink" Target="https://bulbapedia.bulbagarden.net/wiki/Chinchou_(Pok%C3%A9mon)" TargetMode="External"/><Relationship Id="rId404" Type="http://schemas.openxmlformats.org/officeDocument/2006/relationships/hyperlink" Target="https://bulbapedia.bulbagarden.net/wiki/Spinarak_(Pok%C3%A9mon)" TargetMode="External"/><Relationship Id="rId888" Type="http://schemas.openxmlformats.org/officeDocument/2006/relationships/hyperlink" Target="https://bulbapedia.bulbagarden.net/wiki/Kricketune_(Pok%C3%A9mon)" TargetMode="External"/><Relationship Id="rId403" Type="http://schemas.openxmlformats.org/officeDocument/2006/relationships/hyperlink" Target="https://bulbapedia.bulbagarden.net/wiki/Spinarak_(Pok%C3%A9mon)" TargetMode="External"/><Relationship Id="rId887" Type="http://schemas.openxmlformats.org/officeDocument/2006/relationships/hyperlink" Target="https://bulbapedia.bulbagarden.net/wiki/Kricketune_(Pok%C3%A9mon)" TargetMode="External"/><Relationship Id="rId402" Type="http://schemas.openxmlformats.org/officeDocument/2006/relationships/hyperlink" Target="https://bulbapedia.bulbagarden.net/wiki/Ledian_(Pok%C3%A9mon)" TargetMode="External"/><Relationship Id="rId886" Type="http://schemas.openxmlformats.org/officeDocument/2006/relationships/hyperlink" Target="https://bulbapedia.bulbagarden.net/wiki/Kricketot_(Pok%C3%A9mon)" TargetMode="External"/><Relationship Id="rId401" Type="http://schemas.openxmlformats.org/officeDocument/2006/relationships/hyperlink" Target="https://bulbapedia.bulbagarden.net/wiki/Ledian_(Pok%C3%A9mon)" TargetMode="External"/><Relationship Id="rId885" Type="http://schemas.openxmlformats.org/officeDocument/2006/relationships/hyperlink" Target="https://bulbapedia.bulbagarden.net/wiki/Kricketot_(Pok%C3%A9mon)" TargetMode="External"/><Relationship Id="rId408" Type="http://schemas.openxmlformats.org/officeDocument/2006/relationships/hyperlink" Target="https://bulbapedia.bulbagarden.net/wiki/Crobat_(Pok%C3%A9mon)" TargetMode="External"/><Relationship Id="rId407" Type="http://schemas.openxmlformats.org/officeDocument/2006/relationships/hyperlink" Target="https://bulbapedia.bulbagarden.net/wiki/Crobat_(Pok%C3%A9mon)" TargetMode="External"/><Relationship Id="rId406" Type="http://schemas.openxmlformats.org/officeDocument/2006/relationships/hyperlink" Target="https://bulbapedia.bulbagarden.net/wiki/Ariados_(Pok%C3%A9mon)" TargetMode="External"/><Relationship Id="rId405" Type="http://schemas.openxmlformats.org/officeDocument/2006/relationships/hyperlink" Target="https://bulbapedia.bulbagarden.net/wiki/Ariados_(Pok%C3%A9mon)" TargetMode="External"/><Relationship Id="rId889" Type="http://schemas.openxmlformats.org/officeDocument/2006/relationships/hyperlink" Target="https://bulbapedia.bulbagarden.net/wiki/Shinx_(Pok%C3%A9mon)" TargetMode="External"/><Relationship Id="rId880" Type="http://schemas.openxmlformats.org/officeDocument/2006/relationships/hyperlink" Target="https://bulbapedia.bulbagarden.net/wiki/Staraptor_(Pok%C3%A9mon)" TargetMode="External"/><Relationship Id="rId1230" Type="http://schemas.openxmlformats.org/officeDocument/2006/relationships/hyperlink" Target="https://bulbapedia.bulbagarden.net/wiki/Archeops_(Pok%C3%A9mon)" TargetMode="External"/><Relationship Id="rId400" Type="http://schemas.openxmlformats.org/officeDocument/2006/relationships/hyperlink" Target="https://bulbapedia.bulbagarden.net/wiki/Ledyba_(Pok%C3%A9mon)" TargetMode="External"/><Relationship Id="rId884" Type="http://schemas.openxmlformats.org/officeDocument/2006/relationships/hyperlink" Target="https://bulbapedia.bulbagarden.net/wiki/Bibarel_(Pok%C3%A9mon)" TargetMode="External"/><Relationship Id="rId1231" Type="http://schemas.openxmlformats.org/officeDocument/2006/relationships/hyperlink" Target="https://bulbapedia.bulbagarden.net/wiki/Trubbish_(Pok%C3%A9mon)" TargetMode="External"/><Relationship Id="rId883" Type="http://schemas.openxmlformats.org/officeDocument/2006/relationships/hyperlink" Target="https://bulbapedia.bulbagarden.net/wiki/Bibarel_(Pok%C3%A9mon)" TargetMode="External"/><Relationship Id="rId1232" Type="http://schemas.openxmlformats.org/officeDocument/2006/relationships/hyperlink" Target="https://bulbapedia.bulbagarden.net/wiki/Trubbish_(Pok%C3%A9mon)" TargetMode="External"/><Relationship Id="rId882" Type="http://schemas.openxmlformats.org/officeDocument/2006/relationships/hyperlink" Target="https://bulbapedia.bulbagarden.net/wiki/Bidoof_(Pok%C3%A9mon)" TargetMode="External"/><Relationship Id="rId1233" Type="http://schemas.openxmlformats.org/officeDocument/2006/relationships/hyperlink" Target="https://bulbapedia.bulbagarden.net/wiki/Garbodor_(Pok%C3%A9mon)" TargetMode="External"/><Relationship Id="rId881" Type="http://schemas.openxmlformats.org/officeDocument/2006/relationships/hyperlink" Target="https://bulbapedia.bulbagarden.net/wiki/Bidoof_(Pok%C3%A9mon)" TargetMode="External"/><Relationship Id="rId1234" Type="http://schemas.openxmlformats.org/officeDocument/2006/relationships/hyperlink" Target="https://bulbapedia.bulbagarden.net/wiki/Garbodor_(Pok%C3%A9mon)" TargetMode="External"/><Relationship Id="rId1224" Type="http://schemas.openxmlformats.org/officeDocument/2006/relationships/hyperlink" Target="https://bulbapedia.bulbagarden.net/wiki/Tirtouga_(Pok%C3%A9mon)" TargetMode="External"/><Relationship Id="rId1225" Type="http://schemas.openxmlformats.org/officeDocument/2006/relationships/hyperlink" Target="https://bulbapedia.bulbagarden.net/wiki/Carracosta_(Pok%C3%A9mon)" TargetMode="External"/><Relationship Id="rId1226" Type="http://schemas.openxmlformats.org/officeDocument/2006/relationships/hyperlink" Target="https://bulbapedia.bulbagarden.net/wiki/Carracosta_(Pok%C3%A9mon)" TargetMode="External"/><Relationship Id="rId1227" Type="http://schemas.openxmlformats.org/officeDocument/2006/relationships/hyperlink" Target="https://bulbapedia.bulbagarden.net/wiki/Archen_(Pok%C3%A9mon)" TargetMode="External"/><Relationship Id="rId1228" Type="http://schemas.openxmlformats.org/officeDocument/2006/relationships/hyperlink" Target="https://bulbapedia.bulbagarden.net/wiki/Archen_(Pok%C3%A9mon)" TargetMode="External"/><Relationship Id="rId1229" Type="http://schemas.openxmlformats.org/officeDocument/2006/relationships/hyperlink" Target="https://bulbapedia.bulbagarden.net/wiki/Archeops_(Pok%C3%A9mon)" TargetMode="External"/><Relationship Id="rId877" Type="http://schemas.openxmlformats.org/officeDocument/2006/relationships/hyperlink" Target="https://bulbapedia.bulbagarden.net/wiki/Staravia_(Pok%C3%A9mon)" TargetMode="External"/><Relationship Id="rId876" Type="http://schemas.openxmlformats.org/officeDocument/2006/relationships/hyperlink" Target="https://bulbapedia.bulbagarden.net/wiki/Starly_(Pok%C3%A9mon)" TargetMode="External"/><Relationship Id="rId875" Type="http://schemas.openxmlformats.org/officeDocument/2006/relationships/hyperlink" Target="https://bulbapedia.bulbagarden.net/wiki/Starly_(Pok%C3%A9mon)" TargetMode="External"/><Relationship Id="rId874" Type="http://schemas.openxmlformats.org/officeDocument/2006/relationships/hyperlink" Target="https://bulbapedia.bulbagarden.net/wiki/Empoleon_(Pok%C3%A9mon)" TargetMode="External"/><Relationship Id="rId879" Type="http://schemas.openxmlformats.org/officeDocument/2006/relationships/hyperlink" Target="https://bulbapedia.bulbagarden.net/wiki/Staraptor_(Pok%C3%A9mon)" TargetMode="External"/><Relationship Id="rId878" Type="http://schemas.openxmlformats.org/officeDocument/2006/relationships/hyperlink" Target="https://bulbapedia.bulbagarden.net/wiki/Staravia_(Pok%C3%A9mon)" TargetMode="External"/><Relationship Id="rId873" Type="http://schemas.openxmlformats.org/officeDocument/2006/relationships/hyperlink" Target="https://bulbapedia.bulbagarden.net/wiki/Empoleon_(Pok%C3%A9mon)" TargetMode="External"/><Relationship Id="rId1220" Type="http://schemas.openxmlformats.org/officeDocument/2006/relationships/hyperlink" Target="https://bulbapedia.bulbagarden.net/wiki/Yamask_(Pok%C3%A9mon)" TargetMode="External"/><Relationship Id="rId872" Type="http://schemas.openxmlformats.org/officeDocument/2006/relationships/hyperlink" Target="https://bulbapedia.bulbagarden.net/wiki/Prinplup_(Pok%C3%A9mon)" TargetMode="External"/><Relationship Id="rId1221" Type="http://schemas.openxmlformats.org/officeDocument/2006/relationships/hyperlink" Target="https://bulbapedia.bulbagarden.net/wiki/Cofagrigus_(Pok%C3%A9mon)" TargetMode="External"/><Relationship Id="rId871" Type="http://schemas.openxmlformats.org/officeDocument/2006/relationships/hyperlink" Target="https://bulbapedia.bulbagarden.net/wiki/Prinplup_(Pok%C3%A9mon)" TargetMode="External"/><Relationship Id="rId1222" Type="http://schemas.openxmlformats.org/officeDocument/2006/relationships/hyperlink" Target="https://bulbapedia.bulbagarden.net/wiki/Cofagrigus_(Pok%C3%A9mon)" TargetMode="External"/><Relationship Id="rId870" Type="http://schemas.openxmlformats.org/officeDocument/2006/relationships/hyperlink" Target="https://bulbapedia.bulbagarden.net/wiki/Piplup_(Pok%C3%A9mon)" TargetMode="External"/><Relationship Id="rId1223" Type="http://schemas.openxmlformats.org/officeDocument/2006/relationships/hyperlink" Target="https://bulbapedia.bulbagarden.net/wiki/Tirtouga_(Pok%C3%A9mon)" TargetMode="External"/><Relationship Id="rId1653" Type="http://schemas.openxmlformats.org/officeDocument/2006/relationships/hyperlink" Target="https://bulbapedia.bulbagarden.net/wiki/Palossand_(Pok%C3%A9mon)" TargetMode="External"/><Relationship Id="rId1654" Type="http://schemas.openxmlformats.org/officeDocument/2006/relationships/hyperlink" Target="https://bulbapedia.bulbagarden.net/wiki/Palossand_(Pok%C3%A9mon)" TargetMode="External"/><Relationship Id="rId1655" Type="http://schemas.openxmlformats.org/officeDocument/2006/relationships/hyperlink" Target="https://bulbapedia.bulbagarden.net/wiki/Pyukumuku_(Pok%C3%A9mon)" TargetMode="External"/><Relationship Id="rId1656" Type="http://schemas.openxmlformats.org/officeDocument/2006/relationships/hyperlink" Target="https://bulbapedia.bulbagarden.net/wiki/Pyukumuku_(Pok%C3%A9mon)" TargetMode="External"/><Relationship Id="rId1657" Type="http://schemas.openxmlformats.org/officeDocument/2006/relationships/hyperlink" Target="https://bulbapedia.bulbagarden.net/wiki/Type:_Null_(Pok%C3%A9mon)" TargetMode="External"/><Relationship Id="rId1658" Type="http://schemas.openxmlformats.org/officeDocument/2006/relationships/hyperlink" Target="https://bulbapedia.bulbagarden.net/wiki/Type:_Null_(Pok%C3%A9mon)" TargetMode="External"/><Relationship Id="rId1659" Type="http://schemas.openxmlformats.org/officeDocument/2006/relationships/hyperlink" Target="https://bulbapedia.bulbagarden.net/wiki/Silvally_(Pok%C3%A9mon)" TargetMode="External"/><Relationship Id="rId829" Type="http://schemas.openxmlformats.org/officeDocument/2006/relationships/hyperlink" Target="https://bulbapedia.bulbagarden.net/wiki/Salamence_(Pok%C3%A9mon)" TargetMode="External"/><Relationship Id="rId828" Type="http://schemas.openxmlformats.org/officeDocument/2006/relationships/hyperlink" Target="https://bulbapedia.bulbagarden.net/wiki/Shelgon_(Pok%C3%A9mon)" TargetMode="External"/><Relationship Id="rId827" Type="http://schemas.openxmlformats.org/officeDocument/2006/relationships/hyperlink" Target="https://bulbapedia.bulbagarden.net/wiki/Shelgon_(Pok%C3%A9mon)" TargetMode="External"/><Relationship Id="rId822" Type="http://schemas.openxmlformats.org/officeDocument/2006/relationships/hyperlink" Target="https://bulbapedia.bulbagarden.net/wiki/Relicanth_(Pok%C3%A9mon)" TargetMode="External"/><Relationship Id="rId821" Type="http://schemas.openxmlformats.org/officeDocument/2006/relationships/hyperlink" Target="https://bulbapedia.bulbagarden.net/wiki/Relicanth_(Pok%C3%A9mon)" TargetMode="External"/><Relationship Id="rId820" Type="http://schemas.openxmlformats.org/officeDocument/2006/relationships/hyperlink" Target="https://bulbapedia.bulbagarden.net/wiki/Gorebyss_(Pok%C3%A9mon)" TargetMode="External"/><Relationship Id="rId826" Type="http://schemas.openxmlformats.org/officeDocument/2006/relationships/hyperlink" Target="https://bulbapedia.bulbagarden.net/wiki/Bagon_(Pok%C3%A9mon)" TargetMode="External"/><Relationship Id="rId825" Type="http://schemas.openxmlformats.org/officeDocument/2006/relationships/hyperlink" Target="https://bulbapedia.bulbagarden.net/wiki/Bagon_(Pok%C3%A9mon)" TargetMode="External"/><Relationship Id="rId824" Type="http://schemas.openxmlformats.org/officeDocument/2006/relationships/hyperlink" Target="https://bulbapedia.bulbagarden.net/wiki/Luvdisc_(Pok%C3%A9mon)" TargetMode="External"/><Relationship Id="rId823" Type="http://schemas.openxmlformats.org/officeDocument/2006/relationships/hyperlink" Target="https://bulbapedia.bulbagarden.net/wiki/Luvdisc_(Pok%C3%A9mon)" TargetMode="External"/><Relationship Id="rId1650" Type="http://schemas.openxmlformats.org/officeDocument/2006/relationships/hyperlink" Target="https://bulbapedia.bulbagarden.net/wiki/Golisopod_(Pok%C3%A9mon)" TargetMode="External"/><Relationship Id="rId1651" Type="http://schemas.openxmlformats.org/officeDocument/2006/relationships/hyperlink" Target="https://bulbapedia.bulbagarden.net/wiki/Sandygast_(Pok%C3%A9mon)" TargetMode="External"/><Relationship Id="rId1652" Type="http://schemas.openxmlformats.org/officeDocument/2006/relationships/hyperlink" Target="https://bulbapedia.bulbagarden.net/wiki/Sandygast_(Pok%C3%A9mon)" TargetMode="External"/><Relationship Id="rId1642" Type="http://schemas.openxmlformats.org/officeDocument/2006/relationships/hyperlink" Target="https://bulbapedia.bulbagarden.net/wiki/Comfey_(Pok%C3%A9mon)" TargetMode="External"/><Relationship Id="rId1643" Type="http://schemas.openxmlformats.org/officeDocument/2006/relationships/hyperlink" Target="https://bulbapedia.bulbagarden.net/wiki/Oranguru_(Pok%C3%A9mon)" TargetMode="External"/><Relationship Id="rId1644" Type="http://schemas.openxmlformats.org/officeDocument/2006/relationships/hyperlink" Target="https://bulbapedia.bulbagarden.net/wiki/Oranguru_(Pok%C3%A9mon)" TargetMode="External"/><Relationship Id="rId1645" Type="http://schemas.openxmlformats.org/officeDocument/2006/relationships/hyperlink" Target="https://bulbapedia.bulbagarden.net/wiki/Passimian_(Pok%C3%A9mon)" TargetMode="External"/><Relationship Id="rId1646" Type="http://schemas.openxmlformats.org/officeDocument/2006/relationships/hyperlink" Target="https://bulbapedia.bulbagarden.net/wiki/Passimian_(Pok%C3%A9mon)" TargetMode="External"/><Relationship Id="rId1647" Type="http://schemas.openxmlformats.org/officeDocument/2006/relationships/hyperlink" Target="https://bulbapedia.bulbagarden.net/wiki/Wimpod_(Pok%C3%A9mon)" TargetMode="External"/><Relationship Id="rId1648" Type="http://schemas.openxmlformats.org/officeDocument/2006/relationships/hyperlink" Target="https://bulbapedia.bulbagarden.net/wiki/Wimpod_(Pok%C3%A9mon)" TargetMode="External"/><Relationship Id="rId1649" Type="http://schemas.openxmlformats.org/officeDocument/2006/relationships/hyperlink" Target="https://bulbapedia.bulbagarden.net/wiki/Golisopod_(Pok%C3%A9mon)" TargetMode="External"/><Relationship Id="rId819" Type="http://schemas.openxmlformats.org/officeDocument/2006/relationships/hyperlink" Target="https://bulbapedia.bulbagarden.net/wiki/Gorebyss_(Pok%C3%A9mon)" TargetMode="External"/><Relationship Id="rId818" Type="http://schemas.openxmlformats.org/officeDocument/2006/relationships/hyperlink" Target="https://bulbapedia.bulbagarden.net/wiki/Huntail_(Pok%C3%A9mon)" TargetMode="External"/><Relationship Id="rId817" Type="http://schemas.openxmlformats.org/officeDocument/2006/relationships/hyperlink" Target="https://bulbapedia.bulbagarden.net/wiki/Huntail_(Pok%C3%A9mon)" TargetMode="External"/><Relationship Id="rId816" Type="http://schemas.openxmlformats.org/officeDocument/2006/relationships/hyperlink" Target="https://bulbapedia.bulbagarden.net/wiki/Clamperl_(Pok%C3%A9mon)" TargetMode="External"/><Relationship Id="rId811" Type="http://schemas.openxmlformats.org/officeDocument/2006/relationships/hyperlink" Target="https://bulbapedia.bulbagarden.net/wiki/Sealeo_(Pok%C3%A9mon)" TargetMode="External"/><Relationship Id="rId810" Type="http://schemas.openxmlformats.org/officeDocument/2006/relationships/hyperlink" Target="https://bulbapedia.bulbagarden.net/wiki/Spheal_(Pok%C3%A9mon)" TargetMode="External"/><Relationship Id="rId815" Type="http://schemas.openxmlformats.org/officeDocument/2006/relationships/hyperlink" Target="https://bulbapedia.bulbagarden.net/wiki/Clamperl_(Pok%C3%A9mon)" TargetMode="External"/><Relationship Id="rId814" Type="http://schemas.openxmlformats.org/officeDocument/2006/relationships/hyperlink" Target="https://bulbapedia.bulbagarden.net/wiki/Walrein_(Pok%C3%A9mon)" TargetMode="External"/><Relationship Id="rId813" Type="http://schemas.openxmlformats.org/officeDocument/2006/relationships/hyperlink" Target="https://bulbapedia.bulbagarden.net/wiki/Walrein_(Pok%C3%A9mon)" TargetMode="External"/><Relationship Id="rId812" Type="http://schemas.openxmlformats.org/officeDocument/2006/relationships/hyperlink" Target="https://bulbapedia.bulbagarden.net/wiki/Sealeo_(Pok%C3%A9mon)" TargetMode="External"/><Relationship Id="rId1640" Type="http://schemas.openxmlformats.org/officeDocument/2006/relationships/hyperlink" Target="https://bulbapedia.bulbagarden.net/wiki/Tsareena_(Pok%C3%A9mon)" TargetMode="External"/><Relationship Id="rId1641" Type="http://schemas.openxmlformats.org/officeDocument/2006/relationships/hyperlink" Target="https://bulbapedia.bulbagarden.net/wiki/Comfey_(Pok%C3%A9mon)" TargetMode="External"/><Relationship Id="rId1675" Type="http://schemas.openxmlformats.org/officeDocument/2006/relationships/hyperlink" Target="https://bulbapedia.bulbagarden.net/wiki/Dhelmise_(Pok%C3%A9mon)" TargetMode="External"/><Relationship Id="rId1676" Type="http://schemas.openxmlformats.org/officeDocument/2006/relationships/hyperlink" Target="https://bulbapedia.bulbagarden.net/wiki/Dhelmise_(Pok%C3%A9mon)" TargetMode="External"/><Relationship Id="rId1677" Type="http://schemas.openxmlformats.org/officeDocument/2006/relationships/hyperlink" Target="https://bulbapedia.bulbagarden.net/wiki/Jangmo-o_(Pok%C3%A9mon)" TargetMode="External"/><Relationship Id="rId1678" Type="http://schemas.openxmlformats.org/officeDocument/2006/relationships/hyperlink" Target="https://bulbapedia.bulbagarden.net/wiki/Jangmo-o_(Pok%C3%A9mon)" TargetMode="External"/><Relationship Id="rId1679" Type="http://schemas.openxmlformats.org/officeDocument/2006/relationships/hyperlink" Target="https://bulbapedia.bulbagarden.net/wiki/Hakamo-o_(Pok%C3%A9mon)" TargetMode="External"/><Relationship Id="rId849" Type="http://schemas.openxmlformats.org/officeDocument/2006/relationships/hyperlink" Target="https://bulbapedia.bulbagarden.net/wiki/Groudon_(Pok%C3%A9mon)" TargetMode="External"/><Relationship Id="rId844" Type="http://schemas.openxmlformats.org/officeDocument/2006/relationships/hyperlink" Target="https://bulbapedia.bulbagarden.net/wiki/Latias_(Pok%C3%A9mon)" TargetMode="External"/><Relationship Id="rId843" Type="http://schemas.openxmlformats.org/officeDocument/2006/relationships/hyperlink" Target="https://bulbapedia.bulbagarden.net/wiki/Latias_(Pok%C3%A9mon)" TargetMode="External"/><Relationship Id="rId842" Type="http://schemas.openxmlformats.org/officeDocument/2006/relationships/hyperlink" Target="https://bulbapedia.bulbagarden.net/wiki/Registeel_(Pok%C3%A9mon)" TargetMode="External"/><Relationship Id="rId841" Type="http://schemas.openxmlformats.org/officeDocument/2006/relationships/hyperlink" Target="https://bulbapedia.bulbagarden.net/wiki/Registeel_(Pok%C3%A9mon)" TargetMode="External"/><Relationship Id="rId848" Type="http://schemas.openxmlformats.org/officeDocument/2006/relationships/hyperlink" Target="https://bulbapedia.bulbagarden.net/wiki/Kyogre_(Pok%C3%A9mon)" TargetMode="External"/><Relationship Id="rId847" Type="http://schemas.openxmlformats.org/officeDocument/2006/relationships/hyperlink" Target="https://bulbapedia.bulbagarden.net/wiki/Kyogre_(Pok%C3%A9mon)" TargetMode="External"/><Relationship Id="rId846" Type="http://schemas.openxmlformats.org/officeDocument/2006/relationships/hyperlink" Target="https://bulbapedia.bulbagarden.net/wiki/Latios_(Pok%C3%A9mon)" TargetMode="External"/><Relationship Id="rId845" Type="http://schemas.openxmlformats.org/officeDocument/2006/relationships/hyperlink" Target="https://bulbapedia.bulbagarden.net/wiki/Latios_(Pok%C3%A9mon)" TargetMode="External"/><Relationship Id="rId1670" Type="http://schemas.openxmlformats.org/officeDocument/2006/relationships/hyperlink" Target="https://bulbapedia.bulbagarden.net/wiki/Mimikyu_(Pok%C3%A9mon)" TargetMode="External"/><Relationship Id="rId840" Type="http://schemas.openxmlformats.org/officeDocument/2006/relationships/hyperlink" Target="https://bulbapedia.bulbagarden.net/wiki/Regice_(Pok%C3%A9mon)" TargetMode="External"/><Relationship Id="rId1671" Type="http://schemas.openxmlformats.org/officeDocument/2006/relationships/hyperlink" Target="https://bulbapedia.bulbagarden.net/wiki/Bruxish_(Pok%C3%A9mon)" TargetMode="External"/><Relationship Id="rId1672" Type="http://schemas.openxmlformats.org/officeDocument/2006/relationships/hyperlink" Target="https://bulbapedia.bulbagarden.net/wiki/Bruxish_(Pok%C3%A9mon)" TargetMode="External"/><Relationship Id="rId1673" Type="http://schemas.openxmlformats.org/officeDocument/2006/relationships/hyperlink" Target="https://bulbapedia.bulbagarden.net/wiki/Drampa_(Pok%C3%A9mon)" TargetMode="External"/><Relationship Id="rId1674" Type="http://schemas.openxmlformats.org/officeDocument/2006/relationships/hyperlink" Target="https://bulbapedia.bulbagarden.net/wiki/Drampa_(Pok%C3%A9mon)" TargetMode="External"/><Relationship Id="rId1664" Type="http://schemas.openxmlformats.org/officeDocument/2006/relationships/hyperlink" Target="https://bulbapedia.bulbagarden.net/wiki/Komala_(Pok%C3%A9mon)" TargetMode="External"/><Relationship Id="rId1665" Type="http://schemas.openxmlformats.org/officeDocument/2006/relationships/hyperlink" Target="https://bulbapedia.bulbagarden.net/wiki/Turtonator_(Pok%C3%A9mon)" TargetMode="External"/><Relationship Id="rId1666" Type="http://schemas.openxmlformats.org/officeDocument/2006/relationships/hyperlink" Target="https://bulbapedia.bulbagarden.net/wiki/Turtonator_(Pok%C3%A9mon)" TargetMode="External"/><Relationship Id="rId1667" Type="http://schemas.openxmlformats.org/officeDocument/2006/relationships/hyperlink" Target="https://bulbapedia.bulbagarden.net/wiki/Togedemaru_(Pok%C3%A9mon)" TargetMode="External"/><Relationship Id="rId1668" Type="http://schemas.openxmlformats.org/officeDocument/2006/relationships/hyperlink" Target="https://bulbapedia.bulbagarden.net/wiki/Togedemaru_(Pok%C3%A9mon)" TargetMode="External"/><Relationship Id="rId1669" Type="http://schemas.openxmlformats.org/officeDocument/2006/relationships/hyperlink" Target="https://bulbapedia.bulbagarden.net/wiki/Mimikyu_(Pok%C3%A9mon)" TargetMode="External"/><Relationship Id="rId839" Type="http://schemas.openxmlformats.org/officeDocument/2006/relationships/hyperlink" Target="https://bulbapedia.bulbagarden.net/wiki/Regice_(Pok%C3%A9mon)" TargetMode="External"/><Relationship Id="rId838" Type="http://schemas.openxmlformats.org/officeDocument/2006/relationships/hyperlink" Target="https://bulbapedia.bulbagarden.net/wiki/Regirock_(Pok%C3%A9mon)" TargetMode="External"/><Relationship Id="rId833" Type="http://schemas.openxmlformats.org/officeDocument/2006/relationships/hyperlink" Target="https://bulbapedia.bulbagarden.net/wiki/Metang_(Pok%C3%A9mon)" TargetMode="External"/><Relationship Id="rId832" Type="http://schemas.openxmlformats.org/officeDocument/2006/relationships/hyperlink" Target="https://bulbapedia.bulbagarden.net/wiki/Beldum_(Pok%C3%A9mon)" TargetMode="External"/><Relationship Id="rId831" Type="http://schemas.openxmlformats.org/officeDocument/2006/relationships/hyperlink" Target="https://bulbapedia.bulbagarden.net/wiki/Beldum_(Pok%C3%A9mon)" TargetMode="External"/><Relationship Id="rId830" Type="http://schemas.openxmlformats.org/officeDocument/2006/relationships/hyperlink" Target="https://bulbapedia.bulbagarden.net/wiki/Salamence_(Pok%C3%A9mon)" TargetMode="External"/><Relationship Id="rId837" Type="http://schemas.openxmlformats.org/officeDocument/2006/relationships/hyperlink" Target="https://bulbapedia.bulbagarden.net/wiki/Regirock_(Pok%C3%A9mon)" TargetMode="External"/><Relationship Id="rId836" Type="http://schemas.openxmlformats.org/officeDocument/2006/relationships/hyperlink" Target="https://bulbapedia.bulbagarden.net/wiki/Metagross_(Pok%C3%A9mon)" TargetMode="External"/><Relationship Id="rId835" Type="http://schemas.openxmlformats.org/officeDocument/2006/relationships/hyperlink" Target="https://bulbapedia.bulbagarden.net/wiki/Metagross_(Pok%C3%A9mon)" TargetMode="External"/><Relationship Id="rId834" Type="http://schemas.openxmlformats.org/officeDocument/2006/relationships/hyperlink" Target="https://bulbapedia.bulbagarden.net/wiki/Metang_(Pok%C3%A9mon)" TargetMode="External"/><Relationship Id="rId1660" Type="http://schemas.openxmlformats.org/officeDocument/2006/relationships/hyperlink" Target="https://bulbapedia.bulbagarden.net/wiki/Silvally_(Pok%C3%A9mon)" TargetMode="External"/><Relationship Id="rId1661" Type="http://schemas.openxmlformats.org/officeDocument/2006/relationships/hyperlink" Target="https://bulbapedia.bulbagarden.net/wiki/Minior_(Pok%C3%A9mon)" TargetMode="External"/><Relationship Id="rId1662" Type="http://schemas.openxmlformats.org/officeDocument/2006/relationships/hyperlink" Target="https://bulbapedia.bulbagarden.net/wiki/Minior_(Pok%C3%A9mon)" TargetMode="External"/><Relationship Id="rId1663" Type="http://schemas.openxmlformats.org/officeDocument/2006/relationships/hyperlink" Target="https://bulbapedia.bulbagarden.net/wiki/Komala_(Pok%C3%A9mon)" TargetMode="External"/><Relationship Id="rId469" Type="http://schemas.openxmlformats.org/officeDocument/2006/relationships/hyperlink" Target="https://bulbapedia.bulbagarden.net/wiki/Slowking_(Pok%C3%A9mon)" TargetMode="External"/><Relationship Id="rId468" Type="http://schemas.openxmlformats.org/officeDocument/2006/relationships/hyperlink" Target="https://bulbapedia.bulbagarden.net/wiki/Murkrow_(Pok%C3%A9mon)" TargetMode="External"/><Relationship Id="rId467" Type="http://schemas.openxmlformats.org/officeDocument/2006/relationships/hyperlink" Target="https://bulbapedia.bulbagarden.net/wiki/Murkrow_(Pok%C3%A9mon)" TargetMode="External"/><Relationship Id="rId1290" Type="http://schemas.openxmlformats.org/officeDocument/2006/relationships/hyperlink" Target="https://bulbapedia.bulbagarden.net/wiki/Joltik_(Pok%C3%A9mon)" TargetMode="External"/><Relationship Id="rId1291" Type="http://schemas.openxmlformats.org/officeDocument/2006/relationships/hyperlink" Target="https://bulbapedia.bulbagarden.net/wiki/Galvantula_(Pok%C3%A9mon)" TargetMode="External"/><Relationship Id="rId1292" Type="http://schemas.openxmlformats.org/officeDocument/2006/relationships/hyperlink" Target="https://bulbapedia.bulbagarden.net/wiki/Galvantula_(Pok%C3%A9mon)" TargetMode="External"/><Relationship Id="rId462" Type="http://schemas.openxmlformats.org/officeDocument/2006/relationships/hyperlink" Target="https://bulbapedia.bulbagarden.net/wiki/Quagsire_(Pok%C3%A9mon)" TargetMode="External"/><Relationship Id="rId1293" Type="http://schemas.openxmlformats.org/officeDocument/2006/relationships/hyperlink" Target="https://bulbapedia.bulbagarden.net/wiki/Ferroseed_(Pok%C3%A9mon)" TargetMode="External"/><Relationship Id="rId461" Type="http://schemas.openxmlformats.org/officeDocument/2006/relationships/hyperlink" Target="https://bulbapedia.bulbagarden.net/wiki/Quagsire_(Pok%C3%A9mon)" TargetMode="External"/><Relationship Id="rId1294" Type="http://schemas.openxmlformats.org/officeDocument/2006/relationships/hyperlink" Target="https://bulbapedia.bulbagarden.net/wiki/Ferroseed_(Pok%C3%A9mon)" TargetMode="External"/><Relationship Id="rId460" Type="http://schemas.openxmlformats.org/officeDocument/2006/relationships/hyperlink" Target="https://bulbapedia.bulbagarden.net/wiki/Wooper_(Pok%C3%A9mon)" TargetMode="External"/><Relationship Id="rId1295" Type="http://schemas.openxmlformats.org/officeDocument/2006/relationships/hyperlink" Target="https://bulbapedia.bulbagarden.net/wiki/Ferrothorn_(Pok%C3%A9mon)" TargetMode="External"/><Relationship Id="rId1296" Type="http://schemas.openxmlformats.org/officeDocument/2006/relationships/hyperlink" Target="https://bulbapedia.bulbagarden.net/wiki/Ferrothorn_(Pok%C3%A9mon)" TargetMode="External"/><Relationship Id="rId466" Type="http://schemas.openxmlformats.org/officeDocument/2006/relationships/hyperlink" Target="https://bulbapedia.bulbagarden.net/wiki/Umbreon_(Pok%C3%A9mon)" TargetMode="External"/><Relationship Id="rId1297" Type="http://schemas.openxmlformats.org/officeDocument/2006/relationships/hyperlink" Target="https://bulbapedia.bulbagarden.net/wiki/Klink_(Pok%C3%A9mon)" TargetMode="External"/><Relationship Id="rId465" Type="http://schemas.openxmlformats.org/officeDocument/2006/relationships/hyperlink" Target="https://bulbapedia.bulbagarden.net/wiki/Umbreon_(Pok%C3%A9mon)" TargetMode="External"/><Relationship Id="rId1298" Type="http://schemas.openxmlformats.org/officeDocument/2006/relationships/hyperlink" Target="https://bulbapedia.bulbagarden.net/wiki/Klink_(Pok%C3%A9mon)" TargetMode="External"/><Relationship Id="rId464" Type="http://schemas.openxmlformats.org/officeDocument/2006/relationships/hyperlink" Target="https://bulbapedia.bulbagarden.net/wiki/Espeon_(Pok%C3%A9mon)" TargetMode="External"/><Relationship Id="rId1299" Type="http://schemas.openxmlformats.org/officeDocument/2006/relationships/hyperlink" Target="https://bulbapedia.bulbagarden.net/wiki/Klang_(Pok%C3%A9mon)" TargetMode="External"/><Relationship Id="rId463" Type="http://schemas.openxmlformats.org/officeDocument/2006/relationships/hyperlink" Target="https://bulbapedia.bulbagarden.net/wiki/Espeon_(Pok%C3%A9mon)" TargetMode="External"/><Relationship Id="rId459" Type="http://schemas.openxmlformats.org/officeDocument/2006/relationships/hyperlink" Target="https://bulbapedia.bulbagarden.net/wiki/Wooper_(Pok%C3%A9mon)" TargetMode="External"/><Relationship Id="rId458" Type="http://schemas.openxmlformats.org/officeDocument/2006/relationships/hyperlink" Target="https://bulbapedia.bulbagarden.net/wiki/Wooper_(Pok%C3%A9mon)" TargetMode="External"/><Relationship Id="rId457" Type="http://schemas.openxmlformats.org/officeDocument/2006/relationships/hyperlink" Target="https://bulbapedia.bulbagarden.net/wiki/Wooper_(Pok%C3%A9mon)" TargetMode="External"/><Relationship Id="rId456" Type="http://schemas.openxmlformats.org/officeDocument/2006/relationships/hyperlink" Target="https://bulbapedia.bulbagarden.net/wiki/Yanma_(Pok%C3%A9mon)" TargetMode="External"/><Relationship Id="rId1280" Type="http://schemas.openxmlformats.org/officeDocument/2006/relationships/hyperlink" Target="https://bulbapedia.bulbagarden.net/wiki/Foongus_(Pok%C3%A9mon)" TargetMode="External"/><Relationship Id="rId1281" Type="http://schemas.openxmlformats.org/officeDocument/2006/relationships/hyperlink" Target="https://bulbapedia.bulbagarden.net/wiki/Amoonguss_(Pok%C3%A9mon)" TargetMode="External"/><Relationship Id="rId451" Type="http://schemas.openxmlformats.org/officeDocument/2006/relationships/hyperlink" Target="https://bulbapedia.bulbagarden.net/wiki/Sunkern_(Pok%C3%A9mon)" TargetMode="External"/><Relationship Id="rId1282" Type="http://schemas.openxmlformats.org/officeDocument/2006/relationships/hyperlink" Target="https://bulbapedia.bulbagarden.net/wiki/Amoonguss_(Pok%C3%A9mon)" TargetMode="External"/><Relationship Id="rId450" Type="http://schemas.openxmlformats.org/officeDocument/2006/relationships/hyperlink" Target="https://bulbapedia.bulbagarden.net/wiki/Aipom_(Pok%C3%A9mon)" TargetMode="External"/><Relationship Id="rId1283" Type="http://schemas.openxmlformats.org/officeDocument/2006/relationships/hyperlink" Target="https://bulbapedia.bulbagarden.net/wiki/Frillish_(Pok%C3%A9mon)" TargetMode="External"/><Relationship Id="rId1284" Type="http://schemas.openxmlformats.org/officeDocument/2006/relationships/hyperlink" Target="https://bulbapedia.bulbagarden.net/wiki/Frillish_(Pok%C3%A9mon)" TargetMode="External"/><Relationship Id="rId1285" Type="http://schemas.openxmlformats.org/officeDocument/2006/relationships/hyperlink" Target="https://bulbapedia.bulbagarden.net/wiki/Jellicent_(Pok%C3%A9mon)" TargetMode="External"/><Relationship Id="rId455" Type="http://schemas.openxmlformats.org/officeDocument/2006/relationships/hyperlink" Target="https://bulbapedia.bulbagarden.net/wiki/Yanma_(Pok%C3%A9mon)" TargetMode="External"/><Relationship Id="rId1286" Type="http://schemas.openxmlformats.org/officeDocument/2006/relationships/hyperlink" Target="https://bulbapedia.bulbagarden.net/wiki/Jellicent_(Pok%C3%A9mon)" TargetMode="External"/><Relationship Id="rId454" Type="http://schemas.openxmlformats.org/officeDocument/2006/relationships/hyperlink" Target="https://bulbapedia.bulbagarden.net/wiki/Sunflora_(Pok%C3%A9mon)" TargetMode="External"/><Relationship Id="rId1287" Type="http://schemas.openxmlformats.org/officeDocument/2006/relationships/hyperlink" Target="https://bulbapedia.bulbagarden.net/wiki/Alomomola_(Pok%C3%A9mon)" TargetMode="External"/><Relationship Id="rId453" Type="http://schemas.openxmlformats.org/officeDocument/2006/relationships/hyperlink" Target="https://bulbapedia.bulbagarden.net/wiki/Sunflora_(Pok%C3%A9mon)" TargetMode="External"/><Relationship Id="rId1288" Type="http://schemas.openxmlformats.org/officeDocument/2006/relationships/hyperlink" Target="https://bulbapedia.bulbagarden.net/wiki/Alomomola_(Pok%C3%A9mon)" TargetMode="External"/><Relationship Id="rId452" Type="http://schemas.openxmlformats.org/officeDocument/2006/relationships/hyperlink" Target="https://bulbapedia.bulbagarden.net/wiki/Sunkern_(Pok%C3%A9mon)" TargetMode="External"/><Relationship Id="rId1289" Type="http://schemas.openxmlformats.org/officeDocument/2006/relationships/hyperlink" Target="https://bulbapedia.bulbagarden.net/wiki/Joltik_(Pok%C3%A9mon)" TargetMode="External"/><Relationship Id="rId491" Type="http://schemas.openxmlformats.org/officeDocument/2006/relationships/hyperlink" Target="https://bulbapedia.bulbagarden.net/wiki/Snubbull_(Pok%C3%A9mon)" TargetMode="External"/><Relationship Id="rId490" Type="http://schemas.openxmlformats.org/officeDocument/2006/relationships/hyperlink" Target="https://bulbapedia.bulbagarden.net/wiki/Steelix_(Pok%C3%A9mon)" TargetMode="External"/><Relationship Id="rId489" Type="http://schemas.openxmlformats.org/officeDocument/2006/relationships/hyperlink" Target="https://bulbapedia.bulbagarden.net/wiki/Steelix_(Pok%C3%A9mon)" TargetMode="External"/><Relationship Id="rId484" Type="http://schemas.openxmlformats.org/officeDocument/2006/relationships/hyperlink" Target="https://bulbapedia.bulbagarden.net/wiki/Forretress_(Pok%C3%A9mon)" TargetMode="External"/><Relationship Id="rId483" Type="http://schemas.openxmlformats.org/officeDocument/2006/relationships/hyperlink" Target="https://bulbapedia.bulbagarden.net/wiki/Forretress_(Pok%C3%A9mon)" TargetMode="External"/><Relationship Id="rId482" Type="http://schemas.openxmlformats.org/officeDocument/2006/relationships/hyperlink" Target="https://bulbapedia.bulbagarden.net/wiki/Pineco_(Pok%C3%A9mon)" TargetMode="External"/><Relationship Id="rId481" Type="http://schemas.openxmlformats.org/officeDocument/2006/relationships/hyperlink" Target="https://bulbapedia.bulbagarden.net/wiki/Pineco_(Pok%C3%A9mon)" TargetMode="External"/><Relationship Id="rId488" Type="http://schemas.openxmlformats.org/officeDocument/2006/relationships/hyperlink" Target="https://bulbapedia.bulbagarden.net/wiki/Gligar_(Pok%C3%A9mon)" TargetMode="External"/><Relationship Id="rId487" Type="http://schemas.openxmlformats.org/officeDocument/2006/relationships/hyperlink" Target="https://bulbapedia.bulbagarden.net/wiki/Gligar_(Pok%C3%A9mon)" TargetMode="External"/><Relationship Id="rId486" Type="http://schemas.openxmlformats.org/officeDocument/2006/relationships/hyperlink" Target="https://bulbapedia.bulbagarden.net/wiki/Dunsparce_(Pok%C3%A9mon)" TargetMode="External"/><Relationship Id="rId485" Type="http://schemas.openxmlformats.org/officeDocument/2006/relationships/hyperlink" Target="https://bulbapedia.bulbagarden.net/wiki/Dunsparce_(Pok%C3%A9mon)" TargetMode="External"/><Relationship Id="rId480" Type="http://schemas.openxmlformats.org/officeDocument/2006/relationships/hyperlink" Target="https://bulbapedia.bulbagarden.net/wiki/Girafarig_(Pok%C3%A9mon)" TargetMode="External"/><Relationship Id="rId479" Type="http://schemas.openxmlformats.org/officeDocument/2006/relationships/hyperlink" Target="https://bulbapedia.bulbagarden.net/wiki/Girafarig_(Pok%C3%A9mon)" TargetMode="External"/><Relationship Id="rId478" Type="http://schemas.openxmlformats.org/officeDocument/2006/relationships/hyperlink" Target="https://bulbapedia.bulbagarden.net/wiki/Wobbuffet_(Pok%C3%A9mon)" TargetMode="External"/><Relationship Id="rId473" Type="http://schemas.openxmlformats.org/officeDocument/2006/relationships/hyperlink" Target="https://bulbapedia.bulbagarden.net/wiki/Misdreavus_(Pok%C3%A9mon)" TargetMode="External"/><Relationship Id="rId472" Type="http://schemas.openxmlformats.org/officeDocument/2006/relationships/hyperlink" Target="https://bulbapedia.bulbagarden.net/wiki/Slowking_(Pok%C3%A9mon)" TargetMode="External"/><Relationship Id="rId471" Type="http://schemas.openxmlformats.org/officeDocument/2006/relationships/hyperlink" Target="https://bulbapedia.bulbagarden.net/wiki/Slowking_(Pok%C3%A9mon)" TargetMode="External"/><Relationship Id="rId470" Type="http://schemas.openxmlformats.org/officeDocument/2006/relationships/hyperlink" Target="https://bulbapedia.bulbagarden.net/wiki/Slowking_(Pok%C3%A9mon)" TargetMode="External"/><Relationship Id="rId477" Type="http://schemas.openxmlformats.org/officeDocument/2006/relationships/hyperlink" Target="https://bulbapedia.bulbagarden.net/wiki/Wobbuffet_(Pok%C3%A9mon)" TargetMode="External"/><Relationship Id="rId476" Type="http://schemas.openxmlformats.org/officeDocument/2006/relationships/hyperlink" Target="https://bulbapedia.bulbagarden.net/wiki/Unown_(Pok%C3%A9mon)" TargetMode="External"/><Relationship Id="rId475" Type="http://schemas.openxmlformats.org/officeDocument/2006/relationships/hyperlink" Target="https://bulbapedia.bulbagarden.net/wiki/Unown_(Pok%C3%A9mon)" TargetMode="External"/><Relationship Id="rId474" Type="http://schemas.openxmlformats.org/officeDocument/2006/relationships/hyperlink" Target="https://bulbapedia.bulbagarden.net/wiki/Misdreavus_(Pok%C3%A9mon)" TargetMode="External"/><Relationship Id="rId1257" Type="http://schemas.openxmlformats.org/officeDocument/2006/relationships/hyperlink" Target="https://bulbapedia.bulbagarden.net/wiki/Reuniclus_(Pok%C3%A9mon)" TargetMode="External"/><Relationship Id="rId1258" Type="http://schemas.openxmlformats.org/officeDocument/2006/relationships/hyperlink" Target="https://bulbapedia.bulbagarden.net/wiki/Reuniclus_(Pok%C3%A9mon)" TargetMode="External"/><Relationship Id="rId1259" Type="http://schemas.openxmlformats.org/officeDocument/2006/relationships/hyperlink" Target="https://bulbapedia.bulbagarden.net/wiki/Ducklett_(Pok%C3%A9mon)" TargetMode="External"/><Relationship Id="rId426" Type="http://schemas.openxmlformats.org/officeDocument/2006/relationships/hyperlink" Target="https://bulbapedia.bulbagarden.net/wiki/Xatu_(Pok%C3%A9mon)" TargetMode="External"/><Relationship Id="rId425" Type="http://schemas.openxmlformats.org/officeDocument/2006/relationships/hyperlink" Target="https://bulbapedia.bulbagarden.net/wiki/Xatu_(Pok%C3%A9mon)" TargetMode="External"/><Relationship Id="rId424" Type="http://schemas.openxmlformats.org/officeDocument/2006/relationships/hyperlink" Target="https://bulbapedia.bulbagarden.net/wiki/Natu_(Pok%C3%A9mon)" TargetMode="External"/><Relationship Id="rId423" Type="http://schemas.openxmlformats.org/officeDocument/2006/relationships/hyperlink" Target="https://bulbapedia.bulbagarden.net/wiki/Natu_(Pok%C3%A9mon)" TargetMode="External"/><Relationship Id="rId429" Type="http://schemas.openxmlformats.org/officeDocument/2006/relationships/hyperlink" Target="https://bulbapedia.bulbagarden.net/wiki/Flaaffy_(Pok%C3%A9mon)" TargetMode="External"/><Relationship Id="rId428" Type="http://schemas.openxmlformats.org/officeDocument/2006/relationships/hyperlink" Target="https://bulbapedia.bulbagarden.net/wiki/Mareep_(Pok%C3%A9mon)" TargetMode="External"/><Relationship Id="rId427" Type="http://schemas.openxmlformats.org/officeDocument/2006/relationships/hyperlink" Target="https://bulbapedia.bulbagarden.net/wiki/Mareep_(Pok%C3%A9mon)" TargetMode="External"/><Relationship Id="rId1250" Type="http://schemas.openxmlformats.org/officeDocument/2006/relationships/hyperlink" Target="https://bulbapedia.bulbagarden.net/wiki/Gothorita_(Pok%C3%A9mon)" TargetMode="External"/><Relationship Id="rId1251" Type="http://schemas.openxmlformats.org/officeDocument/2006/relationships/hyperlink" Target="https://bulbapedia.bulbagarden.net/wiki/Gothitelle_(Pok%C3%A9mon)" TargetMode="External"/><Relationship Id="rId1252" Type="http://schemas.openxmlformats.org/officeDocument/2006/relationships/hyperlink" Target="https://bulbapedia.bulbagarden.net/wiki/Gothitelle_(Pok%C3%A9mon)" TargetMode="External"/><Relationship Id="rId422" Type="http://schemas.openxmlformats.org/officeDocument/2006/relationships/hyperlink" Target="https://bulbapedia.bulbagarden.net/wiki/Togetic_(Pok%C3%A9mon)" TargetMode="External"/><Relationship Id="rId1253" Type="http://schemas.openxmlformats.org/officeDocument/2006/relationships/hyperlink" Target="https://bulbapedia.bulbagarden.net/wiki/Solosis_(Pok%C3%A9mon)" TargetMode="External"/><Relationship Id="rId421" Type="http://schemas.openxmlformats.org/officeDocument/2006/relationships/hyperlink" Target="https://bulbapedia.bulbagarden.net/wiki/Togetic_(Pok%C3%A9mon)" TargetMode="External"/><Relationship Id="rId1254" Type="http://schemas.openxmlformats.org/officeDocument/2006/relationships/hyperlink" Target="https://bulbapedia.bulbagarden.net/wiki/Solosis_(Pok%C3%A9mon)" TargetMode="External"/><Relationship Id="rId420" Type="http://schemas.openxmlformats.org/officeDocument/2006/relationships/hyperlink" Target="https://bulbapedia.bulbagarden.net/wiki/Togepi_(Pok%C3%A9mon)" TargetMode="External"/><Relationship Id="rId1255" Type="http://schemas.openxmlformats.org/officeDocument/2006/relationships/hyperlink" Target="https://bulbapedia.bulbagarden.net/wiki/Duosion_(Pok%C3%A9mon)" TargetMode="External"/><Relationship Id="rId1256" Type="http://schemas.openxmlformats.org/officeDocument/2006/relationships/hyperlink" Target="https://bulbapedia.bulbagarden.net/wiki/Duosion_(Pok%C3%A9mon)" TargetMode="External"/><Relationship Id="rId1246" Type="http://schemas.openxmlformats.org/officeDocument/2006/relationships/hyperlink" Target="https://bulbapedia.bulbagarden.net/wiki/Cinccino_(Pok%C3%A9mon)" TargetMode="External"/><Relationship Id="rId1247" Type="http://schemas.openxmlformats.org/officeDocument/2006/relationships/hyperlink" Target="https://bulbapedia.bulbagarden.net/wiki/Gothita_(Pok%C3%A9mon)" TargetMode="External"/><Relationship Id="rId1248" Type="http://schemas.openxmlformats.org/officeDocument/2006/relationships/hyperlink" Target="https://bulbapedia.bulbagarden.net/wiki/Gothita_(Pok%C3%A9mon)" TargetMode="External"/><Relationship Id="rId1249" Type="http://schemas.openxmlformats.org/officeDocument/2006/relationships/hyperlink" Target="https://bulbapedia.bulbagarden.net/wiki/Gothorita_(Pok%C3%A9mon)" TargetMode="External"/><Relationship Id="rId415" Type="http://schemas.openxmlformats.org/officeDocument/2006/relationships/hyperlink" Target="https://bulbapedia.bulbagarden.net/wiki/Cleffa_(Pok%C3%A9mon)" TargetMode="External"/><Relationship Id="rId899" Type="http://schemas.openxmlformats.org/officeDocument/2006/relationships/hyperlink" Target="https://bulbapedia.bulbagarden.net/wiki/Cranidos_(Pok%C3%A9mon)" TargetMode="External"/><Relationship Id="rId414" Type="http://schemas.openxmlformats.org/officeDocument/2006/relationships/hyperlink" Target="https://bulbapedia.bulbagarden.net/wiki/Pichu_(Pok%C3%A9mon)" TargetMode="External"/><Relationship Id="rId898" Type="http://schemas.openxmlformats.org/officeDocument/2006/relationships/hyperlink" Target="https://bulbapedia.bulbagarden.net/wiki/Roserade_(Pok%C3%A9mon)" TargetMode="External"/><Relationship Id="rId413" Type="http://schemas.openxmlformats.org/officeDocument/2006/relationships/hyperlink" Target="https://bulbapedia.bulbagarden.net/wiki/Pichu_(Pok%C3%A9mon)" TargetMode="External"/><Relationship Id="rId897" Type="http://schemas.openxmlformats.org/officeDocument/2006/relationships/hyperlink" Target="https://bulbapedia.bulbagarden.net/wiki/Roserade_(Pok%C3%A9mon)" TargetMode="External"/><Relationship Id="rId412" Type="http://schemas.openxmlformats.org/officeDocument/2006/relationships/hyperlink" Target="https://bulbapedia.bulbagarden.net/wiki/Lanturn_(Pok%C3%A9mon)" TargetMode="External"/><Relationship Id="rId896" Type="http://schemas.openxmlformats.org/officeDocument/2006/relationships/hyperlink" Target="https://bulbapedia.bulbagarden.net/wiki/Budew_(Pok%C3%A9mon)" TargetMode="External"/><Relationship Id="rId419" Type="http://schemas.openxmlformats.org/officeDocument/2006/relationships/hyperlink" Target="https://bulbapedia.bulbagarden.net/wiki/Togepi_(Pok%C3%A9mon)" TargetMode="External"/><Relationship Id="rId418" Type="http://schemas.openxmlformats.org/officeDocument/2006/relationships/hyperlink" Target="https://bulbapedia.bulbagarden.net/wiki/Igglybuff_(Pok%C3%A9mon)" TargetMode="External"/><Relationship Id="rId417" Type="http://schemas.openxmlformats.org/officeDocument/2006/relationships/hyperlink" Target="https://bulbapedia.bulbagarden.net/wiki/Igglybuff_(Pok%C3%A9mon)" TargetMode="External"/><Relationship Id="rId416" Type="http://schemas.openxmlformats.org/officeDocument/2006/relationships/hyperlink" Target="https://bulbapedia.bulbagarden.net/wiki/Cleffa_(Pok%C3%A9mon)" TargetMode="External"/><Relationship Id="rId891" Type="http://schemas.openxmlformats.org/officeDocument/2006/relationships/hyperlink" Target="https://bulbapedia.bulbagarden.net/wiki/Luxio_(Pok%C3%A9mon)" TargetMode="External"/><Relationship Id="rId890" Type="http://schemas.openxmlformats.org/officeDocument/2006/relationships/hyperlink" Target="https://bulbapedia.bulbagarden.net/wiki/Shinx_(Pok%C3%A9mon)" TargetMode="External"/><Relationship Id="rId1240" Type="http://schemas.openxmlformats.org/officeDocument/2006/relationships/hyperlink" Target="https://bulbapedia.bulbagarden.net/wiki/Zoroark_(Pok%C3%A9mon)" TargetMode="External"/><Relationship Id="rId1241" Type="http://schemas.openxmlformats.org/officeDocument/2006/relationships/hyperlink" Target="https://bulbapedia.bulbagarden.net/wiki/Zoroark_(Pok%C3%A9mon)" TargetMode="External"/><Relationship Id="rId411" Type="http://schemas.openxmlformats.org/officeDocument/2006/relationships/hyperlink" Target="https://bulbapedia.bulbagarden.net/wiki/Lanturn_(Pok%C3%A9mon)" TargetMode="External"/><Relationship Id="rId895" Type="http://schemas.openxmlformats.org/officeDocument/2006/relationships/hyperlink" Target="https://bulbapedia.bulbagarden.net/wiki/Budew_(Pok%C3%A9mon)" TargetMode="External"/><Relationship Id="rId1242" Type="http://schemas.openxmlformats.org/officeDocument/2006/relationships/hyperlink" Target="https://bulbapedia.bulbagarden.net/wiki/Zoroark_(Pok%C3%A9mon)" TargetMode="External"/><Relationship Id="rId410" Type="http://schemas.openxmlformats.org/officeDocument/2006/relationships/hyperlink" Target="https://bulbapedia.bulbagarden.net/wiki/Chinchou_(Pok%C3%A9mon)" TargetMode="External"/><Relationship Id="rId894" Type="http://schemas.openxmlformats.org/officeDocument/2006/relationships/hyperlink" Target="https://bulbapedia.bulbagarden.net/wiki/Luxray_(Pok%C3%A9mon)" TargetMode="External"/><Relationship Id="rId1243" Type="http://schemas.openxmlformats.org/officeDocument/2006/relationships/hyperlink" Target="https://bulbapedia.bulbagarden.net/wiki/Minccino_(Pok%C3%A9mon)" TargetMode="External"/><Relationship Id="rId893" Type="http://schemas.openxmlformats.org/officeDocument/2006/relationships/hyperlink" Target="https://bulbapedia.bulbagarden.net/wiki/Luxray_(Pok%C3%A9mon)" TargetMode="External"/><Relationship Id="rId1244" Type="http://schemas.openxmlformats.org/officeDocument/2006/relationships/hyperlink" Target="https://bulbapedia.bulbagarden.net/wiki/Minccino_(Pok%C3%A9mon)" TargetMode="External"/><Relationship Id="rId892" Type="http://schemas.openxmlformats.org/officeDocument/2006/relationships/hyperlink" Target="https://bulbapedia.bulbagarden.net/wiki/Luxio_(Pok%C3%A9mon)" TargetMode="External"/><Relationship Id="rId1245" Type="http://schemas.openxmlformats.org/officeDocument/2006/relationships/hyperlink" Target="https://bulbapedia.bulbagarden.net/wiki/Cinccino_(Pok%C3%A9mon)" TargetMode="External"/><Relationship Id="rId1279" Type="http://schemas.openxmlformats.org/officeDocument/2006/relationships/hyperlink" Target="https://bulbapedia.bulbagarden.net/wiki/Foongus_(Pok%C3%A9mon)" TargetMode="External"/><Relationship Id="rId448" Type="http://schemas.openxmlformats.org/officeDocument/2006/relationships/hyperlink" Target="https://bulbapedia.bulbagarden.net/wiki/Jumpluff_(Pok%C3%A9mon)" TargetMode="External"/><Relationship Id="rId447" Type="http://schemas.openxmlformats.org/officeDocument/2006/relationships/hyperlink" Target="https://bulbapedia.bulbagarden.net/wiki/Jumpluff_(Pok%C3%A9mon)" TargetMode="External"/><Relationship Id="rId446" Type="http://schemas.openxmlformats.org/officeDocument/2006/relationships/hyperlink" Target="https://bulbapedia.bulbagarden.net/wiki/Skiploom_(Pok%C3%A9mon)" TargetMode="External"/><Relationship Id="rId445" Type="http://schemas.openxmlformats.org/officeDocument/2006/relationships/hyperlink" Target="https://bulbapedia.bulbagarden.net/wiki/Skiploom_(Pok%C3%A9mon)" TargetMode="External"/><Relationship Id="rId449" Type="http://schemas.openxmlformats.org/officeDocument/2006/relationships/hyperlink" Target="https://bulbapedia.bulbagarden.net/wiki/Aipom_(Pok%C3%A9mon)" TargetMode="External"/><Relationship Id="rId1270" Type="http://schemas.openxmlformats.org/officeDocument/2006/relationships/hyperlink" Target="https://bulbapedia.bulbagarden.net/wiki/Deerling_(Pok%C3%A9mon)" TargetMode="External"/><Relationship Id="rId440" Type="http://schemas.openxmlformats.org/officeDocument/2006/relationships/hyperlink" Target="https://bulbapedia.bulbagarden.net/wiki/Sudowoodo_(Pok%C3%A9mon)" TargetMode="External"/><Relationship Id="rId1271" Type="http://schemas.openxmlformats.org/officeDocument/2006/relationships/hyperlink" Target="https://bulbapedia.bulbagarden.net/wiki/Sawsbuck_(Pok%C3%A9mon)" TargetMode="External"/><Relationship Id="rId1272" Type="http://schemas.openxmlformats.org/officeDocument/2006/relationships/hyperlink" Target="https://bulbapedia.bulbagarden.net/wiki/Sawsbuck_(Pok%C3%A9mon)" TargetMode="External"/><Relationship Id="rId1273" Type="http://schemas.openxmlformats.org/officeDocument/2006/relationships/hyperlink" Target="https://bulbapedia.bulbagarden.net/wiki/Emolga_(Pok%C3%A9mon)" TargetMode="External"/><Relationship Id="rId1274" Type="http://schemas.openxmlformats.org/officeDocument/2006/relationships/hyperlink" Target="https://bulbapedia.bulbagarden.net/wiki/Emolga_(Pok%C3%A9mon)" TargetMode="External"/><Relationship Id="rId444" Type="http://schemas.openxmlformats.org/officeDocument/2006/relationships/hyperlink" Target="https://bulbapedia.bulbagarden.net/wiki/Hoppip_(Pok%C3%A9mon)" TargetMode="External"/><Relationship Id="rId1275" Type="http://schemas.openxmlformats.org/officeDocument/2006/relationships/hyperlink" Target="https://bulbapedia.bulbagarden.net/wiki/Karrablast_(Pok%C3%A9mon)" TargetMode="External"/><Relationship Id="rId443" Type="http://schemas.openxmlformats.org/officeDocument/2006/relationships/hyperlink" Target="https://bulbapedia.bulbagarden.net/wiki/Hoppip_(Pok%C3%A9mon)" TargetMode="External"/><Relationship Id="rId1276" Type="http://schemas.openxmlformats.org/officeDocument/2006/relationships/hyperlink" Target="https://bulbapedia.bulbagarden.net/wiki/Karrablast_(Pok%C3%A9mon)" TargetMode="External"/><Relationship Id="rId442" Type="http://schemas.openxmlformats.org/officeDocument/2006/relationships/hyperlink" Target="https://bulbapedia.bulbagarden.net/wiki/Politoed_(Pok%C3%A9mon)" TargetMode="External"/><Relationship Id="rId1277" Type="http://schemas.openxmlformats.org/officeDocument/2006/relationships/hyperlink" Target="https://bulbapedia.bulbagarden.net/wiki/Escavalier_(Pok%C3%A9mon)" TargetMode="External"/><Relationship Id="rId441" Type="http://schemas.openxmlformats.org/officeDocument/2006/relationships/hyperlink" Target="https://bulbapedia.bulbagarden.net/wiki/Politoed_(Pok%C3%A9mon)" TargetMode="External"/><Relationship Id="rId1278" Type="http://schemas.openxmlformats.org/officeDocument/2006/relationships/hyperlink" Target="https://bulbapedia.bulbagarden.net/wiki/Escavalier_(Pok%C3%A9mon)" TargetMode="External"/><Relationship Id="rId1268" Type="http://schemas.openxmlformats.org/officeDocument/2006/relationships/hyperlink" Target="https://bulbapedia.bulbagarden.net/wiki/Vanilluxe_(Pok%C3%A9mon)" TargetMode="External"/><Relationship Id="rId1269" Type="http://schemas.openxmlformats.org/officeDocument/2006/relationships/hyperlink" Target="https://bulbapedia.bulbagarden.net/wiki/Deerling_(Pok%C3%A9mon)" TargetMode="External"/><Relationship Id="rId437" Type="http://schemas.openxmlformats.org/officeDocument/2006/relationships/hyperlink" Target="https://bulbapedia.bulbagarden.net/wiki/Azumarill_(Pok%C3%A9mon)" TargetMode="External"/><Relationship Id="rId436" Type="http://schemas.openxmlformats.org/officeDocument/2006/relationships/hyperlink" Target="https://bulbapedia.bulbagarden.net/wiki/Marill_(Pok%C3%A9mon)" TargetMode="External"/><Relationship Id="rId435" Type="http://schemas.openxmlformats.org/officeDocument/2006/relationships/hyperlink" Target="https://bulbapedia.bulbagarden.net/wiki/Marill_(Pok%C3%A9mon)" TargetMode="External"/><Relationship Id="rId434" Type="http://schemas.openxmlformats.org/officeDocument/2006/relationships/hyperlink" Target="https://bulbapedia.bulbagarden.net/wiki/Bellossom_(Pok%C3%A9mon)" TargetMode="External"/><Relationship Id="rId439" Type="http://schemas.openxmlformats.org/officeDocument/2006/relationships/hyperlink" Target="https://bulbapedia.bulbagarden.net/wiki/Sudowoodo_(Pok%C3%A9mon)" TargetMode="External"/><Relationship Id="rId438" Type="http://schemas.openxmlformats.org/officeDocument/2006/relationships/hyperlink" Target="https://bulbapedia.bulbagarden.net/wiki/Azumarill_(Pok%C3%A9mon)" TargetMode="External"/><Relationship Id="rId1260" Type="http://schemas.openxmlformats.org/officeDocument/2006/relationships/hyperlink" Target="https://bulbapedia.bulbagarden.net/wiki/Ducklett_(Pok%C3%A9mon)" TargetMode="External"/><Relationship Id="rId1261" Type="http://schemas.openxmlformats.org/officeDocument/2006/relationships/hyperlink" Target="https://bulbapedia.bulbagarden.net/wiki/Swanna_(Pok%C3%A9mon)" TargetMode="External"/><Relationship Id="rId1262" Type="http://schemas.openxmlformats.org/officeDocument/2006/relationships/hyperlink" Target="https://bulbapedia.bulbagarden.net/wiki/Swanna_(Pok%C3%A9mon)" TargetMode="External"/><Relationship Id="rId1263" Type="http://schemas.openxmlformats.org/officeDocument/2006/relationships/hyperlink" Target="https://bulbapedia.bulbagarden.net/wiki/Vanillite_(Pok%C3%A9mon)" TargetMode="External"/><Relationship Id="rId433" Type="http://schemas.openxmlformats.org/officeDocument/2006/relationships/hyperlink" Target="https://bulbapedia.bulbagarden.net/wiki/Bellossom_(Pok%C3%A9mon)" TargetMode="External"/><Relationship Id="rId1264" Type="http://schemas.openxmlformats.org/officeDocument/2006/relationships/hyperlink" Target="https://bulbapedia.bulbagarden.net/wiki/Vanillite_(Pok%C3%A9mon)" TargetMode="External"/><Relationship Id="rId432" Type="http://schemas.openxmlformats.org/officeDocument/2006/relationships/hyperlink" Target="https://bulbapedia.bulbagarden.net/wiki/Ampharos_(Pok%C3%A9mon)" TargetMode="External"/><Relationship Id="rId1265" Type="http://schemas.openxmlformats.org/officeDocument/2006/relationships/hyperlink" Target="https://bulbapedia.bulbagarden.net/wiki/Vanillish_(Pok%C3%A9mon)" TargetMode="External"/><Relationship Id="rId431" Type="http://schemas.openxmlformats.org/officeDocument/2006/relationships/hyperlink" Target="https://bulbapedia.bulbagarden.net/wiki/Ampharos_(Pok%C3%A9mon)" TargetMode="External"/><Relationship Id="rId1266" Type="http://schemas.openxmlformats.org/officeDocument/2006/relationships/hyperlink" Target="https://bulbapedia.bulbagarden.net/wiki/Vanillish_(Pok%C3%A9mon)" TargetMode="External"/><Relationship Id="rId430" Type="http://schemas.openxmlformats.org/officeDocument/2006/relationships/hyperlink" Target="https://bulbapedia.bulbagarden.net/wiki/Flaaffy_(Pok%C3%A9mon)" TargetMode="External"/><Relationship Id="rId1267" Type="http://schemas.openxmlformats.org/officeDocument/2006/relationships/hyperlink" Target="https://bulbapedia.bulbagarden.net/wiki/Vanilluxe_(Pok%C3%A9mon)"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bulbapedia.bulbagarden.net/wiki/Qwilfish_(Pok%C3%A9mon)" TargetMode="External"/><Relationship Id="rId2" Type="http://schemas.openxmlformats.org/officeDocument/2006/relationships/hyperlink" Target="https://bulbapedia.bulbagarden.net/wiki/Qwilfish_(Pok%C3%A9mon)" TargetMode="External"/><Relationship Id="rId3"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bulbapedia.bulbagarden.net/wiki/Qwilfish_(Pok%C3%A9mon)" TargetMode="External"/><Relationship Id="rId2" Type="http://schemas.openxmlformats.org/officeDocument/2006/relationships/hyperlink" Target="https://bulbapedia.bulbagarden.net/wiki/Qwilfish_(Pok%C3%A9mon)" TargetMode="External"/><Relationship Id="rId3"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92" Type="http://schemas.openxmlformats.org/officeDocument/2006/relationships/hyperlink" Target="https://bulbapedia.bulbagarden.net/wiki/Lotad_(Pok%C3%A9mon)" TargetMode="External"/><Relationship Id="rId391" Type="http://schemas.openxmlformats.org/officeDocument/2006/relationships/hyperlink" Target="https://bulbapedia.bulbagarden.net/wiki/Dustox_(Pok%C3%A9mon)" TargetMode="External"/><Relationship Id="rId390" Type="http://schemas.openxmlformats.org/officeDocument/2006/relationships/hyperlink" Target="https://bulbapedia.bulbagarden.net/wiki/Dustox_(Pok%C3%A9mon)" TargetMode="External"/><Relationship Id="rId1" Type="http://schemas.openxmlformats.org/officeDocument/2006/relationships/hyperlink" Target="https://bulbapedia.bulbagarden.net/wiki/Bulbasaur_(Pok%C3%A9mon)" TargetMode="External"/><Relationship Id="rId2" Type="http://schemas.openxmlformats.org/officeDocument/2006/relationships/hyperlink" Target="https://bulbapedia.bulbagarden.net/wiki/Ivysaur_(Pok%C3%A9mon)" TargetMode="External"/><Relationship Id="rId3" Type="http://schemas.openxmlformats.org/officeDocument/2006/relationships/hyperlink" Target="https://bulbapedia.bulbagarden.net/wiki/Venusaur_(Pok%C3%A9mon)" TargetMode="External"/><Relationship Id="rId4" Type="http://schemas.openxmlformats.org/officeDocument/2006/relationships/hyperlink" Target="https://bulbapedia.bulbagarden.net/wiki/Venusaur_(Pok%C3%A9mon)" TargetMode="External"/><Relationship Id="rId9" Type="http://schemas.openxmlformats.org/officeDocument/2006/relationships/hyperlink" Target="https://bulbapedia.bulbagarden.net/wiki/Wartortle_(Pok%C3%A9mon)" TargetMode="External"/><Relationship Id="rId385" Type="http://schemas.openxmlformats.org/officeDocument/2006/relationships/hyperlink" Target="https://bulbapedia.bulbagarden.net/wiki/Wurmple_(Pok%C3%A9mon)" TargetMode="External"/><Relationship Id="rId384" Type="http://schemas.openxmlformats.org/officeDocument/2006/relationships/hyperlink" Target="https://bulbapedia.bulbagarden.net/wiki/Linoone_(Pok%C3%A9mon)" TargetMode="External"/><Relationship Id="rId383" Type="http://schemas.openxmlformats.org/officeDocument/2006/relationships/hyperlink" Target="https://bulbapedia.bulbagarden.net/wiki/Linoone_(Pok%C3%A9mon)" TargetMode="External"/><Relationship Id="rId382" Type="http://schemas.openxmlformats.org/officeDocument/2006/relationships/hyperlink" Target="https://bulbapedia.bulbagarden.net/wiki/Zigzagoon_(Pok%C3%A9mon)" TargetMode="External"/><Relationship Id="rId5" Type="http://schemas.openxmlformats.org/officeDocument/2006/relationships/hyperlink" Target="https://bulbapedia.bulbagarden.net/wiki/Charmander_(Pok%C3%A9mon)" TargetMode="External"/><Relationship Id="rId389" Type="http://schemas.openxmlformats.org/officeDocument/2006/relationships/hyperlink" Target="https://bulbapedia.bulbagarden.net/wiki/Cascoon_(Pok%C3%A9mon)" TargetMode="External"/><Relationship Id="rId6" Type="http://schemas.openxmlformats.org/officeDocument/2006/relationships/hyperlink" Target="https://bulbapedia.bulbagarden.net/wiki/Charmeleon_(Pok%C3%A9mon)" TargetMode="External"/><Relationship Id="rId388" Type="http://schemas.openxmlformats.org/officeDocument/2006/relationships/hyperlink" Target="https://bulbapedia.bulbagarden.net/wiki/Beautifly_(Pok%C3%A9mon)" TargetMode="External"/><Relationship Id="rId7" Type="http://schemas.openxmlformats.org/officeDocument/2006/relationships/hyperlink" Target="https://bulbapedia.bulbagarden.net/wiki/Charizard_(Pok%C3%A9mon)" TargetMode="External"/><Relationship Id="rId387" Type="http://schemas.openxmlformats.org/officeDocument/2006/relationships/hyperlink" Target="https://bulbapedia.bulbagarden.net/wiki/Beautifly_(Pok%C3%A9mon)" TargetMode="External"/><Relationship Id="rId8" Type="http://schemas.openxmlformats.org/officeDocument/2006/relationships/hyperlink" Target="https://bulbapedia.bulbagarden.net/wiki/Squirtle_(Pok%C3%A9mon)" TargetMode="External"/><Relationship Id="rId386" Type="http://schemas.openxmlformats.org/officeDocument/2006/relationships/hyperlink" Target="https://bulbapedia.bulbagarden.net/wiki/Silcoon_(Pok%C3%A9mon)" TargetMode="External"/><Relationship Id="rId381" Type="http://schemas.openxmlformats.org/officeDocument/2006/relationships/hyperlink" Target="https://bulbapedia.bulbagarden.net/wiki/Zigzagoon_(Pok%C3%A9mon)" TargetMode="External"/><Relationship Id="rId380" Type="http://schemas.openxmlformats.org/officeDocument/2006/relationships/hyperlink" Target="https://bulbapedia.bulbagarden.net/wiki/Mightyena_(Pok%C3%A9mon)" TargetMode="External"/><Relationship Id="rId379" Type="http://schemas.openxmlformats.org/officeDocument/2006/relationships/hyperlink" Target="https://bulbapedia.bulbagarden.net/wiki/Poochyena_(Pok%C3%A9mon)" TargetMode="External"/><Relationship Id="rId374" Type="http://schemas.openxmlformats.org/officeDocument/2006/relationships/hyperlink" Target="https://bulbapedia.bulbagarden.net/wiki/Blaziken_(Pok%C3%A9mon)" TargetMode="External"/><Relationship Id="rId373" Type="http://schemas.openxmlformats.org/officeDocument/2006/relationships/hyperlink" Target="https://bulbapedia.bulbagarden.net/wiki/Combusken_(Pok%C3%A9mon)" TargetMode="External"/><Relationship Id="rId372" Type="http://schemas.openxmlformats.org/officeDocument/2006/relationships/hyperlink" Target="https://bulbapedia.bulbagarden.net/wiki/Combusken_(Pok%C3%A9mon)" TargetMode="External"/><Relationship Id="rId371" Type="http://schemas.openxmlformats.org/officeDocument/2006/relationships/hyperlink" Target="https://bulbapedia.bulbagarden.net/wiki/Torchic_(Pok%C3%A9mon)" TargetMode="External"/><Relationship Id="rId378" Type="http://schemas.openxmlformats.org/officeDocument/2006/relationships/hyperlink" Target="https://bulbapedia.bulbagarden.net/wiki/Swampert_(Pok%C3%A9mon)" TargetMode="External"/><Relationship Id="rId377" Type="http://schemas.openxmlformats.org/officeDocument/2006/relationships/hyperlink" Target="https://bulbapedia.bulbagarden.net/wiki/Marshtomp_(Pok%C3%A9mon)" TargetMode="External"/><Relationship Id="rId376" Type="http://schemas.openxmlformats.org/officeDocument/2006/relationships/hyperlink" Target="https://bulbapedia.bulbagarden.net/wiki/Mudkip_(Pok%C3%A9mon)" TargetMode="External"/><Relationship Id="rId375" Type="http://schemas.openxmlformats.org/officeDocument/2006/relationships/hyperlink" Target="https://bulbapedia.bulbagarden.net/wiki/Blaziken_(Pok%C3%A9mon)" TargetMode="External"/><Relationship Id="rId396" Type="http://schemas.openxmlformats.org/officeDocument/2006/relationships/hyperlink" Target="https://bulbapedia.bulbagarden.net/wiki/Seedot_(Pok%C3%A9mon)" TargetMode="External"/><Relationship Id="rId395" Type="http://schemas.openxmlformats.org/officeDocument/2006/relationships/hyperlink" Target="https://bulbapedia.bulbagarden.net/wiki/Ludicolo_(Pok%C3%A9mon)" TargetMode="External"/><Relationship Id="rId394" Type="http://schemas.openxmlformats.org/officeDocument/2006/relationships/hyperlink" Target="https://bulbapedia.bulbagarden.net/wiki/Ludicolo_(Pok%C3%A9mon)" TargetMode="External"/><Relationship Id="rId393" Type="http://schemas.openxmlformats.org/officeDocument/2006/relationships/hyperlink" Target="https://bulbapedia.bulbagarden.net/wiki/Lombre_(Pok%C3%A9mon)" TargetMode="External"/><Relationship Id="rId399" Type="http://schemas.openxmlformats.org/officeDocument/2006/relationships/hyperlink" Target="https://bulbapedia.bulbagarden.net/wiki/Shiftry_(Pok%C3%A9mon)" TargetMode="External"/><Relationship Id="rId398" Type="http://schemas.openxmlformats.org/officeDocument/2006/relationships/hyperlink" Target="https://bulbapedia.bulbagarden.net/wiki/Nuzleaf_(Pok%C3%A9mon)" TargetMode="External"/><Relationship Id="rId397" Type="http://schemas.openxmlformats.org/officeDocument/2006/relationships/hyperlink" Target="https://bulbapedia.bulbagarden.net/wiki/Nuzleaf_(Pok%C3%A9mon)" TargetMode="External"/><Relationship Id="rId808" Type="http://schemas.openxmlformats.org/officeDocument/2006/relationships/hyperlink" Target="https://bulbapedia.bulbagarden.net/wiki/Lampent_(Pok%C3%A9mon)" TargetMode="External"/><Relationship Id="rId807" Type="http://schemas.openxmlformats.org/officeDocument/2006/relationships/hyperlink" Target="https://bulbapedia.bulbagarden.net/wiki/Litwick_(Pok%C3%A9mon)" TargetMode="External"/><Relationship Id="rId806" Type="http://schemas.openxmlformats.org/officeDocument/2006/relationships/hyperlink" Target="https://bulbapedia.bulbagarden.net/wiki/Beheeyem_(Pok%C3%A9mon)" TargetMode="External"/><Relationship Id="rId805" Type="http://schemas.openxmlformats.org/officeDocument/2006/relationships/hyperlink" Target="https://bulbapedia.bulbagarden.net/wiki/Elgyem_(Pok%C3%A9mon)" TargetMode="External"/><Relationship Id="rId809" Type="http://schemas.openxmlformats.org/officeDocument/2006/relationships/hyperlink" Target="https://bulbapedia.bulbagarden.net/wiki/Chandelure_(Pok%C3%A9mon)" TargetMode="External"/><Relationship Id="rId800" Type="http://schemas.openxmlformats.org/officeDocument/2006/relationships/hyperlink" Target="https://bulbapedia.bulbagarden.net/wiki/Klang_(Pok%C3%A9mon)" TargetMode="External"/><Relationship Id="rId804" Type="http://schemas.openxmlformats.org/officeDocument/2006/relationships/hyperlink" Target="https://bulbapedia.bulbagarden.net/wiki/Eelektross_(Pok%C3%A9mon)" TargetMode="External"/><Relationship Id="rId803" Type="http://schemas.openxmlformats.org/officeDocument/2006/relationships/hyperlink" Target="https://bulbapedia.bulbagarden.net/wiki/Eelektrik_(Pok%C3%A9mon)" TargetMode="External"/><Relationship Id="rId802" Type="http://schemas.openxmlformats.org/officeDocument/2006/relationships/hyperlink" Target="https://bulbapedia.bulbagarden.net/wiki/Tynamo_(Pok%C3%A9mon)" TargetMode="External"/><Relationship Id="rId801" Type="http://schemas.openxmlformats.org/officeDocument/2006/relationships/hyperlink" Target="https://bulbapedia.bulbagarden.net/wiki/Klinklang_(Pok%C3%A9mon)" TargetMode="External"/><Relationship Id="rId40" Type="http://schemas.openxmlformats.org/officeDocument/2006/relationships/hyperlink" Target="https://bulbapedia.bulbagarden.net/wiki/Nidoran%E2%99%80_(Pok%C3%A9mon)" TargetMode="External"/><Relationship Id="rId42" Type="http://schemas.openxmlformats.org/officeDocument/2006/relationships/hyperlink" Target="https://bulbapedia.bulbagarden.net/wiki/Nidoqueen_(Pok%C3%A9mon)" TargetMode="External"/><Relationship Id="rId41" Type="http://schemas.openxmlformats.org/officeDocument/2006/relationships/hyperlink" Target="https://bulbapedia.bulbagarden.net/wiki/Nidorina_(Pok%C3%A9mon)" TargetMode="External"/><Relationship Id="rId44" Type="http://schemas.openxmlformats.org/officeDocument/2006/relationships/hyperlink" Target="https://bulbapedia.bulbagarden.net/wiki/Nidorino_(Pok%C3%A9mon)" TargetMode="External"/><Relationship Id="rId43" Type="http://schemas.openxmlformats.org/officeDocument/2006/relationships/hyperlink" Target="https://bulbapedia.bulbagarden.net/wiki/Nidoran%E2%99%82_(Pok%C3%A9mon)" TargetMode="External"/><Relationship Id="rId46" Type="http://schemas.openxmlformats.org/officeDocument/2006/relationships/hyperlink" Target="https://bulbapedia.bulbagarden.net/wiki/Clefairy_(Pok%C3%A9mon)" TargetMode="External"/><Relationship Id="rId45" Type="http://schemas.openxmlformats.org/officeDocument/2006/relationships/hyperlink" Target="https://bulbapedia.bulbagarden.net/wiki/Nidoking_(Pok%C3%A9mon)" TargetMode="External"/><Relationship Id="rId745" Type="http://schemas.openxmlformats.org/officeDocument/2006/relationships/hyperlink" Target="https://bulbapedia.bulbagarden.net/wiki/Maractus_(Pok%C3%A9mon)" TargetMode="External"/><Relationship Id="rId744" Type="http://schemas.openxmlformats.org/officeDocument/2006/relationships/hyperlink" Target="https://bulbapedia.bulbagarden.net/wiki/Darmanitan_(Pok%C3%A9mon)" TargetMode="External"/><Relationship Id="rId743" Type="http://schemas.openxmlformats.org/officeDocument/2006/relationships/hyperlink" Target="https://bulbapedia.bulbagarden.net/wiki/Darmanitan_(Pok%C3%A9mon)" TargetMode="External"/><Relationship Id="rId742" Type="http://schemas.openxmlformats.org/officeDocument/2006/relationships/hyperlink" Target="https://bulbapedia.bulbagarden.net/wiki/Darumaka_(Pok%C3%A9mon)" TargetMode="External"/><Relationship Id="rId749" Type="http://schemas.openxmlformats.org/officeDocument/2006/relationships/hyperlink" Target="https://bulbapedia.bulbagarden.net/wiki/Scrafty_(Pok%C3%A9mon)" TargetMode="External"/><Relationship Id="rId748" Type="http://schemas.openxmlformats.org/officeDocument/2006/relationships/hyperlink" Target="https://bulbapedia.bulbagarden.net/wiki/Scraggy_(Pok%C3%A9mon)" TargetMode="External"/><Relationship Id="rId747" Type="http://schemas.openxmlformats.org/officeDocument/2006/relationships/hyperlink" Target="https://bulbapedia.bulbagarden.net/wiki/Crustle_(Pok%C3%A9mon)" TargetMode="External"/><Relationship Id="rId746" Type="http://schemas.openxmlformats.org/officeDocument/2006/relationships/hyperlink" Target="https://bulbapedia.bulbagarden.net/wiki/Dwebble_(Pok%C3%A9mon)" TargetMode="External"/><Relationship Id="rId48" Type="http://schemas.openxmlformats.org/officeDocument/2006/relationships/hyperlink" Target="https://bulbapedia.bulbagarden.net/wiki/Vulpix_(Pok%C3%A9mon)" TargetMode="External"/><Relationship Id="rId47" Type="http://schemas.openxmlformats.org/officeDocument/2006/relationships/hyperlink" Target="https://bulbapedia.bulbagarden.net/wiki/Clefable_(Pok%C3%A9mon)" TargetMode="External"/><Relationship Id="rId49" Type="http://schemas.openxmlformats.org/officeDocument/2006/relationships/hyperlink" Target="https://bulbapedia.bulbagarden.net/wiki/Vulpix_(Pok%C3%A9mon)" TargetMode="External"/><Relationship Id="rId741" Type="http://schemas.openxmlformats.org/officeDocument/2006/relationships/hyperlink" Target="https://bulbapedia.bulbagarden.net/wiki/Darumaka_(Pok%C3%A9mon)" TargetMode="External"/><Relationship Id="rId740" Type="http://schemas.openxmlformats.org/officeDocument/2006/relationships/hyperlink" Target="https://bulbapedia.bulbagarden.net/wiki/Krookodile_(Pok%C3%A9mon)" TargetMode="External"/><Relationship Id="rId31" Type="http://schemas.openxmlformats.org/officeDocument/2006/relationships/hyperlink" Target="https://bulbapedia.bulbagarden.net/wiki/Pikachu_(Pok%C3%A9mon)" TargetMode="External"/><Relationship Id="rId30" Type="http://schemas.openxmlformats.org/officeDocument/2006/relationships/hyperlink" Target="https://bulbapedia.bulbagarden.net/wiki/Arbok_(Pok%C3%A9mon)" TargetMode="External"/><Relationship Id="rId33" Type="http://schemas.openxmlformats.org/officeDocument/2006/relationships/hyperlink" Target="https://bulbapedia.bulbagarden.net/wiki/Raichu_(Pok%C3%A9mon)" TargetMode="External"/><Relationship Id="rId32" Type="http://schemas.openxmlformats.org/officeDocument/2006/relationships/hyperlink" Target="https://bulbapedia.bulbagarden.net/wiki/Pikachu_(Pok%C3%A9mon)" TargetMode="External"/><Relationship Id="rId35" Type="http://schemas.openxmlformats.org/officeDocument/2006/relationships/hyperlink" Target="https://bulbapedia.bulbagarden.net/wiki/Raichu_(Pok%C3%A9mon)" TargetMode="External"/><Relationship Id="rId34" Type="http://schemas.openxmlformats.org/officeDocument/2006/relationships/hyperlink" Target="https://bulbapedia.bulbagarden.net/wiki/Raichu_(Pok%C3%A9mon)" TargetMode="External"/><Relationship Id="rId739" Type="http://schemas.openxmlformats.org/officeDocument/2006/relationships/hyperlink" Target="https://bulbapedia.bulbagarden.net/wiki/Krokorok_(Pok%C3%A9mon)" TargetMode="External"/><Relationship Id="rId734" Type="http://schemas.openxmlformats.org/officeDocument/2006/relationships/hyperlink" Target="https://bulbapedia.bulbagarden.net/wiki/Lilligant_(Pok%C3%A9mon)" TargetMode="External"/><Relationship Id="rId733" Type="http://schemas.openxmlformats.org/officeDocument/2006/relationships/hyperlink" Target="https://bulbapedia.bulbagarden.net/wiki/Lilligant_(Pok%C3%A9mon)" TargetMode="External"/><Relationship Id="rId732" Type="http://schemas.openxmlformats.org/officeDocument/2006/relationships/hyperlink" Target="https://bulbapedia.bulbagarden.net/wiki/Petilil_(Pok%C3%A9mon)" TargetMode="External"/><Relationship Id="rId731" Type="http://schemas.openxmlformats.org/officeDocument/2006/relationships/hyperlink" Target="https://bulbapedia.bulbagarden.net/wiki/Whimsicott_(Pok%C3%A9mon)" TargetMode="External"/><Relationship Id="rId738" Type="http://schemas.openxmlformats.org/officeDocument/2006/relationships/hyperlink" Target="https://bulbapedia.bulbagarden.net/wiki/Sandile_(Pok%C3%A9mon)" TargetMode="External"/><Relationship Id="rId737" Type="http://schemas.openxmlformats.org/officeDocument/2006/relationships/hyperlink" Target="https://bulbapedia.bulbagarden.net/wiki/Basculin_(Pok%C3%A9mon)" TargetMode="External"/><Relationship Id="rId736" Type="http://schemas.openxmlformats.org/officeDocument/2006/relationships/hyperlink" Target="https://bulbapedia.bulbagarden.net/wiki/Basculin_(Pok%C3%A9mon)" TargetMode="External"/><Relationship Id="rId735" Type="http://schemas.openxmlformats.org/officeDocument/2006/relationships/hyperlink" Target="https://bulbapedia.bulbagarden.net/wiki/Basculin_(Pok%C3%A9mon)" TargetMode="External"/><Relationship Id="rId37" Type="http://schemas.openxmlformats.org/officeDocument/2006/relationships/hyperlink" Target="https://bulbapedia.bulbagarden.net/wiki/Sandshrew_(Pok%C3%A9mon)" TargetMode="External"/><Relationship Id="rId36" Type="http://schemas.openxmlformats.org/officeDocument/2006/relationships/hyperlink" Target="https://bulbapedia.bulbagarden.net/wiki/Sandshrew_(Pok%C3%A9mon)" TargetMode="External"/><Relationship Id="rId39" Type="http://schemas.openxmlformats.org/officeDocument/2006/relationships/hyperlink" Target="https://bulbapedia.bulbagarden.net/wiki/Sandslash_(Pok%C3%A9mon)" TargetMode="External"/><Relationship Id="rId38" Type="http://schemas.openxmlformats.org/officeDocument/2006/relationships/hyperlink" Target="https://bulbapedia.bulbagarden.net/wiki/Sandslash_(Pok%C3%A9mon)" TargetMode="External"/><Relationship Id="rId730" Type="http://schemas.openxmlformats.org/officeDocument/2006/relationships/hyperlink" Target="https://bulbapedia.bulbagarden.net/wiki/Cottonee_(Pok%C3%A9mon)" TargetMode="External"/><Relationship Id="rId20" Type="http://schemas.openxmlformats.org/officeDocument/2006/relationships/hyperlink" Target="https://bulbapedia.bulbagarden.net/wiki/Pidgeot_(Pok%C3%A9mon)" TargetMode="External"/><Relationship Id="rId22" Type="http://schemas.openxmlformats.org/officeDocument/2006/relationships/hyperlink" Target="https://bulbapedia.bulbagarden.net/wiki/Rattata_(Pok%C3%A9mon)" TargetMode="External"/><Relationship Id="rId21" Type="http://schemas.openxmlformats.org/officeDocument/2006/relationships/hyperlink" Target="https://bulbapedia.bulbagarden.net/wiki/Rattata_(Pok%C3%A9mon)" TargetMode="External"/><Relationship Id="rId24" Type="http://schemas.openxmlformats.org/officeDocument/2006/relationships/hyperlink" Target="https://bulbapedia.bulbagarden.net/wiki/Raticate_(Pok%C3%A9mon)" TargetMode="External"/><Relationship Id="rId23" Type="http://schemas.openxmlformats.org/officeDocument/2006/relationships/hyperlink" Target="https://bulbapedia.bulbagarden.net/wiki/Rattata_(Pok%C3%A9mon)" TargetMode="External"/><Relationship Id="rId767" Type="http://schemas.openxmlformats.org/officeDocument/2006/relationships/hyperlink" Target="https://bulbapedia.bulbagarden.net/wiki/Gothorita_(Pok%C3%A9mon)" TargetMode="External"/><Relationship Id="rId766" Type="http://schemas.openxmlformats.org/officeDocument/2006/relationships/hyperlink" Target="https://bulbapedia.bulbagarden.net/wiki/Gothita_(Pok%C3%A9mon)" TargetMode="External"/><Relationship Id="rId765" Type="http://schemas.openxmlformats.org/officeDocument/2006/relationships/hyperlink" Target="https://bulbapedia.bulbagarden.net/wiki/Cinccino_(Pok%C3%A9mon)" TargetMode="External"/><Relationship Id="rId764" Type="http://schemas.openxmlformats.org/officeDocument/2006/relationships/hyperlink" Target="https://bulbapedia.bulbagarden.net/wiki/Minccino_(Pok%C3%A9mon)" TargetMode="External"/><Relationship Id="rId769" Type="http://schemas.openxmlformats.org/officeDocument/2006/relationships/hyperlink" Target="https://bulbapedia.bulbagarden.net/wiki/Solosis_(Pok%C3%A9mon)" TargetMode="External"/><Relationship Id="rId768" Type="http://schemas.openxmlformats.org/officeDocument/2006/relationships/hyperlink" Target="https://bulbapedia.bulbagarden.net/wiki/Gothitelle_(Pok%C3%A9mon)" TargetMode="External"/><Relationship Id="rId26" Type="http://schemas.openxmlformats.org/officeDocument/2006/relationships/hyperlink" Target="https://bulbapedia.bulbagarden.net/wiki/Raticate_(Pok%C3%A9mon)" TargetMode="External"/><Relationship Id="rId25" Type="http://schemas.openxmlformats.org/officeDocument/2006/relationships/hyperlink" Target="https://bulbapedia.bulbagarden.net/wiki/Raticate_(Pok%C3%A9mon)" TargetMode="External"/><Relationship Id="rId28" Type="http://schemas.openxmlformats.org/officeDocument/2006/relationships/hyperlink" Target="https://bulbapedia.bulbagarden.net/wiki/Fearow_(Pok%C3%A9mon)" TargetMode="External"/><Relationship Id="rId27" Type="http://schemas.openxmlformats.org/officeDocument/2006/relationships/hyperlink" Target="https://bulbapedia.bulbagarden.net/wiki/Spearow_(Pok%C3%A9mon)" TargetMode="External"/><Relationship Id="rId763" Type="http://schemas.openxmlformats.org/officeDocument/2006/relationships/hyperlink" Target="https://bulbapedia.bulbagarden.net/wiki/Zoroark_(Pok%C3%A9mon)" TargetMode="External"/><Relationship Id="rId29" Type="http://schemas.openxmlformats.org/officeDocument/2006/relationships/hyperlink" Target="https://bulbapedia.bulbagarden.net/wiki/Ekans_(Pok%C3%A9mon)" TargetMode="External"/><Relationship Id="rId762" Type="http://schemas.openxmlformats.org/officeDocument/2006/relationships/hyperlink" Target="https://bulbapedia.bulbagarden.net/wiki/Zoroark_(Pok%C3%A9mon)" TargetMode="External"/><Relationship Id="rId761" Type="http://schemas.openxmlformats.org/officeDocument/2006/relationships/hyperlink" Target="https://bulbapedia.bulbagarden.net/wiki/Zorua_(Pok%C3%A9mon)" TargetMode="External"/><Relationship Id="rId760" Type="http://schemas.openxmlformats.org/officeDocument/2006/relationships/hyperlink" Target="https://bulbapedia.bulbagarden.net/wiki/Zorua_(Pok%C3%A9mon)" TargetMode="External"/><Relationship Id="rId11" Type="http://schemas.openxmlformats.org/officeDocument/2006/relationships/hyperlink" Target="https://bulbapedia.bulbagarden.net/wiki/Caterpie_(Pok%C3%A9mon)" TargetMode="External"/><Relationship Id="rId10" Type="http://schemas.openxmlformats.org/officeDocument/2006/relationships/hyperlink" Target="https://bulbapedia.bulbagarden.net/wiki/Blastoise_(Pok%C3%A9mon)" TargetMode="External"/><Relationship Id="rId13" Type="http://schemas.openxmlformats.org/officeDocument/2006/relationships/hyperlink" Target="https://bulbapedia.bulbagarden.net/wiki/Butterfree_(Pok%C3%A9mon)" TargetMode="External"/><Relationship Id="rId12" Type="http://schemas.openxmlformats.org/officeDocument/2006/relationships/hyperlink" Target="https://bulbapedia.bulbagarden.net/wiki/Metapod_(Pok%C3%A9mon)" TargetMode="External"/><Relationship Id="rId756" Type="http://schemas.openxmlformats.org/officeDocument/2006/relationships/hyperlink" Target="https://bulbapedia.bulbagarden.net/wiki/Archen_(Pok%C3%A9mon)" TargetMode="External"/><Relationship Id="rId755" Type="http://schemas.openxmlformats.org/officeDocument/2006/relationships/hyperlink" Target="https://bulbapedia.bulbagarden.net/wiki/Carracosta_(Pok%C3%A9mon)" TargetMode="External"/><Relationship Id="rId754" Type="http://schemas.openxmlformats.org/officeDocument/2006/relationships/hyperlink" Target="https://bulbapedia.bulbagarden.net/wiki/Tirtouga_(Pok%C3%A9mon)" TargetMode="External"/><Relationship Id="rId753" Type="http://schemas.openxmlformats.org/officeDocument/2006/relationships/hyperlink" Target="https://bulbapedia.bulbagarden.net/wiki/Cofagrigus_(Pok%C3%A9mon)" TargetMode="External"/><Relationship Id="rId759" Type="http://schemas.openxmlformats.org/officeDocument/2006/relationships/hyperlink" Target="https://bulbapedia.bulbagarden.net/wiki/Garbodor_(Pok%C3%A9mon)" TargetMode="External"/><Relationship Id="rId758" Type="http://schemas.openxmlformats.org/officeDocument/2006/relationships/hyperlink" Target="https://bulbapedia.bulbagarden.net/wiki/Trubbish_(Pok%C3%A9mon)" TargetMode="External"/><Relationship Id="rId757" Type="http://schemas.openxmlformats.org/officeDocument/2006/relationships/hyperlink" Target="https://bulbapedia.bulbagarden.net/wiki/Archeops_(Pok%C3%A9mon)" TargetMode="External"/><Relationship Id="rId15" Type="http://schemas.openxmlformats.org/officeDocument/2006/relationships/hyperlink" Target="https://bulbapedia.bulbagarden.net/wiki/Weedle_(Pok%C3%A9mon)" TargetMode="External"/><Relationship Id="rId14" Type="http://schemas.openxmlformats.org/officeDocument/2006/relationships/hyperlink" Target="https://bulbapedia.bulbagarden.net/wiki/Butterfree_(Pok%C3%A9mon)" TargetMode="External"/><Relationship Id="rId17" Type="http://schemas.openxmlformats.org/officeDocument/2006/relationships/hyperlink" Target="https://bulbapedia.bulbagarden.net/wiki/Beedrill_(Pok%C3%A9mon)" TargetMode="External"/><Relationship Id="rId16" Type="http://schemas.openxmlformats.org/officeDocument/2006/relationships/hyperlink" Target="https://bulbapedia.bulbagarden.net/wiki/Kakuna_(Pok%C3%A9mon)" TargetMode="External"/><Relationship Id="rId19" Type="http://schemas.openxmlformats.org/officeDocument/2006/relationships/hyperlink" Target="https://bulbapedia.bulbagarden.net/wiki/Pidgeotto_(Pok%C3%A9mon)" TargetMode="External"/><Relationship Id="rId752" Type="http://schemas.openxmlformats.org/officeDocument/2006/relationships/hyperlink" Target="https://bulbapedia.bulbagarden.net/wiki/Yamask_(Pok%C3%A9mon)" TargetMode="External"/><Relationship Id="rId18" Type="http://schemas.openxmlformats.org/officeDocument/2006/relationships/hyperlink" Target="https://bulbapedia.bulbagarden.net/wiki/Pidgey_(Pok%C3%A9mon)" TargetMode="External"/><Relationship Id="rId751" Type="http://schemas.openxmlformats.org/officeDocument/2006/relationships/hyperlink" Target="https://bulbapedia.bulbagarden.net/wiki/Yamask_(Pok%C3%A9mon)" TargetMode="External"/><Relationship Id="rId750" Type="http://schemas.openxmlformats.org/officeDocument/2006/relationships/hyperlink" Target="https://bulbapedia.bulbagarden.net/wiki/Sigilyph_(Pok%C3%A9mon)" TargetMode="External"/><Relationship Id="rId84" Type="http://schemas.openxmlformats.org/officeDocument/2006/relationships/hyperlink" Target="https://bulbapedia.bulbagarden.net/wiki/Poliwag_(Pok%C3%A9mon)" TargetMode="External"/><Relationship Id="rId83" Type="http://schemas.openxmlformats.org/officeDocument/2006/relationships/hyperlink" Target="https://bulbapedia.bulbagarden.net/wiki/Arcanine_(Pok%C3%A9mon)" TargetMode="External"/><Relationship Id="rId86" Type="http://schemas.openxmlformats.org/officeDocument/2006/relationships/hyperlink" Target="https://bulbapedia.bulbagarden.net/wiki/Poliwrath_(Pok%C3%A9mon)" TargetMode="External"/><Relationship Id="rId85" Type="http://schemas.openxmlformats.org/officeDocument/2006/relationships/hyperlink" Target="https://bulbapedia.bulbagarden.net/wiki/Poliwhirl_(Pok%C3%A9mon)" TargetMode="External"/><Relationship Id="rId88" Type="http://schemas.openxmlformats.org/officeDocument/2006/relationships/hyperlink" Target="https://bulbapedia.bulbagarden.net/wiki/Kadabra_(Pok%C3%A9mon)" TargetMode="External"/><Relationship Id="rId87" Type="http://schemas.openxmlformats.org/officeDocument/2006/relationships/hyperlink" Target="https://bulbapedia.bulbagarden.net/wiki/Abra_(Pok%C3%A9mon)" TargetMode="External"/><Relationship Id="rId89" Type="http://schemas.openxmlformats.org/officeDocument/2006/relationships/hyperlink" Target="https://bulbapedia.bulbagarden.net/wiki/Kadabra_(Pok%C3%A9mon)" TargetMode="External"/><Relationship Id="rId709" Type="http://schemas.openxmlformats.org/officeDocument/2006/relationships/hyperlink" Target="https://bulbapedia.bulbagarden.net/wiki/Boldore_(Pok%C3%A9mon)" TargetMode="External"/><Relationship Id="rId708" Type="http://schemas.openxmlformats.org/officeDocument/2006/relationships/hyperlink" Target="https://bulbapedia.bulbagarden.net/wiki/Roggenrola_(Pok%C3%A9mon)" TargetMode="External"/><Relationship Id="rId707" Type="http://schemas.openxmlformats.org/officeDocument/2006/relationships/hyperlink" Target="https://bulbapedia.bulbagarden.net/wiki/Zebstrika_(Pok%C3%A9mon)" TargetMode="External"/><Relationship Id="rId706" Type="http://schemas.openxmlformats.org/officeDocument/2006/relationships/hyperlink" Target="https://bulbapedia.bulbagarden.net/wiki/Blitzle_(Pok%C3%A9mon)" TargetMode="External"/><Relationship Id="rId80" Type="http://schemas.openxmlformats.org/officeDocument/2006/relationships/hyperlink" Target="https://bulbapedia.bulbagarden.net/wiki/Growlithe_(Pok%C3%A9mon)" TargetMode="External"/><Relationship Id="rId82" Type="http://schemas.openxmlformats.org/officeDocument/2006/relationships/hyperlink" Target="https://bulbapedia.bulbagarden.net/wiki/Arcanine_(Pok%C3%A9mon)" TargetMode="External"/><Relationship Id="rId81" Type="http://schemas.openxmlformats.org/officeDocument/2006/relationships/hyperlink" Target="https://bulbapedia.bulbagarden.net/wiki/Growlithe_(Pok%C3%A9mon)" TargetMode="External"/><Relationship Id="rId701" Type="http://schemas.openxmlformats.org/officeDocument/2006/relationships/hyperlink" Target="https://bulbapedia.bulbagarden.net/wiki/Musharna_(Pok%C3%A9mon)" TargetMode="External"/><Relationship Id="rId700" Type="http://schemas.openxmlformats.org/officeDocument/2006/relationships/hyperlink" Target="https://bulbapedia.bulbagarden.net/wiki/Munna_(Pok%C3%A9mon)" TargetMode="External"/><Relationship Id="rId705" Type="http://schemas.openxmlformats.org/officeDocument/2006/relationships/hyperlink" Target="https://bulbapedia.bulbagarden.net/wiki/Unfezant_(Pok%C3%A9mon)" TargetMode="External"/><Relationship Id="rId704" Type="http://schemas.openxmlformats.org/officeDocument/2006/relationships/hyperlink" Target="https://bulbapedia.bulbagarden.net/wiki/Unfezant_(Pok%C3%A9mon)" TargetMode="External"/><Relationship Id="rId703" Type="http://schemas.openxmlformats.org/officeDocument/2006/relationships/hyperlink" Target="https://bulbapedia.bulbagarden.net/wiki/Tranquill_(Pok%C3%A9mon)" TargetMode="External"/><Relationship Id="rId702" Type="http://schemas.openxmlformats.org/officeDocument/2006/relationships/hyperlink" Target="https://bulbapedia.bulbagarden.net/wiki/Pidove_(Pok%C3%A9mon)" TargetMode="External"/><Relationship Id="rId73" Type="http://schemas.openxmlformats.org/officeDocument/2006/relationships/hyperlink" Target="https://bulbapedia.bulbagarden.net/wiki/Meowth_(Pok%C3%A9mon)" TargetMode="External"/><Relationship Id="rId72" Type="http://schemas.openxmlformats.org/officeDocument/2006/relationships/hyperlink" Target="https://bulbapedia.bulbagarden.net/wiki/Meowth_(Pok%C3%A9mon)" TargetMode="External"/><Relationship Id="rId75" Type="http://schemas.openxmlformats.org/officeDocument/2006/relationships/hyperlink" Target="https://bulbapedia.bulbagarden.net/wiki/Persian_(Pok%C3%A9mon)" TargetMode="External"/><Relationship Id="rId74" Type="http://schemas.openxmlformats.org/officeDocument/2006/relationships/hyperlink" Target="https://bulbapedia.bulbagarden.net/wiki/Persian_(Pok%C3%A9mon)" TargetMode="External"/><Relationship Id="rId77" Type="http://schemas.openxmlformats.org/officeDocument/2006/relationships/hyperlink" Target="https://bulbapedia.bulbagarden.net/wiki/Golduck_(Pok%C3%A9mon)" TargetMode="External"/><Relationship Id="rId76" Type="http://schemas.openxmlformats.org/officeDocument/2006/relationships/hyperlink" Target="https://bulbapedia.bulbagarden.net/wiki/Psyduck_(Pok%C3%A9mon)" TargetMode="External"/><Relationship Id="rId79" Type="http://schemas.openxmlformats.org/officeDocument/2006/relationships/hyperlink" Target="https://bulbapedia.bulbagarden.net/wiki/Primeape_(Pok%C3%A9mon)" TargetMode="External"/><Relationship Id="rId78" Type="http://schemas.openxmlformats.org/officeDocument/2006/relationships/hyperlink" Target="https://bulbapedia.bulbagarden.net/wiki/Mankey_(Pok%C3%A9mon)" TargetMode="External"/><Relationship Id="rId71" Type="http://schemas.openxmlformats.org/officeDocument/2006/relationships/hyperlink" Target="https://bulbapedia.bulbagarden.net/wiki/Meowth_(Pok%C3%A9mon)" TargetMode="External"/><Relationship Id="rId70" Type="http://schemas.openxmlformats.org/officeDocument/2006/relationships/hyperlink" Target="https://bulbapedia.bulbagarden.net/wiki/Dugtrio_(Pok%C3%A9mon)" TargetMode="External"/><Relationship Id="rId62" Type="http://schemas.openxmlformats.org/officeDocument/2006/relationships/hyperlink" Target="https://bulbapedia.bulbagarden.net/wiki/Vileplume_(Pok%C3%A9mon)" TargetMode="External"/><Relationship Id="rId61" Type="http://schemas.openxmlformats.org/officeDocument/2006/relationships/hyperlink" Target="https://bulbapedia.bulbagarden.net/wiki/Vileplume_(Pok%C3%A9mon)" TargetMode="External"/><Relationship Id="rId64" Type="http://schemas.openxmlformats.org/officeDocument/2006/relationships/hyperlink" Target="https://bulbapedia.bulbagarden.net/wiki/Parasect_(Pok%C3%A9mon)" TargetMode="External"/><Relationship Id="rId63" Type="http://schemas.openxmlformats.org/officeDocument/2006/relationships/hyperlink" Target="https://bulbapedia.bulbagarden.net/wiki/Paras_(Pok%C3%A9mon)" TargetMode="External"/><Relationship Id="rId66" Type="http://schemas.openxmlformats.org/officeDocument/2006/relationships/hyperlink" Target="https://bulbapedia.bulbagarden.net/wiki/Venomoth_(Pok%C3%A9mon)" TargetMode="External"/><Relationship Id="rId65" Type="http://schemas.openxmlformats.org/officeDocument/2006/relationships/hyperlink" Target="https://bulbapedia.bulbagarden.net/wiki/Venonat_(Pok%C3%A9mon)" TargetMode="External"/><Relationship Id="rId68" Type="http://schemas.openxmlformats.org/officeDocument/2006/relationships/hyperlink" Target="https://bulbapedia.bulbagarden.net/wiki/Diglett_(Pok%C3%A9mon)" TargetMode="External"/><Relationship Id="rId67" Type="http://schemas.openxmlformats.org/officeDocument/2006/relationships/hyperlink" Target="https://bulbapedia.bulbagarden.net/wiki/Diglett_(Pok%C3%A9mon)" TargetMode="External"/><Relationship Id="rId729" Type="http://schemas.openxmlformats.org/officeDocument/2006/relationships/hyperlink" Target="https://bulbapedia.bulbagarden.net/wiki/Scolipede_(Pok%C3%A9mon)" TargetMode="External"/><Relationship Id="rId728" Type="http://schemas.openxmlformats.org/officeDocument/2006/relationships/hyperlink" Target="https://bulbapedia.bulbagarden.net/wiki/Whirlipede_(Pok%C3%A9mon)" TargetMode="External"/><Relationship Id="rId60" Type="http://schemas.openxmlformats.org/officeDocument/2006/relationships/hyperlink" Target="https://bulbapedia.bulbagarden.net/wiki/Gloom_(Pok%C3%A9mon)" TargetMode="External"/><Relationship Id="rId723" Type="http://schemas.openxmlformats.org/officeDocument/2006/relationships/hyperlink" Target="https://bulbapedia.bulbagarden.net/wiki/Sawk_(Pok%C3%A9mon)" TargetMode="External"/><Relationship Id="rId722" Type="http://schemas.openxmlformats.org/officeDocument/2006/relationships/hyperlink" Target="https://bulbapedia.bulbagarden.net/wiki/Throh_(Pok%C3%A9mon)" TargetMode="External"/><Relationship Id="rId721" Type="http://schemas.openxmlformats.org/officeDocument/2006/relationships/hyperlink" Target="https://bulbapedia.bulbagarden.net/wiki/Seismitoad_(Pok%C3%A9mon)" TargetMode="External"/><Relationship Id="rId720" Type="http://schemas.openxmlformats.org/officeDocument/2006/relationships/hyperlink" Target="https://bulbapedia.bulbagarden.net/wiki/Palpitoad_(Pok%C3%A9mon)" TargetMode="External"/><Relationship Id="rId727" Type="http://schemas.openxmlformats.org/officeDocument/2006/relationships/hyperlink" Target="https://bulbapedia.bulbagarden.net/wiki/Venipede_(Pok%C3%A9mon)" TargetMode="External"/><Relationship Id="rId726" Type="http://schemas.openxmlformats.org/officeDocument/2006/relationships/hyperlink" Target="https://bulbapedia.bulbagarden.net/wiki/Leavanny_(Pok%C3%A9mon)" TargetMode="External"/><Relationship Id="rId725" Type="http://schemas.openxmlformats.org/officeDocument/2006/relationships/hyperlink" Target="https://bulbapedia.bulbagarden.net/wiki/Swadloon_(Pok%C3%A9mon)" TargetMode="External"/><Relationship Id="rId724" Type="http://schemas.openxmlformats.org/officeDocument/2006/relationships/hyperlink" Target="https://bulbapedia.bulbagarden.net/wiki/Sewaddle_(Pok%C3%A9mon)" TargetMode="External"/><Relationship Id="rId69" Type="http://schemas.openxmlformats.org/officeDocument/2006/relationships/hyperlink" Target="https://bulbapedia.bulbagarden.net/wiki/Dugtrio_(Pok%C3%A9mon)" TargetMode="External"/><Relationship Id="rId51" Type="http://schemas.openxmlformats.org/officeDocument/2006/relationships/hyperlink" Target="https://bulbapedia.bulbagarden.net/wiki/Ninetales_(Pok%C3%A9mon)" TargetMode="External"/><Relationship Id="rId50" Type="http://schemas.openxmlformats.org/officeDocument/2006/relationships/hyperlink" Target="https://bulbapedia.bulbagarden.net/wiki/Ninetales_(Pok%C3%A9mon)" TargetMode="External"/><Relationship Id="rId53" Type="http://schemas.openxmlformats.org/officeDocument/2006/relationships/hyperlink" Target="https://bulbapedia.bulbagarden.net/wiki/Wigglytuff_(Pok%C3%A9mon)" TargetMode="External"/><Relationship Id="rId52" Type="http://schemas.openxmlformats.org/officeDocument/2006/relationships/hyperlink" Target="https://bulbapedia.bulbagarden.net/wiki/Jigglypuff_(Pok%C3%A9mon)" TargetMode="External"/><Relationship Id="rId55" Type="http://schemas.openxmlformats.org/officeDocument/2006/relationships/hyperlink" Target="https://bulbapedia.bulbagarden.net/wiki/Zubat_(Pok%C3%A9mon)" TargetMode="External"/><Relationship Id="rId54" Type="http://schemas.openxmlformats.org/officeDocument/2006/relationships/hyperlink" Target="https://bulbapedia.bulbagarden.net/wiki/Zubat_(Pok%C3%A9mon)" TargetMode="External"/><Relationship Id="rId57" Type="http://schemas.openxmlformats.org/officeDocument/2006/relationships/hyperlink" Target="https://bulbapedia.bulbagarden.net/wiki/Golbat_(Pok%C3%A9mon)" TargetMode="External"/><Relationship Id="rId56" Type="http://schemas.openxmlformats.org/officeDocument/2006/relationships/hyperlink" Target="https://bulbapedia.bulbagarden.net/wiki/Golbat_(Pok%C3%A9mon)" TargetMode="External"/><Relationship Id="rId719" Type="http://schemas.openxmlformats.org/officeDocument/2006/relationships/hyperlink" Target="https://bulbapedia.bulbagarden.net/wiki/Tympole_(Pok%C3%A9mon)" TargetMode="External"/><Relationship Id="rId718" Type="http://schemas.openxmlformats.org/officeDocument/2006/relationships/hyperlink" Target="https://bulbapedia.bulbagarden.net/wiki/Conkeldurr_(Pok%C3%A9mon)" TargetMode="External"/><Relationship Id="rId717" Type="http://schemas.openxmlformats.org/officeDocument/2006/relationships/hyperlink" Target="https://bulbapedia.bulbagarden.net/wiki/Gurdurr_(Pok%C3%A9mon)" TargetMode="External"/><Relationship Id="rId712" Type="http://schemas.openxmlformats.org/officeDocument/2006/relationships/hyperlink" Target="https://bulbapedia.bulbagarden.net/wiki/Swoobat_(Pok%C3%A9mon)" TargetMode="External"/><Relationship Id="rId711" Type="http://schemas.openxmlformats.org/officeDocument/2006/relationships/hyperlink" Target="https://bulbapedia.bulbagarden.net/wiki/Woobat_(Pok%C3%A9mon)" TargetMode="External"/><Relationship Id="rId710" Type="http://schemas.openxmlformats.org/officeDocument/2006/relationships/hyperlink" Target="https://bulbapedia.bulbagarden.net/wiki/Gigalith_(Pok%C3%A9mon)" TargetMode="External"/><Relationship Id="rId716" Type="http://schemas.openxmlformats.org/officeDocument/2006/relationships/hyperlink" Target="https://bulbapedia.bulbagarden.net/wiki/Timburr_(Pok%C3%A9mon)" TargetMode="External"/><Relationship Id="rId715" Type="http://schemas.openxmlformats.org/officeDocument/2006/relationships/hyperlink" Target="https://bulbapedia.bulbagarden.net/wiki/Audino_(Pok%C3%A9mon)" TargetMode="External"/><Relationship Id="rId714" Type="http://schemas.openxmlformats.org/officeDocument/2006/relationships/hyperlink" Target="https://bulbapedia.bulbagarden.net/wiki/Excadrill_(Pok%C3%A9mon)" TargetMode="External"/><Relationship Id="rId713" Type="http://schemas.openxmlformats.org/officeDocument/2006/relationships/hyperlink" Target="https://bulbapedia.bulbagarden.net/wiki/Drilbur_(Pok%C3%A9mon)" TargetMode="External"/><Relationship Id="rId59" Type="http://schemas.openxmlformats.org/officeDocument/2006/relationships/hyperlink" Target="https://bulbapedia.bulbagarden.net/wiki/Gloom_(Pok%C3%A9mon)" TargetMode="External"/><Relationship Id="rId58" Type="http://schemas.openxmlformats.org/officeDocument/2006/relationships/hyperlink" Target="https://bulbapedia.bulbagarden.net/wiki/Oddish_(Pok%C3%A9mon)" TargetMode="External"/><Relationship Id="rId349" Type="http://schemas.openxmlformats.org/officeDocument/2006/relationships/hyperlink" Target="https://bulbapedia.bulbagarden.net/wiki/Stantler_(Pok%C3%A9mon)" TargetMode="External"/><Relationship Id="rId348" Type="http://schemas.openxmlformats.org/officeDocument/2006/relationships/hyperlink" Target="https://bulbapedia.bulbagarden.net/wiki/Porygon2_(Pok%C3%A9mon)" TargetMode="External"/><Relationship Id="rId347" Type="http://schemas.openxmlformats.org/officeDocument/2006/relationships/hyperlink" Target="https://bulbapedia.bulbagarden.net/wiki/Donphan_(Pok%C3%A9mon)" TargetMode="External"/><Relationship Id="rId346" Type="http://schemas.openxmlformats.org/officeDocument/2006/relationships/hyperlink" Target="https://bulbapedia.bulbagarden.net/wiki/Donphan_(Pok%C3%A9mon)" TargetMode="External"/><Relationship Id="rId341" Type="http://schemas.openxmlformats.org/officeDocument/2006/relationships/hyperlink" Target="https://bulbapedia.bulbagarden.net/wiki/Houndour_(Pok%C3%A9mon)" TargetMode="External"/><Relationship Id="rId340" Type="http://schemas.openxmlformats.org/officeDocument/2006/relationships/hyperlink" Target="https://bulbapedia.bulbagarden.net/wiki/Skarmory_(Pok%C3%A9mon)" TargetMode="External"/><Relationship Id="rId345" Type="http://schemas.openxmlformats.org/officeDocument/2006/relationships/hyperlink" Target="https://bulbapedia.bulbagarden.net/wiki/Phanpy_(Pok%C3%A9mon)" TargetMode="External"/><Relationship Id="rId344" Type="http://schemas.openxmlformats.org/officeDocument/2006/relationships/hyperlink" Target="https://bulbapedia.bulbagarden.net/wiki/Kingdra_(Pok%C3%A9mon)" TargetMode="External"/><Relationship Id="rId343" Type="http://schemas.openxmlformats.org/officeDocument/2006/relationships/hyperlink" Target="https://bulbapedia.bulbagarden.net/wiki/Houndoom_(Pok%C3%A9mon)" TargetMode="External"/><Relationship Id="rId342" Type="http://schemas.openxmlformats.org/officeDocument/2006/relationships/hyperlink" Target="https://bulbapedia.bulbagarden.net/wiki/Houndoom_(Pok%C3%A9mon)" TargetMode="External"/><Relationship Id="rId338" Type="http://schemas.openxmlformats.org/officeDocument/2006/relationships/hyperlink" Target="https://bulbapedia.bulbagarden.net/wiki/Delibird_(Pok%C3%A9mon)" TargetMode="External"/><Relationship Id="rId337" Type="http://schemas.openxmlformats.org/officeDocument/2006/relationships/hyperlink" Target="https://bulbapedia.bulbagarden.net/wiki/Octillery_(Pok%C3%A9mon)" TargetMode="External"/><Relationship Id="rId336" Type="http://schemas.openxmlformats.org/officeDocument/2006/relationships/hyperlink" Target="https://bulbapedia.bulbagarden.net/wiki/Octillery_(Pok%C3%A9mon)" TargetMode="External"/><Relationship Id="rId335" Type="http://schemas.openxmlformats.org/officeDocument/2006/relationships/hyperlink" Target="https://bulbapedia.bulbagarden.net/wiki/Remoraid_(Pok%C3%A9mon)" TargetMode="External"/><Relationship Id="rId339" Type="http://schemas.openxmlformats.org/officeDocument/2006/relationships/hyperlink" Target="https://bulbapedia.bulbagarden.net/wiki/Mantine_(Pok%C3%A9mon)" TargetMode="External"/><Relationship Id="rId330" Type="http://schemas.openxmlformats.org/officeDocument/2006/relationships/hyperlink" Target="https://bulbapedia.bulbagarden.net/wiki/Swinub_(Pok%C3%A9mon)" TargetMode="External"/><Relationship Id="rId334" Type="http://schemas.openxmlformats.org/officeDocument/2006/relationships/hyperlink" Target="https://bulbapedia.bulbagarden.net/wiki/Corsola_(Pok%C3%A9mon)" TargetMode="External"/><Relationship Id="rId333" Type="http://schemas.openxmlformats.org/officeDocument/2006/relationships/hyperlink" Target="https://bulbapedia.bulbagarden.net/wiki/Corsola_(Pok%C3%A9mon)" TargetMode="External"/><Relationship Id="rId332" Type="http://schemas.openxmlformats.org/officeDocument/2006/relationships/hyperlink" Target="https://bulbapedia.bulbagarden.net/wiki/Piloswine_(Pok%C3%A9mon)" TargetMode="External"/><Relationship Id="rId331" Type="http://schemas.openxmlformats.org/officeDocument/2006/relationships/hyperlink" Target="https://bulbapedia.bulbagarden.net/wiki/Piloswine_(Pok%C3%A9mon)" TargetMode="External"/><Relationship Id="rId370" Type="http://schemas.openxmlformats.org/officeDocument/2006/relationships/hyperlink" Target="https://bulbapedia.bulbagarden.net/wiki/Torchic_(Pok%C3%A9mon)" TargetMode="External"/><Relationship Id="rId369" Type="http://schemas.openxmlformats.org/officeDocument/2006/relationships/hyperlink" Target="https://bulbapedia.bulbagarden.net/wiki/Sceptile_(Pok%C3%A9mon)" TargetMode="External"/><Relationship Id="rId368" Type="http://schemas.openxmlformats.org/officeDocument/2006/relationships/hyperlink" Target="https://bulbapedia.bulbagarden.net/wiki/Grovyle_(Pok%C3%A9mon)" TargetMode="External"/><Relationship Id="rId363" Type="http://schemas.openxmlformats.org/officeDocument/2006/relationships/hyperlink" Target="https://bulbapedia.bulbagarden.net/wiki/Tyranitar_(Pok%C3%A9mon)" TargetMode="External"/><Relationship Id="rId362" Type="http://schemas.openxmlformats.org/officeDocument/2006/relationships/hyperlink" Target="https://bulbapedia.bulbagarden.net/wiki/Pupitar_(Pok%C3%A9mon)" TargetMode="External"/><Relationship Id="rId361" Type="http://schemas.openxmlformats.org/officeDocument/2006/relationships/hyperlink" Target="https://bulbapedia.bulbagarden.net/wiki/Larvitar_(Pok%C3%A9mon)" TargetMode="External"/><Relationship Id="rId360" Type="http://schemas.openxmlformats.org/officeDocument/2006/relationships/hyperlink" Target="https://bulbapedia.bulbagarden.net/wiki/Suicune_(Pok%C3%A9mon)" TargetMode="External"/><Relationship Id="rId367" Type="http://schemas.openxmlformats.org/officeDocument/2006/relationships/hyperlink" Target="https://bulbapedia.bulbagarden.net/wiki/Treecko_(Pok%C3%A9mon)" TargetMode="External"/><Relationship Id="rId366" Type="http://schemas.openxmlformats.org/officeDocument/2006/relationships/hyperlink" Target="https://bulbapedia.bulbagarden.net/wiki/Celebi_(Pok%C3%A9mon)" TargetMode="External"/><Relationship Id="rId365" Type="http://schemas.openxmlformats.org/officeDocument/2006/relationships/hyperlink" Target="https://bulbapedia.bulbagarden.net/wiki/Ho-Oh_(Pok%C3%A9mon)" TargetMode="External"/><Relationship Id="rId364" Type="http://schemas.openxmlformats.org/officeDocument/2006/relationships/hyperlink" Target="https://bulbapedia.bulbagarden.net/wiki/Lugia_(Pok%C3%A9mon)" TargetMode="External"/><Relationship Id="rId95" Type="http://schemas.openxmlformats.org/officeDocument/2006/relationships/hyperlink" Target="https://bulbapedia.bulbagarden.net/wiki/Bellsprout_(Pok%C3%A9mon)" TargetMode="External"/><Relationship Id="rId94" Type="http://schemas.openxmlformats.org/officeDocument/2006/relationships/hyperlink" Target="https://bulbapedia.bulbagarden.net/wiki/Machamp_(Pok%C3%A9mon)" TargetMode="External"/><Relationship Id="rId97" Type="http://schemas.openxmlformats.org/officeDocument/2006/relationships/hyperlink" Target="https://bulbapedia.bulbagarden.net/wiki/Victreebel_(Pok%C3%A9mon)" TargetMode="External"/><Relationship Id="rId96" Type="http://schemas.openxmlformats.org/officeDocument/2006/relationships/hyperlink" Target="https://bulbapedia.bulbagarden.net/wiki/Weepinbell_(Pok%C3%A9mon)" TargetMode="External"/><Relationship Id="rId99" Type="http://schemas.openxmlformats.org/officeDocument/2006/relationships/hyperlink" Target="https://bulbapedia.bulbagarden.net/wiki/Tentacruel_(Pok%C3%A9mon)" TargetMode="External"/><Relationship Id="rId98" Type="http://schemas.openxmlformats.org/officeDocument/2006/relationships/hyperlink" Target="https://bulbapedia.bulbagarden.net/wiki/Tentacool_(Pok%C3%A9mon)" TargetMode="External"/><Relationship Id="rId91" Type="http://schemas.openxmlformats.org/officeDocument/2006/relationships/hyperlink" Target="https://bulbapedia.bulbagarden.net/wiki/Alakazam_(Pok%C3%A9mon)" TargetMode="External"/><Relationship Id="rId90" Type="http://schemas.openxmlformats.org/officeDocument/2006/relationships/hyperlink" Target="https://bulbapedia.bulbagarden.net/wiki/Alakazam_(Pok%C3%A9mon)" TargetMode="External"/><Relationship Id="rId93" Type="http://schemas.openxmlformats.org/officeDocument/2006/relationships/hyperlink" Target="https://bulbapedia.bulbagarden.net/wiki/Machoke_(Pok%C3%A9mon)" TargetMode="External"/><Relationship Id="rId92" Type="http://schemas.openxmlformats.org/officeDocument/2006/relationships/hyperlink" Target="https://bulbapedia.bulbagarden.net/wiki/Machop_(Pok%C3%A9mon)" TargetMode="External"/><Relationship Id="rId359" Type="http://schemas.openxmlformats.org/officeDocument/2006/relationships/hyperlink" Target="https://bulbapedia.bulbagarden.net/wiki/Entei_(Pok%C3%A9mon)" TargetMode="External"/><Relationship Id="rId358" Type="http://schemas.openxmlformats.org/officeDocument/2006/relationships/hyperlink" Target="https://bulbapedia.bulbagarden.net/wiki/Raikou_(Pok%C3%A9mon)" TargetMode="External"/><Relationship Id="rId357" Type="http://schemas.openxmlformats.org/officeDocument/2006/relationships/hyperlink" Target="https://bulbapedia.bulbagarden.net/wiki/Blissey_(Pok%C3%A9mon)" TargetMode="External"/><Relationship Id="rId352" Type="http://schemas.openxmlformats.org/officeDocument/2006/relationships/hyperlink" Target="https://bulbapedia.bulbagarden.net/wiki/Hitmontop_(Pok%C3%A9mon)" TargetMode="External"/><Relationship Id="rId351" Type="http://schemas.openxmlformats.org/officeDocument/2006/relationships/hyperlink" Target="https://bulbapedia.bulbagarden.net/wiki/Tyrogue_(Pok%C3%A9mon)" TargetMode="External"/><Relationship Id="rId350" Type="http://schemas.openxmlformats.org/officeDocument/2006/relationships/hyperlink" Target="https://bulbapedia.bulbagarden.net/wiki/Smeargle_(Pok%C3%A9mon)" TargetMode="External"/><Relationship Id="rId356" Type="http://schemas.openxmlformats.org/officeDocument/2006/relationships/hyperlink" Target="https://bulbapedia.bulbagarden.net/wiki/Miltank_(Pok%C3%A9mon)" TargetMode="External"/><Relationship Id="rId355" Type="http://schemas.openxmlformats.org/officeDocument/2006/relationships/hyperlink" Target="https://bulbapedia.bulbagarden.net/wiki/Magby_(Pok%C3%A9mon)" TargetMode="External"/><Relationship Id="rId354" Type="http://schemas.openxmlformats.org/officeDocument/2006/relationships/hyperlink" Target="https://bulbapedia.bulbagarden.net/wiki/Elekid_(Pok%C3%A9mon)" TargetMode="External"/><Relationship Id="rId353" Type="http://schemas.openxmlformats.org/officeDocument/2006/relationships/hyperlink" Target="https://bulbapedia.bulbagarden.net/wiki/Smoochum_(Pok%C3%A9mon)" TargetMode="External"/><Relationship Id="rId305" Type="http://schemas.openxmlformats.org/officeDocument/2006/relationships/hyperlink" Target="https://bulbapedia.bulbagarden.net/wiki/Pineco_(Pok%C3%A9mon)" TargetMode="External"/><Relationship Id="rId789" Type="http://schemas.openxmlformats.org/officeDocument/2006/relationships/hyperlink" Target="https://bulbapedia.bulbagarden.net/wiki/Amoonguss_(Pok%C3%A9mon)" TargetMode="External"/><Relationship Id="rId304" Type="http://schemas.openxmlformats.org/officeDocument/2006/relationships/hyperlink" Target="https://bulbapedia.bulbagarden.net/wiki/Girafarig_(Pok%C3%A9mon)" TargetMode="External"/><Relationship Id="rId788" Type="http://schemas.openxmlformats.org/officeDocument/2006/relationships/hyperlink" Target="https://bulbapedia.bulbagarden.net/wiki/Foongus_(Pok%C3%A9mon)" TargetMode="External"/><Relationship Id="rId303" Type="http://schemas.openxmlformats.org/officeDocument/2006/relationships/hyperlink" Target="https://bulbapedia.bulbagarden.net/wiki/Girafarig_(Pok%C3%A9mon)" TargetMode="External"/><Relationship Id="rId787" Type="http://schemas.openxmlformats.org/officeDocument/2006/relationships/hyperlink" Target="https://bulbapedia.bulbagarden.net/wiki/Escavalier_(Pok%C3%A9mon)" TargetMode="External"/><Relationship Id="rId302" Type="http://schemas.openxmlformats.org/officeDocument/2006/relationships/hyperlink" Target="https://bulbapedia.bulbagarden.net/wiki/Wobbuffet_(Pok%C3%A9mon)" TargetMode="External"/><Relationship Id="rId786" Type="http://schemas.openxmlformats.org/officeDocument/2006/relationships/hyperlink" Target="https://bulbapedia.bulbagarden.net/wiki/Karrablast_(Pok%C3%A9mon)" TargetMode="External"/><Relationship Id="rId309" Type="http://schemas.openxmlformats.org/officeDocument/2006/relationships/hyperlink" Target="https://bulbapedia.bulbagarden.net/wiki/Gligar_(Pok%C3%A9mon)" TargetMode="External"/><Relationship Id="rId308" Type="http://schemas.openxmlformats.org/officeDocument/2006/relationships/hyperlink" Target="https://bulbapedia.bulbagarden.net/wiki/Gligar_(Pok%C3%A9mon)" TargetMode="External"/><Relationship Id="rId307" Type="http://schemas.openxmlformats.org/officeDocument/2006/relationships/hyperlink" Target="https://bulbapedia.bulbagarden.net/wiki/Dunsparce_(Pok%C3%A9mon)" TargetMode="External"/><Relationship Id="rId306" Type="http://schemas.openxmlformats.org/officeDocument/2006/relationships/hyperlink" Target="https://bulbapedia.bulbagarden.net/wiki/Forretress_(Pok%C3%A9mon)" TargetMode="External"/><Relationship Id="rId781" Type="http://schemas.openxmlformats.org/officeDocument/2006/relationships/hyperlink" Target="https://bulbapedia.bulbagarden.net/wiki/Sawsbuck_(Pok%C3%A9mon)" TargetMode="External"/><Relationship Id="rId780" Type="http://schemas.openxmlformats.org/officeDocument/2006/relationships/hyperlink" Target="https://bulbapedia.bulbagarden.net/wiki/Deerling_(Pok%C3%A9mon)" TargetMode="External"/><Relationship Id="rId301" Type="http://schemas.openxmlformats.org/officeDocument/2006/relationships/hyperlink" Target="https://bulbapedia.bulbagarden.net/wiki/Wobbuffet_(Pok%C3%A9mon)" TargetMode="External"/><Relationship Id="rId785" Type="http://schemas.openxmlformats.org/officeDocument/2006/relationships/hyperlink" Target="https://bulbapedia.bulbagarden.net/wiki/Emolga_(Pok%C3%A9mon)" TargetMode="External"/><Relationship Id="rId300" Type="http://schemas.openxmlformats.org/officeDocument/2006/relationships/hyperlink" Target="https://bulbapedia.bulbagarden.net/wiki/Unown_(Pok%C3%A9mon)" TargetMode="External"/><Relationship Id="rId784" Type="http://schemas.openxmlformats.org/officeDocument/2006/relationships/hyperlink" Target="https://bulbapedia.bulbagarden.net/wiki/Sawsbuck_(Pok%C3%A9mon)" TargetMode="External"/><Relationship Id="rId783" Type="http://schemas.openxmlformats.org/officeDocument/2006/relationships/hyperlink" Target="https://bulbapedia.bulbagarden.net/wiki/Sawsbuck_(Pok%C3%A9mon)" TargetMode="External"/><Relationship Id="rId782" Type="http://schemas.openxmlformats.org/officeDocument/2006/relationships/hyperlink" Target="https://bulbapedia.bulbagarden.net/wiki/Sawsbuck_(Pok%C3%A9mon)" TargetMode="External"/><Relationship Id="rId778" Type="http://schemas.openxmlformats.org/officeDocument/2006/relationships/hyperlink" Target="https://bulbapedia.bulbagarden.net/wiki/Deerling_(Pok%C3%A9mon)" TargetMode="External"/><Relationship Id="rId777" Type="http://schemas.openxmlformats.org/officeDocument/2006/relationships/hyperlink" Target="https://bulbapedia.bulbagarden.net/wiki/Deerling_(Pok%C3%A9mon)" TargetMode="External"/><Relationship Id="rId776" Type="http://schemas.openxmlformats.org/officeDocument/2006/relationships/hyperlink" Target="https://bulbapedia.bulbagarden.net/wiki/Vanilluxe_(Pok%C3%A9mon)" TargetMode="External"/><Relationship Id="rId775" Type="http://schemas.openxmlformats.org/officeDocument/2006/relationships/hyperlink" Target="https://bulbapedia.bulbagarden.net/wiki/Vanillish_(Pok%C3%A9mon)" TargetMode="External"/><Relationship Id="rId779" Type="http://schemas.openxmlformats.org/officeDocument/2006/relationships/hyperlink" Target="https://bulbapedia.bulbagarden.net/wiki/Deerling_(Pok%C3%A9mon)" TargetMode="External"/><Relationship Id="rId770" Type="http://schemas.openxmlformats.org/officeDocument/2006/relationships/hyperlink" Target="https://bulbapedia.bulbagarden.net/wiki/Duosion_(Pok%C3%A9mon)" TargetMode="External"/><Relationship Id="rId774" Type="http://schemas.openxmlformats.org/officeDocument/2006/relationships/hyperlink" Target="https://bulbapedia.bulbagarden.net/wiki/Vanillite_(Pok%C3%A9mon)" TargetMode="External"/><Relationship Id="rId773" Type="http://schemas.openxmlformats.org/officeDocument/2006/relationships/hyperlink" Target="https://bulbapedia.bulbagarden.net/wiki/Swanna_(Pok%C3%A9mon)" TargetMode="External"/><Relationship Id="rId772" Type="http://schemas.openxmlformats.org/officeDocument/2006/relationships/hyperlink" Target="https://bulbapedia.bulbagarden.net/wiki/Ducklett_(Pok%C3%A9mon)" TargetMode="External"/><Relationship Id="rId771" Type="http://schemas.openxmlformats.org/officeDocument/2006/relationships/hyperlink" Target="https://bulbapedia.bulbagarden.net/wiki/Reuniclus_(Pok%C3%A9mon)" TargetMode="External"/><Relationship Id="rId327" Type="http://schemas.openxmlformats.org/officeDocument/2006/relationships/hyperlink" Target="https://bulbapedia.bulbagarden.net/wiki/Ursaring_(Pok%C3%A9mon)" TargetMode="External"/><Relationship Id="rId326" Type="http://schemas.openxmlformats.org/officeDocument/2006/relationships/hyperlink" Target="https://bulbapedia.bulbagarden.net/wiki/Ursaring_(Pok%C3%A9mon)" TargetMode="External"/><Relationship Id="rId325" Type="http://schemas.openxmlformats.org/officeDocument/2006/relationships/hyperlink" Target="https://bulbapedia.bulbagarden.net/wiki/Teddiursa_(Pok%C3%A9mon)" TargetMode="External"/><Relationship Id="rId324" Type="http://schemas.openxmlformats.org/officeDocument/2006/relationships/hyperlink" Target="https://bulbapedia.bulbagarden.net/wiki/Sneasel_(Pok%C3%A9mon)" TargetMode="External"/><Relationship Id="rId329" Type="http://schemas.openxmlformats.org/officeDocument/2006/relationships/hyperlink" Target="https://bulbapedia.bulbagarden.net/wiki/Magcargo_(Pok%C3%A9mon)" TargetMode="External"/><Relationship Id="rId328" Type="http://schemas.openxmlformats.org/officeDocument/2006/relationships/hyperlink" Target="https://bulbapedia.bulbagarden.net/wiki/Slugma_(Pok%C3%A9mon)" TargetMode="External"/><Relationship Id="rId323" Type="http://schemas.openxmlformats.org/officeDocument/2006/relationships/hyperlink" Target="https://bulbapedia.bulbagarden.net/wiki/Sneasel_(Pok%C3%A9mon)" TargetMode="External"/><Relationship Id="rId322" Type="http://schemas.openxmlformats.org/officeDocument/2006/relationships/hyperlink" Target="https://bulbapedia.bulbagarden.net/wiki/Sneasel_(Pok%C3%A9mon)" TargetMode="External"/><Relationship Id="rId321" Type="http://schemas.openxmlformats.org/officeDocument/2006/relationships/hyperlink" Target="https://bulbapedia.bulbagarden.net/wiki/Sneasel_(Pok%C3%A9mon)" TargetMode="External"/><Relationship Id="rId320" Type="http://schemas.openxmlformats.org/officeDocument/2006/relationships/hyperlink" Target="https://bulbapedia.bulbagarden.net/wiki/Heracross_(Pok%C3%A9mon)" TargetMode="External"/><Relationship Id="rId316" Type="http://schemas.openxmlformats.org/officeDocument/2006/relationships/hyperlink" Target="https://bulbapedia.bulbagarden.net/wiki/Scizor_(Pok%C3%A9mon)" TargetMode="External"/><Relationship Id="rId315" Type="http://schemas.openxmlformats.org/officeDocument/2006/relationships/hyperlink" Target="https://bulbapedia.bulbagarden.net/wiki/Qwilfish_(Pok%C3%A9mon)" TargetMode="External"/><Relationship Id="rId799" Type="http://schemas.openxmlformats.org/officeDocument/2006/relationships/hyperlink" Target="https://bulbapedia.bulbagarden.net/wiki/Klink_(Pok%C3%A9mon)" TargetMode="External"/><Relationship Id="rId314" Type="http://schemas.openxmlformats.org/officeDocument/2006/relationships/hyperlink" Target="https://bulbapedia.bulbagarden.net/wiki/Qwilfish_(Pok%C3%A9mon)" TargetMode="External"/><Relationship Id="rId798" Type="http://schemas.openxmlformats.org/officeDocument/2006/relationships/hyperlink" Target="https://bulbapedia.bulbagarden.net/wiki/Ferrothorn_(Pok%C3%A9mon)" TargetMode="External"/><Relationship Id="rId313" Type="http://schemas.openxmlformats.org/officeDocument/2006/relationships/hyperlink" Target="https://bulbapedia.bulbagarden.net/wiki/Granbull_(Pok%C3%A9mon)" TargetMode="External"/><Relationship Id="rId797" Type="http://schemas.openxmlformats.org/officeDocument/2006/relationships/hyperlink" Target="https://bulbapedia.bulbagarden.net/wiki/Ferroseed_(Pok%C3%A9mon)" TargetMode="External"/><Relationship Id="rId319" Type="http://schemas.openxmlformats.org/officeDocument/2006/relationships/hyperlink" Target="https://bulbapedia.bulbagarden.net/wiki/Heracross_(Pok%C3%A9mon)" TargetMode="External"/><Relationship Id="rId318" Type="http://schemas.openxmlformats.org/officeDocument/2006/relationships/hyperlink" Target="https://bulbapedia.bulbagarden.net/wiki/Shuckle_(Pok%C3%A9mon)" TargetMode="External"/><Relationship Id="rId317" Type="http://schemas.openxmlformats.org/officeDocument/2006/relationships/hyperlink" Target="https://bulbapedia.bulbagarden.net/wiki/Scizor_(Pok%C3%A9mon)" TargetMode="External"/><Relationship Id="rId792" Type="http://schemas.openxmlformats.org/officeDocument/2006/relationships/hyperlink" Target="https://bulbapedia.bulbagarden.net/wiki/Jellicent_(Pok%C3%A9mon)" TargetMode="External"/><Relationship Id="rId791" Type="http://schemas.openxmlformats.org/officeDocument/2006/relationships/hyperlink" Target="https://bulbapedia.bulbagarden.net/wiki/Frillish_(Pok%C3%A9mon)" TargetMode="External"/><Relationship Id="rId790" Type="http://schemas.openxmlformats.org/officeDocument/2006/relationships/hyperlink" Target="https://bulbapedia.bulbagarden.net/wiki/Frillish_(Pok%C3%A9mon)" TargetMode="External"/><Relationship Id="rId312" Type="http://schemas.openxmlformats.org/officeDocument/2006/relationships/hyperlink" Target="https://bulbapedia.bulbagarden.net/wiki/Snubbull_(Pok%C3%A9mon)" TargetMode="External"/><Relationship Id="rId796" Type="http://schemas.openxmlformats.org/officeDocument/2006/relationships/hyperlink" Target="https://bulbapedia.bulbagarden.net/wiki/Galvantula_(Pok%C3%A9mon)" TargetMode="External"/><Relationship Id="rId311" Type="http://schemas.openxmlformats.org/officeDocument/2006/relationships/hyperlink" Target="https://bulbapedia.bulbagarden.net/wiki/Steelix_(Pok%C3%A9mon)" TargetMode="External"/><Relationship Id="rId795" Type="http://schemas.openxmlformats.org/officeDocument/2006/relationships/hyperlink" Target="https://bulbapedia.bulbagarden.net/wiki/Joltik_(Pok%C3%A9mon)" TargetMode="External"/><Relationship Id="rId310" Type="http://schemas.openxmlformats.org/officeDocument/2006/relationships/hyperlink" Target="https://bulbapedia.bulbagarden.net/wiki/Steelix_(Pok%C3%A9mon)" TargetMode="External"/><Relationship Id="rId794" Type="http://schemas.openxmlformats.org/officeDocument/2006/relationships/hyperlink" Target="https://bulbapedia.bulbagarden.net/wiki/Alomomola_(Pok%C3%A9mon)" TargetMode="External"/><Relationship Id="rId793" Type="http://schemas.openxmlformats.org/officeDocument/2006/relationships/hyperlink" Target="https://bulbapedia.bulbagarden.net/wiki/Jellicent_(Pok%C3%A9mon)" TargetMode="External"/><Relationship Id="rId297" Type="http://schemas.openxmlformats.org/officeDocument/2006/relationships/hyperlink" Target="https://bulbapedia.bulbagarden.net/wiki/Unown_(Pok%C3%A9mon)" TargetMode="External"/><Relationship Id="rId296" Type="http://schemas.openxmlformats.org/officeDocument/2006/relationships/hyperlink" Target="https://bulbapedia.bulbagarden.net/wiki/Unown_(Pok%C3%A9mon)" TargetMode="External"/><Relationship Id="rId295" Type="http://schemas.openxmlformats.org/officeDocument/2006/relationships/hyperlink" Target="https://bulbapedia.bulbagarden.net/wiki/Unown_(Pok%C3%A9mon)" TargetMode="External"/><Relationship Id="rId294" Type="http://schemas.openxmlformats.org/officeDocument/2006/relationships/hyperlink" Target="https://bulbapedia.bulbagarden.net/wiki/Unown_(Pok%C3%A9mon)" TargetMode="External"/><Relationship Id="rId299" Type="http://schemas.openxmlformats.org/officeDocument/2006/relationships/hyperlink" Target="https://bulbapedia.bulbagarden.net/wiki/Unown_(Pok%C3%A9mon)" TargetMode="External"/><Relationship Id="rId298" Type="http://schemas.openxmlformats.org/officeDocument/2006/relationships/hyperlink" Target="https://bulbapedia.bulbagarden.net/wiki/Unown_(Pok%C3%A9mon)" TargetMode="External"/><Relationship Id="rId271" Type="http://schemas.openxmlformats.org/officeDocument/2006/relationships/hyperlink" Target="https://bulbapedia.bulbagarden.net/wiki/Slowking_(Pok%C3%A9mon)" TargetMode="External"/><Relationship Id="rId270" Type="http://schemas.openxmlformats.org/officeDocument/2006/relationships/hyperlink" Target="https://bulbapedia.bulbagarden.net/wiki/Slowking_(Pok%C3%A9mon)" TargetMode="External"/><Relationship Id="rId269" Type="http://schemas.openxmlformats.org/officeDocument/2006/relationships/hyperlink" Target="https://bulbapedia.bulbagarden.net/wiki/Murkrow_(Pok%C3%A9mon)" TargetMode="External"/><Relationship Id="rId264" Type="http://schemas.openxmlformats.org/officeDocument/2006/relationships/hyperlink" Target="https://bulbapedia.bulbagarden.net/wiki/Quagsire_(Pok%C3%A9mon)" TargetMode="External"/><Relationship Id="rId263" Type="http://schemas.openxmlformats.org/officeDocument/2006/relationships/hyperlink" Target="https://bulbapedia.bulbagarden.net/wiki/Wooper_(Pok%C3%A9mon)" TargetMode="External"/><Relationship Id="rId262" Type="http://schemas.openxmlformats.org/officeDocument/2006/relationships/hyperlink" Target="https://bulbapedia.bulbagarden.net/wiki/Wooper_(Pok%C3%A9mon)" TargetMode="External"/><Relationship Id="rId261" Type="http://schemas.openxmlformats.org/officeDocument/2006/relationships/hyperlink" Target="https://bulbapedia.bulbagarden.net/wiki/Wooper_(Pok%C3%A9mon)" TargetMode="External"/><Relationship Id="rId268" Type="http://schemas.openxmlformats.org/officeDocument/2006/relationships/hyperlink" Target="https://bulbapedia.bulbagarden.net/wiki/Murkrow_(Pok%C3%A9mon)" TargetMode="External"/><Relationship Id="rId267" Type="http://schemas.openxmlformats.org/officeDocument/2006/relationships/hyperlink" Target="https://bulbapedia.bulbagarden.net/wiki/Umbreon_(Pok%C3%A9mon)" TargetMode="External"/><Relationship Id="rId266" Type="http://schemas.openxmlformats.org/officeDocument/2006/relationships/hyperlink" Target="https://bulbapedia.bulbagarden.net/wiki/Espeon_(Pok%C3%A9mon)" TargetMode="External"/><Relationship Id="rId265" Type="http://schemas.openxmlformats.org/officeDocument/2006/relationships/hyperlink" Target="https://bulbapedia.bulbagarden.net/wiki/Quagsire_(Pok%C3%A9mon)" TargetMode="External"/><Relationship Id="rId260" Type="http://schemas.openxmlformats.org/officeDocument/2006/relationships/hyperlink" Target="https://bulbapedia.bulbagarden.net/wiki/Yanma_(Pok%C3%A9mon)" TargetMode="External"/><Relationship Id="rId259" Type="http://schemas.openxmlformats.org/officeDocument/2006/relationships/hyperlink" Target="https://bulbapedia.bulbagarden.net/wiki/Sunflora_(Pok%C3%A9mon)" TargetMode="External"/><Relationship Id="rId258" Type="http://schemas.openxmlformats.org/officeDocument/2006/relationships/hyperlink" Target="https://bulbapedia.bulbagarden.net/wiki/Sunkern_(Pok%C3%A9mon)" TargetMode="External"/><Relationship Id="rId253" Type="http://schemas.openxmlformats.org/officeDocument/2006/relationships/hyperlink" Target="https://bulbapedia.bulbagarden.net/wiki/Hoppip_(Pok%C3%A9mon)" TargetMode="External"/><Relationship Id="rId252" Type="http://schemas.openxmlformats.org/officeDocument/2006/relationships/hyperlink" Target="https://bulbapedia.bulbagarden.net/wiki/Politoed_(Pok%C3%A9mon)" TargetMode="External"/><Relationship Id="rId251" Type="http://schemas.openxmlformats.org/officeDocument/2006/relationships/hyperlink" Target="https://bulbapedia.bulbagarden.net/wiki/Politoed_(Pok%C3%A9mon)" TargetMode="External"/><Relationship Id="rId250" Type="http://schemas.openxmlformats.org/officeDocument/2006/relationships/hyperlink" Target="https://bulbapedia.bulbagarden.net/wiki/Sudowoodo_(Pok%C3%A9mon)" TargetMode="External"/><Relationship Id="rId257" Type="http://schemas.openxmlformats.org/officeDocument/2006/relationships/hyperlink" Target="https://bulbapedia.bulbagarden.net/wiki/Aipom_(Pok%C3%A9mon)" TargetMode="External"/><Relationship Id="rId256" Type="http://schemas.openxmlformats.org/officeDocument/2006/relationships/hyperlink" Target="https://bulbapedia.bulbagarden.net/wiki/Aipom_(Pok%C3%A9mon)" TargetMode="External"/><Relationship Id="rId255" Type="http://schemas.openxmlformats.org/officeDocument/2006/relationships/hyperlink" Target="https://bulbapedia.bulbagarden.net/wiki/Jumpluff_(Pok%C3%A9mon)" TargetMode="External"/><Relationship Id="rId254" Type="http://schemas.openxmlformats.org/officeDocument/2006/relationships/hyperlink" Target="https://bulbapedia.bulbagarden.net/wiki/Skiploom_(Pok%C3%A9mon)" TargetMode="External"/><Relationship Id="rId293" Type="http://schemas.openxmlformats.org/officeDocument/2006/relationships/hyperlink" Target="https://bulbapedia.bulbagarden.net/wiki/Unown_(Pok%C3%A9mon)" TargetMode="External"/><Relationship Id="rId292" Type="http://schemas.openxmlformats.org/officeDocument/2006/relationships/hyperlink" Target="https://bulbapedia.bulbagarden.net/wiki/Unown_(Pok%C3%A9mon)" TargetMode="External"/><Relationship Id="rId291" Type="http://schemas.openxmlformats.org/officeDocument/2006/relationships/hyperlink" Target="https://bulbapedia.bulbagarden.net/wiki/Unown_(Pok%C3%A9mon)" TargetMode="External"/><Relationship Id="rId290" Type="http://schemas.openxmlformats.org/officeDocument/2006/relationships/hyperlink" Target="https://bulbapedia.bulbagarden.net/wiki/Unown_(Pok%C3%A9mon)" TargetMode="External"/><Relationship Id="rId286" Type="http://schemas.openxmlformats.org/officeDocument/2006/relationships/hyperlink" Target="https://bulbapedia.bulbagarden.net/wiki/Unown_(Pok%C3%A9mon)" TargetMode="External"/><Relationship Id="rId285" Type="http://schemas.openxmlformats.org/officeDocument/2006/relationships/hyperlink" Target="https://bulbapedia.bulbagarden.net/wiki/Unown_(Pok%C3%A9mon)" TargetMode="External"/><Relationship Id="rId284" Type="http://schemas.openxmlformats.org/officeDocument/2006/relationships/hyperlink" Target="https://bulbapedia.bulbagarden.net/wiki/Unown_(Pok%C3%A9mon)" TargetMode="External"/><Relationship Id="rId283" Type="http://schemas.openxmlformats.org/officeDocument/2006/relationships/hyperlink" Target="https://bulbapedia.bulbagarden.net/wiki/Unown_(Pok%C3%A9mon)" TargetMode="External"/><Relationship Id="rId289" Type="http://schemas.openxmlformats.org/officeDocument/2006/relationships/hyperlink" Target="https://bulbapedia.bulbagarden.net/wiki/Unown_(Pok%C3%A9mon)" TargetMode="External"/><Relationship Id="rId288" Type="http://schemas.openxmlformats.org/officeDocument/2006/relationships/hyperlink" Target="https://bulbapedia.bulbagarden.net/wiki/Unown_(Pok%C3%A9mon)" TargetMode="External"/><Relationship Id="rId287" Type="http://schemas.openxmlformats.org/officeDocument/2006/relationships/hyperlink" Target="https://bulbapedia.bulbagarden.net/wiki/Unown_(Pok%C3%A9mon)" TargetMode="External"/><Relationship Id="rId282" Type="http://schemas.openxmlformats.org/officeDocument/2006/relationships/hyperlink" Target="https://bulbapedia.bulbagarden.net/wiki/Unown_(Pok%C3%A9mon)" TargetMode="External"/><Relationship Id="rId281" Type="http://schemas.openxmlformats.org/officeDocument/2006/relationships/hyperlink" Target="https://bulbapedia.bulbagarden.net/wiki/Unown_(Pok%C3%A9mon)" TargetMode="External"/><Relationship Id="rId280" Type="http://schemas.openxmlformats.org/officeDocument/2006/relationships/hyperlink" Target="https://bulbapedia.bulbagarden.net/wiki/Unown_(Pok%C3%A9mon)" TargetMode="External"/><Relationship Id="rId275" Type="http://schemas.openxmlformats.org/officeDocument/2006/relationships/hyperlink" Target="https://bulbapedia.bulbagarden.net/wiki/Unown_(Pok%C3%A9mon)" TargetMode="External"/><Relationship Id="rId274" Type="http://schemas.openxmlformats.org/officeDocument/2006/relationships/hyperlink" Target="https://bulbapedia.bulbagarden.net/wiki/Unown_(Pok%C3%A9mon)" TargetMode="External"/><Relationship Id="rId273" Type="http://schemas.openxmlformats.org/officeDocument/2006/relationships/hyperlink" Target="https://bulbapedia.bulbagarden.net/wiki/Unown_(Pok%C3%A9mon)" TargetMode="External"/><Relationship Id="rId272" Type="http://schemas.openxmlformats.org/officeDocument/2006/relationships/hyperlink" Target="https://bulbapedia.bulbagarden.net/wiki/Misdreavus_(Pok%C3%A9mon)" TargetMode="External"/><Relationship Id="rId279" Type="http://schemas.openxmlformats.org/officeDocument/2006/relationships/hyperlink" Target="https://bulbapedia.bulbagarden.net/wiki/Unown_(Pok%C3%A9mon)" TargetMode="External"/><Relationship Id="rId278" Type="http://schemas.openxmlformats.org/officeDocument/2006/relationships/hyperlink" Target="https://bulbapedia.bulbagarden.net/wiki/Unown_(Pok%C3%A9mon)" TargetMode="External"/><Relationship Id="rId277" Type="http://schemas.openxmlformats.org/officeDocument/2006/relationships/hyperlink" Target="https://bulbapedia.bulbagarden.net/wiki/Unown_(Pok%C3%A9mon)" TargetMode="External"/><Relationship Id="rId276" Type="http://schemas.openxmlformats.org/officeDocument/2006/relationships/hyperlink" Target="https://bulbapedia.bulbagarden.net/wiki/Unown_(Pok%C3%A9mon)" TargetMode="External"/><Relationship Id="rId629" Type="http://schemas.openxmlformats.org/officeDocument/2006/relationships/hyperlink" Target="https://bulbapedia.bulbagarden.net/wiki/Snover_(Pok%C3%A9mon)" TargetMode="External"/><Relationship Id="rId624" Type="http://schemas.openxmlformats.org/officeDocument/2006/relationships/hyperlink" Target="https://bulbapedia.bulbagarden.net/wiki/Finneon_(Pok%C3%A9mon)" TargetMode="External"/><Relationship Id="rId623" Type="http://schemas.openxmlformats.org/officeDocument/2006/relationships/hyperlink" Target="https://bulbapedia.bulbagarden.net/wiki/Finneon_(Pok%C3%A9mon)" TargetMode="External"/><Relationship Id="rId622" Type="http://schemas.openxmlformats.org/officeDocument/2006/relationships/hyperlink" Target="https://bulbapedia.bulbagarden.net/wiki/Carnivine_(Pok%C3%A9mon)" TargetMode="External"/><Relationship Id="rId621" Type="http://schemas.openxmlformats.org/officeDocument/2006/relationships/hyperlink" Target="https://bulbapedia.bulbagarden.net/wiki/Toxicroak_(Pok%C3%A9mon)" TargetMode="External"/><Relationship Id="rId628" Type="http://schemas.openxmlformats.org/officeDocument/2006/relationships/hyperlink" Target="https://bulbapedia.bulbagarden.net/wiki/Snover_(Pok%C3%A9mon)" TargetMode="External"/><Relationship Id="rId627" Type="http://schemas.openxmlformats.org/officeDocument/2006/relationships/hyperlink" Target="https://bulbapedia.bulbagarden.net/wiki/Mantyke_(Pok%C3%A9mon)" TargetMode="External"/><Relationship Id="rId626" Type="http://schemas.openxmlformats.org/officeDocument/2006/relationships/hyperlink" Target="https://bulbapedia.bulbagarden.net/wiki/Lumineon_(Pok%C3%A9mon)" TargetMode="External"/><Relationship Id="rId625" Type="http://schemas.openxmlformats.org/officeDocument/2006/relationships/hyperlink" Target="https://bulbapedia.bulbagarden.net/wiki/Lumineon_(Pok%C3%A9mon)" TargetMode="External"/><Relationship Id="rId620" Type="http://schemas.openxmlformats.org/officeDocument/2006/relationships/hyperlink" Target="https://bulbapedia.bulbagarden.net/wiki/Toxicroak_(Pok%C3%A9mon)" TargetMode="External"/><Relationship Id="rId619" Type="http://schemas.openxmlformats.org/officeDocument/2006/relationships/hyperlink" Target="https://bulbapedia.bulbagarden.net/wiki/Croagunk_(Pok%C3%A9mon)" TargetMode="External"/><Relationship Id="rId618" Type="http://schemas.openxmlformats.org/officeDocument/2006/relationships/hyperlink" Target="https://bulbapedia.bulbagarden.net/wiki/Croagunk_(Pok%C3%A9mon)" TargetMode="External"/><Relationship Id="rId613" Type="http://schemas.openxmlformats.org/officeDocument/2006/relationships/hyperlink" Target="https://bulbapedia.bulbagarden.net/wiki/Hippopotas_(Pok%C3%A9mon)" TargetMode="External"/><Relationship Id="rId612" Type="http://schemas.openxmlformats.org/officeDocument/2006/relationships/hyperlink" Target="https://bulbapedia.bulbagarden.net/wiki/Hippopotas_(Pok%C3%A9mon)" TargetMode="External"/><Relationship Id="rId611" Type="http://schemas.openxmlformats.org/officeDocument/2006/relationships/hyperlink" Target="https://bulbapedia.bulbagarden.net/wiki/Lucario_(Pok%C3%A9mon)" TargetMode="External"/><Relationship Id="rId610" Type="http://schemas.openxmlformats.org/officeDocument/2006/relationships/hyperlink" Target="https://bulbapedia.bulbagarden.net/wiki/Riolu_(Pok%C3%A9mon)" TargetMode="External"/><Relationship Id="rId617" Type="http://schemas.openxmlformats.org/officeDocument/2006/relationships/hyperlink" Target="https://bulbapedia.bulbagarden.net/wiki/Drapion_(Pok%C3%A9mon)" TargetMode="External"/><Relationship Id="rId616" Type="http://schemas.openxmlformats.org/officeDocument/2006/relationships/hyperlink" Target="https://bulbapedia.bulbagarden.net/wiki/Skorupi_(Pok%C3%A9mon)" TargetMode="External"/><Relationship Id="rId615" Type="http://schemas.openxmlformats.org/officeDocument/2006/relationships/hyperlink" Target="https://bulbapedia.bulbagarden.net/wiki/Hippowdon_(Pok%C3%A9mon)" TargetMode="External"/><Relationship Id="rId614" Type="http://schemas.openxmlformats.org/officeDocument/2006/relationships/hyperlink" Target="https://bulbapedia.bulbagarden.net/wiki/Hippowdon_(Pok%C3%A9mon)" TargetMode="External"/><Relationship Id="rId646" Type="http://schemas.openxmlformats.org/officeDocument/2006/relationships/hyperlink" Target="https://bulbapedia.bulbagarden.net/wiki/Gliscor_(Pok%C3%A9mon)" TargetMode="External"/><Relationship Id="rId645" Type="http://schemas.openxmlformats.org/officeDocument/2006/relationships/hyperlink" Target="https://bulbapedia.bulbagarden.net/wiki/Glaceon_(Pok%C3%A9mon)" TargetMode="External"/><Relationship Id="rId644" Type="http://schemas.openxmlformats.org/officeDocument/2006/relationships/hyperlink" Target="https://bulbapedia.bulbagarden.net/wiki/Leafeon_(Pok%C3%A9mon)" TargetMode="External"/><Relationship Id="rId643" Type="http://schemas.openxmlformats.org/officeDocument/2006/relationships/hyperlink" Target="https://bulbapedia.bulbagarden.net/wiki/Yanmega_(Pok%C3%A9mon)" TargetMode="External"/><Relationship Id="rId649" Type="http://schemas.openxmlformats.org/officeDocument/2006/relationships/hyperlink" Target="https://bulbapedia.bulbagarden.net/wiki/Porygon-Z_(Pok%C3%A9mon)" TargetMode="External"/><Relationship Id="rId648" Type="http://schemas.openxmlformats.org/officeDocument/2006/relationships/hyperlink" Target="https://bulbapedia.bulbagarden.net/wiki/Mamoswine_(Pok%C3%A9mon)" TargetMode="External"/><Relationship Id="rId647" Type="http://schemas.openxmlformats.org/officeDocument/2006/relationships/hyperlink" Target="https://bulbapedia.bulbagarden.net/wiki/Mamoswine_(Pok%C3%A9mon)" TargetMode="External"/><Relationship Id="rId642" Type="http://schemas.openxmlformats.org/officeDocument/2006/relationships/hyperlink" Target="https://bulbapedia.bulbagarden.net/wiki/Togekiss_(Pok%C3%A9mon)" TargetMode="External"/><Relationship Id="rId641" Type="http://schemas.openxmlformats.org/officeDocument/2006/relationships/hyperlink" Target="https://bulbapedia.bulbagarden.net/wiki/Magmortar_(Pok%C3%A9mon)" TargetMode="External"/><Relationship Id="rId640" Type="http://schemas.openxmlformats.org/officeDocument/2006/relationships/hyperlink" Target="https://bulbapedia.bulbagarden.net/wiki/Electivire_(Pok%C3%A9mon)" TargetMode="External"/><Relationship Id="rId635" Type="http://schemas.openxmlformats.org/officeDocument/2006/relationships/hyperlink" Target="https://bulbapedia.bulbagarden.net/wiki/Lickilicky_(Pok%C3%A9mon)" TargetMode="External"/><Relationship Id="rId634" Type="http://schemas.openxmlformats.org/officeDocument/2006/relationships/hyperlink" Target="https://bulbapedia.bulbagarden.net/wiki/Magnezone_(Pok%C3%A9mon)" TargetMode="External"/><Relationship Id="rId633" Type="http://schemas.openxmlformats.org/officeDocument/2006/relationships/hyperlink" Target="https://bulbapedia.bulbagarden.net/wiki/Weavile_(Pok%C3%A9mon)" TargetMode="External"/><Relationship Id="rId632" Type="http://schemas.openxmlformats.org/officeDocument/2006/relationships/hyperlink" Target="https://bulbapedia.bulbagarden.net/wiki/Weavile_(Pok%C3%A9mon)" TargetMode="External"/><Relationship Id="rId639" Type="http://schemas.openxmlformats.org/officeDocument/2006/relationships/hyperlink" Target="https://bulbapedia.bulbagarden.net/wiki/Tangrowth_(Pok%C3%A9mon)" TargetMode="External"/><Relationship Id="rId638" Type="http://schemas.openxmlformats.org/officeDocument/2006/relationships/hyperlink" Target="https://bulbapedia.bulbagarden.net/wiki/Tangrowth_(Pok%C3%A9mon)" TargetMode="External"/><Relationship Id="rId637" Type="http://schemas.openxmlformats.org/officeDocument/2006/relationships/hyperlink" Target="https://bulbapedia.bulbagarden.net/wiki/Rhyperior_(Pok%C3%A9mon)" TargetMode="External"/><Relationship Id="rId636" Type="http://schemas.openxmlformats.org/officeDocument/2006/relationships/hyperlink" Target="https://bulbapedia.bulbagarden.net/wiki/Rhyperior_(Pok%C3%A9mon)" TargetMode="External"/><Relationship Id="rId631" Type="http://schemas.openxmlformats.org/officeDocument/2006/relationships/hyperlink" Target="https://bulbapedia.bulbagarden.net/wiki/Abomasnow_(Pok%C3%A9mon)" TargetMode="External"/><Relationship Id="rId630" Type="http://schemas.openxmlformats.org/officeDocument/2006/relationships/hyperlink" Target="https://bulbapedia.bulbagarden.net/wiki/Abomasnow_(Pok%C3%A9mon)" TargetMode="External"/><Relationship Id="rId609" Type="http://schemas.openxmlformats.org/officeDocument/2006/relationships/hyperlink" Target="https://bulbapedia.bulbagarden.net/wiki/Munchlax_(Pok%C3%A9mon)" TargetMode="External"/><Relationship Id="rId608" Type="http://schemas.openxmlformats.org/officeDocument/2006/relationships/hyperlink" Target="https://bulbapedia.bulbagarden.net/wiki/Garchomp_(Pok%C3%A9mon)" TargetMode="External"/><Relationship Id="rId607" Type="http://schemas.openxmlformats.org/officeDocument/2006/relationships/hyperlink" Target="https://bulbapedia.bulbagarden.net/wiki/Garchomp_(Pok%C3%A9mon)" TargetMode="External"/><Relationship Id="rId602" Type="http://schemas.openxmlformats.org/officeDocument/2006/relationships/hyperlink" Target="https://bulbapedia.bulbagarden.net/wiki/Spiritomb_(Pok%C3%A9mon)" TargetMode="External"/><Relationship Id="rId601" Type="http://schemas.openxmlformats.org/officeDocument/2006/relationships/hyperlink" Target="https://bulbapedia.bulbagarden.net/wiki/Chatot_(Pok%C3%A9mon)" TargetMode="External"/><Relationship Id="rId600" Type="http://schemas.openxmlformats.org/officeDocument/2006/relationships/hyperlink" Target="https://bulbapedia.bulbagarden.net/wiki/Happiny_(Pok%C3%A9mon)" TargetMode="External"/><Relationship Id="rId606" Type="http://schemas.openxmlformats.org/officeDocument/2006/relationships/hyperlink" Target="https://bulbapedia.bulbagarden.net/wiki/Gabite_(Pok%C3%A9mon)" TargetMode="External"/><Relationship Id="rId605" Type="http://schemas.openxmlformats.org/officeDocument/2006/relationships/hyperlink" Target="https://bulbapedia.bulbagarden.net/wiki/Gabite_(Pok%C3%A9mon)" TargetMode="External"/><Relationship Id="rId604" Type="http://schemas.openxmlformats.org/officeDocument/2006/relationships/hyperlink" Target="https://bulbapedia.bulbagarden.net/wiki/Gible_(Pok%C3%A9mon)" TargetMode="External"/><Relationship Id="rId603" Type="http://schemas.openxmlformats.org/officeDocument/2006/relationships/hyperlink" Target="https://bulbapedia.bulbagarden.net/wiki/Gible_(Pok%C3%A9mon)" TargetMode="External"/><Relationship Id="rId1059" Type="http://schemas.openxmlformats.org/officeDocument/2006/relationships/hyperlink" Target="https://bulbapedia.bulbagarden.net/wiki/Tapu_Fini_(Pok%C3%A9mon)" TargetMode="External"/><Relationship Id="rId228" Type="http://schemas.openxmlformats.org/officeDocument/2006/relationships/hyperlink" Target="https://bulbapedia.bulbagarden.net/wiki/Ledian_(Pok%C3%A9mon)" TargetMode="External"/><Relationship Id="rId227" Type="http://schemas.openxmlformats.org/officeDocument/2006/relationships/hyperlink" Target="https://bulbapedia.bulbagarden.net/wiki/Ledyba_(Pok%C3%A9mon)" TargetMode="External"/><Relationship Id="rId226" Type="http://schemas.openxmlformats.org/officeDocument/2006/relationships/hyperlink" Target="https://bulbapedia.bulbagarden.net/wiki/Ledyba_(Pok%C3%A9mon)" TargetMode="External"/><Relationship Id="rId225" Type="http://schemas.openxmlformats.org/officeDocument/2006/relationships/hyperlink" Target="https://bulbapedia.bulbagarden.net/wiki/Noctowl_(Pok%C3%A9mon)" TargetMode="External"/><Relationship Id="rId229" Type="http://schemas.openxmlformats.org/officeDocument/2006/relationships/hyperlink" Target="https://bulbapedia.bulbagarden.net/wiki/Ledian_(Pok%C3%A9mon)" TargetMode="External"/><Relationship Id="rId1050" Type="http://schemas.openxmlformats.org/officeDocument/2006/relationships/hyperlink" Target="https://bulbapedia.bulbagarden.net/wiki/Bruxish_(Pok%C3%A9mon)" TargetMode="External"/><Relationship Id="rId220" Type="http://schemas.openxmlformats.org/officeDocument/2006/relationships/hyperlink" Target="https://bulbapedia.bulbagarden.net/wiki/Croconaw_(Pok%C3%A9mon)" TargetMode="External"/><Relationship Id="rId1051" Type="http://schemas.openxmlformats.org/officeDocument/2006/relationships/hyperlink" Target="https://bulbapedia.bulbagarden.net/wiki/Drampa_(Pok%C3%A9mon)" TargetMode="External"/><Relationship Id="rId1052" Type="http://schemas.openxmlformats.org/officeDocument/2006/relationships/hyperlink" Target="https://bulbapedia.bulbagarden.net/wiki/Dhelmise_(Pok%C3%A9mon)" TargetMode="External"/><Relationship Id="rId1053" Type="http://schemas.openxmlformats.org/officeDocument/2006/relationships/hyperlink" Target="https://bulbapedia.bulbagarden.net/wiki/Jangmo-o_(Pok%C3%A9mon)" TargetMode="External"/><Relationship Id="rId1054" Type="http://schemas.openxmlformats.org/officeDocument/2006/relationships/hyperlink" Target="https://bulbapedia.bulbagarden.net/wiki/Hakamo-o_(Pok%C3%A9mon)" TargetMode="External"/><Relationship Id="rId224" Type="http://schemas.openxmlformats.org/officeDocument/2006/relationships/hyperlink" Target="https://bulbapedia.bulbagarden.net/wiki/Hoothoot_(Pok%C3%A9mon)" TargetMode="External"/><Relationship Id="rId1055" Type="http://schemas.openxmlformats.org/officeDocument/2006/relationships/hyperlink" Target="https://bulbapedia.bulbagarden.net/wiki/Kommo-o_(Pok%C3%A9mon)" TargetMode="External"/><Relationship Id="rId223" Type="http://schemas.openxmlformats.org/officeDocument/2006/relationships/hyperlink" Target="https://bulbapedia.bulbagarden.net/wiki/Furret_(Pok%C3%A9mon)" TargetMode="External"/><Relationship Id="rId1056" Type="http://schemas.openxmlformats.org/officeDocument/2006/relationships/hyperlink" Target="https://bulbapedia.bulbagarden.net/wiki/Tapu_Koko_(Pok%C3%A9mon)" TargetMode="External"/><Relationship Id="rId222" Type="http://schemas.openxmlformats.org/officeDocument/2006/relationships/hyperlink" Target="https://bulbapedia.bulbagarden.net/wiki/Sentret_(Pok%C3%A9mon)" TargetMode="External"/><Relationship Id="rId1057" Type="http://schemas.openxmlformats.org/officeDocument/2006/relationships/hyperlink" Target="https://bulbapedia.bulbagarden.net/wiki/Tapu_Lele_(Pok%C3%A9mon)" TargetMode="External"/><Relationship Id="rId221" Type="http://schemas.openxmlformats.org/officeDocument/2006/relationships/hyperlink" Target="https://bulbapedia.bulbagarden.net/wiki/Feraligatr_(Pok%C3%A9mon)" TargetMode="External"/><Relationship Id="rId1058" Type="http://schemas.openxmlformats.org/officeDocument/2006/relationships/hyperlink" Target="https://bulbapedia.bulbagarden.net/wiki/Tapu_Bulu_(Pok%C3%A9mon)" TargetMode="External"/><Relationship Id="rId1048" Type="http://schemas.openxmlformats.org/officeDocument/2006/relationships/hyperlink" Target="https://bulbapedia.bulbagarden.net/wiki/Togedemaru_(Pok%C3%A9mon)" TargetMode="External"/><Relationship Id="rId1049" Type="http://schemas.openxmlformats.org/officeDocument/2006/relationships/hyperlink" Target="https://bulbapedia.bulbagarden.net/wiki/Mimikyu_(Pok%C3%A9mon)" TargetMode="External"/><Relationship Id="rId217" Type="http://schemas.openxmlformats.org/officeDocument/2006/relationships/hyperlink" Target="https://bulbapedia.bulbagarden.net/wiki/Typhlosion_(Pok%C3%A9mon)" TargetMode="External"/><Relationship Id="rId216" Type="http://schemas.openxmlformats.org/officeDocument/2006/relationships/hyperlink" Target="https://bulbapedia.bulbagarden.net/wiki/Quilava_(Pok%C3%A9mon)" TargetMode="External"/><Relationship Id="rId215" Type="http://schemas.openxmlformats.org/officeDocument/2006/relationships/hyperlink" Target="https://bulbapedia.bulbagarden.net/wiki/Cyndaquil_(Pok%C3%A9mon)" TargetMode="External"/><Relationship Id="rId699" Type="http://schemas.openxmlformats.org/officeDocument/2006/relationships/hyperlink" Target="https://bulbapedia.bulbagarden.net/wiki/Simipour_(Pok%C3%A9mon)" TargetMode="External"/><Relationship Id="rId214" Type="http://schemas.openxmlformats.org/officeDocument/2006/relationships/hyperlink" Target="https://bulbapedia.bulbagarden.net/wiki/Meganium_(Pok%C3%A9mon)" TargetMode="External"/><Relationship Id="rId698" Type="http://schemas.openxmlformats.org/officeDocument/2006/relationships/hyperlink" Target="https://bulbapedia.bulbagarden.net/wiki/Panpour_(Pok%C3%A9mon)" TargetMode="External"/><Relationship Id="rId219" Type="http://schemas.openxmlformats.org/officeDocument/2006/relationships/hyperlink" Target="https://bulbapedia.bulbagarden.net/wiki/Totodile_(Pok%C3%A9mon)" TargetMode="External"/><Relationship Id="rId218" Type="http://schemas.openxmlformats.org/officeDocument/2006/relationships/hyperlink" Target="https://bulbapedia.bulbagarden.net/wiki/Typhlosion_(Pok%C3%A9mon)" TargetMode="External"/><Relationship Id="rId693" Type="http://schemas.openxmlformats.org/officeDocument/2006/relationships/hyperlink" Target="https://bulbapedia.bulbagarden.net/wiki/Liepard_(Pok%C3%A9mon)" TargetMode="External"/><Relationship Id="rId1040" Type="http://schemas.openxmlformats.org/officeDocument/2006/relationships/hyperlink" Target="https://bulbapedia.bulbagarden.net/wiki/Minior_(Pok%C3%A9mon)" TargetMode="External"/><Relationship Id="rId692" Type="http://schemas.openxmlformats.org/officeDocument/2006/relationships/hyperlink" Target="https://bulbapedia.bulbagarden.net/wiki/Purrloin_(Pok%C3%A9mon)" TargetMode="External"/><Relationship Id="rId1041" Type="http://schemas.openxmlformats.org/officeDocument/2006/relationships/hyperlink" Target="https://bulbapedia.bulbagarden.net/wiki/Minior_(Pok%C3%A9mon)" TargetMode="External"/><Relationship Id="rId691" Type="http://schemas.openxmlformats.org/officeDocument/2006/relationships/hyperlink" Target="https://bulbapedia.bulbagarden.net/wiki/Stoutland_(Pok%C3%A9mon)" TargetMode="External"/><Relationship Id="rId1042" Type="http://schemas.openxmlformats.org/officeDocument/2006/relationships/hyperlink" Target="https://bulbapedia.bulbagarden.net/wiki/Minior_(Pok%C3%A9mon)" TargetMode="External"/><Relationship Id="rId690" Type="http://schemas.openxmlformats.org/officeDocument/2006/relationships/hyperlink" Target="https://bulbapedia.bulbagarden.net/wiki/Herdier_(Pok%C3%A9mon)" TargetMode="External"/><Relationship Id="rId1043" Type="http://schemas.openxmlformats.org/officeDocument/2006/relationships/hyperlink" Target="https://bulbapedia.bulbagarden.net/wiki/Minior_(Pok%C3%A9mon)" TargetMode="External"/><Relationship Id="rId213" Type="http://schemas.openxmlformats.org/officeDocument/2006/relationships/hyperlink" Target="https://bulbapedia.bulbagarden.net/wiki/Meganium_(Pok%C3%A9mon)" TargetMode="External"/><Relationship Id="rId697" Type="http://schemas.openxmlformats.org/officeDocument/2006/relationships/hyperlink" Target="https://bulbapedia.bulbagarden.net/wiki/Simisear_(Pok%C3%A9mon)" TargetMode="External"/><Relationship Id="rId1044" Type="http://schemas.openxmlformats.org/officeDocument/2006/relationships/hyperlink" Target="https://bulbapedia.bulbagarden.net/wiki/Minior_(Pok%C3%A9mon)" TargetMode="External"/><Relationship Id="rId212" Type="http://schemas.openxmlformats.org/officeDocument/2006/relationships/hyperlink" Target="https://bulbapedia.bulbagarden.net/wiki/Bayleef_(Pok%C3%A9mon)" TargetMode="External"/><Relationship Id="rId696" Type="http://schemas.openxmlformats.org/officeDocument/2006/relationships/hyperlink" Target="https://bulbapedia.bulbagarden.net/wiki/Pansear_(Pok%C3%A9mon)" TargetMode="External"/><Relationship Id="rId1045" Type="http://schemas.openxmlformats.org/officeDocument/2006/relationships/hyperlink" Target="https://bulbapedia.bulbagarden.net/wiki/Minior_(Pok%C3%A9mon)" TargetMode="External"/><Relationship Id="rId211" Type="http://schemas.openxmlformats.org/officeDocument/2006/relationships/hyperlink" Target="https://bulbapedia.bulbagarden.net/wiki/Chikorita_(Pok%C3%A9mon)" TargetMode="External"/><Relationship Id="rId695" Type="http://schemas.openxmlformats.org/officeDocument/2006/relationships/hyperlink" Target="https://bulbapedia.bulbagarden.net/wiki/Simisage_(Pok%C3%A9mon)" TargetMode="External"/><Relationship Id="rId1046" Type="http://schemas.openxmlformats.org/officeDocument/2006/relationships/hyperlink" Target="https://bulbapedia.bulbagarden.net/wiki/Komala_(Pok%C3%A9mon)" TargetMode="External"/><Relationship Id="rId210" Type="http://schemas.openxmlformats.org/officeDocument/2006/relationships/hyperlink" Target="https://bulbapedia.bulbagarden.net/wiki/Mew_(Pok%C3%A9mon)" TargetMode="External"/><Relationship Id="rId694" Type="http://schemas.openxmlformats.org/officeDocument/2006/relationships/hyperlink" Target="https://bulbapedia.bulbagarden.net/wiki/Pansage_(Pok%C3%A9mon)" TargetMode="External"/><Relationship Id="rId1047" Type="http://schemas.openxmlformats.org/officeDocument/2006/relationships/hyperlink" Target="https://bulbapedia.bulbagarden.net/wiki/Turtonator_(Pok%C3%A9mon)" TargetMode="External"/><Relationship Id="rId249" Type="http://schemas.openxmlformats.org/officeDocument/2006/relationships/hyperlink" Target="https://bulbapedia.bulbagarden.net/wiki/Sudowoodo_(Pok%C3%A9mon)" TargetMode="External"/><Relationship Id="rId248" Type="http://schemas.openxmlformats.org/officeDocument/2006/relationships/hyperlink" Target="https://bulbapedia.bulbagarden.net/wiki/Azumarill_(Pok%C3%A9mon)" TargetMode="External"/><Relationship Id="rId247" Type="http://schemas.openxmlformats.org/officeDocument/2006/relationships/hyperlink" Target="https://bulbapedia.bulbagarden.net/wiki/Marill_(Pok%C3%A9mon)" TargetMode="External"/><Relationship Id="rId1070" Type="http://schemas.openxmlformats.org/officeDocument/2006/relationships/hyperlink" Target="https://bulbapedia.bulbagarden.net/wiki/Guzzlord_(Pok%C3%A9mon)" TargetMode="External"/><Relationship Id="rId1071" Type="http://schemas.openxmlformats.org/officeDocument/2006/relationships/hyperlink" Target="https://bulbapedia.bulbagarden.net/wiki/Necrozma_(Pok%C3%A9mon)" TargetMode="External"/><Relationship Id="rId1072" Type="http://schemas.openxmlformats.org/officeDocument/2006/relationships/hyperlink" Target="https://bulbapedia.bulbagarden.net/wiki/Magearna_(Pok%C3%A9mon)" TargetMode="External"/><Relationship Id="rId242" Type="http://schemas.openxmlformats.org/officeDocument/2006/relationships/hyperlink" Target="https://bulbapedia.bulbagarden.net/wiki/Xatu_(Pok%C3%A9mon)" TargetMode="External"/><Relationship Id="rId1073" Type="http://schemas.openxmlformats.org/officeDocument/2006/relationships/hyperlink" Target="https://bulbapedia.bulbagarden.net/wiki/Magearna_(Pok%C3%A9mon)" TargetMode="External"/><Relationship Id="rId241" Type="http://schemas.openxmlformats.org/officeDocument/2006/relationships/hyperlink" Target="https://bulbapedia.bulbagarden.net/wiki/Xatu_(Pok%C3%A9mon)" TargetMode="External"/><Relationship Id="rId1074" Type="http://schemas.openxmlformats.org/officeDocument/2006/relationships/hyperlink" Target="https://bulbapedia.bulbagarden.net/wiki/Marshadow_(Pok%C3%A9mon)" TargetMode="External"/><Relationship Id="rId240" Type="http://schemas.openxmlformats.org/officeDocument/2006/relationships/hyperlink" Target="https://bulbapedia.bulbagarden.net/wiki/Natu_(Pok%C3%A9mon)" TargetMode="External"/><Relationship Id="rId1075" Type="http://schemas.openxmlformats.org/officeDocument/2006/relationships/hyperlink" Target="https://bulbapedia.bulbagarden.net/wiki/Poipole_(Pok%C3%A9mon)" TargetMode="External"/><Relationship Id="rId1076" Type="http://schemas.openxmlformats.org/officeDocument/2006/relationships/hyperlink" Target="https://bulbapedia.bulbagarden.net/wiki/Naganadel_(Pok%C3%A9mon)" TargetMode="External"/><Relationship Id="rId246" Type="http://schemas.openxmlformats.org/officeDocument/2006/relationships/hyperlink" Target="https://bulbapedia.bulbagarden.net/wiki/Bellossom_(Pok%C3%A9mon)" TargetMode="External"/><Relationship Id="rId1077" Type="http://schemas.openxmlformats.org/officeDocument/2006/relationships/hyperlink" Target="https://bulbapedia.bulbagarden.net/wiki/Stakataka_(Pok%C3%A9mon)" TargetMode="External"/><Relationship Id="rId245" Type="http://schemas.openxmlformats.org/officeDocument/2006/relationships/hyperlink" Target="https://bulbapedia.bulbagarden.net/wiki/Ampharos_(Pok%C3%A9mon)" TargetMode="External"/><Relationship Id="rId1078" Type="http://schemas.openxmlformats.org/officeDocument/2006/relationships/hyperlink" Target="https://bulbapedia.bulbagarden.net/wiki/Blacephalon_(Pok%C3%A9mon)" TargetMode="External"/><Relationship Id="rId244" Type="http://schemas.openxmlformats.org/officeDocument/2006/relationships/hyperlink" Target="https://bulbapedia.bulbagarden.net/wiki/Flaaffy_(Pok%C3%A9mon)" TargetMode="External"/><Relationship Id="rId1079" Type="http://schemas.openxmlformats.org/officeDocument/2006/relationships/hyperlink" Target="https://bulbapedia.bulbagarden.net/wiki/Zeraora_(Pok%C3%A9mon)" TargetMode="External"/><Relationship Id="rId243" Type="http://schemas.openxmlformats.org/officeDocument/2006/relationships/hyperlink" Target="https://bulbapedia.bulbagarden.net/wiki/Mareep_(Pok%C3%A9mon)" TargetMode="External"/><Relationship Id="rId239" Type="http://schemas.openxmlformats.org/officeDocument/2006/relationships/hyperlink" Target="https://bulbapedia.bulbagarden.net/wiki/Togetic_(Pok%C3%A9mon)" TargetMode="External"/><Relationship Id="rId238" Type="http://schemas.openxmlformats.org/officeDocument/2006/relationships/hyperlink" Target="https://bulbapedia.bulbagarden.net/wiki/Togepi_(Pok%C3%A9mon)" TargetMode="External"/><Relationship Id="rId237" Type="http://schemas.openxmlformats.org/officeDocument/2006/relationships/hyperlink" Target="https://bulbapedia.bulbagarden.net/wiki/Igglybuff_(Pok%C3%A9mon)" TargetMode="External"/><Relationship Id="rId236" Type="http://schemas.openxmlformats.org/officeDocument/2006/relationships/hyperlink" Target="https://bulbapedia.bulbagarden.net/wiki/Cleffa_(Pok%C3%A9mon)" TargetMode="External"/><Relationship Id="rId1060" Type="http://schemas.openxmlformats.org/officeDocument/2006/relationships/hyperlink" Target="https://bulbapedia.bulbagarden.net/wiki/Cosmog_(Pok%C3%A9mon)" TargetMode="External"/><Relationship Id="rId1061" Type="http://schemas.openxmlformats.org/officeDocument/2006/relationships/hyperlink" Target="https://bulbapedia.bulbagarden.net/wiki/Cosmoem_(Pok%C3%A9mon)" TargetMode="External"/><Relationship Id="rId231" Type="http://schemas.openxmlformats.org/officeDocument/2006/relationships/hyperlink" Target="https://bulbapedia.bulbagarden.net/wiki/Ariados_(Pok%C3%A9mon)" TargetMode="External"/><Relationship Id="rId1062" Type="http://schemas.openxmlformats.org/officeDocument/2006/relationships/hyperlink" Target="https://bulbapedia.bulbagarden.net/wiki/Solgaleo_(Pok%C3%A9mon)" TargetMode="External"/><Relationship Id="rId230" Type="http://schemas.openxmlformats.org/officeDocument/2006/relationships/hyperlink" Target="https://bulbapedia.bulbagarden.net/wiki/Spinarak_(Pok%C3%A9mon)" TargetMode="External"/><Relationship Id="rId1063" Type="http://schemas.openxmlformats.org/officeDocument/2006/relationships/hyperlink" Target="https://bulbapedia.bulbagarden.net/wiki/Lunala_(Pok%C3%A9mon)" TargetMode="External"/><Relationship Id="rId1064" Type="http://schemas.openxmlformats.org/officeDocument/2006/relationships/hyperlink" Target="https://bulbapedia.bulbagarden.net/wiki/Nihilego_(Pok%C3%A9mon)" TargetMode="External"/><Relationship Id="rId1065" Type="http://schemas.openxmlformats.org/officeDocument/2006/relationships/hyperlink" Target="https://bulbapedia.bulbagarden.net/wiki/Buzzwole_(Pok%C3%A9mon)" TargetMode="External"/><Relationship Id="rId235" Type="http://schemas.openxmlformats.org/officeDocument/2006/relationships/hyperlink" Target="https://bulbapedia.bulbagarden.net/wiki/Pichu_(Pok%C3%A9mon)" TargetMode="External"/><Relationship Id="rId1066" Type="http://schemas.openxmlformats.org/officeDocument/2006/relationships/hyperlink" Target="https://bulbapedia.bulbagarden.net/wiki/Pheromosa_(Pok%C3%A9mon)" TargetMode="External"/><Relationship Id="rId234" Type="http://schemas.openxmlformats.org/officeDocument/2006/relationships/hyperlink" Target="https://bulbapedia.bulbagarden.net/wiki/Lanturn_(Pok%C3%A9mon)" TargetMode="External"/><Relationship Id="rId1067" Type="http://schemas.openxmlformats.org/officeDocument/2006/relationships/hyperlink" Target="https://bulbapedia.bulbagarden.net/wiki/Xurkitree_(Pok%C3%A9mon)" TargetMode="External"/><Relationship Id="rId233" Type="http://schemas.openxmlformats.org/officeDocument/2006/relationships/hyperlink" Target="https://bulbapedia.bulbagarden.net/wiki/Chinchou_(Pok%C3%A9mon)" TargetMode="External"/><Relationship Id="rId1068" Type="http://schemas.openxmlformats.org/officeDocument/2006/relationships/hyperlink" Target="https://bulbapedia.bulbagarden.net/wiki/Celesteela_(Pok%C3%A9mon)" TargetMode="External"/><Relationship Id="rId232" Type="http://schemas.openxmlformats.org/officeDocument/2006/relationships/hyperlink" Target="https://bulbapedia.bulbagarden.net/wiki/Crobat_(Pok%C3%A9mon)" TargetMode="External"/><Relationship Id="rId1069" Type="http://schemas.openxmlformats.org/officeDocument/2006/relationships/hyperlink" Target="https://bulbapedia.bulbagarden.net/wiki/Kartana_(Pok%C3%A9mon)" TargetMode="External"/><Relationship Id="rId1015" Type="http://schemas.openxmlformats.org/officeDocument/2006/relationships/hyperlink" Target="https://bulbapedia.bulbagarden.net/wiki/Mudsdale_(Pok%C3%A9mon)" TargetMode="External"/><Relationship Id="rId1016" Type="http://schemas.openxmlformats.org/officeDocument/2006/relationships/hyperlink" Target="https://bulbapedia.bulbagarden.net/wiki/Dewpider_(Pok%C3%A9mon)" TargetMode="External"/><Relationship Id="rId1017" Type="http://schemas.openxmlformats.org/officeDocument/2006/relationships/hyperlink" Target="https://bulbapedia.bulbagarden.net/wiki/Araquanid_(Pok%C3%A9mon)" TargetMode="External"/><Relationship Id="rId1018" Type="http://schemas.openxmlformats.org/officeDocument/2006/relationships/hyperlink" Target="https://bulbapedia.bulbagarden.net/wiki/Fomantis_(Pok%C3%A9mon)" TargetMode="External"/><Relationship Id="rId1019" Type="http://schemas.openxmlformats.org/officeDocument/2006/relationships/hyperlink" Target="https://bulbapedia.bulbagarden.net/wiki/Lurantis_(Pok%C3%A9mon)" TargetMode="External"/><Relationship Id="rId668" Type="http://schemas.openxmlformats.org/officeDocument/2006/relationships/hyperlink" Target="https://bulbapedia.bulbagarden.net/wiki/Giratina_(Pok%C3%A9mon)" TargetMode="External"/><Relationship Id="rId667" Type="http://schemas.openxmlformats.org/officeDocument/2006/relationships/hyperlink" Target="https://bulbapedia.bulbagarden.net/wiki/Giratina_(Pok%C3%A9mon)" TargetMode="External"/><Relationship Id="rId666" Type="http://schemas.openxmlformats.org/officeDocument/2006/relationships/hyperlink" Target="https://bulbapedia.bulbagarden.net/wiki/Regigigas_(Pok%C3%A9mon)" TargetMode="External"/><Relationship Id="rId665" Type="http://schemas.openxmlformats.org/officeDocument/2006/relationships/hyperlink" Target="https://bulbapedia.bulbagarden.net/wiki/Heatran_(Pok%C3%A9mon)" TargetMode="External"/><Relationship Id="rId669" Type="http://schemas.openxmlformats.org/officeDocument/2006/relationships/hyperlink" Target="https://bulbapedia.bulbagarden.net/wiki/Cresselia_(Pok%C3%A9mon)" TargetMode="External"/><Relationship Id="rId660" Type="http://schemas.openxmlformats.org/officeDocument/2006/relationships/hyperlink" Target="https://bulbapedia.bulbagarden.net/wiki/Uxie_(Pok%C3%A9mon)" TargetMode="External"/><Relationship Id="rId1010" Type="http://schemas.openxmlformats.org/officeDocument/2006/relationships/hyperlink" Target="https://bulbapedia.bulbagarden.net/wiki/Lycanroc_(Pok%C3%A9mon)" TargetMode="External"/><Relationship Id="rId664" Type="http://schemas.openxmlformats.org/officeDocument/2006/relationships/hyperlink" Target="https://bulbapedia.bulbagarden.net/wiki/Palkia_(Pok%C3%A9mon)" TargetMode="External"/><Relationship Id="rId1011" Type="http://schemas.openxmlformats.org/officeDocument/2006/relationships/hyperlink" Target="https://bulbapedia.bulbagarden.net/wiki/Wishiwashi_(Pok%C3%A9mon)" TargetMode="External"/><Relationship Id="rId663" Type="http://schemas.openxmlformats.org/officeDocument/2006/relationships/hyperlink" Target="https://bulbapedia.bulbagarden.net/wiki/Dialga_(Pok%C3%A9mon)" TargetMode="External"/><Relationship Id="rId1012" Type="http://schemas.openxmlformats.org/officeDocument/2006/relationships/hyperlink" Target="https://bulbapedia.bulbagarden.net/wiki/Mareanie_(Pok%C3%A9mon)" TargetMode="External"/><Relationship Id="rId662" Type="http://schemas.openxmlformats.org/officeDocument/2006/relationships/hyperlink" Target="https://bulbapedia.bulbagarden.net/wiki/Azelf_(Pok%C3%A9mon)" TargetMode="External"/><Relationship Id="rId1013" Type="http://schemas.openxmlformats.org/officeDocument/2006/relationships/hyperlink" Target="https://bulbapedia.bulbagarden.net/wiki/Toxapex_(Pok%C3%A9mon)" TargetMode="External"/><Relationship Id="rId661" Type="http://schemas.openxmlformats.org/officeDocument/2006/relationships/hyperlink" Target="https://bulbapedia.bulbagarden.net/wiki/Mesprit_(Pok%C3%A9mon)" TargetMode="External"/><Relationship Id="rId1014" Type="http://schemas.openxmlformats.org/officeDocument/2006/relationships/hyperlink" Target="https://bulbapedia.bulbagarden.net/wiki/Mudbray_(Pok%C3%A9mon)" TargetMode="External"/><Relationship Id="rId1004" Type="http://schemas.openxmlformats.org/officeDocument/2006/relationships/hyperlink" Target="https://bulbapedia.bulbagarden.net/wiki/Oricorio_(Pok%C3%A9mon)" TargetMode="External"/><Relationship Id="rId1005" Type="http://schemas.openxmlformats.org/officeDocument/2006/relationships/hyperlink" Target="https://bulbapedia.bulbagarden.net/wiki/Cutiefly_(Pok%C3%A9mon)" TargetMode="External"/><Relationship Id="rId1006" Type="http://schemas.openxmlformats.org/officeDocument/2006/relationships/hyperlink" Target="https://bulbapedia.bulbagarden.net/wiki/Ribombee_(Pok%C3%A9mon)" TargetMode="External"/><Relationship Id="rId1007" Type="http://schemas.openxmlformats.org/officeDocument/2006/relationships/hyperlink" Target="https://bulbapedia.bulbagarden.net/wiki/Rockruff_(Pok%C3%A9mon)" TargetMode="External"/><Relationship Id="rId1008" Type="http://schemas.openxmlformats.org/officeDocument/2006/relationships/hyperlink" Target="https://bulbapedia.bulbagarden.net/wiki/Lycanroc_(Pok%C3%A9mon)" TargetMode="External"/><Relationship Id="rId1009" Type="http://schemas.openxmlformats.org/officeDocument/2006/relationships/hyperlink" Target="https://bulbapedia.bulbagarden.net/wiki/Lycanroc_(Pok%C3%A9mon)" TargetMode="External"/><Relationship Id="rId657" Type="http://schemas.openxmlformats.org/officeDocument/2006/relationships/hyperlink" Target="https://bulbapedia.bulbagarden.net/wiki/Rotom_(Pok%C3%A9mon)" TargetMode="External"/><Relationship Id="rId656" Type="http://schemas.openxmlformats.org/officeDocument/2006/relationships/hyperlink" Target="https://bulbapedia.bulbagarden.net/wiki/Rotom_(Pok%C3%A9mon)" TargetMode="External"/><Relationship Id="rId655" Type="http://schemas.openxmlformats.org/officeDocument/2006/relationships/hyperlink" Target="https://bulbapedia.bulbagarden.net/wiki/Rotom_(Pok%C3%A9mon)" TargetMode="External"/><Relationship Id="rId654" Type="http://schemas.openxmlformats.org/officeDocument/2006/relationships/hyperlink" Target="https://bulbapedia.bulbagarden.net/wiki/Rotom_(Pok%C3%A9mon)" TargetMode="External"/><Relationship Id="rId659" Type="http://schemas.openxmlformats.org/officeDocument/2006/relationships/hyperlink" Target="https://bulbapedia.bulbagarden.net/wiki/Rotom_(Pok%C3%A9mon)" TargetMode="External"/><Relationship Id="rId658" Type="http://schemas.openxmlformats.org/officeDocument/2006/relationships/hyperlink" Target="https://bulbapedia.bulbagarden.net/wiki/Rotom_(Pok%C3%A9mon)" TargetMode="External"/><Relationship Id="rId653" Type="http://schemas.openxmlformats.org/officeDocument/2006/relationships/hyperlink" Target="https://bulbapedia.bulbagarden.net/wiki/Froslass_(Pok%C3%A9mon)" TargetMode="External"/><Relationship Id="rId1000" Type="http://schemas.openxmlformats.org/officeDocument/2006/relationships/hyperlink" Target="https://bulbapedia.bulbagarden.net/wiki/Crabominable_(Pok%C3%A9mon)" TargetMode="External"/><Relationship Id="rId652" Type="http://schemas.openxmlformats.org/officeDocument/2006/relationships/hyperlink" Target="https://bulbapedia.bulbagarden.net/wiki/Dusknoir_(Pok%C3%A9mon)" TargetMode="External"/><Relationship Id="rId1001" Type="http://schemas.openxmlformats.org/officeDocument/2006/relationships/hyperlink" Target="https://bulbapedia.bulbagarden.net/wiki/Oricorio_(Pok%C3%A9mon)" TargetMode="External"/><Relationship Id="rId651" Type="http://schemas.openxmlformats.org/officeDocument/2006/relationships/hyperlink" Target="https://bulbapedia.bulbagarden.net/wiki/Probopass_(Pok%C3%A9mon)" TargetMode="External"/><Relationship Id="rId1002" Type="http://schemas.openxmlformats.org/officeDocument/2006/relationships/hyperlink" Target="https://bulbapedia.bulbagarden.net/wiki/Oricorio_(Pok%C3%A9mon)" TargetMode="External"/><Relationship Id="rId650" Type="http://schemas.openxmlformats.org/officeDocument/2006/relationships/hyperlink" Target="https://bulbapedia.bulbagarden.net/wiki/Gallade_(Pok%C3%A9mon)" TargetMode="External"/><Relationship Id="rId1003" Type="http://schemas.openxmlformats.org/officeDocument/2006/relationships/hyperlink" Target="https://bulbapedia.bulbagarden.net/wiki/Oricorio_(Pok%C3%A9mon)" TargetMode="External"/><Relationship Id="rId1037" Type="http://schemas.openxmlformats.org/officeDocument/2006/relationships/hyperlink" Target="https://bulbapedia.bulbagarden.net/wiki/Type:_Null_(Pok%C3%A9mon)" TargetMode="External"/><Relationship Id="rId1038" Type="http://schemas.openxmlformats.org/officeDocument/2006/relationships/hyperlink" Target="https://bulbapedia.bulbagarden.net/wiki/Silvally_(Pok%C3%A9mon)" TargetMode="External"/><Relationship Id="rId1039" Type="http://schemas.openxmlformats.org/officeDocument/2006/relationships/hyperlink" Target="https://bulbapedia.bulbagarden.net/wiki/Minior_(Pok%C3%A9mon)" TargetMode="External"/><Relationship Id="rId206" Type="http://schemas.openxmlformats.org/officeDocument/2006/relationships/hyperlink" Target="https://bulbapedia.bulbagarden.net/wiki/Dratini_(Pok%C3%A9mon)" TargetMode="External"/><Relationship Id="rId205" Type="http://schemas.openxmlformats.org/officeDocument/2006/relationships/hyperlink" Target="https://bulbapedia.bulbagarden.net/wiki/Moltres_(Pok%C3%A9mon)" TargetMode="External"/><Relationship Id="rId689" Type="http://schemas.openxmlformats.org/officeDocument/2006/relationships/hyperlink" Target="https://bulbapedia.bulbagarden.net/wiki/Lillipup_(Pok%C3%A9mon)" TargetMode="External"/><Relationship Id="rId204" Type="http://schemas.openxmlformats.org/officeDocument/2006/relationships/hyperlink" Target="https://bulbapedia.bulbagarden.net/wiki/Moltres_(Pok%C3%A9mon)" TargetMode="External"/><Relationship Id="rId688" Type="http://schemas.openxmlformats.org/officeDocument/2006/relationships/hyperlink" Target="https://bulbapedia.bulbagarden.net/wiki/Watchog_(Pok%C3%A9mon)" TargetMode="External"/><Relationship Id="rId203" Type="http://schemas.openxmlformats.org/officeDocument/2006/relationships/hyperlink" Target="https://bulbapedia.bulbagarden.net/wiki/Zapdos_(Pok%C3%A9mon)" TargetMode="External"/><Relationship Id="rId687" Type="http://schemas.openxmlformats.org/officeDocument/2006/relationships/hyperlink" Target="https://bulbapedia.bulbagarden.net/wiki/Patrat_(Pok%C3%A9mon)" TargetMode="External"/><Relationship Id="rId209" Type="http://schemas.openxmlformats.org/officeDocument/2006/relationships/hyperlink" Target="https://bulbapedia.bulbagarden.net/wiki/Mewtwo_(Pok%C3%A9mon)" TargetMode="External"/><Relationship Id="rId208" Type="http://schemas.openxmlformats.org/officeDocument/2006/relationships/hyperlink" Target="https://bulbapedia.bulbagarden.net/wiki/Dragonite_(Pok%C3%A9mon)" TargetMode="External"/><Relationship Id="rId207" Type="http://schemas.openxmlformats.org/officeDocument/2006/relationships/hyperlink" Target="https://bulbapedia.bulbagarden.net/wiki/Dragonair_(Pok%C3%A9mon)" TargetMode="External"/><Relationship Id="rId682" Type="http://schemas.openxmlformats.org/officeDocument/2006/relationships/hyperlink" Target="https://bulbapedia.bulbagarden.net/wiki/Emboar_(Pok%C3%A9mon)" TargetMode="External"/><Relationship Id="rId681" Type="http://schemas.openxmlformats.org/officeDocument/2006/relationships/hyperlink" Target="https://bulbapedia.bulbagarden.net/wiki/Pignite_(Pok%C3%A9mon)" TargetMode="External"/><Relationship Id="rId1030" Type="http://schemas.openxmlformats.org/officeDocument/2006/relationships/hyperlink" Target="https://bulbapedia.bulbagarden.net/wiki/Oranguru_(Pok%C3%A9mon)" TargetMode="External"/><Relationship Id="rId680" Type="http://schemas.openxmlformats.org/officeDocument/2006/relationships/hyperlink" Target="https://bulbapedia.bulbagarden.net/wiki/Tepig_(Pok%C3%A9mon)" TargetMode="External"/><Relationship Id="rId1031" Type="http://schemas.openxmlformats.org/officeDocument/2006/relationships/hyperlink" Target="https://bulbapedia.bulbagarden.net/wiki/Passimian_(Pok%C3%A9mon)" TargetMode="External"/><Relationship Id="rId1032" Type="http://schemas.openxmlformats.org/officeDocument/2006/relationships/hyperlink" Target="https://bulbapedia.bulbagarden.net/wiki/Wimpod_(Pok%C3%A9mon)" TargetMode="External"/><Relationship Id="rId202" Type="http://schemas.openxmlformats.org/officeDocument/2006/relationships/hyperlink" Target="https://bulbapedia.bulbagarden.net/wiki/Zapdos_(Pok%C3%A9mon)" TargetMode="External"/><Relationship Id="rId686" Type="http://schemas.openxmlformats.org/officeDocument/2006/relationships/hyperlink" Target="https://bulbapedia.bulbagarden.net/wiki/Samurott_(Pok%C3%A9mon)" TargetMode="External"/><Relationship Id="rId1033" Type="http://schemas.openxmlformats.org/officeDocument/2006/relationships/hyperlink" Target="https://bulbapedia.bulbagarden.net/wiki/Golisopod_(Pok%C3%A9mon)" TargetMode="External"/><Relationship Id="rId201" Type="http://schemas.openxmlformats.org/officeDocument/2006/relationships/hyperlink" Target="https://bulbapedia.bulbagarden.net/wiki/Articuno_(Pok%C3%A9mon)" TargetMode="External"/><Relationship Id="rId685" Type="http://schemas.openxmlformats.org/officeDocument/2006/relationships/hyperlink" Target="https://bulbapedia.bulbagarden.net/wiki/Samurott_(Pok%C3%A9mon)" TargetMode="External"/><Relationship Id="rId1034" Type="http://schemas.openxmlformats.org/officeDocument/2006/relationships/hyperlink" Target="https://bulbapedia.bulbagarden.net/wiki/Sandygast_(Pok%C3%A9mon)" TargetMode="External"/><Relationship Id="rId200" Type="http://schemas.openxmlformats.org/officeDocument/2006/relationships/hyperlink" Target="https://bulbapedia.bulbagarden.net/wiki/Articuno_(Pok%C3%A9mon)" TargetMode="External"/><Relationship Id="rId684" Type="http://schemas.openxmlformats.org/officeDocument/2006/relationships/hyperlink" Target="https://bulbapedia.bulbagarden.net/wiki/Dewott_(Pok%C3%A9mon)" TargetMode="External"/><Relationship Id="rId1035" Type="http://schemas.openxmlformats.org/officeDocument/2006/relationships/hyperlink" Target="https://bulbapedia.bulbagarden.net/wiki/Palossand_(Pok%C3%A9mon)" TargetMode="External"/><Relationship Id="rId683" Type="http://schemas.openxmlformats.org/officeDocument/2006/relationships/hyperlink" Target="https://bulbapedia.bulbagarden.net/wiki/Oshawott_(Pok%C3%A9mon)" TargetMode="External"/><Relationship Id="rId1036" Type="http://schemas.openxmlformats.org/officeDocument/2006/relationships/hyperlink" Target="https://bulbapedia.bulbagarden.net/wiki/Pyukumuku_(Pok%C3%A9mon)" TargetMode="External"/><Relationship Id="rId1026" Type="http://schemas.openxmlformats.org/officeDocument/2006/relationships/hyperlink" Target="https://bulbapedia.bulbagarden.net/wiki/Bounsweet_(Pok%C3%A9mon)" TargetMode="External"/><Relationship Id="rId1027" Type="http://schemas.openxmlformats.org/officeDocument/2006/relationships/hyperlink" Target="https://bulbapedia.bulbagarden.net/wiki/Steenee_(Pok%C3%A9mon)" TargetMode="External"/><Relationship Id="rId1028" Type="http://schemas.openxmlformats.org/officeDocument/2006/relationships/hyperlink" Target="https://bulbapedia.bulbagarden.net/wiki/Tsareena_(Pok%C3%A9mon)" TargetMode="External"/><Relationship Id="rId1029" Type="http://schemas.openxmlformats.org/officeDocument/2006/relationships/hyperlink" Target="https://bulbapedia.bulbagarden.net/wiki/Comfey_(Pok%C3%A9mon)" TargetMode="External"/><Relationship Id="rId679" Type="http://schemas.openxmlformats.org/officeDocument/2006/relationships/hyperlink" Target="https://bulbapedia.bulbagarden.net/wiki/Serperior_(Pok%C3%A9mon)" TargetMode="External"/><Relationship Id="rId678" Type="http://schemas.openxmlformats.org/officeDocument/2006/relationships/hyperlink" Target="https://bulbapedia.bulbagarden.net/wiki/Servine_(Pok%C3%A9mon)" TargetMode="External"/><Relationship Id="rId677" Type="http://schemas.openxmlformats.org/officeDocument/2006/relationships/hyperlink" Target="https://bulbapedia.bulbagarden.net/wiki/Snivy_(Pok%C3%A9mon)" TargetMode="External"/><Relationship Id="rId676" Type="http://schemas.openxmlformats.org/officeDocument/2006/relationships/hyperlink" Target="https://bulbapedia.bulbagarden.net/wiki/Victini_(Pok%C3%A9mon)" TargetMode="External"/><Relationship Id="rId671" Type="http://schemas.openxmlformats.org/officeDocument/2006/relationships/hyperlink" Target="https://bulbapedia.bulbagarden.net/wiki/Manaphy_(Pok%C3%A9mon)" TargetMode="External"/><Relationship Id="rId670" Type="http://schemas.openxmlformats.org/officeDocument/2006/relationships/hyperlink" Target="https://bulbapedia.bulbagarden.net/wiki/Phione_(Pok%C3%A9mon)" TargetMode="External"/><Relationship Id="rId1020" Type="http://schemas.openxmlformats.org/officeDocument/2006/relationships/hyperlink" Target="https://bulbapedia.bulbagarden.net/wiki/Morelull_(Pok%C3%A9mon)" TargetMode="External"/><Relationship Id="rId1021" Type="http://schemas.openxmlformats.org/officeDocument/2006/relationships/hyperlink" Target="https://bulbapedia.bulbagarden.net/wiki/Shiinotic_(Pok%C3%A9mon)" TargetMode="External"/><Relationship Id="rId675" Type="http://schemas.openxmlformats.org/officeDocument/2006/relationships/hyperlink" Target="https://bulbapedia.bulbagarden.net/wiki/Arceus_(Pok%C3%A9mon)" TargetMode="External"/><Relationship Id="rId1022" Type="http://schemas.openxmlformats.org/officeDocument/2006/relationships/hyperlink" Target="https://bulbapedia.bulbagarden.net/wiki/Salandit_(Pok%C3%A9mon)" TargetMode="External"/><Relationship Id="rId674" Type="http://schemas.openxmlformats.org/officeDocument/2006/relationships/hyperlink" Target="https://bulbapedia.bulbagarden.net/wiki/Shaymin_(Pok%C3%A9mon)" TargetMode="External"/><Relationship Id="rId1023" Type="http://schemas.openxmlformats.org/officeDocument/2006/relationships/hyperlink" Target="https://bulbapedia.bulbagarden.net/wiki/Salazzle_(Pok%C3%A9mon)" TargetMode="External"/><Relationship Id="rId673" Type="http://schemas.openxmlformats.org/officeDocument/2006/relationships/hyperlink" Target="https://bulbapedia.bulbagarden.net/wiki/Shaymin_(Pok%C3%A9mon)" TargetMode="External"/><Relationship Id="rId1024" Type="http://schemas.openxmlformats.org/officeDocument/2006/relationships/hyperlink" Target="https://bulbapedia.bulbagarden.net/wiki/Stufful_(Pok%C3%A9mon)" TargetMode="External"/><Relationship Id="rId672" Type="http://schemas.openxmlformats.org/officeDocument/2006/relationships/hyperlink" Target="https://bulbapedia.bulbagarden.net/wiki/Darkrai_(Pok%C3%A9mon)" TargetMode="External"/><Relationship Id="rId1025" Type="http://schemas.openxmlformats.org/officeDocument/2006/relationships/hyperlink" Target="https://bulbapedia.bulbagarden.net/wiki/Bewear_(Pok%C3%A9mon)" TargetMode="External"/><Relationship Id="rId190" Type="http://schemas.openxmlformats.org/officeDocument/2006/relationships/hyperlink" Target="https://bulbapedia.bulbagarden.net/wiki/Vaporeon_(Pok%C3%A9mon)" TargetMode="External"/><Relationship Id="rId194" Type="http://schemas.openxmlformats.org/officeDocument/2006/relationships/hyperlink" Target="https://bulbapedia.bulbagarden.net/wiki/Omanyte_(Pok%C3%A9mon)" TargetMode="External"/><Relationship Id="rId193" Type="http://schemas.openxmlformats.org/officeDocument/2006/relationships/hyperlink" Target="https://bulbapedia.bulbagarden.net/wiki/Porygon_(Pok%C3%A9mon)" TargetMode="External"/><Relationship Id="rId192" Type="http://schemas.openxmlformats.org/officeDocument/2006/relationships/hyperlink" Target="https://bulbapedia.bulbagarden.net/wiki/Flareon_(Pok%C3%A9mon)" TargetMode="External"/><Relationship Id="rId191" Type="http://schemas.openxmlformats.org/officeDocument/2006/relationships/hyperlink" Target="https://bulbapedia.bulbagarden.net/wiki/Jolteon_(Pok%C3%A9mon)" TargetMode="External"/><Relationship Id="rId187" Type="http://schemas.openxmlformats.org/officeDocument/2006/relationships/hyperlink" Target="https://bulbapedia.bulbagarden.net/wiki/Ditto_(Pok%C3%A9mon)" TargetMode="External"/><Relationship Id="rId186" Type="http://schemas.openxmlformats.org/officeDocument/2006/relationships/hyperlink" Target="https://bulbapedia.bulbagarden.net/wiki/Lapras_(Pok%C3%A9mon)" TargetMode="External"/><Relationship Id="rId185" Type="http://schemas.openxmlformats.org/officeDocument/2006/relationships/hyperlink" Target="https://bulbapedia.bulbagarden.net/wiki/Gyarados_(Pok%C3%A9mon)" TargetMode="External"/><Relationship Id="rId184" Type="http://schemas.openxmlformats.org/officeDocument/2006/relationships/hyperlink" Target="https://bulbapedia.bulbagarden.net/wiki/Gyarados_(Pok%C3%A9mon)" TargetMode="External"/><Relationship Id="rId189" Type="http://schemas.openxmlformats.org/officeDocument/2006/relationships/hyperlink" Target="https://bulbapedia.bulbagarden.net/wiki/Eevee_(Pok%C3%A9mon)" TargetMode="External"/><Relationship Id="rId188" Type="http://schemas.openxmlformats.org/officeDocument/2006/relationships/hyperlink" Target="https://bulbapedia.bulbagarden.net/wiki/Eevee_(Pok%C3%A9mon)" TargetMode="External"/><Relationship Id="rId183" Type="http://schemas.openxmlformats.org/officeDocument/2006/relationships/hyperlink" Target="https://bulbapedia.bulbagarden.net/wiki/Magikarp_(Pok%C3%A9mon)" TargetMode="External"/><Relationship Id="rId182" Type="http://schemas.openxmlformats.org/officeDocument/2006/relationships/hyperlink" Target="https://bulbapedia.bulbagarden.net/wiki/Magikarp_(Pok%C3%A9mon)" TargetMode="External"/><Relationship Id="rId181" Type="http://schemas.openxmlformats.org/officeDocument/2006/relationships/hyperlink" Target="https://bulbapedia.bulbagarden.net/wiki/Tauros_(Pok%C3%A9mon)" TargetMode="External"/><Relationship Id="rId180" Type="http://schemas.openxmlformats.org/officeDocument/2006/relationships/hyperlink" Target="https://bulbapedia.bulbagarden.net/wiki/Tauros_(Pok%C3%A9mon)" TargetMode="External"/><Relationship Id="rId176" Type="http://schemas.openxmlformats.org/officeDocument/2006/relationships/hyperlink" Target="https://bulbapedia.bulbagarden.net/wiki/Magmar_(Pok%C3%A9mon)" TargetMode="External"/><Relationship Id="rId175" Type="http://schemas.openxmlformats.org/officeDocument/2006/relationships/hyperlink" Target="https://bulbapedia.bulbagarden.net/wiki/Electabuzz_(Pok%C3%A9mon)" TargetMode="External"/><Relationship Id="rId174" Type="http://schemas.openxmlformats.org/officeDocument/2006/relationships/hyperlink" Target="https://bulbapedia.bulbagarden.net/wiki/Jynx_(Pok%C3%A9mon)" TargetMode="External"/><Relationship Id="rId173" Type="http://schemas.openxmlformats.org/officeDocument/2006/relationships/hyperlink" Target="https://bulbapedia.bulbagarden.net/wiki/Scyther_(Pok%C3%A9mon)" TargetMode="External"/><Relationship Id="rId179" Type="http://schemas.openxmlformats.org/officeDocument/2006/relationships/hyperlink" Target="https://bulbapedia.bulbagarden.net/wiki/Tauros_(Pok%C3%A9mon)" TargetMode="External"/><Relationship Id="rId178" Type="http://schemas.openxmlformats.org/officeDocument/2006/relationships/hyperlink" Target="https://bulbapedia.bulbagarden.net/wiki/Tauros_(Pok%C3%A9mon)" TargetMode="External"/><Relationship Id="rId177" Type="http://schemas.openxmlformats.org/officeDocument/2006/relationships/hyperlink" Target="https://bulbapedia.bulbagarden.net/wiki/Pinsir_(Pok%C3%A9mon)" TargetMode="External"/><Relationship Id="rId198" Type="http://schemas.openxmlformats.org/officeDocument/2006/relationships/hyperlink" Target="https://bulbapedia.bulbagarden.net/wiki/Aerodactyl_(Pok%C3%A9mon)" TargetMode="External"/><Relationship Id="rId197" Type="http://schemas.openxmlformats.org/officeDocument/2006/relationships/hyperlink" Target="https://bulbapedia.bulbagarden.net/wiki/Kabutops_(Pok%C3%A9mon)" TargetMode="External"/><Relationship Id="rId196" Type="http://schemas.openxmlformats.org/officeDocument/2006/relationships/hyperlink" Target="https://bulbapedia.bulbagarden.net/wiki/Kabuto_(Pok%C3%A9mon)" TargetMode="External"/><Relationship Id="rId195" Type="http://schemas.openxmlformats.org/officeDocument/2006/relationships/hyperlink" Target="https://bulbapedia.bulbagarden.net/wiki/Omastar_(Pok%C3%A9mon)" TargetMode="External"/><Relationship Id="rId199" Type="http://schemas.openxmlformats.org/officeDocument/2006/relationships/hyperlink" Target="https://bulbapedia.bulbagarden.net/wiki/Snorlax_(Pok%C3%A9mon)" TargetMode="External"/><Relationship Id="rId150" Type="http://schemas.openxmlformats.org/officeDocument/2006/relationships/hyperlink" Target="https://bulbapedia.bulbagarden.net/wiki/Hitmonchan_(Pok%C3%A9mon)" TargetMode="External"/><Relationship Id="rId149" Type="http://schemas.openxmlformats.org/officeDocument/2006/relationships/hyperlink" Target="https://bulbapedia.bulbagarden.net/wiki/Hitmonlee_(Pok%C3%A9mon)" TargetMode="External"/><Relationship Id="rId148" Type="http://schemas.openxmlformats.org/officeDocument/2006/relationships/hyperlink" Target="https://bulbapedia.bulbagarden.net/wiki/Marowak_(Pok%C3%A9mon)" TargetMode="External"/><Relationship Id="rId1090" Type="http://schemas.openxmlformats.org/officeDocument/2006/relationships/hyperlink" Target="https://bulbapedia.bulbagarden.net/wiki/Inteleon_(Pok%C3%A9mon)" TargetMode="External"/><Relationship Id="rId1091" Type="http://schemas.openxmlformats.org/officeDocument/2006/relationships/hyperlink" Target="https://bulbapedia.bulbagarden.net/wiki/Skwovet_(Pok%C3%A9mon)" TargetMode="External"/><Relationship Id="rId1092" Type="http://schemas.openxmlformats.org/officeDocument/2006/relationships/hyperlink" Target="https://bulbapedia.bulbagarden.net/wiki/Greedent_(Pok%C3%A9mon)" TargetMode="External"/><Relationship Id="rId1093" Type="http://schemas.openxmlformats.org/officeDocument/2006/relationships/hyperlink" Target="https://bulbapedia.bulbagarden.net/wiki/Rookidee_(Pok%C3%A9mon)" TargetMode="External"/><Relationship Id="rId1094" Type="http://schemas.openxmlformats.org/officeDocument/2006/relationships/hyperlink" Target="https://bulbapedia.bulbagarden.net/wiki/Corvisquire_(Pok%C3%A9mon)" TargetMode="External"/><Relationship Id="rId143" Type="http://schemas.openxmlformats.org/officeDocument/2006/relationships/hyperlink" Target="https://bulbapedia.bulbagarden.net/wiki/Exeggcute_(Pok%C3%A9mon)" TargetMode="External"/><Relationship Id="rId1095" Type="http://schemas.openxmlformats.org/officeDocument/2006/relationships/hyperlink" Target="https://bulbapedia.bulbagarden.net/wiki/Corviknight_(Pok%C3%A9mon)" TargetMode="External"/><Relationship Id="rId142" Type="http://schemas.openxmlformats.org/officeDocument/2006/relationships/hyperlink" Target="https://bulbapedia.bulbagarden.net/wiki/Electrode_(Pok%C3%A9mon)" TargetMode="External"/><Relationship Id="rId1096" Type="http://schemas.openxmlformats.org/officeDocument/2006/relationships/hyperlink" Target="https://bulbapedia.bulbagarden.net/wiki/Blipbug_(Pok%C3%A9mon)" TargetMode="External"/><Relationship Id="rId141" Type="http://schemas.openxmlformats.org/officeDocument/2006/relationships/hyperlink" Target="https://bulbapedia.bulbagarden.net/wiki/Electrode_(Pok%C3%A9mon)" TargetMode="External"/><Relationship Id="rId1097" Type="http://schemas.openxmlformats.org/officeDocument/2006/relationships/hyperlink" Target="https://bulbapedia.bulbagarden.net/wiki/Dottler_(Pok%C3%A9mon)" TargetMode="External"/><Relationship Id="rId140" Type="http://schemas.openxmlformats.org/officeDocument/2006/relationships/hyperlink" Target="https://bulbapedia.bulbagarden.net/wiki/Voltorb_(Pok%C3%A9mon)" TargetMode="External"/><Relationship Id="rId1098" Type="http://schemas.openxmlformats.org/officeDocument/2006/relationships/hyperlink" Target="https://bulbapedia.bulbagarden.net/wiki/Orbeetle_(Pok%C3%A9mon)" TargetMode="External"/><Relationship Id="rId147" Type="http://schemas.openxmlformats.org/officeDocument/2006/relationships/hyperlink" Target="https://bulbapedia.bulbagarden.net/wiki/Marowak_(Pok%C3%A9mon)" TargetMode="External"/><Relationship Id="rId1099" Type="http://schemas.openxmlformats.org/officeDocument/2006/relationships/hyperlink" Target="https://bulbapedia.bulbagarden.net/wiki/Nickit_(Pok%C3%A9mon)" TargetMode="External"/><Relationship Id="rId146" Type="http://schemas.openxmlformats.org/officeDocument/2006/relationships/hyperlink" Target="https://bulbapedia.bulbagarden.net/wiki/Cubone_(Pok%C3%A9mon)" TargetMode="External"/><Relationship Id="rId145" Type="http://schemas.openxmlformats.org/officeDocument/2006/relationships/hyperlink" Target="https://bulbapedia.bulbagarden.net/wiki/Exeggutor_(Pok%C3%A9mon)" TargetMode="External"/><Relationship Id="rId144" Type="http://schemas.openxmlformats.org/officeDocument/2006/relationships/hyperlink" Target="https://bulbapedia.bulbagarden.net/wiki/Exeggutor_(Pok%C3%A9mon)" TargetMode="External"/><Relationship Id="rId139" Type="http://schemas.openxmlformats.org/officeDocument/2006/relationships/hyperlink" Target="https://bulbapedia.bulbagarden.net/wiki/Voltorb_(Pok%C3%A9mon)" TargetMode="External"/><Relationship Id="rId138" Type="http://schemas.openxmlformats.org/officeDocument/2006/relationships/hyperlink" Target="https://bulbapedia.bulbagarden.net/wiki/Kingler_(Pok%C3%A9mon)" TargetMode="External"/><Relationship Id="rId137" Type="http://schemas.openxmlformats.org/officeDocument/2006/relationships/hyperlink" Target="https://bulbapedia.bulbagarden.net/wiki/Krabby_(Pok%C3%A9mon)" TargetMode="External"/><Relationship Id="rId1080" Type="http://schemas.openxmlformats.org/officeDocument/2006/relationships/hyperlink" Target="https://bulbapedia.bulbagarden.net/wiki/Meltan_(Pok%C3%A9mon)" TargetMode="External"/><Relationship Id="rId1081" Type="http://schemas.openxmlformats.org/officeDocument/2006/relationships/hyperlink" Target="https://bulbapedia.bulbagarden.net/wiki/Melmetal_(Pok%C3%A9mon)" TargetMode="External"/><Relationship Id="rId1082" Type="http://schemas.openxmlformats.org/officeDocument/2006/relationships/hyperlink" Target="https://bulbapedia.bulbagarden.net/wiki/Grookey_(Pok%C3%A9mon)" TargetMode="External"/><Relationship Id="rId1083" Type="http://schemas.openxmlformats.org/officeDocument/2006/relationships/hyperlink" Target="https://bulbapedia.bulbagarden.net/wiki/Thwackey_(Pok%C3%A9mon)" TargetMode="External"/><Relationship Id="rId132" Type="http://schemas.openxmlformats.org/officeDocument/2006/relationships/hyperlink" Target="https://bulbapedia.bulbagarden.net/wiki/Gengar_(Pok%C3%A9mon)" TargetMode="External"/><Relationship Id="rId1084" Type="http://schemas.openxmlformats.org/officeDocument/2006/relationships/hyperlink" Target="https://bulbapedia.bulbagarden.net/wiki/Rillaboom_(Pok%C3%A9mon)" TargetMode="External"/><Relationship Id="rId131" Type="http://schemas.openxmlformats.org/officeDocument/2006/relationships/hyperlink" Target="https://bulbapedia.bulbagarden.net/wiki/Haunter_(Pok%C3%A9mon)" TargetMode="External"/><Relationship Id="rId1085" Type="http://schemas.openxmlformats.org/officeDocument/2006/relationships/hyperlink" Target="https://bulbapedia.bulbagarden.net/wiki/Scorbunny_(Pok%C3%A9mon)" TargetMode="External"/><Relationship Id="rId130" Type="http://schemas.openxmlformats.org/officeDocument/2006/relationships/hyperlink" Target="https://bulbapedia.bulbagarden.net/wiki/Gastly_(Pok%C3%A9mon)" TargetMode="External"/><Relationship Id="rId1086" Type="http://schemas.openxmlformats.org/officeDocument/2006/relationships/hyperlink" Target="https://bulbapedia.bulbagarden.net/wiki/Raboot_(Pok%C3%A9mon)" TargetMode="External"/><Relationship Id="rId1087" Type="http://schemas.openxmlformats.org/officeDocument/2006/relationships/hyperlink" Target="https://bulbapedia.bulbagarden.net/wiki/Cinderace_(Pok%C3%A9mon)" TargetMode="External"/><Relationship Id="rId136" Type="http://schemas.openxmlformats.org/officeDocument/2006/relationships/hyperlink" Target="https://bulbapedia.bulbagarden.net/wiki/Hypno_(Pok%C3%A9mon)" TargetMode="External"/><Relationship Id="rId1088" Type="http://schemas.openxmlformats.org/officeDocument/2006/relationships/hyperlink" Target="https://bulbapedia.bulbagarden.net/wiki/Sobble_(Pok%C3%A9mon)" TargetMode="External"/><Relationship Id="rId135" Type="http://schemas.openxmlformats.org/officeDocument/2006/relationships/hyperlink" Target="https://bulbapedia.bulbagarden.net/wiki/Hypno_(Pok%C3%A9mon)" TargetMode="External"/><Relationship Id="rId1089" Type="http://schemas.openxmlformats.org/officeDocument/2006/relationships/hyperlink" Target="https://bulbapedia.bulbagarden.net/wiki/Drizzile_(Pok%C3%A9mon)" TargetMode="External"/><Relationship Id="rId134" Type="http://schemas.openxmlformats.org/officeDocument/2006/relationships/hyperlink" Target="https://bulbapedia.bulbagarden.net/wiki/Drowzee_(Pok%C3%A9mon)" TargetMode="External"/><Relationship Id="rId133" Type="http://schemas.openxmlformats.org/officeDocument/2006/relationships/hyperlink" Target="https://bulbapedia.bulbagarden.net/wiki/Onix_(Pok%C3%A9mon)" TargetMode="External"/><Relationship Id="rId172" Type="http://schemas.openxmlformats.org/officeDocument/2006/relationships/hyperlink" Target="https://bulbapedia.bulbagarden.net/wiki/Scyther_(Pok%C3%A9mon)" TargetMode="External"/><Relationship Id="rId171" Type="http://schemas.openxmlformats.org/officeDocument/2006/relationships/hyperlink" Target="https://bulbapedia.bulbagarden.net/wiki/Mr._Mime_(Pok%C3%A9mon)" TargetMode="External"/><Relationship Id="rId170" Type="http://schemas.openxmlformats.org/officeDocument/2006/relationships/hyperlink" Target="https://bulbapedia.bulbagarden.net/wiki/Mr._Mime_(Pok%C3%A9mon)" TargetMode="External"/><Relationship Id="rId165" Type="http://schemas.openxmlformats.org/officeDocument/2006/relationships/hyperlink" Target="https://bulbapedia.bulbagarden.net/wiki/Goldeen_(Pok%C3%A9mon)" TargetMode="External"/><Relationship Id="rId164" Type="http://schemas.openxmlformats.org/officeDocument/2006/relationships/hyperlink" Target="https://bulbapedia.bulbagarden.net/wiki/Goldeen_(Pok%C3%A9mon)" TargetMode="External"/><Relationship Id="rId163" Type="http://schemas.openxmlformats.org/officeDocument/2006/relationships/hyperlink" Target="https://bulbapedia.bulbagarden.net/wiki/Seadra_(Pok%C3%A9mon)" TargetMode="External"/><Relationship Id="rId162" Type="http://schemas.openxmlformats.org/officeDocument/2006/relationships/hyperlink" Target="https://bulbapedia.bulbagarden.net/wiki/Horsea_(Pok%C3%A9mon)" TargetMode="External"/><Relationship Id="rId169" Type="http://schemas.openxmlformats.org/officeDocument/2006/relationships/hyperlink" Target="https://bulbapedia.bulbagarden.net/wiki/Starmie_(Pok%C3%A9mon)" TargetMode="External"/><Relationship Id="rId168" Type="http://schemas.openxmlformats.org/officeDocument/2006/relationships/hyperlink" Target="https://bulbapedia.bulbagarden.net/wiki/Staryu_(Pok%C3%A9mon)" TargetMode="External"/><Relationship Id="rId167" Type="http://schemas.openxmlformats.org/officeDocument/2006/relationships/hyperlink" Target="https://bulbapedia.bulbagarden.net/wiki/Seaking_(Pok%C3%A9mon)" TargetMode="External"/><Relationship Id="rId166" Type="http://schemas.openxmlformats.org/officeDocument/2006/relationships/hyperlink" Target="https://bulbapedia.bulbagarden.net/wiki/Seaking_(Pok%C3%A9mon)" TargetMode="External"/><Relationship Id="rId161" Type="http://schemas.openxmlformats.org/officeDocument/2006/relationships/hyperlink" Target="https://bulbapedia.bulbagarden.net/wiki/Kangaskhan_(Pok%C3%A9mon)" TargetMode="External"/><Relationship Id="rId160" Type="http://schemas.openxmlformats.org/officeDocument/2006/relationships/hyperlink" Target="https://bulbapedia.bulbagarden.net/wiki/Tangela_(Pok%C3%A9mon)" TargetMode="External"/><Relationship Id="rId159" Type="http://schemas.openxmlformats.org/officeDocument/2006/relationships/hyperlink" Target="https://bulbapedia.bulbagarden.net/wiki/Chansey_(Pok%C3%A9mon)" TargetMode="External"/><Relationship Id="rId154" Type="http://schemas.openxmlformats.org/officeDocument/2006/relationships/hyperlink" Target="https://bulbapedia.bulbagarden.net/wiki/Weezing_(Pok%C3%A9mon)" TargetMode="External"/><Relationship Id="rId153" Type="http://schemas.openxmlformats.org/officeDocument/2006/relationships/hyperlink" Target="https://bulbapedia.bulbagarden.net/wiki/Weezing_(Pok%C3%A9mon)" TargetMode="External"/><Relationship Id="rId152" Type="http://schemas.openxmlformats.org/officeDocument/2006/relationships/hyperlink" Target="https://bulbapedia.bulbagarden.net/wiki/Koffing_(Pok%C3%A9mon)" TargetMode="External"/><Relationship Id="rId151" Type="http://schemas.openxmlformats.org/officeDocument/2006/relationships/hyperlink" Target="https://bulbapedia.bulbagarden.net/wiki/Lickitung_(Pok%C3%A9mon)" TargetMode="External"/><Relationship Id="rId158" Type="http://schemas.openxmlformats.org/officeDocument/2006/relationships/hyperlink" Target="https://bulbapedia.bulbagarden.net/wiki/Rhydon_(Pok%C3%A9mon)" TargetMode="External"/><Relationship Id="rId157" Type="http://schemas.openxmlformats.org/officeDocument/2006/relationships/hyperlink" Target="https://bulbapedia.bulbagarden.net/wiki/Rhydon_(Pok%C3%A9mon)" TargetMode="External"/><Relationship Id="rId156" Type="http://schemas.openxmlformats.org/officeDocument/2006/relationships/hyperlink" Target="https://bulbapedia.bulbagarden.net/wiki/Rhyhorn_(Pok%C3%A9mon)" TargetMode="External"/><Relationship Id="rId155" Type="http://schemas.openxmlformats.org/officeDocument/2006/relationships/hyperlink" Target="https://bulbapedia.bulbagarden.net/wiki/Rhyhorn_(Pok%C3%A9mon)" TargetMode="External"/><Relationship Id="rId509" Type="http://schemas.openxmlformats.org/officeDocument/2006/relationships/hyperlink" Target="https://bulbapedia.bulbagarden.net/wiki/Beldum_(Pok%C3%A9mon)" TargetMode="External"/><Relationship Id="rId508" Type="http://schemas.openxmlformats.org/officeDocument/2006/relationships/hyperlink" Target="https://bulbapedia.bulbagarden.net/wiki/Salamence_(Pok%C3%A9mon)" TargetMode="External"/><Relationship Id="rId503" Type="http://schemas.openxmlformats.org/officeDocument/2006/relationships/hyperlink" Target="https://bulbapedia.bulbagarden.net/wiki/Relicanth_(Pok%C3%A9mon)" TargetMode="External"/><Relationship Id="rId987" Type="http://schemas.openxmlformats.org/officeDocument/2006/relationships/hyperlink" Target="https://bulbapedia.bulbagarden.net/wiki/Incineroar_(Pok%C3%A9mon)" TargetMode="External"/><Relationship Id="rId502" Type="http://schemas.openxmlformats.org/officeDocument/2006/relationships/hyperlink" Target="https://bulbapedia.bulbagarden.net/wiki/Gorebyss_(Pok%C3%A9mon)" TargetMode="External"/><Relationship Id="rId986" Type="http://schemas.openxmlformats.org/officeDocument/2006/relationships/hyperlink" Target="https://bulbapedia.bulbagarden.net/wiki/Torracat_(Pok%C3%A9mon)" TargetMode="External"/><Relationship Id="rId501" Type="http://schemas.openxmlformats.org/officeDocument/2006/relationships/hyperlink" Target="https://bulbapedia.bulbagarden.net/wiki/Huntail_(Pok%C3%A9mon)" TargetMode="External"/><Relationship Id="rId985" Type="http://schemas.openxmlformats.org/officeDocument/2006/relationships/hyperlink" Target="https://bulbapedia.bulbagarden.net/wiki/Litten_(Pok%C3%A9mon)" TargetMode="External"/><Relationship Id="rId500" Type="http://schemas.openxmlformats.org/officeDocument/2006/relationships/hyperlink" Target="https://bulbapedia.bulbagarden.net/wiki/Clamperl_(Pok%C3%A9mon)" TargetMode="External"/><Relationship Id="rId984" Type="http://schemas.openxmlformats.org/officeDocument/2006/relationships/hyperlink" Target="https://bulbapedia.bulbagarden.net/wiki/Decidueye_(Pok%C3%A9mon)" TargetMode="External"/><Relationship Id="rId507" Type="http://schemas.openxmlformats.org/officeDocument/2006/relationships/hyperlink" Target="https://bulbapedia.bulbagarden.net/wiki/Shelgon_(Pok%C3%A9mon)" TargetMode="External"/><Relationship Id="rId506" Type="http://schemas.openxmlformats.org/officeDocument/2006/relationships/hyperlink" Target="https://bulbapedia.bulbagarden.net/wiki/Bagon_(Pok%C3%A9mon)" TargetMode="External"/><Relationship Id="rId505" Type="http://schemas.openxmlformats.org/officeDocument/2006/relationships/hyperlink" Target="https://bulbapedia.bulbagarden.net/wiki/Luvdisc_(Pok%C3%A9mon)" TargetMode="External"/><Relationship Id="rId989" Type="http://schemas.openxmlformats.org/officeDocument/2006/relationships/hyperlink" Target="https://bulbapedia.bulbagarden.net/wiki/Brionne_(Pok%C3%A9mon)" TargetMode="External"/><Relationship Id="rId504" Type="http://schemas.openxmlformats.org/officeDocument/2006/relationships/hyperlink" Target="https://bulbapedia.bulbagarden.net/wiki/Relicanth_(Pok%C3%A9mon)" TargetMode="External"/><Relationship Id="rId988" Type="http://schemas.openxmlformats.org/officeDocument/2006/relationships/hyperlink" Target="https://bulbapedia.bulbagarden.net/wiki/Popplio_(Pok%C3%A9mon)" TargetMode="External"/><Relationship Id="rId983" Type="http://schemas.openxmlformats.org/officeDocument/2006/relationships/hyperlink" Target="https://bulbapedia.bulbagarden.net/wiki/Decidueye_(Pok%C3%A9mon)" TargetMode="External"/><Relationship Id="rId982" Type="http://schemas.openxmlformats.org/officeDocument/2006/relationships/hyperlink" Target="https://bulbapedia.bulbagarden.net/wiki/Dartrix_(Pok%C3%A9mon)" TargetMode="External"/><Relationship Id="rId981" Type="http://schemas.openxmlformats.org/officeDocument/2006/relationships/hyperlink" Target="https://bulbapedia.bulbagarden.net/wiki/Rowlet_(Pok%C3%A9mon)" TargetMode="External"/><Relationship Id="rId980" Type="http://schemas.openxmlformats.org/officeDocument/2006/relationships/hyperlink" Target="https://bulbapedia.bulbagarden.net/wiki/Volcanion_(Pok%C3%A9mon)" TargetMode="External"/><Relationship Id="rId976" Type="http://schemas.openxmlformats.org/officeDocument/2006/relationships/hyperlink" Target="https://bulbapedia.bulbagarden.net/wiki/Zygarde_(Pok%C3%A9mon)" TargetMode="External"/><Relationship Id="rId975" Type="http://schemas.openxmlformats.org/officeDocument/2006/relationships/hyperlink" Target="https://bulbapedia.bulbagarden.net/wiki/Yveltal_(Pok%C3%A9mon)" TargetMode="External"/><Relationship Id="rId974" Type="http://schemas.openxmlformats.org/officeDocument/2006/relationships/hyperlink" Target="https://bulbapedia.bulbagarden.net/wiki/Xerneas_(Pok%C3%A9mon)" TargetMode="External"/><Relationship Id="rId973" Type="http://schemas.openxmlformats.org/officeDocument/2006/relationships/hyperlink" Target="https://bulbapedia.bulbagarden.net/wiki/Noivern_(Pok%C3%A9mon)" TargetMode="External"/><Relationship Id="rId979" Type="http://schemas.openxmlformats.org/officeDocument/2006/relationships/hyperlink" Target="https://bulbapedia.bulbagarden.net/wiki/Hoopa_(Pok%C3%A9mon)" TargetMode="External"/><Relationship Id="rId978" Type="http://schemas.openxmlformats.org/officeDocument/2006/relationships/hyperlink" Target="https://bulbapedia.bulbagarden.net/wiki/Diancie_(Pok%C3%A9mon)" TargetMode="External"/><Relationship Id="rId977" Type="http://schemas.openxmlformats.org/officeDocument/2006/relationships/hyperlink" Target="https://bulbapedia.bulbagarden.net/wiki/Zygarde_(Pok%C3%A9mon)" TargetMode="External"/><Relationship Id="rId972" Type="http://schemas.openxmlformats.org/officeDocument/2006/relationships/hyperlink" Target="https://bulbapedia.bulbagarden.net/wiki/Noibat_(Pok%C3%A9mon)" TargetMode="External"/><Relationship Id="rId971" Type="http://schemas.openxmlformats.org/officeDocument/2006/relationships/hyperlink" Target="https://bulbapedia.bulbagarden.net/wiki/Avalugg_(Pok%C3%A9mon)" TargetMode="External"/><Relationship Id="rId970" Type="http://schemas.openxmlformats.org/officeDocument/2006/relationships/hyperlink" Target="https://bulbapedia.bulbagarden.net/wiki/Avalugg_(Pok%C3%A9mon)" TargetMode="External"/><Relationship Id="rId1114" Type="http://schemas.openxmlformats.org/officeDocument/2006/relationships/hyperlink" Target="https://bulbapedia.bulbagarden.net/wiki/Appletun_(Pok%C3%A9mon)" TargetMode="External"/><Relationship Id="rId1115" Type="http://schemas.openxmlformats.org/officeDocument/2006/relationships/hyperlink" Target="https://bulbapedia.bulbagarden.net/wiki/Silicobra_(Pok%C3%A9mon)" TargetMode="External"/><Relationship Id="rId1116" Type="http://schemas.openxmlformats.org/officeDocument/2006/relationships/hyperlink" Target="https://bulbapedia.bulbagarden.net/wiki/Sandaconda_(Pok%C3%A9mon)" TargetMode="External"/><Relationship Id="rId1117" Type="http://schemas.openxmlformats.org/officeDocument/2006/relationships/hyperlink" Target="https://bulbapedia.bulbagarden.net/wiki/Cramorant_(Pok%C3%A9mon)" TargetMode="External"/><Relationship Id="rId1118" Type="http://schemas.openxmlformats.org/officeDocument/2006/relationships/hyperlink" Target="https://bulbapedia.bulbagarden.net/wiki/Arrokuda_(Pok%C3%A9mon)" TargetMode="External"/><Relationship Id="rId1119" Type="http://schemas.openxmlformats.org/officeDocument/2006/relationships/hyperlink" Target="https://bulbapedia.bulbagarden.net/wiki/Barraskewda_(Pok%C3%A9mon)" TargetMode="External"/><Relationship Id="rId525" Type="http://schemas.openxmlformats.org/officeDocument/2006/relationships/hyperlink" Target="https://bulbapedia.bulbagarden.net/wiki/Turtwig_(Pok%C3%A9mon)" TargetMode="External"/><Relationship Id="rId524" Type="http://schemas.openxmlformats.org/officeDocument/2006/relationships/hyperlink" Target="https://bulbapedia.bulbagarden.net/wiki/Deoxys_(Pok%C3%A9mon)" TargetMode="External"/><Relationship Id="rId523" Type="http://schemas.openxmlformats.org/officeDocument/2006/relationships/hyperlink" Target="https://bulbapedia.bulbagarden.net/wiki/Deoxys_(Pok%C3%A9mon)" TargetMode="External"/><Relationship Id="rId522" Type="http://schemas.openxmlformats.org/officeDocument/2006/relationships/hyperlink" Target="https://bulbapedia.bulbagarden.net/wiki/Deoxys_(Pok%C3%A9mon)" TargetMode="External"/><Relationship Id="rId529" Type="http://schemas.openxmlformats.org/officeDocument/2006/relationships/hyperlink" Target="https://bulbapedia.bulbagarden.net/wiki/Monferno_(Pok%C3%A9mon)" TargetMode="External"/><Relationship Id="rId528" Type="http://schemas.openxmlformats.org/officeDocument/2006/relationships/hyperlink" Target="https://bulbapedia.bulbagarden.net/wiki/Chimchar_(Pok%C3%A9mon)" TargetMode="External"/><Relationship Id="rId527" Type="http://schemas.openxmlformats.org/officeDocument/2006/relationships/hyperlink" Target="https://bulbapedia.bulbagarden.net/wiki/Torterra_(Pok%C3%A9mon)" TargetMode="External"/><Relationship Id="rId526" Type="http://schemas.openxmlformats.org/officeDocument/2006/relationships/hyperlink" Target="https://bulbapedia.bulbagarden.net/wiki/Grotle_(Pok%C3%A9mon)" TargetMode="External"/><Relationship Id="rId521" Type="http://schemas.openxmlformats.org/officeDocument/2006/relationships/hyperlink" Target="https://bulbapedia.bulbagarden.net/wiki/Deoxys_(Pok%C3%A9mon)" TargetMode="External"/><Relationship Id="rId1110" Type="http://schemas.openxmlformats.org/officeDocument/2006/relationships/hyperlink" Target="https://bulbapedia.bulbagarden.net/wiki/Carkol_(Pok%C3%A9mon)" TargetMode="External"/><Relationship Id="rId520" Type="http://schemas.openxmlformats.org/officeDocument/2006/relationships/hyperlink" Target="https://bulbapedia.bulbagarden.net/wiki/Jirachi_(Pok%C3%A9mon)" TargetMode="External"/><Relationship Id="rId1111" Type="http://schemas.openxmlformats.org/officeDocument/2006/relationships/hyperlink" Target="https://bulbapedia.bulbagarden.net/wiki/Coalossal_(Pok%C3%A9mon)" TargetMode="External"/><Relationship Id="rId1112" Type="http://schemas.openxmlformats.org/officeDocument/2006/relationships/hyperlink" Target="https://bulbapedia.bulbagarden.net/wiki/Applin_(Pok%C3%A9mon)" TargetMode="External"/><Relationship Id="rId1113" Type="http://schemas.openxmlformats.org/officeDocument/2006/relationships/hyperlink" Target="https://bulbapedia.bulbagarden.net/wiki/Flapple_(Pok%C3%A9mon)" TargetMode="External"/><Relationship Id="rId1103" Type="http://schemas.openxmlformats.org/officeDocument/2006/relationships/hyperlink" Target="https://bulbapedia.bulbagarden.net/wiki/Wooloo_(Pok%C3%A9mon)" TargetMode="External"/><Relationship Id="rId1104" Type="http://schemas.openxmlformats.org/officeDocument/2006/relationships/hyperlink" Target="https://bulbapedia.bulbagarden.net/wiki/Dubwool_(Pok%C3%A9mon)" TargetMode="External"/><Relationship Id="rId1105" Type="http://schemas.openxmlformats.org/officeDocument/2006/relationships/hyperlink" Target="https://bulbapedia.bulbagarden.net/wiki/Chewtle_(Pok%C3%A9mon)" TargetMode="External"/><Relationship Id="rId1106" Type="http://schemas.openxmlformats.org/officeDocument/2006/relationships/hyperlink" Target="https://bulbapedia.bulbagarden.net/wiki/Drednaw_(Pok%C3%A9mon)" TargetMode="External"/><Relationship Id="rId1107" Type="http://schemas.openxmlformats.org/officeDocument/2006/relationships/hyperlink" Target="https://bulbapedia.bulbagarden.net/wiki/Yamper_(Pok%C3%A9mon)" TargetMode="External"/><Relationship Id="rId1108" Type="http://schemas.openxmlformats.org/officeDocument/2006/relationships/hyperlink" Target="https://bulbapedia.bulbagarden.net/wiki/Boltund_(Pok%C3%A9mon)" TargetMode="External"/><Relationship Id="rId1109" Type="http://schemas.openxmlformats.org/officeDocument/2006/relationships/hyperlink" Target="https://bulbapedia.bulbagarden.net/wiki/Rolycoly_(Pok%C3%A9mon)" TargetMode="External"/><Relationship Id="rId519" Type="http://schemas.openxmlformats.org/officeDocument/2006/relationships/hyperlink" Target="https://bulbapedia.bulbagarden.net/wiki/Rayquaza_(Pok%C3%A9mon)" TargetMode="External"/><Relationship Id="rId514" Type="http://schemas.openxmlformats.org/officeDocument/2006/relationships/hyperlink" Target="https://bulbapedia.bulbagarden.net/wiki/Registeel_(Pok%C3%A9mon)" TargetMode="External"/><Relationship Id="rId998" Type="http://schemas.openxmlformats.org/officeDocument/2006/relationships/hyperlink" Target="https://bulbapedia.bulbagarden.net/wiki/Vikavolt_(Pok%C3%A9mon)" TargetMode="External"/><Relationship Id="rId513" Type="http://schemas.openxmlformats.org/officeDocument/2006/relationships/hyperlink" Target="https://bulbapedia.bulbagarden.net/wiki/Regice_(Pok%C3%A9mon)" TargetMode="External"/><Relationship Id="rId997" Type="http://schemas.openxmlformats.org/officeDocument/2006/relationships/hyperlink" Target="https://bulbapedia.bulbagarden.net/wiki/Charjabug_(Pok%C3%A9mon)" TargetMode="External"/><Relationship Id="rId512" Type="http://schemas.openxmlformats.org/officeDocument/2006/relationships/hyperlink" Target="https://bulbapedia.bulbagarden.net/wiki/Regirock_(Pok%C3%A9mon)" TargetMode="External"/><Relationship Id="rId996" Type="http://schemas.openxmlformats.org/officeDocument/2006/relationships/hyperlink" Target="https://bulbapedia.bulbagarden.net/wiki/Grubbin_(Pok%C3%A9mon)" TargetMode="External"/><Relationship Id="rId511" Type="http://schemas.openxmlformats.org/officeDocument/2006/relationships/hyperlink" Target="https://bulbapedia.bulbagarden.net/wiki/Metagross_(Pok%C3%A9mon)" TargetMode="External"/><Relationship Id="rId995" Type="http://schemas.openxmlformats.org/officeDocument/2006/relationships/hyperlink" Target="https://bulbapedia.bulbagarden.net/wiki/Gumshoos_(Pok%C3%A9mon)" TargetMode="External"/><Relationship Id="rId518" Type="http://schemas.openxmlformats.org/officeDocument/2006/relationships/hyperlink" Target="https://bulbapedia.bulbagarden.net/wiki/Groudon_(Pok%C3%A9mon)" TargetMode="External"/><Relationship Id="rId517" Type="http://schemas.openxmlformats.org/officeDocument/2006/relationships/hyperlink" Target="https://bulbapedia.bulbagarden.net/wiki/Kyogre_(Pok%C3%A9mon)" TargetMode="External"/><Relationship Id="rId516" Type="http://schemas.openxmlformats.org/officeDocument/2006/relationships/hyperlink" Target="https://bulbapedia.bulbagarden.net/wiki/Latios_(Pok%C3%A9mon)" TargetMode="External"/><Relationship Id="rId515" Type="http://schemas.openxmlformats.org/officeDocument/2006/relationships/hyperlink" Target="https://bulbapedia.bulbagarden.net/wiki/Latias_(Pok%C3%A9mon)" TargetMode="External"/><Relationship Id="rId999" Type="http://schemas.openxmlformats.org/officeDocument/2006/relationships/hyperlink" Target="https://bulbapedia.bulbagarden.net/wiki/Crabrawler_(Pok%C3%A9mon)" TargetMode="External"/><Relationship Id="rId990" Type="http://schemas.openxmlformats.org/officeDocument/2006/relationships/hyperlink" Target="https://bulbapedia.bulbagarden.net/wiki/Primarina_(Pok%C3%A9mon)" TargetMode="External"/><Relationship Id="rId510" Type="http://schemas.openxmlformats.org/officeDocument/2006/relationships/hyperlink" Target="https://bulbapedia.bulbagarden.net/wiki/Metang_(Pok%C3%A9mon)" TargetMode="External"/><Relationship Id="rId994" Type="http://schemas.openxmlformats.org/officeDocument/2006/relationships/hyperlink" Target="https://bulbapedia.bulbagarden.net/wiki/Yungoos_(Pok%C3%A9mon)" TargetMode="External"/><Relationship Id="rId993" Type="http://schemas.openxmlformats.org/officeDocument/2006/relationships/hyperlink" Target="https://bulbapedia.bulbagarden.net/wiki/Toucannon_(Pok%C3%A9mon)" TargetMode="External"/><Relationship Id="rId1100" Type="http://schemas.openxmlformats.org/officeDocument/2006/relationships/hyperlink" Target="https://bulbapedia.bulbagarden.net/wiki/Thievul_(Pok%C3%A9mon)" TargetMode="External"/><Relationship Id="rId992" Type="http://schemas.openxmlformats.org/officeDocument/2006/relationships/hyperlink" Target="https://bulbapedia.bulbagarden.net/wiki/Trumbeak_(Pok%C3%A9mon)" TargetMode="External"/><Relationship Id="rId1101" Type="http://schemas.openxmlformats.org/officeDocument/2006/relationships/hyperlink" Target="https://bulbapedia.bulbagarden.net/wiki/Gossifleur_(Pok%C3%A9mon)" TargetMode="External"/><Relationship Id="rId991" Type="http://schemas.openxmlformats.org/officeDocument/2006/relationships/hyperlink" Target="https://bulbapedia.bulbagarden.net/wiki/Pikipek_(Pok%C3%A9mon)" TargetMode="External"/><Relationship Id="rId1102" Type="http://schemas.openxmlformats.org/officeDocument/2006/relationships/hyperlink" Target="https://bulbapedia.bulbagarden.net/wiki/Eldegoss_(Pok%C3%A9mon)" TargetMode="External"/><Relationship Id="rId949" Type="http://schemas.openxmlformats.org/officeDocument/2006/relationships/hyperlink" Target="https://bulbapedia.bulbagarden.net/wiki/Sylveon_(Pok%C3%A9mon)" TargetMode="External"/><Relationship Id="rId948" Type="http://schemas.openxmlformats.org/officeDocument/2006/relationships/hyperlink" Target="https://bulbapedia.bulbagarden.net/wiki/Aurorus_(Pok%C3%A9mon)" TargetMode="External"/><Relationship Id="rId943" Type="http://schemas.openxmlformats.org/officeDocument/2006/relationships/hyperlink" Target="https://bulbapedia.bulbagarden.net/wiki/Helioptile_(Pok%C3%A9mon)" TargetMode="External"/><Relationship Id="rId942" Type="http://schemas.openxmlformats.org/officeDocument/2006/relationships/hyperlink" Target="https://bulbapedia.bulbagarden.net/wiki/Clawitzer_(Pok%C3%A9mon)" TargetMode="External"/><Relationship Id="rId941" Type="http://schemas.openxmlformats.org/officeDocument/2006/relationships/hyperlink" Target="https://bulbapedia.bulbagarden.net/wiki/Clauncher_(Pok%C3%A9mon)" TargetMode="External"/><Relationship Id="rId940" Type="http://schemas.openxmlformats.org/officeDocument/2006/relationships/hyperlink" Target="https://bulbapedia.bulbagarden.net/wiki/Dragalge_(Pok%C3%A9mon)" TargetMode="External"/><Relationship Id="rId947" Type="http://schemas.openxmlformats.org/officeDocument/2006/relationships/hyperlink" Target="https://bulbapedia.bulbagarden.net/wiki/Amaura_(Pok%C3%A9mon)" TargetMode="External"/><Relationship Id="rId946" Type="http://schemas.openxmlformats.org/officeDocument/2006/relationships/hyperlink" Target="https://bulbapedia.bulbagarden.net/wiki/Tyrantrum_(Pok%C3%A9mon)" TargetMode="External"/><Relationship Id="rId945" Type="http://schemas.openxmlformats.org/officeDocument/2006/relationships/hyperlink" Target="https://bulbapedia.bulbagarden.net/wiki/Tyrunt_(Pok%C3%A9mon)" TargetMode="External"/><Relationship Id="rId944" Type="http://schemas.openxmlformats.org/officeDocument/2006/relationships/hyperlink" Target="https://bulbapedia.bulbagarden.net/wiki/Heliolisk_(Pok%C3%A9mon)" TargetMode="External"/><Relationship Id="rId939" Type="http://schemas.openxmlformats.org/officeDocument/2006/relationships/hyperlink" Target="https://bulbapedia.bulbagarden.net/wiki/Skrelp_(Pok%C3%A9mon)" TargetMode="External"/><Relationship Id="rId938" Type="http://schemas.openxmlformats.org/officeDocument/2006/relationships/hyperlink" Target="https://bulbapedia.bulbagarden.net/wiki/Barbaracle_(Pok%C3%A9mon)" TargetMode="External"/><Relationship Id="rId937" Type="http://schemas.openxmlformats.org/officeDocument/2006/relationships/hyperlink" Target="https://bulbapedia.bulbagarden.net/wiki/Binacle_(Pok%C3%A9mon)" TargetMode="External"/><Relationship Id="rId932" Type="http://schemas.openxmlformats.org/officeDocument/2006/relationships/hyperlink" Target="https://bulbapedia.bulbagarden.net/wiki/Aromatisse_(Pok%C3%A9mon)" TargetMode="External"/><Relationship Id="rId931" Type="http://schemas.openxmlformats.org/officeDocument/2006/relationships/hyperlink" Target="https://bulbapedia.bulbagarden.net/wiki/Spritzee_(Pok%C3%A9mon)" TargetMode="External"/><Relationship Id="rId930" Type="http://schemas.openxmlformats.org/officeDocument/2006/relationships/hyperlink" Target="https://bulbapedia.bulbagarden.net/wiki/Aegislash_(Pok%C3%A9mon)" TargetMode="External"/><Relationship Id="rId936" Type="http://schemas.openxmlformats.org/officeDocument/2006/relationships/hyperlink" Target="https://bulbapedia.bulbagarden.net/wiki/Malamar_(Pok%C3%A9mon)" TargetMode="External"/><Relationship Id="rId935" Type="http://schemas.openxmlformats.org/officeDocument/2006/relationships/hyperlink" Target="https://bulbapedia.bulbagarden.net/wiki/Inkay_(Pok%C3%A9mon)" TargetMode="External"/><Relationship Id="rId934" Type="http://schemas.openxmlformats.org/officeDocument/2006/relationships/hyperlink" Target="https://bulbapedia.bulbagarden.net/wiki/Slurpuff_(Pok%C3%A9mon)" TargetMode="External"/><Relationship Id="rId933" Type="http://schemas.openxmlformats.org/officeDocument/2006/relationships/hyperlink" Target="https://bulbapedia.bulbagarden.net/wiki/Swirlix_(Pok%C3%A9mon)" TargetMode="External"/><Relationship Id="rId965" Type="http://schemas.openxmlformats.org/officeDocument/2006/relationships/hyperlink" Target="https://bulbapedia.bulbagarden.net/wiki/Gourgeist_(Pok%C3%A9mon)" TargetMode="External"/><Relationship Id="rId964" Type="http://schemas.openxmlformats.org/officeDocument/2006/relationships/hyperlink" Target="https://bulbapedia.bulbagarden.net/wiki/Pumpkaboo_(Pok%C3%A9mon)" TargetMode="External"/><Relationship Id="rId963" Type="http://schemas.openxmlformats.org/officeDocument/2006/relationships/hyperlink" Target="https://bulbapedia.bulbagarden.net/wiki/Pumpkaboo_(Pok%C3%A9mon)" TargetMode="External"/><Relationship Id="rId962" Type="http://schemas.openxmlformats.org/officeDocument/2006/relationships/hyperlink" Target="https://bulbapedia.bulbagarden.net/wiki/Pumpkaboo_(Pok%C3%A9mon)" TargetMode="External"/><Relationship Id="rId969" Type="http://schemas.openxmlformats.org/officeDocument/2006/relationships/hyperlink" Target="https://bulbapedia.bulbagarden.net/wiki/Bergmite_(Pok%C3%A9mon)" TargetMode="External"/><Relationship Id="rId968" Type="http://schemas.openxmlformats.org/officeDocument/2006/relationships/hyperlink" Target="https://bulbapedia.bulbagarden.net/wiki/Gourgeist_(Pok%C3%A9mon)" TargetMode="External"/><Relationship Id="rId967" Type="http://schemas.openxmlformats.org/officeDocument/2006/relationships/hyperlink" Target="https://bulbapedia.bulbagarden.net/wiki/Gourgeist_(Pok%C3%A9mon)" TargetMode="External"/><Relationship Id="rId966" Type="http://schemas.openxmlformats.org/officeDocument/2006/relationships/hyperlink" Target="https://bulbapedia.bulbagarden.net/wiki/Gourgeist_(Pok%C3%A9mon)" TargetMode="External"/><Relationship Id="rId961" Type="http://schemas.openxmlformats.org/officeDocument/2006/relationships/hyperlink" Target="https://bulbapedia.bulbagarden.net/wiki/Pumpkaboo_(Pok%C3%A9mon)" TargetMode="External"/><Relationship Id="rId960" Type="http://schemas.openxmlformats.org/officeDocument/2006/relationships/hyperlink" Target="https://bulbapedia.bulbagarden.net/wiki/Trevenant_(Pok%C3%A9mon)" TargetMode="External"/><Relationship Id="rId959" Type="http://schemas.openxmlformats.org/officeDocument/2006/relationships/hyperlink" Target="https://bulbapedia.bulbagarden.net/wiki/Phantump_(Pok%C3%A9mon)" TargetMode="External"/><Relationship Id="rId954" Type="http://schemas.openxmlformats.org/officeDocument/2006/relationships/hyperlink" Target="https://bulbapedia.bulbagarden.net/wiki/Sliggoo_(Pok%C3%A9mon)" TargetMode="External"/><Relationship Id="rId953" Type="http://schemas.openxmlformats.org/officeDocument/2006/relationships/hyperlink" Target="https://bulbapedia.bulbagarden.net/wiki/Goomy_(Pok%C3%A9mon)" TargetMode="External"/><Relationship Id="rId952" Type="http://schemas.openxmlformats.org/officeDocument/2006/relationships/hyperlink" Target="https://bulbapedia.bulbagarden.net/wiki/Carbink_(Pok%C3%A9mon)" TargetMode="External"/><Relationship Id="rId951" Type="http://schemas.openxmlformats.org/officeDocument/2006/relationships/hyperlink" Target="https://bulbapedia.bulbagarden.net/wiki/Dedenne_(Pok%C3%A9mon)" TargetMode="External"/><Relationship Id="rId958" Type="http://schemas.openxmlformats.org/officeDocument/2006/relationships/hyperlink" Target="https://bulbapedia.bulbagarden.net/wiki/Klefki_(Pok%C3%A9mon)" TargetMode="External"/><Relationship Id="rId957" Type="http://schemas.openxmlformats.org/officeDocument/2006/relationships/hyperlink" Target="https://bulbapedia.bulbagarden.net/wiki/Goodra_(Pok%C3%A9mon)" TargetMode="External"/><Relationship Id="rId956" Type="http://schemas.openxmlformats.org/officeDocument/2006/relationships/hyperlink" Target="https://bulbapedia.bulbagarden.net/wiki/Goodra_(Pok%C3%A9mon)" TargetMode="External"/><Relationship Id="rId955" Type="http://schemas.openxmlformats.org/officeDocument/2006/relationships/hyperlink" Target="https://bulbapedia.bulbagarden.net/wiki/Sliggoo_(Pok%C3%A9mon)" TargetMode="External"/><Relationship Id="rId950" Type="http://schemas.openxmlformats.org/officeDocument/2006/relationships/hyperlink" Target="https://bulbapedia.bulbagarden.net/wiki/Hawlucha_(Pok%C3%A9mon)" TargetMode="External"/><Relationship Id="rId590" Type="http://schemas.openxmlformats.org/officeDocument/2006/relationships/hyperlink" Target="https://bulbapedia.bulbagarden.net/wiki/Honchkrow_(Pok%C3%A9mon)" TargetMode="External"/><Relationship Id="rId107" Type="http://schemas.openxmlformats.org/officeDocument/2006/relationships/hyperlink" Target="https://bulbapedia.bulbagarden.net/wiki/Ponyta_(Pok%C3%A9mon)" TargetMode="External"/><Relationship Id="rId106" Type="http://schemas.openxmlformats.org/officeDocument/2006/relationships/hyperlink" Target="https://bulbapedia.bulbagarden.net/wiki/Ponyta_(Pok%C3%A9mon)" TargetMode="External"/><Relationship Id="rId105" Type="http://schemas.openxmlformats.org/officeDocument/2006/relationships/hyperlink" Target="https://bulbapedia.bulbagarden.net/wiki/Golem_(Pok%C3%A9mon)" TargetMode="External"/><Relationship Id="rId589" Type="http://schemas.openxmlformats.org/officeDocument/2006/relationships/hyperlink" Target="https://bulbapedia.bulbagarden.net/wiki/Mismagius_(Pok%C3%A9mon)" TargetMode="External"/><Relationship Id="rId104" Type="http://schemas.openxmlformats.org/officeDocument/2006/relationships/hyperlink" Target="https://bulbapedia.bulbagarden.net/wiki/Golem_(Pok%C3%A9mon)" TargetMode="External"/><Relationship Id="rId588" Type="http://schemas.openxmlformats.org/officeDocument/2006/relationships/hyperlink" Target="https://bulbapedia.bulbagarden.net/wiki/Lopunny_(Pok%C3%A9mon)" TargetMode="External"/><Relationship Id="rId109" Type="http://schemas.openxmlformats.org/officeDocument/2006/relationships/hyperlink" Target="https://bulbapedia.bulbagarden.net/wiki/Rapidash_(Pok%C3%A9mon)" TargetMode="External"/><Relationship Id="rId1170" Type="http://schemas.openxmlformats.org/officeDocument/2006/relationships/hyperlink" Target="https://bulbapedia.bulbagarden.net/wiki/Zacian_(Pok%C3%A9mon)" TargetMode="External"/><Relationship Id="rId108" Type="http://schemas.openxmlformats.org/officeDocument/2006/relationships/hyperlink" Target="https://bulbapedia.bulbagarden.net/wiki/Rapidash_(Pok%C3%A9mon)" TargetMode="External"/><Relationship Id="rId1171" Type="http://schemas.openxmlformats.org/officeDocument/2006/relationships/hyperlink" Target="https://bulbapedia.bulbagarden.net/wiki/Zamazenta_(Pok%C3%A9mon)" TargetMode="External"/><Relationship Id="rId583" Type="http://schemas.openxmlformats.org/officeDocument/2006/relationships/hyperlink" Target="https://bulbapedia.bulbagarden.net/wiki/Ambipom_(Pok%C3%A9mon)" TargetMode="External"/><Relationship Id="rId1172" Type="http://schemas.openxmlformats.org/officeDocument/2006/relationships/hyperlink" Target="https://bulbapedia.bulbagarden.net/wiki/Eternatus_(Pok%C3%A9mon)" TargetMode="External"/><Relationship Id="rId582" Type="http://schemas.openxmlformats.org/officeDocument/2006/relationships/hyperlink" Target="https://bulbapedia.bulbagarden.net/wiki/Gastrodon_(Pok%C3%A9mon)" TargetMode="External"/><Relationship Id="rId1173" Type="http://schemas.openxmlformats.org/officeDocument/2006/relationships/hyperlink" Target="https://bulbapedia.bulbagarden.net/wiki/Kubfu_(Pok%C3%A9mon)" TargetMode="External"/><Relationship Id="rId581" Type="http://schemas.openxmlformats.org/officeDocument/2006/relationships/hyperlink" Target="https://bulbapedia.bulbagarden.net/wiki/Gastrodon_(Pok%C3%A9mon)" TargetMode="External"/><Relationship Id="rId1174" Type="http://schemas.openxmlformats.org/officeDocument/2006/relationships/hyperlink" Target="https://bulbapedia.bulbagarden.net/wiki/Urshifu_(Pok%C3%A9mon)" TargetMode="External"/><Relationship Id="rId580" Type="http://schemas.openxmlformats.org/officeDocument/2006/relationships/hyperlink" Target="https://bulbapedia.bulbagarden.net/wiki/Shellos_(Pok%C3%A9mon)" TargetMode="External"/><Relationship Id="rId1175" Type="http://schemas.openxmlformats.org/officeDocument/2006/relationships/hyperlink" Target="https://bulbapedia.bulbagarden.net/wiki/Urshifu_(Pok%C3%A9mon)" TargetMode="External"/><Relationship Id="rId103" Type="http://schemas.openxmlformats.org/officeDocument/2006/relationships/hyperlink" Target="https://bulbapedia.bulbagarden.net/wiki/Graveler_(Pok%C3%A9mon)" TargetMode="External"/><Relationship Id="rId587" Type="http://schemas.openxmlformats.org/officeDocument/2006/relationships/hyperlink" Target="https://bulbapedia.bulbagarden.net/wiki/Buneary_(Pok%C3%A9mon)" TargetMode="External"/><Relationship Id="rId1176" Type="http://schemas.openxmlformats.org/officeDocument/2006/relationships/hyperlink" Target="https://bulbapedia.bulbagarden.net/wiki/Zarude_(Pok%C3%A9mon)" TargetMode="External"/><Relationship Id="rId102" Type="http://schemas.openxmlformats.org/officeDocument/2006/relationships/hyperlink" Target="https://bulbapedia.bulbagarden.net/wiki/Graveler_(Pok%C3%A9mon)" TargetMode="External"/><Relationship Id="rId586" Type="http://schemas.openxmlformats.org/officeDocument/2006/relationships/hyperlink" Target="https://bulbapedia.bulbagarden.net/wiki/Drifblim_(Pok%C3%A9mon)" TargetMode="External"/><Relationship Id="rId1177" Type="http://schemas.openxmlformats.org/officeDocument/2006/relationships/hyperlink" Target="https://bulbapedia.bulbagarden.net/wiki/Zarude_(Pok%C3%A9mon)" TargetMode="External"/><Relationship Id="rId101" Type="http://schemas.openxmlformats.org/officeDocument/2006/relationships/hyperlink" Target="https://bulbapedia.bulbagarden.net/wiki/Geodude_(Pok%C3%A9mon)" TargetMode="External"/><Relationship Id="rId585" Type="http://schemas.openxmlformats.org/officeDocument/2006/relationships/hyperlink" Target="https://bulbapedia.bulbagarden.net/wiki/Drifloon_(Pok%C3%A9mon)" TargetMode="External"/><Relationship Id="rId1178" Type="http://schemas.openxmlformats.org/officeDocument/2006/relationships/hyperlink" Target="https://bulbapedia.bulbagarden.net/wiki/Regieleki_(Pok%C3%A9mon)" TargetMode="External"/><Relationship Id="rId100" Type="http://schemas.openxmlformats.org/officeDocument/2006/relationships/hyperlink" Target="https://bulbapedia.bulbagarden.net/wiki/Geodude_(Pok%C3%A9mon)" TargetMode="External"/><Relationship Id="rId584" Type="http://schemas.openxmlformats.org/officeDocument/2006/relationships/hyperlink" Target="https://bulbapedia.bulbagarden.net/wiki/Ambipom_(Pok%C3%A9mon)" TargetMode="External"/><Relationship Id="rId1179" Type="http://schemas.openxmlformats.org/officeDocument/2006/relationships/hyperlink" Target="https://bulbapedia.bulbagarden.net/wiki/Regidrago_(Pok%C3%A9mon)" TargetMode="External"/><Relationship Id="rId1169" Type="http://schemas.openxmlformats.org/officeDocument/2006/relationships/hyperlink" Target="https://bulbapedia.bulbagarden.net/wiki/Dragapult_(Pok%C3%A9mon)" TargetMode="External"/><Relationship Id="rId579" Type="http://schemas.openxmlformats.org/officeDocument/2006/relationships/hyperlink" Target="https://bulbapedia.bulbagarden.net/wiki/Shellos_(Pok%C3%A9mon)" TargetMode="External"/><Relationship Id="rId578" Type="http://schemas.openxmlformats.org/officeDocument/2006/relationships/hyperlink" Target="https://bulbapedia.bulbagarden.net/wiki/Cherrim_(Pok%C3%A9mon)" TargetMode="External"/><Relationship Id="rId577" Type="http://schemas.openxmlformats.org/officeDocument/2006/relationships/hyperlink" Target="https://bulbapedia.bulbagarden.net/wiki/Cherubi_(Pok%C3%A9mon)" TargetMode="External"/><Relationship Id="rId1160" Type="http://schemas.openxmlformats.org/officeDocument/2006/relationships/hyperlink" Target="https://bulbapedia.bulbagarden.net/wiki/Cufant_(Pok%C3%A9mon)" TargetMode="External"/><Relationship Id="rId572" Type="http://schemas.openxmlformats.org/officeDocument/2006/relationships/hyperlink" Target="https://bulbapedia.bulbagarden.net/wiki/Pachirisu_(Pok%C3%A9mon)" TargetMode="External"/><Relationship Id="rId1161" Type="http://schemas.openxmlformats.org/officeDocument/2006/relationships/hyperlink" Target="https://bulbapedia.bulbagarden.net/wiki/Copperajah_(Pok%C3%A9mon)" TargetMode="External"/><Relationship Id="rId571" Type="http://schemas.openxmlformats.org/officeDocument/2006/relationships/hyperlink" Target="https://bulbapedia.bulbagarden.net/wiki/Pachirisu_(Pok%C3%A9mon)" TargetMode="External"/><Relationship Id="rId1162" Type="http://schemas.openxmlformats.org/officeDocument/2006/relationships/hyperlink" Target="https://bulbapedia.bulbagarden.net/wiki/Dracozolt_(Pok%C3%A9mon)" TargetMode="External"/><Relationship Id="rId570" Type="http://schemas.openxmlformats.org/officeDocument/2006/relationships/hyperlink" Target="https://bulbapedia.bulbagarden.net/wiki/Vespiquen_(Pok%C3%A9mon)" TargetMode="External"/><Relationship Id="rId1163" Type="http://schemas.openxmlformats.org/officeDocument/2006/relationships/hyperlink" Target="https://bulbapedia.bulbagarden.net/wiki/Arctozolt_(Pok%C3%A9mon)" TargetMode="External"/><Relationship Id="rId1164" Type="http://schemas.openxmlformats.org/officeDocument/2006/relationships/hyperlink" Target="https://bulbapedia.bulbagarden.net/wiki/Dracovish_(Pok%C3%A9mon)" TargetMode="External"/><Relationship Id="rId576" Type="http://schemas.openxmlformats.org/officeDocument/2006/relationships/hyperlink" Target="https://bulbapedia.bulbagarden.net/wiki/Floatzel_(Pok%C3%A9mon)" TargetMode="External"/><Relationship Id="rId1165" Type="http://schemas.openxmlformats.org/officeDocument/2006/relationships/hyperlink" Target="https://bulbapedia.bulbagarden.net/wiki/Arctovish_(Pok%C3%A9mon)" TargetMode="External"/><Relationship Id="rId575" Type="http://schemas.openxmlformats.org/officeDocument/2006/relationships/hyperlink" Target="https://bulbapedia.bulbagarden.net/wiki/Floatzel_(Pok%C3%A9mon)" TargetMode="External"/><Relationship Id="rId1166" Type="http://schemas.openxmlformats.org/officeDocument/2006/relationships/hyperlink" Target="https://bulbapedia.bulbagarden.net/wiki/Duraludon_(Pok%C3%A9mon)" TargetMode="External"/><Relationship Id="rId574" Type="http://schemas.openxmlformats.org/officeDocument/2006/relationships/hyperlink" Target="https://bulbapedia.bulbagarden.net/wiki/Buizel_(Pok%C3%A9mon)" TargetMode="External"/><Relationship Id="rId1167" Type="http://schemas.openxmlformats.org/officeDocument/2006/relationships/hyperlink" Target="https://bulbapedia.bulbagarden.net/wiki/Dreepy_(Pok%C3%A9mon)" TargetMode="External"/><Relationship Id="rId573" Type="http://schemas.openxmlformats.org/officeDocument/2006/relationships/hyperlink" Target="https://bulbapedia.bulbagarden.net/wiki/Buizel_(Pok%C3%A9mon)" TargetMode="External"/><Relationship Id="rId1168" Type="http://schemas.openxmlformats.org/officeDocument/2006/relationships/hyperlink" Target="https://bulbapedia.bulbagarden.net/wiki/Drakloak_(Pok%C3%A9mon)" TargetMode="External"/><Relationship Id="rId129" Type="http://schemas.openxmlformats.org/officeDocument/2006/relationships/hyperlink" Target="https://bulbapedia.bulbagarden.net/wiki/Cloyster_(Pok%C3%A9mon)" TargetMode="External"/><Relationship Id="rId128" Type="http://schemas.openxmlformats.org/officeDocument/2006/relationships/hyperlink" Target="https://bulbapedia.bulbagarden.net/wiki/Shellder_(Pok%C3%A9mon)" TargetMode="External"/><Relationship Id="rId127" Type="http://schemas.openxmlformats.org/officeDocument/2006/relationships/hyperlink" Target="https://bulbapedia.bulbagarden.net/wiki/Muk_(Pok%C3%A9mon)" TargetMode="External"/><Relationship Id="rId126" Type="http://schemas.openxmlformats.org/officeDocument/2006/relationships/hyperlink" Target="https://bulbapedia.bulbagarden.net/wiki/Muk_(Pok%C3%A9mon)" TargetMode="External"/><Relationship Id="rId1190" Type="http://schemas.openxmlformats.org/officeDocument/2006/relationships/hyperlink" Target="https://bulbapedia.bulbagarden.net/wiki/Overqwil_(Pok%C3%A9mon)" TargetMode="External"/><Relationship Id="rId1191" Type="http://schemas.openxmlformats.org/officeDocument/2006/relationships/hyperlink" Target="https://bulbapedia.bulbagarden.net/wiki/Enamorus_(Pok%C3%A9mon)" TargetMode="External"/><Relationship Id="rId1192" Type="http://schemas.openxmlformats.org/officeDocument/2006/relationships/hyperlink" Target="https://bulbapedia.bulbagarden.net/wiki/Enamorus_(Pok%C3%A9mon)" TargetMode="External"/><Relationship Id="rId1193" Type="http://schemas.openxmlformats.org/officeDocument/2006/relationships/drawing" Target="../drawings/drawing8.xml"/><Relationship Id="rId121" Type="http://schemas.openxmlformats.org/officeDocument/2006/relationships/hyperlink" Target="https://bulbapedia.bulbagarden.net/wiki/Dodrio_(Pok%C3%A9mon)" TargetMode="External"/><Relationship Id="rId120" Type="http://schemas.openxmlformats.org/officeDocument/2006/relationships/hyperlink" Target="https://bulbapedia.bulbagarden.net/wiki/Dodrio_(Pok%C3%A9mon)" TargetMode="External"/><Relationship Id="rId125" Type="http://schemas.openxmlformats.org/officeDocument/2006/relationships/hyperlink" Target="https://bulbapedia.bulbagarden.net/wiki/Grimer_(Pok%C3%A9mon)" TargetMode="External"/><Relationship Id="rId124" Type="http://schemas.openxmlformats.org/officeDocument/2006/relationships/hyperlink" Target="https://bulbapedia.bulbagarden.net/wiki/Grimer_(Pok%C3%A9mon)" TargetMode="External"/><Relationship Id="rId123" Type="http://schemas.openxmlformats.org/officeDocument/2006/relationships/hyperlink" Target="https://bulbapedia.bulbagarden.net/wiki/Dewgong_(Pok%C3%A9mon)" TargetMode="External"/><Relationship Id="rId122" Type="http://schemas.openxmlformats.org/officeDocument/2006/relationships/hyperlink" Target="https://bulbapedia.bulbagarden.net/wiki/Seel_(Pok%C3%A9mon)" TargetMode="External"/><Relationship Id="rId118" Type="http://schemas.openxmlformats.org/officeDocument/2006/relationships/hyperlink" Target="https://bulbapedia.bulbagarden.net/wiki/Doduo_(Pok%C3%A9mon)" TargetMode="External"/><Relationship Id="rId117" Type="http://schemas.openxmlformats.org/officeDocument/2006/relationships/hyperlink" Target="https://bulbapedia.bulbagarden.net/wiki/Farfetch%27d_(Pok%C3%A9mon)" TargetMode="External"/><Relationship Id="rId116" Type="http://schemas.openxmlformats.org/officeDocument/2006/relationships/hyperlink" Target="https://bulbapedia.bulbagarden.net/wiki/Farfetch%27d_(Pok%C3%A9mon)" TargetMode="External"/><Relationship Id="rId115" Type="http://schemas.openxmlformats.org/officeDocument/2006/relationships/hyperlink" Target="https://bulbapedia.bulbagarden.net/wiki/Magneton_(Pok%C3%A9mon)" TargetMode="External"/><Relationship Id="rId599" Type="http://schemas.openxmlformats.org/officeDocument/2006/relationships/hyperlink" Target="https://bulbapedia.bulbagarden.net/wiki/Mime_Jr._(Pok%C3%A9mon)" TargetMode="External"/><Relationship Id="rId1180" Type="http://schemas.openxmlformats.org/officeDocument/2006/relationships/hyperlink" Target="https://bulbapedia.bulbagarden.net/wiki/Glastrier_(Pok%C3%A9mon)" TargetMode="External"/><Relationship Id="rId1181" Type="http://schemas.openxmlformats.org/officeDocument/2006/relationships/hyperlink" Target="https://bulbapedia.bulbagarden.net/wiki/Spectrier_(Pok%C3%A9mon)" TargetMode="External"/><Relationship Id="rId119" Type="http://schemas.openxmlformats.org/officeDocument/2006/relationships/hyperlink" Target="https://bulbapedia.bulbagarden.net/wiki/Doduo_(Pok%C3%A9mon)" TargetMode="External"/><Relationship Id="rId1182" Type="http://schemas.openxmlformats.org/officeDocument/2006/relationships/hyperlink" Target="https://bulbapedia.bulbagarden.net/wiki/Calyrex_(Pok%C3%A9mon)" TargetMode="External"/><Relationship Id="rId110" Type="http://schemas.openxmlformats.org/officeDocument/2006/relationships/hyperlink" Target="https://bulbapedia.bulbagarden.net/wiki/Slowpoke_(Pok%C3%A9mon)" TargetMode="External"/><Relationship Id="rId594" Type="http://schemas.openxmlformats.org/officeDocument/2006/relationships/hyperlink" Target="https://bulbapedia.bulbagarden.net/wiki/Stunky_(Pok%C3%A9mon)" TargetMode="External"/><Relationship Id="rId1183" Type="http://schemas.openxmlformats.org/officeDocument/2006/relationships/hyperlink" Target="https://bulbapedia.bulbagarden.net/wiki/Wyrdeer_(Pok%C3%A9mon)" TargetMode="External"/><Relationship Id="rId593" Type="http://schemas.openxmlformats.org/officeDocument/2006/relationships/hyperlink" Target="https://bulbapedia.bulbagarden.net/wiki/Chingling_(Pok%C3%A9mon)" TargetMode="External"/><Relationship Id="rId1184" Type="http://schemas.openxmlformats.org/officeDocument/2006/relationships/hyperlink" Target="https://bulbapedia.bulbagarden.net/wiki/Kleavor_(Pok%C3%A9mon)" TargetMode="External"/><Relationship Id="rId592" Type="http://schemas.openxmlformats.org/officeDocument/2006/relationships/hyperlink" Target="https://bulbapedia.bulbagarden.net/wiki/Purugly_(Pok%C3%A9mon)" TargetMode="External"/><Relationship Id="rId1185" Type="http://schemas.openxmlformats.org/officeDocument/2006/relationships/hyperlink" Target="https://bulbapedia.bulbagarden.net/wiki/Ursaluna_(Pok%C3%A9mon)" TargetMode="External"/><Relationship Id="rId591" Type="http://schemas.openxmlformats.org/officeDocument/2006/relationships/hyperlink" Target="https://bulbapedia.bulbagarden.net/wiki/Glameow_(Pok%C3%A9mon)" TargetMode="External"/><Relationship Id="rId1186" Type="http://schemas.openxmlformats.org/officeDocument/2006/relationships/hyperlink" Target="https://bulbapedia.bulbagarden.net/wiki/Ursaluna_(Pok%C3%A9mon)" TargetMode="External"/><Relationship Id="rId114" Type="http://schemas.openxmlformats.org/officeDocument/2006/relationships/hyperlink" Target="https://bulbapedia.bulbagarden.net/wiki/Magnemite_(Pok%C3%A9mon)" TargetMode="External"/><Relationship Id="rId598" Type="http://schemas.openxmlformats.org/officeDocument/2006/relationships/hyperlink" Target="https://bulbapedia.bulbagarden.net/wiki/Bonsly_(Pok%C3%A9mon)" TargetMode="External"/><Relationship Id="rId1187" Type="http://schemas.openxmlformats.org/officeDocument/2006/relationships/hyperlink" Target="https://bulbapedia.bulbagarden.net/wiki/Basculegion_(Pok%C3%A9mon)" TargetMode="External"/><Relationship Id="rId113" Type="http://schemas.openxmlformats.org/officeDocument/2006/relationships/hyperlink" Target="https://bulbapedia.bulbagarden.net/wiki/Slowbro_(Pok%C3%A9mon)" TargetMode="External"/><Relationship Id="rId597" Type="http://schemas.openxmlformats.org/officeDocument/2006/relationships/hyperlink" Target="https://bulbapedia.bulbagarden.net/wiki/Bronzong_(Pok%C3%A9mon)" TargetMode="External"/><Relationship Id="rId1188" Type="http://schemas.openxmlformats.org/officeDocument/2006/relationships/hyperlink" Target="https://bulbapedia.bulbagarden.net/wiki/Basculegion_(Pok%C3%A9mon)" TargetMode="External"/><Relationship Id="rId112" Type="http://schemas.openxmlformats.org/officeDocument/2006/relationships/hyperlink" Target="https://bulbapedia.bulbagarden.net/wiki/Slowbro_(Pok%C3%A9mon)" TargetMode="External"/><Relationship Id="rId596" Type="http://schemas.openxmlformats.org/officeDocument/2006/relationships/hyperlink" Target="https://bulbapedia.bulbagarden.net/wiki/Bronzor_(Pok%C3%A9mon)" TargetMode="External"/><Relationship Id="rId1189" Type="http://schemas.openxmlformats.org/officeDocument/2006/relationships/hyperlink" Target="https://bulbapedia.bulbagarden.net/wiki/Sneasler_(Pok%C3%A9mon)" TargetMode="External"/><Relationship Id="rId111" Type="http://schemas.openxmlformats.org/officeDocument/2006/relationships/hyperlink" Target="https://bulbapedia.bulbagarden.net/wiki/Slowpoke_(Pok%C3%A9mon)" TargetMode="External"/><Relationship Id="rId595" Type="http://schemas.openxmlformats.org/officeDocument/2006/relationships/hyperlink" Target="https://bulbapedia.bulbagarden.net/wiki/Skuntank_(Pok%C3%A9mon)" TargetMode="External"/><Relationship Id="rId1136" Type="http://schemas.openxmlformats.org/officeDocument/2006/relationships/hyperlink" Target="https://bulbapedia.bulbagarden.net/wiki/Grimmsnarl_(Pok%C3%A9mon)" TargetMode="External"/><Relationship Id="rId1137" Type="http://schemas.openxmlformats.org/officeDocument/2006/relationships/hyperlink" Target="https://bulbapedia.bulbagarden.net/wiki/Obstagoon_(Pok%C3%A9mon)" TargetMode="External"/><Relationship Id="rId1138" Type="http://schemas.openxmlformats.org/officeDocument/2006/relationships/hyperlink" Target="https://bulbapedia.bulbagarden.net/wiki/Perrserker_(Pok%C3%A9mon)" TargetMode="External"/><Relationship Id="rId1139" Type="http://schemas.openxmlformats.org/officeDocument/2006/relationships/hyperlink" Target="https://bulbapedia.bulbagarden.net/wiki/Cursola_(Pok%C3%A9mon)" TargetMode="External"/><Relationship Id="rId547" Type="http://schemas.openxmlformats.org/officeDocument/2006/relationships/hyperlink" Target="https://bulbapedia.bulbagarden.net/wiki/Kricketune_(Pok%C3%A9mon)" TargetMode="External"/><Relationship Id="rId546" Type="http://schemas.openxmlformats.org/officeDocument/2006/relationships/hyperlink" Target="https://bulbapedia.bulbagarden.net/wiki/Kricketune_(Pok%C3%A9mon)" TargetMode="External"/><Relationship Id="rId545" Type="http://schemas.openxmlformats.org/officeDocument/2006/relationships/hyperlink" Target="https://bulbapedia.bulbagarden.net/wiki/Kricketot_(Pok%C3%A9mon)" TargetMode="External"/><Relationship Id="rId544" Type="http://schemas.openxmlformats.org/officeDocument/2006/relationships/hyperlink" Target="https://bulbapedia.bulbagarden.net/wiki/Kricketot_(Pok%C3%A9mon)" TargetMode="External"/><Relationship Id="rId549" Type="http://schemas.openxmlformats.org/officeDocument/2006/relationships/hyperlink" Target="https://bulbapedia.bulbagarden.net/wiki/Shinx_(Pok%C3%A9mon)" TargetMode="External"/><Relationship Id="rId548" Type="http://schemas.openxmlformats.org/officeDocument/2006/relationships/hyperlink" Target="https://bulbapedia.bulbagarden.net/wiki/Shinx_(Pok%C3%A9mon)" TargetMode="External"/><Relationship Id="rId1130" Type="http://schemas.openxmlformats.org/officeDocument/2006/relationships/hyperlink" Target="https://bulbapedia.bulbagarden.net/wiki/Polteageist_(Pok%C3%A9mon)" TargetMode="External"/><Relationship Id="rId1131" Type="http://schemas.openxmlformats.org/officeDocument/2006/relationships/hyperlink" Target="https://bulbapedia.bulbagarden.net/wiki/Hatenna_(Pok%C3%A9mon)" TargetMode="External"/><Relationship Id="rId543" Type="http://schemas.openxmlformats.org/officeDocument/2006/relationships/hyperlink" Target="https://bulbapedia.bulbagarden.net/wiki/Bibarel_(Pok%C3%A9mon)" TargetMode="External"/><Relationship Id="rId1132" Type="http://schemas.openxmlformats.org/officeDocument/2006/relationships/hyperlink" Target="https://bulbapedia.bulbagarden.net/wiki/Hattrem_(Pok%C3%A9mon)" TargetMode="External"/><Relationship Id="rId542" Type="http://schemas.openxmlformats.org/officeDocument/2006/relationships/hyperlink" Target="https://bulbapedia.bulbagarden.net/wiki/Bibarel_(Pok%C3%A9mon)" TargetMode="External"/><Relationship Id="rId1133" Type="http://schemas.openxmlformats.org/officeDocument/2006/relationships/hyperlink" Target="https://bulbapedia.bulbagarden.net/wiki/Hatterene_(Pok%C3%A9mon)" TargetMode="External"/><Relationship Id="rId541" Type="http://schemas.openxmlformats.org/officeDocument/2006/relationships/hyperlink" Target="https://bulbapedia.bulbagarden.net/wiki/Bidoof_(Pok%C3%A9mon)" TargetMode="External"/><Relationship Id="rId1134" Type="http://schemas.openxmlformats.org/officeDocument/2006/relationships/hyperlink" Target="https://bulbapedia.bulbagarden.net/wiki/Impidimp_(Pok%C3%A9mon)" TargetMode="External"/><Relationship Id="rId540" Type="http://schemas.openxmlformats.org/officeDocument/2006/relationships/hyperlink" Target="https://bulbapedia.bulbagarden.net/wiki/Bidoof_(Pok%C3%A9mon)" TargetMode="External"/><Relationship Id="rId1135" Type="http://schemas.openxmlformats.org/officeDocument/2006/relationships/hyperlink" Target="https://bulbapedia.bulbagarden.net/wiki/Morgrem_(Pok%C3%A9mon)" TargetMode="External"/><Relationship Id="rId1125" Type="http://schemas.openxmlformats.org/officeDocument/2006/relationships/hyperlink" Target="https://bulbapedia.bulbagarden.net/wiki/Clobbopus_(Pok%C3%A9mon)" TargetMode="External"/><Relationship Id="rId1126" Type="http://schemas.openxmlformats.org/officeDocument/2006/relationships/hyperlink" Target="https://bulbapedia.bulbagarden.net/wiki/Grapploct_(Pok%C3%A9mon)" TargetMode="External"/><Relationship Id="rId1127" Type="http://schemas.openxmlformats.org/officeDocument/2006/relationships/hyperlink" Target="https://bulbapedia.bulbagarden.net/wiki/Sinistea_(Pok%C3%A9mon)" TargetMode="External"/><Relationship Id="rId1128" Type="http://schemas.openxmlformats.org/officeDocument/2006/relationships/hyperlink" Target="https://bulbapedia.bulbagarden.net/wiki/Sinistea_(Pok%C3%A9mon)" TargetMode="External"/><Relationship Id="rId1129" Type="http://schemas.openxmlformats.org/officeDocument/2006/relationships/hyperlink" Target="https://bulbapedia.bulbagarden.net/wiki/Polteageist_(Pok%C3%A9mon)" TargetMode="External"/><Relationship Id="rId536" Type="http://schemas.openxmlformats.org/officeDocument/2006/relationships/hyperlink" Target="https://bulbapedia.bulbagarden.net/wiki/Staravia_(Pok%C3%A9mon)" TargetMode="External"/><Relationship Id="rId535" Type="http://schemas.openxmlformats.org/officeDocument/2006/relationships/hyperlink" Target="https://bulbapedia.bulbagarden.net/wiki/Starly_(Pok%C3%A9mon)" TargetMode="External"/><Relationship Id="rId534" Type="http://schemas.openxmlformats.org/officeDocument/2006/relationships/hyperlink" Target="https://bulbapedia.bulbagarden.net/wiki/Starly_(Pok%C3%A9mon)" TargetMode="External"/><Relationship Id="rId533" Type="http://schemas.openxmlformats.org/officeDocument/2006/relationships/hyperlink" Target="https://bulbapedia.bulbagarden.net/wiki/Empoleon_(Pok%C3%A9mon)" TargetMode="External"/><Relationship Id="rId539" Type="http://schemas.openxmlformats.org/officeDocument/2006/relationships/hyperlink" Target="https://bulbapedia.bulbagarden.net/wiki/Staraptor_(Pok%C3%A9mon)" TargetMode="External"/><Relationship Id="rId538" Type="http://schemas.openxmlformats.org/officeDocument/2006/relationships/hyperlink" Target="https://bulbapedia.bulbagarden.net/wiki/Staraptor_(Pok%C3%A9mon)" TargetMode="External"/><Relationship Id="rId537" Type="http://schemas.openxmlformats.org/officeDocument/2006/relationships/hyperlink" Target="https://bulbapedia.bulbagarden.net/wiki/Staravia_(Pok%C3%A9mon)" TargetMode="External"/><Relationship Id="rId1120" Type="http://schemas.openxmlformats.org/officeDocument/2006/relationships/hyperlink" Target="https://bulbapedia.bulbagarden.net/wiki/Toxel_(Pok%C3%A9mon)" TargetMode="External"/><Relationship Id="rId532" Type="http://schemas.openxmlformats.org/officeDocument/2006/relationships/hyperlink" Target="https://bulbapedia.bulbagarden.net/wiki/Prinplup_(Pok%C3%A9mon)" TargetMode="External"/><Relationship Id="rId1121" Type="http://schemas.openxmlformats.org/officeDocument/2006/relationships/hyperlink" Target="https://bulbapedia.bulbagarden.net/wiki/Toxtricity_(Pok%C3%A9mon)" TargetMode="External"/><Relationship Id="rId531" Type="http://schemas.openxmlformats.org/officeDocument/2006/relationships/hyperlink" Target="https://bulbapedia.bulbagarden.net/wiki/Piplup_(Pok%C3%A9mon)" TargetMode="External"/><Relationship Id="rId1122" Type="http://schemas.openxmlformats.org/officeDocument/2006/relationships/hyperlink" Target="https://bulbapedia.bulbagarden.net/wiki/Toxtricity_(Pok%C3%A9mon)" TargetMode="External"/><Relationship Id="rId530" Type="http://schemas.openxmlformats.org/officeDocument/2006/relationships/hyperlink" Target="https://bulbapedia.bulbagarden.net/wiki/Infernape_(Pok%C3%A9mon)" TargetMode="External"/><Relationship Id="rId1123" Type="http://schemas.openxmlformats.org/officeDocument/2006/relationships/hyperlink" Target="https://bulbapedia.bulbagarden.net/wiki/Sizzlipede_(Pok%C3%A9mon)" TargetMode="External"/><Relationship Id="rId1124" Type="http://schemas.openxmlformats.org/officeDocument/2006/relationships/hyperlink" Target="https://bulbapedia.bulbagarden.net/wiki/Centiskorch_(Pok%C3%A9mon)" TargetMode="External"/><Relationship Id="rId1158" Type="http://schemas.openxmlformats.org/officeDocument/2006/relationships/hyperlink" Target="https://bulbapedia.bulbagarden.net/wiki/Indeedee_(Pok%C3%A9mon)" TargetMode="External"/><Relationship Id="rId1159" Type="http://schemas.openxmlformats.org/officeDocument/2006/relationships/hyperlink" Target="https://bulbapedia.bulbagarden.net/wiki/Morpeko_(Pok%C3%A9mon)" TargetMode="External"/><Relationship Id="rId569" Type="http://schemas.openxmlformats.org/officeDocument/2006/relationships/hyperlink" Target="https://bulbapedia.bulbagarden.net/wiki/Combee_(Pok%C3%A9mon)" TargetMode="External"/><Relationship Id="rId568" Type="http://schemas.openxmlformats.org/officeDocument/2006/relationships/hyperlink" Target="https://bulbapedia.bulbagarden.net/wiki/Combee_(Pok%C3%A9mon)" TargetMode="External"/><Relationship Id="rId567" Type="http://schemas.openxmlformats.org/officeDocument/2006/relationships/hyperlink" Target="https://bulbapedia.bulbagarden.net/wiki/Mothim_(Pok%C3%A9mon)" TargetMode="External"/><Relationship Id="rId566" Type="http://schemas.openxmlformats.org/officeDocument/2006/relationships/hyperlink" Target="https://bulbapedia.bulbagarden.net/wiki/Wormadam_(Pok%C3%A9mon)" TargetMode="External"/><Relationship Id="rId561" Type="http://schemas.openxmlformats.org/officeDocument/2006/relationships/hyperlink" Target="https://bulbapedia.bulbagarden.net/wiki/Burmy_(Pok%C3%A9mon)" TargetMode="External"/><Relationship Id="rId1150" Type="http://schemas.openxmlformats.org/officeDocument/2006/relationships/hyperlink" Target="https://bulbapedia.bulbagarden.net/wiki/Alcremie_(Pok%C3%A9mon)" TargetMode="External"/><Relationship Id="rId560" Type="http://schemas.openxmlformats.org/officeDocument/2006/relationships/hyperlink" Target="https://bulbapedia.bulbagarden.net/wiki/Bastiodon_(Pok%C3%A9mon)" TargetMode="External"/><Relationship Id="rId1151" Type="http://schemas.openxmlformats.org/officeDocument/2006/relationships/hyperlink" Target="https://bulbapedia.bulbagarden.net/wiki/Falinks_(Pok%C3%A9mon)" TargetMode="External"/><Relationship Id="rId1152" Type="http://schemas.openxmlformats.org/officeDocument/2006/relationships/hyperlink" Target="https://bulbapedia.bulbagarden.net/wiki/Pincurchin_(Pok%C3%A9mon)" TargetMode="External"/><Relationship Id="rId1153" Type="http://schemas.openxmlformats.org/officeDocument/2006/relationships/hyperlink" Target="https://bulbapedia.bulbagarden.net/wiki/Snom_(Pok%C3%A9mon)" TargetMode="External"/><Relationship Id="rId565" Type="http://schemas.openxmlformats.org/officeDocument/2006/relationships/hyperlink" Target="https://bulbapedia.bulbagarden.net/wiki/Wormadam_(Pok%C3%A9mon)" TargetMode="External"/><Relationship Id="rId1154" Type="http://schemas.openxmlformats.org/officeDocument/2006/relationships/hyperlink" Target="https://bulbapedia.bulbagarden.net/wiki/Frosmoth_(Pok%C3%A9mon)" TargetMode="External"/><Relationship Id="rId564" Type="http://schemas.openxmlformats.org/officeDocument/2006/relationships/hyperlink" Target="https://bulbapedia.bulbagarden.net/wiki/Wormadam_(Pok%C3%A9mon)" TargetMode="External"/><Relationship Id="rId1155" Type="http://schemas.openxmlformats.org/officeDocument/2006/relationships/hyperlink" Target="https://bulbapedia.bulbagarden.net/wiki/Stonjourner_(Pok%C3%A9mon)" TargetMode="External"/><Relationship Id="rId563" Type="http://schemas.openxmlformats.org/officeDocument/2006/relationships/hyperlink" Target="https://bulbapedia.bulbagarden.net/wiki/Burmy_(Pok%C3%A9mon)" TargetMode="External"/><Relationship Id="rId1156" Type="http://schemas.openxmlformats.org/officeDocument/2006/relationships/hyperlink" Target="https://bulbapedia.bulbagarden.net/wiki/Eiscue_(Pok%C3%A9mon)" TargetMode="External"/><Relationship Id="rId562" Type="http://schemas.openxmlformats.org/officeDocument/2006/relationships/hyperlink" Target="https://bulbapedia.bulbagarden.net/wiki/Burmy_(Pok%C3%A9mon)" TargetMode="External"/><Relationship Id="rId1157" Type="http://schemas.openxmlformats.org/officeDocument/2006/relationships/hyperlink" Target="https://bulbapedia.bulbagarden.net/wiki/Indeedee_(Pok%C3%A9mon)" TargetMode="External"/><Relationship Id="rId1147" Type="http://schemas.openxmlformats.org/officeDocument/2006/relationships/hyperlink" Target="https://bulbapedia.bulbagarden.net/wiki/Alcremie_(Pok%C3%A9mon)" TargetMode="External"/><Relationship Id="rId1148" Type="http://schemas.openxmlformats.org/officeDocument/2006/relationships/hyperlink" Target="https://bulbapedia.bulbagarden.net/wiki/Alcremie_(Pok%C3%A9mon)" TargetMode="External"/><Relationship Id="rId1149" Type="http://schemas.openxmlformats.org/officeDocument/2006/relationships/hyperlink" Target="https://bulbapedia.bulbagarden.net/wiki/Alcremie_(Pok%C3%A9mon)" TargetMode="External"/><Relationship Id="rId558" Type="http://schemas.openxmlformats.org/officeDocument/2006/relationships/hyperlink" Target="https://bulbapedia.bulbagarden.net/wiki/Rampardos_(Pok%C3%A9mon)" TargetMode="External"/><Relationship Id="rId557" Type="http://schemas.openxmlformats.org/officeDocument/2006/relationships/hyperlink" Target="https://bulbapedia.bulbagarden.net/wiki/Cranidos_(Pok%C3%A9mon)" TargetMode="External"/><Relationship Id="rId556" Type="http://schemas.openxmlformats.org/officeDocument/2006/relationships/hyperlink" Target="https://bulbapedia.bulbagarden.net/wiki/Roserade_(Pok%C3%A9mon)" TargetMode="External"/><Relationship Id="rId555" Type="http://schemas.openxmlformats.org/officeDocument/2006/relationships/hyperlink" Target="https://bulbapedia.bulbagarden.net/wiki/Roserade_(Pok%C3%A9mon)" TargetMode="External"/><Relationship Id="rId559" Type="http://schemas.openxmlformats.org/officeDocument/2006/relationships/hyperlink" Target="https://bulbapedia.bulbagarden.net/wiki/Shieldon_(Pok%C3%A9mon)" TargetMode="External"/><Relationship Id="rId550" Type="http://schemas.openxmlformats.org/officeDocument/2006/relationships/hyperlink" Target="https://bulbapedia.bulbagarden.net/wiki/Luxio_(Pok%C3%A9mon)" TargetMode="External"/><Relationship Id="rId1140" Type="http://schemas.openxmlformats.org/officeDocument/2006/relationships/hyperlink" Target="https://bulbapedia.bulbagarden.net/wiki/Sirfetch%27d_(Pok%C3%A9mon)" TargetMode="External"/><Relationship Id="rId1141" Type="http://schemas.openxmlformats.org/officeDocument/2006/relationships/hyperlink" Target="https://bulbapedia.bulbagarden.net/wiki/Mr._Rime_(Pok%C3%A9mon)" TargetMode="External"/><Relationship Id="rId1142" Type="http://schemas.openxmlformats.org/officeDocument/2006/relationships/hyperlink" Target="https://bulbapedia.bulbagarden.net/wiki/Runerigus_(Pok%C3%A9mon)" TargetMode="External"/><Relationship Id="rId554" Type="http://schemas.openxmlformats.org/officeDocument/2006/relationships/hyperlink" Target="https://bulbapedia.bulbagarden.net/wiki/Budew_(Pok%C3%A9mon)" TargetMode="External"/><Relationship Id="rId1143" Type="http://schemas.openxmlformats.org/officeDocument/2006/relationships/hyperlink" Target="https://bulbapedia.bulbagarden.net/wiki/Milcery_(Pok%C3%A9mon)" TargetMode="External"/><Relationship Id="rId553" Type="http://schemas.openxmlformats.org/officeDocument/2006/relationships/hyperlink" Target="https://bulbapedia.bulbagarden.net/wiki/Luxray_(Pok%C3%A9mon)" TargetMode="External"/><Relationship Id="rId1144" Type="http://schemas.openxmlformats.org/officeDocument/2006/relationships/hyperlink" Target="https://bulbapedia.bulbagarden.net/wiki/Alcremie_(Pok%C3%A9mon)" TargetMode="External"/><Relationship Id="rId552" Type="http://schemas.openxmlformats.org/officeDocument/2006/relationships/hyperlink" Target="https://bulbapedia.bulbagarden.net/wiki/Luxray_(Pok%C3%A9mon)" TargetMode="External"/><Relationship Id="rId1145" Type="http://schemas.openxmlformats.org/officeDocument/2006/relationships/hyperlink" Target="https://bulbapedia.bulbagarden.net/wiki/Alcremie_(Pok%C3%A9mon)" TargetMode="External"/><Relationship Id="rId551" Type="http://schemas.openxmlformats.org/officeDocument/2006/relationships/hyperlink" Target="https://bulbapedia.bulbagarden.net/wiki/Luxio_(Pok%C3%A9mon)" TargetMode="External"/><Relationship Id="rId1146" Type="http://schemas.openxmlformats.org/officeDocument/2006/relationships/hyperlink" Target="https://bulbapedia.bulbagarden.net/wiki/Alcremie_(Pok%C3%A9mon)" TargetMode="External"/><Relationship Id="rId495" Type="http://schemas.openxmlformats.org/officeDocument/2006/relationships/hyperlink" Target="https://bulbapedia.bulbagarden.net/wiki/Snorunt_(Pok%C3%A9mon)" TargetMode="External"/><Relationship Id="rId494" Type="http://schemas.openxmlformats.org/officeDocument/2006/relationships/hyperlink" Target="https://bulbapedia.bulbagarden.net/wiki/Wynaut_(Pok%C3%A9mon)" TargetMode="External"/><Relationship Id="rId493" Type="http://schemas.openxmlformats.org/officeDocument/2006/relationships/hyperlink" Target="https://bulbapedia.bulbagarden.net/wiki/Absol_(Pok%C3%A9mon)" TargetMode="External"/><Relationship Id="rId492" Type="http://schemas.openxmlformats.org/officeDocument/2006/relationships/hyperlink" Target="https://bulbapedia.bulbagarden.net/wiki/Chimecho_(Pok%C3%A9mon)" TargetMode="External"/><Relationship Id="rId499" Type="http://schemas.openxmlformats.org/officeDocument/2006/relationships/hyperlink" Target="https://bulbapedia.bulbagarden.net/wiki/Walrein_(Pok%C3%A9mon)" TargetMode="External"/><Relationship Id="rId498" Type="http://schemas.openxmlformats.org/officeDocument/2006/relationships/hyperlink" Target="https://bulbapedia.bulbagarden.net/wiki/Sealeo_(Pok%C3%A9mon)" TargetMode="External"/><Relationship Id="rId497" Type="http://schemas.openxmlformats.org/officeDocument/2006/relationships/hyperlink" Target="https://bulbapedia.bulbagarden.net/wiki/Spheal_(Pok%C3%A9mon)" TargetMode="External"/><Relationship Id="rId496" Type="http://schemas.openxmlformats.org/officeDocument/2006/relationships/hyperlink" Target="https://bulbapedia.bulbagarden.net/wiki/Glalie_(Pok%C3%A9mon)" TargetMode="External"/><Relationship Id="rId907" Type="http://schemas.openxmlformats.org/officeDocument/2006/relationships/hyperlink" Target="https://bulbapedia.bulbagarden.net/wiki/Florges_(Pok%C3%A9mon)" TargetMode="External"/><Relationship Id="rId906" Type="http://schemas.openxmlformats.org/officeDocument/2006/relationships/hyperlink" Target="https://bulbapedia.bulbagarden.net/wiki/Florges_(Pok%C3%A9mon)" TargetMode="External"/><Relationship Id="rId905" Type="http://schemas.openxmlformats.org/officeDocument/2006/relationships/hyperlink" Target="https://bulbapedia.bulbagarden.net/wiki/Floette_(Pok%C3%A9mon)" TargetMode="External"/><Relationship Id="rId904" Type="http://schemas.openxmlformats.org/officeDocument/2006/relationships/hyperlink" Target="https://bulbapedia.bulbagarden.net/wiki/Floette_(Pok%C3%A9mon)" TargetMode="External"/><Relationship Id="rId909" Type="http://schemas.openxmlformats.org/officeDocument/2006/relationships/hyperlink" Target="https://bulbapedia.bulbagarden.net/wiki/Florges_(Pok%C3%A9mon)" TargetMode="External"/><Relationship Id="rId908" Type="http://schemas.openxmlformats.org/officeDocument/2006/relationships/hyperlink" Target="https://bulbapedia.bulbagarden.net/wiki/Florges_(Pok%C3%A9mon)" TargetMode="External"/><Relationship Id="rId903" Type="http://schemas.openxmlformats.org/officeDocument/2006/relationships/hyperlink" Target="https://bulbapedia.bulbagarden.net/wiki/Floette_(Pok%C3%A9mon)" TargetMode="External"/><Relationship Id="rId902" Type="http://schemas.openxmlformats.org/officeDocument/2006/relationships/hyperlink" Target="https://bulbapedia.bulbagarden.net/wiki/Floette_(Pok%C3%A9mon)" TargetMode="External"/><Relationship Id="rId901" Type="http://schemas.openxmlformats.org/officeDocument/2006/relationships/hyperlink" Target="https://bulbapedia.bulbagarden.net/wiki/Floette_(Pok%C3%A9mon)" TargetMode="External"/><Relationship Id="rId900" Type="http://schemas.openxmlformats.org/officeDocument/2006/relationships/hyperlink" Target="https://bulbapedia.bulbagarden.net/wiki/Floette_(Pok%C3%A9mon)" TargetMode="External"/><Relationship Id="rId929" Type="http://schemas.openxmlformats.org/officeDocument/2006/relationships/hyperlink" Target="https://bulbapedia.bulbagarden.net/wiki/Doublade_(Pok%C3%A9mon)" TargetMode="External"/><Relationship Id="rId928" Type="http://schemas.openxmlformats.org/officeDocument/2006/relationships/hyperlink" Target="https://bulbapedia.bulbagarden.net/wiki/Honedge_(Pok%C3%A9mon)" TargetMode="External"/><Relationship Id="rId927" Type="http://schemas.openxmlformats.org/officeDocument/2006/relationships/hyperlink" Target="https://bulbapedia.bulbagarden.net/wiki/Meowstic_(Pok%C3%A9mon)" TargetMode="External"/><Relationship Id="rId926" Type="http://schemas.openxmlformats.org/officeDocument/2006/relationships/hyperlink" Target="https://bulbapedia.bulbagarden.net/wiki/Meowstic_(Pok%C3%A9mon)" TargetMode="External"/><Relationship Id="rId921" Type="http://schemas.openxmlformats.org/officeDocument/2006/relationships/hyperlink" Target="https://bulbapedia.bulbagarden.net/wiki/Furfrou_(Pok%C3%A9mon)" TargetMode="External"/><Relationship Id="rId920" Type="http://schemas.openxmlformats.org/officeDocument/2006/relationships/hyperlink" Target="https://bulbapedia.bulbagarden.net/wiki/Furfrou_(Pok%C3%A9mon)" TargetMode="External"/><Relationship Id="rId925" Type="http://schemas.openxmlformats.org/officeDocument/2006/relationships/hyperlink" Target="https://bulbapedia.bulbagarden.net/wiki/Espurr_(Pok%C3%A9mon)" TargetMode="External"/><Relationship Id="rId924" Type="http://schemas.openxmlformats.org/officeDocument/2006/relationships/hyperlink" Target="https://bulbapedia.bulbagarden.net/wiki/Furfrou_(Pok%C3%A9mon)" TargetMode="External"/><Relationship Id="rId923" Type="http://schemas.openxmlformats.org/officeDocument/2006/relationships/hyperlink" Target="https://bulbapedia.bulbagarden.net/wiki/Furfrou_(Pok%C3%A9mon)" TargetMode="External"/><Relationship Id="rId922" Type="http://schemas.openxmlformats.org/officeDocument/2006/relationships/hyperlink" Target="https://bulbapedia.bulbagarden.net/wiki/Furfrou_(Pok%C3%A9mon)" TargetMode="External"/><Relationship Id="rId918" Type="http://schemas.openxmlformats.org/officeDocument/2006/relationships/hyperlink" Target="https://bulbapedia.bulbagarden.net/wiki/Furfrou_(Pok%C3%A9mon)" TargetMode="External"/><Relationship Id="rId917" Type="http://schemas.openxmlformats.org/officeDocument/2006/relationships/hyperlink" Target="https://bulbapedia.bulbagarden.net/wiki/Furfrou_(Pok%C3%A9mon)" TargetMode="External"/><Relationship Id="rId916" Type="http://schemas.openxmlformats.org/officeDocument/2006/relationships/hyperlink" Target="https://bulbapedia.bulbagarden.net/wiki/Furfrou_(Pok%C3%A9mon)" TargetMode="External"/><Relationship Id="rId915" Type="http://schemas.openxmlformats.org/officeDocument/2006/relationships/hyperlink" Target="https://bulbapedia.bulbagarden.net/wiki/Furfrou_(Pok%C3%A9mon)" TargetMode="External"/><Relationship Id="rId919" Type="http://schemas.openxmlformats.org/officeDocument/2006/relationships/hyperlink" Target="https://bulbapedia.bulbagarden.net/wiki/Furfrou_(Pok%C3%A9mon)" TargetMode="External"/><Relationship Id="rId910" Type="http://schemas.openxmlformats.org/officeDocument/2006/relationships/hyperlink" Target="https://bulbapedia.bulbagarden.net/wiki/Florges_(Pok%C3%A9mon)" TargetMode="External"/><Relationship Id="rId914" Type="http://schemas.openxmlformats.org/officeDocument/2006/relationships/hyperlink" Target="https://bulbapedia.bulbagarden.net/wiki/Pangoro_(Pok%C3%A9mon)" TargetMode="External"/><Relationship Id="rId913" Type="http://schemas.openxmlformats.org/officeDocument/2006/relationships/hyperlink" Target="https://bulbapedia.bulbagarden.net/wiki/Pancham_(Pok%C3%A9mon)" TargetMode="External"/><Relationship Id="rId912" Type="http://schemas.openxmlformats.org/officeDocument/2006/relationships/hyperlink" Target="https://bulbapedia.bulbagarden.net/wiki/Gogoat_(Pok%C3%A9mon)" TargetMode="External"/><Relationship Id="rId911" Type="http://schemas.openxmlformats.org/officeDocument/2006/relationships/hyperlink" Target="https://bulbapedia.bulbagarden.net/wiki/Skiddo_(Pok%C3%A9mon)" TargetMode="External"/><Relationship Id="rId866" Type="http://schemas.openxmlformats.org/officeDocument/2006/relationships/hyperlink" Target="https://bulbapedia.bulbagarden.net/wiki/Diggersby_(Pok%C3%A9mon)" TargetMode="External"/><Relationship Id="rId865" Type="http://schemas.openxmlformats.org/officeDocument/2006/relationships/hyperlink" Target="https://bulbapedia.bulbagarden.net/wiki/Bunnelby_(Pok%C3%A9mon)" TargetMode="External"/><Relationship Id="rId864" Type="http://schemas.openxmlformats.org/officeDocument/2006/relationships/hyperlink" Target="https://bulbapedia.bulbagarden.net/wiki/Greninja_(Pok%C3%A9mon)" TargetMode="External"/><Relationship Id="rId863" Type="http://schemas.openxmlformats.org/officeDocument/2006/relationships/hyperlink" Target="https://bulbapedia.bulbagarden.net/wiki/Frogadier_(Pok%C3%A9mon)" TargetMode="External"/><Relationship Id="rId869" Type="http://schemas.openxmlformats.org/officeDocument/2006/relationships/hyperlink" Target="https://bulbapedia.bulbagarden.net/wiki/Talonflame_(Pok%C3%A9mon)" TargetMode="External"/><Relationship Id="rId868" Type="http://schemas.openxmlformats.org/officeDocument/2006/relationships/hyperlink" Target="https://bulbapedia.bulbagarden.net/wiki/Fletchinder_(Pok%C3%A9mon)" TargetMode="External"/><Relationship Id="rId867" Type="http://schemas.openxmlformats.org/officeDocument/2006/relationships/hyperlink" Target="https://bulbapedia.bulbagarden.net/wiki/Fletchling_(Pok%C3%A9mon)" TargetMode="External"/><Relationship Id="rId862" Type="http://schemas.openxmlformats.org/officeDocument/2006/relationships/hyperlink" Target="https://bulbapedia.bulbagarden.net/wiki/Froakie_(Pok%C3%A9mon)" TargetMode="External"/><Relationship Id="rId861" Type="http://schemas.openxmlformats.org/officeDocument/2006/relationships/hyperlink" Target="https://bulbapedia.bulbagarden.net/wiki/Delphox_(Pok%C3%A9mon)" TargetMode="External"/><Relationship Id="rId860" Type="http://schemas.openxmlformats.org/officeDocument/2006/relationships/hyperlink" Target="https://bulbapedia.bulbagarden.net/wiki/Braixen_(Pok%C3%A9mon)" TargetMode="External"/><Relationship Id="rId855" Type="http://schemas.openxmlformats.org/officeDocument/2006/relationships/hyperlink" Target="https://bulbapedia.bulbagarden.net/wiki/Genesect_(Pok%C3%A9mon)" TargetMode="External"/><Relationship Id="rId854" Type="http://schemas.openxmlformats.org/officeDocument/2006/relationships/hyperlink" Target="https://bulbapedia.bulbagarden.net/wiki/Meloetta_(Pok%C3%A9mon)" TargetMode="External"/><Relationship Id="rId853" Type="http://schemas.openxmlformats.org/officeDocument/2006/relationships/hyperlink" Target="https://bulbapedia.bulbagarden.net/wiki/Keldeo_(Pok%C3%A9mon)" TargetMode="External"/><Relationship Id="rId852" Type="http://schemas.openxmlformats.org/officeDocument/2006/relationships/hyperlink" Target="https://bulbapedia.bulbagarden.net/wiki/Keldeo_(Pok%C3%A9mon)" TargetMode="External"/><Relationship Id="rId859" Type="http://schemas.openxmlformats.org/officeDocument/2006/relationships/hyperlink" Target="https://bulbapedia.bulbagarden.net/wiki/Fennekin_(Pok%C3%A9mon)" TargetMode="External"/><Relationship Id="rId858" Type="http://schemas.openxmlformats.org/officeDocument/2006/relationships/hyperlink" Target="https://bulbapedia.bulbagarden.net/wiki/Chesnaught_(Pok%C3%A9mon)" TargetMode="External"/><Relationship Id="rId857" Type="http://schemas.openxmlformats.org/officeDocument/2006/relationships/hyperlink" Target="https://bulbapedia.bulbagarden.net/wiki/Quilladin_(Pok%C3%A9mon)" TargetMode="External"/><Relationship Id="rId856" Type="http://schemas.openxmlformats.org/officeDocument/2006/relationships/hyperlink" Target="https://bulbapedia.bulbagarden.net/wiki/Chespin_(Pok%C3%A9mon)" TargetMode="External"/><Relationship Id="rId851" Type="http://schemas.openxmlformats.org/officeDocument/2006/relationships/hyperlink" Target="https://bulbapedia.bulbagarden.net/wiki/Kyurem_(Pok%C3%A9mon)" TargetMode="External"/><Relationship Id="rId850" Type="http://schemas.openxmlformats.org/officeDocument/2006/relationships/hyperlink" Target="https://bulbapedia.bulbagarden.net/wiki/Landorus_(Pok%C3%A9mon)" TargetMode="External"/><Relationship Id="rId409" Type="http://schemas.openxmlformats.org/officeDocument/2006/relationships/hyperlink" Target="https://bulbapedia.bulbagarden.net/wiki/Masquerain_(Pok%C3%A9mon)" TargetMode="External"/><Relationship Id="rId404" Type="http://schemas.openxmlformats.org/officeDocument/2006/relationships/hyperlink" Target="https://bulbapedia.bulbagarden.net/wiki/Pelipper_(Pok%C3%A9mon)" TargetMode="External"/><Relationship Id="rId888" Type="http://schemas.openxmlformats.org/officeDocument/2006/relationships/hyperlink" Target="https://bulbapedia.bulbagarden.net/wiki/Vivillon_(Pok%C3%A9mon)" TargetMode="External"/><Relationship Id="rId403" Type="http://schemas.openxmlformats.org/officeDocument/2006/relationships/hyperlink" Target="https://bulbapedia.bulbagarden.net/wiki/Wingull_(Pok%C3%A9mon)" TargetMode="External"/><Relationship Id="rId887" Type="http://schemas.openxmlformats.org/officeDocument/2006/relationships/hyperlink" Target="https://bulbapedia.bulbagarden.net/wiki/Vivillon_(Pok%C3%A9mon)" TargetMode="External"/><Relationship Id="rId402" Type="http://schemas.openxmlformats.org/officeDocument/2006/relationships/hyperlink" Target="https://bulbapedia.bulbagarden.net/wiki/Swellow_(Pok%C3%A9mon)" TargetMode="External"/><Relationship Id="rId886" Type="http://schemas.openxmlformats.org/officeDocument/2006/relationships/hyperlink" Target="https://bulbapedia.bulbagarden.net/wiki/Vivillon_(Pok%C3%A9mon)" TargetMode="External"/><Relationship Id="rId401" Type="http://schemas.openxmlformats.org/officeDocument/2006/relationships/hyperlink" Target="https://bulbapedia.bulbagarden.net/wiki/Taillow_(Pok%C3%A9mon)" TargetMode="External"/><Relationship Id="rId885" Type="http://schemas.openxmlformats.org/officeDocument/2006/relationships/hyperlink" Target="https://bulbapedia.bulbagarden.net/wiki/Vivillon_(Pok%C3%A9mon)" TargetMode="External"/><Relationship Id="rId408" Type="http://schemas.openxmlformats.org/officeDocument/2006/relationships/hyperlink" Target="https://bulbapedia.bulbagarden.net/wiki/Surskit_(Pok%C3%A9mon)" TargetMode="External"/><Relationship Id="rId407" Type="http://schemas.openxmlformats.org/officeDocument/2006/relationships/hyperlink" Target="https://bulbapedia.bulbagarden.net/wiki/Gardevoir_(Pok%C3%A9mon)" TargetMode="External"/><Relationship Id="rId406" Type="http://schemas.openxmlformats.org/officeDocument/2006/relationships/hyperlink" Target="https://bulbapedia.bulbagarden.net/wiki/Kirlia_(Pok%C3%A9mon)" TargetMode="External"/><Relationship Id="rId405" Type="http://schemas.openxmlformats.org/officeDocument/2006/relationships/hyperlink" Target="https://bulbapedia.bulbagarden.net/wiki/Ralts_(Pok%C3%A9mon)" TargetMode="External"/><Relationship Id="rId889" Type="http://schemas.openxmlformats.org/officeDocument/2006/relationships/hyperlink" Target="https://bulbapedia.bulbagarden.net/wiki/Vivillon_(Pok%C3%A9mon)" TargetMode="External"/><Relationship Id="rId880" Type="http://schemas.openxmlformats.org/officeDocument/2006/relationships/hyperlink" Target="https://bulbapedia.bulbagarden.net/wiki/Vivillon_(Pok%C3%A9mon)" TargetMode="External"/><Relationship Id="rId400" Type="http://schemas.openxmlformats.org/officeDocument/2006/relationships/hyperlink" Target="https://bulbapedia.bulbagarden.net/wiki/Shiftry_(Pok%C3%A9mon)" TargetMode="External"/><Relationship Id="rId884" Type="http://schemas.openxmlformats.org/officeDocument/2006/relationships/hyperlink" Target="https://bulbapedia.bulbagarden.net/wiki/Vivillon_(Pok%C3%A9mon)" TargetMode="External"/><Relationship Id="rId883" Type="http://schemas.openxmlformats.org/officeDocument/2006/relationships/hyperlink" Target="https://bulbapedia.bulbagarden.net/wiki/Vivillon_(Pok%C3%A9mon)" TargetMode="External"/><Relationship Id="rId882" Type="http://schemas.openxmlformats.org/officeDocument/2006/relationships/hyperlink" Target="https://bulbapedia.bulbagarden.net/wiki/Vivillon_(Pok%C3%A9mon)" TargetMode="External"/><Relationship Id="rId881" Type="http://schemas.openxmlformats.org/officeDocument/2006/relationships/hyperlink" Target="https://bulbapedia.bulbagarden.net/wiki/Vivillon_(Pok%C3%A9mon)" TargetMode="External"/><Relationship Id="rId877" Type="http://schemas.openxmlformats.org/officeDocument/2006/relationships/hyperlink" Target="https://bulbapedia.bulbagarden.net/wiki/Vivillon_(Pok%C3%A9mon)" TargetMode="External"/><Relationship Id="rId876" Type="http://schemas.openxmlformats.org/officeDocument/2006/relationships/hyperlink" Target="https://bulbapedia.bulbagarden.net/wiki/Vivillon_(Pok%C3%A9mon)" TargetMode="External"/><Relationship Id="rId875" Type="http://schemas.openxmlformats.org/officeDocument/2006/relationships/hyperlink" Target="https://bulbapedia.bulbagarden.net/wiki/Vivillon_(Pok%C3%A9mon)" TargetMode="External"/><Relationship Id="rId874" Type="http://schemas.openxmlformats.org/officeDocument/2006/relationships/hyperlink" Target="https://bulbapedia.bulbagarden.net/wiki/Vivillon_(Pok%C3%A9mon)" TargetMode="External"/><Relationship Id="rId879" Type="http://schemas.openxmlformats.org/officeDocument/2006/relationships/hyperlink" Target="https://bulbapedia.bulbagarden.net/wiki/Vivillon_(Pok%C3%A9mon)" TargetMode="External"/><Relationship Id="rId878" Type="http://schemas.openxmlformats.org/officeDocument/2006/relationships/hyperlink" Target="https://bulbapedia.bulbagarden.net/wiki/Vivillon_(Pok%C3%A9mon)" TargetMode="External"/><Relationship Id="rId873" Type="http://schemas.openxmlformats.org/officeDocument/2006/relationships/hyperlink" Target="https://bulbapedia.bulbagarden.net/wiki/Vivillon_(Pok%C3%A9mon)" TargetMode="External"/><Relationship Id="rId872" Type="http://schemas.openxmlformats.org/officeDocument/2006/relationships/hyperlink" Target="https://bulbapedia.bulbagarden.net/wiki/Vivillon_(Pok%C3%A9mon)" TargetMode="External"/><Relationship Id="rId871" Type="http://schemas.openxmlformats.org/officeDocument/2006/relationships/hyperlink" Target="https://bulbapedia.bulbagarden.net/wiki/Spewpa_(Pok%C3%A9mon)" TargetMode="External"/><Relationship Id="rId870" Type="http://schemas.openxmlformats.org/officeDocument/2006/relationships/hyperlink" Target="https://bulbapedia.bulbagarden.net/wiki/Scatterbug_(Pok%C3%A9mon)" TargetMode="External"/><Relationship Id="rId829" Type="http://schemas.openxmlformats.org/officeDocument/2006/relationships/hyperlink" Target="https://bulbapedia.bulbagarden.net/wiki/Braviary_(Pok%C3%A9mon)" TargetMode="External"/><Relationship Id="rId828" Type="http://schemas.openxmlformats.org/officeDocument/2006/relationships/hyperlink" Target="https://bulbapedia.bulbagarden.net/wiki/Rufflet_(Pok%C3%A9mon)" TargetMode="External"/><Relationship Id="rId827" Type="http://schemas.openxmlformats.org/officeDocument/2006/relationships/hyperlink" Target="https://bulbapedia.bulbagarden.net/wiki/Bouffalant_(Pok%C3%A9mon)" TargetMode="External"/><Relationship Id="rId822" Type="http://schemas.openxmlformats.org/officeDocument/2006/relationships/hyperlink" Target="https://bulbapedia.bulbagarden.net/wiki/Druddigon_(Pok%C3%A9mon)" TargetMode="External"/><Relationship Id="rId821" Type="http://schemas.openxmlformats.org/officeDocument/2006/relationships/hyperlink" Target="https://bulbapedia.bulbagarden.net/wiki/Mienshao_(Pok%C3%A9mon)" TargetMode="External"/><Relationship Id="rId820" Type="http://schemas.openxmlformats.org/officeDocument/2006/relationships/hyperlink" Target="https://bulbapedia.bulbagarden.net/wiki/Mienfoo_(Pok%C3%A9mon)" TargetMode="External"/><Relationship Id="rId826" Type="http://schemas.openxmlformats.org/officeDocument/2006/relationships/hyperlink" Target="https://bulbapedia.bulbagarden.net/wiki/Bisharp_(Pok%C3%A9mon)" TargetMode="External"/><Relationship Id="rId825" Type="http://schemas.openxmlformats.org/officeDocument/2006/relationships/hyperlink" Target="https://bulbapedia.bulbagarden.net/wiki/Pawniard_(Pok%C3%A9mon)" TargetMode="External"/><Relationship Id="rId824" Type="http://schemas.openxmlformats.org/officeDocument/2006/relationships/hyperlink" Target="https://bulbapedia.bulbagarden.net/wiki/Golurk_(Pok%C3%A9mon)" TargetMode="External"/><Relationship Id="rId823" Type="http://schemas.openxmlformats.org/officeDocument/2006/relationships/hyperlink" Target="https://bulbapedia.bulbagarden.net/wiki/Golett_(Pok%C3%A9mon)" TargetMode="External"/><Relationship Id="rId819" Type="http://schemas.openxmlformats.org/officeDocument/2006/relationships/hyperlink" Target="https://bulbapedia.bulbagarden.net/wiki/Stunfisk_(Pok%C3%A9mon)" TargetMode="External"/><Relationship Id="rId818" Type="http://schemas.openxmlformats.org/officeDocument/2006/relationships/hyperlink" Target="https://bulbapedia.bulbagarden.net/wiki/Stunfisk_(Pok%C3%A9mon)" TargetMode="External"/><Relationship Id="rId817" Type="http://schemas.openxmlformats.org/officeDocument/2006/relationships/hyperlink" Target="https://bulbapedia.bulbagarden.net/wiki/Accelgor_(Pok%C3%A9mon)" TargetMode="External"/><Relationship Id="rId816" Type="http://schemas.openxmlformats.org/officeDocument/2006/relationships/hyperlink" Target="https://bulbapedia.bulbagarden.net/wiki/Shelmet_(Pok%C3%A9mon)" TargetMode="External"/><Relationship Id="rId811" Type="http://schemas.openxmlformats.org/officeDocument/2006/relationships/hyperlink" Target="https://bulbapedia.bulbagarden.net/wiki/Fraxure_(Pok%C3%A9mon)" TargetMode="External"/><Relationship Id="rId810" Type="http://schemas.openxmlformats.org/officeDocument/2006/relationships/hyperlink" Target="https://bulbapedia.bulbagarden.net/wiki/Axew_(Pok%C3%A9mon)" TargetMode="External"/><Relationship Id="rId815" Type="http://schemas.openxmlformats.org/officeDocument/2006/relationships/hyperlink" Target="https://bulbapedia.bulbagarden.net/wiki/Cryogonal_(Pok%C3%A9mon)" TargetMode="External"/><Relationship Id="rId814" Type="http://schemas.openxmlformats.org/officeDocument/2006/relationships/hyperlink" Target="https://bulbapedia.bulbagarden.net/wiki/Beartic_(Pok%C3%A9mon)" TargetMode="External"/><Relationship Id="rId813" Type="http://schemas.openxmlformats.org/officeDocument/2006/relationships/hyperlink" Target="https://bulbapedia.bulbagarden.net/wiki/Cubchoo_(Pok%C3%A9mon)" TargetMode="External"/><Relationship Id="rId812" Type="http://schemas.openxmlformats.org/officeDocument/2006/relationships/hyperlink" Target="https://bulbapedia.bulbagarden.net/wiki/Haxorus_(Pok%C3%A9mon)" TargetMode="External"/><Relationship Id="rId849" Type="http://schemas.openxmlformats.org/officeDocument/2006/relationships/hyperlink" Target="https://bulbapedia.bulbagarden.net/wiki/Landorus_(Pok%C3%A9mon)" TargetMode="External"/><Relationship Id="rId844" Type="http://schemas.openxmlformats.org/officeDocument/2006/relationships/hyperlink" Target="https://bulbapedia.bulbagarden.net/wiki/Tornadus_(Pok%C3%A9mon)" TargetMode="External"/><Relationship Id="rId843" Type="http://schemas.openxmlformats.org/officeDocument/2006/relationships/hyperlink" Target="https://bulbapedia.bulbagarden.net/wiki/Tornadus_(Pok%C3%A9mon)" TargetMode="External"/><Relationship Id="rId842" Type="http://schemas.openxmlformats.org/officeDocument/2006/relationships/hyperlink" Target="https://bulbapedia.bulbagarden.net/wiki/Virizion_(Pok%C3%A9mon)" TargetMode="External"/><Relationship Id="rId841" Type="http://schemas.openxmlformats.org/officeDocument/2006/relationships/hyperlink" Target="https://bulbapedia.bulbagarden.net/wiki/Terrakion_(Pok%C3%A9mon)" TargetMode="External"/><Relationship Id="rId848" Type="http://schemas.openxmlformats.org/officeDocument/2006/relationships/hyperlink" Target="https://bulbapedia.bulbagarden.net/wiki/Zekrom_(Pok%C3%A9mon)" TargetMode="External"/><Relationship Id="rId847" Type="http://schemas.openxmlformats.org/officeDocument/2006/relationships/hyperlink" Target="https://bulbapedia.bulbagarden.net/wiki/Reshiram_(Pok%C3%A9mon)" TargetMode="External"/><Relationship Id="rId846" Type="http://schemas.openxmlformats.org/officeDocument/2006/relationships/hyperlink" Target="https://bulbapedia.bulbagarden.net/wiki/Thundurus_(Pok%C3%A9mon)" TargetMode="External"/><Relationship Id="rId845" Type="http://schemas.openxmlformats.org/officeDocument/2006/relationships/hyperlink" Target="https://bulbapedia.bulbagarden.net/wiki/Thundurus_(Pok%C3%A9mon)" TargetMode="External"/><Relationship Id="rId840" Type="http://schemas.openxmlformats.org/officeDocument/2006/relationships/hyperlink" Target="https://bulbapedia.bulbagarden.net/wiki/Cobalion_(Pok%C3%A9mon)" TargetMode="External"/><Relationship Id="rId839" Type="http://schemas.openxmlformats.org/officeDocument/2006/relationships/hyperlink" Target="https://bulbapedia.bulbagarden.net/wiki/Volcarona_(Pok%C3%A9mon)" TargetMode="External"/><Relationship Id="rId838" Type="http://schemas.openxmlformats.org/officeDocument/2006/relationships/hyperlink" Target="https://bulbapedia.bulbagarden.net/wiki/Larvesta_(Pok%C3%A9mon)" TargetMode="External"/><Relationship Id="rId833" Type="http://schemas.openxmlformats.org/officeDocument/2006/relationships/hyperlink" Target="https://bulbapedia.bulbagarden.net/wiki/Heatmor_(Pok%C3%A9mon)" TargetMode="External"/><Relationship Id="rId832" Type="http://schemas.openxmlformats.org/officeDocument/2006/relationships/hyperlink" Target="https://bulbapedia.bulbagarden.net/wiki/Mandibuzz_(Pok%C3%A9mon)" TargetMode="External"/><Relationship Id="rId831" Type="http://schemas.openxmlformats.org/officeDocument/2006/relationships/hyperlink" Target="https://bulbapedia.bulbagarden.net/wiki/Vullaby_(Pok%C3%A9mon)" TargetMode="External"/><Relationship Id="rId830" Type="http://schemas.openxmlformats.org/officeDocument/2006/relationships/hyperlink" Target="https://bulbapedia.bulbagarden.net/wiki/Braviary_(Pok%C3%A9mon)" TargetMode="External"/><Relationship Id="rId837" Type="http://schemas.openxmlformats.org/officeDocument/2006/relationships/hyperlink" Target="https://bulbapedia.bulbagarden.net/wiki/Hydreigon_(Pok%C3%A9mon)" TargetMode="External"/><Relationship Id="rId836" Type="http://schemas.openxmlformats.org/officeDocument/2006/relationships/hyperlink" Target="https://bulbapedia.bulbagarden.net/wiki/Zweilous_(Pok%C3%A9mon)" TargetMode="External"/><Relationship Id="rId835" Type="http://schemas.openxmlformats.org/officeDocument/2006/relationships/hyperlink" Target="https://bulbapedia.bulbagarden.net/wiki/Deino_(Pok%C3%A9mon)" TargetMode="External"/><Relationship Id="rId834" Type="http://schemas.openxmlformats.org/officeDocument/2006/relationships/hyperlink" Target="https://bulbapedia.bulbagarden.net/wiki/Durant_(Pok%C3%A9mon)" TargetMode="External"/><Relationship Id="rId469" Type="http://schemas.openxmlformats.org/officeDocument/2006/relationships/hyperlink" Target="https://bulbapedia.bulbagarden.net/wiki/Seviper_(Pok%C3%A9mon)" TargetMode="External"/><Relationship Id="rId468" Type="http://schemas.openxmlformats.org/officeDocument/2006/relationships/hyperlink" Target="https://bulbapedia.bulbagarden.net/wiki/Zangoose_(Pok%C3%A9mon)" TargetMode="External"/><Relationship Id="rId467" Type="http://schemas.openxmlformats.org/officeDocument/2006/relationships/hyperlink" Target="https://bulbapedia.bulbagarden.net/wiki/Altaria_(Pok%C3%A9mon)" TargetMode="External"/><Relationship Id="rId462" Type="http://schemas.openxmlformats.org/officeDocument/2006/relationships/hyperlink" Target="https://bulbapedia.bulbagarden.net/wiki/Flygon_(Pok%C3%A9mon)" TargetMode="External"/><Relationship Id="rId461" Type="http://schemas.openxmlformats.org/officeDocument/2006/relationships/hyperlink" Target="https://bulbapedia.bulbagarden.net/wiki/Vibrava_(Pok%C3%A9mon)" TargetMode="External"/><Relationship Id="rId460" Type="http://schemas.openxmlformats.org/officeDocument/2006/relationships/hyperlink" Target="https://bulbapedia.bulbagarden.net/wiki/Trapinch_(Pok%C3%A9mon)" TargetMode="External"/><Relationship Id="rId466" Type="http://schemas.openxmlformats.org/officeDocument/2006/relationships/hyperlink" Target="https://bulbapedia.bulbagarden.net/wiki/Swablu_(Pok%C3%A9mon)" TargetMode="External"/><Relationship Id="rId465" Type="http://schemas.openxmlformats.org/officeDocument/2006/relationships/hyperlink" Target="https://bulbapedia.bulbagarden.net/wiki/Cacturne_(Pok%C3%A9mon)" TargetMode="External"/><Relationship Id="rId464" Type="http://schemas.openxmlformats.org/officeDocument/2006/relationships/hyperlink" Target="https://bulbapedia.bulbagarden.net/wiki/Cacturne_(Pok%C3%A9mon)" TargetMode="External"/><Relationship Id="rId463" Type="http://schemas.openxmlformats.org/officeDocument/2006/relationships/hyperlink" Target="https://bulbapedia.bulbagarden.net/wiki/Cacnea_(Pok%C3%A9mon)" TargetMode="External"/><Relationship Id="rId459" Type="http://schemas.openxmlformats.org/officeDocument/2006/relationships/hyperlink" Target="https://bulbapedia.bulbagarden.net/wiki/Spinda_(Pok%C3%A9mon)" TargetMode="External"/><Relationship Id="rId458" Type="http://schemas.openxmlformats.org/officeDocument/2006/relationships/hyperlink" Target="https://bulbapedia.bulbagarden.net/wiki/Grumpig_(Pok%C3%A9mon)" TargetMode="External"/><Relationship Id="rId457" Type="http://schemas.openxmlformats.org/officeDocument/2006/relationships/hyperlink" Target="https://bulbapedia.bulbagarden.net/wiki/Spoink_(Pok%C3%A9mon)" TargetMode="External"/><Relationship Id="rId456" Type="http://schemas.openxmlformats.org/officeDocument/2006/relationships/hyperlink" Target="https://bulbapedia.bulbagarden.net/wiki/Torkoal_(Pok%C3%A9mon)" TargetMode="External"/><Relationship Id="rId451" Type="http://schemas.openxmlformats.org/officeDocument/2006/relationships/hyperlink" Target="https://bulbapedia.bulbagarden.net/wiki/Wailord_(Pok%C3%A9mon)" TargetMode="External"/><Relationship Id="rId450" Type="http://schemas.openxmlformats.org/officeDocument/2006/relationships/hyperlink" Target="https://bulbapedia.bulbagarden.net/wiki/Wailmer_(Pok%C3%A9mon)" TargetMode="External"/><Relationship Id="rId455" Type="http://schemas.openxmlformats.org/officeDocument/2006/relationships/hyperlink" Target="https://bulbapedia.bulbagarden.net/wiki/Camerupt_(Pok%C3%A9mon)" TargetMode="External"/><Relationship Id="rId454" Type="http://schemas.openxmlformats.org/officeDocument/2006/relationships/hyperlink" Target="https://bulbapedia.bulbagarden.net/wiki/Camerupt_(Pok%C3%A9mon)" TargetMode="External"/><Relationship Id="rId453" Type="http://schemas.openxmlformats.org/officeDocument/2006/relationships/hyperlink" Target="https://bulbapedia.bulbagarden.net/wiki/Numel_(Pok%C3%A9mon)" TargetMode="External"/><Relationship Id="rId452" Type="http://schemas.openxmlformats.org/officeDocument/2006/relationships/hyperlink" Target="https://bulbapedia.bulbagarden.net/wiki/Numel_(Pok%C3%A9mon)" TargetMode="External"/><Relationship Id="rId491" Type="http://schemas.openxmlformats.org/officeDocument/2006/relationships/hyperlink" Target="https://bulbapedia.bulbagarden.net/wiki/Tropius_(Pok%C3%A9mon)" TargetMode="External"/><Relationship Id="rId490" Type="http://schemas.openxmlformats.org/officeDocument/2006/relationships/hyperlink" Target="https://bulbapedia.bulbagarden.net/wiki/Dusclops_(Pok%C3%A9mon)" TargetMode="External"/><Relationship Id="rId489" Type="http://schemas.openxmlformats.org/officeDocument/2006/relationships/hyperlink" Target="https://bulbapedia.bulbagarden.net/wiki/Duskull_(Pok%C3%A9mon)" TargetMode="External"/><Relationship Id="rId484" Type="http://schemas.openxmlformats.org/officeDocument/2006/relationships/hyperlink" Target="https://bulbapedia.bulbagarden.net/wiki/Milotic_(Pok%C3%A9mon)" TargetMode="External"/><Relationship Id="rId483" Type="http://schemas.openxmlformats.org/officeDocument/2006/relationships/hyperlink" Target="https://bulbapedia.bulbagarden.net/wiki/Milotic_(Pok%C3%A9mon)" TargetMode="External"/><Relationship Id="rId482" Type="http://schemas.openxmlformats.org/officeDocument/2006/relationships/hyperlink" Target="https://bulbapedia.bulbagarden.net/wiki/Feebas_(Pok%C3%A9mon)" TargetMode="External"/><Relationship Id="rId481" Type="http://schemas.openxmlformats.org/officeDocument/2006/relationships/hyperlink" Target="https://bulbapedia.bulbagarden.net/wiki/Armaldo_(Pok%C3%A9mon)" TargetMode="External"/><Relationship Id="rId488" Type="http://schemas.openxmlformats.org/officeDocument/2006/relationships/hyperlink" Target="https://bulbapedia.bulbagarden.net/wiki/Banette_(Pok%C3%A9mon)" TargetMode="External"/><Relationship Id="rId487" Type="http://schemas.openxmlformats.org/officeDocument/2006/relationships/hyperlink" Target="https://bulbapedia.bulbagarden.net/wiki/Shuppet_(Pok%C3%A9mon)" TargetMode="External"/><Relationship Id="rId486" Type="http://schemas.openxmlformats.org/officeDocument/2006/relationships/hyperlink" Target="https://bulbapedia.bulbagarden.net/wiki/Kecleon_(Pok%C3%A9mon)" TargetMode="External"/><Relationship Id="rId485" Type="http://schemas.openxmlformats.org/officeDocument/2006/relationships/hyperlink" Target="https://bulbapedia.bulbagarden.net/wiki/Castform_(Pok%C3%A9mon)" TargetMode="External"/><Relationship Id="rId480" Type="http://schemas.openxmlformats.org/officeDocument/2006/relationships/hyperlink" Target="https://bulbapedia.bulbagarden.net/wiki/Anorith_(Pok%C3%A9mon)" TargetMode="External"/><Relationship Id="rId479" Type="http://schemas.openxmlformats.org/officeDocument/2006/relationships/hyperlink" Target="https://bulbapedia.bulbagarden.net/wiki/Cradily_(Pok%C3%A9mon)" TargetMode="External"/><Relationship Id="rId478" Type="http://schemas.openxmlformats.org/officeDocument/2006/relationships/hyperlink" Target="https://bulbapedia.bulbagarden.net/wiki/Lileep_(Pok%C3%A9mon)" TargetMode="External"/><Relationship Id="rId473" Type="http://schemas.openxmlformats.org/officeDocument/2006/relationships/hyperlink" Target="https://bulbapedia.bulbagarden.net/wiki/Whiscash_(Pok%C3%A9mon)" TargetMode="External"/><Relationship Id="rId472" Type="http://schemas.openxmlformats.org/officeDocument/2006/relationships/hyperlink" Target="https://bulbapedia.bulbagarden.net/wiki/Barboach_(Pok%C3%A9mon)" TargetMode="External"/><Relationship Id="rId471" Type="http://schemas.openxmlformats.org/officeDocument/2006/relationships/hyperlink" Target="https://bulbapedia.bulbagarden.net/wiki/Solrock_(Pok%C3%A9mon)" TargetMode="External"/><Relationship Id="rId470" Type="http://schemas.openxmlformats.org/officeDocument/2006/relationships/hyperlink" Target="https://bulbapedia.bulbagarden.net/wiki/Lunatone_(Pok%C3%A9mon)" TargetMode="External"/><Relationship Id="rId477" Type="http://schemas.openxmlformats.org/officeDocument/2006/relationships/hyperlink" Target="https://bulbapedia.bulbagarden.net/wiki/Claydol_(Pok%C3%A9mon)" TargetMode="External"/><Relationship Id="rId476" Type="http://schemas.openxmlformats.org/officeDocument/2006/relationships/hyperlink" Target="https://bulbapedia.bulbagarden.net/wiki/Baltoy_(Pok%C3%A9mon)" TargetMode="External"/><Relationship Id="rId475" Type="http://schemas.openxmlformats.org/officeDocument/2006/relationships/hyperlink" Target="https://bulbapedia.bulbagarden.net/wiki/Crawdaunt_(Pok%C3%A9mon)" TargetMode="External"/><Relationship Id="rId474" Type="http://schemas.openxmlformats.org/officeDocument/2006/relationships/hyperlink" Target="https://bulbapedia.bulbagarden.net/wiki/Corphish_(Pok%C3%A9mon)" TargetMode="External"/><Relationship Id="rId426" Type="http://schemas.openxmlformats.org/officeDocument/2006/relationships/hyperlink" Target="https://bulbapedia.bulbagarden.net/wiki/Delcatty_(Pok%C3%A9mon)" TargetMode="External"/><Relationship Id="rId425" Type="http://schemas.openxmlformats.org/officeDocument/2006/relationships/hyperlink" Target="https://bulbapedia.bulbagarden.net/wiki/Skitty_(Pok%C3%A9mon)" TargetMode="External"/><Relationship Id="rId424" Type="http://schemas.openxmlformats.org/officeDocument/2006/relationships/hyperlink" Target="https://bulbapedia.bulbagarden.net/wiki/Nosepass_(Pok%C3%A9mon)" TargetMode="External"/><Relationship Id="rId423" Type="http://schemas.openxmlformats.org/officeDocument/2006/relationships/hyperlink" Target="https://bulbapedia.bulbagarden.net/wiki/Azurill_(Pok%C3%A9mon)" TargetMode="External"/><Relationship Id="rId429" Type="http://schemas.openxmlformats.org/officeDocument/2006/relationships/hyperlink" Target="https://bulbapedia.bulbagarden.net/wiki/Aron_(Pok%C3%A9mon)" TargetMode="External"/><Relationship Id="rId428" Type="http://schemas.openxmlformats.org/officeDocument/2006/relationships/hyperlink" Target="https://bulbapedia.bulbagarden.net/wiki/Mawile_(Pok%C3%A9mon)" TargetMode="External"/><Relationship Id="rId427" Type="http://schemas.openxmlformats.org/officeDocument/2006/relationships/hyperlink" Target="https://bulbapedia.bulbagarden.net/wiki/Sableye_(Pok%C3%A9mon)" TargetMode="External"/><Relationship Id="rId422" Type="http://schemas.openxmlformats.org/officeDocument/2006/relationships/hyperlink" Target="https://bulbapedia.bulbagarden.net/wiki/Hariyama_(Pok%C3%A9mon)" TargetMode="External"/><Relationship Id="rId421" Type="http://schemas.openxmlformats.org/officeDocument/2006/relationships/hyperlink" Target="https://bulbapedia.bulbagarden.net/wiki/Makuhita_(Pok%C3%A9mon)" TargetMode="External"/><Relationship Id="rId420" Type="http://schemas.openxmlformats.org/officeDocument/2006/relationships/hyperlink" Target="https://bulbapedia.bulbagarden.net/wiki/Exploud_(Pok%C3%A9mon)" TargetMode="External"/><Relationship Id="rId415" Type="http://schemas.openxmlformats.org/officeDocument/2006/relationships/hyperlink" Target="https://bulbapedia.bulbagarden.net/wiki/Nincada_(Pok%C3%A9mon)" TargetMode="External"/><Relationship Id="rId899" Type="http://schemas.openxmlformats.org/officeDocument/2006/relationships/hyperlink" Target="https://bulbapedia.bulbagarden.net/wiki/Flab%C3%A9b%C3%A9_(Pok%C3%A9mon)" TargetMode="External"/><Relationship Id="rId414" Type="http://schemas.openxmlformats.org/officeDocument/2006/relationships/hyperlink" Target="https://bulbapedia.bulbagarden.net/wiki/Slaking_(Pok%C3%A9mon)" TargetMode="External"/><Relationship Id="rId898" Type="http://schemas.openxmlformats.org/officeDocument/2006/relationships/hyperlink" Target="https://bulbapedia.bulbagarden.net/wiki/Flab%C3%A9b%C3%A9_(Pok%C3%A9mon)" TargetMode="External"/><Relationship Id="rId413" Type="http://schemas.openxmlformats.org/officeDocument/2006/relationships/hyperlink" Target="https://bulbapedia.bulbagarden.net/wiki/Vigoroth_(Pok%C3%A9mon)" TargetMode="External"/><Relationship Id="rId897" Type="http://schemas.openxmlformats.org/officeDocument/2006/relationships/hyperlink" Target="https://bulbapedia.bulbagarden.net/wiki/Flab%C3%A9b%C3%A9_(Pok%C3%A9mon)" TargetMode="External"/><Relationship Id="rId412" Type="http://schemas.openxmlformats.org/officeDocument/2006/relationships/hyperlink" Target="https://bulbapedia.bulbagarden.net/wiki/Slakoth_(Pok%C3%A9mon)" TargetMode="External"/><Relationship Id="rId896" Type="http://schemas.openxmlformats.org/officeDocument/2006/relationships/hyperlink" Target="https://bulbapedia.bulbagarden.net/wiki/Flab%C3%A9b%C3%A9_(Pok%C3%A9mon)" TargetMode="External"/><Relationship Id="rId419" Type="http://schemas.openxmlformats.org/officeDocument/2006/relationships/hyperlink" Target="https://bulbapedia.bulbagarden.net/wiki/Loudred_(Pok%C3%A9mon)" TargetMode="External"/><Relationship Id="rId418" Type="http://schemas.openxmlformats.org/officeDocument/2006/relationships/hyperlink" Target="https://bulbapedia.bulbagarden.net/wiki/Whismur_(Pok%C3%A9mon)" TargetMode="External"/><Relationship Id="rId417" Type="http://schemas.openxmlformats.org/officeDocument/2006/relationships/hyperlink" Target="https://bulbapedia.bulbagarden.net/wiki/Shedinja_(Pok%C3%A9mon)" TargetMode="External"/><Relationship Id="rId416" Type="http://schemas.openxmlformats.org/officeDocument/2006/relationships/hyperlink" Target="https://bulbapedia.bulbagarden.net/wiki/Ninjask_(Pok%C3%A9mon)" TargetMode="External"/><Relationship Id="rId891" Type="http://schemas.openxmlformats.org/officeDocument/2006/relationships/hyperlink" Target="https://bulbapedia.bulbagarden.net/wiki/Vivillon_(Pok%C3%A9mon)" TargetMode="External"/><Relationship Id="rId890" Type="http://schemas.openxmlformats.org/officeDocument/2006/relationships/hyperlink" Target="https://bulbapedia.bulbagarden.net/wiki/Vivillon_(Pok%C3%A9mon)" TargetMode="External"/><Relationship Id="rId411" Type="http://schemas.openxmlformats.org/officeDocument/2006/relationships/hyperlink" Target="https://bulbapedia.bulbagarden.net/wiki/Breloom_(Pok%C3%A9mon)" TargetMode="External"/><Relationship Id="rId895" Type="http://schemas.openxmlformats.org/officeDocument/2006/relationships/hyperlink" Target="https://bulbapedia.bulbagarden.net/wiki/Flab%C3%A9b%C3%A9_(Pok%C3%A9mon)" TargetMode="External"/><Relationship Id="rId410" Type="http://schemas.openxmlformats.org/officeDocument/2006/relationships/hyperlink" Target="https://bulbapedia.bulbagarden.net/wiki/Shroomish_(Pok%C3%A9mon)" TargetMode="External"/><Relationship Id="rId894" Type="http://schemas.openxmlformats.org/officeDocument/2006/relationships/hyperlink" Target="https://bulbapedia.bulbagarden.net/wiki/Pyroar_(Pok%C3%A9mon)" TargetMode="External"/><Relationship Id="rId893" Type="http://schemas.openxmlformats.org/officeDocument/2006/relationships/hyperlink" Target="https://bulbapedia.bulbagarden.net/wiki/Pyroar_(Pok%C3%A9mon)" TargetMode="External"/><Relationship Id="rId892" Type="http://schemas.openxmlformats.org/officeDocument/2006/relationships/hyperlink" Target="https://bulbapedia.bulbagarden.net/wiki/Litleo_(Pok%C3%A9mon)" TargetMode="External"/><Relationship Id="rId448" Type="http://schemas.openxmlformats.org/officeDocument/2006/relationships/hyperlink" Target="https://bulbapedia.bulbagarden.net/wiki/Carvanha_(Pok%C3%A9mon)" TargetMode="External"/><Relationship Id="rId447" Type="http://schemas.openxmlformats.org/officeDocument/2006/relationships/hyperlink" Target="https://bulbapedia.bulbagarden.net/wiki/Swalot_(Pok%C3%A9mon)" TargetMode="External"/><Relationship Id="rId446" Type="http://schemas.openxmlformats.org/officeDocument/2006/relationships/hyperlink" Target="https://bulbapedia.bulbagarden.net/wiki/Swalot_(Pok%C3%A9mon)" TargetMode="External"/><Relationship Id="rId445" Type="http://schemas.openxmlformats.org/officeDocument/2006/relationships/hyperlink" Target="https://bulbapedia.bulbagarden.net/wiki/Gulpin_(Pok%C3%A9mon)" TargetMode="External"/><Relationship Id="rId449" Type="http://schemas.openxmlformats.org/officeDocument/2006/relationships/hyperlink" Target="https://bulbapedia.bulbagarden.net/wiki/Sharpedo_(Pok%C3%A9mon)" TargetMode="External"/><Relationship Id="rId440" Type="http://schemas.openxmlformats.org/officeDocument/2006/relationships/hyperlink" Target="https://bulbapedia.bulbagarden.net/wiki/Volbeat_(Pok%C3%A9mon)" TargetMode="External"/><Relationship Id="rId444" Type="http://schemas.openxmlformats.org/officeDocument/2006/relationships/hyperlink" Target="https://bulbapedia.bulbagarden.net/wiki/Gulpin_(Pok%C3%A9mon)" TargetMode="External"/><Relationship Id="rId443" Type="http://schemas.openxmlformats.org/officeDocument/2006/relationships/hyperlink" Target="https://bulbapedia.bulbagarden.net/wiki/Roselia_(Pok%C3%A9mon)" TargetMode="External"/><Relationship Id="rId442" Type="http://schemas.openxmlformats.org/officeDocument/2006/relationships/hyperlink" Target="https://bulbapedia.bulbagarden.net/wiki/Roselia_(Pok%C3%A9mon)" TargetMode="External"/><Relationship Id="rId441" Type="http://schemas.openxmlformats.org/officeDocument/2006/relationships/hyperlink" Target="https://bulbapedia.bulbagarden.net/wiki/Illumise_(Pok%C3%A9mon)" TargetMode="External"/><Relationship Id="rId437" Type="http://schemas.openxmlformats.org/officeDocument/2006/relationships/hyperlink" Target="https://bulbapedia.bulbagarden.net/wiki/Manectric_(Pok%C3%A9mon)" TargetMode="External"/><Relationship Id="rId436" Type="http://schemas.openxmlformats.org/officeDocument/2006/relationships/hyperlink" Target="https://bulbapedia.bulbagarden.net/wiki/Electrike_(Pok%C3%A9mon)" TargetMode="External"/><Relationship Id="rId435" Type="http://schemas.openxmlformats.org/officeDocument/2006/relationships/hyperlink" Target="https://bulbapedia.bulbagarden.net/wiki/Medicham_(Pok%C3%A9mon)" TargetMode="External"/><Relationship Id="rId434" Type="http://schemas.openxmlformats.org/officeDocument/2006/relationships/hyperlink" Target="https://bulbapedia.bulbagarden.net/wiki/Medicham_(Pok%C3%A9mon)" TargetMode="External"/><Relationship Id="rId439" Type="http://schemas.openxmlformats.org/officeDocument/2006/relationships/hyperlink" Target="https://bulbapedia.bulbagarden.net/wiki/Minun_(Pok%C3%A9mon)" TargetMode="External"/><Relationship Id="rId438" Type="http://schemas.openxmlformats.org/officeDocument/2006/relationships/hyperlink" Target="https://bulbapedia.bulbagarden.net/wiki/Plusle_(Pok%C3%A9mon)" TargetMode="External"/><Relationship Id="rId433" Type="http://schemas.openxmlformats.org/officeDocument/2006/relationships/hyperlink" Target="https://bulbapedia.bulbagarden.net/wiki/Meditite_(Pok%C3%A9mon)" TargetMode="External"/><Relationship Id="rId432" Type="http://schemas.openxmlformats.org/officeDocument/2006/relationships/hyperlink" Target="https://bulbapedia.bulbagarden.net/wiki/Meditite_(Pok%C3%A9mon)" TargetMode="External"/><Relationship Id="rId431" Type="http://schemas.openxmlformats.org/officeDocument/2006/relationships/hyperlink" Target="https://bulbapedia.bulbagarden.net/wiki/Aggron_(Pok%C3%A9mon)" TargetMode="External"/><Relationship Id="rId430" Type="http://schemas.openxmlformats.org/officeDocument/2006/relationships/hyperlink" Target="https://bulbapedia.bulbagarden.net/wiki/Lairon_(Pok%C3%A9mon)"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4.13"/>
    <col customWidth="1" min="2" max="7" width="13.88"/>
    <col customWidth="1" min="8" max="8" width="32.75"/>
    <col customWidth="1" min="9" max="9" width="4.13"/>
  </cols>
  <sheetData>
    <row r="1" ht="15.75" customHeight="1">
      <c r="A1" s="1"/>
      <c r="B1" s="1"/>
      <c r="C1" s="2"/>
      <c r="D1" s="1"/>
      <c r="E1" s="1"/>
      <c r="F1" s="1"/>
      <c r="G1" s="1"/>
      <c r="H1" s="1"/>
      <c r="I1" s="1"/>
    </row>
    <row r="2" ht="31.5" customHeight="1">
      <c r="A2" s="1"/>
      <c r="B2" s="3" t="s">
        <v>0</v>
      </c>
      <c r="I2" s="1"/>
    </row>
    <row r="3">
      <c r="A3" s="1"/>
      <c r="B3" s="4" t="s">
        <v>1</v>
      </c>
      <c r="I3" s="1"/>
    </row>
    <row r="4" ht="18.0" customHeight="1">
      <c r="A4" s="1"/>
      <c r="B4" s="5" t="s">
        <v>2</v>
      </c>
      <c r="I4" s="1"/>
    </row>
    <row r="5" ht="18.0" customHeight="1">
      <c r="A5" s="1"/>
      <c r="B5" s="6" t="s">
        <v>3</v>
      </c>
      <c r="I5" s="1"/>
    </row>
    <row r="6" ht="18.0" customHeight="1">
      <c r="A6" s="1"/>
      <c r="B6" s="5" t="s">
        <v>4</v>
      </c>
      <c r="I6" s="1"/>
    </row>
    <row r="7" ht="18.0" customHeight="1">
      <c r="A7" s="1"/>
      <c r="B7" s="7"/>
      <c r="C7" s="8" t="s">
        <v>5</v>
      </c>
      <c r="D7" s="8" t="s">
        <v>6</v>
      </c>
      <c r="E7" s="8" t="s">
        <v>7</v>
      </c>
      <c r="F7" s="8" t="s">
        <v>8</v>
      </c>
      <c r="G7" s="8" t="s">
        <v>9</v>
      </c>
      <c r="H7" s="8" t="s">
        <v>10</v>
      </c>
      <c r="I7" s="1"/>
    </row>
    <row r="8" ht="18.0" customHeight="1">
      <c r="A8" s="1"/>
      <c r="B8" s="9" t="s">
        <v>11</v>
      </c>
      <c r="C8" s="9" t="s">
        <v>12</v>
      </c>
      <c r="D8" s="9" t="s">
        <v>12</v>
      </c>
      <c r="E8" s="9" t="s">
        <v>12</v>
      </c>
      <c r="F8" s="9" t="s">
        <v>12</v>
      </c>
      <c r="G8" s="9" t="s">
        <v>12</v>
      </c>
      <c r="H8" s="9" t="s">
        <v>13</v>
      </c>
      <c r="I8" s="1"/>
    </row>
    <row r="9" ht="18.0" customHeight="1">
      <c r="A9" s="1"/>
      <c r="B9" s="8" t="s">
        <v>14</v>
      </c>
      <c r="C9" s="8" t="s">
        <v>12</v>
      </c>
      <c r="D9" s="8" t="s">
        <v>12</v>
      </c>
      <c r="E9" s="8" t="s">
        <v>12</v>
      </c>
      <c r="F9" s="7"/>
      <c r="G9" s="7"/>
      <c r="H9" s="8" t="s">
        <v>15</v>
      </c>
      <c r="I9" s="1"/>
    </row>
    <row r="10" ht="18.0" customHeight="1">
      <c r="A10" s="1"/>
      <c r="B10" s="9" t="s">
        <v>16</v>
      </c>
      <c r="C10" s="9" t="s">
        <v>12</v>
      </c>
      <c r="D10" s="9" t="s">
        <v>12</v>
      </c>
      <c r="E10" s="10"/>
      <c r="F10" s="9" t="s">
        <v>12</v>
      </c>
      <c r="G10" s="10"/>
      <c r="H10" s="9" t="s">
        <v>17</v>
      </c>
      <c r="I10" s="1"/>
    </row>
    <row r="11" ht="18.0" customHeight="1">
      <c r="A11" s="1"/>
      <c r="B11" s="8" t="s">
        <v>18</v>
      </c>
      <c r="C11" s="8" t="s">
        <v>12</v>
      </c>
      <c r="D11" s="7"/>
      <c r="E11" s="7"/>
      <c r="F11" s="7"/>
      <c r="G11" s="7"/>
      <c r="H11" s="8" t="s">
        <v>19</v>
      </c>
      <c r="I11" s="1"/>
    </row>
    <row r="12" ht="18.0" customHeight="1">
      <c r="A12" s="1"/>
      <c r="B12" s="9" t="s">
        <v>20</v>
      </c>
      <c r="I12" s="1"/>
    </row>
    <row r="13" ht="18.0" customHeight="1">
      <c r="A13" s="1"/>
      <c r="B13" s="11" t="s">
        <v>21</v>
      </c>
      <c r="D13" s="12" t="s">
        <v>22</v>
      </c>
      <c r="I13" s="1"/>
    </row>
    <row r="14" ht="18.0" customHeight="1">
      <c r="A14" s="1"/>
      <c r="B14" s="13" t="s">
        <v>23</v>
      </c>
      <c r="D14" s="14" t="s">
        <v>24</v>
      </c>
      <c r="I14" s="1"/>
    </row>
    <row r="15" ht="21.75" customHeight="1">
      <c r="A15" s="1"/>
      <c r="B15" s="15" t="s">
        <v>25</v>
      </c>
      <c r="I15" s="1"/>
    </row>
    <row r="16" ht="427.5" customHeight="1">
      <c r="A16" s="1"/>
      <c r="B16" s="16"/>
      <c r="I16" s="1"/>
    </row>
    <row r="17">
      <c r="A17" s="17"/>
      <c r="B17" s="18" t="s">
        <v>26</v>
      </c>
      <c r="I17" s="2"/>
    </row>
    <row r="18">
      <c r="A18" s="17"/>
      <c r="B18" s="19" t="s">
        <v>27</v>
      </c>
      <c r="I18" s="2"/>
    </row>
    <row r="19">
      <c r="A19" s="17"/>
      <c r="B19" s="18" t="s">
        <v>28</v>
      </c>
      <c r="I19" s="2"/>
    </row>
    <row r="20">
      <c r="A20" s="17"/>
      <c r="B20" s="20" t="s">
        <v>29</v>
      </c>
      <c r="I20" s="2"/>
    </row>
    <row r="21">
      <c r="A21" s="17"/>
      <c r="B21" s="18" t="s">
        <v>30</v>
      </c>
      <c r="I21" s="2"/>
    </row>
    <row r="22">
      <c r="A22" s="17"/>
      <c r="B22" s="16">
        <v>1.0</v>
      </c>
      <c r="C22" s="21" t="s">
        <v>31</v>
      </c>
      <c r="I22" s="2"/>
    </row>
    <row r="23">
      <c r="A23" s="17"/>
      <c r="B23" s="22">
        <v>0.0</v>
      </c>
      <c r="C23" s="23" t="s">
        <v>32</v>
      </c>
      <c r="I23" s="2"/>
    </row>
    <row r="24">
      <c r="A24" s="17"/>
      <c r="B24" s="16" t="s">
        <v>33</v>
      </c>
      <c r="C24" s="21" t="s">
        <v>34</v>
      </c>
      <c r="I24" s="2"/>
    </row>
    <row r="25">
      <c r="A25" s="17"/>
      <c r="B25" s="24" t="s">
        <v>12</v>
      </c>
      <c r="C25" s="25" t="s">
        <v>35</v>
      </c>
      <c r="I25" s="2"/>
    </row>
    <row r="26">
      <c r="A26" s="17"/>
      <c r="B26" s="26"/>
      <c r="C26" s="21" t="s">
        <v>36</v>
      </c>
      <c r="I26" s="2"/>
    </row>
    <row r="27">
      <c r="A27" s="17"/>
      <c r="B27" s="27"/>
      <c r="C27" s="28"/>
      <c r="D27" s="28"/>
      <c r="E27" s="28"/>
      <c r="F27" s="28"/>
      <c r="G27" s="28"/>
      <c r="H27" s="28"/>
      <c r="I27" s="2"/>
    </row>
    <row r="28">
      <c r="A28" s="17"/>
      <c r="B28" s="29" t="s">
        <v>37</v>
      </c>
      <c r="C28" s="28" t="s">
        <v>38</v>
      </c>
      <c r="I28" s="2"/>
    </row>
    <row r="29">
      <c r="A29" s="17"/>
      <c r="B29" s="29" t="s">
        <v>39</v>
      </c>
      <c r="C29" s="28" t="s">
        <v>40</v>
      </c>
      <c r="I29" s="2"/>
    </row>
    <row r="30">
      <c r="A30" s="17"/>
      <c r="B30" s="29" t="s">
        <v>41</v>
      </c>
      <c r="C30" s="2" t="s">
        <v>42</v>
      </c>
      <c r="I30" s="2"/>
    </row>
    <row r="31">
      <c r="A31" s="17"/>
      <c r="B31" s="27" t="s">
        <v>43</v>
      </c>
      <c r="C31" s="28" t="s">
        <v>44</v>
      </c>
      <c r="I31" s="2"/>
    </row>
    <row r="32">
      <c r="A32" s="17"/>
      <c r="B32" s="29" t="s">
        <v>45</v>
      </c>
      <c r="C32" s="17" t="s">
        <v>46</v>
      </c>
      <c r="I32" s="2"/>
    </row>
    <row r="33">
      <c r="A33" s="17"/>
      <c r="B33" s="27" t="s">
        <v>47</v>
      </c>
      <c r="C33" s="28" t="s">
        <v>48</v>
      </c>
      <c r="I33" s="2"/>
    </row>
    <row r="34">
      <c r="A34" s="17"/>
      <c r="B34" s="29">
        <v>1.1</v>
      </c>
      <c r="C34" s="17" t="s">
        <v>49</v>
      </c>
      <c r="I34" s="2"/>
    </row>
    <row r="35">
      <c r="A35" s="17"/>
      <c r="B35" s="29">
        <v>1.2</v>
      </c>
      <c r="C35" s="2" t="s">
        <v>50</v>
      </c>
      <c r="I35" s="2"/>
    </row>
    <row r="36">
      <c r="A36" s="17"/>
      <c r="B36" s="27">
        <v>1.3</v>
      </c>
      <c r="C36" s="2" t="s">
        <v>51</v>
      </c>
      <c r="I36" s="2"/>
    </row>
    <row r="37">
      <c r="A37" s="17"/>
      <c r="B37" s="30" t="s">
        <v>52</v>
      </c>
      <c r="C37" s="31" t="s">
        <v>53</v>
      </c>
      <c r="I37" s="2"/>
    </row>
    <row r="38">
      <c r="A38" s="32"/>
      <c r="B38" s="29" t="s">
        <v>54</v>
      </c>
      <c r="C38" s="33" t="s">
        <v>55</v>
      </c>
      <c r="I38" s="32"/>
    </row>
    <row r="39">
      <c r="A39" s="34"/>
      <c r="B39" s="30">
        <v>1.4</v>
      </c>
      <c r="C39" s="31" t="s">
        <v>56</v>
      </c>
      <c r="I39" s="34"/>
    </row>
    <row r="40">
      <c r="A40" s="34"/>
      <c r="B40" s="17"/>
      <c r="C40" s="17"/>
      <c r="D40" s="17"/>
      <c r="E40" s="17"/>
      <c r="F40" s="17"/>
      <c r="G40" s="17"/>
      <c r="H40" s="17"/>
      <c r="I40" s="34"/>
    </row>
    <row r="41">
      <c r="A41" s="34"/>
      <c r="B41" s="17"/>
      <c r="C41" s="17"/>
      <c r="D41" s="17"/>
      <c r="E41" s="17"/>
      <c r="F41" s="17"/>
      <c r="G41" s="17"/>
      <c r="H41" s="17"/>
      <c r="I41" s="34"/>
    </row>
  </sheetData>
  <mergeCells count="34">
    <mergeCell ref="B13:C13"/>
    <mergeCell ref="B14:C14"/>
    <mergeCell ref="B2:H2"/>
    <mergeCell ref="B3:H3"/>
    <mergeCell ref="B4:H4"/>
    <mergeCell ref="B5:H5"/>
    <mergeCell ref="B6:H6"/>
    <mergeCell ref="B12:H12"/>
    <mergeCell ref="D13:H13"/>
    <mergeCell ref="D14:H14"/>
    <mergeCell ref="B15:H15"/>
    <mergeCell ref="B16:H16"/>
    <mergeCell ref="B17:H17"/>
    <mergeCell ref="B18:H18"/>
    <mergeCell ref="B19:H19"/>
    <mergeCell ref="B20:H20"/>
    <mergeCell ref="B21:H21"/>
    <mergeCell ref="C22:H22"/>
    <mergeCell ref="C23:H23"/>
    <mergeCell ref="C24:H24"/>
    <mergeCell ref="C25:H25"/>
    <mergeCell ref="C26:H26"/>
    <mergeCell ref="C28:H28"/>
    <mergeCell ref="C36:H36"/>
    <mergeCell ref="C37:H37"/>
    <mergeCell ref="C38:H38"/>
    <mergeCell ref="C39:H39"/>
    <mergeCell ref="C29:H29"/>
    <mergeCell ref="C30:H30"/>
    <mergeCell ref="C31:H31"/>
    <mergeCell ref="C32:H32"/>
    <mergeCell ref="C33:H33"/>
    <mergeCell ref="C34:H34"/>
    <mergeCell ref="C35:H35"/>
  </mergeCells>
  <hyperlinks>
    <hyperlink r:id="rId1" ref="D13"/>
    <hyperlink r:id="rId2" ref="D14"/>
  </hyperlinks>
  <drawing r:id="rId3"/>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63"/>
    <col customWidth="1" min="2" max="2" width="21.38"/>
    <col customWidth="1" min="3" max="3" width="5.5"/>
    <col customWidth="1" min="4" max="4" width="7.13"/>
    <col customWidth="1" min="5" max="5" width="7.88"/>
    <col customWidth="1" min="6" max="6" width="12.13"/>
    <col customWidth="1" min="7" max="7" width="4.75"/>
    <col customWidth="1" min="8" max="8" width="6.5"/>
    <col customWidth="1" min="9" max="9" width="5.5"/>
    <col customWidth="1" min="10" max="10" width="4.13"/>
    <col customWidth="1" min="11" max="12" width="5.38"/>
  </cols>
  <sheetData>
    <row r="1">
      <c r="A1" s="191" t="s">
        <v>76</v>
      </c>
      <c r="B1" s="191" t="s">
        <v>73</v>
      </c>
      <c r="C1" s="36" t="s">
        <v>74</v>
      </c>
      <c r="D1" s="36" t="s">
        <v>75</v>
      </c>
      <c r="E1" s="195" t="s">
        <v>3703</v>
      </c>
      <c r="F1" s="36" t="s">
        <v>76</v>
      </c>
      <c r="G1" s="195" t="s">
        <v>3704</v>
      </c>
      <c r="H1" s="191" t="s">
        <v>3705</v>
      </c>
      <c r="I1" s="191" t="s">
        <v>3706</v>
      </c>
      <c r="J1" s="191" t="s">
        <v>3707</v>
      </c>
      <c r="K1" s="191" t="s">
        <v>3708</v>
      </c>
      <c r="L1" s="191" t="s">
        <v>3709</v>
      </c>
    </row>
    <row r="2">
      <c r="A2" s="191" t="s">
        <v>77</v>
      </c>
      <c r="B2" s="191"/>
      <c r="C2" s="36"/>
      <c r="D2" s="36"/>
      <c r="E2" s="195" t="str">
        <f t="shared" ref="E2:E1396" si="1">ifna(lower(G2&amp;C2&amp;D2),"")</f>
        <v>1</v>
      </c>
      <c r="F2" s="36" t="str">
        <f t="shared" ref="F2:F1396" si="2">ifna(lower(A2&amp;C2&amp;D2),"")</f>
        <v>bulbasaur</v>
      </c>
      <c r="G2" s="196">
        <v>1.0</v>
      </c>
      <c r="H2" s="191" t="s">
        <v>3710</v>
      </c>
      <c r="I2" s="197">
        <v>1.0</v>
      </c>
      <c r="J2" s="191" t="s">
        <v>1254</v>
      </c>
      <c r="K2" s="191" t="s">
        <v>3711</v>
      </c>
      <c r="L2" s="197">
        <v>148.0</v>
      </c>
    </row>
    <row r="3">
      <c r="A3" s="191" t="s">
        <v>78</v>
      </c>
      <c r="B3" s="191"/>
      <c r="C3" s="36"/>
      <c r="D3" s="36"/>
      <c r="E3" s="195" t="str">
        <f t="shared" si="1"/>
        <v>2</v>
      </c>
      <c r="F3" s="36" t="str">
        <f t="shared" si="2"/>
        <v>ivysaur</v>
      </c>
      <c r="G3" s="196">
        <v>2.0</v>
      </c>
      <c r="H3" s="191" t="s">
        <v>3712</v>
      </c>
      <c r="I3" s="197">
        <v>2.0</v>
      </c>
      <c r="J3" s="191" t="s">
        <v>1254</v>
      </c>
      <c r="K3" s="191" t="s">
        <v>3713</v>
      </c>
      <c r="L3" s="197">
        <v>149.0</v>
      </c>
    </row>
    <row r="4">
      <c r="A4" s="191" t="s">
        <v>79</v>
      </c>
      <c r="B4" s="191"/>
      <c r="C4" s="36"/>
      <c r="D4" s="36"/>
      <c r="E4" s="195" t="str">
        <f t="shared" si="1"/>
        <v>3</v>
      </c>
      <c r="F4" s="36" t="str">
        <f t="shared" si="2"/>
        <v>venusaur</v>
      </c>
      <c r="G4" s="196">
        <v>3.0</v>
      </c>
      <c r="H4" s="191" t="s">
        <v>3714</v>
      </c>
      <c r="I4" s="197">
        <v>3.0</v>
      </c>
      <c r="J4" s="191" t="s">
        <v>1254</v>
      </c>
      <c r="K4" s="191" t="s">
        <v>3715</v>
      </c>
      <c r="L4" s="197">
        <v>150.0</v>
      </c>
    </row>
    <row r="5">
      <c r="A5" s="191" t="s">
        <v>79</v>
      </c>
      <c r="B5" s="191"/>
      <c r="C5" s="36"/>
      <c r="D5" s="36" t="s">
        <v>80</v>
      </c>
      <c r="E5" s="195" t="str">
        <f t="shared" si="1"/>
        <v>3-f</v>
      </c>
      <c r="F5" s="36" t="str">
        <f t="shared" si="2"/>
        <v>venusaur-f</v>
      </c>
      <c r="G5" s="196">
        <v>3.0</v>
      </c>
      <c r="H5" s="191" t="s">
        <v>3714</v>
      </c>
      <c r="I5" s="197">
        <v>3.0</v>
      </c>
      <c r="J5" s="191" t="s">
        <v>1254</v>
      </c>
      <c r="K5" s="191" t="s">
        <v>3715</v>
      </c>
      <c r="L5" s="197">
        <v>150.0</v>
      </c>
    </row>
    <row r="6">
      <c r="A6" s="191" t="s">
        <v>81</v>
      </c>
      <c r="B6" s="191"/>
      <c r="C6" s="36"/>
      <c r="D6" s="36"/>
      <c r="E6" s="195" t="str">
        <f t="shared" si="1"/>
        <v>4</v>
      </c>
      <c r="F6" s="36" t="str">
        <f t="shared" si="2"/>
        <v>charmander</v>
      </c>
      <c r="G6" s="196">
        <v>4.0</v>
      </c>
      <c r="H6" s="197">
        <v>378.0</v>
      </c>
      <c r="I6" s="197">
        <v>4.0</v>
      </c>
      <c r="J6" s="191" t="s">
        <v>1254</v>
      </c>
      <c r="K6" s="191" t="s">
        <v>3716</v>
      </c>
      <c r="L6" s="197">
        <v>151.0</v>
      </c>
    </row>
    <row r="7">
      <c r="A7" s="191" t="s">
        <v>82</v>
      </c>
      <c r="B7" s="191"/>
      <c r="C7" s="36"/>
      <c r="D7" s="36"/>
      <c r="E7" s="195" t="str">
        <f t="shared" si="1"/>
        <v>5</v>
      </c>
      <c r="F7" s="36" t="str">
        <f t="shared" si="2"/>
        <v>charmeleon</v>
      </c>
      <c r="G7" s="196">
        <v>5.0</v>
      </c>
      <c r="H7" s="197">
        <v>379.0</v>
      </c>
      <c r="I7" s="197">
        <v>5.0</v>
      </c>
      <c r="J7" s="191" t="s">
        <v>1254</v>
      </c>
      <c r="K7" s="191" t="s">
        <v>3717</v>
      </c>
      <c r="L7" s="197">
        <v>152.0</v>
      </c>
    </row>
    <row r="8">
      <c r="A8" s="191" t="s">
        <v>83</v>
      </c>
      <c r="B8" s="191"/>
      <c r="C8" s="36"/>
      <c r="D8" s="36"/>
      <c r="E8" s="195" t="str">
        <f t="shared" si="1"/>
        <v>6</v>
      </c>
      <c r="F8" s="36" t="str">
        <f t="shared" si="2"/>
        <v>charizard</v>
      </c>
      <c r="G8" s="196">
        <v>6.0</v>
      </c>
      <c r="H8" s="197">
        <v>380.0</v>
      </c>
      <c r="I8" s="197">
        <v>6.0</v>
      </c>
      <c r="J8" s="191" t="s">
        <v>1254</v>
      </c>
      <c r="K8" s="191" t="s">
        <v>3718</v>
      </c>
      <c r="L8" s="197">
        <v>153.0</v>
      </c>
    </row>
    <row r="9">
      <c r="A9" s="191" t="s">
        <v>84</v>
      </c>
      <c r="B9" s="191"/>
      <c r="C9" s="36"/>
      <c r="D9" s="36"/>
      <c r="E9" s="195" t="str">
        <f t="shared" si="1"/>
        <v>7</v>
      </c>
      <c r="F9" s="36" t="str">
        <f t="shared" si="2"/>
        <v>squirtle</v>
      </c>
      <c r="G9" s="196">
        <v>7.0</v>
      </c>
      <c r="H9" s="191" t="s">
        <v>3719</v>
      </c>
      <c r="I9" s="197">
        <v>7.0</v>
      </c>
      <c r="J9" s="191" t="s">
        <v>1254</v>
      </c>
      <c r="K9" s="191" t="s">
        <v>3720</v>
      </c>
      <c r="L9" s="197">
        <v>154.0</v>
      </c>
    </row>
    <row r="10">
      <c r="A10" s="191" t="s">
        <v>85</v>
      </c>
      <c r="B10" s="191"/>
      <c r="C10" s="36"/>
      <c r="D10" s="36"/>
      <c r="E10" s="195" t="str">
        <f t="shared" si="1"/>
        <v>8</v>
      </c>
      <c r="F10" s="36" t="str">
        <f t="shared" si="2"/>
        <v>wartortle</v>
      </c>
      <c r="G10" s="196">
        <v>8.0</v>
      </c>
      <c r="H10" s="191" t="s">
        <v>3721</v>
      </c>
      <c r="I10" s="197">
        <v>8.0</v>
      </c>
      <c r="J10" s="191" t="s">
        <v>1254</v>
      </c>
      <c r="K10" s="191" t="s">
        <v>3722</v>
      </c>
      <c r="L10" s="197">
        <v>155.0</v>
      </c>
    </row>
    <row r="11">
      <c r="A11" s="191" t="s">
        <v>86</v>
      </c>
      <c r="B11" s="191"/>
      <c r="C11" s="36"/>
      <c r="D11" s="36"/>
      <c r="E11" s="195" t="str">
        <f t="shared" si="1"/>
        <v>9</v>
      </c>
      <c r="F11" s="36" t="str">
        <f t="shared" si="2"/>
        <v>blastoise</v>
      </c>
      <c r="G11" s="196">
        <v>9.0</v>
      </c>
      <c r="H11" s="191" t="s">
        <v>3723</v>
      </c>
      <c r="I11" s="197">
        <v>9.0</v>
      </c>
      <c r="J11" s="191" t="s">
        <v>1254</v>
      </c>
      <c r="K11" s="191" t="s">
        <v>3724</v>
      </c>
      <c r="L11" s="197">
        <v>156.0</v>
      </c>
    </row>
    <row r="12">
      <c r="A12" s="191" t="s">
        <v>87</v>
      </c>
      <c r="B12" s="191"/>
      <c r="C12" s="36"/>
      <c r="D12" s="36"/>
      <c r="E12" s="195" t="str">
        <f t="shared" si="1"/>
        <v>10</v>
      </c>
      <c r="F12" s="36" t="str">
        <f t="shared" si="2"/>
        <v>caterpie</v>
      </c>
      <c r="G12" s="196">
        <v>10.0</v>
      </c>
      <c r="H12" s="197">
        <v>13.0</v>
      </c>
      <c r="I12" s="197">
        <v>10.0</v>
      </c>
      <c r="J12" s="191" t="s">
        <v>1254</v>
      </c>
      <c r="K12" s="191" t="s">
        <v>1254</v>
      </c>
      <c r="L12" s="191" t="s">
        <v>1254</v>
      </c>
    </row>
    <row r="13">
      <c r="A13" s="191" t="s">
        <v>88</v>
      </c>
      <c r="B13" s="191"/>
      <c r="C13" s="36"/>
      <c r="D13" s="36"/>
      <c r="E13" s="195" t="str">
        <f t="shared" si="1"/>
        <v>11</v>
      </c>
      <c r="F13" s="36" t="str">
        <f t="shared" si="2"/>
        <v>metapod</v>
      </c>
      <c r="G13" s="196">
        <v>11.0</v>
      </c>
      <c r="H13" s="197">
        <v>14.0</v>
      </c>
      <c r="I13" s="197">
        <v>11.0</v>
      </c>
      <c r="J13" s="191" t="s">
        <v>1254</v>
      </c>
      <c r="K13" s="191" t="s">
        <v>1254</v>
      </c>
      <c r="L13" s="191" t="s">
        <v>1254</v>
      </c>
    </row>
    <row r="14">
      <c r="A14" s="191" t="s">
        <v>89</v>
      </c>
      <c r="B14" s="191"/>
      <c r="C14" s="36"/>
      <c r="D14" s="36"/>
      <c r="E14" s="195" t="str">
        <f t="shared" si="1"/>
        <v>12</v>
      </c>
      <c r="F14" s="36" t="str">
        <f t="shared" si="2"/>
        <v>butterfree</v>
      </c>
      <c r="G14" s="196">
        <v>12.0</v>
      </c>
      <c r="H14" s="197">
        <v>15.0</v>
      </c>
      <c r="I14" s="197">
        <v>12.0</v>
      </c>
      <c r="J14" s="191" t="s">
        <v>1254</v>
      </c>
      <c r="K14" s="191" t="s">
        <v>1254</v>
      </c>
      <c r="L14" s="191" t="s">
        <v>1254</v>
      </c>
    </row>
    <row r="15">
      <c r="A15" s="191" t="s">
        <v>89</v>
      </c>
      <c r="B15" s="191"/>
      <c r="C15" s="36"/>
      <c r="D15" s="36" t="s">
        <v>80</v>
      </c>
      <c r="E15" s="195" t="str">
        <f t="shared" si="1"/>
        <v>12-f</v>
      </c>
      <c r="F15" s="36" t="str">
        <f t="shared" si="2"/>
        <v>butterfree-f</v>
      </c>
      <c r="G15" s="196">
        <v>12.0</v>
      </c>
      <c r="H15" s="197">
        <v>15.0</v>
      </c>
      <c r="I15" s="197">
        <v>12.0</v>
      </c>
      <c r="J15" s="191" t="s">
        <v>1254</v>
      </c>
      <c r="K15" s="191" t="s">
        <v>1254</v>
      </c>
      <c r="L15" s="191" t="s">
        <v>1254</v>
      </c>
    </row>
    <row r="16">
      <c r="A16" s="191" t="s">
        <v>90</v>
      </c>
      <c r="B16" s="191"/>
      <c r="C16" s="36"/>
      <c r="D16" s="36"/>
      <c r="E16" s="195" t="str">
        <f t="shared" si="1"/>
        <v>13</v>
      </c>
      <c r="F16" s="36" t="str">
        <f t="shared" si="2"/>
        <v>weedle</v>
      </c>
      <c r="G16" s="196">
        <v>13.0</v>
      </c>
      <c r="H16" s="191" t="s">
        <v>1254</v>
      </c>
      <c r="I16" s="197">
        <v>13.0</v>
      </c>
      <c r="J16" s="191" t="s">
        <v>1254</v>
      </c>
      <c r="K16" s="191" t="s">
        <v>1254</v>
      </c>
      <c r="L16" s="197">
        <v>18.0</v>
      </c>
    </row>
    <row r="17">
      <c r="A17" s="191" t="s">
        <v>91</v>
      </c>
      <c r="B17" s="191"/>
      <c r="C17" s="36"/>
      <c r="D17" s="36"/>
      <c r="E17" s="195" t="str">
        <f t="shared" si="1"/>
        <v>14</v>
      </c>
      <c r="F17" s="36" t="str">
        <f t="shared" si="2"/>
        <v>kakuna</v>
      </c>
      <c r="G17" s="196">
        <v>14.0</v>
      </c>
      <c r="H17" s="191" t="s">
        <v>1254</v>
      </c>
      <c r="I17" s="197">
        <v>14.0</v>
      </c>
      <c r="J17" s="191" t="s">
        <v>1254</v>
      </c>
      <c r="K17" s="191" t="s">
        <v>1254</v>
      </c>
      <c r="L17" s="197">
        <v>19.0</v>
      </c>
    </row>
    <row r="18">
      <c r="A18" s="191" t="s">
        <v>92</v>
      </c>
      <c r="B18" s="191"/>
      <c r="C18" s="36"/>
      <c r="D18" s="36"/>
      <c r="E18" s="195" t="str">
        <f t="shared" si="1"/>
        <v>15</v>
      </c>
      <c r="F18" s="36" t="str">
        <f t="shared" si="2"/>
        <v>beedrill</v>
      </c>
      <c r="G18" s="196">
        <v>15.0</v>
      </c>
      <c r="H18" s="191" t="s">
        <v>1254</v>
      </c>
      <c r="I18" s="197">
        <v>15.0</v>
      </c>
      <c r="J18" s="191" t="s">
        <v>1254</v>
      </c>
      <c r="K18" s="191" t="s">
        <v>1254</v>
      </c>
      <c r="L18" s="197">
        <v>20.0</v>
      </c>
    </row>
    <row r="19">
      <c r="A19" s="191" t="s">
        <v>93</v>
      </c>
      <c r="B19" s="191"/>
      <c r="C19" s="36"/>
      <c r="D19" s="36"/>
      <c r="E19" s="195" t="str">
        <f t="shared" si="1"/>
        <v>16</v>
      </c>
      <c r="F19" s="36" t="str">
        <f t="shared" si="2"/>
        <v>pidgey</v>
      </c>
      <c r="G19" s="196">
        <v>16.0</v>
      </c>
      <c r="H19" s="191" t="s">
        <v>1254</v>
      </c>
      <c r="I19" s="197">
        <v>16.0</v>
      </c>
      <c r="J19" s="191" t="s">
        <v>1254</v>
      </c>
      <c r="K19" s="191" t="s">
        <v>1254</v>
      </c>
      <c r="L19" s="197">
        <v>21.0</v>
      </c>
    </row>
    <row r="20">
      <c r="A20" s="191" t="s">
        <v>94</v>
      </c>
      <c r="B20" s="191"/>
      <c r="C20" s="36"/>
      <c r="D20" s="36"/>
      <c r="E20" s="195" t="str">
        <f t="shared" si="1"/>
        <v>17</v>
      </c>
      <c r="F20" s="36" t="str">
        <f t="shared" si="2"/>
        <v>pidgeotto</v>
      </c>
      <c r="G20" s="196">
        <v>17.0</v>
      </c>
      <c r="H20" s="191" t="s">
        <v>1254</v>
      </c>
      <c r="I20" s="197">
        <v>17.0</v>
      </c>
      <c r="J20" s="191" t="s">
        <v>1254</v>
      </c>
      <c r="K20" s="191" t="s">
        <v>1254</v>
      </c>
      <c r="L20" s="197">
        <v>22.0</v>
      </c>
    </row>
    <row r="21">
      <c r="A21" s="191" t="s">
        <v>95</v>
      </c>
      <c r="B21" s="191"/>
      <c r="C21" s="36"/>
      <c r="D21" s="36"/>
      <c r="E21" s="195" t="str">
        <f t="shared" si="1"/>
        <v>18</v>
      </c>
      <c r="F21" s="36" t="str">
        <f t="shared" si="2"/>
        <v>pidgeot</v>
      </c>
      <c r="G21" s="196">
        <v>18.0</v>
      </c>
      <c r="H21" s="191" t="s">
        <v>1254</v>
      </c>
      <c r="I21" s="197">
        <v>18.0</v>
      </c>
      <c r="J21" s="191" t="s">
        <v>1254</v>
      </c>
      <c r="K21" s="191" t="s">
        <v>1254</v>
      </c>
      <c r="L21" s="197">
        <v>23.0</v>
      </c>
    </row>
    <row r="22">
      <c r="A22" s="191" t="s">
        <v>96</v>
      </c>
      <c r="B22" s="191" t="s">
        <v>97</v>
      </c>
      <c r="C22" s="36"/>
      <c r="D22" s="36"/>
      <c r="E22" s="195" t="str">
        <f t="shared" si="1"/>
        <v>19</v>
      </c>
      <c r="F22" s="36" t="str">
        <f t="shared" si="2"/>
        <v>rattata</v>
      </c>
      <c r="G22" s="196">
        <v>19.0</v>
      </c>
      <c r="H22" s="191" t="s">
        <v>1254</v>
      </c>
      <c r="I22" s="197">
        <v>19.0</v>
      </c>
      <c r="J22" s="191" t="s">
        <v>1254</v>
      </c>
      <c r="K22" s="191" t="s">
        <v>1254</v>
      </c>
      <c r="L22" s="191" t="s">
        <v>1254</v>
      </c>
    </row>
    <row r="23">
      <c r="A23" s="191" t="s">
        <v>96</v>
      </c>
      <c r="B23" s="191" t="s">
        <v>98</v>
      </c>
      <c r="C23" s="198">
        <v>-1.0</v>
      </c>
      <c r="D23" s="36"/>
      <c r="E23" s="195" t="str">
        <f t="shared" si="1"/>
        <v>19-1</v>
      </c>
      <c r="F23" s="36" t="str">
        <f t="shared" si="2"/>
        <v>rattata-1</v>
      </c>
      <c r="G23" s="196">
        <v>19.0</v>
      </c>
      <c r="H23" s="191" t="s">
        <v>1254</v>
      </c>
      <c r="I23" s="191"/>
      <c r="J23" s="191" t="s">
        <v>1254</v>
      </c>
      <c r="K23" s="191" t="s">
        <v>1254</v>
      </c>
      <c r="L23" s="191" t="s">
        <v>1254</v>
      </c>
    </row>
    <row r="24">
      <c r="A24" s="191" t="s">
        <v>96</v>
      </c>
      <c r="B24" s="191" t="s">
        <v>97</v>
      </c>
      <c r="C24" s="36"/>
      <c r="D24" s="36" t="s">
        <v>80</v>
      </c>
      <c r="E24" s="195" t="str">
        <f t="shared" si="1"/>
        <v>19-f</v>
      </c>
      <c r="F24" s="36" t="str">
        <f t="shared" si="2"/>
        <v>rattata-f</v>
      </c>
      <c r="G24" s="196">
        <v>19.0</v>
      </c>
      <c r="H24" s="191" t="s">
        <v>1254</v>
      </c>
      <c r="I24" s="197">
        <v>19.0</v>
      </c>
      <c r="J24" s="191" t="s">
        <v>1254</v>
      </c>
      <c r="K24" s="191" t="s">
        <v>1254</v>
      </c>
      <c r="L24" s="191" t="s">
        <v>1254</v>
      </c>
    </row>
    <row r="25">
      <c r="A25" s="191" t="s">
        <v>99</v>
      </c>
      <c r="B25" s="191" t="s">
        <v>97</v>
      </c>
      <c r="C25" s="36"/>
      <c r="D25" s="36"/>
      <c r="E25" s="195" t="str">
        <f t="shared" si="1"/>
        <v>20</v>
      </c>
      <c r="F25" s="36" t="str">
        <f t="shared" si="2"/>
        <v>raticate</v>
      </c>
      <c r="G25" s="196">
        <v>20.0</v>
      </c>
      <c r="H25" s="191" t="s">
        <v>1254</v>
      </c>
      <c r="I25" s="197">
        <v>20.0</v>
      </c>
      <c r="J25" s="191" t="s">
        <v>1254</v>
      </c>
      <c r="K25" s="191" t="s">
        <v>1254</v>
      </c>
      <c r="L25" s="191" t="s">
        <v>1254</v>
      </c>
    </row>
    <row r="26">
      <c r="A26" s="191" t="s">
        <v>99</v>
      </c>
      <c r="B26" s="191" t="s">
        <v>98</v>
      </c>
      <c r="C26" s="198">
        <v>-1.0</v>
      </c>
      <c r="D26" s="36"/>
      <c r="E26" s="195" t="str">
        <f t="shared" si="1"/>
        <v>20-1</v>
      </c>
      <c r="F26" s="36" t="str">
        <f t="shared" si="2"/>
        <v>raticate-1</v>
      </c>
      <c r="G26" s="196">
        <v>20.0</v>
      </c>
      <c r="H26" s="191" t="s">
        <v>1254</v>
      </c>
      <c r="I26" s="191"/>
      <c r="J26" s="191" t="s">
        <v>1254</v>
      </c>
      <c r="K26" s="191" t="s">
        <v>1254</v>
      </c>
      <c r="L26" s="191" t="s">
        <v>1254</v>
      </c>
    </row>
    <row r="27">
      <c r="A27" s="191" t="s">
        <v>99</v>
      </c>
      <c r="B27" s="191" t="s">
        <v>97</v>
      </c>
      <c r="C27" s="36"/>
      <c r="D27" s="36" t="s">
        <v>80</v>
      </c>
      <c r="E27" s="195" t="str">
        <f t="shared" si="1"/>
        <v>20-f</v>
      </c>
      <c r="F27" s="36" t="str">
        <f t="shared" si="2"/>
        <v>raticate-f</v>
      </c>
      <c r="G27" s="196">
        <v>20.0</v>
      </c>
      <c r="H27" s="191" t="s">
        <v>1254</v>
      </c>
      <c r="I27" s="197">
        <v>20.0</v>
      </c>
      <c r="J27" s="191" t="s">
        <v>1254</v>
      </c>
      <c r="K27" s="191" t="s">
        <v>1254</v>
      </c>
      <c r="L27" s="191" t="s">
        <v>1254</v>
      </c>
    </row>
    <row r="28">
      <c r="A28" s="191" t="s">
        <v>100</v>
      </c>
      <c r="B28" s="191"/>
      <c r="C28" s="36"/>
      <c r="D28" s="36"/>
      <c r="E28" s="195" t="str">
        <f t="shared" si="1"/>
        <v>21</v>
      </c>
      <c r="F28" s="36" t="str">
        <f t="shared" si="2"/>
        <v>spearow</v>
      </c>
      <c r="G28" s="196">
        <v>21.0</v>
      </c>
      <c r="H28" s="191" t="s">
        <v>1254</v>
      </c>
      <c r="I28" s="197">
        <v>21.0</v>
      </c>
      <c r="J28" s="191" t="s">
        <v>1254</v>
      </c>
      <c r="K28" s="191" t="s">
        <v>1254</v>
      </c>
      <c r="L28" s="191" t="s">
        <v>1254</v>
      </c>
    </row>
    <row r="29">
      <c r="A29" s="191" t="s">
        <v>101</v>
      </c>
      <c r="B29" s="191"/>
      <c r="C29" s="36"/>
      <c r="D29" s="36"/>
      <c r="E29" s="195" t="str">
        <f t="shared" si="1"/>
        <v>22</v>
      </c>
      <c r="F29" s="36" t="str">
        <f t="shared" si="2"/>
        <v>fearow</v>
      </c>
      <c r="G29" s="196">
        <v>22.0</v>
      </c>
      <c r="H29" s="191" t="s">
        <v>1254</v>
      </c>
      <c r="I29" s="197">
        <v>22.0</v>
      </c>
      <c r="J29" s="191" t="s">
        <v>1254</v>
      </c>
      <c r="K29" s="191" t="s">
        <v>1254</v>
      </c>
      <c r="L29" s="191" t="s">
        <v>1254</v>
      </c>
    </row>
    <row r="30">
      <c r="A30" s="191" t="s">
        <v>102</v>
      </c>
      <c r="B30" s="191"/>
      <c r="C30" s="36"/>
      <c r="D30" s="36"/>
      <c r="E30" s="195" t="str">
        <f t="shared" si="1"/>
        <v>23</v>
      </c>
      <c r="F30" s="36" t="str">
        <f t="shared" si="2"/>
        <v>ekans</v>
      </c>
      <c r="G30" s="196">
        <v>23.0</v>
      </c>
      <c r="H30" s="191" t="s">
        <v>1254</v>
      </c>
      <c r="I30" s="197">
        <v>23.0</v>
      </c>
      <c r="J30" s="191" t="s">
        <v>1254</v>
      </c>
      <c r="K30" s="191" t="s">
        <v>3725</v>
      </c>
      <c r="L30" s="197">
        <v>60.0</v>
      </c>
    </row>
    <row r="31">
      <c r="A31" s="191" t="s">
        <v>103</v>
      </c>
      <c r="B31" s="191"/>
      <c r="C31" s="36"/>
      <c r="D31" s="36"/>
      <c r="E31" s="195" t="str">
        <f t="shared" si="1"/>
        <v>24</v>
      </c>
      <c r="F31" s="36" t="str">
        <f t="shared" si="2"/>
        <v>arbok</v>
      </c>
      <c r="G31" s="196">
        <v>24.0</v>
      </c>
      <c r="H31" s="191" t="s">
        <v>1254</v>
      </c>
      <c r="I31" s="197">
        <v>24.0</v>
      </c>
      <c r="J31" s="191" t="s">
        <v>1254</v>
      </c>
      <c r="K31" s="191" t="s">
        <v>3726</v>
      </c>
      <c r="L31" s="197">
        <v>61.0</v>
      </c>
    </row>
    <row r="32">
      <c r="A32" s="191" t="s">
        <v>104</v>
      </c>
      <c r="B32" s="191"/>
      <c r="C32" s="36"/>
      <c r="D32" s="36"/>
      <c r="E32" s="195" t="str">
        <f t="shared" si="1"/>
        <v>25</v>
      </c>
      <c r="F32" s="36" t="str">
        <f t="shared" si="2"/>
        <v>pikachu</v>
      </c>
      <c r="G32" s="196">
        <v>25.0</v>
      </c>
      <c r="H32" s="197">
        <v>194.0</v>
      </c>
      <c r="I32" s="197">
        <v>25.0</v>
      </c>
      <c r="J32" s="197">
        <v>56.0</v>
      </c>
      <c r="K32" s="191" t="s">
        <v>3727</v>
      </c>
      <c r="L32" s="197">
        <v>53.0</v>
      </c>
    </row>
    <row r="33">
      <c r="A33" s="191" t="s">
        <v>104</v>
      </c>
      <c r="B33" s="191" t="s">
        <v>3728</v>
      </c>
      <c r="C33" s="198">
        <v>-1.0</v>
      </c>
      <c r="D33" s="36"/>
      <c r="E33" s="195" t="str">
        <f t="shared" si="1"/>
        <v>25-1</v>
      </c>
      <c r="F33" s="36" t="str">
        <f t="shared" si="2"/>
        <v>pikachu-1</v>
      </c>
      <c r="G33" s="196">
        <v>25.0</v>
      </c>
      <c r="H33" s="191"/>
      <c r="I33" s="191"/>
      <c r="J33" s="191"/>
      <c r="K33" s="191" t="s">
        <v>3727</v>
      </c>
      <c r="L33" s="197">
        <v>53.0</v>
      </c>
    </row>
    <row r="34">
      <c r="A34" s="191" t="s">
        <v>104</v>
      </c>
      <c r="B34" s="191" t="s">
        <v>3729</v>
      </c>
      <c r="C34" s="198">
        <v>-2.0</v>
      </c>
      <c r="D34" s="36"/>
      <c r="E34" s="195" t="str">
        <f t="shared" si="1"/>
        <v>25-2</v>
      </c>
      <c r="F34" s="36" t="str">
        <f t="shared" si="2"/>
        <v>pikachu-2</v>
      </c>
      <c r="G34" s="196">
        <v>25.0</v>
      </c>
      <c r="H34" s="191"/>
      <c r="I34" s="191"/>
      <c r="J34" s="191"/>
      <c r="K34" s="191" t="s">
        <v>3727</v>
      </c>
      <c r="L34" s="197">
        <v>53.0</v>
      </c>
    </row>
    <row r="35">
      <c r="A35" s="191" t="s">
        <v>104</v>
      </c>
      <c r="B35" s="191" t="s">
        <v>3730</v>
      </c>
      <c r="C35" s="198">
        <v>-3.0</v>
      </c>
      <c r="D35" s="36"/>
      <c r="E35" s="195" t="str">
        <f t="shared" si="1"/>
        <v>25-3</v>
      </c>
      <c r="F35" s="36" t="str">
        <f t="shared" si="2"/>
        <v>pikachu-3</v>
      </c>
      <c r="G35" s="196">
        <v>25.0</v>
      </c>
      <c r="H35" s="191"/>
      <c r="I35" s="191"/>
      <c r="J35" s="191"/>
      <c r="K35" s="191" t="s">
        <v>3727</v>
      </c>
      <c r="L35" s="197">
        <v>53.0</v>
      </c>
    </row>
    <row r="36">
      <c r="A36" s="191" t="s">
        <v>104</v>
      </c>
      <c r="B36" s="191" t="s">
        <v>3731</v>
      </c>
      <c r="C36" s="198">
        <v>-4.0</v>
      </c>
      <c r="D36" s="36"/>
      <c r="E36" s="195" t="str">
        <f t="shared" si="1"/>
        <v>25-4</v>
      </c>
      <c r="F36" s="36" t="str">
        <f t="shared" si="2"/>
        <v>pikachu-4</v>
      </c>
      <c r="G36" s="196">
        <v>25.0</v>
      </c>
      <c r="H36" s="191"/>
      <c r="I36" s="191"/>
      <c r="J36" s="191"/>
      <c r="K36" s="191" t="s">
        <v>3727</v>
      </c>
      <c r="L36" s="197">
        <v>53.0</v>
      </c>
    </row>
    <row r="37">
      <c r="A37" s="191" t="s">
        <v>104</v>
      </c>
      <c r="B37" s="191" t="s">
        <v>3732</v>
      </c>
      <c r="C37" s="198">
        <v>-5.0</v>
      </c>
      <c r="D37" s="36"/>
      <c r="E37" s="195" t="str">
        <f t="shared" si="1"/>
        <v>25-5</v>
      </c>
      <c r="F37" s="36" t="str">
        <f t="shared" si="2"/>
        <v>pikachu-5</v>
      </c>
      <c r="G37" s="196">
        <v>25.0</v>
      </c>
      <c r="H37" s="191"/>
      <c r="I37" s="191"/>
      <c r="J37" s="191"/>
      <c r="K37" s="191" t="s">
        <v>3727</v>
      </c>
      <c r="L37" s="197">
        <v>53.0</v>
      </c>
    </row>
    <row r="38">
      <c r="A38" s="191" t="s">
        <v>104</v>
      </c>
      <c r="B38" s="191" t="s">
        <v>3733</v>
      </c>
      <c r="C38" s="198">
        <v>-6.0</v>
      </c>
      <c r="D38" s="36"/>
      <c r="E38" s="195" t="str">
        <f t="shared" si="1"/>
        <v>25-6</v>
      </c>
      <c r="F38" s="36" t="str">
        <f t="shared" si="2"/>
        <v>pikachu-6</v>
      </c>
      <c r="G38" s="196">
        <v>25.0</v>
      </c>
      <c r="H38" s="191"/>
      <c r="I38" s="191"/>
      <c r="J38" s="191"/>
      <c r="K38" s="191" t="s">
        <v>3727</v>
      </c>
      <c r="L38" s="197">
        <v>53.0</v>
      </c>
    </row>
    <row r="39">
      <c r="A39" s="191" t="s">
        <v>104</v>
      </c>
      <c r="B39" s="191" t="s">
        <v>3734</v>
      </c>
      <c r="C39" s="198">
        <v>-7.0</v>
      </c>
      <c r="D39" s="36"/>
      <c r="E39" s="195" t="str">
        <f t="shared" si="1"/>
        <v>25-7</v>
      </c>
      <c r="F39" s="36" t="str">
        <f t="shared" si="2"/>
        <v>pikachu-7</v>
      </c>
      <c r="G39" s="196">
        <v>25.0</v>
      </c>
      <c r="H39" s="191"/>
      <c r="I39" s="191"/>
      <c r="J39" s="191"/>
      <c r="K39" s="191" t="s">
        <v>3727</v>
      </c>
      <c r="L39" s="197">
        <v>53.0</v>
      </c>
    </row>
    <row r="40">
      <c r="A40" s="191" t="s">
        <v>104</v>
      </c>
      <c r="B40" s="191" t="s">
        <v>3735</v>
      </c>
      <c r="C40" s="198">
        <v>-9.0</v>
      </c>
      <c r="D40" s="36"/>
      <c r="E40" s="195" t="str">
        <f t="shared" si="1"/>
        <v>25-9</v>
      </c>
      <c r="F40" s="36" t="str">
        <f t="shared" si="2"/>
        <v>pikachu-9</v>
      </c>
      <c r="G40" s="196">
        <v>25.0</v>
      </c>
      <c r="H40" s="191"/>
      <c r="I40" s="191"/>
      <c r="J40" s="191"/>
      <c r="K40" s="191" t="s">
        <v>3727</v>
      </c>
      <c r="L40" s="197">
        <v>53.0</v>
      </c>
    </row>
    <row r="41">
      <c r="A41" s="191" t="s">
        <v>104</v>
      </c>
      <c r="B41" s="191"/>
      <c r="C41" s="36"/>
      <c r="D41" s="36" t="s">
        <v>80</v>
      </c>
      <c r="E41" s="195" t="str">
        <f t="shared" si="1"/>
        <v>25-f</v>
      </c>
      <c r="F41" s="36" t="str">
        <f t="shared" si="2"/>
        <v>pikachu-f</v>
      </c>
      <c r="G41" s="196">
        <v>25.0</v>
      </c>
      <c r="H41" s="197">
        <v>194.0</v>
      </c>
      <c r="I41" s="197">
        <v>25.0</v>
      </c>
      <c r="J41" s="197">
        <v>56.0</v>
      </c>
      <c r="K41" s="191" t="s">
        <v>3727</v>
      </c>
      <c r="L41" s="197">
        <v>53.0</v>
      </c>
    </row>
    <row r="42">
      <c r="A42" s="191" t="s">
        <v>105</v>
      </c>
      <c r="B42" s="191" t="s">
        <v>97</v>
      </c>
      <c r="C42" s="36"/>
      <c r="D42" s="36"/>
      <c r="E42" s="195" t="str">
        <f t="shared" si="1"/>
        <v>26</v>
      </c>
      <c r="F42" s="36" t="str">
        <f t="shared" si="2"/>
        <v>raichu</v>
      </c>
      <c r="G42" s="196">
        <v>26.0</v>
      </c>
      <c r="H42" s="197">
        <v>195.0</v>
      </c>
      <c r="I42" s="197">
        <v>26.0</v>
      </c>
      <c r="J42" s="197">
        <v>57.0</v>
      </c>
      <c r="K42" s="191" t="s">
        <v>3736</v>
      </c>
      <c r="L42" s="197">
        <v>54.0</v>
      </c>
    </row>
    <row r="43">
      <c r="A43" s="191" t="s">
        <v>105</v>
      </c>
      <c r="B43" s="191" t="s">
        <v>98</v>
      </c>
      <c r="C43" s="198">
        <v>-1.0</v>
      </c>
      <c r="D43" s="36"/>
      <c r="E43" s="195" t="str">
        <f t="shared" si="1"/>
        <v>26-1</v>
      </c>
      <c r="F43" s="36" t="str">
        <f t="shared" si="2"/>
        <v>raichu-1</v>
      </c>
      <c r="G43" s="196">
        <v>26.0</v>
      </c>
      <c r="H43" s="197">
        <v>195.0</v>
      </c>
      <c r="I43" s="191"/>
      <c r="J43" s="191"/>
      <c r="K43" s="191" t="s">
        <v>3736</v>
      </c>
      <c r="L43" s="197">
        <v>54.0</v>
      </c>
    </row>
    <row r="44">
      <c r="A44" s="191" t="s">
        <v>105</v>
      </c>
      <c r="B44" s="191" t="s">
        <v>97</v>
      </c>
      <c r="C44" s="36"/>
      <c r="D44" s="36" t="s">
        <v>80</v>
      </c>
      <c r="E44" s="195" t="str">
        <f t="shared" si="1"/>
        <v>26-f</v>
      </c>
      <c r="F44" s="36" t="str">
        <f t="shared" si="2"/>
        <v>raichu-f</v>
      </c>
      <c r="G44" s="196">
        <v>26.0</v>
      </c>
      <c r="H44" s="197">
        <v>195.0</v>
      </c>
      <c r="I44" s="197">
        <v>26.0</v>
      </c>
      <c r="J44" s="197">
        <v>57.0</v>
      </c>
      <c r="K44" s="191" t="s">
        <v>3736</v>
      </c>
      <c r="L44" s="197">
        <v>54.0</v>
      </c>
    </row>
    <row r="45">
      <c r="A45" s="191" t="s">
        <v>106</v>
      </c>
      <c r="B45" s="191" t="s">
        <v>97</v>
      </c>
      <c r="C45" s="36"/>
      <c r="D45" s="36"/>
      <c r="E45" s="195" t="str">
        <f t="shared" si="1"/>
        <v>27</v>
      </c>
      <c r="F45" s="36" t="str">
        <f t="shared" si="2"/>
        <v>sandshrew</v>
      </c>
      <c r="G45" s="196">
        <v>27.0</v>
      </c>
      <c r="H45" s="191" t="s">
        <v>3737</v>
      </c>
      <c r="I45" s="197">
        <v>27.0</v>
      </c>
      <c r="J45" s="191" t="s">
        <v>1254</v>
      </c>
      <c r="K45" s="191" t="s">
        <v>3738</v>
      </c>
      <c r="L45" s="191" t="s">
        <v>1254</v>
      </c>
    </row>
    <row r="46">
      <c r="A46" s="191" t="s">
        <v>106</v>
      </c>
      <c r="B46" s="191" t="s">
        <v>98</v>
      </c>
      <c r="C46" s="198">
        <v>-1.0</v>
      </c>
      <c r="D46" s="36"/>
      <c r="E46" s="195" t="str">
        <f t="shared" si="1"/>
        <v>27-1</v>
      </c>
      <c r="F46" s="36" t="str">
        <f t="shared" si="2"/>
        <v>sandshrew-1</v>
      </c>
      <c r="G46" s="196">
        <v>27.0</v>
      </c>
      <c r="H46" s="191" t="s">
        <v>3737</v>
      </c>
      <c r="I46" s="191"/>
      <c r="J46" s="191" t="s">
        <v>1254</v>
      </c>
      <c r="K46" s="191" t="s">
        <v>3739</v>
      </c>
      <c r="L46" s="191" t="s">
        <v>1254</v>
      </c>
    </row>
    <row r="47">
      <c r="A47" s="191" t="s">
        <v>107</v>
      </c>
      <c r="B47" s="191" t="s">
        <v>97</v>
      </c>
      <c r="C47" s="36"/>
      <c r="D47" s="36"/>
      <c r="E47" s="195" t="str">
        <f t="shared" si="1"/>
        <v>28</v>
      </c>
      <c r="F47" s="36" t="str">
        <f t="shared" si="2"/>
        <v>sandslash</v>
      </c>
      <c r="G47" s="196">
        <v>28.0</v>
      </c>
      <c r="H47" s="191" t="s">
        <v>3740</v>
      </c>
      <c r="I47" s="197">
        <v>28.0</v>
      </c>
      <c r="J47" s="191" t="s">
        <v>1254</v>
      </c>
      <c r="K47" s="191" t="s">
        <v>3741</v>
      </c>
      <c r="L47" s="191" t="s">
        <v>1254</v>
      </c>
    </row>
    <row r="48">
      <c r="A48" s="191" t="s">
        <v>107</v>
      </c>
      <c r="B48" s="191" t="s">
        <v>98</v>
      </c>
      <c r="C48" s="198">
        <v>-1.0</v>
      </c>
      <c r="D48" s="36"/>
      <c r="E48" s="195" t="str">
        <f t="shared" si="1"/>
        <v>28-1</v>
      </c>
      <c r="F48" s="36" t="str">
        <f t="shared" si="2"/>
        <v>sandslash-1</v>
      </c>
      <c r="G48" s="196">
        <v>28.0</v>
      </c>
      <c r="H48" s="191" t="s">
        <v>3740</v>
      </c>
      <c r="I48" s="191"/>
      <c r="J48" s="191" t="s">
        <v>1254</v>
      </c>
      <c r="K48" s="191" t="s">
        <v>3742</v>
      </c>
      <c r="L48" s="191" t="s">
        <v>1254</v>
      </c>
    </row>
    <row r="49">
      <c r="A49" s="191" t="s">
        <v>108</v>
      </c>
      <c r="B49" s="191"/>
      <c r="C49" s="36"/>
      <c r="D49" s="36"/>
      <c r="E49" s="195" t="str">
        <f t="shared" si="1"/>
        <v>29</v>
      </c>
      <c r="F49" s="36" t="str">
        <f t="shared" si="2"/>
        <v>nidoran♀</v>
      </c>
      <c r="G49" s="196">
        <v>29.0</v>
      </c>
      <c r="H49" s="191" t="s">
        <v>3743</v>
      </c>
      <c r="I49" s="197">
        <v>29.0</v>
      </c>
      <c r="J49" s="191" t="s">
        <v>1254</v>
      </c>
      <c r="K49" s="191" t="s">
        <v>1254</v>
      </c>
      <c r="L49" s="191" t="s">
        <v>1254</v>
      </c>
    </row>
    <row r="50">
      <c r="A50" s="191" t="s">
        <v>109</v>
      </c>
      <c r="B50" s="191"/>
      <c r="C50" s="36"/>
      <c r="D50" s="36"/>
      <c r="E50" s="195" t="str">
        <f t="shared" si="1"/>
        <v>30</v>
      </c>
      <c r="F50" s="36" t="str">
        <f t="shared" si="2"/>
        <v>nidorina</v>
      </c>
      <c r="G50" s="196">
        <v>30.0</v>
      </c>
      <c r="H50" s="191" t="s">
        <v>3744</v>
      </c>
      <c r="I50" s="197">
        <v>30.0</v>
      </c>
      <c r="J50" s="191" t="s">
        <v>1254</v>
      </c>
      <c r="K50" s="191" t="s">
        <v>1254</v>
      </c>
      <c r="L50" s="191" t="s">
        <v>1254</v>
      </c>
    </row>
    <row r="51">
      <c r="A51" s="191" t="s">
        <v>110</v>
      </c>
      <c r="B51" s="191"/>
      <c r="C51" s="36"/>
      <c r="D51" s="36"/>
      <c r="E51" s="195" t="str">
        <f t="shared" si="1"/>
        <v>31</v>
      </c>
      <c r="F51" s="36" t="str">
        <f t="shared" si="2"/>
        <v>nidoqueen</v>
      </c>
      <c r="G51" s="196">
        <v>31.0</v>
      </c>
      <c r="H51" s="191" t="s">
        <v>3745</v>
      </c>
      <c r="I51" s="197">
        <v>31.0</v>
      </c>
      <c r="J51" s="191" t="s">
        <v>1254</v>
      </c>
      <c r="K51" s="191" t="s">
        <v>1254</v>
      </c>
      <c r="L51" s="191" t="s">
        <v>1254</v>
      </c>
    </row>
    <row r="52">
      <c r="A52" s="191" t="s">
        <v>111</v>
      </c>
      <c r="B52" s="191"/>
      <c r="C52" s="36"/>
      <c r="D52" s="36"/>
      <c r="E52" s="195" t="str">
        <f t="shared" si="1"/>
        <v>32</v>
      </c>
      <c r="F52" s="36" t="str">
        <f t="shared" si="2"/>
        <v>nidoran♂</v>
      </c>
      <c r="G52" s="196">
        <v>32.0</v>
      </c>
      <c r="H52" s="191" t="s">
        <v>3746</v>
      </c>
      <c r="I52" s="197">
        <v>32.0</v>
      </c>
      <c r="J52" s="191" t="s">
        <v>1254</v>
      </c>
      <c r="K52" s="191" t="s">
        <v>1254</v>
      </c>
      <c r="L52" s="191" t="s">
        <v>1254</v>
      </c>
    </row>
    <row r="53">
      <c r="A53" s="191" t="s">
        <v>112</v>
      </c>
      <c r="B53" s="191"/>
      <c r="C53" s="36"/>
      <c r="D53" s="36"/>
      <c r="E53" s="195" t="str">
        <f t="shared" si="1"/>
        <v>33</v>
      </c>
      <c r="F53" s="36" t="str">
        <f t="shared" si="2"/>
        <v>nidorino</v>
      </c>
      <c r="G53" s="196">
        <v>33.0</v>
      </c>
      <c r="H53" s="191" t="s">
        <v>3747</v>
      </c>
      <c r="I53" s="197">
        <v>33.0</v>
      </c>
      <c r="J53" s="191" t="s">
        <v>1254</v>
      </c>
      <c r="K53" s="191" t="s">
        <v>1254</v>
      </c>
      <c r="L53" s="191" t="s">
        <v>1254</v>
      </c>
    </row>
    <row r="54">
      <c r="A54" s="191" t="s">
        <v>113</v>
      </c>
      <c r="B54" s="191"/>
      <c r="C54" s="36"/>
      <c r="D54" s="36"/>
      <c r="E54" s="195" t="str">
        <f t="shared" si="1"/>
        <v>34</v>
      </c>
      <c r="F54" s="36" t="str">
        <f t="shared" si="2"/>
        <v>nidoking</v>
      </c>
      <c r="G54" s="196">
        <v>34.0</v>
      </c>
      <c r="H54" s="191" t="s">
        <v>3748</v>
      </c>
      <c r="I54" s="197">
        <v>34.0</v>
      </c>
      <c r="J54" s="191" t="s">
        <v>1254</v>
      </c>
      <c r="K54" s="191" t="s">
        <v>1254</v>
      </c>
      <c r="L54" s="191" t="s">
        <v>1254</v>
      </c>
    </row>
    <row r="55">
      <c r="A55" s="191" t="s">
        <v>114</v>
      </c>
      <c r="B55" s="191"/>
      <c r="C55" s="36"/>
      <c r="D55" s="36"/>
      <c r="E55" s="195" t="str">
        <f t="shared" si="1"/>
        <v>35</v>
      </c>
      <c r="F55" s="36" t="str">
        <f t="shared" si="2"/>
        <v>clefairy</v>
      </c>
      <c r="G55" s="196">
        <v>35.0</v>
      </c>
      <c r="H55" s="197">
        <v>255.0</v>
      </c>
      <c r="I55" s="197">
        <v>35.0</v>
      </c>
      <c r="J55" s="197">
        <v>200.0</v>
      </c>
      <c r="K55" s="191" t="s">
        <v>3749</v>
      </c>
      <c r="L55" s="197">
        <v>56.0</v>
      </c>
    </row>
    <row r="56">
      <c r="A56" s="191" t="s">
        <v>115</v>
      </c>
      <c r="B56" s="191"/>
      <c r="C56" s="36"/>
      <c r="D56" s="36"/>
      <c r="E56" s="195" t="str">
        <f t="shared" si="1"/>
        <v>36</v>
      </c>
      <c r="F56" s="36" t="str">
        <f t="shared" si="2"/>
        <v>clefable</v>
      </c>
      <c r="G56" s="196">
        <v>36.0</v>
      </c>
      <c r="H56" s="197">
        <v>256.0</v>
      </c>
      <c r="I56" s="197">
        <v>36.0</v>
      </c>
      <c r="J56" s="197">
        <v>201.0</v>
      </c>
      <c r="K56" s="191" t="s">
        <v>3750</v>
      </c>
      <c r="L56" s="197">
        <v>57.0</v>
      </c>
    </row>
    <row r="57">
      <c r="A57" s="191" t="s">
        <v>116</v>
      </c>
      <c r="B57" s="191" t="s">
        <v>97</v>
      </c>
      <c r="C57" s="36"/>
      <c r="D57" s="36"/>
      <c r="E57" s="195" t="str">
        <f t="shared" si="1"/>
        <v>37</v>
      </c>
      <c r="F57" s="36" t="str">
        <f t="shared" si="2"/>
        <v>vulpix</v>
      </c>
      <c r="G57" s="196">
        <v>37.0</v>
      </c>
      <c r="H57" s="197">
        <v>68.0</v>
      </c>
      <c r="I57" s="197">
        <v>37.0</v>
      </c>
      <c r="J57" s="197">
        <v>168.0</v>
      </c>
      <c r="K57" s="191" t="s">
        <v>3751</v>
      </c>
      <c r="L57" s="191" t="s">
        <v>1254</v>
      </c>
    </row>
    <row r="58">
      <c r="A58" s="191" t="s">
        <v>116</v>
      </c>
      <c r="B58" s="191" t="s">
        <v>98</v>
      </c>
      <c r="C58" s="198">
        <v>-1.0</v>
      </c>
      <c r="D58" s="36"/>
      <c r="E58" s="195" t="str">
        <f t="shared" si="1"/>
        <v>37-1</v>
      </c>
      <c r="F58" s="36" t="str">
        <f t="shared" si="2"/>
        <v>vulpix-1</v>
      </c>
      <c r="G58" s="196">
        <v>37.0</v>
      </c>
      <c r="H58" s="197">
        <v>68.0</v>
      </c>
      <c r="I58" s="191"/>
      <c r="J58" s="191"/>
      <c r="K58" s="191" t="s">
        <v>3752</v>
      </c>
      <c r="L58" s="191" t="s">
        <v>1254</v>
      </c>
    </row>
    <row r="59">
      <c r="A59" s="191" t="s">
        <v>117</v>
      </c>
      <c r="B59" s="191" t="s">
        <v>97</v>
      </c>
      <c r="C59" s="36"/>
      <c r="D59" s="36"/>
      <c r="E59" s="195" t="str">
        <f t="shared" si="1"/>
        <v>38</v>
      </c>
      <c r="F59" s="36" t="str">
        <f t="shared" si="2"/>
        <v>ninetales</v>
      </c>
      <c r="G59" s="196">
        <v>38.0</v>
      </c>
      <c r="H59" s="197">
        <v>69.0</v>
      </c>
      <c r="I59" s="197">
        <v>38.0</v>
      </c>
      <c r="J59" s="197">
        <v>169.0</v>
      </c>
      <c r="K59" s="191" t="s">
        <v>3753</v>
      </c>
      <c r="L59" s="191" t="s">
        <v>1254</v>
      </c>
    </row>
    <row r="60">
      <c r="A60" s="191" t="s">
        <v>117</v>
      </c>
      <c r="B60" s="191" t="s">
        <v>98</v>
      </c>
      <c r="C60" s="198">
        <v>-1.0</v>
      </c>
      <c r="D60" s="36"/>
      <c r="E60" s="195" t="str">
        <f t="shared" si="1"/>
        <v>38-1</v>
      </c>
      <c r="F60" s="36" t="str">
        <f t="shared" si="2"/>
        <v>ninetales-1</v>
      </c>
      <c r="G60" s="196">
        <v>38.0</v>
      </c>
      <c r="H60" s="197">
        <v>69.0</v>
      </c>
      <c r="I60" s="191"/>
      <c r="J60" s="191"/>
      <c r="K60" s="191" t="s">
        <v>3754</v>
      </c>
      <c r="L60" s="191" t="s">
        <v>1254</v>
      </c>
    </row>
    <row r="61">
      <c r="A61" s="191" t="s">
        <v>118</v>
      </c>
      <c r="B61" s="191"/>
      <c r="C61" s="36"/>
      <c r="D61" s="36"/>
      <c r="E61" s="195" t="str">
        <f t="shared" si="1"/>
        <v>39</v>
      </c>
      <c r="F61" s="36" t="str">
        <f t="shared" si="2"/>
        <v>jigglypuff</v>
      </c>
      <c r="G61" s="196">
        <v>39.0</v>
      </c>
      <c r="H61" s="191" t="s">
        <v>3755</v>
      </c>
      <c r="I61" s="197">
        <v>39.0</v>
      </c>
      <c r="J61" s="191" t="s">
        <v>1254</v>
      </c>
      <c r="K61" s="191" t="s">
        <v>3756</v>
      </c>
      <c r="L61" s="191" t="s">
        <v>3757</v>
      </c>
    </row>
    <row r="62">
      <c r="A62" s="191" t="s">
        <v>119</v>
      </c>
      <c r="B62" s="191"/>
      <c r="C62" s="36"/>
      <c r="D62" s="36"/>
      <c r="E62" s="195" t="str">
        <f t="shared" si="1"/>
        <v>40</v>
      </c>
      <c r="F62" s="36" t="str">
        <f t="shared" si="2"/>
        <v>wigglytuff</v>
      </c>
      <c r="G62" s="196">
        <v>40.0</v>
      </c>
      <c r="H62" s="191" t="s">
        <v>3758</v>
      </c>
      <c r="I62" s="197">
        <v>40.0</v>
      </c>
      <c r="J62" s="191" t="s">
        <v>1254</v>
      </c>
      <c r="K62" s="191" t="s">
        <v>3759</v>
      </c>
      <c r="L62" s="191" t="s">
        <v>3760</v>
      </c>
    </row>
    <row r="63">
      <c r="A63" s="191" t="s">
        <v>120</v>
      </c>
      <c r="B63" s="191"/>
      <c r="C63" s="36"/>
      <c r="D63" s="36"/>
      <c r="E63" s="195" t="str">
        <f t="shared" si="1"/>
        <v>41</v>
      </c>
      <c r="F63" s="36" t="str">
        <f t="shared" si="2"/>
        <v>zubat</v>
      </c>
      <c r="G63" s="196">
        <v>41.0</v>
      </c>
      <c r="H63" s="191" t="s">
        <v>3761</v>
      </c>
      <c r="I63" s="197">
        <v>41.0</v>
      </c>
      <c r="J63" s="197">
        <v>34.0</v>
      </c>
      <c r="K63" s="191" t="s">
        <v>1254</v>
      </c>
      <c r="L63" s="191" t="s">
        <v>3762</v>
      </c>
    </row>
    <row r="64">
      <c r="A64" s="191" t="s">
        <v>120</v>
      </c>
      <c r="B64" s="191"/>
      <c r="C64" s="36"/>
      <c r="D64" s="36" t="s">
        <v>80</v>
      </c>
      <c r="E64" s="195" t="str">
        <f t="shared" si="1"/>
        <v>41-f</v>
      </c>
      <c r="F64" s="36" t="str">
        <f t="shared" si="2"/>
        <v>zubat-f</v>
      </c>
      <c r="G64" s="196">
        <v>41.0</v>
      </c>
      <c r="H64" s="191" t="s">
        <v>3761</v>
      </c>
      <c r="I64" s="197">
        <v>41.0</v>
      </c>
      <c r="J64" s="197">
        <v>34.0</v>
      </c>
      <c r="K64" s="191" t="s">
        <v>1254</v>
      </c>
      <c r="L64" s="191" t="s">
        <v>3762</v>
      </c>
    </row>
    <row r="65">
      <c r="A65" s="191" t="s">
        <v>121</v>
      </c>
      <c r="B65" s="191"/>
      <c r="C65" s="36"/>
      <c r="D65" s="36"/>
      <c r="E65" s="195" t="str">
        <f t="shared" si="1"/>
        <v>42</v>
      </c>
      <c r="F65" s="36" t="str">
        <f t="shared" si="2"/>
        <v>golbat</v>
      </c>
      <c r="G65" s="196">
        <v>42.0</v>
      </c>
      <c r="H65" s="191" t="s">
        <v>3763</v>
      </c>
      <c r="I65" s="197">
        <v>42.0</v>
      </c>
      <c r="J65" s="197">
        <v>35.0</v>
      </c>
      <c r="K65" s="191" t="s">
        <v>1254</v>
      </c>
      <c r="L65" s="191" t="s">
        <v>3764</v>
      </c>
    </row>
    <row r="66">
      <c r="A66" s="191" t="s">
        <v>121</v>
      </c>
      <c r="B66" s="191"/>
      <c r="C66" s="36"/>
      <c r="D66" s="36" t="s">
        <v>80</v>
      </c>
      <c r="E66" s="195" t="str">
        <f t="shared" si="1"/>
        <v>42-f</v>
      </c>
      <c r="F66" s="36" t="str">
        <f t="shared" si="2"/>
        <v>golbat-f</v>
      </c>
      <c r="G66" s="196">
        <v>42.0</v>
      </c>
      <c r="H66" s="191" t="s">
        <v>3763</v>
      </c>
      <c r="I66" s="197">
        <v>42.0</v>
      </c>
      <c r="J66" s="197">
        <v>35.0</v>
      </c>
      <c r="K66" s="191" t="s">
        <v>1254</v>
      </c>
      <c r="L66" s="191" t="s">
        <v>3764</v>
      </c>
    </row>
    <row r="67">
      <c r="A67" s="191" t="s">
        <v>122</v>
      </c>
      <c r="B67" s="191"/>
      <c r="C67" s="36"/>
      <c r="D67" s="36"/>
      <c r="E67" s="195" t="str">
        <f t="shared" si="1"/>
        <v>43</v>
      </c>
      <c r="F67" s="36" t="str">
        <f t="shared" si="2"/>
        <v>oddish</v>
      </c>
      <c r="G67" s="196">
        <v>43.0</v>
      </c>
      <c r="H67" s="197">
        <v>55.0</v>
      </c>
      <c r="I67" s="197">
        <v>43.0</v>
      </c>
      <c r="J67" s="191" t="s">
        <v>1254</v>
      </c>
      <c r="K67" s="191" t="s">
        <v>3765</v>
      </c>
      <c r="L67" s="191" t="s">
        <v>1254</v>
      </c>
    </row>
    <row r="68">
      <c r="A68" s="191" t="s">
        <v>123</v>
      </c>
      <c r="B68" s="191"/>
      <c r="C68" s="36"/>
      <c r="D68" s="36"/>
      <c r="E68" s="195" t="str">
        <f t="shared" si="1"/>
        <v>44</v>
      </c>
      <c r="F68" s="36" t="str">
        <f t="shared" si="2"/>
        <v>gloom</v>
      </c>
      <c r="G68" s="196">
        <v>44.0</v>
      </c>
      <c r="H68" s="197">
        <v>56.0</v>
      </c>
      <c r="I68" s="197">
        <v>44.0</v>
      </c>
      <c r="J68" s="191" t="s">
        <v>1254</v>
      </c>
      <c r="K68" s="191" t="s">
        <v>3766</v>
      </c>
      <c r="L68" s="191" t="s">
        <v>1254</v>
      </c>
    </row>
    <row r="69">
      <c r="A69" s="191" t="s">
        <v>123</v>
      </c>
      <c r="B69" s="191"/>
      <c r="C69" s="36"/>
      <c r="D69" s="36" t="s">
        <v>80</v>
      </c>
      <c r="E69" s="195" t="str">
        <f t="shared" si="1"/>
        <v>44-f</v>
      </c>
      <c r="F69" s="36" t="str">
        <f t="shared" si="2"/>
        <v>gloom-f</v>
      </c>
      <c r="G69" s="196">
        <v>44.0</v>
      </c>
      <c r="H69" s="197">
        <v>56.0</v>
      </c>
      <c r="I69" s="197">
        <v>44.0</v>
      </c>
      <c r="J69" s="191" t="s">
        <v>1254</v>
      </c>
      <c r="K69" s="191" t="s">
        <v>3766</v>
      </c>
      <c r="L69" s="191" t="s">
        <v>1254</v>
      </c>
    </row>
    <row r="70">
      <c r="A70" s="191" t="s">
        <v>124</v>
      </c>
      <c r="B70" s="191"/>
      <c r="C70" s="36"/>
      <c r="D70" s="36"/>
      <c r="E70" s="195" t="str">
        <f t="shared" si="1"/>
        <v>45</v>
      </c>
      <c r="F70" s="36" t="str">
        <f t="shared" si="2"/>
        <v>vileplume</v>
      </c>
      <c r="G70" s="196">
        <v>45.0</v>
      </c>
      <c r="H70" s="197">
        <v>57.0</v>
      </c>
      <c r="I70" s="197">
        <v>45.0</v>
      </c>
      <c r="J70" s="191" t="s">
        <v>1254</v>
      </c>
      <c r="K70" s="191" t="s">
        <v>3767</v>
      </c>
      <c r="L70" s="191" t="s">
        <v>1254</v>
      </c>
    </row>
    <row r="71">
      <c r="A71" s="191" t="s">
        <v>124</v>
      </c>
      <c r="B71" s="191"/>
      <c r="C71" s="36"/>
      <c r="D71" s="36" t="s">
        <v>80</v>
      </c>
      <c r="E71" s="195" t="str">
        <f t="shared" si="1"/>
        <v>45-f</v>
      </c>
      <c r="F71" s="36" t="str">
        <f t="shared" si="2"/>
        <v>vileplume-f</v>
      </c>
      <c r="G71" s="196">
        <v>45.0</v>
      </c>
      <c r="H71" s="197">
        <v>57.0</v>
      </c>
      <c r="I71" s="197">
        <v>45.0</v>
      </c>
      <c r="J71" s="191" t="s">
        <v>1254</v>
      </c>
      <c r="K71" s="191" t="s">
        <v>3767</v>
      </c>
      <c r="L71" s="191" t="s">
        <v>1254</v>
      </c>
    </row>
    <row r="72">
      <c r="A72" s="191" t="s">
        <v>125</v>
      </c>
      <c r="B72" s="191"/>
      <c r="C72" s="36"/>
      <c r="D72" s="36"/>
      <c r="E72" s="195" t="str">
        <f t="shared" si="1"/>
        <v>46</v>
      </c>
      <c r="F72" s="36" t="str">
        <f t="shared" si="2"/>
        <v>paras</v>
      </c>
      <c r="G72" s="196">
        <v>46.0</v>
      </c>
      <c r="H72" s="191" t="s">
        <v>1254</v>
      </c>
      <c r="I72" s="197">
        <v>46.0</v>
      </c>
      <c r="J72" s="197">
        <v>53.0</v>
      </c>
      <c r="K72" s="191" t="s">
        <v>1254</v>
      </c>
      <c r="L72" s="191" t="s">
        <v>1254</v>
      </c>
    </row>
    <row r="73">
      <c r="A73" s="191" t="s">
        <v>126</v>
      </c>
      <c r="B73" s="191"/>
      <c r="C73" s="36"/>
      <c r="D73" s="36"/>
      <c r="E73" s="195" t="str">
        <f t="shared" si="1"/>
        <v>47</v>
      </c>
      <c r="F73" s="36" t="str">
        <f t="shared" si="2"/>
        <v>parasect</v>
      </c>
      <c r="G73" s="196">
        <v>47.0</v>
      </c>
      <c r="H73" s="191" t="s">
        <v>1254</v>
      </c>
      <c r="I73" s="197">
        <v>47.0</v>
      </c>
      <c r="J73" s="197">
        <v>54.0</v>
      </c>
      <c r="K73" s="191" t="s">
        <v>1254</v>
      </c>
      <c r="L73" s="191" t="s">
        <v>1254</v>
      </c>
    </row>
    <row r="74">
      <c r="A74" s="191" t="s">
        <v>127</v>
      </c>
      <c r="B74" s="191"/>
      <c r="C74" s="36"/>
      <c r="D74" s="36"/>
      <c r="E74" s="195" t="str">
        <f t="shared" si="1"/>
        <v>48</v>
      </c>
      <c r="F74" s="36" t="str">
        <f t="shared" si="2"/>
        <v>venonat</v>
      </c>
      <c r="G74" s="196">
        <v>48.0</v>
      </c>
      <c r="H74" s="191" t="s">
        <v>1254</v>
      </c>
      <c r="I74" s="197">
        <v>48.0</v>
      </c>
      <c r="J74" s="191" t="s">
        <v>1254</v>
      </c>
      <c r="K74" s="191" t="s">
        <v>3768</v>
      </c>
      <c r="L74" s="191" t="s">
        <v>1254</v>
      </c>
    </row>
    <row r="75">
      <c r="A75" s="191" t="s">
        <v>128</v>
      </c>
      <c r="B75" s="191"/>
      <c r="C75" s="36"/>
      <c r="D75" s="36"/>
      <c r="E75" s="195" t="str">
        <f t="shared" si="1"/>
        <v>49</v>
      </c>
      <c r="F75" s="36" t="str">
        <f t="shared" si="2"/>
        <v>venomoth</v>
      </c>
      <c r="G75" s="196">
        <v>49.0</v>
      </c>
      <c r="H75" s="191" t="s">
        <v>1254</v>
      </c>
      <c r="I75" s="197">
        <v>49.0</v>
      </c>
      <c r="J75" s="191" t="s">
        <v>1254</v>
      </c>
      <c r="K75" s="191" t="s">
        <v>3769</v>
      </c>
      <c r="L75" s="191" t="s">
        <v>1254</v>
      </c>
    </row>
    <row r="76">
      <c r="A76" s="191" t="s">
        <v>129</v>
      </c>
      <c r="B76" s="191" t="s">
        <v>97</v>
      </c>
      <c r="C76" s="36"/>
      <c r="D76" s="36"/>
      <c r="E76" s="195" t="str">
        <f t="shared" si="1"/>
        <v>50</v>
      </c>
      <c r="F76" s="36" t="str">
        <f t="shared" si="2"/>
        <v>diglett</v>
      </c>
      <c r="G76" s="196">
        <v>50.0</v>
      </c>
      <c r="H76" s="197">
        <v>164.0</v>
      </c>
      <c r="I76" s="197">
        <v>50.0</v>
      </c>
      <c r="J76" s="191" t="s">
        <v>1254</v>
      </c>
      <c r="K76" s="191" t="s">
        <v>3770</v>
      </c>
      <c r="L76" s="191" t="s">
        <v>1254</v>
      </c>
    </row>
    <row r="77">
      <c r="A77" s="191" t="s">
        <v>129</v>
      </c>
      <c r="B77" s="191" t="s">
        <v>98</v>
      </c>
      <c r="C77" s="198">
        <v>-1.0</v>
      </c>
      <c r="D77" s="36"/>
      <c r="E77" s="195" t="str">
        <f t="shared" si="1"/>
        <v>50-1</v>
      </c>
      <c r="F77" s="36" t="str">
        <f t="shared" si="2"/>
        <v>diglett-1</v>
      </c>
      <c r="G77" s="196">
        <v>50.0</v>
      </c>
      <c r="H77" s="197">
        <v>164.0</v>
      </c>
      <c r="I77" s="191"/>
      <c r="J77" s="191"/>
      <c r="K77" s="191" t="s">
        <v>3771</v>
      </c>
      <c r="L77" s="191" t="s">
        <v>1254</v>
      </c>
    </row>
    <row r="78">
      <c r="A78" s="191" t="s">
        <v>130</v>
      </c>
      <c r="B78" s="191" t="s">
        <v>97</v>
      </c>
      <c r="C78" s="36"/>
      <c r="D78" s="36"/>
      <c r="E78" s="195" t="str">
        <f t="shared" si="1"/>
        <v>51</v>
      </c>
      <c r="F78" s="36" t="str">
        <f t="shared" si="2"/>
        <v>dugtrio</v>
      </c>
      <c r="G78" s="196">
        <v>51.0</v>
      </c>
      <c r="H78" s="197">
        <v>165.0</v>
      </c>
      <c r="I78" s="197">
        <v>51.0</v>
      </c>
      <c r="J78" s="191" t="s">
        <v>1254</v>
      </c>
      <c r="K78" s="191" t="s">
        <v>3772</v>
      </c>
      <c r="L78" s="191" t="s">
        <v>1254</v>
      </c>
    </row>
    <row r="79">
      <c r="A79" s="191" t="s">
        <v>130</v>
      </c>
      <c r="B79" s="191" t="s">
        <v>98</v>
      </c>
      <c r="C79" s="198">
        <v>-1.0</v>
      </c>
      <c r="D79" s="36"/>
      <c r="E79" s="195" t="str">
        <f t="shared" si="1"/>
        <v>51-1</v>
      </c>
      <c r="F79" s="36" t="str">
        <f t="shared" si="2"/>
        <v>dugtrio-1</v>
      </c>
      <c r="G79" s="196">
        <v>51.0</v>
      </c>
      <c r="H79" s="197">
        <v>165.0</v>
      </c>
      <c r="I79" s="191"/>
      <c r="J79" s="191"/>
      <c r="K79" s="191" t="s">
        <v>3773</v>
      </c>
      <c r="L79" s="191" t="s">
        <v>1254</v>
      </c>
    </row>
    <row r="80">
      <c r="A80" s="191" t="s">
        <v>131</v>
      </c>
      <c r="B80" s="191" t="s">
        <v>97</v>
      </c>
      <c r="C80" s="36"/>
      <c r="D80" s="36"/>
      <c r="E80" s="195" t="str">
        <f t="shared" si="1"/>
        <v>52</v>
      </c>
      <c r="F80" s="36" t="str">
        <f t="shared" si="2"/>
        <v>meowth</v>
      </c>
      <c r="G80" s="196">
        <v>52.0</v>
      </c>
      <c r="H80" s="197">
        <v>182.0</v>
      </c>
      <c r="I80" s="197">
        <v>52.0</v>
      </c>
      <c r="J80" s="191" t="s">
        <v>1254</v>
      </c>
      <c r="K80" s="191" t="s">
        <v>3774</v>
      </c>
      <c r="L80" s="191" t="s">
        <v>3775</v>
      </c>
    </row>
    <row r="81">
      <c r="A81" s="191" t="s">
        <v>131</v>
      </c>
      <c r="B81" s="191" t="s">
        <v>98</v>
      </c>
      <c r="C81" s="198">
        <v>-1.0</v>
      </c>
      <c r="D81" s="36"/>
      <c r="E81" s="195" t="str">
        <f t="shared" si="1"/>
        <v>52-1</v>
      </c>
      <c r="F81" s="36" t="str">
        <f t="shared" si="2"/>
        <v>meowth-1</v>
      </c>
      <c r="G81" s="196">
        <v>52.0</v>
      </c>
      <c r="H81" s="191"/>
      <c r="I81" s="191"/>
      <c r="J81" s="191"/>
      <c r="K81" s="191" t="s">
        <v>3774</v>
      </c>
      <c r="L81" s="191" t="s">
        <v>3775</v>
      </c>
    </row>
    <row r="82">
      <c r="A82" s="191" t="s">
        <v>131</v>
      </c>
      <c r="B82" s="191" t="s">
        <v>132</v>
      </c>
      <c r="C82" s="198">
        <v>-2.0</v>
      </c>
      <c r="D82" s="36"/>
      <c r="E82" s="195" t="str">
        <f t="shared" si="1"/>
        <v>52-2</v>
      </c>
      <c r="F82" s="36" t="str">
        <f t="shared" si="2"/>
        <v>meowth-2</v>
      </c>
      <c r="G82" s="196">
        <v>52.0</v>
      </c>
      <c r="H82" s="197">
        <v>182.0</v>
      </c>
      <c r="I82" s="191"/>
      <c r="J82" s="191"/>
      <c r="K82" s="191" t="s">
        <v>3774</v>
      </c>
      <c r="L82" s="191" t="s">
        <v>3775</v>
      </c>
    </row>
    <row r="83">
      <c r="A83" s="191" t="s">
        <v>133</v>
      </c>
      <c r="B83" s="191" t="s">
        <v>97</v>
      </c>
      <c r="C83" s="36"/>
      <c r="D83" s="36"/>
      <c r="E83" s="195" t="str">
        <f t="shared" si="1"/>
        <v>53</v>
      </c>
      <c r="F83" s="36" t="str">
        <f t="shared" si="2"/>
        <v>persian</v>
      </c>
      <c r="G83" s="196">
        <v>53.0</v>
      </c>
      <c r="H83" s="197">
        <v>184.0</v>
      </c>
      <c r="I83" s="197">
        <v>53.0</v>
      </c>
      <c r="J83" s="191" t="s">
        <v>1254</v>
      </c>
      <c r="K83" s="191" t="s">
        <v>3776</v>
      </c>
      <c r="L83" s="191" t="s">
        <v>3777</v>
      </c>
    </row>
    <row r="84">
      <c r="A84" s="191" t="s">
        <v>133</v>
      </c>
      <c r="B84" s="191" t="s">
        <v>98</v>
      </c>
      <c r="C84" s="198">
        <v>-1.0</v>
      </c>
      <c r="D84" s="36"/>
      <c r="E84" s="195" t="str">
        <f t="shared" si="1"/>
        <v>53-1</v>
      </c>
      <c r="F84" s="36" t="str">
        <f t="shared" si="2"/>
        <v>persian-1</v>
      </c>
      <c r="G84" s="196">
        <v>53.0</v>
      </c>
      <c r="H84" s="191"/>
      <c r="I84" s="191"/>
      <c r="J84" s="191"/>
      <c r="K84" s="191" t="s">
        <v>3776</v>
      </c>
      <c r="L84" s="191" t="s">
        <v>3777</v>
      </c>
    </row>
    <row r="85">
      <c r="A85" s="191" t="s">
        <v>134</v>
      </c>
      <c r="B85" s="191"/>
      <c r="C85" s="36"/>
      <c r="D85" s="36"/>
      <c r="E85" s="195" t="str">
        <f t="shared" si="1"/>
        <v>54</v>
      </c>
      <c r="F85" s="36" t="str">
        <f t="shared" si="2"/>
        <v>psyduck</v>
      </c>
      <c r="G85" s="196">
        <v>54.0</v>
      </c>
      <c r="H85" s="191" t="s">
        <v>3778</v>
      </c>
      <c r="I85" s="197">
        <v>54.0</v>
      </c>
      <c r="J85" s="197">
        <v>68.0</v>
      </c>
      <c r="K85" s="191" t="s">
        <v>3779</v>
      </c>
      <c r="L85" s="191" t="s">
        <v>1254</v>
      </c>
    </row>
    <row r="86">
      <c r="A86" s="191" t="s">
        <v>135</v>
      </c>
      <c r="B86" s="191"/>
      <c r="C86" s="36"/>
      <c r="D86" s="36"/>
      <c r="E86" s="195" t="str">
        <f t="shared" si="1"/>
        <v>55</v>
      </c>
      <c r="F86" s="36" t="str">
        <f t="shared" si="2"/>
        <v>golduck</v>
      </c>
      <c r="G86" s="196">
        <v>55.0</v>
      </c>
      <c r="H86" s="191" t="s">
        <v>3780</v>
      </c>
      <c r="I86" s="197">
        <v>55.0</v>
      </c>
      <c r="J86" s="197">
        <v>69.0</v>
      </c>
      <c r="K86" s="191" t="s">
        <v>3781</v>
      </c>
      <c r="L86" s="191" t="s">
        <v>1254</v>
      </c>
    </row>
    <row r="87">
      <c r="A87" s="191" t="s">
        <v>136</v>
      </c>
      <c r="B87" s="191"/>
      <c r="C87" s="36"/>
      <c r="D87" s="36"/>
      <c r="E87" s="195" t="str">
        <f t="shared" si="1"/>
        <v>56</v>
      </c>
      <c r="F87" s="36" t="str">
        <f t="shared" si="2"/>
        <v>mankey</v>
      </c>
      <c r="G87" s="196">
        <v>56.0</v>
      </c>
      <c r="H87" s="191" t="s">
        <v>1254</v>
      </c>
      <c r="I87" s="197">
        <v>56.0</v>
      </c>
      <c r="J87" s="191" t="s">
        <v>1254</v>
      </c>
      <c r="K87" s="191" t="s">
        <v>3782</v>
      </c>
      <c r="L87" s="191" t="s">
        <v>3783</v>
      </c>
    </row>
    <row r="88">
      <c r="A88" s="191" t="s">
        <v>137</v>
      </c>
      <c r="B88" s="191"/>
      <c r="C88" s="36"/>
      <c r="D88" s="36"/>
      <c r="E88" s="195" t="str">
        <f t="shared" si="1"/>
        <v>57</v>
      </c>
      <c r="F88" s="36" t="str">
        <f t="shared" si="2"/>
        <v>primeape</v>
      </c>
      <c r="G88" s="196">
        <v>57.0</v>
      </c>
      <c r="H88" s="191" t="s">
        <v>1254</v>
      </c>
      <c r="I88" s="197">
        <v>57.0</v>
      </c>
      <c r="J88" s="191" t="s">
        <v>1254</v>
      </c>
      <c r="K88" s="191" t="s">
        <v>3784</v>
      </c>
      <c r="L88" s="191" t="s">
        <v>3785</v>
      </c>
    </row>
    <row r="89">
      <c r="A89" s="191" t="s">
        <v>138</v>
      </c>
      <c r="B89" s="191" t="s">
        <v>97</v>
      </c>
      <c r="C89" s="36"/>
      <c r="D89" s="36"/>
      <c r="E89" s="195" t="str">
        <f t="shared" si="1"/>
        <v>58</v>
      </c>
      <c r="F89" s="36" t="str">
        <f t="shared" si="2"/>
        <v>growlithe</v>
      </c>
      <c r="G89" s="196">
        <v>58.0</v>
      </c>
      <c r="H89" s="197">
        <v>70.0</v>
      </c>
      <c r="I89" s="197">
        <v>58.0</v>
      </c>
      <c r="J89" s="191"/>
      <c r="K89" s="191" t="s">
        <v>3786</v>
      </c>
      <c r="L89" s="191" t="s">
        <v>1254</v>
      </c>
    </row>
    <row r="90">
      <c r="A90" s="191" t="s">
        <v>138</v>
      </c>
      <c r="B90" s="191" t="s">
        <v>139</v>
      </c>
      <c r="C90" s="198">
        <v>-1.0</v>
      </c>
      <c r="D90" s="36"/>
      <c r="E90" s="195" t="str">
        <f t="shared" si="1"/>
        <v>58-1</v>
      </c>
      <c r="F90" s="36" t="str">
        <f t="shared" si="2"/>
        <v>growlithe-1</v>
      </c>
      <c r="G90" s="196">
        <v>58.0</v>
      </c>
      <c r="H90" s="191"/>
      <c r="I90" s="191"/>
      <c r="J90" s="197">
        <v>150.0</v>
      </c>
      <c r="K90" s="191" t="s">
        <v>3786</v>
      </c>
      <c r="L90" s="191" t="s">
        <v>1254</v>
      </c>
    </row>
    <row r="91">
      <c r="A91" s="191" t="s">
        <v>140</v>
      </c>
      <c r="B91" s="191" t="s">
        <v>97</v>
      </c>
      <c r="C91" s="36"/>
      <c r="D91" s="36"/>
      <c r="E91" s="195" t="str">
        <f t="shared" si="1"/>
        <v>59</v>
      </c>
      <c r="F91" s="36" t="str">
        <f t="shared" si="2"/>
        <v>arcanine</v>
      </c>
      <c r="G91" s="196">
        <v>59.0</v>
      </c>
      <c r="H91" s="197">
        <v>71.0</v>
      </c>
      <c r="I91" s="197">
        <v>59.0</v>
      </c>
      <c r="J91" s="191"/>
      <c r="K91" s="191" t="s">
        <v>3787</v>
      </c>
      <c r="L91" s="191" t="s">
        <v>1254</v>
      </c>
    </row>
    <row r="92">
      <c r="A92" s="191" t="s">
        <v>140</v>
      </c>
      <c r="B92" s="191" t="s">
        <v>139</v>
      </c>
      <c r="C92" s="198">
        <v>-1.0</v>
      </c>
      <c r="D92" s="36"/>
      <c r="E92" s="195" t="str">
        <f t="shared" si="1"/>
        <v>59-1</v>
      </c>
      <c r="F92" s="36" t="str">
        <f t="shared" si="2"/>
        <v>arcanine-1</v>
      </c>
      <c r="G92" s="196">
        <v>59.0</v>
      </c>
      <c r="H92" s="191"/>
      <c r="I92" s="191"/>
      <c r="J92" s="197">
        <v>151.0</v>
      </c>
      <c r="K92" s="191" t="s">
        <v>3787</v>
      </c>
      <c r="L92" s="191" t="s">
        <v>1254</v>
      </c>
    </row>
    <row r="93">
      <c r="A93" s="191" t="s">
        <v>141</v>
      </c>
      <c r="B93" s="191"/>
      <c r="C93" s="36"/>
      <c r="D93" s="36"/>
      <c r="E93" s="195" t="str">
        <f t="shared" si="1"/>
        <v>60</v>
      </c>
      <c r="F93" s="36" t="str">
        <f t="shared" si="2"/>
        <v>poliwag</v>
      </c>
      <c r="G93" s="196">
        <v>60.0</v>
      </c>
      <c r="H93" s="191" t="s">
        <v>3788</v>
      </c>
      <c r="I93" s="197">
        <v>60.0</v>
      </c>
      <c r="J93" s="191" t="s">
        <v>1254</v>
      </c>
      <c r="K93" s="191" t="s">
        <v>3789</v>
      </c>
      <c r="L93" s="191" t="s">
        <v>1254</v>
      </c>
    </row>
    <row r="94">
      <c r="A94" s="191" t="s">
        <v>142</v>
      </c>
      <c r="B94" s="191"/>
      <c r="C94" s="36"/>
      <c r="D94" s="36"/>
      <c r="E94" s="195" t="str">
        <f t="shared" si="1"/>
        <v>61</v>
      </c>
      <c r="F94" s="36" t="str">
        <f t="shared" si="2"/>
        <v>poliwhirl</v>
      </c>
      <c r="G94" s="196">
        <v>61.0</v>
      </c>
      <c r="H94" s="191" t="s">
        <v>3790</v>
      </c>
      <c r="I94" s="197">
        <v>61.0</v>
      </c>
      <c r="J94" s="191" t="s">
        <v>1254</v>
      </c>
      <c r="K94" s="191" t="s">
        <v>3791</v>
      </c>
      <c r="L94" s="191" t="s">
        <v>1254</v>
      </c>
    </row>
    <row r="95">
      <c r="A95" s="191" t="s">
        <v>143</v>
      </c>
      <c r="B95" s="191"/>
      <c r="C95" s="36"/>
      <c r="D95" s="36"/>
      <c r="E95" s="195" t="str">
        <f t="shared" si="1"/>
        <v>62</v>
      </c>
      <c r="F95" s="36" t="str">
        <f t="shared" si="2"/>
        <v>poliwrath</v>
      </c>
      <c r="G95" s="196">
        <v>62.0</v>
      </c>
      <c r="H95" s="191" t="s">
        <v>3792</v>
      </c>
      <c r="I95" s="197">
        <v>62.0</v>
      </c>
      <c r="J95" s="191" t="s">
        <v>1254</v>
      </c>
      <c r="K95" s="191" t="s">
        <v>3793</v>
      </c>
      <c r="L95" s="191" t="s">
        <v>1254</v>
      </c>
    </row>
    <row r="96">
      <c r="A96" s="191" t="s">
        <v>144</v>
      </c>
      <c r="B96" s="191"/>
      <c r="C96" s="36"/>
      <c r="D96" s="36"/>
      <c r="E96" s="195" t="str">
        <f t="shared" si="1"/>
        <v>63</v>
      </c>
      <c r="F96" s="36" t="str">
        <f t="shared" si="2"/>
        <v>abra</v>
      </c>
      <c r="G96" s="196">
        <v>63.0</v>
      </c>
      <c r="H96" s="191" t="s">
        <v>3794</v>
      </c>
      <c r="I96" s="197">
        <v>63.0</v>
      </c>
      <c r="J96" s="197">
        <v>58.0</v>
      </c>
      <c r="K96" s="191" t="s">
        <v>1254</v>
      </c>
      <c r="L96" s="197">
        <v>62.0</v>
      </c>
    </row>
    <row r="97">
      <c r="A97" s="191" t="s">
        <v>145</v>
      </c>
      <c r="B97" s="191"/>
      <c r="C97" s="36"/>
      <c r="D97" s="36"/>
      <c r="E97" s="195" t="str">
        <f t="shared" si="1"/>
        <v>64</v>
      </c>
      <c r="F97" s="36" t="str">
        <f t="shared" si="2"/>
        <v>kadabra</v>
      </c>
      <c r="G97" s="196">
        <v>64.0</v>
      </c>
      <c r="H97" s="191" t="s">
        <v>3795</v>
      </c>
      <c r="I97" s="197">
        <v>64.0</v>
      </c>
      <c r="J97" s="197">
        <v>59.0</v>
      </c>
      <c r="K97" s="191" t="s">
        <v>1254</v>
      </c>
      <c r="L97" s="197">
        <v>63.0</v>
      </c>
    </row>
    <row r="98">
      <c r="A98" s="191" t="s">
        <v>145</v>
      </c>
      <c r="B98" s="191"/>
      <c r="C98" s="36"/>
      <c r="D98" s="36" t="s">
        <v>80</v>
      </c>
      <c r="E98" s="195" t="str">
        <f t="shared" si="1"/>
        <v>64-f</v>
      </c>
      <c r="F98" s="36" t="str">
        <f t="shared" si="2"/>
        <v>kadabra-f</v>
      </c>
      <c r="G98" s="196">
        <v>64.0</v>
      </c>
      <c r="H98" s="191" t="s">
        <v>3795</v>
      </c>
      <c r="I98" s="197">
        <v>64.0</v>
      </c>
      <c r="J98" s="197">
        <v>59.0</v>
      </c>
      <c r="K98" s="191" t="s">
        <v>1254</v>
      </c>
      <c r="L98" s="197">
        <v>63.0</v>
      </c>
    </row>
    <row r="99">
      <c r="A99" s="191" t="s">
        <v>146</v>
      </c>
      <c r="B99" s="191"/>
      <c r="C99" s="36"/>
      <c r="D99" s="36"/>
      <c r="E99" s="195" t="str">
        <f t="shared" si="1"/>
        <v>65</v>
      </c>
      <c r="F99" s="36" t="str">
        <f t="shared" si="2"/>
        <v>alakazam</v>
      </c>
      <c r="G99" s="196">
        <v>65.0</v>
      </c>
      <c r="H99" s="191" t="s">
        <v>3796</v>
      </c>
      <c r="I99" s="197">
        <v>65.0</v>
      </c>
      <c r="J99" s="197">
        <v>60.0</v>
      </c>
      <c r="K99" s="191" t="s">
        <v>1254</v>
      </c>
      <c r="L99" s="197">
        <v>64.0</v>
      </c>
    </row>
    <row r="100">
      <c r="A100" s="191" t="s">
        <v>146</v>
      </c>
      <c r="B100" s="191"/>
      <c r="C100" s="36"/>
      <c r="D100" s="36" t="s">
        <v>80</v>
      </c>
      <c r="E100" s="195" t="str">
        <f t="shared" si="1"/>
        <v>65-f</v>
      </c>
      <c r="F100" s="36" t="str">
        <f t="shared" si="2"/>
        <v>alakazam-f</v>
      </c>
      <c r="G100" s="196">
        <v>65.0</v>
      </c>
      <c r="H100" s="191" t="s">
        <v>3796</v>
      </c>
      <c r="I100" s="197">
        <v>65.0</v>
      </c>
      <c r="J100" s="197">
        <v>60.0</v>
      </c>
      <c r="K100" s="191" t="s">
        <v>1254</v>
      </c>
      <c r="L100" s="197">
        <v>64.0</v>
      </c>
    </row>
    <row r="101">
      <c r="A101" s="191" t="s">
        <v>147</v>
      </c>
      <c r="B101" s="191"/>
      <c r="C101" s="36"/>
      <c r="D101" s="36"/>
      <c r="E101" s="195" t="str">
        <f t="shared" si="1"/>
        <v>66</v>
      </c>
      <c r="F101" s="36" t="str">
        <f t="shared" si="2"/>
        <v>machop</v>
      </c>
      <c r="G101" s="196">
        <v>66.0</v>
      </c>
      <c r="H101" s="197">
        <v>138.0</v>
      </c>
      <c r="I101" s="197">
        <v>66.0</v>
      </c>
      <c r="J101" s="197">
        <v>154.0</v>
      </c>
      <c r="K101" s="191" t="s">
        <v>1254</v>
      </c>
      <c r="L101" s="197">
        <v>125.0</v>
      </c>
    </row>
    <row r="102">
      <c r="A102" s="191" t="s">
        <v>148</v>
      </c>
      <c r="B102" s="191"/>
      <c r="C102" s="36"/>
      <c r="D102" s="36"/>
      <c r="E102" s="195" t="str">
        <f t="shared" si="1"/>
        <v>67</v>
      </c>
      <c r="F102" s="36" t="str">
        <f t="shared" si="2"/>
        <v>machoke</v>
      </c>
      <c r="G102" s="196">
        <v>67.0</v>
      </c>
      <c r="H102" s="197">
        <v>139.0</v>
      </c>
      <c r="I102" s="197">
        <v>67.0</v>
      </c>
      <c r="J102" s="197">
        <v>155.0</v>
      </c>
      <c r="K102" s="191" t="s">
        <v>1254</v>
      </c>
      <c r="L102" s="197">
        <v>126.0</v>
      </c>
    </row>
    <row r="103">
      <c r="A103" s="191" t="s">
        <v>149</v>
      </c>
      <c r="B103" s="191"/>
      <c r="C103" s="36"/>
      <c r="D103" s="36"/>
      <c r="E103" s="195" t="str">
        <f t="shared" si="1"/>
        <v>68</v>
      </c>
      <c r="F103" s="36" t="str">
        <f t="shared" si="2"/>
        <v>machamp</v>
      </c>
      <c r="G103" s="196">
        <v>68.0</v>
      </c>
      <c r="H103" s="197">
        <v>140.0</v>
      </c>
      <c r="I103" s="197">
        <v>68.0</v>
      </c>
      <c r="J103" s="197">
        <v>156.0</v>
      </c>
      <c r="K103" s="191" t="s">
        <v>1254</v>
      </c>
      <c r="L103" s="197">
        <v>127.0</v>
      </c>
    </row>
    <row r="104">
      <c r="A104" s="191" t="s">
        <v>150</v>
      </c>
      <c r="B104" s="191"/>
      <c r="C104" s="36"/>
      <c r="D104" s="36"/>
      <c r="E104" s="195" t="str">
        <f t="shared" si="1"/>
        <v>69</v>
      </c>
      <c r="F104" s="36" t="str">
        <f t="shared" si="2"/>
        <v>bellsprout</v>
      </c>
      <c r="G104" s="196">
        <v>69.0</v>
      </c>
      <c r="H104" s="191" t="s">
        <v>1254</v>
      </c>
      <c r="I104" s="197">
        <v>69.0</v>
      </c>
      <c r="J104" s="191" t="s">
        <v>1254</v>
      </c>
      <c r="K104" s="191" t="s">
        <v>3797</v>
      </c>
      <c r="L104" s="197">
        <v>74.0</v>
      </c>
    </row>
    <row r="105">
      <c r="A105" s="191" t="s">
        <v>151</v>
      </c>
      <c r="B105" s="191"/>
      <c r="C105" s="36"/>
      <c r="D105" s="36"/>
      <c r="E105" s="195" t="str">
        <f t="shared" si="1"/>
        <v>70</v>
      </c>
      <c r="F105" s="36" t="str">
        <f t="shared" si="2"/>
        <v>weepinbell</v>
      </c>
      <c r="G105" s="196">
        <v>70.0</v>
      </c>
      <c r="H105" s="191" t="s">
        <v>1254</v>
      </c>
      <c r="I105" s="197">
        <v>70.0</v>
      </c>
      <c r="J105" s="191" t="s">
        <v>1254</v>
      </c>
      <c r="K105" s="191" t="s">
        <v>3798</v>
      </c>
      <c r="L105" s="197">
        <v>75.0</v>
      </c>
    </row>
    <row r="106">
      <c r="A106" s="191" t="s">
        <v>152</v>
      </c>
      <c r="B106" s="191"/>
      <c r="C106" s="36"/>
      <c r="D106" s="36"/>
      <c r="E106" s="195" t="str">
        <f t="shared" si="1"/>
        <v>71</v>
      </c>
      <c r="F106" s="36" t="str">
        <f t="shared" si="2"/>
        <v>victreebel</v>
      </c>
      <c r="G106" s="196">
        <v>71.0</v>
      </c>
      <c r="H106" s="191" t="s">
        <v>1254</v>
      </c>
      <c r="I106" s="197">
        <v>71.0</v>
      </c>
      <c r="J106" s="191" t="s">
        <v>1254</v>
      </c>
      <c r="K106" s="191" t="s">
        <v>3799</v>
      </c>
      <c r="L106" s="197">
        <v>76.0</v>
      </c>
    </row>
    <row r="107">
      <c r="A107" s="191" t="s">
        <v>153</v>
      </c>
      <c r="B107" s="191"/>
      <c r="C107" s="36"/>
      <c r="D107" s="36"/>
      <c r="E107" s="195" t="str">
        <f t="shared" si="1"/>
        <v>72</v>
      </c>
      <c r="F107" s="36" t="str">
        <f t="shared" si="2"/>
        <v>tentacool</v>
      </c>
      <c r="G107" s="196">
        <v>72.0</v>
      </c>
      <c r="H107" s="191" t="s">
        <v>3800</v>
      </c>
      <c r="I107" s="197">
        <v>72.0</v>
      </c>
      <c r="J107" s="197">
        <v>170.0</v>
      </c>
      <c r="K107" s="191" t="s">
        <v>3801</v>
      </c>
      <c r="L107" s="191" t="s">
        <v>1254</v>
      </c>
    </row>
    <row r="108">
      <c r="A108" s="191" t="s">
        <v>154</v>
      </c>
      <c r="B108" s="191"/>
      <c r="C108" s="36"/>
      <c r="D108" s="36"/>
      <c r="E108" s="195" t="str">
        <f t="shared" si="1"/>
        <v>73</v>
      </c>
      <c r="F108" s="36" t="str">
        <f t="shared" si="2"/>
        <v>tentacruel</v>
      </c>
      <c r="G108" s="196">
        <v>73.0</v>
      </c>
      <c r="H108" s="191" t="s">
        <v>3802</v>
      </c>
      <c r="I108" s="197">
        <v>73.0</v>
      </c>
      <c r="J108" s="197">
        <v>171.0</v>
      </c>
      <c r="K108" s="191" t="s">
        <v>3803</v>
      </c>
      <c r="L108" s="191" t="s">
        <v>1254</v>
      </c>
    </row>
    <row r="109">
      <c r="A109" s="191" t="s">
        <v>155</v>
      </c>
      <c r="B109" s="191" t="s">
        <v>97</v>
      </c>
      <c r="C109" s="36"/>
      <c r="D109" s="36"/>
      <c r="E109" s="195" t="str">
        <f t="shared" si="1"/>
        <v>74</v>
      </c>
      <c r="F109" s="36" t="str">
        <f t="shared" si="2"/>
        <v>geodude</v>
      </c>
      <c r="G109" s="196">
        <v>74.0</v>
      </c>
      <c r="H109" s="191" t="s">
        <v>1254</v>
      </c>
      <c r="I109" s="197">
        <v>74.0</v>
      </c>
      <c r="J109" s="197">
        <v>46.0</v>
      </c>
      <c r="K109" s="191" t="s">
        <v>3804</v>
      </c>
      <c r="L109" s="191" t="s">
        <v>1254</v>
      </c>
    </row>
    <row r="110">
      <c r="A110" s="191" t="s">
        <v>155</v>
      </c>
      <c r="B110" s="191" t="s">
        <v>98</v>
      </c>
      <c r="C110" s="198">
        <v>-1.0</v>
      </c>
      <c r="D110" s="36"/>
      <c r="E110" s="195" t="str">
        <f t="shared" si="1"/>
        <v>74-1</v>
      </c>
      <c r="F110" s="36" t="str">
        <f t="shared" si="2"/>
        <v>geodude-1</v>
      </c>
      <c r="G110" s="196">
        <v>74.0</v>
      </c>
      <c r="H110" s="191" t="s">
        <v>1254</v>
      </c>
      <c r="I110" s="191"/>
      <c r="J110" s="191"/>
      <c r="K110" s="191" t="s">
        <v>3805</v>
      </c>
      <c r="L110" s="191" t="s">
        <v>1254</v>
      </c>
    </row>
    <row r="111">
      <c r="A111" s="191" t="s">
        <v>156</v>
      </c>
      <c r="B111" s="191" t="s">
        <v>97</v>
      </c>
      <c r="C111" s="36"/>
      <c r="D111" s="36"/>
      <c r="E111" s="195" t="str">
        <f t="shared" si="1"/>
        <v>75</v>
      </c>
      <c r="F111" s="36" t="str">
        <f t="shared" si="2"/>
        <v>graveler</v>
      </c>
      <c r="G111" s="196">
        <v>75.0</v>
      </c>
      <c r="H111" s="191" t="s">
        <v>1254</v>
      </c>
      <c r="I111" s="197">
        <v>75.0</v>
      </c>
      <c r="J111" s="197">
        <v>47.0</v>
      </c>
      <c r="K111" s="191" t="s">
        <v>3806</v>
      </c>
      <c r="L111" s="191" t="s">
        <v>1254</v>
      </c>
    </row>
    <row r="112">
      <c r="A112" s="191" t="s">
        <v>156</v>
      </c>
      <c r="B112" s="191" t="s">
        <v>98</v>
      </c>
      <c r="C112" s="198">
        <v>-1.0</v>
      </c>
      <c r="D112" s="36"/>
      <c r="E112" s="195" t="str">
        <f t="shared" si="1"/>
        <v>75-1</v>
      </c>
      <c r="F112" s="36" t="str">
        <f t="shared" si="2"/>
        <v>graveler-1</v>
      </c>
      <c r="G112" s="196">
        <v>75.0</v>
      </c>
      <c r="H112" s="191" t="s">
        <v>1254</v>
      </c>
      <c r="I112" s="191"/>
      <c r="J112" s="191"/>
      <c r="K112" s="191" t="s">
        <v>3807</v>
      </c>
      <c r="L112" s="191" t="s">
        <v>1254</v>
      </c>
    </row>
    <row r="113">
      <c r="A113" s="191" t="s">
        <v>157</v>
      </c>
      <c r="B113" s="191" t="s">
        <v>97</v>
      </c>
      <c r="C113" s="36"/>
      <c r="D113" s="36"/>
      <c r="E113" s="195" t="str">
        <f t="shared" si="1"/>
        <v>76</v>
      </c>
      <c r="F113" s="36" t="str">
        <f t="shared" si="2"/>
        <v>golem</v>
      </c>
      <c r="G113" s="196">
        <v>76.0</v>
      </c>
      <c r="H113" s="191" t="s">
        <v>1254</v>
      </c>
      <c r="I113" s="197">
        <v>76.0</v>
      </c>
      <c r="J113" s="197">
        <v>48.0</v>
      </c>
      <c r="K113" s="191" t="s">
        <v>3808</v>
      </c>
      <c r="L113" s="191" t="s">
        <v>1254</v>
      </c>
    </row>
    <row r="114">
      <c r="A114" s="191" t="s">
        <v>157</v>
      </c>
      <c r="B114" s="191" t="s">
        <v>98</v>
      </c>
      <c r="C114" s="198">
        <v>-1.0</v>
      </c>
      <c r="D114" s="36"/>
      <c r="E114" s="195" t="str">
        <f t="shared" si="1"/>
        <v>76-1</v>
      </c>
      <c r="F114" s="36" t="str">
        <f t="shared" si="2"/>
        <v>golem-1</v>
      </c>
      <c r="G114" s="196">
        <v>76.0</v>
      </c>
      <c r="H114" s="191" t="s">
        <v>1254</v>
      </c>
      <c r="I114" s="191"/>
      <c r="J114" s="191"/>
      <c r="K114" s="191" t="s">
        <v>3809</v>
      </c>
      <c r="L114" s="191" t="s">
        <v>1254</v>
      </c>
    </row>
    <row r="115">
      <c r="A115" s="191" t="s">
        <v>158</v>
      </c>
      <c r="B115" s="191" t="s">
        <v>97</v>
      </c>
      <c r="C115" s="36"/>
      <c r="D115" s="36"/>
      <c r="E115" s="195" t="str">
        <f t="shared" si="1"/>
        <v>77</v>
      </c>
      <c r="F115" s="36" t="str">
        <f t="shared" si="2"/>
        <v>ponyta</v>
      </c>
      <c r="G115" s="196">
        <v>77.0</v>
      </c>
      <c r="H115" s="197">
        <v>333.0</v>
      </c>
      <c r="I115" s="197">
        <v>77.0</v>
      </c>
      <c r="J115" s="197">
        <v>23.0</v>
      </c>
      <c r="K115" s="191" t="s">
        <v>1254</v>
      </c>
      <c r="L115" s="191" t="s">
        <v>1254</v>
      </c>
    </row>
    <row r="116">
      <c r="A116" s="191" t="s">
        <v>158</v>
      </c>
      <c r="B116" s="191" t="s">
        <v>132</v>
      </c>
      <c r="C116" s="198">
        <v>-1.0</v>
      </c>
      <c r="D116" s="36"/>
      <c r="E116" s="195" t="str">
        <f t="shared" si="1"/>
        <v>77-1</v>
      </c>
      <c r="F116" s="36" t="str">
        <f t="shared" si="2"/>
        <v>ponyta-1</v>
      </c>
      <c r="G116" s="196">
        <v>77.0</v>
      </c>
      <c r="H116" s="197">
        <v>333.0</v>
      </c>
      <c r="I116" s="191"/>
      <c r="J116" s="191"/>
      <c r="K116" s="191" t="s">
        <v>1254</v>
      </c>
      <c r="L116" s="191" t="s">
        <v>1254</v>
      </c>
    </row>
    <row r="117">
      <c r="A117" s="191" t="s">
        <v>159</v>
      </c>
      <c r="B117" s="191" t="s">
        <v>97</v>
      </c>
      <c r="C117" s="36"/>
      <c r="D117" s="36"/>
      <c r="E117" s="195" t="str">
        <f t="shared" si="1"/>
        <v>78</v>
      </c>
      <c r="F117" s="36" t="str">
        <f t="shared" si="2"/>
        <v>rapidash</v>
      </c>
      <c r="G117" s="196">
        <v>78.0</v>
      </c>
      <c r="H117" s="197">
        <v>334.0</v>
      </c>
      <c r="I117" s="197">
        <v>78.0</v>
      </c>
      <c r="J117" s="197">
        <v>24.0</v>
      </c>
      <c r="K117" s="191" t="s">
        <v>1254</v>
      </c>
      <c r="L117" s="191" t="s">
        <v>1254</v>
      </c>
    </row>
    <row r="118">
      <c r="A118" s="191" t="s">
        <v>159</v>
      </c>
      <c r="B118" s="191" t="s">
        <v>132</v>
      </c>
      <c r="C118" s="198">
        <v>-1.0</v>
      </c>
      <c r="D118" s="36"/>
      <c r="E118" s="195" t="str">
        <f t="shared" si="1"/>
        <v>78-1</v>
      </c>
      <c r="F118" s="36" t="str">
        <f t="shared" si="2"/>
        <v>rapidash-1</v>
      </c>
      <c r="G118" s="196">
        <v>78.0</v>
      </c>
      <c r="H118" s="197">
        <v>334.0</v>
      </c>
      <c r="I118" s="191"/>
      <c r="J118" s="191"/>
      <c r="K118" s="191" t="s">
        <v>1254</v>
      </c>
      <c r="L118" s="191" t="s">
        <v>1254</v>
      </c>
    </row>
    <row r="119">
      <c r="A119" s="191" t="s">
        <v>160</v>
      </c>
      <c r="B119" s="191" t="s">
        <v>97</v>
      </c>
      <c r="C119" s="36"/>
      <c r="D119" s="36"/>
      <c r="E119" s="195" t="str">
        <f t="shared" si="1"/>
        <v>79</v>
      </c>
      <c r="F119" s="36" t="str">
        <f t="shared" si="2"/>
        <v>slowpoke</v>
      </c>
      <c r="G119" s="196">
        <v>79.0</v>
      </c>
      <c r="H119" s="191" t="s">
        <v>3810</v>
      </c>
      <c r="I119" s="197">
        <v>79.0</v>
      </c>
      <c r="J119" s="191" t="s">
        <v>1254</v>
      </c>
      <c r="K119" s="191" t="s">
        <v>3811</v>
      </c>
      <c r="L119" s="197">
        <v>137.0</v>
      </c>
    </row>
    <row r="120">
      <c r="A120" s="191" t="s">
        <v>160</v>
      </c>
      <c r="B120" s="191" t="s">
        <v>132</v>
      </c>
      <c r="C120" s="198">
        <v>-1.0</v>
      </c>
      <c r="D120" s="36"/>
      <c r="E120" s="195" t="str">
        <f t="shared" si="1"/>
        <v>79-1</v>
      </c>
      <c r="F120" s="36" t="str">
        <f t="shared" si="2"/>
        <v>slowpoke-1</v>
      </c>
      <c r="G120" s="196">
        <v>79.0</v>
      </c>
      <c r="H120" s="191" t="s">
        <v>3810</v>
      </c>
      <c r="I120" s="191"/>
      <c r="J120" s="191"/>
      <c r="K120" s="191" t="s">
        <v>3812</v>
      </c>
      <c r="L120" s="197">
        <v>137.0</v>
      </c>
    </row>
    <row r="121">
      <c r="A121" s="191" t="s">
        <v>161</v>
      </c>
      <c r="B121" s="191" t="s">
        <v>97</v>
      </c>
      <c r="C121" s="36"/>
      <c r="D121" s="36"/>
      <c r="E121" s="195" t="str">
        <f t="shared" si="1"/>
        <v>80</v>
      </c>
      <c r="F121" s="36" t="str">
        <f t="shared" si="2"/>
        <v>slowbro</v>
      </c>
      <c r="G121" s="196">
        <v>80.0</v>
      </c>
      <c r="H121" s="191" t="s">
        <v>3813</v>
      </c>
      <c r="I121" s="197">
        <v>80.0</v>
      </c>
      <c r="J121" s="191" t="s">
        <v>1254</v>
      </c>
      <c r="K121" s="191" t="s">
        <v>3814</v>
      </c>
      <c r="L121" s="197">
        <v>138.0</v>
      </c>
    </row>
    <row r="122">
      <c r="A122" s="191" t="s">
        <v>161</v>
      </c>
      <c r="B122" s="191" t="s">
        <v>132</v>
      </c>
      <c r="C122" s="198">
        <v>-1.0</v>
      </c>
      <c r="D122" s="36"/>
      <c r="E122" s="195" t="str">
        <f t="shared" si="1"/>
        <v>80-1</v>
      </c>
      <c r="F122" s="36" t="str">
        <f t="shared" si="2"/>
        <v>slowbro-1</v>
      </c>
      <c r="G122" s="196">
        <v>80.0</v>
      </c>
      <c r="H122" s="191" t="s">
        <v>3813</v>
      </c>
      <c r="I122" s="191"/>
      <c r="J122" s="191"/>
      <c r="K122" s="191" t="s">
        <v>3815</v>
      </c>
      <c r="L122" s="197">
        <v>138.0</v>
      </c>
    </row>
    <row r="123">
      <c r="A123" s="191" t="s">
        <v>162</v>
      </c>
      <c r="B123" s="191"/>
      <c r="C123" s="36"/>
      <c r="D123" s="36"/>
      <c r="E123" s="195" t="str">
        <f t="shared" si="1"/>
        <v>81</v>
      </c>
      <c r="F123" s="36" t="str">
        <f t="shared" si="2"/>
        <v>magnemite</v>
      </c>
      <c r="G123" s="196">
        <v>81.0</v>
      </c>
      <c r="H123" s="191" t="s">
        <v>3816</v>
      </c>
      <c r="I123" s="197">
        <v>81.0</v>
      </c>
      <c r="J123" s="197">
        <v>177.0</v>
      </c>
      <c r="K123" s="191" t="s">
        <v>3817</v>
      </c>
      <c r="L123" s="191" t="s">
        <v>1254</v>
      </c>
    </row>
    <row r="124">
      <c r="A124" s="191" t="s">
        <v>163</v>
      </c>
      <c r="B124" s="191"/>
      <c r="C124" s="36"/>
      <c r="D124" s="36"/>
      <c r="E124" s="195" t="str">
        <f t="shared" si="1"/>
        <v>82</v>
      </c>
      <c r="F124" s="36" t="str">
        <f t="shared" si="2"/>
        <v>magneton</v>
      </c>
      <c r="G124" s="196">
        <v>82.0</v>
      </c>
      <c r="H124" s="191" t="s">
        <v>3818</v>
      </c>
      <c r="I124" s="197">
        <v>82.0</v>
      </c>
      <c r="J124" s="197">
        <v>178.0</v>
      </c>
      <c r="K124" s="191" t="s">
        <v>3819</v>
      </c>
      <c r="L124" s="191" t="s">
        <v>1254</v>
      </c>
    </row>
    <row r="125">
      <c r="A125" s="191" t="s">
        <v>164</v>
      </c>
      <c r="B125" s="191" t="s">
        <v>97</v>
      </c>
      <c r="C125" s="36"/>
      <c r="D125" s="36"/>
      <c r="E125" s="195" t="str">
        <f t="shared" si="1"/>
        <v>83</v>
      </c>
      <c r="F125" s="36" t="str">
        <f t="shared" si="2"/>
        <v>farfetch'd</v>
      </c>
      <c r="G125" s="196">
        <v>83.0</v>
      </c>
      <c r="H125" s="197">
        <v>218.0</v>
      </c>
      <c r="I125" s="197">
        <v>83.0</v>
      </c>
      <c r="J125" s="191" t="s">
        <v>1254</v>
      </c>
      <c r="K125" s="191" t="s">
        <v>1254</v>
      </c>
      <c r="L125" s="191" t="s">
        <v>3820</v>
      </c>
    </row>
    <row r="126">
      <c r="A126" s="191" t="s">
        <v>164</v>
      </c>
      <c r="B126" s="191" t="s">
        <v>132</v>
      </c>
      <c r="C126" s="198">
        <v>-1.0</v>
      </c>
      <c r="D126" s="36"/>
      <c r="E126" s="195" t="str">
        <f t="shared" si="1"/>
        <v>83-1</v>
      </c>
      <c r="F126" s="36" t="str">
        <f t="shared" si="2"/>
        <v>farfetch'd-1</v>
      </c>
      <c r="G126" s="196">
        <v>83.0</v>
      </c>
      <c r="H126" s="197">
        <v>218.0</v>
      </c>
      <c r="I126" s="191"/>
      <c r="J126" s="191"/>
      <c r="K126" s="191" t="s">
        <v>1254</v>
      </c>
      <c r="L126" s="191" t="s">
        <v>3820</v>
      </c>
    </row>
    <row r="127">
      <c r="A127" s="191" t="s">
        <v>165</v>
      </c>
      <c r="B127" s="191"/>
      <c r="C127" s="36"/>
      <c r="D127" s="36"/>
      <c r="E127" s="195" t="str">
        <f t="shared" si="1"/>
        <v>84</v>
      </c>
      <c r="F127" s="36" t="str">
        <f t="shared" si="2"/>
        <v>doduo</v>
      </c>
      <c r="G127" s="196">
        <v>84.0</v>
      </c>
      <c r="H127" s="191" t="s">
        <v>1254</v>
      </c>
      <c r="I127" s="197">
        <v>84.0</v>
      </c>
      <c r="J127" s="191" t="s">
        <v>1254</v>
      </c>
      <c r="K127" s="191" t="s">
        <v>3821</v>
      </c>
      <c r="L127" s="191" t="s">
        <v>1254</v>
      </c>
    </row>
    <row r="128">
      <c r="A128" s="191" t="s">
        <v>165</v>
      </c>
      <c r="B128" s="191"/>
      <c r="C128" s="36"/>
      <c r="D128" s="36" t="s">
        <v>80</v>
      </c>
      <c r="E128" s="195" t="str">
        <f t="shared" si="1"/>
        <v>84-f</v>
      </c>
      <c r="F128" s="36" t="str">
        <f t="shared" si="2"/>
        <v>doduo-f</v>
      </c>
      <c r="G128" s="196">
        <v>84.0</v>
      </c>
      <c r="H128" s="191" t="s">
        <v>1254</v>
      </c>
      <c r="I128" s="197">
        <v>84.0</v>
      </c>
      <c r="J128" s="191" t="s">
        <v>1254</v>
      </c>
      <c r="K128" s="191" t="s">
        <v>3821</v>
      </c>
      <c r="L128" s="191" t="s">
        <v>1254</v>
      </c>
    </row>
    <row r="129">
      <c r="A129" s="191" t="s">
        <v>166</v>
      </c>
      <c r="B129" s="191"/>
      <c r="C129" s="36"/>
      <c r="D129" s="36"/>
      <c r="E129" s="195" t="str">
        <f t="shared" si="1"/>
        <v>85</v>
      </c>
      <c r="F129" s="36" t="str">
        <f t="shared" si="2"/>
        <v>dodrio</v>
      </c>
      <c r="G129" s="196">
        <v>85.0</v>
      </c>
      <c r="H129" s="191" t="s">
        <v>1254</v>
      </c>
      <c r="I129" s="197">
        <v>85.0</v>
      </c>
      <c r="J129" s="191" t="s">
        <v>1254</v>
      </c>
      <c r="K129" s="191" t="s">
        <v>3822</v>
      </c>
      <c r="L129" s="191" t="s">
        <v>1254</v>
      </c>
    </row>
    <row r="130">
      <c r="A130" s="191" t="s">
        <v>166</v>
      </c>
      <c r="B130" s="191"/>
      <c r="C130" s="36"/>
      <c r="D130" s="36" t="s">
        <v>80</v>
      </c>
      <c r="E130" s="195" t="str">
        <f t="shared" si="1"/>
        <v>85-f</v>
      </c>
      <c r="F130" s="36" t="str">
        <f t="shared" si="2"/>
        <v>dodrio-f</v>
      </c>
      <c r="G130" s="196">
        <v>85.0</v>
      </c>
      <c r="H130" s="191" t="s">
        <v>1254</v>
      </c>
      <c r="I130" s="197">
        <v>85.0</v>
      </c>
      <c r="J130" s="191" t="s">
        <v>1254</v>
      </c>
      <c r="K130" s="191" t="s">
        <v>3822</v>
      </c>
      <c r="L130" s="191" t="s">
        <v>1254</v>
      </c>
    </row>
    <row r="131">
      <c r="A131" s="191" t="s">
        <v>167</v>
      </c>
      <c r="B131" s="191"/>
      <c r="C131" s="36"/>
      <c r="D131" s="36"/>
      <c r="E131" s="195" t="str">
        <f t="shared" si="1"/>
        <v>86</v>
      </c>
      <c r="F131" s="36" t="str">
        <f t="shared" si="2"/>
        <v>seel</v>
      </c>
      <c r="G131" s="196">
        <v>86.0</v>
      </c>
      <c r="H131" s="191" t="s">
        <v>1254</v>
      </c>
      <c r="I131" s="197">
        <v>86.0</v>
      </c>
      <c r="J131" s="191" t="s">
        <v>1254</v>
      </c>
      <c r="K131" s="191" t="s">
        <v>3823</v>
      </c>
      <c r="L131" s="191" t="s">
        <v>1254</v>
      </c>
    </row>
    <row r="132">
      <c r="A132" s="191" t="s">
        <v>168</v>
      </c>
      <c r="B132" s="191"/>
      <c r="C132" s="36"/>
      <c r="D132" s="36"/>
      <c r="E132" s="195" t="str">
        <f t="shared" si="1"/>
        <v>87</v>
      </c>
      <c r="F132" s="36" t="str">
        <f t="shared" si="2"/>
        <v>dewgong</v>
      </c>
      <c r="G132" s="196">
        <v>87.0</v>
      </c>
      <c r="H132" s="191" t="s">
        <v>1254</v>
      </c>
      <c r="I132" s="197">
        <v>87.0</v>
      </c>
      <c r="J132" s="191" t="s">
        <v>1254</v>
      </c>
      <c r="K132" s="191" t="s">
        <v>3824</v>
      </c>
      <c r="L132" s="191" t="s">
        <v>1254</v>
      </c>
    </row>
    <row r="133">
      <c r="A133" s="191" t="s">
        <v>169</v>
      </c>
      <c r="B133" s="191" t="s">
        <v>97</v>
      </c>
      <c r="C133" s="36"/>
      <c r="D133" s="36"/>
      <c r="E133" s="195" t="str">
        <f t="shared" si="1"/>
        <v>88</v>
      </c>
      <c r="F133" s="36" t="str">
        <f t="shared" si="2"/>
        <v>grimer</v>
      </c>
      <c r="G133" s="196">
        <v>88.0</v>
      </c>
      <c r="H133" s="191" t="s">
        <v>1254</v>
      </c>
      <c r="I133" s="197">
        <v>88.0</v>
      </c>
      <c r="J133" s="191" t="s">
        <v>1254</v>
      </c>
      <c r="K133" s="191" t="s">
        <v>3825</v>
      </c>
      <c r="L133" s="191" t="s">
        <v>1254</v>
      </c>
    </row>
    <row r="134">
      <c r="A134" s="191" t="s">
        <v>169</v>
      </c>
      <c r="B134" s="191" t="s">
        <v>98</v>
      </c>
      <c r="C134" s="198">
        <v>-1.0</v>
      </c>
      <c r="D134" s="36"/>
      <c r="E134" s="195" t="str">
        <f t="shared" si="1"/>
        <v>88-1</v>
      </c>
      <c r="F134" s="36" t="str">
        <f t="shared" si="2"/>
        <v>grimer-1</v>
      </c>
      <c r="G134" s="196">
        <v>88.0</v>
      </c>
      <c r="H134" s="191"/>
      <c r="I134" s="191"/>
      <c r="J134" s="191"/>
      <c r="K134" s="191" t="s">
        <v>3826</v>
      </c>
      <c r="L134" s="191" t="s">
        <v>1254</v>
      </c>
    </row>
    <row r="135">
      <c r="A135" s="191" t="s">
        <v>170</v>
      </c>
      <c r="B135" s="191" t="s">
        <v>97</v>
      </c>
      <c r="C135" s="36"/>
      <c r="D135" s="36"/>
      <c r="E135" s="195" t="str">
        <f t="shared" si="1"/>
        <v>89</v>
      </c>
      <c r="F135" s="36" t="str">
        <f t="shared" si="2"/>
        <v>muk</v>
      </c>
      <c r="G135" s="196">
        <v>89.0</v>
      </c>
      <c r="H135" s="191" t="s">
        <v>1254</v>
      </c>
      <c r="I135" s="197">
        <v>89.0</v>
      </c>
      <c r="J135" s="191" t="s">
        <v>1254</v>
      </c>
      <c r="K135" s="191" t="s">
        <v>3827</v>
      </c>
      <c r="L135" s="191" t="s">
        <v>1254</v>
      </c>
    </row>
    <row r="136">
      <c r="A136" s="191" t="s">
        <v>170</v>
      </c>
      <c r="B136" s="191" t="s">
        <v>98</v>
      </c>
      <c r="C136" s="198">
        <v>-1.0</v>
      </c>
      <c r="D136" s="36"/>
      <c r="E136" s="195" t="str">
        <f t="shared" si="1"/>
        <v>89-1</v>
      </c>
      <c r="F136" s="36" t="str">
        <f t="shared" si="2"/>
        <v>muk-1</v>
      </c>
      <c r="G136" s="196">
        <v>89.0</v>
      </c>
      <c r="H136" s="191"/>
      <c r="I136" s="191"/>
      <c r="J136" s="191"/>
      <c r="K136" s="191" t="s">
        <v>3828</v>
      </c>
      <c r="L136" s="191" t="s">
        <v>1254</v>
      </c>
    </row>
    <row r="137">
      <c r="A137" s="191" t="s">
        <v>171</v>
      </c>
      <c r="B137" s="191"/>
      <c r="C137" s="36"/>
      <c r="D137" s="36"/>
      <c r="E137" s="195" t="str">
        <f t="shared" si="1"/>
        <v>90</v>
      </c>
      <c r="F137" s="36" t="str">
        <f t="shared" si="2"/>
        <v>shellder</v>
      </c>
      <c r="G137" s="196">
        <v>90.0</v>
      </c>
      <c r="H137" s="197">
        <v>150.0</v>
      </c>
      <c r="I137" s="197">
        <v>90.0</v>
      </c>
      <c r="J137" s="191" t="s">
        <v>1254</v>
      </c>
      <c r="K137" s="191" t="s">
        <v>3829</v>
      </c>
      <c r="L137" s="191" t="s">
        <v>1254</v>
      </c>
    </row>
    <row r="138">
      <c r="A138" s="191" t="s">
        <v>172</v>
      </c>
      <c r="B138" s="191"/>
      <c r="C138" s="36"/>
      <c r="D138" s="36"/>
      <c r="E138" s="195" t="str">
        <f t="shared" si="1"/>
        <v>91</v>
      </c>
      <c r="F138" s="36" t="str">
        <f t="shared" si="2"/>
        <v>cloyster</v>
      </c>
      <c r="G138" s="196">
        <v>91.0</v>
      </c>
      <c r="H138" s="197">
        <v>151.0</v>
      </c>
      <c r="I138" s="197">
        <v>91.0</v>
      </c>
      <c r="J138" s="191" t="s">
        <v>1254</v>
      </c>
      <c r="K138" s="191" t="s">
        <v>3830</v>
      </c>
      <c r="L138" s="191" t="s">
        <v>1254</v>
      </c>
    </row>
    <row r="139">
      <c r="A139" s="191" t="s">
        <v>173</v>
      </c>
      <c r="B139" s="191"/>
      <c r="C139" s="36"/>
      <c r="D139" s="36"/>
      <c r="E139" s="195" t="str">
        <f t="shared" si="1"/>
        <v>92</v>
      </c>
      <c r="F139" s="36" t="str">
        <f t="shared" si="2"/>
        <v>gastly</v>
      </c>
      <c r="G139" s="196">
        <v>92.0</v>
      </c>
      <c r="H139" s="197">
        <v>141.0</v>
      </c>
      <c r="I139" s="197">
        <v>92.0</v>
      </c>
      <c r="J139" s="197">
        <v>136.0</v>
      </c>
      <c r="K139" s="191" t="s">
        <v>3831</v>
      </c>
      <c r="L139" s="197">
        <v>65.0</v>
      </c>
    </row>
    <row r="140">
      <c r="A140" s="191" t="s">
        <v>174</v>
      </c>
      <c r="B140" s="191"/>
      <c r="C140" s="36"/>
      <c r="D140" s="36"/>
      <c r="E140" s="195" t="str">
        <f t="shared" si="1"/>
        <v>93</v>
      </c>
      <c r="F140" s="36" t="str">
        <f t="shared" si="2"/>
        <v>haunter</v>
      </c>
      <c r="G140" s="196">
        <v>93.0</v>
      </c>
      <c r="H140" s="197">
        <v>142.0</v>
      </c>
      <c r="I140" s="197">
        <v>93.0</v>
      </c>
      <c r="J140" s="197">
        <v>137.0</v>
      </c>
      <c r="K140" s="191" t="s">
        <v>3832</v>
      </c>
      <c r="L140" s="197">
        <v>66.0</v>
      </c>
    </row>
    <row r="141">
      <c r="A141" s="191" t="s">
        <v>175</v>
      </c>
      <c r="B141" s="191"/>
      <c r="C141" s="36"/>
      <c r="D141" s="36"/>
      <c r="E141" s="195" t="str">
        <f t="shared" si="1"/>
        <v>94</v>
      </c>
      <c r="F141" s="36" t="str">
        <f t="shared" si="2"/>
        <v>gengar</v>
      </c>
      <c r="G141" s="196">
        <v>94.0</v>
      </c>
      <c r="H141" s="197">
        <v>143.0</v>
      </c>
      <c r="I141" s="197">
        <v>94.0</v>
      </c>
      <c r="J141" s="197">
        <v>138.0</v>
      </c>
      <c r="K141" s="191" t="s">
        <v>3833</v>
      </c>
      <c r="L141" s="197">
        <v>67.0</v>
      </c>
    </row>
    <row r="142">
      <c r="A142" s="191" t="s">
        <v>176</v>
      </c>
      <c r="B142" s="191"/>
      <c r="C142" s="36"/>
      <c r="D142" s="36"/>
      <c r="E142" s="195" t="str">
        <f t="shared" si="1"/>
        <v>95</v>
      </c>
      <c r="F142" s="36" t="str">
        <f t="shared" si="2"/>
        <v>onix</v>
      </c>
      <c r="G142" s="196">
        <v>95.0</v>
      </c>
      <c r="H142" s="197">
        <v>178.0</v>
      </c>
      <c r="I142" s="197">
        <v>95.0</v>
      </c>
      <c r="J142" s="197">
        <v>118.0</v>
      </c>
      <c r="K142" s="191" t="s">
        <v>1254</v>
      </c>
      <c r="L142" s="197">
        <v>197.0</v>
      </c>
    </row>
    <row r="143">
      <c r="A143" s="191" t="s">
        <v>177</v>
      </c>
      <c r="B143" s="191"/>
      <c r="C143" s="36"/>
      <c r="D143" s="36"/>
      <c r="E143" s="195" t="str">
        <f t="shared" si="1"/>
        <v>96</v>
      </c>
      <c r="F143" s="36" t="str">
        <f t="shared" si="2"/>
        <v>drowzee</v>
      </c>
      <c r="G143" s="196">
        <v>96.0</v>
      </c>
      <c r="H143" s="191" t="s">
        <v>1254</v>
      </c>
      <c r="I143" s="197">
        <v>96.0</v>
      </c>
      <c r="J143" s="191" t="s">
        <v>1254</v>
      </c>
      <c r="K143" s="191" t="s">
        <v>3834</v>
      </c>
      <c r="L143" s="191" t="s">
        <v>1254</v>
      </c>
    </row>
    <row r="144">
      <c r="A144" s="191" t="s">
        <v>178</v>
      </c>
      <c r="B144" s="191"/>
      <c r="C144" s="36"/>
      <c r="D144" s="36"/>
      <c r="E144" s="195" t="str">
        <f t="shared" si="1"/>
        <v>97</v>
      </c>
      <c r="F144" s="36" t="str">
        <f t="shared" si="2"/>
        <v>hypno</v>
      </c>
      <c r="G144" s="196">
        <v>97.0</v>
      </c>
      <c r="H144" s="191" t="s">
        <v>1254</v>
      </c>
      <c r="I144" s="197">
        <v>97.0</v>
      </c>
      <c r="J144" s="191" t="s">
        <v>1254</v>
      </c>
      <c r="K144" s="191" t="s">
        <v>3835</v>
      </c>
      <c r="L144" s="191" t="s">
        <v>1254</v>
      </c>
    </row>
    <row r="145">
      <c r="A145" s="191" t="s">
        <v>178</v>
      </c>
      <c r="B145" s="191"/>
      <c r="C145" s="36"/>
      <c r="D145" s="36" t="s">
        <v>80</v>
      </c>
      <c r="E145" s="195" t="str">
        <f t="shared" si="1"/>
        <v>97-f</v>
      </c>
      <c r="F145" s="36" t="str">
        <f t="shared" si="2"/>
        <v>hypno-f</v>
      </c>
      <c r="G145" s="196">
        <v>97.0</v>
      </c>
      <c r="H145" s="191" t="s">
        <v>1254</v>
      </c>
      <c r="I145" s="197">
        <v>97.0</v>
      </c>
      <c r="J145" s="191" t="s">
        <v>1254</v>
      </c>
      <c r="K145" s="191" t="s">
        <v>3835</v>
      </c>
      <c r="L145" s="191" t="s">
        <v>1254</v>
      </c>
    </row>
    <row r="146">
      <c r="A146" s="191" t="s">
        <v>179</v>
      </c>
      <c r="B146" s="191"/>
      <c r="C146" s="36"/>
      <c r="D146" s="36"/>
      <c r="E146" s="195" t="str">
        <f t="shared" si="1"/>
        <v>98</v>
      </c>
      <c r="F146" s="36" t="str">
        <f t="shared" si="2"/>
        <v>krabby</v>
      </c>
      <c r="G146" s="196">
        <v>98.0</v>
      </c>
      <c r="H146" s="197">
        <v>98.0</v>
      </c>
      <c r="I146" s="197">
        <v>98.0</v>
      </c>
      <c r="J146" s="191" t="s">
        <v>1254</v>
      </c>
      <c r="K146" s="191" t="s">
        <v>1254</v>
      </c>
      <c r="L146" s="191" t="s">
        <v>1254</v>
      </c>
    </row>
    <row r="147">
      <c r="A147" s="191" t="s">
        <v>180</v>
      </c>
      <c r="B147" s="191"/>
      <c r="C147" s="36"/>
      <c r="D147" s="36"/>
      <c r="E147" s="195" t="str">
        <f t="shared" si="1"/>
        <v>99</v>
      </c>
      <c r="F147" s="36" t="str">
        <f t="shared" si="2"/>
        <v>kingler</v>
      </c>
      <c r="G147" s="196">
        <v>99.0</v>
      </c>
      <c r="H147" s="197">
        <v>99.0</v>
      </c>
      <c r="I147" s="197">
        <v>99.0</v>
      </c>
      <c r="J147" s="191" t="s">
        <v>1254</v>
      </c>
      <c r="K147" s="191" t="s">
        <v>1254</v>
      </c>
      <c r="L147" s="191" t="s">
        <v>1254</v>
      </c>
    </row>
    <row r="148">
      <c r="A148" s="191" t="s">
        <v>181</v>
      </c>
      <c r="B148" s="191" t="s">
        <v>97</v>
      </c>
      <c r="C148" s="36"/>
      <c r="D148" s="36"/>
      <c r="E148" s="195" t="str">
        <f t="shared" si="1"/>
        <v>100</v>
      </c>
      <c r="F148" s="36" t="str">
        <f t="shared" si="2"/>
        <v>voltorb</v>
      </c>
      <c r="G148" s="196">
        <v>100.0</v>
      </c>
      <c r="H148" s="191" t="s">
        <v>1254</v>
      </c>
      <c r="I148" s="197">
        <v>100.0</v>
      </c>
      <c r="J148" s="191"/>
      <c r="K148" s="191" t="s">
        <v>3836</v>
      </c>
      <c r="L148" s="191" t="s">
        <v>1254</v>
      </c>
    </row>
    <row r="149">
      <c r="A149" s="191" t="s">
        <v>181</v>
      </c>
      <c r="B149" s="191" t="s">
        <v>139</v>
      </c>
      <c r="C149" s="198">
        <v>-1.0</v>
      </c>
      <c r="D149" s="36"/>
      <c r="E149" s="195" t="str">
        <f t="shared" si="1"/>
        <v>100-1</v>
      </c>
      <c r="F149" s="36" t="str">
        <f t="shared" si="2"/>
        <v>voltorb-1</v>
      </c>
      <c r="G149" s="196">
        <v>100.0</v>
      </c>
      <c r="H149" s="191"/>
      <c r="I149" s="191"/>
      <c r="J149" s="197">
        <v>192.0</v>
      </c>
      <c r="K149" s="191" t="s">
        <v>3836</v>
      </c>
      <c r="L149" s="191" t="s">
        <v>1254</v>
      </c>
    </row>
    <row r="150">
      <c r="A150" s="191" t="s">
        <v>182</v>
      </c>
      <c r="B150" s="191" t="s">
        <v>97</v>
      </c>
      <c r="C150" s="36"/>
      <c r="D150" s="36"/>
      <c r="E150" s="195" t="str">
        <f t="shared" si="1"/>
        <v>101</v>
      </c>
      <c r="F150" s="36" t="str">
        <f t="shared" si="2"/>
        <v>electrode</v>
      </c>
      <c r="G150" s="196">
        <v>101.0</v>
      </c>
      <c r="H150" s="191" t="s">
        <v>1254</v>
      </c>
      <c r="I150" s="197">
        <v>101.0</v>
      </c>
      <c r="J150" s="191"/>
      <c r="K150" s="191" t="s">
        <v>3837</v>
      </c>
      <c r="L150" s="191" t="s">
        <v>1254</v>
      </c>
    </row>
    <row r="151">
      <c r="A151" s="191" t="s">
        <v>182</v>
      </c>
      <c r="B151" s="191" t="s">
        <v>139</v>
      </c>
      <c r="C151" s="198">
        <v>-1.0</v>
      </c>
      <c r="D151" s="36"/>
      <c r="E151" s="195" t="str">
        <f t="shared" si="1"/>
        <v>101-1</v>
      </c>
      <c r="F151" s="36" t="str">
        <f t="shared" si="2"/>
        <v>electrode-1</v>
      </c>
      <c r="G151" s="196">
        <v>101.0</v>
      </c>
      <c r="H151" s="191"/>
      <c r="I151" s="191"/>
      <c r="J151" s="197">
        <v>193.0</v>
      </c>
      <c r="K151" s="191" t="s">
        <v>3837</v>
      </c>
      <c r="L151" s="191" t="s">
        <v>1254</v>
      </c>
    </row>
    <row r="152">
      <c r="A152" s="191" t="s">
        <v>183</v>
      </c>
      <c r="B152" s="191"/>
      <c r="C152" s="36"/>
      <c r="D152" s="36"/>
      <c r="E152" s="195" t="str">
        <f t="shared" si="1"/>
        <v>102</v>
      </c>
      <c r="F152" s="36" t="str">
        <f t="shared" si="2"/>
        <v>exeggcute</v>
      </c>
      <c r="G152" s="196">
        <v>102.0</v>
      </c>
      <c r="H152" s="191" t="s">
        <v>3838</v>
      </c>
      <c r="I152" s="197">
        <v>102.0</v>
      </c>
      <c r="J152" s="191" t="s">
        <v>1254</v>
      </c>
      <c r="K152" s="191" t="s">
        <v>3839</v>
      </c>
      <c r="L152" s="191" t="s">
        <v>1254</v>
      </c>
    </row>
    <row r="153">
      <c r="A153" s="191" t="s">
        <v>184</v>
      </c>
      <c r="B153" s="191" t="s">
        <v>97</v>
      </c>
      <c r="C153" s="36"/>
      <c r="D153" s="36"/>
      <c r="E153" s="195" t="str">
        <f t="shared" si="1"/>
        <v>103</v>
      </c>
      <c r="F153" s="36" t="str">
        <f t="shared" si="2"/>
        <v>exeggutor</v>
      </c>
      <c r="G153" s="196">
        <v>103.0</v>
      </c>
      <c r="H153" s="191" t="s">
        <v>3840</v>
      </c>
      <c r="I153" s="197">
        <v>103.0</v>
      </c>
      <c r="J153" s="191" t="s">
        <v>1254</v>
      </c>
      <c r="K153" s="191" t="s">
        <v>3841</v>
      </c>
      <c r="L153" s="191" t="s">
        <v>1254</v>
      </c>
    </row>
    <row r="154">
      <c r="A154" s="191" t="s">
        <v>184</v>
      </c>
      <c r="B154" s="191" t="s">
        <v>98</v>
      </c>
      <c r="C154" s="198">
        <v>-1.0</v>
      </c>
      <c r="D154" s="36"/>
      <c r="E154" s="195" t="str">
        <f t="shared" si="1"/>
        <v>103-1</v>
      </c>
      <c r="F154" s="36" t="str">
        <f t="shared" si="2"/>
        <v>exeggutor-1</v>
      </c>
      <c r="G154" s="196">
        <v>103.0</v>
      </c>
      <c r="H154" s="191" t="s">
        <v>3840</v>
      </c>
      <c r="I154" s="191"/>
      <c r="J154" s="191" t="s">
        <v>1254</v>
      </c>
      <c r="K154" s="191" t="s">
        <v>3841</v>
      </c>
      <c r="L154" s="191" t="s">
        <v>1254</v>
      </c>
    </row>
    <row r="155">
      <c r="A155" s="191" t="s">
        <v>185</v>
      </c>
      <c r="B155" s="191"/>
      <c r="C155" s="36"/>
      <c r="D155" s="36"/>
      <c r="E155" s="195" t="str">
        <f t="shared" si="1"/>
        <v>104</v>
      </c>
      <c r="F155" s="36" t="str">
        <f t="shared" si="2"/>
        <v>cubone</v>
      </c>
      <c r="G155" s="196">
        <v>104.0</v>
      </c>
      <c r="H155" s="191" t="s">
        <v>3842</v>
      </c>
      <c r="I155" s="197">
        <v>104.0</v>
      </c>
      <c r="J155" s="191" t="s">
        <v>1254</v>
      </c>
      <c r="K155" s="191" t="s">
        <v>1254</v>
      </c>
      <c r="L155" s="191" t="s">
        <v>3843</v>
      </c>
    </row>
    <row r="156">
      <c r="A156" s="191" t="s">
        <v>186</v>
      </c>
      <c r="B156" s="191" t="s">
        <v>97</v>
      </c>
      <c r="C156" s="36"/>
      <c r="D156" s="36"/>
      <c r="E156" s="195" t="str">
        <f t="shared" si="1"/>
        <v>105</v>
      </c>
      <c r="F156" s="36" t="str">
        <f t="shared" si="2"/>
        <v>marowak</v>
      </c>
      <c r="G156" s="196">
        <v>105.0</v>
      </c>
      <c r="H156" s="191" t="s">
        <v>3844</v>
      </c>
      <c r="I156" s="197">
        <v>105.0</v>
      </c>
      <c r="J156" s="191" t="s">
        <v>1254</v>
      </c>
      <c r="K156" s="191" t="s">
        <v>1254</v>
      </c>
      <c r="L156" s="191" t="s">
        <v>3845</v>
      </c>
    </row>
    <row r="157">
      <c r="A157" s="191" t="s">
        <v>186</v>
      </c>
      <c r="B157" s="191" t="s">
        <v>98</v>
      </c>
      <c r="C157" s="198">
        <v>-1.0</v>
      </c>
      <c r="D157" s="36"/>
      <c r="E157" s="195" t="str">
        <f t="shared" si="1"/>
        <v>105-1</v>
      </c>
      <c r="F157" s="36" t="str">
        <f t="shared" si="2"/>
        <v>marowak-1</v>
      </c>
      <c r="G157" s="196">
        <v>105.0</v>
      </c>
      <c r="H157" s="191" t="s">
        <v>3844</v>
      </c>
      <c r="I157" s="191"/>
      <c r="J157" s="191" t="s">
        <v>1254</v>
      </c>
      <c r="K157" s="191" t="s">
        <v>1254</v>
      </c>
      <c r="L157" s="191" t="s">
        <v>3845</v>
      </c>
    </row>
    <row r="158">
      <c r="A158" s="191" t="s">
        <v>187</v>
      </c>
      <c r="B158" s="191"/>
      <c r="C158" s="36"/>
      <c r="D158" s="36"/>
      <c r="E158" s="195" t="str">
        <f t="shared" si="1"/>
        <v>106</v>
      </c>
      <c r="F158" s="36" t="str">
        <f t="shared" si="2"/>
        <v>hitmonlee</v>
      </c>
      <c r="G158" s="196">
        <v>106.0</v>
      </c>
      <c r="H158" s="197">
        <v>108.0</v>
      </c>
      <c r="I158" s="197">
        <v>106.0</v>
      </c>
      <c r="J158" s="191" t="s">
        <v>1254</v>
      </c>
      <c r="K158" s="191" t="s">
        <v>3846</v>
      </c>
      <c r="L158" s="191" t="s">
        <v>1254</v>
      </c>
    </row>
    <row r="159">
      <c r="A159" s="191" t="s">
        <v>188</v>
      </c>
      <c r="B159" s="191"/>
      <c r="C159" s="36"/>
      <c r="D159" s="36"/>
      <c r="E159" s="195" t="str">
        <f t="shared" si="1"/>
        <v>107</v>
      </c>
      <c r="F159" s="36" t="str">
        <f t="shared" si="2"/>
        <v>hitmonchan</v>
      </c>
      <c r="G159" s="196">
        <v>107.0</v>
      </c>
      <c r="H159" s="197">
        <v>109.0</v>
      </c>
      <c r="I159" s="197">
        <v>107.0</v>
      </c>
      <c r="J159" s="191" t="s">
        <v>1254</v>
      </c>
      <c r="K159" s="191" t="s">
        <v>3847</v>
      </c>
      <c r="L159" s="191" t="s">
        <v>1254</v>
      </c>
    </row>
    <row r="160">
      <c r="A160" s="191" t="s">
        <v>189</v>
      </c>
      <c r="B160" s="191"/>
      <c r="C160" s="36"/>
      <c r="D160" s="36"/>
      <c r="E160" s="195" t="str">
        <f t="shared" si="1"/>
        <v>108</v>
      </c>
      <c r="F160" s="36" t="str">
        <f t="shared" si="2"/>
        <v>lickitung</v>
      </c>
      <c r="G160" s="196">
        <v>108.0</v>
      </c>
      <c r="H160" s="191" t="s">
        <v>3848</v>
      </c>
      <c r="I160" s="197">
        <v>108.0</v>
      </c>
      <c r="J160" s="197">
        <v>125.0</v>
      </c>
      <c r="K160" s="191" t="s">
        <v>1254</v>
      </c>
      <c r="L160" s="191" t="s">
        <v>1254</v>
      </c>
    </row>
    <row r="161">
      <c r="A161" s="191" t="s">
        <v>190</v>
      </c>
      <c r="B161" s="191"/>
      <c r="C161" s="36"/>
      <c r="D161" s="36"/>
      <c r="E161" s="195" t="str">
        <f t="shared" si="1"/>
        <v>109</v>
      </c>
      <c r="F161" s="36" t="str">
        <f t="shared" si="2"/>
        <v>koffing</v>
      </c>
      <c r="G161" s="196">
        <v>109.0</v>
      </c>
      <c r="H161" s="197">
        <v>250.0</v>
      </c>
      <c r="I161" s="197">
        <v>109.0</v>
      </c>
      <c r="J161" s="191" t="s">
        <v>1254</v>
      </c>
      <c r="K161" s="191" t="s">
        <v>3849</v>
      </c>
      <c r="L161" s="191" t="s">
        <v>1254</v>
      </c>
    </row>
    <row r="162">
      <c r="A162" s="191" t="s">
        <v>191</v>
      </c>
      <c r="B162" s="191" t="s">
        <v>97</v>
      </c>
      <c r="C162" s="36"/>
      <c r="D162" s="36"/>
      <c r="E162" s="195" t="str">
        <f t="shared" si="1"/>
        <v>110</v>
      </c>
      <c r="F162" s="36" t="str">
        <f t="shared" si="2"/>
        <v>weezing</v>
      </c>
      <c r="G162" s="196">
        <v>110.0</v>
      </c>
      <c r="H162" s="197">
        <v>251.0</v>
      </c>
      <c r="I162" s="197">
        <v>110.0</v>
      </c>
      <c r="J162" s="191" t="s">
        <v>1254</v>
      </c>
      <c r="K162" s="191" t="s">
        <v>3850</v>
      </c>
      <c r="L162" s="191" t="s">
        <v>1254</v>
      </c>
    </row>
    <row r="163">
      <c r="A163" s="191" t="s">
        <v>191</v>
      </c>
      <c r="B163" s="191" t="s">
        <v>132</v>
      </c>
      <c r="C163" s="198">
        <v>-1.0</v>
      </c>
      <c r="D163" s="36"/>
      <c r="E163" s="195" t="str">
        <f t="shared" si="1"/>
        <v>110-1</v>
      </c>
      <c r="F163" s="36" t="str">
        <f t="shared" si="2"/>
        <v>weezing-1</v>
      </c>
      <c r="G163" s="196">
        <v>110.0</v>
      </c>
      <c r="H163" s="197">
        <v>251.0</v>
      </c>
      <c r="I163" s="191"/>
      <c r="J163" s="191"/>
      <c r="K163" s="191" t="s">
        <v>3850</v>
      </c>
      <c r="L163" s="191" t="s">
        <v>1254</v>
      </c>
    </row>
    <row r="164">
      <c r="A164" s="191" t="s">
        <v>192</v>
      </c>
      <c r="B164" s="191"/>
      <c r="C164" s="36"/>
      <c r="D164" s="36"/>
      <c r="E164" s="195" t="str">
        <f t="shared" si="1"/>
        <v>111</v>
      </c>
      <c r="F164" s="36" t="str">
        <f t="shared" si="2"/>
        <v>rhyhorn</v>
      </c>
      <c r="G164" s="196">
        <v>111.0</v>
      </c>
      <c r="H164" s="197">
        <v>264.0</v>
      </c>
      <c r="I164" s="197">
        <v>111.0</v>
      </c>
      <c r="J164" s="197">
        <v>120.0</v>
      </c>
      <c r="K164" s="191" t="s">
        <v>3851</v>
      </c>
      <c r="L164" s="191" t="s">
        <v>1254</v>
      </c>
    </row>
    <row r="165">
      <c r="A165" s="191" t="s">
        <v>192</v>
      </c>
      <c r="B165" s="191"/>
      <c r="C165" s="36"/>
      <c r="D165" s="36" t="s">
        <v>80</v>
      </c>
      <c r="E165" s="195" t="str">
        <f t="shared" si="1"/>
        <v>111-f</v>
      </c>
      <c r="F165" s="36" t="str">
        <f t="shared" si="2"/>
        <v>rhyhorn-f</v>
      </c>
      <c r="G165" s="196">
        <v>111.0</v>
      </c>
      <c r="H165" s="197">
        <v>264.0</v>
      </c>
      <c r="I165" s="197">
        <v>111.0</v>
      </c>
      <c r="J165" s="197">
        <v>120.0</v>
      </c>
      <c r="K165" s="191" t="s">
        <v>3851</v>
      </c>
      <c r="L165" s="191" t="s">
        <v>1254</v>
      </c>
    </row>
    <row r="166">
      <c r="A166" s="191" t="s">
        <v>193</v>
      </c>
      <c r="B166" s="191"/>
      <c r="C166" s="36"/>
      <c r="D166" s="36"/>
      <c r="E166" s="195" t="str">
        <f t="shared" si="1"/>
        <v>112</v>
      </c>
      <c r="F166" s="36" t="str">
        <f t="shared" si="2"/>
        <v>rhydon</v>
      </c>
      <c r="G166" s="196">
        <v>112.0</v>
      </c>
      <c r="H166" s="197">
        <v>265.0</v>
      </c>
      <c r="I166" s="197">
        <v>112.0</v>
      </c>
      <c r="J166" s="197">
        <v>121.0</v>
      </c>
      <c r="K166" s="191" t="s">
        <v>3852</v>
      </c>
      <c r="L166" s="191" t="s">
        <v>1254</v>
      </c>
    </row>
    <row r="167">
      <c r="A167" s="191" t="s">
        <v>193</v>
      </c>
      <c r="B167" s="191"/>
      <c r="C167" s="36"/>
      <c r="D167" s="36" t="s">
        <v>80</v>
      </c>
      <c r="E167" s="195" t="str">
        <f t="shared" si="1"/>
        <v>112-f</v>
      </c>
      <c r="F167" s="36" t="str">
        <f t="shared" si="2"/>
        <v>rhydon-f</v>
      </c>
      <c r="G167" s="196">
        <v>112.0</v>
      </c>
      <c r="H167" s="197">
        <v>265.0</v>
      </c>
      <c r="I167" s="197">
        <v>112.0</v>
      </c>
      <c r="J167" s="197">
        <v>121.0</v>
      </c>
      <c r="K167" s="191" t="s">
        <v>3852</v>
      </c>
      <c r="L167" s="191" t="s">
        <v>1254</v>
      </c>
    </row>
    <row r="168">
      <c r="A168" s="191" t="s">
        <v>194</v>
      </c>
      <c r="B168" s="191"/>
      <c r="C168" s="36"/>
      <c r="D168" s="36"/>
      <c r="E168" s="195" t="str">
        <f t="shared" si="1"/>
        <v>113</v>
      </c>
      <c r="F168" s="36" t="str">
        <f t="shared" si="2"/>
        <v>chansey</v>
      </c>
      <c r="G168" s="196">
        <v>113.0</v>
      </c>
      <c r="H168" s="191" t="s">
        <v>3853</v>
      </c>
      <c r="I168" s="197">
        <v>113.0</v>
      </c>
      <c r="J168" s="197">
        <v>87.0</v>
      </c>
      <c r="K168" s="191" t="s">
        <v>3854</v>
      </c>
      <c r="L168" s="191" t="s">
        <v>1254</v>
      </c>
    </row>
    <row r="169">
      <c r="A169" s="191" t="s">
        <v>195</v>
      </c>
      <c r="B169" s="191"/>
      <c r="C169" s="36"/>
      <c r="D169" s="36"/>
      <c r="E169" s="195" t="str">
        <f t="shared" si="1"/>
        <v>114</v>
      </c>
      <c r="F169" s="36" t="str">
        <f t="shared" si="2"/>
        <v>tangela</v>
      </c>
      <c r="G169" s="196">
        <v>114.0</v>
      </c>
      <c r="H169" s="191" t="s">
        <v>3855</v>
      </c>
      <c r="I169" s="197">
        <v>114.0</v>
      </c>
      <c r="J169" s="197">
        <v>95.0</v>
      </c>
      <c r="K169" s="191" t="s">
        <v>1254</v>
      </c>
      <c r="L169" s="191" t="s">
        <v>1254</v>
      </c>
    </row>
    <row r="170">
      <c r="A170" s="191" t="s">
        <v>196</v>
      </c>
      <c r="B170" s="191"/>
      <c r="C170" s="36"/>
      <c r="D170" s="36"/>
      <c r="E170" s="195" t="str">
        <f t="shared" si="1"/>
        <v>115</v>
      </c>
      <c r="F170" s="36" t="str">
        <f t="shared" si="2"/>
        <v>kangaskhan</v>
      </c>
      <c r="G170" s="196">
        <v>115.0</v>
      </c>
      <c r="H170" s="191" t="s">
        <v>3856</v>
      </c>
      <c r="I170" s="197">
        <v>115.0</v>
      </c>
      <c r="J170" s="191" t="s">
        <v>1254</v>
      </c>
      <c r="K170" s="191" t="s">
        <v>1254</v>
      </c>
      <c r="L170" s="197">
        <v>223.0</v>
      </c>
    </row>
    <row r="171">
      <c r="A171" s="191" t="s">
        <v>197</v>
      </c>
      <c r="B171" s="191"/>
      <c r="C171" s="36"/>
      <c r="D171" s="36"/>
      <c r="E171" s="195" t="str">
        <f t="shared" si="1"/>
        <v>116</v>
      </c>
      <c r="F171" s="36" t="str">
        <f t="shared" si="2"/>
        <v>horsea</v>
      </c>
      <c r="G171" s="196">
        <v>116.0</v>
      </c>
      <c r="H171" s="191" t="s">
        <v>3857</v>
      </c>
      <c r="I171" s="197">
        <v>116.0</v>
      </c>
      <c r="J171" s="191" t="s">
        <v>1254</v>
      </c>
      <c r="K171" s="191" t="s">
        <v>3858</v>
      </c>
      <c r="L171" s="191" t="s">
        <v>1254</v>
      </c>
    </row>
    <row r="172">
      <c r="A172" s="191" t="s">
        <v>198</v>
      </c>
      <c r="B172" s="191"/>
      <c r="C172" s="36"/>
      <c r="D172" s="36"/>
      <c r="E172" s="195" t="str">
        <f t="shared" si="1"/>
        <v>117</v>
      </c>
      <c r="F172" s="36" t="str">
        <f t="shared" si="2"/>
        <v>seadra</v>
      </c>
      <c r="G172" s="196">
        <v>117.0</v>
      </c>
      <c r="H172" s="191" t="s">
        <v>3859</v>
      </c>
      <c r="I172" s="197">
        <v>117.0</v>
      </c>
      <c r="J172" s="191" t="s">
        <v>1254</v>
      </c>
      <c r="K172" s="191" t="s">
        <v>3860</v>
      </c>
      <c r="L172" s="191" t="s">
        <v>1254</v>
      </c>
    </row>
    <row r="173">
      <c r="A173" s="191" t="s">
        <v>199</v>
      </c>
      <c r="B173" s="191"/>
      <c r="C173" s="36"/>
      <c r="D173" s="36"/>
      <c r="E173" s="195" t="str">
        <f t="shared" si="1"/>
        <v>118</v>
      </c>
      <c r="F173" s="36" t="str">
        <f t="shared" si="2"/>
        <v>goldeen</v>
      </c>
      <c r="G173" s="196">
        <v>118.0</v>
      </c>
      <c r="H173" s="197">
        <v>146.0</v>
      </c>
      <c r="I173" s="197">
        <v>118.0</v>
      </c>
      <c r="J173" s="191" t="s">
        <v>1254</v>
      </c>
      <c r="K173" s="191" t="s">
        <v>1254</v>
      </c>
      <c r="L173" s="191" t="s">
        <v>1254</v>
      </c>
    </row>
    <row r="174">
      <c r="A174" s="191" t="s">
        <v>199</v>
      </c>
      <c r="B174" s="191"/>
      <c r="C174" s="36"/>
      <c r="D174" s="36" t="s">
        <v>80</v>
      </c>
      <c r="E174" s="195" t="str">
        <f t="shared" si="1"/>
        <v>118-f</v>
      </c>
      <c r="F174" s="36" t="str">
        <f t="shared" si="2"/>
        <v>goldeen-f</v>
      </c>
      <c r="G174" s="196">
        <v>118.0</v>
      </c>
      <c r="H174" s="197">
        <v>146.0</v>
      </c>
      <c r="I174" s="197">
        <v>118.0</v>
      </c>
      <c r="J174" s="191" t="s">
        <v>1254</v>
      </c>
      <c r="K174" s="191" t="s">
        <v>1254</v>
      </c>
      <c r="L174" s="191" t="s">
        <v>1254</v>
      </c>
    </row>
    <row r="175">
      <c r="A175" s="191" t="s">
        <v>200</v>
      </c>
      <c r="B175" s="191"/>
      <c r="C175" s="36"/>
      <c r="D175" s="36"/>
      <c r="E175" s="195" t="str">
        <f t="shared" si="1"/>
        <v>119</v>
      </c>
      <c r="F175" s="36" t="str">
        <f t="shared" si="2"/>
        <v>seaking</v>
      </c>
      <c r="G175" s="196">
        <v>119.0</v>
      </c>
      <c r="H175" s="197">
        <v>147.0</v>
      </c>
      <c r="I175" s="197">
        <v>119.0</v>
      </c>
      <c r="J175" s="191" t="s">
        <v>1254</v>
      </c>
      <c r="K175" s="191" t="s">
        <v>1254</v>
      </c>
      <c r="L175" s="191" t="s">
        <v>1254</v>
      </c>
    </row>
    <row r="176">
      <c r="A176" s="191" t="s">
        <v>200</v>
      </c>
      <c r="B176" s="191"/>
      <c r="C176" s="36"/>
      <c r="D176" s="36" t="s">
        <v>80</v>
      </c>
      <c r="E176" s="195" t="str">
        <f t="shared" si="1"/>
        <v>119-f</v>
      </c>
      <c r="F176" s="36" t="str">
        <f t="shared" si="2"/>
        <v>seaking-f</v>
      </c>
      <c r="G176" s="196">
        <v>119.0</v>
      </c>
      <c r="H176" s="197">
        <v>147.0</v>
      </c>
      <c r="I176" s="197">
        <v>119.0</v>
      </c>
      <c r="J176" s="191" t="s">
        <v>1254</v>
      </c>
      <c r="K176" s="191" t="s">
        <v>1254</v>
      </c>
      <c r="L176" s="191" t="s">
        <v>1254</v>
      </c>
    </row>
    <row r="177">
      <c r="A177" s="191" t="s">
        <v>201</v>
      </c>
      <c r="B177" s="191"/>
      <c r="C177" s="36"/>
      <c r="D177" s="36"/>
      <c r="E177" s="195" t="str">
        <f t="shared" si="1"/>
        <v>120</v>
      </c>
      <c r="F177" s="36" t="str">
        <f t="shared" si="2"/>
        <v>staryu</v>
      </c>
      <c r="G177" s="196">
        <v>120.0</v>
      </c>
      <c r="H177" s="191" t="s">
        <v>3861</v>
      </c>
      <c r="I177" s="197">
        <v>120.0</v>
      </c>
      <c r="J177" s="191" t="s">
        <v>1254</v>
      </c>
      <c r="K177" s="191" t="s">
        <v>1254</v>
      </c>
      <c r="L177" s="197">
        <v>36.0</v>
      </c>
    </row>
    <row r="178">
      <c r="A178" s="191" t="s">
        <v>202</v>
      </c>
      <c r="B178" s="191"/>
      <c r="C178" s="36"/>
      <c r="D178" s="36"/>
      <c r="E178" s="195" t="str">
        <f t="shared" si="1"/>
        <v>121</v>
      </c>
      <c r="F178" s="36" t="str">
        <f t="shared" si="2"/>
        <v>starmie</v>
      </c>
      <c r="G178" s="196">
        <v>121.0</v>
      </c>
      <c r="H178" s="191" t="s">
        <v>3862</v>
      </c>
      <c r="I178" s="197">
        <v>121.0</v>
      </c>
      <c r="J178" s="191" t="s">
        <v>1254</v>
      </c>
      <c r="K178" s="191" t="s">
        <v>1254</v>
      </c>
      <c r="L178" s="197">
        <v>37.0</v>
      </c>
    </row>
    <row r="179">
      <c r="A179" s="191" t="s">
        <v>203</v>
      </c>
      <c r="B179" s="191" t="s">
        <v>97</v>
      </c>
      <c r="C179" s="36"/>
      <c r="D179" s="36"/>
      <c r="E179" s="195" t="str">
        <f t="shared" si="1"/>
        <v>122</v>
      </c>
      <c r="F179" s="36" t="str">
        <f t="shared" si="2"/>
        <v>mr. mime</v>
      </c>
      <c r="G179" s="196">
        <v>122.0</v>
      </c>
      <c r="H179" s="191" t="s">
        <v>3863</v>
      </c>
      <c r="I179" s="197">
        <v>122.0</v>
      </c>
      <c r="J179" s="197">
        <v>77.0</v>
      </c>
      <c r="K179" s="191" t="s">
        <v>1254</v>
      </c>
      <c r="L179" s="191" t="s">
        <v>3864</v>
      </c>
    </row>
    <row r="180">
      <c r="A180" s="191" t="s">
        <v>203</v>
      </c>
      <c r="B180" s="191" t="s">
        <v>132</v>
      </c>
      <c r="C180" s="198">
        <v>-1.0</v>
      </c>
      <c r="D180" s="36"/>
      <c r="E180" s="195" t="str">
        <f t="shared" si="1"/>
        <v>122-1</v>
      </c>
      <c r="F180" s="36" t="str">
        <f t="shared" si="2"/>
        <v>mr. mime-1</v>
      </c>
      <c r="G180" s="196">
        <v>122.0</v>
      </c>
      <c r="H180" s="191" t="s">
        <v>3863</v>
      </c>
      <c r="I180" s="191"/>
      <c r="J180" s="191"/>
      <c r="K180" s="191" t="s">
        <v>1254</v>
      </c>
      <c r="L180" s="191" t="s">
        <v>3864</v>
      </c>
    </row>
    <row r="181">
      <c r="A181" s="191" t="s">
        <v>204</v>
      </c>
      <c r="B181" s="191"/>
      <c r="C181" s="36"/>
      <c r="D181" s="36"/>
      <c r="E181" s="195" t="str">
        <f t="shared" si="1"/>
        <v>123</v>
      </c>
      <c r="F181" s="36" t="str">
        <f t="shared" si="2"/>
        <v>scyther</v>
      </c>
      <c r="G181" s="196">
        <v>123.0</v>
      </c>
      <c r="H181" s="191" t="s">
        <v>3865</v>
      </c>
      <c r="I181" s="197">
        <v>123.0</v>
      </c>
      <c r="J181" s="197">
        <v>72.0</v>
      </c>
      <c r="K181" s="191" t="s">
        <v>3866</v>
      </c>
      <c r="L181" s="197">
        <v>176.0</v>
      </c>
    </row>
    <row r="182">
      <c r="A182" s="191" t="s">
        <v>204</v>
      </c>
      <c r="B182" s="191"/>
      <c r="C182" s="36"/>
      <c r="D182" s="36" t="s">
        <v>80</v>
      </c>
      <c r="E182" s="195" t="str">
        <f t="shared" si="1"/>
        <v>123-f</v>
      </c>
      <c r="F182" s="36" t="str">
        <f t="shared" si="2"/>
        <v>scyther-f</v>
      </c>
      <c r="G182" s="196">
        <v>123.0</v>
      </c>
      <c r="H182" s="191" t="s">
        <v>3865</v>
      </c>
      <c r="I182" s="197">
        <v>123.0</v>
      </c>
      <c r="J182" s="197">
        <v>72.0</v>
      </c>
      <c r="K182" s="191" t="s">
        <v>3866</v>
      </c>
      <c r="L182" s="197">
        <v>176.0</v>
      </c>
    </row>
    <row r="183">
      <c r="A183" s="191" t="s">
        <v>205</v>
      </c>
      <c r="B183" s="191"/>
      <c r="C183" s="36"/>
      <c r="D183" s="36"/>
      <c r="E183" s="195" t="str">
        <f t="shared" si="1"/>
        <v>124</v>
      </c>
      <c r="F183" s="36" t="str">
        <f t="shared" si="2"/>
        <v>jynx</v>
      </c>
      <c r="G183" s="196">
        <v>124.0</v>
      </c>
      <c r="H183" s="191" t="s">
        <v>3867</v>
      </c>
      <c r="I183" s="197">
        <v>124.0</v>
      </c>
      <c r="J183" s="191" t="s">
        <v>1254</v>
      </c>
      <c r="K183" s="191" t="s">
        <v>1254</v>
      </c>
      <c r="L183" s="191" t="s">
        <v>1254</v>
      </c>
    </row>
    <row r="184">
      <c r="A184" s="191" t="s">
        <v>206</v>
      </c>
      <c r="B184" s="191"/>
      <c r="C184" s="36"/>
      <c r="D184" s="36"/>
      <c r="E184" s="195" t="str">
        <f t="shared" si="1"/>
        <v>125</v>
      </c>
      <c r="F184" s="36" t="str">
        <f t="shared" si="2"/>
        <v>electabuzz</v>
      </c>
      <c r="G184" s="196">
        <v>125.0</v>
      </c>
      <c r="H184" s="191" t="s">
        <v>3868</v>
      </c>
      <c r="I184" s="197">
        <v>125.0</v>
      </c>
      <c r="J184" s="197">
        <v>183.0</v>
      </c>
      <c r="K184" s="191" t="s">
        <v>3869</v>
      </c>
      <c r="L184" s="191" t="s">
        <v>1254</v>
      </c>
    </row>
    <row r="185">
      <c r="A185" s="191" t="s">
        <v>207</v>
      </c>
      <c r="B185" s="191"/>
      <c r="C185" s="36"/>
      <c r="D185" s="36"/>
      <c r="E185" s="195" t="str">
        <f t="shared" si="1"/>
        <v>126</v>
      </c>
      <c r="F185" s="36" t="str">
        <f t="shared" si="2"/>
        <v>magmar</v>
      </c>
      <c r="G185" s="196">
        <v>126.0</v>
      </c>
      <c r="H185" s="191" t="s">
        <v>3870</v>
      </c>
      <c r="I185" s="197">
        <v>126.0</v>
      </c>
      <c r="J185" s="197">
        <v>175.0</v>
      </c>
      <c r="K185" s="191" t="s">
        <v>3871</v>
      </c>
      <c r="L185" s="191" t="s">
        <v>1254</v>
      </c>
    </row>
    <row r="186">
      <c r="A186" s="191" t="s">
        <v>208</v>
      </c>
      <c r="B186" s="191"/>
      <c r="C186" s="36"/>
      <c r="D186" s="36"/>
      <c r="E186" s="195" t="str">
        <f t="shared" si="1"/>
        <v>127</v>
      </c>
      <c r="F186" s="36" t="str">
        <f t="shared" si="2"/>
        <v>pinsir</v>
      </c>
      <c r="G186" s="196">
        <v>127.0</v>
      </c>
      <c r="H186" s="191" t="s">
        <v>3872</v>
      </c>
      <c r="I186" s="197">
        <v>127.0</v>
      </c>
      <c r="J186" s="191" t="s">
        <v>1254</v>
      </c>
      <c r="K186" s="191" t="s">
        <v>1254</v>
      </c>
      <c r="L186" s="197">
        <v>178.0</v>
      </c>
    </row>
    <row r="187">
      <c r="A187" s="191" t="s">
        <v>209</v>
      </c>
      <c r="B187" s="191"/>
      <c r="C187" s="36"/>
      <c r="D187" s="36"/>
      <c r="E187" s="195" t="str">
        <f t="shared" si="1"/>
        <v>128</v>
      </c>
      <c r="F187" s="36" t="str">
        <f t="shared" si="2"/>
        <v>tauros</v>
      </c>
      <c r="G187" s="196">
        <v>128.0</v>
      </c>
      <c r="H187" s="191" t="s">
        <v>3873</v>
      </c>
      <c r="I187" s="197">
        <v>128.0</v>
      </c>
      <c r="J187" s="191" t="s">
        <v>1254</v>
      </c>
      <c r="K187" s="191" t="s">
        <v>3874</v>
      </c>
      <c r="L187" s="191" t="s">
        <v>1254</v>
      </c>
    </row>
    <row r="188">
      <c r="A188" s="191" t="s">
        <v>209</v>
      </c>
      <c r="B188" s="36" t="s">
        <v>210</v>
      </c>
      <c r="C188" s="198">
        <v>-1.0</v>
      </c>
      <c r="D188" s="36"/>
      <c r="E188" s="195" t="str">
        <f t="shared" si="1"/>
        <v>128-1</v>
      </c>
      <c r="F188" s="36" t="str">
        <f t="shared" si="2"/>
        <v>tauros-1</v>
      </c>
      <c r="G188" s="196">
        <v>128.0</v>
      </c>
      <c r="H188" s="191"/>
      <c r="I188" s="191"/>
      <c r="J188" s="191" t="s">
        <v>1254</v>
      </c>
      <c r="K188" s="191" t="s">
        <v>3874</v>
      </c>
      <c r="L188" s="191" t="s">
        <v>1254</v>
      </c>
    </row>
    <row r="189">
      <c r="A189" s="191" t="s">
        <v>209</v>
      </c>
      <c r="B189" s="36" t="s">
        <v>211</v>
      </c>
      <c r="C189" s="198">
        <v>-2.0</v>
      </c>
      <c r="D189" s="36"/>
      <c r="E189" s="195" t="str">
        <f t="shared" si="1"/>
        <v>128-2</v>
      </c>
      <c r="F189" s="36" t="str">
        <f t="shared" si="2"/>
        <v>tauros-2</v>
      </c>
      <c r="G189" s="196">
        <v>128.0</v>
      </c>
      <c r="H189" s="191"/>
      <c r="I189" s="191"/>
      <c r="J189" s="191" t="s">
        <v>1254</v>
      </c>
      <c r="K189" s="191" t="s">
        <v>3874</v>
      </c>
      <c r="L189" s="191" t="s">
        <v>1254</v>
      </c>
    </row>
    <row r="190">
      <c r="A190" s="191" t="s">
        <v>209</v>
      </c>
      <c r="B190" s="36" t="s">
        <v>212</v>
      </c>
      <c r="C190" s="198">
        <v>-3.0</v>
      </c>
      <c r="D190" s="36"/>
      <c r="E190" s="195" t="str">
        <f t="shared" si="1"/>
        <v>128-3</v>
      </c>
      <c r="F190" s="36" t="str">
        <f t="shared" si="2"/>
        <v>tauros-3</v>
      </c>
      <c r="G190" s="196">
        <v>128.0</v>
      </c>
      <c r="H190" s="191"/>
      <c r="I190" s="191"/>
      <c r="J190" s="191"/>
      <c r="K190" s="191" t="s">
        <v>3874</v>
      </c>
      <c r="L190" s="191" t="s">
        <v>1254</v>
      </c>
    </row>
    <row r="191">
      <c r="A191" s="191" t="s">
        <v>213</v>
      </c>
      <c r="B191" s="191"/>
      <c r="C191" s="36"/>
      <c r="D191" s="36"/>
      <c r="E191" s="195" t="str">
        <f t="shared" si="1"/>
        <v>129</v>
      </c>
      <c r="F191" s="36" t="str">
        <f t="shared" si="2"/>
        <v>magikarp</v>
      </c>
      <c r="G191" s="196">
        <v>129.0</v>
      </c>
      <c r="H191" s="197">
        <v>144.0</v>
      </c>
      <c r="I191" s="197">
        <v>129.0</v>
      </c>
      <c r="J191" s="197">
        <v>80.0</v>
      </c>
      <c r="K191" s="191" t="s">
        <v>3875</v>
      </c>
      <c r="L191" s="197">
        <v>32.0</v>
      </c>
    </row>
    <row r="192">
      <c r="A192" s="191" t="s">
        <v>213</v>
      </c>
      <c r="B192" s="191"/>
      <c r="C192" s="36"/>
      <c r="D192" s="36" t="s">
        <v>80</v>
      </c>
      <c r="E192" s="195" t="str">
        <f t="shared" si="1"/>
        <v>129-f</v>
      </c>
      <c r="F192" s="36" t="str">
        <f t="shared" si="2"/>
        <v>magikarp-f</v>
      </c>
      <c r="G192" s="196">
        <v>129.0</v>
      </c>
      <c r="H192" s="197">
        <v>144.0</v>
      </c>
      <c r="I192" s="197">
        <v>129.0</v>
      </c>
      <c r="J192" s="197">
        <v>80.0</v>
      </c>
      <c r="K192" s="191" t="s">
        <v>3875</v>
      </c>
      <c r="L192" s="197">
        <v>32.0</v>
      </c>
    </row>
    <row r="193">
      <c r="A193" s="191" t="s">
        <v>214</v>
      </c>
      <c r="B193" s="191"/>
      <c r="C193" s="36"/>
      <c r="D193" s="36"/>
      <c r="E193" s="195" t="str">
        <f t="shared" si="1"/>
        <v>130</v>
      </c>
      <c r="F193" s="36" t="str">
        <f t="shared" si="2"/>
        <v>gyarados</v>
      </c>
      <c r="G193" s="196">
        <v>130.0</v>
      </c>
      <c r="H193" s="197">
        <v>145.0</v>
      </c>
      <c r="I193" s="197">
        <v>130.0</v>
      </c>
      <c r="J193" s="197">
        <v>81.0</v>
      </c>
      <c r="K193" s="191" t="s">
        <v>3876</v>
      </c>
      <c r="L193" s="197">
        <v>33.0</v>
      </c>
    </row>
    <row r="194">
      <c r="A194" s="191" t="s">
        <v>214</v>
      </c>
      <c r="B194" s="191"/>
      <c r="C194" s="36"/>
      <c r="D194" s="36" t="s">
        <v>80</v>
      </c>
      <c r="E194" s="195" t="str">
        <f t="shared" si="1"/>
        <v>130-f</v>
      </c>
      <c r="F194" s="36" t="str">
        <f t="shared" si="2"/>
        <v>gyarados-f</v>
      </c>
      <c r="G194" s="196">
        <v>130.0</v>
      </c>
      <c r="H194" s="197">
        <v>145.0</v>
      </c>
      <c r="I194" s="197">
        <v>130.0</v>
      </c>
      <c r="J194" s="197">
        <v>81.0</v>
      </c>
      <c r="K194" s="191" t="s">
        <v>3876</v>
      </c>
      <c r="L194" s="197">
        <v>33.0</v>
      </c>
    </row>
    <row r="195">
      <c r="A195" s="191" t="s">
        <v>215</v>
      </c>
      <c r="B195" s="191"/>
      <c r="C195" s="36"/>
      <c r="D195" s="36"/>
      <c r="E195" s="195" t="str">
        <f t="shared" si="1"/>
        <v>131</v>
      </c>
      <c r="F195" s="36" t="str">
        <f t="shared" si="2"/>
        <v>lapras</v>
      </c>
      <c r="G195" s="196">
        <v>131.0</v>
      </c>
      <c r="H195" s="197">
        <v>361.0</v>
      </c>
      <c r="I195" s="197">
        <v>131.0</v>
      </c>
      <c r="J195" s="191" t="s">
        <v>1254</v>
      </c>
      <c r="K195" s="191" t="s">
        <v>3877</v>
      </c>
      <c r="L195" s="191" t="s">
        <v>1254</v>
      </c>
    </row>
    <row r="196">
      <c r="A196" s="191" t="s">
        <v>216</v>
      </c>
      <c r="B196" s="191"/>
      <c r="C196" s="36"/>
      <c r="D196" s="36"/>
      <c r="E196" s="195" t="str">
        <f t="shared" si="1"/>
        <v>132</v>
      </c>
      <c r="F196" s="36" t="str">
        <f t="shared" si="2"/>
        <v>ditto</v>
      </c>
      <c r="G196" s="196">
        <v>132.0</v>
      </c>
      <c r="H196" s="197">
        <v>373.0</v>
      </c>
      <c r="I196" s="197">
        <v>132.0</v>
      </c>
      <c r="J196" s="191" t="s">
        <v>1254</v>
      </c>
      <c r="K196" s="191" t="s">
        <v>3878</v>
      </c>
      <c r="L196" s="191" t="s">
        <v>1254</v>
      </c>
    </row>
    <row r="197">
      <c r="A197" s="191" t="s">
        <v>217</v>
      </c>
      <c r="B197" s="191"/>
      <c r="C197" s="36"/>
      <c r="D197" s="36"/>
      <c r="E197" s="195" t="str">
        <f t="shared" si="1"/>
        <v>133</v>
      </c>
      <c r="F197" s="36" t="str">
        <f t="shared" si="2"/>
        <v>eevee</v>
      </c>
      <c r="G197" s="196">
        <v>133.0</v>
      </c>
      <c r="H197" s="197">
        <v>196.0</v>
      </c>
      <c r="I197" s="197">
        <v>133.0</v>
      </c>
      <c r="J197" s="197">
        <v>25.0</v>
      </c>
      <c r="K197" s="191" t="s">
        <v>3879</v>
      </c>
      <c r="L197" s="197">
        <v>100.0</v>
      </c>
    </row>
    <row r="198">
      <c r="A198" s="191" t="s">
        <v>217</v>
      </c>
      <c r="B198" s="191"/>
      <c r="C198" s="36"/>
      <c r="D198" s="36" t="s">
        <v>80</v>
      </c>
      <c r="E198" s="195" t="str">
        <f t="shared" si="1"/>
        <v>133-f</v>
      </c>
      <c r="F198" s="36" t="str">
        <f t="shared" si="2"/>
        <v>eevee-f</v>
      </c>
      <c r="G198" s="196">
        <v>133.0</v>
      </c>
      <c r="H198" s="197">
        <v>196.0</v>
      </c>
      <c r="I198" s="197">
        <v>133.0</v>
      </c>
      <c r="J198" s="197">
        <v>25.0</v>
      </c>
      <c r="K198" s="191" t="s">
        <v>3879</v>
      </c>
      <c r="L198" s="197">
        <v>100.0</v>
      </c>
    </row>
    <row r="199">
      <c r="A199" s="191" t="s">
        <v>218</v>
      </c>
      <c r="B199" s="191"/>
      <c r="C199" s="36"/>
      <c r="D199" s="36"/>
      <c r="E199" s="195" t="str">
        <f t="shared" si="1"/>
        <v>134</v>
      </c>
      <c r="F199" s="36" t="str">
        <f t="shared" si="2"/>
        <v>vaporeon</v>
      </c>
      <c r="G199" s="196">
        <v>134.0</v>
      </c>
      <c r="H199" s="197">
        <v>197.0</v>
      </c>
      <c r="I199" s="197">
        <v>134.0</v>
      </c>
      <c r="J199" s="197">
        <v>26.0</v>
      </c>
      <c r="K199" s="191" t="s">
        <v>3880</v>
      </c>
      <c r="L199" s="197">
        <v>101.0</v>
      </c>
    </row>
    <row r="200">
      <c r="A200" s="191" t="s">
        <v>219</v>
      </c>
      <c r="B200" s="191"/>
      <c r="C200" s="36"/>
      <c r="D200" s="36"/>
      <c r="E200" s="195" t="str">
        <f t="shared" si="1"/>
        <v>135</v>
      </c>
      <c r="F200" s="36" t="str">
        <f t="shared" si="2"/>
        <v>jolteon</v>
      </c>
      <c r="G200" s="196">
        <v>135.0</v>
      </c>
      <c r="H200" s="197">
        <v>198.0</v>
      </c>
      <c r="I200" s="197">
        <v>135.0</v>
      </c>
      <c r="J200" s="197">
        <v>27.0</v>
      </c>
      <c r="K200" s="191" t="s">
        <v>3881</v>
      </c>
      <c r="L200" s="197">
        <v>102.0</v>
      </c>
    </row>
    <row r="201">
      <c r="A201" s="191" t="s">
        <v>220</v>
      </c>
      <c r="B201" s="191"/>
      <c r="C201" s="36"/>
      <c r="D201" s="36"/>
      <c r="E201" s="195" t="str">
        <f t="shared" si="1"/>
        <v>136</v>
      </c>
      <c r="F201" s="36" t="str">
        <f t="shared" si="2"/>
        <v>flareon</v>
      </c>
      <c r="G201" s="196">
        <v>136.0</v>
      </c>
      <c r="H201" s="197">
        <v>199.0</v>
      </c>
      <c r="I201" s="197">
        <v>136.0</v>
      </c>
      <c r="J201" s="197">
        <v>28.0</v>
      </c>
      <c r="K201" s="191" t="s">
        <v>3882</v>
      </c>
      <c r="L201" s="197">
        <v>103.0</v>
      </c>
    </row>
    <row r="202">
      <c r="A202" s="191" t="s">
        <v>221</v>
      </c>
      <c r="B202" s="191"/>
      <c r="C202" s="36"/>
      <c r="D202" s="36"/>
      <c r="E202" s="195" t="str">
        <f t="shared" si="1"/>
        <v>137</v>
      </c>
      <c r="F202" s="36" t="str">
        <f t="shared" si="2"/>
        <v>porygon</v>
      </c>
      <c r="G202" s="196">
        <v>137.0</v>
      </c>
      <c r="H202" s="191" t="s">
        <v>3883</v>
      </c>
      <c r="I202" s="197">
        <v>137.0</v>
      </c>
      <c r="J202" s="197">
        <v>133.0</v>
      </c>
      <c r="K202" s="191" t="s">
        <v>3884</v>
      </c>
      <c r="L202" s="191" t="s">
        <v>3885</v>
      </c>
    </row>
    <row r="203">
      <c r="A203" s="191" t="s">
        <v>222</v>
      </c>
      <c r="B203" s="191"/>
      <c r="C203" s="36"/>
      <c r="D203" s="36"/>
      <c r="E203" s="195" t="str">
        <f t="shared" si="1"/>
        <v>138</v>
      </c>
      <c r="F203" s="36" t="str">
        <f t="shared" si="2"/>
        <v>omanyte</v>
      </c>
      <c r="G203" s="196">
        <v>138.0</v>
      </c>
      <c r="H203" s="191" t="s">
        <v>3886</v>
      </c>
      <c r="I203" s="197">
        <v>138.0</v>
      </c>
      <c r="J203" s="191" t="s">
        <v>1254</v>
      </c>
      <c r="K203" s="191" t="s">
        <v>1254</v>
      </c>
      <c r="L203" s="191" t="s">
        <v>1254</v>
      </c>
    </row>
    <row r="204">
      <c r="A204" s="191" t="s">
        <v>223</v>
      </c>
      <c r="B204" s="191"/>
      <c r="C204" s="36"/>
      <c r="D204" s="36"/>
      <c r="E204" s="195" t="str">
        <f t="shared" si="1"/>
        <v>139</v>
      </c>
      <c r="F204" s="36" t="str">
        <f t="shared" si="2"/>
        <v>omastar</v>
      </c>
      <c r="G204" s="196">
        <v>139.0</v>
      </c>
      <c r="H204" s="191" t="s">
        <v>3887</v>
      </c>
      <c r="I204" s="197">
        <v>139.0</v>
      </c>
      <c r="J204" s="191" t="s">
        <v>1254</v>
      </c>
      <c r="K204" s="191" t="s">
        <v>1254</v>
      </c>
      <c r="L204" s="191" t="s">
        <v>1254</v>
      </c>
    </row>
    <row r="205">
      <c r="A205" s="191" t="s">
        <v>224</v>
      </c>
      <c r="B205" s="191"/>
      <c r="C205" s="36"/>
      <c r="D205" s="36"/>
      <c r="E205" s="195" t="str">
        <f t="shared" si="1"/>
        <v>140</v>
      </c>
      <c r="F205" s="36" t="str">
        <f t="shared" si="2"/>
        <v>kabuto</v>
      </c>
      <c r="G205" s="196">
        <v>140.0</v>
      </c>
      <c r="H205" s="191" t="s">
        <v>3888</v>
      </c>
      <c r="I205" s="197">
        <v>140.0</v>
      </c>
      <c r="J205" s="191" t="s">
        <v>1254</v>
      </c>
      <c r="K205" s="191" t="s">
        <v>1254</v>
      </c>
      <c r="L205" s="191" t="s">
        <v>1254</v>
      </c>
    </row>
    <row r="206">
      <c r="A206" s="191" t="s">
        <v>225</v>
      </c>
      <c r="B206" s="191"/>
      <c r="C206" s="36"/>
      <c r="D206" s="36"/>
      <c r="E206" s="195" t="str">
        <f t="shared" si="1"/>
        <v>141</v>
      </c>
      <c r="F206" s="36" t="str">
        <f t="shared" si="2"/>
        <v>kabutops</v>
      </c>
      <c r="G206" s="196">
        <v>141.0</v>
      </c>
      <c r="H206" s="191" t="s">
        <v>3889</v>
      </c>
      <c r="I206" s="197">
        <v>141.0</v>
      </c>
      <c r="J206" s="191" t="s">
        <v>1254</v>
      </c>
      <c r="K206" s="191" t="s">
        <v>1254</v>
      </c>
      <c r="L206" s="191" t="s">
        <v>1254</v>
      </c>
    </row>
    <row r="207">
      <c r="A207" s="191" t="s">
        <v>226</v>
      </c>
      <c r="B207" s="191"/>
      <c r="C207" s="36"/>
      <c r="D207" s="36"/>
      <c r="E207" s="195" t="str">
        <f t="shared" si="1"/>
        <v>142</v>
      </c>
      <c r="F207" s="36" t="str">
        <f t="shared" si="2"/>
        <v>aerodactyl</v>
      </c>
      <c r="G207" s="196">
        <v>142.0</v>
      </c>
      <c r="H207" s="191" t="s">
        <v>3890</v>
      </c>
      <c r="I207" s="197">
        <v>142.0</v>
      </c>
      <c r="J207" s="191" t="s">
        <v>1254</v>
      </c>
      <c r="K207" s="191" t="s">
        <v>1254</v>
      </c>
      <c r="L207" s="197">
        <v>192.0</v>
      </c>
    </row>
    <row r="208">
      <c r="A208" s="191" t="s">
        <v>227</v>
      </c>
      <c r="B208" s="191"/>
      <c r="C208" s="36"/>
      <c r="D208" s="36"/>
      <c r="E208" s="195" t="str">
        <f t="shared" si="1"/>
        <v>143</v>
      </c>
      <c r="F208" s="36" t="str">
        <f t="shared" si="2"/>
        <v>snorlax</v>
      </c>
      <c r="G208" s="196">
        <v>143.0</v>
      </c>
      <c r="H208" s="197">
        <v>261.0</v>
      </c>
      <c r="I208" s="197">
        <v>143.0</v>
      </c>
      <c r="J208" s="197">
        <v>52.0</v>
      </c>
      <c r="K208" s="191" t="s">
        <v>3891</v>
      </c>
      <c r="L208" s="191" t="s">
        <v>1254</v>
      </c>
    </row>
    <row r="209">
      <c r="A209" s="191" t="s">
        <v>228</v>
      </c>
      <c r="B209" s="191" t="s">
        <v>97</v>
      </c>
      <c r="C209" s="36"/>
      <c r="D209" s="36"/>
      <c r="E209" s="195" t="str">
        <f t="shared" si="1"/>
        <v>144</v>
      </c>
      <c r="F209" s="36" t="str">
        <f t="shared" si="2"/>
        <v>articuno</v>
      </c>
      <c r="G209" s="196">
        <v>144.0</v>
      </c>
      <c r="H209" s="191" t="s">
        <v>3892</v>
      </c>
      <c r="I209" s="197">
        <v>144.0</v>
      </c>
      <c r="J209" s="191" t="s">
        <v>1254</v>
      </c>
      <c r="K209" s="191" t="s">
        <v>1254</v>
      </c>
      <c r="L209" s="191" t="s">
        <v>1254</v>
      </c>
    </row>
    <row r="210">
      <c r="A210" s="191" t="s">
        <v>228</v>
      </c>
      <c r="B210" s="191" t="s">
        <v>132</v>
      </c>
      <c r="C210" s="198">
        <v>-1.0</v>
      </c>
      <c r="D210" s="36"/>
      <c r="E210" s="195" t="str">
        <f t="shared" si="1"/>
        <v>144-1</v>
      </c>
      <c r="F210" s="36" t="str">
        <f t="shared" si="2"/>
        <v>articuno-1</v>
      </c>
      <c r="G210" s="196">
        <v>144.0</v>
      </c>
      <c r="H210" s="191" t="s">
        <v>3892</v>
      </c>
      <c r="I210" s="191"/>
      <c r="J210" s="191"/>
      <c r="K210" s="191" t="s">
        <v>1254</v>
      </c>
      <c r="L210" s="191" t="s">
        <v>1254</v>
      </c>
    </row>
    <row r="211">
      <c r="A211" s="191" t="s">
        <v>229</v>
      </c>
      <c r="B211" s="191" t="s">
        <v>97</v>
      </c>
      <c r="C211" s="36"/>
      <c r="D211" s="36"/>
      <c r="E211" s="195" t="str">
        <f t="shared" si="1"/>
        <v>145</v>
      </c>
      <c r="F211" s="36" t="str">
        <f t="shared" si="2"/>
        <v>zapdos</v>
      </c>
      <c r="G211" s="196">
        <v>145.0</v>
      </c>
      <c r="H211" s="191" t="s">
        <v>3893</v>
      </c>
      <c r="I211" s="197">
        <v>145.0</v>
      </c>
      <c r="J211" s="191" t="s">
        <v>1254</v>
      </c>
      <c r="K211" s="191" t="s">
        <v>1254</v>
      </c>
      <c r="L211" s="191" t="s">
        <v>1254</v>
      </c>
    </row>
    <row r="212">
      <c r="A212" s="191" t="s">
        <v>229</v>
      </c>
      <c r="B212" s="191" t="s">
        <v>132</v>
      </c>
      <c r="C212" s="198">
        <v>-1.0</v>
      </c>
      <c r="D212" s="36"/>
      <c r="E212" s="195" t="str">
        <f t="shared" si="1"/>
        <v>145-1</v>
      </c>
      <c r="F212" s="36" t="str">
        <f t="shared" si="2"/>
        <v>zapdos-1</v>
      </c>
      <c r="G212" s="196">
        <v>145.0</v>
      </c>
      <c r="H212" s="191" t="s">
        <v>3893</v>
      </c>
      <c r="I212" s="191"/>
      <c r="J212" s="191"/>
      <c r="K212" s="191" t="s">
        <v>1254</v>
      </c>
      <c r="L212" s="191" t="s">
        <v>1254</v>
      </c>
    </row>
    <row r="213">
      <c r="A213" s="191" t="s">
        <v>230</v>
      </c>
      <c r="B213" s="191" t="s">
        <v>97</v>
      </c>
      <c r="C213" s="36"/>
      <c r="D213" s="36"/>
      <c r="E213" s="195" t="str">
        <f t="shared" si="1"/>
        <v>146</v>
      </c>
      <c r="F213" s="36" t="str">
        <f t="shared" si="2"/>
        <v>moltres</v>
      </c>
      <c r="G213" s="196">
        <v>146.0</v>
      </c>
      <c r="H213" s="191" t="s">
        <v>3894</v>
      </c>
      <c r="I213" s="197">
        <v>146.0</v>
      </c>
      <c r="J213" s="191" t="s">
        <v>1254</v>
      </c>
      <c r="K213" s="191" t="s">
        <v>1254</v>
      </c>
      <c r="L213" s="191" t="s">
        <v>1254</v>
      </c>
    </row>
    <row r="214">
      <c r="A214" s="191" t="s">
        <v>230</v>
      </c>
      <c r="B214" s="191" t="s">
        <v>132</v>
      </c>
      <c r="C214" s="198">
        <v>-1.0</v>
      </c>
      <c r="D214" s="36"/>
      <c r="E214" s="195" t="str">
        <f t="shared" si="1"/>
        <v>146-1</v>
      </c>
      <c r="F214" s="36" t="str">
        <f t="shared" si="2"/>
        <v>moltres-1</v>
      </c>
      <c r="G214" s="196">
        <v>146.0</v>
      </c>
      <c r="H214" s="191" t="s">
        <v>3894</v>
      </c>
      <c r="I214" s="191"/>
      <c r="J214" s="191"/>
      <c r="K214" s="191" t="s">
        <v>1254</v>
      </c>
      <c r="L214" s="191" t="s">
        <v>1254</v>
      </c>
    </row>
    <row r="215">
      <c r="A215" s="191" t="s">
        <v>231</v>
      </c>
      <c r="B215" s="191"/>
      <c r="C215" s="36"/>
      <c r="D215" s="36"/>
      <c r="E215" s="195" t="str">
        <f t="shared" si="1"/>
        <v>147</v>
      </c>
      <c r="F215" s="36" t="str">
        <f t="shared" si="2"/>
        <v>dratini</v>
      </c>
      <c r="G215" s="196">
        <v>147.0</v>
      </c>
      <c r="H215" s="191" t="s">
        <v>3895</v>
      </c>
      <c r="I215" s="197">
        <v>147.0</v>
      </c>
      <c r="J215" s="191" t="s">
        <v>1254</v>
      </c>
      <c r="K215" s="191" t="s">
        <v>3896</v>
      </c>
      <c r="L215" s="197">
        <v>145.0</v>
      </c>
    </row>
    <row r="216">
      <c r="A216" s="191" t="s">
        <v>232</v>
      </c>
      <c r="B216" s="191"/>
      <c r="C216" s="36"/>
      <c r="D216" s="36"/>
      <c r="E216" s="195" t="str">
        <f t="shared" si="1"/>
        <v>148</v>
      </c>
      <c r="F216" s="36" t="str">
        <f t="shared" si="2"/>
        <v>dragonair</v>
      </c>
      <c r="G216" s="196">
        <v>148.0</v>
      </c>
      <c r="H216" s="191" t="s">
        <v>3897</v>
      </c>
      <c r="I216" s="197">
        <v>148.0</v>
      </c>
      <c r="J216" s="191" t="s">
        <v>1254</v>
      </c>
      <c r="K216" s="191" t="s">
        <v>3898</v>
      </c>
      <c r="L216" s="197">
        <v>146.0</v>
      </c>
    </row>
    <row r="217">
      <c r="A217" s="191" t="s">
        <v>233</v>
      </c>
      <c r="B217" s="191"/>
      <c r="C217" s="36"/>
      <c r="D217" s="36"/>
      <c r="E217" s="195" t="str">
        <f t="shared" si="1"/>
        <v>149</v>
      </c>
      <c r="F217" s="36" t="str">
        <f t="shared" si="2"/>
        <v>dragonite</v>
      </c>
      <c r="G217" s="196">
        <v>149.0</v>
      </c>
      <c r="H217" s="191" t="s">
        <v>3899</v>
      </c>
      <c r="I217" s="197">
        <v>149.0</v>
      </c>
      <c r="J217" s="191" t="s">
        <v>1254</v>
      </c>
      <c r="K217" s="191" t="s">
        <v>3900</v>
      </c>
      <c r="L217" s="197">
        <v>147.0</v>
      </c>
    </row>
    <row r="218">
      <c r="A218" s="191" t="s">
        <v>234</v>
      </c>
      <c r="B218" s="191"/>
      <c r="C218" s="36"/>
      <c r="D218" s="36"/>
      <c r="E218" s="195" t="str">
        <f t="shared" si="1"/>
        <v>150</v>
      </c>
      <c r="F218" s="36" t="str">
        <f t="shared" si="2"/>
        <v>mewtwo</v>
      </c>
      <c r="G218" s="196">
        <v>150.0</v>
      </c>
      <c r="H218" s="191"/>
      <c r="I218" s="197">
        <v>150.0</v>
      </c>
      <c r="J218" s="191" t="s">
        <v>1254</v>
      </c>
      <c r="K218" s="191" t="s">
        <v>1254</v>
      </c>
      <c r="L218" s="191" t="s">
        <v>1254</v>
      </c>
    </row>
    <row r="219">
      <c r="A219" s="191" t="s">
        <v>235</v>
      </c>
      <c r="B219" s="191"/>
      <c r="C219" s="36"/>
      <c r="D219" s="36"/>
      <c r="E219" s="195" t="str">
        <f t="shared" si="1"/>
        <v>151</v>
      </c>
      <c r="F219" s="36" t="str">
        <f t="shared" si="2"/>
        <v>mew</v>
      </c>
      <c r="G219" s="196">
        <v>151.0</v>
      </c>
      <c r="H219" s="191"/>
      <c r="I219" s="197">
        <v>151.0</v>
      </c>
      <c r="J219" s="191" t="s">
        <v>1254</v>
      </c>
      <c r="K219" s="191" t="s">
        <v>1254</v>
      </c>
      <c r="L219" s="191" t="s">
        <v>1254</v>
      </c>
    </row>
    <row r="220">
      <c r="A220" s="191" t="s">
        <v>237</v>
      </c>
      <c r="B220" s="191"/>
      <c r="C220" s="36"/>
      <c r="D220" s="36"/>
      <c r="E220" s="195" t="str">
        <f t="shared" si="1"/>
        <v>152</v>
      </c>
      <c r="F220" s="36" t="str">
        <f t="shared" si="2"/>
        <v>chikorita</v>
      </c>
      <c r="G220" s="196">
        <v>152.0</v>
      </c>
      <c r="H220" s="191" t="s">
        <v>1254</v>
      </c>
      <c r="I220" s="197">
        <v>152.0</v>
      </c>
      <c r="J220" s="191" t="s">
        <v>1254</v>
      </c>
      <c r="K220" s="191" t="s">
        <v>3901</v>
      </c>
      <c r="L220" s="197">
        <v>1.0</v>
      </c>
    </row>
    <row r="221">
      <c r="A221" s="191" t="s">
        <v>238</v>
      </c>
      <c r="B221" s="191"/>
      <c r="C221" s="36"/>
      <c r="D221" s="36"/>
      <c r="E221" s="195" t="str">
        <f t="shared" si="1"/>
        <v>153</v>
      </c>
      <c r="F221" s="36" t="str">
        <f t="shared" si="2"/>
        <v>bayleef</v>
      </c>
      <c r="G221" s="196">
        <v>153.0</v>
      </c>
      <c r="H221" s="191" t="s">
        <v>1254</v>
      </c>
      <c r="I221" s="197">
        <v>153.0</v>
      </c>
      <c r="J221" s="191" t="s">
        <v>1254</v>
      </c>
      <c r="K221" s="191" t="s">
        <v>3902</v>
      </c>
      <c r="L221" s="197">
        <v>2.0</v>
      </c>
    </row>
    <row r="222">
      <c r="A222" s="191" t="s">
        <v>239</v>
      </c>
      <c r="B222" s="191"/>
      <c r="C222" s="36"/>
      <c r="D222" s="36"/>
      <c r="E222" s="195" t="str">
        <f t="shared" si="1"/>
        <v>154</v>
      </c>
      <c r="F222" s="36" t="str">
        <f t="shared" si="2"/>
        <v>meganium</v>
      </c>
      <c r="G222" s="196">
        <v>154.0</v>
      </c>
      <c r="H222" s="191" t="s">
        <v>1254</v>
      </c>
      <c r="I222" s="197">
        <v>154.0</v>
      </c>
      <c r="J222" s="191" t="s">
        <v>1254</v>
      </c>
      <c r="K222" s="191" t="s">
        <v>3903</v>
      </c>
      <c r="L222" s="197">
        <v>3.0</v>
      </c>
    </row>
    <row r="223">
      <c r="A223" s="191" t="s">
        <v>239</v>
      </c>
      <c r="B223" s="191"/>
      <c r="C223" s="36"/>
      <c r="D223" s="36" t="s">
        <v>80</v>
      </c>
      <c r="E223" s="195" t="str">
        <f t="shared" si="1"/>
        <v>154-f</v>
      </c>
      <c r="F223" s="36" t="str">
        <f t="shared" si="2"/>
        <v>meganium-f</v>
      </c>
      <c r="G223" s="196">
        <v>154.0</v>
      </c>
      <c r="H223" s="191" t="s">
        <v>1254</v>
      </c>
      <c r="I223" s="197">
        <v>154.0</v>
      </c>
      <c r="J223" s="191" t="s">
        <v>1254</v>
      </c>
      <c r="K223" s="191" t="s">
        <v>3903</v>
      </c>
      <c r="L223" s="197">
        <v>3.0</v>
      </c>
    </row>
    <row r="224">
      <c r="A224" s="191" t="s">
        <v>240</v>
      </c>
      <c r="B224" s="191"/>
      <c r="C224" s="36"/>
      <c r="D224" s="36"/>
      <c r="E224" s="195" t="str">
        <f t="shared" si="1"/>
        <v>155</v>
      </c>
      <c r="F224" s="36" t="str">
        <f t="shared" si="2"/>
        <v>cyndaquil</v>
      </c>
      <c r="G224" s="196">
        <v>155.0</v>
      </c>
      <c r="H224" s="191" t="s">
        <v>1254</v>
      </c>
      <c r="I224" s="197">
        <v>155.0</v>
      </c>
      <c r="J224" s="197">
        <v>4.0</v>
      </c>
      <c r="K224" s="191" t="s">
        <v>3904</v>
      </c>
      <c r="L224" s="191" t="s">
        <v>1254</v>
      </c>
    </row>
    <row r="225">
      <c r="A225" s="191" t="s">
        <v>241</v>
      </c>
      <c r="B225" s="191"/>
      <c r="C225" s="36"/>
      <c r="D225" s="36"/>
      <c r="E225" s="195" t="str">
        <f t="shared" si="1"/>
        <v>156</v>
      </c>
      <c r="F225" s="36" t="str">
        <f t="shared" si="2"/>
        <v>quilava</v>
      </c>
      <c r="G225" s="196">
        <v>156.0</v>
      </c>
      <c r="H225" s="191" t="s">
        <v>1254</v>
      </c>
      <c r="I225" s="197">
        <v>156.0</v>
      </c>
      <c r="J225" s="197">
        <v>5.0</v>
      </c>
      <c r="K225" s="191" t="s">
        <v>3905</v>
      </c>
      <c r="L225" s="191" t="s">
        <v>1254</v>
      </c>
    </row>
    <row r="226">
      <c r="A226" s="191" t="s">
        <v>242</v>
      </c>
      <c r="B226" s="191" t="s">
        <v>97</v>
      </c>
      <c r="C226" s="36"/>
      <c r="D226" s="36"/>
      <c r="E226" s="195" t="str">
        <f t="shared" si="1"/>
        <v>157</v>
      </c>
      <c r="F226" s="36" t="str">
        <f t="shared" si="2"/>
        <v>typhlosion</v>
      </c>
      <c r="G226" s="196">
        <v>157.0</v>
      </c>
      <c r="H226" s="191" t="s">
        <v>1254</v>
      </c>
      <c r="I226" s="197">
        <v>157.0</v>
      </c>
      <c r="J226" s="191"/>
      <c r="K226" s="191" t="s">
        <v>3906</v>
      </c>
      <c r="L226" s="191" t="s">
        <v>1254</v>
      </c>
    </row>
    <row r="227">
      <c r="A227" s="191" t="s">
        <v>242</v>
      </c>
      <c r="B227" s="191" t="s">
        <v>139</v>
      </c>
      <c r="C227" s="198">
        <v>-1.0</v>
      </c>
      <c r="D227" s="36"/>
      <c r="E227" s="195" t="str">
        <f t="shared" si="1"/>
        <v>157-1</v>
      </c>
      <c r="F227" s="36" t="str">
        <f t="shared" si="2"/>
        <v>typhlosion-1</v>
      </c>
      <c r="G227" s="196">
        <v>157.0</v>
      </c>
      <c r="H227" s="191"/>
      <c r="I227" s="191"/>
      <c r="J227" s="197">
        <v>6.0</v>
      </c>
      <c r="K227" s="191" t="s">
        <v>3906</v>
      </c>
      <c r="L227" s="191" t="s">
        <v>1254</v>
      </c>
    </row>
    <row r="228">
      <c r="A228" s="191" t="s">
        <v>243</v>
      </c>
      <c r="B228" s="191"/>
      <c r="C228" s="36"/>
      <c r="D228" s="36"/>
      <c r="E228" s="195" t="str">
        <f t="shared" si="1"/>
        <v>158</v>
      </c>
      <c r="F228" s="36" t="str">
        <f t="shared" si="2"/>
        <v>totodile</v>
      </c>
      <c r="G228" s="196">
        <v>158.0</v>
      </c>
      <c r="H228" s="191" t="s">
        <v>1254</v>
      </c>
      <c r="I228" s="197">
        <v>158.0</v>
      </c>
      <c r="J228" s="191" t="s">
        <v>1254</v>
      </c>
      <c r="K228" s="191" t="s">
        <v>3907</v>
      </c>
      <c r="L228" s="197">
        <v>7.0</v>
      </c>
    </row>
    <row r="229">
      <c r="A229" s="191" t="s">
        <v>244</v>
      </c>
      <c r="B229" s="191"/>
      <c r="C229" s="36"/>
      <c r="D229" s="36"/>
      <c r="E229" s="195" t="str">
        <f t="shared" si="1"/>
        <v>159</v>
      </c>
      <c r="F229" s="36" t="str">
        <f t="shared" si="2"/>
        <v>croconaw</v>
      </c>
      <c r="G229" s="196">
        <v>159.0</v>
      </c>
      <c r="H229" s="191" t="s">
        <v>1254</v>
      </c>
      <c r="I229" s="197">
        <v>159.0</v>
      </c>
      <c r="J229" s="191" t="s">
        <v>1254</v>
      </c>
      <c r="K229" s="191" t="s">
        <v>3908</v>
      </c>
      <c r="L229" s="197">
        <v>8.0</v>
      </c>
    </row>
    <row r="230">
      <c r="A230" s="191" t="s">
        <v>245</v>
      </c>
      <c r="B230" s="191"/>
      <c r="C230" s="36"/>
      <c r="D230" s="36"/>
      <c r="E230" s="195" t="str">
        <f t="shared" si="1"/>
        <v>160</v>
      </c>
      <c r="F230" s="36" t="str">
        <f t="shared" si="2"/>
        <v>feraligatr</v>
      </c>
      <c r="G230" s="196">
        <v>160.0</v>
      </c>
      <c r="H230" s="191" t="s">
        <v>1254</v>
      </c>
      <c r="I230" s="197">
        <v>160.0</v>
      </c>
      <c r="J230" s="191" t="s">
        <v>1254</v>
      </c>
      <c r="K230" s="191" t="s">
        <v>3909</v>
      </c>
      <c r="L230" s="197">
        <v>9.0</v>
      </c>
    </row>
    <row r="231">
      <c r="A231" s="191" t="s">
        <v>246</v>
      </c>
      <c r="B231" s="191"/>
      <c r="C231" s="36"/>
      <c r="D231" s="36"/>
      <c r="E231" s="195" t="str">
        <f t="shared" si="1"/>
        <v>161</v>
      </c>
      <c r="F231" s="36" t="str">
        <f t="shared" si="2"/>
        <v>sentret</v>
      </c>
      <c r="G231" s="196">
        <v>161.0</v>
      </c>
      <c r="H231" s="191" t="s">
        <v>1254</v>
      </c>
      <c r="I231" s="197">
        <v>161.0</v>
      </c>
      <c r="J231" s="191" t="s">
        <v>1254</v>
      </c>
      <c r="K231" s="191" t="s">
        <v>3910</v>
      </c>
      <c r="L231" s="191" t="s">
        <v>1254</v>
      </c>
    </row>
    <row r="232">
      <c r="A232" s="191" t="s">
        <v>247</v>
      </c>
      <c r="B232" s="191"/>
      <c r="C232" s="36"/>
      <c r="D232" s="36"/>
      <c r="E232" s="195" t="str">
        <f t="shared" si="1"/>
        <v>162</v>
      </c>
      <c r="F232" s="36" t="str">
        <f t="shared" si="2"/>
        <v>furret</v>
      </c>
      <c r="G232" s="196">
        <v>162.0</v>
      </c>
      <c r="H232" s="191" t="s">
        <v>1254</v>
      </c>
      <c r="I232" s="197">
        <v>162.0</v>
      </c>
      <c r="J232" s="191" t="s">
        <v>1254</v>
      </c>
      <c r="K232" s="191" t="s">
        <v>3911</v>
      </c>
      <c r="L232" s="191" t="s">
        <v>1254</v>
      </c>
    </row>
    <row r="233">
      <c r="A233" s="191" t="s">
        <v>248</v>
      </c>
      <c r="B233" s="191"/>
      <c r="C233" s="36"/>
      <c r="D233" s="36"/>
      <c r="E233" s="195" t="str">
        <f t="shared" si="1"/>
        <v>163</v>
      </c>
      <c r="F233" s="36" t="str">
        <f t="shared" si="2"/>
        <v>hoothoot</v>
      </c>
      <c r="G233" s="196">
        <v>163.0</v>
      </c>
      <c r="H233" s="197">
        <v>19.0</v>
      </c>
      <c r="I233" s="197">
        <v>163.0</v>
      </c>
      <c r="J233" s="191" t="s">
        <v>1254</v>
      </c>
      <c r="K233" s="191" t="s">
        <v>3912</v>
      </c>
      <c r="L233" s="191" t="s">
        <v>1254</v>
      </c>
    </row>
    <row r="234">
      <c r="A234" s="191" t="s">
        <v>249</v>
      </c>
      <c r="B234" s="191"/>
      <c r="C234" s="36"/>
      <c r="D234" s="36"/>
      <c r="E234" s="195" t="str">
        <f t="shared" si="1"/>
        <v>164</v>
      </c>
      <c r="F234" s="36" t="str">
        <f t="shared" si="2"/>
        <v>noctowl</v>
      </c>
      <c r="G234" s="196">
        <v>164.0</v>
      </c>
      <c r="H234" s="197">
        <v>20.0</v>
      </c>
      <c r="I234" s="197">
        <v>164.0</v>
      </c>
      <c r="J234" s="191" t="s">
        <v>1254</v>
      </c>
      <c r="K234" s="191" t="s">
        <v>3913</v>
      </c>
      <c r="L234" s="191" t="s">
        <v>1254</v>
      </c>
    </row>
    <row r="235">
      <c r="A235" s="191" t="s">
        <v>250</v>
      </c>
      <c r="B235" s="191"/>
      <c r="C235" s="36"/>
      <c r="D235" s="36"/>
      <c r="E235" s="195" t="str">
        <f t="shared" si="1"/>
        <v>165</v>
      </c>
      <c r="F235" s="36" t="str">
        <f t="shared" si="2"/>
        <v>ledyba</v>
      </c>
      <c r="G235" s="196">
        <v>165.0</v>
      </c>
      <c r="H235" s="191" t="s">
        <v>1254</v>
      </c>
      <c r="I235" s="197">
        <v>165.0</v>
      </c>
      <c r="J235" s="191" t="s">
        <v>1254</v>
      </c>
      <c r="K235" s="191" t="s">
        <v>1254</v>
      </c>
      <c r="L235" s="191" t="s">
        <v>1254</v>
      </c>
    </row>
    <row r="236">
      <c r="A236" s="191" t="s">
        <v>250</v>
      </c>
      <c r="B236" s="191"/>
      <c r="C236" s="36"/>
      <c r="D236" s="36" t="s">
        <v>80</v>
      </c>
      <c r="E236" s="195" t="str">
        <f t="shared" si="1"/>
        <v>165-f</v>
      </c>
      <c r="F236" s="36" t="str">
        <f t="shared" si="2"/>
        <v>ledyba-f</v>
      </c>
      <c r="G236" s="196">
        <v>165.0</v>
      </c>
      <c r="H236" s="191" t="s">
        <v>1254</v>
      </c>
      <c r="I236" s="197">
        <v>165.0</v>
      </c>
      <c r="J236" s="191" t="s">
        <v>1254</v>
      </c>
      <c r="K236" s="191" t="s">
        <v>1254</v>
      </c>
      <c r="L236" s="191" t="s">
        <v>1254</v>
      </c>
    </row>
    <row r="237">
      <c r="A237" s="191" t="s">
        <v>251</v>
      </c>
      <c r="B237" s="191"/>
      <c r="C237" s="36"/>
      <c r="D237" s="36"/>
      <c r="E237" s="195" t="str">
        <f t="shared" si="1"/>
        <v>166</v>
      </c>
      <c r="F237" s="36" t="str">
        <f t="shared" si="2"/>
        <v>ledian</v>
      </c>
      <c r="G237" s="196">
        <v>166.0</v>
      </c>
      <c r="H237" s="191" t="s">
        <v>1254</v>
      </c>
      <c r="I237" s="197">
        <v>166.0</v>
      </c>
      <c r="J237" s="191" t="s">
        <v>1254</v>
      </c>
      <c r="K237" s="191" t="s">
        <v>1254</v>
      </c>
      <c r="L237" s="191" t="s">
        <v>1254</v>
      </c>
    </row>
    <row r="238">
      <c r="A238" s="191" t="s">
        <v>251</v>
      </c>
      <c r="B238" s="191"/>
      <c r="C238" s="36"/>
      <c r="D238" s="36" t="s">
        <v>80</v>
      </c>
      <c r="E238" s="195" t="str">
        <f t="shared" si="1"/>
        <v>166-f</v>
      </c>
      <c r="F238" s="36" t="str">
        <f t="shared" si="2"/>
        <v>ledian-f</v>
      </c>
      <c r="G238" s="196">
        <v>166.0</v>
      </c>
      <c r="H238" s="191" t="s">
        <v>1254</v>
      </c>
      <c r="I238" s="197">
        <v>166.0</v>
      </c>
      <c r="J238" s="191" t="s">
        <v>1254</v>
      </c>
      <c r="K238" s="191" t="s">
        <v>1254</v>
      </c>
      <c r="L238" s="191" t="s">
        <v>1254</v>
      </c>
    </row>
    <row r="239">
      <c r="A239" s="191" t="s">
        <v>252</v>
      </c>
      <c r="B239" s="191"/>
      <c r="C239" s="36"/>
      <c r="D239" s="36"/>
      <c r="E239" s="195" t="str">
        <f t="shared" si="1"/>
        <v>167</v>
      </c>
      <c r="F239" s="36" t="str">
        <f t="shared" si="2"/>
        <v>spinarak</v>
      </c>
      <c r="G239" s="196">
        <v>167.0</v>
      </c>
      <c r="H239" s="191" t="s">
        <v>1254</v>
      </c>
      <c r="I239" s="197">
        <v>167.0</v>
      </c>
      <c r="J239" s="191" t="s">
        <v>1254</v>
      </c>
      <c r="K239" s="191" t="s">
        <v>3914</v>
      </c>
      <c r="L239" s="197">
        <v>58.0</v>
      </c>
    </row>
    <row r="240">
      <c r="A240" s="191" t="s">
        <v>253</v>
      </c>
      <c r="B240" s="191"/>
      <c r="C240" s="36"/>
      <c r="D240" s="36"/>
      <c r="E240" s="195" t="str">
        <f t="shared" si="1"/>
        <v>168</v>
      </c>
      <c r="F240" s="36" t="str">
        <f t="shared" si="2"/>
        <v>ariados</v>
      </c>
      <c r="G240" s="196">
        <v>168.0</v>
      </c>
      <c r="H240" s="191" t="s">
        <v>1254</v>
      </c>
      <c r="I240" s="197">
        <v>168.0</v>
      </c>
      <c r="J240" s="191" t="s">
        <v>1254</v>
      </c>
      <c r="K240" s="191" t="s">
        <v>3915</v>
      </c>
      <c r="L240" s="197">
        <v>59.0</v>
      </c>
    </row>
    <row r="241">
      <c r="A241" s="191" t="s">
        <v>254</v>
      </c>
      <c r="B241" s="191"/>
      <c r="C241" s="36"/>
      <c r="D241" s="36"/>
      <c r="E241" s="195" t="str">
        <f t="shared" si="1"/>
        <v>169</v>
      </c>
      <c r="F241" s="36" t="str">
        <f t="shared" si="2"/>
        <v>crobat</v>
      </c>
      <c r="G241" s="196">
        <v>169.0</v>
      </c>
      <c r="H241" s="191" t="s">
        <v>3916</v>
      </c>
      <c r="I241" s="197">
        <v>169.0</v>
      </c>
      <c r="J241" s="197">
        <v>36.0</v>
      </c>
      <c r="K241" s="191" t="s">
        <v>1254</v>
      </c>
      <c r="L241" s="191" t="s">
        <v>3917</v>
      </c>
    </row>
    <row r="242">
      <c r="A242" s="191" t="s">
        <v>255</v>
      </c>
      <c r="B242" s="191"/>
      <c r="C242" s="36"/>
      <c r="D242" s="36"/>
      <c r="E242" s="195" t="str">
        <f t="shared" si="1"/>
        <v>170</v>
      </c>
      <c r="F242" s="36" t="str">
        <f t="shared" si="2"/>
        <v>chinchou</v>
      </c>
      <c r="G242" s="196">
        <v>170.0</v>
      </c>
      <c r="H242" s="197">
        <v>220.0</v>
      </c>
      <c r="I242" s="197">
        <v>170.0</v>
      </c>
      <c r="J242" s="191" t="s">
        <v>1254</v>
      </c>
      <c r="K242" s="191" t="s">
        <v>3918</v>
      </c>
      <c r="L242" s="191" t="s">
        <v>1254</v>
      </c>
    </row>
    <row r="243">
      <c r="A243" s="191" t="s">
        <v>256</v>
      </c>
      <c r="B243" s="191"/>
      <c r="C243" s="36"/>
      <c r="D243" s="36"/>
      <c r="E243" s="195" t="str">
        <f t="shared" si="1"/>
        <v>171</v>
      </c>
      <c r="F243" s="36" t="str">
        <f t="shared" si="2"/>
        <v>lanturn</v>
      </c>
      <c r="G243" s="196">
        <v>171.0</v>
      </c>
      <c r="H243" s="197">
        <v>221.0</v>
      </c>
      <c r="I243" s="197">
        <v>171.0</v>
      </c>
      <c r="J243" s="191" t="s">
        <v>1254</v>
      </c>
      <c r="K243" s="191" t="s">
        <v>3919</v>
      </c>
      <c r="L243" s="191" t="s">
        <v>1254</v>
      </c>
    </row>
    <row r="244">
      <c r="A244" s="191" t="s">
        <v>257</v>
      </c>
      <c r="B244" s="191"/>
      <c r="C244" s="36"/>
      <c r="D244" s="36"/>
      <c r="E244" s="195" t="str">
        <f t="shared" si="1"/>
        <v>172</v>
      </c>
      <c r="F244" s="36" t="str">
        <f t="shared" si="2"/>
        <v>pichu</v>
      </c>
      <c r="G244" s="196">
        <v>172.0</v>
      </c>
      <c r="H244" s="197">
        <v>193.0</v>
      </c>
      <c r="I244" s="197">
        <v>172.0</v>
      </c>
      <c r="J244" s="197">
        <v>55.0</v>
      </c>
      <c r="K244" s="191" t="s">
        <v>3920</v>
      </c>
      <c r="L244" s="197">
        <v>52.0</v>
      </c>
    </row>
    <row r="245">
      <c r="A245" s="191" t="s">
        <v>258</v>
      </c>
      <c r="B245" s="191"/>
      <c r="C245" s="36"/>
      <c r="D245" s="36"/>
      <c r="E245" s="195" t="str">
        <f t="shared" si="1"/>
        <v>173</v>
      </c>
      <c r="F245" s="36" t="str">
        <f t="shared" si="2"/>
        <v>cleffa</v>
      </c>
      <c r="G245" s="196">
        <v>173.0</v>
      </c>
      <c r="H245" s="197">
        <v>254.0</v>
      </c>
      <c r="I245" s="197">
        <v>173.0</v>
      </c>
      <c r="J245" s="197">
        <v>199.0</v>
      </c>
      <c r="K245" s="191" t="s">
        <v>3921</v>
      </c>
      <c r="L245" s="197">
        <v>55.0</v>
      </c>
    </row>
    <row r="246">
      <c r="A246" s="191" t="s">
        <v>259</v>
      </c>
      <c r="B246" s="191"/>
      <c r="C246" s="36"/>
      <c r="D246" s="36"/>
      <c r="E246" s="195" t="str">
        <f t="shared" si="1"/>
        <v>174</v>
      </c>
      <c r="F246" s="36" t="str">
        <f t="shared" si="2"/>
        <v>igglybuff</v>
      </c>
      <c r="G246" s="196">
        <v>174.0</v>
      </c>
      <c r="H246" s="191" t="s">
        <v>3922</v>
      </c>
      <c r="I246" s="197">
        <v>174.0</v>
      </c>
      <c r="J246" s="191" t="s">
        <v>1254</v>
      </c>
      <c r="K246" s="191" t="s">
        <v>3923</v>
      </c>
      <c r="L246" s="191" t="s">
        <v>3924</v>
      </c>
    </row>
    <row r="247">
      <c r="A247" s="191" t="s">
        <v>260</v>
      </c>
      <c r="B247" s="191"/>
      <c r="C247" s="36"/>
      <c r="D247" s="36"/>
      <c r="E247" s="195" t="str">
        <f t="shared" si="1"/>
        <v>175</v>
      </c>
      <c r="F247" s="36" t="str">
        <f t="shared" si="2"/>
        <v>togepi</v>
      </c>
      <c r="G247" s="196">
        <v>175.0</v>
      </c>
      <c r="H247" s="197">
        <v>257.0</v>
      </c>
      <c r="I247" s="197">
        <v>175.0</v>
      </c>
      <c r="J247" s="197">
        <v>127.0</v>
      </c>
      <c r="K247" s="191" t="s">
        <v>1254</v>
      </c>
      <c r="L247" s="191" t="s">
        <v>1254</v>
      </c>
    </row>
    <row r="248">
      <c r="A248" s="191" t="s">
        <v>261</v>
      </c>
      <c r="B248" s="191"/>
      <c r="C248" s="36"/>
      <c r="D248" s="36"/>
      <c r="E248" s="195" t="str">
        <f t="shared" si="1"/>
        <v>176</v>
      </c>
      <c r="F248" s="36" t="str">
        <f t="shared" si="2"/>
        <v>togetic</v>
      </c>
      <c r="G248" s="196">
        <v>176.0</v>
      </c>
      <c r="H248" s="197">
        <v>258.0</v>
      </c>
      <c r="I248" s="197">
        <v>176.0</v>
      </c>
      <c r="J248" s="197">
        <v>128.0</v>
      </c>
      <c r="K248" s="191" t="s">
        <v>1254</v>
      </c>
      <c r="L248" s="191" t="s">
        <v>1254</v>
      </c>
    </row>
    <row r="249">
      <c r="A249" s="191" t="s">
        <v>262</v>
      </c>
      <c r="B249" s="191"/>
      <c r="C249" s="36"/>
      <c r="D249" s="36"/>
      <c r="E249" s="195" t="str">
        <f t="shared" si="1"/>
        <v>177</v>
      </c>
      <c r="F249" s="36" t="str">
        <f t="shared" si="2"/>
        <v>natu</v>
      </c>
      <c r="G249" s="196">
        <v>177.0</v>
      </c>
      <c r="H249" s="197">
        <v>92.0</v>
      </c>
      <c r="I249" s="197">
        <v>177.0</v>
      </c>
      <c r="J249" s="191" t="s">
        <v>1254</v>
      </c>
      <c r="K249" s="191" t="s">
        <v>1254</v>
      </c>
      <c r="L249" s="191" t="s">
        <v>1254</v>
      </c>
    </row>
    <row r="250">
      <c r="A250" s="191" t="s">
        <v>263</v>
      </c>
      <c r="B250" s="191"/>
      <c r="C250" s="36"/>
      <c r="D250" s="36"/>
      <c r="E250" s="195" t="str">
        <f t="shared" si="1"/>
        <v>178</v>
      </c>
      <c r="F250" s="36" t="str">
        <f t="shared" si="2"/>
        <v>xatu</v>
      </c>
      <c r="G250" s="196">
        <v>178.0</v>
      </c>
      <c r="H250" s="197">
        <v>93.0</v>
      </c>
      <c r="I250" s="197">
        <v>178.0</v>
      </c>
      <c r="J250" s="191" t="s">
        <v>1254</v>
      </c>
      <c r="K250" s="191" t="s">
        <v>1254</v>
      </c>
      <c r="L250" s="191" t="s">
        <v>1254</v>
      </c>
    </row>
    <row r="251">
      <c r="A251" s="191" t="s">
        <v>263</v>
      </c>
      <c r="B251" s="191"/>
      <c r="C251" s="36"/>
      <c r="D251" s="36" t="s">
        <v>80</v>
      </c>
      <c r="E251" s="195" t="str">
        <f t="shared" si="1"/>
        <v>178-f</v>
      </c>
      <c r="F251" s="36" t="str">
        <f t="shared" si="2"/>
        <v>xatu-f</v>
      </c>
      <c r="G251" s="196">
        <v>178.0</v>
      </c>
      <c r="H251" s="197">
        <v>93.0</v>
      </c>
      <c r="I251" s="197">
        <v>178.0</v>
      </c>
      <c r="J251" s="191" t="s">
        <v>1254</v>
      </c>
      <c r="K251" s="191" t="s">
        <v>1254</v>
      </c>
      <c r="L251" s="191" t="s">
        <v>1254</v>
      </c>
    </row>
    <row r="252">
      <c r="A252" s="191" t="s">
        <v>264</v>
      </c>
      <c r="B252" s="191"/>
      <c r="C252" s="36"/>
      <c r="D252" s="36"/>
      <c r="E252" s="195" t="str">
        <f t="shared" si="1"/>
        <v>179</v>
      </c>
      <c r="F252" s="36" t="str">
        <f t="shared" si="2"/>
        <v>mareep</v>
      </c>
      <c r="G252" s="196">
        <v>179.0</v>
      </c>
      <c r="H252" s="191" t="s">
        <v>1254</v>
      </c>
      <c r="I252" s="197">
        <v>179.0</v>
      </c>
      <c r="J252" s="191" t="s">
        <v>1254</v>
      </c>
      <c r="K252" s="191" t="s">
        <v>3925</v>
      </c>
      <c r="L252" s="197">
        <v>24.0</v>
      </c>
    </row>
    <row r="253">
      <c r="A253" s="191" t="s">
        <v>265</v>
      </c>
      <c r="B253" s="191"/>
      <c r="C253" s="36"/>
      <c r="D253" s="36"/>
      <c r="E253" s="195" t="str">
        <f t="shared" si="1"/>
        <v>180</v>
      </c>
      <c r="F253" s="36" t="str">
        <f t="shared" si="2"/>
        <v>flaaffy</v>
      </c>
      <c r="G253" s="196">
        <v>180.0</v>
      </c>
      <c r="H253" s="191" t="s">
        <v>1254</v>
      </c>
      <c r="I253" s="197">
        <v>180.0</v>
      </c>
      <c r="J253" s="191" t="s">
        <v>1254</v>
      </c>
      <c r="K253" s="191" t="s">
        <v>3926</v>
      </c>
      <c r="L253" s="197">
        <v>25.0</v>
      </c>
    </row>
    <row r="254">
      <c r="A254" s="191" t="s">
        <v>266</v>
      </c>
      <c r="B254" s="191"/>
      <c r="C254" s="36"/>
      <c r="D254" s="36"/>
      <c r="E254" s="195" t="str">
        <f t="shared" si="1"/>
        <v>181</v>
      </c>
      <c r="F254" s="36" t="str">
        <f t="shared" si="2"/>
        <v>ampharos</v>
      </c>
      <c r="G254" s="196">
        <v>181.0</v>
      </c>
      <c r="H254" s="191" t="s">
        <v>1254</v>
      </c>
      <c r="I254" s="197">
        <v>181.0</v>
      </c>
      <c r="J254" s="191" t="s">
        <v>1254</v>
      </c>
      <c r="K254" s="191" t="s">
        <v>3927</v>
      </c>
      <c r="L254" s="197">
        <v>26.0</v>
      </c>
    </row>
    <row r="255">
      <c r="A255" s="191" t="s">
        <v>267</v>
      </c>
      <c r="B255" s="191"/>
      <c r="C255" s="36"/>
      <c r="D255" s="36"/>
      <c r="E255" s="195" t="str">
        <f t="shared" si="1"/>
        <v>182</v>
      </c>
      <c r="F255" s="36" t="str">
        <f t="shared" si="2"/>
        <v>bellossom</v>
      </c>
      <c r="G255" s="196">
        <v>182.0</v>
      </c>
      <c r="H255" s="197">
        <v>58.0</v>
      </c>
      <c r="I255" s="197">
        <v>182.0</v>
      </c>
      <c r="J255" s="191" t="s">
        <v>1254</v>
      </c>
      <c r="K255" s="191" t="s">
        <v>3928</v>
      </c>
      <c r="L255" s="191" t="s">
        <v>1254</v>
      </c>
    </row>
    <row r="256">
      <c r="A256" s="191" t="s">
        <v>268</v>
      </c>
      <c r="B256" s="191"/>
      <c r="C256" s="36"/>
      <c r="D256" s="36"/>
      <c r="E256" s="195" t="str">
        <f t="shared" si="1"/>
        <v>183</v>
      </c>
      <c r="F256" s="36" t="str">
        <f t="shared" si="2"/>
        <v>marill</v>
      </c>
      <c r="G256" s="196">
        <v>183.0</v>
      </c>
      <c r="H256" s="191" t="s">
        <v>3929</v>
      </c>
      <c r="I256" s="197">
        <v>183.0</v>
      </c>
      <c r="J256" s="191" t="s">
        <v>1254</v>
      </c>
      <c r="K256" s="191" t="s">
        <v>3930</v>
      </c>
      <c r="L256" s="191" t="s">
        <v>1254</v>
      </c>
    </row>
    <row r="257">
      <c r="A257" s="191" t="s">
        <v>269</v>
      </c>
      <c r="B257" s="191"/>
      <c r="C257" s="36"/>
      <c r="D257" s="36"/>
      <c r="E257" s="195" t="str">
        <f t="shared" si="1"/>
        <v>184</v>
      </c>
      <c r="F257" s="36" t="str">
        <f t="shared" si="2"/>
        <v>azumarill</v>
      </c>
      <c r="G257" s="196">
        <v>184.0</v>
      </c>
      <c r="H257" s="191" t="s">
        <v>3931</v>
      </c>
      <c r="I257" s="197">
        <v>184.0</v>
      </c>
      <c r="J257" s="191" t="s">
        <v>1254</v>
      </c>
      <c r="K257" s="191" t="s">
        <v>3932</v>
      </c>
      <c r="L257" s="191" t="s">
        <v>1254</v>
      </c>
    </row>
    <row r="258">
      <c r="A258" s="191" t="s">
        <v>270</v>
      </c>
      <c r="B258" s="191"/>
      <c r="C258" s="36"/>
      <c r="D258" s="36"/>
      <c r="E258" s="195" t="str">
        <f t="shared" si="1"/>
        <v>185</v>
      </c>
      <c r="F258" s="36" t="str">
        <f t="shared" si="2"/>
        <v>sudowoodo</v>
      </c>
      <c r="G258" s="196">
        <v>185.0</v>
      </c>
      <c r="H258" s="197">
        <v>253.0</v>
      </c>
      <c r="I258" s="197">
        <v>185.0</v>
      </c>
      <c r="J258" s="197">
        <v>124.0</v>
      </c>
      <c r="K258" s="191" t="s">
        <v>3933</v>
      </c>
      <c r="L258" s="191" t="s">
        <v>1254</v>
      </c>
    </row>
    <row r="259">
      <c r="A259" s="191" t="s">
        <v>270</v>
      </c>
      <c r="B259" s="191"/>
      <c r="C259" s="36"/>
      <c r="D259" s="36" t="s">
        <v>80</v>
      </c>
      <c r="E259" s="195" t="str">
        <f t="shared" si="1"/>
        <v>185-f</v>
      </c>
      <c r="F259" s="36" t="str">
        <f t="shared" si="2"/>
        <v>sudowoodo-f</v>
      </c>
      <c r="G259" s="196">
        <v>185.0</v>
      </c>
      <c r="H259" s="197">
        <v>253.0</v>
      </c>
      <c r="I259" s="197">
        <v>185.0</v>
      </c>
      <c r="J259" s="197">
        <v>124.0</v>
      </c>
      <c r="K259" s="191" t="s">
        <v>3933</v>
      </c>
      <c r="L259" s="191" t="s">
        <v>1254</v>
      </c>
    </row>
    <row r="260">
      <c r="A260" s="191" t="s">
        <v>271</v>
      </c>
      <c r="B260" s="191"/>
      <c r="C260" s="36"/>
      <c r="D260" s="36"/>
      <c r="E260" s="195" t="str">
        <f t="shared" si="1"/>
        <v>186</v>
      </c>
      <c r="F260" s="36" t="str">
        <f t="shared" si="2"/>
        <v>politoed</v>
      </c>
      <c r="G260" s="196">
        <v>186.0</v>
      </c>
      <c r="H260" s="191" t="s">
        <v>3934</v>
      </c>
      <c r="I260" s="197">
        <v>186.0</v>
      </c>
      <c r="J260" s="191" t="s">
        <v>1254</v>
      </c>
      <c r="K260" s="191" t="s">
        <v>3935</v>
      </c>
      <c r="L260" s="191" t="s">
        <v>1254</v>
      </c>
    </row>
    <row r="261">
      <c r="A261" s="191" t="s">
        <v>271</v>
      </c>
      <c r="B261" s="191"/>
      <c r="C261" s="36"/>
      <c r="D261" s="36" t="s">
        <v>80</v>
      </c>
      <c r="E261" s="195" t="str">
        <f t="shared" si="1"/>
        <v>186-f</v>
      </c>
      <c r="F261" s="36" t="str">
        <f t="shared" si="2"/>
        <v>politoed-f</v>
      </c>
      <c r="G261" s="196">
        <v>186.0</v>
      </c>
      <c r="H261" s="191" t="s">
        <v>3934</v>
      </c>
      <c r="I261" s="197">
        <v>186.0</v>
      </c>
      <c r="J261" s="191" t="s">
        <v>1254</v>
      </c>
      <c r="K261" s="191" t="s">
        <v>3935</v>
      </c>
      <c r="L261" s="191" t="s">
        <v>1254</v>
      </c>
    </row>
    <row r="262">
      <c r="A262" s="191" t="s">
        <v>272</v>
      </c>
      <c r="B262" s="191"/>
      <c r="C262" s="36"/>
      <c r="D262" s="36"/>
      <c r="E262" s="195" t="str">
        <f t="shared" si="1"/>
        <v>187</v>
      </c>
      <c r="F262" s="36" t="str">
        <f t="shared" si="2"/>
        <v>hoppip</v>
      </c>
      <c r="G262" s="196">
        <v>187.0</v>
      </c>
      <c r="H262" s="191" t="s">
        <v>1254</v>
      </c>
      <c r="I262" s="197">
        <v>187.0</v>
      </c>
      <c r="J262" s="191" t="s">
        <v>1254</v>
      </c>
      <c r="K262" s="191" t="s">
        <v>3936</v>
      </c>
      <c r="L262" s="191" t="s">
        <v>1254</v>
      </c>
    </row>
    <row r="263">
      <c r="A263" s="191" t="s">
        <v>273</v>
      </c>
      <c r="B263" s="191"/>
      <c r="C263" s="36"/>
      <c r="D263" s="36"/>
      <c r="E263" s="195" t="str">
        <f t="shared" si="1"/>
        <v>188</v>
      </c>
      <c r="F263" s="36" t="str">
        <f t="shared" si="2"/>
        <v>skiploom</v>
      </c>
      <c r="G263" s="196">
        <v>188.0</v>
      </c>
      <c r="H263" s="191" t="s">
        <v>1254</v>
      </c>
      <c r="I263" s="197">
        <v>188.0</v>
      </c>
      <c r="J263" s="191" t="s">
        <v>1254</v>
      </c>
      <c r="K263" s="191" t="s">
        <v>3937</v>
      </c>
      <c r="L263" s="191" t="s">
        <v>1254</v>
      </c>
    </row>
    <row r="264">
      <c r="A264" s="191" t="s">
        <v>274</v>
      </c>
      <c r="B264" s="191"/>
      <c r="C264" s="36"/>
      <c r="D264" s="36"/>
      <c r="E264" s="195" t="str">
        <f t="shared" si="1"/>
        <v>189</v>
      </c>
      <c r="F264" s="36" t="str">
        <f t="shared" si="2"/>
        <v>jumpluff</v>
      </c>
      <c r="G264" s="196">
        <v>189.0</v>
      </c>
      <c r="H264" s="191" t="s">
        <v>1254</v>
      </c>
      <c r="I264" s="197">
        <v>189.0</v>
      </c>
      <c r="J264" s="191" t="s">
        <v>1254</v>
      </c>
      <c r="K264" s="191" t="s">
        <v>3938</v>
      </c>
      <c r="L264" s="191" t="s">
        <v>1254</v>
      </c>
    </row>
    <row r="265">
      <c r="A265" s="191" t="s">
        <v>275</v>
      </c>
      <c r="B265" s="191"/>
      <c r="C265" s="36"/>
      <c r="D265" s="36"/>
      <c r="E265" s="195" t="str">
        <f t="shared" si="1"/>
        <v>190</v>
      </c>
      <c r="F265" s="36" t="str">
        <f t="shared" si="2"/>
        <v>aipom</v>
      </c>
      <c r="G265" s="196">
        <v>190.0</v>
      </c>
      <c r="H265" s="191" t="s">
        <v>1254</v>
      </c>
      <c r="I265" s="197">
        <v>190.0</v>
      </c>
      <c r="J265" s="197">
        <v>78.0</v>
      </c>
      <c r="K265" s="191" t="s">
        <v>3939</v>
      </c>
      <c r="L265" s="191" t="s">
        <v>1254</v>
      </c>
    </row>
    <row r="266">
      <c r="A266" s="191" t="s">
        <v>275</v>
      </c>
      <c r="B266" s="191"/>
      <c r="C266" s="36"/>
      <c r="D266" s="36" t="s">
        <v>80</v>
      </c>
      <c r="E266" s="195" t="str">
        <f t="shared" si="1"/>
        <v>190-f</v>
      </c>
      <c r="F266" s="36" t="str">
        <f t="shared" si="2"/>
        <v>aipom-f</v>
      </c>
      <c r="G266" s="196">
        <v>190.0</v>
      </c>
      <c r="H266" s="191" t="s">
        <v>1254</v>
      </c>
      <c r="I266" s="197">
        <v>190.0</v>
      </c>
      <c r="J266" s="197">
        <v>78.0</v>
      </c>
      <c r="K266" s="191" t="s">
        <v>3939</v>
      </c>
      <c r="L266" s="191" t="s">
        <v>1254</v>
      </c>
    </row>
    <row r="267">
      <c r="A267" s="191" t="s">
        <v>276</v>
      </c>
      <c r="B267" s="191"/>
      <c r="C267" s="36"/>
      <c r="D267" s="36"/>
      <c r="E267" s="195" t="str">
        <f t="shared" si="1"/>
        <v>191</v>
      </c>
      <c r="F267" s="36" t="str">
        <f t="shared" si="2"/>
        <v>sunkern</v>
      </c>
      <c r="G267" s="196">
        <v>191.0</v>
      </c>
      <c r="H267" s="191" t="s">
        <v>1254</v>
      </c>
      <c r="I267" s="197">
        <v>191.0</v>
      </c>
      <c r="J267" s="191" t="s">
        <v>1254</v>
      </c>
      <c r="K267" s="191" t="s">
        <v>3940</v>
      </c>
      <c r="L267" s="191" t="s">
        <v>1254</v>
      </c>
    </row>
    <row r="268">
      <c r="A268" s="191" t="s">
        <v>277</v>
      </c>
      <c r="B268" s="191"/>
      <c r="C268" s="36"/>
      <c r="D268" s="36"/>
      <c r="E268" s="195" t="str">
        <f t="shared" si="1"/>
        <v>192</v>
      </c>
      <c r="F268" s="36" t="str">
        <f t="shared" si="2"/>
        <v>sunflora</v>
      </c>
      <c r="G268" s="196">
        <v>192.0</v>
      </c>
      <c r="H268" s="191" t="s">
        <v>1254</v>
      </c>
      <c r="I268" s="197">
        <v>192.0</v>
      </c>
      <c r="J268" s="191" t="s">
        <v>1254</v>
      </c>
      <c r="K268" s="191" t="s">
        <v>3941</v>
      </c>
      <c r="L268" s="191" t="s">
        <v>1254</v>
      </c>
    </row>
    <row r="269">
      <c r="A269" s="191" t="s">
        <v>278</v>
      </c>
      <c r="B269" s="191"/>
      <c r="C269" s="36"/>
      <c r="D269" s="36"/>
      <c r="E269" s="195" t="str">
        <f t="shared" si="1"/>
        <v>193</v>
      </c>
      <c r="F269" s="36" t="str">
        <f t="shared" si="2"/>
        <v>yanma</v>
      </c>
      <c r="G269" s="196">
        <v>193.0</v>
      </c>
      <c r="H269" s="191" t="s">
        <v>1254</v>
      </c>
      <c r="I269" s="197">
        <v>193.0</v>
      </c>
      <c r="J269" s="197">
        <v>105.0</v>
      </c>
      <c r="K269" s="191" t="s">
        <v>3942</v>
      </c>
      <c r="L269" s="191" t="s">
        <v>1254</v>
      </c>
    </row>
    <row r="270">
      <c r="A270" s="191" t="s">
        <v>279</v>
      </c>
      <c r="B270" s="191" t="s">
        <v>97</v>
      </c>
      <c r="C270" s="36"/>
      <c r="D270" s="36"/>
      <c r="E270" s="195" t="str">
        <f t="shared" si="1"/>
        <v>194</v>
      </c>
      <c r="F270" s="36" t="str">
        <f t="shared" si="2"/>
        <v>wooper</v>
      </c>
      <c r="G270" s="196">
        <v>194.0</v>
      </c>
      <c r="H270" s="197">
        <v>100.0</v>
      </c>
      <c r="I270" s="197">
        <v>194.0</v>
      </c>
      <c r="J270" s="191" t="s">
        <v>1254</v>
      </c>
      <c r="K270" s="191" t="s">
        <v>3943</v>
      </c>
      <c r="L270" s="191" t="s">
        <v>1254</v>
      </c>
    </row>
    <row r="271">
      <c r="A271" s="191" t="s">
        <v>279</v>
      </c>
      <c r="B271" s="191" t="s">
        <v>280</v>
      </c>
      <c r="C271" s="198">
        <v>-1.0</v>
      </c>
      <c r="D271" s="36"/>
      <c r="E271" s="195" t="str">
        <f t="shared" si="1"/>
        <v>194-1</v>
      </c>
      <c r="F271" s="36" t="str">
        <f t="shared" si="2"/>
        <v>wooper-1</v>
      </c>
      <c r="G271" s="196">
        <v>194.0</v>
      </c>
      <c r="H271" s="191"/>
      <c r="I271" s="191"/>
      <c r="J271" s="191" t="s">
        <v>1254</v>
      </c>
      <c r="K271" s="191" t="s">
        <v>3943</v>
      </c>
      <c r="L271" s="191" t="s">
        <v>1254</v>
      </c>
    </row>
    <row r="272">
      <c r="A272" s="191" t="s">
        <v>279</v>
      </c>
      <c r="B272" s="191" t="s">
        <v>97</v>
      </c>
      <c r="C272" s="36"/>
      <c r="D272" s="36" t="s">
        <v>80</v>
      </c>
      <c r="E272" s="195" t="str">
        <f t="shared" si="1"/>
        <v>194-f</v>
      </c>
      <c r="F272" s="36" t="str">
        <f t="shared" si="2"/>
        <v>wooper-f</v>
      </c>
      <c r="G272" s="196">
        <v>194.0</v>
      </c>
      <c r="H272" s="197">
        <v>100.0</v>
      </c>
      <c r="I272" s="197">
        <v>194.0</v>
      </c>
      <c r="J272" s="191" t="s">
        <v>1254</v>
      </c>
      <c r="K272" s="191" t="s">
        <v>3943</v>
      </c>
      <c r="L272" s="191" t="s">
        <v>1254</v>
      </c>
    </row>
    <row r="273">
      <c r="A273" s="191" t="s">
        <v>281</v>
      </c>
      <c r="B273" s="191"/>
      <c r="C273" s="36"/>
      <c r="D273" s="36"/>
      <c r="E273" s="195" t="str">
        <f t="shared" si="1"/>
        <v>195</v>
      </c>
      <c r="F273" s="36" t="str">
        <f t="shared" si="2"/>
        <v>quagsire</v>
      </c>
      <c r="G273" s="196">
        <v>195.0</v>
      </c>
      <c r="H273" s="197">
        <v>101.0</v>
      </c>
      <c r="I273" s="197">
        <v>195.0</v>
      </c>
      <c r="J273" s="191" t="s">
        <v>1254</v>
      </c>
      <c r="K273" s="191" t="s">
        <v>3944</v>
      </c>
      <c r="L273" s="191" t="s">
        <v>1254</v>
      </c>
    </row>
    <row r="274">
      <c r="A274" s="191" t="s">
        <v>281</v>
      </c>
      <c r="B274" s="191"/>
      <c r="C274" s="36"/>
      <c r="D274" s="36" t="s">
        <v>80</v>
      </c>
      <c r="E274" s="195" t="str">
        <f t="shared" si="1"/>
        <v>195-f</v>
      </c>
      <c r="F274" s="36" t="str">
        <f t="shared" si="2"/>
        <v>quagsire-f</v>
      </c>
      <c r="G274" s="196">
        <v>195.0</v>
      </c>
      <c r="H274" s="197">
        <v>101.0</v>
      </c>
      <c r="I274" s="197">
        <v>195.0</v>
      </c>
      <c r="J274" s="191" t="s">
        <v>1254</v>
      </c>
      <c r="K274" s="191" t="s">
        <v>3944</v>
      </c>
      <c r="L274" s="191" t="s">
        <v>1254</v>
      </c>
    </row>
    <row r="275">
      <c r="A275" s="191" t="s">
        <v>282</v>
      </c>
      <c r="B275" s="191"/>
      <c r="C275" s="36"/>
      <c r="D275" s="36"/>
      <c r="E275" s="195" t="str">
        <f t="shared" si="1"/>
        <v>196</v>
      </c>
      <c r="F275" s="36" t="str">
        <f t="shared" si="2"/>
        <v>espeon</v>
      </c>
      <c r="G275" s="196">
        <v>196.0</v>
      </c>
      <c r="H275" s="197">
        <v>200.0</v>
      </c>
      <c r="I275" s="197">
        <v>196.0</v>
      </c>
      <c r="J275" s="197">
        <v>29.0</v>
      </c>
      <c r="K275" s="191" t="s">
        <v>3945</v>
      </c>
      <c r="L275" s="197">
        <v>104.0</v>
      </c>
    </row>
    <row r="276">
      <c r="A276" s="191" t="s">
        <v>283</v>
      </c>
      <c r="B276" s="191"/>
      <c r="C276" s="36"/>
      <c r="D276" s="36"/>
      <c r="E276" s="195" t="str">
        <f t="shared" si="1"/>
        <v>197</v>
      </c>
      <c r="F276" s="36" t="str">
        <f t="shared" si="2"/>
        <v>umbreon</v>
      </c>
      <c r="G276" s="196">
        <v>197.0</v>
      </c>
      <c r="H276" s="197">
        <v>201.0</v>
      </c>
      <c r="I276" s="197">
        <v>197.0</v>
      </c>
      <c r="J276" s="197">
        <v>30.0</v>
      </c>
      <c r="K276" s="191" t="s">
        <v>3946</v>
      </c>
      <c r="L276" s="197">
        <v>105.0</v>
      </c>
    </row>
    <row r="277">
      <c r="A277" s="191" t="s">
        <v>284</v>
      </c>
      <c r="B277" s="191"/>
      <c r="C277" s="36"/>
      <c r="D277" s="36"/>
      <c r="E277" s="195" t="str">
        <f t="shared" si="1"/>
        <v>198</v>
      </c>
      <c r="F277" s="36" t="str">
        <f t="shared" si="2"/>
        <v>murkrow</v>
      </c>
      <c r="G277" s="196">
        <v>198.0</v>
      </c>
      <c r="H277" s="191" t="s">
        <v>1254</v>
      </c>
      <c r="I277" s="197">
        <v>198.0</v>
      </c>
      <c r="J277" s="197">
        <v>140.0</v>
      </c>
      <c r="K277" s="191" t="s">
        <v>3947</v>
      </c>
      <c r="L277" s="191" t="s">
        <v>1254</v>
      </c>
    </row>
    <row r="278">
      <c r="A278" s="191" t="s">
        <v>284</v>
      </c>
      <c r="B278" s="191"/>
      <c r="C278" s="36"/>
      <c r="D278" s="36" t="s">
        <v>80</v>
      </c>
      <c r="E278" s="195" t="str">
        <f t="shared" si="1"/>
        <v>198-f</v>
      </c>
      <c r="F278" s="36" t="str">
        <f t="shared" si="2"/>
        <v>murkrow-f</v>
      </c>
      <c r="G278" s="196">
        <v>198.0</v>
      </c>
      <c r="H278" s="191" t="s">
        <v>1254</v>
      </c>
      <c r="I278" s="197">
        <v>198.0</v>
      </c>
      <c r="J278" s="197">
        <v>140.0</v>
      </c>
      <c r="K278" s="191" t="s">
        <v>3947</v>
      </c>
      <c r="L278" s="191" t="s">
        <v>1254</v>
      </c>
    </row>
    <row r="279">
      <c r="A279" s="191" t="s">
        <v>285</v>
      </c>
      <c r="B279" s="191" t="s">
        <v>97</v>
      </c>
      <c r="C279" s="36"/>
      <c r="D279" s="36"/>
      <c r="E279" s="195" t="str">
        <f t="shared" si="1"/>
        <v>199</v>
      </c>
      <c r="F279" s="36" t="str">
        <f t="shared" si="2"/>
        <v>slowking</v>
      </c>
      <c r="G279" s="196">
        <v>199.0</v>
      </c>
      <c r="H279" s="191" t="s">
        <v>3948</v>
      </c>
      <c r="I279" s="197">
        <v>199.0</v>
      </c>
      <c r="J279" s="191" t="s">
        <v>1254</v>
      </c>
      <c r="K279" s="191" t="s">
        <v>3949</v>
      </c>
      <c r="L279" s="197">
        <v>139.0</v>
      </c>
    </row>
    <row r="280">
      <c r="A280" s="191" t="s">
        <v>285</v>
      </c>
      <c r="B280" s="191" t="s">
        <v>132</v>
      </c>
      <c r="C280" s="198">
        <v>-1.0</v>
      </c>
      <c r="D280" s="36"/>
      <c r="E280" s="195" t="str">
        <f t="shared" si="1"/>
        <v>199-1</v>
      </c>
      <c r="F280" s="36" t="str">
        <f t="shared" si="2"/>
        <v>slowking-1</v>
      </c>
      <c r="G280" s="196">
        <v>199.0</v>
      </c>
      <c r="H280" s="191" t="s">
        <v>3948</v>
      </c>
      <c r="I280" s="191"/>
      <c r="J280" s="191"/>
      <c r="K280" s="191" t="s">
        <v>3950</v>
      </c>
      <c r="L280" s="197">
        <v>139.0</v>
      </c>
    </row>
    <row r="281">
      <c r="A281" s="191" t="s">
        <v>286</v>
      </c>
      <c r="B281" s="191"/>
      <c r="C281" s="36"/>
      <c r="D281" s="36"/>
      <c r="E281" s="195" t="str">
        <f t="shared" si="1"/>
        <v>200</v>
      </c>
      <c r="F281" s="36" t="str">
        <f t="shared" si="2"/>
        <v>misdreavus</v>
      </c>
      <c r="G281" s="196">
        <v>200.0</v>
      </c>
      <c r="H281" s="191" t="s">
        <v>1254</v>
      </c>
      <c r="I281" s="197">
        <v>200.0</v>
      </c>
      <c r="J281" s="197">
        <v>197.0</v>
      </c>
      <c r="K281" s="191" t="s">
        <v>3951</v>
      </c>
      <c r="L281" s="191" t="s">
        <v>1254</v>
      </c>
    </row>
    <row r="282">
      <c r="A282" s="191" t="s">
        <v>287</v>
      </c>
      <c r="B282" s="191" t="s">
        <v>288</v>
      </c>
      <c r="C282" s="36"/>
      <c r="D282" s="36"/>
      <c r="E282" s="195" t="str">
        <f t="shared" si="1"/>
        <v>201</v>
      </c>
      <c r="F282" s="36" t="str">
        <f t="shared" si="2"/>
        <v>unown</v>
      </c>
      <c r="G282" s="196">
        <v>201.0</v>
      </c>
      <c r="H282" s="191" t="s">
        <v>1254</v>
      </c>
      <c r="I282" s="197">
        <v>201.0</v>
      </c>
      <c r="J282" s="197">
        <v>142.0</v>
      </c>
      <c r="K282" s="191" t="s">
        <v>1254</v>
      </c>
      <c r="L282" s="191" t="s">
        <v>1254</v>
      </c>
    </row>
    <row r="283">
      <c r="A283" s="191" t="s">
        <v>287</v>
      </c>
      <c r="B283" s="191" t="s">
        <v>289</v>
      </c>
      <c r="C283" s="199">
        <v>-1.0</v>
      </c>
      <c r="D283" s="36"/>
      <c r="E283" s="195" t="str">
        <f t="shared" si="1"/>
        <v>201-1</v>
      </c>
      <c r="F283" s="36" t="str">
        <f t="shared" si="2"/>
        <v>unown-1</v>
      </c>
      <c r="G283" s="196">
        <v>201.0</v>
      </c>
      <c r="H283" s="191" t="s">
        <v>1254</v>
      </c>
      <c r="I283" s="197">
        <v>201.0</v>
      </c>
      <c r="J283" s="197">
        <v>142.0</v>
      </c>
      <c r="K283" s="191" t="s">
        <v>1254</v>
      </c>
      <c r="L283" s="191" t="s">
        <v>1254</v>
      </c>
    </row>
    <row r="284">
      <c r="A284" s="191" t="s">
        <v>287</v>
      </c>
      <c r="B284" s="191" t="s">
        <v>298</v>
      </c>
      <c r="C284" s="199">
        <v>-10.0</v>
      </c>
      <c r="D284" s="36"/>
      <c r="E284" s="195" t="str">
        <f t="shared" si="1"/>
        <v>201-10</v>
      </c>
      <c r="F284" s="36" t="str">
        <f t="shared" si="2"/>
        <v>unown-10</v>
      </c>
      <c r="G284" s="196">
        <v>201.0</v>
      </c>
      <c r="H284" s="191" t="s">
        <v>1254</v>
      </c>
      <c r="I284" s="197">
        <v>201.0</v>
      </c>
      <c r="J284" s="197">
        <v>142.0</v>
      </c>
      <c r="K284" s="191" t="s">
        <v>1254</v>
      </c>
      <c r="L284" s="191" t="s">
        <v>1254</v>
      </c>
    </row>
    <row r="285">
      <c r="A285" s="191" t="s">
        <v>287</v>
      </c>
      <c r="B285" s="191" t="s">
        <v>299</v>
      </c>
      <c r="C285" s="199">
        <v>-11.0</v>
      </c>
      <c r="D285" s="36"/>
      <c r="E285" s="195" t="str">
        <f t="shared" si="1"/>
        <v>201-11</v>
      </c>
      <c r="F285" s="36" t="str">
        <f t="shared" si="2"/>
        <v>unown-11</v>
      </c>
      <c r="G285" s="196">
        <v>201.0</v>
      </c>
      <c r="H285" s="191" t="s">
        <v>1254</v>
      </c>
      <c r="I285" s="197">
        <v>201.0</v>
      </c>
      <c r="J285" s="197">
        <v>142.0</v>
      </c>
      <c r="K285" s="191" t="s">
        <v>1254</v>
      </c>
      <c r="L285" s="191" t="s">
        <v>1254</v>
      </c>
    </row>
    <row r="286">
      <c r="A286" s="191" t="s">
        <v>287</v>
      </c>
      <c r="B286" s="191" t="s">
        <v>300</v>
      </c>
      <c r="C286" s="199">
        <v>-12.0</v>
      </c>
      <c r="D286" s="36"/>
      <c r="E286" s="195" t="str">
        <f t="shared" si="1"/>
        <v>201-12</v>
      </c>
      <c r="F286" s="36" t="str">
        <f t="shared" si="2"/>
        <v>unown-12</v>
      </c>
      <c r="G286" s="196">
        <v>201.0</v>
      </c>
      <c r="H286" s="191" t="s">
        <v>1254</v>
      </c>
      <c r="I286" s="197">
        <v>201.0</v>
      </c>
      <c r="J286" s="197">
        <v>142.0</v>
      </c>
      <c r="K286" s="191" t="s">
        <v>1254</v>
      </c>
      <c r="L286" s="191" t="s">
        <v>1254</v>
      </c>
    </row>
    <row r="287">
      <c r="A287" s="191" t="s">
        <v>287</v>
      </c>
      <c r="B287" s="191" t="s">
        <v>301</v>
      </c>
      <c r="C287" s="199">
        <v>-13.0</v>
      </c>
      <c r="D287" s="36"/>
      <c r="E287" s="195" t="str">
        <f t="shared" si="1"/>
        <v>201-13</v>
      </c>
      <c r="F287" s="36" t="str">
        <f t="shared" si="2"/>
        <v>unown-13</v>
      </c>
      <c r="G287" s="196">
        <v>201.0</v>
      </c>
      <c r="H287" s="191" t="s">
        <v>1254</v>
      </c>
      <c r="I287" s="197">
        <v>201.0</v>
      </c>
      <c r="J287" s="197">
        <v>142.0</v>
      </c>
      <c r="K287" s="191" t="s">
        <v>1254</v>
      </c>
      <c r="L287" s="191" t="s">
        <v>1254</v>
      </c>
    </row>
    <row r="288">
      <c r="A288" s="191" t="s">
        <v>287</v>
      </c>
      <c r="B288" s="191" t="s">
        <v>302</v>
      </c>
      <c r="C288" s="199">
        <v>-14.0</v>
      </c>
      <c r="D288" s="36"/>
      <c r="E288" s="195" t="str">
        <f t="shared" si="1"/>
        <v>201-14</v>
      </c>
      <c r="F288" s="36" t="str">
        <f t="shared" si="2"/>
        <v>unown-14</v>
      </c>
      <c r="G288" s="196">
        <v>201.0</v>
      </c>
      <c r="H288" s="191" t="s">
        <v>1254</v>
      </c>
      <c r="I288" s="197">
        <v>201.0</v>
      </c>
      <c r="J288" s="197">
        <v>142.0</v>
      </c>
      <c r="K288" s="191" t="s">
        <v>1254</v>
      </c>
      <c r="L288" s="191" t="s">
        <v>1254</v>
      </c>
    </row>
    <row r="289">
      <c r="A289" s="191" t="s">
        <v>287</v>
      </c>
      <c r="B289" s="191" t="s">
        <v>303</v>
      </c>
      <c r="C289" s="199">
        <v>-15.0</v>
      </c>
      <c r="D289" s="36"/>
      <c r="E289" s="195" t="str">
        <f t="shared" si="1"/>
        <v>201-15</v>
      </c>
      <c r="F289" s="36" t="str">
        <f t="shared" si="2"/>
        <v>unown-15</v>
      </c>
      <c r="G289" s="196">
        <v>201.0</v>
      </c>
      <c r="H289" s="191" t="s">
        <v>1254</v>
      </c>
      <c r="I289" s="197">
        <v>201.0</v>
      </c>
      <c r="J289" s="197">
        <v>142.0</v>
      </c>
      <c r="K289" s="191" t="s">
        <v>1254</v>
      </c>
      <c r="L289" s="191" t="s">
        <v>1254</v>
      </c>
    </row>
    <row r="290">
      <c r="A290" s="191" t="s">
        <v>287</v>
      </c>
      <c r="B290" s="191" t="s">
        <v>304</v>
      </c>
      <c r="C290" s="199">
        <v>-16.0</v>
      </c>
      <c r="D290" s="36"/>
      <c r="E290" s="195" t="str">
        <f t="shared" si="1"/>
        <v>201-16</v>
      </c>
      <c r="F290" s="36" t="str">
        <f t="shared" si="2"/>
        <v>unown-16</v>
      </c>
      <c r="G290" s="196">
        <v>201.0</v>
      </c>
      <c r="H290" s="191" t="s">
        <v>1254</v>
      </c>
      <c r="I290" s="197">
        <v>201.0</v>
      </c>
      <c r="J290" s="197">
        <v>142.0</v>
      </c>
      <c r="K290" s="191" t="s">
        <v>1254</v>
      </c>
      <c r="L290" s="191" t="s">
        <v>1254</v>
      </c>
    </row>
    <row r="291">
      <c r="A291" s="191" t="s">
        <v>287</v>
      </c>
      <c r="B291" s="191" t="s">
        <v>305</v>
      </c>
      <c r="C291" s="199">
        <v>-17.0</v>
      </c>
      <c r="D291" s="36"/>
      <c r="E291" s="195" t="str">
        <f t="shared" si="1"/>
        <v>201-17</v>
      </c>
      <c r="F291" s="36" t="str">
        <f t="shared" si="2"/>
        <v>unown-17</v>
      </c>
      <c r="G291" s="196">
        <v>201.0</v>
      </c>
      <c r="H291" s="191" t="s">
        <v>1254</v>
      </c>
      <c r="I291" s="197">
        <v>201.0</v>
      </c>
      <c r="J291" s="197">
        <v>142.0</v>
      </c>
      <c r="K291" s="191" t="s">
        <v>1254</v>
      </c>
      <c r="L291" s="191" t="s">
        <v>1254</v>
      </c>
    </row>
    <row r="292">
      <c r="A292" s="191" t="s">
        <v>287</v>
      </c>
      <c r="B292" s="191" t="s">
        <v>306</v>
      </c>
      <c r="C292" s="199">
        <v>-18.0</v>
      </c>
      <c r="D292" s="36"/>
      <c r="E292" s="195" t="str">
        <f t="shared" si="1"/>
        <v>201-18</v>
      </c>
      <c r="F292" s="36" t="str">
        <f t="shared" si="2"/>
        <v>unown-18</v>
      </c>
      <c r="G292" s="196">
        <v>201.0</v>
      </c>
      <c r="H292" s="191" t="s">
        <v>1254</v>
      </c>
      <c r="I292" s="197">
        <v>201.0</v>
      </c>
      <c r="J292" s="197">
        <v>142.0</v>
      </c>
      <c r="K292" s="191" t="s">
        <v>1254</v>
      </c>
      <c r="L292" s="191" t="s">
        <v>1254</v>
      </c>
    </row>
    <row r="293">
      <c r="A293" s="191" t="s">
        <v>287</v>
      </c>
      <c r="B293" s="191" t="s">
        <v>307</v>
      </c>
      <c r="C293" s="199">
        <v>-19.0</v>
      </c>
      <c r="D293" s="36"/>
      <c r="E293" s="195" t="str">
        <f t="shared" si="1"/>
        <v>201-19</v>
      </c>
      <c r="F293" s="36" t="str">
        <f t="shared" si="2"/>
        <v>unown-19</v>
      </c>
      <c r="G293" s="196">
        <v>201.0</v>
      </c>
      <c r="H293" s="191" t="s">
        <v>1254</v>
      </c>
      <c r="I293" s="197">
        <v>201.0</v>
      </c>
      <c r="J293" s="197">
        <v>142.0</v>
      </c>
      <c r="K293" s="191" t="s">
        <v>1254</v>
      </c>
      <c r="L293" s="191" t="s">
        <v>1254</v>
      </c>
    </row>
    <row r="294">
      <c r="A294" s="191" t="s">
        <v>287</v>
      </c>
      <c r="B294" s="191" t="s">
        <v>290</v>
      </c>
      <c r="C294" s="199">
        <v>-2.0</v>
      </c>
      <c r="D294" s="191"/>
      <c r="E294" s="195" t="str">
        <f t="shared" si="1"/>
        <v>201-2</v>
      </c>
      <c r="F294" s="36" t="str">
        <f t="shared" si="2"/>
        <v>unown-2</v>
      </c>
      <c r="G294" s="196">
        <v>201.0</v>
      </c>
      <c r="H294" s="191" t="s">
        <v>1254</v>
      </c>
      <c r="I294" s="197">
        <v>201.0</v>
      </c>
      <c r="J294" s="197">
        <v>142.0</v>
      </c>
      <c r="K294" s="191" t="s">
        <v>1254</v>
      </c>
      <c r="L294" s="191" t="s">
        <v>1254</v>
      </c>
    </row>
    <row r="295">
      <c r="A295" s="191" t="s">
        <v>287</v>
      </c>
      <c r="B295" s="191" t="s">
        <v>308</v>
      </c>
      <c r="C295" s="199">
        <v>-20.0</v>
      </c>
      <c r="D295" s="36"/>
      <c r="E295" s="195" t="str">
        <f t="shared" si="1"/>
        <v>201-20</v>
      </c>
      <c r="F295" s="36" t="str">
        <f t="shared" si="2"/>
        <v>unown-20</v>
      </c>
      <c r="G295" s="196">
        <v>201.0</v>
      </c>
      <c r="H295" s="191" t="s">
        <v>1254</v>
      </c>
      <c r="I295" s="197">
        <v>201.0</v>
      </c>
      <c r="J295" s="197">
        <v>142.0</v>
      </c>
      <c r="K295" s="191" t="s">
        <v>1254</v>
      </c>
      <c r="L295" s="191" t="s">
        <v>1254</v>
      </c>
    </row>
    <row r="296">
      <c r="A296" s="191" t="s">
        <v>287</v>
      </c>
      <c r="B296" s="191" t="s">
        <v>309</v>
      </c>
      <c r="C296" s="199">
        <v>-21.0</v>
      </c>
      <c r="D296" s="36"/>
      <c r="E296" s="195" t="str">
        <f t="shared" si="1"/>
        <v>201-21</v>
      </c>
      <c r="F296" s="36" t="str">
        <f t="shared" si="2"/>
        <v>unown-21</v>
      </c>
      <c r="G296" s="196">
        <v>201.0</v>
      </c>
      <c r="H296" s="191" t="s">
        <v>1254</v>
      </c>
      <c r="I296" s="197">
        <v>201.0</v>
      </c>
      <c r="J296" s="197">
        <v>142.0</v>
      </c>
      <c r="K296" s="191" t="s">
        <v>1254</v>
      </c>
      <c r="L296" s="191" t="s">
        <v>1254</v>
      </c>
    </row>
    <row r="297">
      <c r="A297" s="191" t="s">
        <v>287</v>
      </c>
      <c r="B297" s="191" t="s">
        <v>310</v>
      </c>
      <c r="C297" s="199">
        <v>-22.0</v>
      </c>
      <c r="D297" s="36"/>
      <c r="E297" s="195" t="str">
        <f t="shared" si="1"/>
        <v>201-22</v>
      </c>
      <c r="F297" s="36" t="str">
        <f t="shared" si="2"/>
        <v>unown-22</v>
      </c>
      <c r="G297" s="196">
        <v>201.0</v>
      </c>
      <c r="H297" s="191" t="s">
        <v>1254</v>
      </c>
      <c r="I297" s="197">
        <v>201.0</v>
      </c>
      <c r="J297" s="197">
        <v>142.0</v>
      </c>
      <c r="K297" s="191" t="s">
        <v>1254</v>
      </c>
      <c r="L297" s="191" t="s">
        <v>1254</v>
      </c>
    </row>
    <row r="298">
      <c r="A298" s="191" t="s">
        <v>287</v>
      </c>
      <c r="B298" s="191" t="s">
        <v>12</v>
      </c>
      <c r="C298" s="199">
        <v>-23.0</v>
      </c>
      <c r="D298" s="36"/>
      <c r="E298" s="195" t="str">
        <f t="shared" si="1"/>
        <v>201-23</v>
      </c>
      <c r="F298" s="36" t="str">
        <f t="shared" si="2"/>
        <v>unown-23</v>
      </c>
      <c r="G298" s="196">
        <v>201.0</v>
      </c>
      <c r="H298" s="191" t="s">
        <v>1254</v>
      </c>
      <c r="I298" s="197">
        <v>201.0</v>
      </c>
      <c r="J298" s="197">
        <v>142.0</v>
      </c>
      <c r="K298" s="191" t="s">
        <v>1254</v>
      </c>
      <c r="L298" s="191" t="s">
        <v>1254</v>
      </c>
    </row>
    <row r="299">
      <c r="A299" s="191" t="s">
        <v>287</v>
      </c>
      <c r="B299" s="191" t="s">
        <v>311</v>
      </c>
      <c r="C299" s="199">
        <v>-24.0</v>
      </c>
      <c r="D299" s="36"/>
      <c r="E299" s="195" t="str">
        <f t="shared" si="1"/>
        <v>201-24</v>
      </c>
      <c r="F299" s="36" t="str">
        <f t="shared" si="2"/>
        <v>unown-24</v>
      </c>
      <c r="G299" s="196">
        <v>201.0</v>
      </c>
      <c r="H299" s="191" t="s">
        <v>1254</v>
      </c>
      <c r="I299" s="197">
        <v>201.0</v>
      </c>
      <c r="J299" s="197">
        <v>142.0</v>
      </c>
      <c r="K299" s="191" t="s">
        <v>1254</v>
      </c>
      <c r="L299" s="191" t="s">
        <v>1254</v>
      </c>
    </row>
    <row r="300">
      <c r="A300" s="191" t="s">
        <v>287</v>
      </c>
      <c r="B300" s="191" t="s">
        <v>312</v>
      </c>
      <c r="C300" s="199">
        <v>-25.0</v>
      </c>
      <c r="D300" s="36"/>
      <c r="E300" s="195" t="str">
        <f t="shared" si="1"/>
        <v>201-25</v>
      </c>
      <c r="F300" s="36" t="str">
        <f t="shared" si="2"/>
        <v>unown-25</v>
      </c>
      <c r="G300" s="196">
        <v>201.0</v>
      </c>
      <c r="H300" s="191" t="s">
        <v>1254</v>
      </c>
      <c r="I300" s="197">
        <v>201.0</v>
      </c>
      <c r="J300" s="197">
        <v>142.0</v>
      </c>
      <c r="K300" s="191" t="s">
        <v>1254</v>
      </c>
      <c r="L300" s="191" t="s">
        <v>1254</v>
      </c>
    </row>
    <row r="301">
      <c r="A301" s="191" t="s">
        <v>287</v>
      </c>
      <c r="B301" s="191" t="s">
        <v>313</v>
      </c>
      <c r="C301" s="199">
        <v>-26.0</v>
      </c>
      <c r="D301" s="36"/>
      <c r="E301" s="195" t="str">
        <f t="shared" si="1"/>
        <v>201-26</v>
      </c>
      <c r="F301" s="36" t="str">
        <f t="shared" si="2"/>
        <v>unown-26</v>
      </c>
      <c r="G301" s="196">
        <v>201.0</v>
      </c>
      <c r="H301" s="191" t="s">
        <v>1254</v>
      </c>
      <c r="I301" s="197">
        <v>201.0</v>
      </c>
      <c r="J301" s="197">
        <v>142.0</v>
      </c>
      <c r="K301" s="191" t="s">
        <v>1254</v>
      </c>
      <c r="L301" s="191" t="s">
        <v>1254</v>
      </c>
    </row>
    <row r="302">
      <c r="A302" s="191" t="s">
        <v>287</v>
      </c>
      <c r="B302" s="191" t="s">
        <v>314</v>
      </c>
      <c r="C302" s="199">
        <v>-27.0</v>
      </c>
      <c r="D302" s="36"/>
      <c r="E302" s="195" t="str">
        <f t="shared" si="1"/>
        <v>201-27</v>
      </c>
      <c r="F302" s="36" t="str">
        <f t="shared" si="2"/>
        <v>unown-27</v>
      </c>
      <c r="G302" s="196">
        <v>201.0</v>
      </c>
      <c r="H302" s="191" t="s">
        <v>1254</v>
      </c>
      <c r="I302" s="197">
        <v>201.0</v>
      </c>
      <c r="J302" s="197">
        <v>142.0</v>
      </c>
      <c r="K302" s="191" t="s">
        <v>1254</v>
      </c>
      <c r="L302" s="191" t="s">
        <v>1254</v>
      </c>
    </row>
    <row r="303">
      <c r="A303" s="191" t="s">
        <v>287</v>
      </c>
      <c r="B303" s="191" t="s">
        <v>291</v>
      </c>
      <c r="C303" s="199">
        <v>-3.0</v>
      </c>
      <c r="D303" s="36"/>
      <c r="E303" s="195" t="str">
        <f t="shared" si="1"/>
        <v>201-3</v>
      </c>
      <c r="F303" s="36" t="str">
        <f t="shared" si="2"/>
        <v>unown-3</v>
      </c>
      <c r="G303" s="196">
        <v>201.0</v>
      </c>
      <c r="H303" s="191" t="s">
        <v>1254</v>
      </c>
      <c r="I303" s="197">
        <v>201.0</v>
      </c>
      <c r="J303" s="197">
        <v>142.0</v>
      </c>
      <c r="K303" s="191" t="s">
        <v>1254</v>
      </c>
      <c r="L303" s="191" t="s">
        <v>1254</v>
      </c>
    </row>
    <row r="304">
      <c r="A304" s="191" t="s">
        <v>287</v>
      </c>
      <c r="B304" s="191" t="s">
        <v>292</v>
      </c>
      <c r="C304" s="199">
        <v>-4.0</v>
      </c>
      <c r="D304" s="36"/>
      <c r="E304" s="195" t="str">
        <f t="shared" si="1"/>
        <v>201-4</v>
      </c>
      <c r="F304" s="36" t="str">
        <f t="shared" si="2"/>
        <v>unown-4</v>
      </c>
      <c r="G304" s="196">
        <v>201.0</v>
      </c>
      <c r="H304" s="191" t="s">
        <v>1254</v>
      </c>
      <c r="I304" s="197">
        <v>201.0</v>
      </c>
      <c r="J304" s="197">
        <v>142.0</v>
      </c>
      <c r="K304" s="191" t="s">
        <v>1254</v>
      </c>
      <c r="L304" s="191" t="s">
        <v>1254</v>
      </c>
    </row>
    <row r="305">
      <c r="A305" s="191" t="s">
        <v>287</v>
      </c>
      <c r="B305" s="191" t="s">
        <v>293</v>
      </c>
      <c r="C305" s="199">
        <v>-5.0</v>
      </c>
      <c r="D305" s="36"/>
      <c r="E305" s="195" t="str">
        <f t="shared" si="1"/>
        <v>201-5</v>
      </c>
      <c r="F305" s="36" t="str">
        <f t="shared" si="2"/>
        <v>unown-5</v>
      </c>
      <c r="G305" s="196">
        <v>201.0</v>
      </c>
      <c r="H305" s="191" t="s">
        <v>1254</v>
      </c>
      <c r="I305" s="197">
        <v>201.0</v>
      </c>
      <c r="J305" s="197">
        <v>142.0</v>
      </c>
      <c r="K305" s="191" t="s">
        <v>1254</v>
      </c>
      <c r="L305" s="191" t="s">
        <v>1254</v>
      </c>
    </row>
    <row r="306">
      <c r="A306" s="191" t="s">
        <v>287</v>
      </c>
      <c r="B306" s="191" t="s">
        <v>294</v>
      </c>
      <c r="C306" s="199">
        <v>-6.0</v>
      </c>
      <c r="D306" s="36"/>
      <c r="E306" s="195" t="str">
        <f t="shared" si="1"/>
        <v>201-6</v>
      </c>
      <c r="F306" s="36" t="str">
        <f t="shared" si="2"/>
        <v>unown-6</v>
      </c>
      <c r="G306" s="196">
        <v>201.0</v>
      </c>
      <c r="H306" s="191" t="s">
        <v>1254</v>
      </c>
      <c r="I306" s="197">
        <v>201.0</v>
      </c>
      <c r="J306" s="197">
        <v>142.0</v>
      </c>
      <c r="K306" s="191" t="s">
        <v>1254</v>
      </c>
      <c r="L306" s="191" t="s">
        <v>1254</v>
      </c>
    </row>
    <row r="307">
      <c r="A307" s="191" t="s">
        <v>287</v>
      </c>
      <c r="B307" s="191" t="s">
        <v>295</v>
      </c>
      <c r="C307" s="199">
        <v>-7.0</v>
      </c>
      <c r="D307" s="36"/>
      <c r="E307" s="195" t="str">
        <f t="shared" si="1"/>
        <v>201-7</v>
      </c>
      <c r="F307" s="36" t="str">
        <f t="shared" si="2"/>
        <v>unown-7</v>
      </c>
      <c r="G307" s="196">
        <v>201.0</v>
      </c>
      <c r="H307" s="191" t="s">
        <v>1254</v>
      </c>
      <c r="I307" s="197">
        <v>201.0</v>
      </c>
      <c r="J307" s="197">
        <v>142.0</v>
      </c>
      <c r="K307" s="191" t="s">
        <v>1254</v>
      </c>
      <c r="L307" s="191" t="s">
        <v>1254</v>
      </c>
    </row>
    <row r="308">
      <c r="A308" s="191" t="s">
        <v>287</v>
      </c>
      <c r="B308" s="191" t="s">
        <v>296</v>
      </c>
      <c r="C308" s="199">
        <v>-8.0</v>
      </c>
      <c r="D308" s="36"/>
      <c r="E308" s="195" t="str">
        <f t="shared" si="1"/>
        <v>201-8</v>
      </c>
      <c r="F308" s="36" t="str">
        <f t="shared" si="2"/>
        <v>unown-8</v>
      </c>
      <c r="G308" s="196">
        <v>201.0</v>
      </c>
      <c r="H308" s="191" t="s">
        <v>1254</v>
      </c>
      <c r="I308" s="197">
        <v>201.0</v>
      </c>
      <c r="J308" s="197">
        <v>142.0</v>
      </c>
      <c r="K308" s="191" t="s">
        <v>1254</v>
      </c>
      <c r="L308" s="191" t="s">
        <v>1254</v>
      </c>
    </row>
    <row r="309">
      <c r="A309" s="191" t="s">
        <v>287</v>
      </c>
      <c r="B309" s="191" t="s">
        <v>297</v>
      </c>
      <c r="C309" s="199">
        <v>-9.0</v>
      </c>
      <c r="D309" s="36"/>
      <c r="E309" s="195" t="str">
        <f t="shared" si="1"/>
        <v>201-9</v>
      </c>
      <c r="F309" s="36" t="str">
        <f t="shared" si="2"/>
        <v>unown-9</v>
      </c>
      <c r="G309" s="196">
        <v>201.0</v>
      </c>
      <c r="H309" s="191" t="s">
        <v>1254</v>
      </c>
      <c r="I309" s="197">
        <v>201.0</v>
      </c>
      <c r="J309" s="197">
        <v>142.0</v>
      </c>
      <c r="K309" s="191" t="s">
        <v>1254</v>
      </c>
      <c r="L309" s="191" t="s">
        <v>1254</v>
      </c>
    </row>
    <row r="310">
      <c r="A310" s="191" t="s">
        <v>315</v>
      </c>
      <c r="B310" s="191"/>
      <c r="C310" s="36"/>
      <c r="D310" s="36"/>
      <c r="E310" s="195" t="str">
        <f t="shared" si="1"/>
        <v>202</v>
      </c>
      <c r="F310" s="36" t="str">
        <f t="shared" si="2"/>
        <v>wobbuffet</v>
      </c>
      <c r="G310" s="196">
        <v>202.0</v>
      </c>
      <c r="H310" s="197">
        <v>217.0</v>
      </c>
      <c r="I310" s="197">
        <v>202.0</v>
      </c>
      <c r="J310" s="191" t="s">
        <v>1254</v>
      </c>
      <c r="K310" s="191" t="s">
        <v>1254</v>
      </c>
      <c r="L310" s="191" t="s">
        <v>1254</v>
      </c>
    </row>
    <row r="311">
      <c r="A311" s="191" t="s">
        <v>315</v>
      </c>
      <c r="B311" s="191"/>
      <c r="C311" s="36"/>
      <c r="D311" s="36" t="s">
        <v>80</v>
      </c>
      <c r="E311" s="195" t="str">
        <f t="shared" si="1"/>
        <v>202-f</v>
      </c>
      <c r="F311" s="36" t="str">
        <f t="shared" si="2"/>
        <v>wobbuffet-f</v>
      </c>
      <c r="G311" s="196">
        <v>202.0</v>
      </c>
      <c r="H311" s="197">
        <v>217.0</v>
      </c>
      <c r="I311" s="197">
        <v>202.0</v>
      </c>
      <c r="J311" s="191" t="s">
        <v>1254</v>
      </c>
      <c r="K311" s="191" t="s">
        <v>1254</v>
      </c>
      <c r="L311" s="191" t="s">
        <v>1254</v>
      </c>
    </row>
    <row r="312">
      <c r="A312" s="191" t="s">
        <v>316</v>
      </c>
      <c r="B312" s="191"/>
      <c r="C312" s="36"/>
      <c r="D312" s="36"/>
      <c r="E312" s="195" t="str">
        <f t="shared" si="1"/>
        <v>203</v>
      </c>
      <c r="F312" s="36" t="str">
        <f t="shared" si="2"/>
        <v>girafarig</v>
      </c>
      <c r="G312" s="196">
        <v>203.0</v>
      </c>
      <c r="H312" s="191" t="s">
        <v>1254</v>
      </c>
      <c r="I312" s="197">
        <v>203.0</v>
      </c>
      <c r="J312" s="191" t="s">
        <v>1254</v>
      </c>
      <c r="K312" s="191" t="s">
        <v>3952</v>
      </c>
      <c r="L312" s="191" t="s">
        <v>1254</v>
      </c>
    </row>
    <row r="313">
      <c r="A313" s="191" t="s">
        <v>316</v>
      </c>
      <c r="B313" s="191"/>
      <c r="C313" s="36"/>
      <c r="D313" s="36" t="s">
        <v>80</v>
      </c>
      <c r="E313" s="195" t="str">
        <f t="shared" si="1"/>
        <v>203-f</v>
      </c>
      <c r="F313" s="36" t="str">
        <f t="shared" si="2"/>
        <v>girafarig-f</v>
      </c>
      <c r="G313" s="196">
        <v>203.0</v>
      </c>
      <c r="H313" s="191" t="s">
        <v>1254</v>
      </c>
      <c r="I313" s="197">
        <v>203.0</v>
      </c>
      <c r="J313" s="191" t="s">
        <v>1254</v>
      </c>
      <c r="K313" s="191" t="s">
        <v>3952</v>
      </c>
      <c r="L313" s="191" t="s">
        <v>1254</v>
      </c>
    </row>
    <row r="314">
      <c r="A314" s="191" t="s">
        <v>317</v>
      </c>
      <c r="B314" s="191"/>
      <c r="C314" s="36"/>
      <c r="D314" s="36"/>
      <c r="E314" s="195" t="str">
        <f t="shared" si="1"/>
        <v>204</v>
      </c>
      <c r="F314" s="36" t="str">
        <f t="shared" si="2"/>
        <v>pineco</v>
      </c>
      <c r="G314" s="196">
        <v>204.0</v>
      </c>
      <c r="H314" s="191" t="s">
        <v>1254</v>
      </c>
      <c r="I314" s="197">
        <v>204.0</v>
      </c>
      <c r="J314" s="191" t="s">
        <v>1254</v>
      </c>
      <c r="K314" s="191" t="s">
        <v>3953</v>
      </c>
      <c r="L314" s="191" t="s">
        <v>1254</v>
      </c>
    </row>
    <row r="315">
      <c r="A315" s="191" t="s">
        <v>318</v>
      </c>
      <c r="B315" s="191"/>
      <c r="C315" s="36"/>
      <c r="D315" s="36"/>
      <c r="E315" s="195" t="str">
        <f t="shared" si="1"/>
        <v>205</v>
      </c>
      <c r="F315" s="36" t="str">
        <f t="shared" si="2"/>
        <v>forretress</v>
      </c>
      <c r="G315" s="196">
        <v>205.0</v>
      </c>
      <c r="H315" s="191" t="s">
        <v>1254</v>
      </c>
      <c r="I315" s="197">
        <v>205.0</v>
      </c>
      <c r="J315" s="191" t="s">
        <v>1254</v>
      </c>
      <c r="K315" s="191" t="s">
        <v>3954</v>
      </c>
      <c r="L315" s="191" t="s">
        <v>1254</v>
      </c>
    </row>
    <row r="316">
      <c r="A316" s="191" t="s">
        <v>319</v>
      </c>
      <c r="B316" s="191"/>
      <c r="C316" s="36"/>
      <c r="D316" s="36"/>
      <c r="E316" s="195" t="str">
        <f t="shared" si="1"/>
        <v>206</v>
      </c>
      <c r="F316" s="36" t="str">
        <f t="shared" si="2"/>
        <v>dunsparce</v>
      </c>
      <c r="G316" s="196">
        <v>206.0</v>
      </c>
      <c r="H316" s="191" t="s">
        <v>3955</v>
      </c>
      <c r="I316" s="197">
        <v>206.0</v>
      </c>
      <c r="J316" s="191" t="s">
        <v>1254</v>
      </c>
      <c r="K316" s="191" t="s">
        <v>3956</v>
      </c>
      <c r="L316" s="191" t="s">
        <v>1254</v>
      </c>
    </row>
    <row r="317">
      <c r="A317" s="191" t="s">
        <v>320</v>
      </c>
      <c r="B317" s="191"/>
      <c r="C317" s="36"/>
      <c r="D317" s="36"/>
      <c r="E317" s="195" t="str">
        <f t="shared" si="1"/>
        <v>207</v>
      </c>
      <c r="F317" s="36" t="str">
        <f t="shared" si="2"/>
        <v>gligar</v>
      </c>
      <c r="G317" s="196">
        <v>207.0</v>
      </c>
      <c r="H317" s="191" t="s">
        <v>1254</v>
      </c>
      <c r="I317" s="197">
        <v>207.0</v>
      </c>
      <c r="J317" s="197">
        <v>185.0</v>
      </c>
      <c r="K317" s="191" t="s">
        <v>3957</v>
      </c>
      <c r="L317" s="191" t="s">
        <v>1254</v>
      </c>
    </row>
    <row r="318">
      <c r="A318" s="191" t="s">
        <v>320</v>
      </c>
      <c r="B318" s="191"/>
      <c r="C318" s="36"/>
      <c r="D318" s="36" t="s">
        <v>80</v>
      </c>
      <c r="E318" s="195" t="str">
        <f t="shared" si="1"/>
        <v>207-f</v>
      </c>
      <c r="F318" s="36" t="str">
        <f t="shared" si="2"/>
        <v>gligar-f</v>
      </c>
      <c r="G318" s="196">
        <v>207.0</v>
      </c>
      <c r="H318" s="191" t="s">
        <v>1254</v>
      </c>
      <c r="I318" s="197">
        <v>207.0</v>
      </c>
      <c r="J318" s="197">
        <v>185.0</v>
      </c>
      <c r="K318" s="191" t="s">
        <v>3957</v>
      </c>
      <c r="L318" s="191" t="s">
        <v>1254</v>
      </c>
    </row>
    <row r="319">
      <c r="A319" s="191" t="s">
        <v>321</v>
      </c>
      <c r="B319" s="191"/>
      <c r="C319" s="36"/>
      <c r="D319" s="36"/>
      <c r="E319" s="195" t="str">
        <f t="shared" si="1"/>
        <v>208</v>
      </c>
      <c r="F319" s="36" t="str">
        <f t="shared" si="2"/>
        <v>steelix</v>
      </c>
      <c r="G319" s="196">
        <v>208.0</v>
      </c>
      <c r="H319" s="197">
        <v>179.0</v>
      </c>
      <c r="I319" s="197">
        <v>208.0</v>
      </c>
      <c r="J319" s="197">
        <v>119.0</v>
      </c>
      <c r="K319" s="191" t="s">
        <v>1254</v>
      </c>
      <c r="L319" s="197">
        <v>198.0</v>
      </c>
    </row>
    <row r="320">
      <c r="A320" s="191" t="s">
        <v>321</v>
      </c>
      <c r="B320" s="191"/>
      <c r="C320" s="36"/>
      <c r="D320" s="36" t="s">
        <v>80</v>
      </c>
      <c r="E320" s="195" t="str">
        <f t="shared" si="1"/>
        <v>208-f</v>
      </c>
      <c r="F320" s="36" t="str">
        <f t="shared" si="2"/>
        <v>steelix-f</v>
      </c>
      <c r="G320" s="196">
        <v>208.0</v>
      </c>
      <c r="H320" s="197">
        <v>179.0</v>
      </c>
      <c r="I320" s="197">
        <v>208.0</v>
      </c>
      <c r="J320" s="197">
        <v>119.0</v>
      </c>
      <c r="K320" s="191" t="s">
        <v>1254</v>
      </c>
      <c r="L320" s="197">
        <v>198.0</v>
      </c>
    </row>
    <row r="321">
      <c r="A321" s="191" t="s">
        <v>322</v>
      </c>
      <c r="B321" s="191"/>
      <c r="C321" s="36"/>
      <c r="D321" s="36"/>
      <c r="E321" s="195" t="str">
        <f t="shared" si="1"/>
        <v>209</v>
      </c>
      <c r="F321" s="36" t="str">
        <f t="shared" si="2"/>
        <v>snubbull</v>
      </c>
      <c r="G321" s="196">
        <v>209.0</v>
      </c>
      <c r="H321" s="191" t="s">
        <v>1254</v>
      </c>
      <c r="I321" s="197">
        <v>209.0</v>
      </c>
      <c r="J321" s="191" t="s">
        <v>1254</v>
      </c>
      <c r="K321" s="191" t="s">
        <v>3958</v>
      </c>
      <c r="L321" s="191" t="s">
        <v>1254</v>
      </c>
    </row>
    <row r="322">
      <c r="A322" s="191" t="s">
        <v>323</v>
      </c>
      <c r="B322" s="191"/>
      <c r="C322" s="36"/>
      <c r="D322" s="36"/>
      <c r="E322" s="195" t="str">
        <f t="shared" si="1"/>
        <v>210</v>
      </c>
      <c r="F322" s="36" t="str">
        <f t="shared" si="2"/>
        <v>granbull</v>
      </c>
      <c r="G322" s="196">
        <v>210.0</v>
      </c>
      <c r="H322" s="191" t="s">
        <v>1254</v>
      </c>
      <c r="I322" s="197">
        <v>210.0</v>
      </c>
      <c r="J322" s="191" t="s">
        <v>1254</v>
      </c>
      <c r="K322" s="191" t="s">
        <v>3959</v>
      </c>
      <c r="L322" s="191" t="s">
        <v>1254</v>
      </c>
    </row>
    <row r="323">
      <c r="A323" s="191" t="s">
        <v>324</v>
      </c>
      <c r="B323" s="191" t="s">
        <v>97</v>
      </c>
      <c r="C323" s="36"/>
      <c r="D323" s="36"/>
      <c r="E323" s="195" t="str">
        <f t="shared" si="1"/>
        <v>211</v>
      </c>
      <c r="F323" s="36" t="str">
        <f t="shared" si="2"/>
        <v>qwilfish</v>
      </c>
      <c r="G323" s="196">
        <v>211.0</v>
      </c>
      <c r="H323" s="197">
        <v>304.0</v>
      </c>
      <c r="I323" s="197">
        <v>211.0</v>
      </c>
      <c r="J323" s="191"/>
      <c r="K323" s="191" t="s">
        <v>3960</v>
      </c>
      <c r="L323" s="191" t="s">
        <v>3961</v>
      </c>
    </row>
    <row r="324">
      <c r="A324" s="191" t="s">
        <v>324</v>
      </c>
      <c r="B324" s="191" t="s">
        <v>139</v>
      </c>
      <c r="C324" s="198">
        <v>-1.0</v>
      </c>
      <c r="D324" s="36"/>
      <c r="E324" s="195" t="str">
        <f t="shared" si="1"/>
        <v>211-1</v>
      </c>
      <c r="F324" s="36" t="str">
        <f t="shared" si="2"/>
        <v>qwilfish-1</v>
      </c>
      <c r="G324" s="196">
        <v>211.0</v>
      </c>
      <c r="H324" s="191"/>
      <c r="I324" s="191"/>
      <c r="J324" s="197">
        <v>84.0</v>
      </c>
      <c r="K324" s="191" t="s">
        <v>3962</v>
      </c>
      <c r="L324" s="191" t="s">
        <v>3961</v>
      </c>
    </row>
    <row r="325">
      <c r="A325" s="191" t="s">
        <v>325</v>
      </c>
      <c r="B325" s="191"/>
      <c r="C325" s="36"/>
      <c r="D325" s="36"/>
      <c r="E325" s="195" t="str">
        <f t="shared" si="1"/>
        <v>212</v>
      </c>
      <c r="F325" s="36" t="str">
        <f t="shared" si="2"/>
        <v>scizor</v>
      </c>
      <c r="G325" s="196">
        <v>212.0</v>
      </c>
      <c r="H325" s="191" t="s">
        <v>3963</v>
      </c>
      <c r="I325" s="197">
        <v>212.0</v>
      </c>
      <c r="J325" s="197">
        <v>74.0</v>
      </c>
      <c r="K325" s="191" t="s">
        <v>3964</v>
      </c>
      <c r="L325" s="197">
        <v>177.0</v>
      </c>
    </row>
    <row r="326">
      <c r="A326" s="191" t="s">
        <v>325</v>
      </c>
      <c r="B326" s="191"/>
      <c r="C326" s="36"/>
      <c r="D326" s="36" t="s">
        <v>80</v>
      </c>
      <c r="E326" s="195" t="str">
        <f t="shared" si="1"/>
        <v>212-f</v>
      </c>
      <c r="F326" s="36" t="str">
        <f t="shared" si="2"/>
        <v>scizor-f</v>
      </c>
      <c r="G326" s="196">
        <v>212.0</v>
      </c>
      <c r="H326" s="191" t="s">
        <v>3963</v>
      </c>
      <c r="I326" s="197">
        <v>212.0</v>
      </c>
      <c r="J326" s="197">
        <v>74.0</v>
      </c>
      <c r="K326" s="191" t="s">
        <v>3964</v>
      </c>
      <c r="L326" s="197">
        <v>177.0</v>
      </c>
    </row>
    <row r="327">
      <c r="A327" s="191" t="s">
        <v>326</v>
      </c>
      <c r="B327" s="191"/>
      <c r="C327" s="36"/>
      <c r="D327" s="36"/>
      <c r="E327" s="195" t="str">
        <f t="shared" si="1"/>
        <v>213</v>
      </c>
      <c r="F327" s="36" t="str">
        <f t="shared" si="2"/>
        <v>shuckle</v>
      </c>
      <c r="G327" s="196">
        <v>213.0</v>
      </c>
      <c r="H327" s="197">
        <v>227.0</v>
      </c>
      <c r="I327" s="197">
        <v>213.0</v>
      </c>
      <c r="J327" s="191" t="s">
        <v>1254</v>
      </c>
      <c r="K327" s="191" t="s">
        <v>1254</v>
      </c>
      <c r="L327" s="191" t="s">
        <v>1254</v>
      </c>
    </row>
    <row r="328">
      <c r="A328" s="191" t="s">
        <v>327</v>
      </c>
      <c r="B328" s="191"/>
      <c r="C328" s="36"/>
      <c r="D328" s="36"/>
      <c r="E328" s="195" t="str">
        <f t="shared" si="1"/>
        <v>214</v>
      </c>
      <c r="F328" s="36" t="str">
        <f t="shared" si="2"/>
        <v>heracross</v>
      </c>
      <c r="G328" s="196">
        <v>214.0</v>
      </c>
      <c r="H328" s="191" t="s">
        <v>3965</v>
      </c>
      <c r="I328" s="197">
        <v>214.0</v>
      </c>
      <c r="J328" s="197">
        <v>75.0</v>
      </c>
      <c r="K328" s="191" t="s">
        <v>3966</v>
      </c>
      <c r="L328" s="197">
        <v>179.0</v>
      </c>
    </row>
    <row r="329">
      <c r="A329" s="191" t="s">
        <v>327</v>
      </c>
      <c r="B329" s="191"/>
      <c r="C329" s="36"/>
      <c r="D329" s="36" t="s">
        <v>80</v>
      </c>
      <c r="E329" s="195" t="str">
        <f t="shared" si="1"/>
        <v>214-f</v>
      </c>
      <c r="F329" s="36" t="str">
        <f t="shared" si="2"/>
        <v>heracross-f</v>
      </c>
      <c r="G329" s="196">
        <v>214.0</v>
      </c>
      <c r="H329" s="191" t="s">
        <v>3965</v>
      </c>
      <c r="I329" s="197">
        <v>214.0</v>
      </c>
      <c r="J329" s="197">
        <v>75.0</v>
      </c>
      <c r="K329" s="191" t="s">
        <v>3966</v>
      </c>
      <c r="L329" s="197">
        <v>179.0</v>
      </c>
    </row>
    <row r="330">
      <c r="A330" s="191" t="s">
        <v>328</v>
      </c>
      <c r="B330" s="191" t="s">
        <v>97</v>
      </c>
      <c r="C330" s="36"/>
      <c r="D330" s="36"/>
      <c r="E330" s="195" t="str">
        <f t="shared" si="1"/>
        <v>215</v>
      </c>
      <c r="F330" s="36" t="str">
        <f t="shared" si="2"/>
        <v>sneasel</v>
      </c>
      <c r="G330" s="196">
        <v>215.0</v>
      </c>
      <c r="H330" s="197">
        <v>292.0</v>
      </c>
      <c r="I330" s="197">
        <v>215.0</v>
      </c>
      <c r="J330" s="191"/>
      <c r="K330" s="191" t="s">
        <v>3967</v>
      </c>
      <c r="L330" s="191" t="s">
        <v>1254</v>
      </c>
    </row>
    <row r="331">
      <c r="A331" s="191" t="s">
        <v>328</v>
      </c>
      <c r="B331" s="191" t="s">
        <v>139</v>
      </c>
      <c r="C331" s="198">
        <v>-1.0</v>
      </c>
      <c r="D331" s="36"/>
      <c r="E331" s="195" t="str">
        <f t="shared" si="1"/>
        <v>215-1</v>
      </c>
      <c r="F331" s="36" t="str">
        <f t="shared" si="2"/>
        <v>sneasel-1</v>
      </c>
      <c r="G331" s="196">
        <v>215.0</v>
      </c>
      <c r="H331" s="191"/>
      <c r="I331" s="191"/>
      <c r="J331" s="197">
        <v>202.0</v>
      </c>
      <c r="K331" s="191" t="s">
        <v>3967</v>
      </c>
      <c r="L331" s="191" t="s">
        <v>1254</v>
      </c>
    </row>
    <row r="332">
      <c r="A332" s="191" t="s">
        <v>328</v>
      </c>
      <c r="B332" s="191" t="s">
        <v>139</v>
      </c>
      <c r="C332" s="198">
        <v>-1.0</v>
      </c>
      <c r="D332" s="36" t="s">
        <v>80</v>
      </c>
      <c r="E332" s="195" t="str">
        <f t="shared" si="1"/>
        <v>215-1-f</v>
      </c>
      <c r="F332" s="36" t="str">
        <f t="shared" si="2"/>
        <v>sneasel-1-f</v>
      </c>
      <c r="G332" s="196">
        <v>215.0</v>
      </c>
      <c r="H332" s="191"/>
      <c r="I332" s="191"/>
      <c r="J332" s="197">
        <v>202.0</v>
      </c>
      <c r="K332" s="191" t="s">
        <v>3967</v>
      </c>
      <c r="L332" s="191" t="s">
        <v>1254</v>
      </c>
    </row>
    <row r="333">
      <c r="A333" s="191" t="s">
        <v>328</v>
      </c>
      <c r="B333" s="191" t="s">
        <v>97</v>
      </c>
      <c r="C333" s="36"/>
      <c r="D333" s="36" t="s">
        <v>80</v>
      </c>
      <c r="E333" s="195" t="str">
        <f t="shared" si="1"/>
        <v>215-f</v>
      </c>
      <c r="F333" s="36" t="str">
        <f t="shared" si="2"/>
        <v>sneasel-f</v>
      </c>
      <c r="G333" s="196">
        <v>215.0</v>
      </c>
      <c r="H333" s="197">
        <v>292.0</v>
      </c>
      <c r="I333" s="197">
        <v>215.0</v>
      </c>
      <c r="J333" s="191"/>
      <c r="K333" s="191" t="s">
        <v>3967</v>
      </c>
      <c r="L333" s="191" t="s">
        <v>1254</v>
      </c>
    </row>
    <row r="334">
      <c r="A334" s="191" t="s">
        <v>329</v>
      </c>
      <c r="B334" s="191"/>
      <c r="C334" s="36"/>
      <c r="D334" s="36"/>
      <c r="E334" s="195" t="str">
        <f t="shared" si="1"/>
        <v>216</v>
      </c>
      <c r="F334" s="36" t="str">
        <f t="shared" si="2"/>
        <v>teddiursa</v>
      </c>
      <c r="G334" s="196">
        <v>216.0</v>
      </c>
      <c r="H334" s="191" t="s">
        <v>1254</v>
      </c>
      <c r="I334" s="197">
        <v>216.0</v>
      </c>
      <c r="J334" s="197">
        <v>112.0</v>
      </c>
      <c r="K334" s="191" t="s">
        <v>3968</v>
      </c>
      <c r="L334" s="191" t="s">
        <v>1254</v>
      </c>
    </row>
    <row r="335">
      <c r="A335" s="191" t="s">
        <v>330</v>
      </c>
      <c r="B335" s="191"/>
      <c r="C335" s="36"/>
      <c r="D335" s="36"/>
      <c r="E335" s="195" t="str">
        <f t="shared" si="1"/>
        <v>217</v>
      </c>
      <c r="F335" s="36" t="str">
        <f t="shared" si="2"/>
        <v>ursaring</v>
      </c>
      <c r="G335" s="196">
        <v>217.0</v>
      </c>
      <c r="H335" s="191" t="s">
        <v>1254</v>
      </c>
      <c r="I335" s="197">
        <v>217.0</v>
      </c>
      <c r="J335" s="197">
        <v>113.0</v>
      </c>
      <c r="K335" s="191" t="s">
        <v>3969</v>
      </c>
      <c r="L335" s="191" t="s">
        <v>1254</v>
      </c>
    </row>
    <row r="336">
      <c r="A336" s="191" t="s">
        <v>330</v>
      </c>
      <c r="B336" s="191"/>
      <c r="C336" s="36"/>
      <c r="D336" s="36" t="s">
        <v>80</v>
      </c>
      <c r="E336" s="195" t="str">
        <f t="shared" si="1"/>
        <v>217-f</v>
      </c>
      <c r="F336" s="36" t="str">
        <f t="shared" si="2"/>
        <v>ursaring-f</v>
      </c>
      <c r="G336" s="196">
        <v>217.0</v>
      </c>
      <c r="H336" s="191" t="s">
        <v>1254</v>
      </c>
      <c r="I336" s="197">
        <v>217.0</v>
      </c>
      <c r="J336" s="197">
        <v>113.0</v>
      </c>
      <c r="K336" s="191" t="s">
        <v>3969</v>
      </c>
      <c r="L336" s="191" t="s">
        <v>1254</v>
      </c>
    </row>
    <row r="337">
      <c r="A337" s="191" t="s">
        <v>331</v>
      </c>
      <c r="B337" s="191"/>
      <c r="C337" s="36"/>
      <c r="D337" s="36"/>
      <c r="E337" s="195" t="str">
        <f t="shared" si="1"/>
        <v>218</v>
      </c>
      <c r="F337" s="36" t="str">
        <f t="shared" si="2"/>
        <v>slugma</v>
      </c>
      <c r="G337" s="196">
        <v>218.0</v>
      </c>
      <c r="H337" s="191" t="s">
        <v>1254</v>
      </c>
      <c r="I337" s="197">
        <v>218.0</v>
      </c>
      <c r="J337" s="191" t="s">
        <v>1254</v>
      </c>
      <c r="K337" s="191" t="s">
        <v>3970</v>
      </c>
      <c r="L337" s="191" t="s">
        <v>1254</v>
      </c>
    </row>
    <row r="338">
      <c r="A338" s="191" t="s">
        <v>332</v>
      </c>
      <c r="B338" s="191"/>
      <c r="C338" s="36"/>
      <c r="D338" s="36"/>
      <c r="E338" s="195" t="str">
        <f t="shared" si="1"/>
        <v>219</v>
      </c>
      <c r="F338" s="36" t="str">
        <f t="shared" si="2"/>
        <v>magcargo</v>
      </c>
      <c r="G338" s="196">
        <v>219.0</v>
      </c>
      <c r="H338" s="191" t="s">
        <v>1254</v>
      </c>
      <c r="I338" s="197">
        <v>219.0</v>
      </c>
      <c r="J338" s="191" t="s">
        <v>1254</v>
      </c>
      <c r="K338" s="191" t="s">
        <v>3971</v>
      </c>
      <c r="L338" s="191" t="s">
        <v>1254</v>
      </c>
    </row>
    <row r="339">
      <c r="A339" s="191" t="s">
        <v>333</v>
      </c>
      <c r="B339" s="191"/>
      <c r="C339" s="36"/>
      <c r="D339" s="36"/>
      <c r="E339" s="195" t="str">
        <f t="shared" si="1"/>
        <v>220</v>
      </c>
      <c r="F339" s="36" t="str">
        <f t="shared" si="2"/>
        <v>swinub</v>
      </c>
      <c r="G339" s="196">
        <v>220.0</v>
      </c>
      <c r="H339" s="197">
        <v>75.0</v>
      </c>
      <c r="I339" s="197">
        <v>220.0</v>
      </c>
      <c r="J339" s="197">
        <v>212.0</v>
      </c>
      <c r="K339" s="191" t="s">
        <v>3972</v>
      </c>
      <c r="L339" s="191" t="s">
        <v>1254</v>
      </c>
    </row>
    <row r="340">
      <c r="A340" s="191" t="s">
        <v>334</v>
      </c>
      <c r="B340" s="191"/>
      <c r="C340" s="36"/>
      <c r="D340" s="36"/>
      <c r="E340" s="195" t="str">
        <f t="shared" si="1"/>
        <v>221</v>
      </c>
      <c r="F340" s="36" t="str">
        <f t="shared" si="2"/>
        <v>piloswine</v>
      </c>
      <c r="G340" s="196">
        <v>221.0</v>
      </c>
      <c r="H340" s="197">
        <v>76.0</v>
      </c>
      <c r="I340" s="197">
        <v>221.0</v>
      </c>
      <c r="J340" s="197">
        <v>213.0</v>
      </c>
      <c r="K340" s="191" t="s">
        <v>3973</v>
      </c>
      <c r="L340" s="191" t="s">
        <v>1254</v>
      </c>
    </row>
    <row r="341">
      <c r="A341" s="191" t="s">
        <v>334</v>
      </c>
      <c r="B341" s="191"/>
      <c r="C341" s="36"/>
      <c r="D341" s="36" t="s">
        <v>80</v>
      </c>
      <c r="E341" s="195" t="str">
        <f t="shared" si="1"/>
        <v>221-f</v>
      </c>
      <c r="F341" s="36" t="str">
        <f t="shared" si="2"/>
        <v>piloswine-f</v>
      </c>
      <c r="G341" s="196">
        <v>221.0</v>
      </c>
      <c r="H341" s="197">
        <v>76.0</v>
      </c>
      <c r="I341" s="197">
        <v>221.0</v>
      </c>
      <c r="J341" s="197">
        <v>213.0</v>
      </c>
      <c r="K341" s="191" t="s">
        <v>3973</v>
      </c>
      <c r="L341" s="191" t="s">
        <v>1254</v>
      </c>
    </row>
    <row r="342">
      <c r="A342" s="191" t="s">
        <v>335</v>
      </c>
      <c r="B342" s="191" t="s">
        <v>97</v>
      </c>
      <c r="C342" s="36"/>
      <c r="D342" s="36"/>
      <c r="E342" s="195" t="str">
        <f t="shared" si="1"/>
        <v>222</v>
      </c>
      <c r="F342" s="36" t="str">
        <f t="shared" si="2"/>
        <v>corsola</v>
      </c>
      <c r="G342" s="196">
        <v>222.0</v>
      </c>
      <c r="H342" s="197">
        <v>236.0</v>
      </c>
      <c r="I342" s="197">
        <v>222.0</v>
      </c>
      <c r="J342" s="191" t="s">
        <v>1254</v>
      </c>
      <c r="K342" s="191" t="s">
        <v>1254</v>
      </c>
      <c r="L342" s="191" t="s">
        <v>1254</v>
      </c>
    </row>
    <row r="343">
      <c r="A343" s="191" t="s">
        <v>335</v>
      </c>
      <c r="B343" s="191" t="s">
        <v>132</v>
      </c>
      <c r="C343" s="198">
        <v>-1.0</v>
      </c>
      <c r="D343" s="36"/>
      <c r="E343" s="195" t="str">
        <f t="shared" si="1"/>
        <v>222-1</v>
      </c>
      <c r="F343" s="36" t="str">
        <f t="shared" si="2"/>
        <v>corsola-1</v>
      </c>
      <c r="G343" s="196">
        <v>222.0</v>
      </c>
      <c r="H343" s="197">
        <v>236.0</v>
      </c>
      <c r="I343" s="191"/>
      <c r="J343" s="191"/>
      <c r="K343" s="191" t="s">
        <v>1254</v>
      </c>
      <c r="L343" s="191" t="s">
        <v>1254</v>
      </c>
    </row>
    <row r="344">
      <c r="A344" s="191" t="s">
        <v>336</v>
      </c>
      <c r="B344" s="191"/>
      <c r="C344" s="36"/>
      <c r="D344" s="36"/>
      <c r="E344" s="195" t="str">
        <f t="shared" si="1"/>
        <v>223</v>
      </c>
      <c r="F344" s="36" t="str">
        <f t="shared" si="2"/>
        <v>remoraid</v>
      </c>
      <c r="G344" s="196">
        <v>223.0</v>
      </c>
      <c r="H344" s="197">
        <v>148.0</v>
      </c>
      <c r="I344" s="197">
        <v>223.0</v>
      </c>
      <c r="J344" s="197">
        <v>146.0</v>
      </c>
      <c r="K344" s="191" t="s">
        <v>1254</v>
      </c>
      <c r="L344" s="191" t="s">
        <v>1254</v>
      </c>
    </row>
    <row r="345">
      <c r="A345" s="191" t="s">
        <v>337</v>
      </c>
      <c r="B345" s="191"/>
      <c r="C345" s="36"/>
      <c r="D345" s="36"/>
      <c r="E345" s="195" t="str">
        <f t="shared" si="1"/>
        <v>224</v>
      </c>
      <c r="F345" s="36" t="str">
        <f t="shared" si="2"/>
        <v>octillery</v>
      </c>
      <c r="G345" s="196">
        <v>224.0</v>
      </c>
      <c r="H345" s="197">
        <v>149.0</v>
      </c>
      <c r="I345" s="197">
        <v>224.0</v>
      </c>
      <c r="J345" s="197">
        <v>147.0</v>
      </c>
      <c r="K345" s="191" t="s">
        <v>1254</v>
      </c>
      <c r="L345" s="191" t="s">
        <v>1254</v>
      </c>
    </row>
    <row r="346">
      <c r="A346" s="191" t="s">
        <v>337</v>
      </c>
      <c r="B346" s="191"/>
      <c r="C346" s="36"/>
      <c r="D346" s="36" t="s">
        <v>80</v>
      </c>
      <c r="E346" s="195" t="str">
        <f t="shared" si="1"/>
        <v>224-f</v>
      </c>
      <c r="F346" s="36" t="str">
        <f t="shared" si="2"/>
        <v>octillery-f</v>
      </c>
      <c r="G346" s="196">
        <v>224.0</v>
      </c>
      <c r="H346" s="197">
        <v>149.0</v>
      </c>
      <c r="I346" s="197">
        <v>224.0</v>
      </c>
      <c r="J346" s="197">
        <v>147.0</v>
      </c>
      <c r="K346" s="191" t="s">
        <v>1254</v>
      </c>
      <c r="L346" s="191" t="s">
        <v>1254</v>
      </c>
    </row>
    <row r="347">
      <c r="A347" s="191" t="s">
        <v>338</v>
      </c>
      <c r="B347" s="191"/>
      <c r="C347" s="36"/>
      <c r="D347" s="36"/>
      <c r="E347" s="195" t="str">
        <f t="shared" si="1"/>
        <v>225</v>
      </c>
      <c r="F347" s="36" t="str">
        <f t="shared" si="2"/>
        <v>delibird</v>
      </c>
      <c r="G347" s="196">
        <v>225.0</v>
      </c>
      <c r="H347" s="197">
        <v>78.0</v>
      </c>
      <c r="I347" s="197">
        <v>225.0</v>
      </c>
      <c r="J347" s="191" t="s">
        <v>1254</v>
      </c>
      <c r="K347" s="191" t="s">
        <v>3974</v>
      </c>
      <c r="L347" s="197">
        <v>168.0</v>
      </c>
    </row>
    <row r="348">
      <c r="A348" s="191" t="s">
        <v>339</v>
      </c>
      <c r="B348" s="191"/>
      <c r="C348" s="36"/>
      <c r="D348" s="36"/>
      <c r="E348" s="195" t="str">
        <f t="shared" si="1"/>
        <v>226</v>
      </c>
      <c r="F348" s="36" t="str">
        <f t="shared" si="2"/>
        <v>mantine</v>
      </c>
      <c r="G348" s="196">
        <v>226.0</v>
      </c>
      <c r="H348" s="197">
        <v>355.0</v>
      </c>
      <c r="I348" s="197">
        <v>226.0</v>
      </c>
      <c r="J348" s="197">
        <v>165.0</v>
      </c>
      <c r="K348" s="191" t="s">
        <v>1254</v>
      </c>
      <c r="L348" s="191" t="s">
        <v>1254</v>
      </c>
    </row>
    <row r="349">
      <c r="A349" s="191" t="s">
        <v>340</v>
      </c>
      <c r="B349" s="191"/>
      <c r="C349" s="36"/>
      <c r="D349" s="36"/>
      <c r="E349" s="195" t="str">
        <f t="shared" si="1"/>
        <v>227</v>
      </c>
      <c r="F349" s="36" t="str">
        <f t="shared" si="2"/>
        <v>skarmory</v>
      </c>
      <c r="G349" s="196">
        <v>227.0</v>
      </c>
      <c r="H349" s="191" t="s">
        <v>3975</v>
      </c>
      <c r="I349" s="197">
        <v>227.0</v>
      </c>
      <c r="J349" s="191" t="s">
        <v>1254</v>
      </c>
      <c r="K349" s="191" t="s">
        <v>3976</v>
      </c>
      <c r="L349" s="197">
        <v>216.0</v>
      </c>
    </row>
    <row r="350">
      <c r="A350" s="191" t="s">
        <v>341</v>
      </c>
      <c r="B350" s="191"/>
      <c r="C350" s="36"/>
      <c r="D350" s="36"/>
      <c r="E350" s="195" t="str">
        <f t="shared" si="1"/>
        <v>228</v>
      </c>
      <c r="F350" s="36" t="str">
        <f t="shared" si="2"/>
        <v>houndour</v>
      </c>
      <c r="G350" s="196">
        <v>228.0</v>
      </c>
      <c r="H350" s="191" t="s">
        <v>1254</v>
      </c>
      <c r="I350" s="197">
        <v>228.0</v>
      </c>
      <c r="J350" s="191" t="s">
        <v>1254</v>
      </c>
      <c r="K350" s="191" t="s">
        <v>3977</v>
      </c>
      <c r="L350" s="197">
        <v>91.0</v>
      </c>
    </row>
    <row r="351">
      <c r="A351" s="191" t="s">
        <v>342</v>
      </c>
      <c r="B351" s="191"/>
      <c r="C351" s="36"/>
      <c r="D351" s="36"/>
      <c r="E351" s="195" t="str">
        <f t="shared" si="1"/>
        <v>229</v>
      </c>
      <c r="F351" s="36" t="str">
        <f t="shared" si="2"/>
        <v>houndoom</v>
      </c>
      <c r="G351" s="196">
        <v>229.0</v>
      </c>
      <c r="H351" s="191" t="s">
        <v>1254</v>
      </c>
      <c r="I351" s="197">
        <v>229.0</v>
      </c>
      <c r="J351" s="191" t="s">
        <v>1254</v>
      </c>
      <c r="K351" s="191" t="s">
        <v>3978</v>
      </c>
      <c r="L351" s="197">
        <v>92.0</v>
      </c>
    </row>
    <row r="352">
      <c r="A352" s="191" t="s">
        <v>342</v>
      </c>
      <c r="B352" s="191"/>
      <c r="C352" s="36"/>
      <c r="D352" s="36" t="s">
        <v>80</v>
      </c>
      <c r="E352" s="195" t="str">
        <f t="shared" si="1"/>
        <v>229-f</v>
      </c>
      <c r="F352" s="36" t="str">
        <f t="shared" si="2"/>
        <v>houndoom-f</v>
      </c>
      <c r="G352" s="196">
        <v>229.0</v>
      </c>
      <c r="H352" s="191" t="s">
        <v>1254</v>
      </c>
      <c r="I352" s="197">
        <v>229.0</v>
      </c>
      <c r="J352" s="191" t="s">
        <v>1254</v>
      </c>
      <c r="K352" s="191" t="s">
        <v>3978</v>
      </c>
      <c r="L352" s="197">
        <v>92.0</v>
      </c>
    </row>
    <row r="353">
      <c r="A353" s="191" t="s">
        <v>343</v>
      </c>
      <c r="B353" s="191"/>
      <c r="C353" s="36"/>
      <c r="D353" s="36"/>
      <c r="E353" s="195" t="str">
        <f t="shared" si="1"/>
        <v>230</v>
      </c>
      <c r="F353" s="36" t="str">
        <f t="shared" si="2"/>
        <v>kingdra</v>
      </c>
      <c r="G353" s="196">
        <v>230.0</v>
      </c>
      <c r="H353" s="191" t="s">
        <v>3979</v>
      </c>
      <c r="I353" s="197">
        <v>230.0</v>
      </c>
      <c r="J353" s="191" t="s">
        <v>1254</v>
      </c>
      <c r="K353" s="191" t="s">
        <v>3980</v>
      </c>
      <c r="L353" s="191" t="s">
        <v>1254</v>
      </c>
    </row>
    <row r="354">
      <c r="A354" s="191" t="s">
        <v>344</v>
      </c>
      <c r="B354" s="191"/>
      <c r="C354" s="36"/>
      <c r="D354" s="36"/>
      <c r="E354" s="195" t="str">
        <f t="shared" si="1"/>
        <v>231</v>
      </c>
      <c r="F354" s="36" t="str">
        <f t="shared" si="2"/>
        <v>phanpy</v>
      </c>
      <c r="G354" s="196">
        <v>231.0</v>
      </c>
      <c r="H354" s="191" t="s">
        <v>1254</v>
      </c>
      <c r="I354" s="197">
        <v>231.0</v>
      </c>
      <c r="J354" s="191" t="s">
        <v>1254</v>
      </c>
      <c r="K354" s="191" t="s">
        <v>3981</v>
      </c>
      <c r="L354" s="191" t="s">
        <v>1254</v>
      </c>
    </row>
    <row r="355">
      <c r="A355" s="191" t="s">
        <v>345</v>
      </c>
      <c r="B355" s="191"/>
      <c r="C355" s="36"/>
      <c r="D355" s="36"/>
      <c r="E355" s="195" t="str">
        <f t="shared" si="1"/>
        <v>232</v>
      </c>
      <c r="F355" s="36" t="str">
        <f t="shared" si="2"/>
        <v>donphan</v>
      </c>
      <c r="G355" s="196">
        <v>232.0</v>
      </c>
      <c r="H355" s="191" t="s">
        <v>1254</v>
      </c>
      <c r="I355" s="197">
        <v>232.0</v>
      </c>
      <c r="J355" s="191" t="s">
        <v>1254</v>
      </c>
      <c r="K355" s="191" t="s">
        <v>3982</v>
      </c>
      <c r="L355" s="191" t="s">
        <v>1254</v>
      </c>
    </row>
    <row r="356">
      <c r="A356" s="191" t="s">
        <v>345</v>
      </c>
      <c r="B356" s="191"/>
      <c r="C356" s="36"/>
      <c r="D356" s="36" t="s">
        <v>80</v>
      </c>
      <c r="E356" s="195" t="str">
        <f t="shared" si="1"/>
        <v>232-f</v>
      </c>
      <c r="F356" s="36" t="str">
        <f t="shared" si="2"/>
        <v>donphan-f</v>
      </c>
      <c r="G356" s="196">
        <v>232.0</v>
      </c>
      <c r="H356" s="191" t="s">
        <v>1254</v>
      </c>
      <c r="I356" s="197">
        <v>232.0</v>
      </c>
      <c r="J356" s="191" t="s">
        <v>1254</v>
      </c>
      <c r="K356" s="191" t="s">
        <v>3982</v>
      </c>
      <c r="L356" s="191" t="s">
        <v>1254</v>
      </c>
    </row>
    <row r="357">
      <c r="A357" s="191" t="s">
        <v>346</v>
      </c>
      <c r="B357" s="191"/>
      <c r="C357" s="36"/>
      <c r="D357" s="36"/>
      <c r="E357" s="195" t="str">
        <f t="shared" si="1"/>
        <v>233</v>
      </c>
      <c r="F357" s="36" t="str">
        <f t="shared" si="2"/>
        <v>porygon2</v>
      </c>
      <c r="G357" s="196">
        <v>233.0</v>
      </c>
      <c r="H357" s="191" t="s">
        <v>3983</v>
      </c>
      <c r="I357" s="197">
        <v>233.0</v>
      </c>
      <c r="J357" s="197">
        <v>134.0</v>
      </c>
      <c r="K357" s="191" t="s">
        <v>3984</v>
      </c>
      <c r="L357" s="191" t="s">
        <v>3985</v>
      </c>
    </row>
    <row r="358">
      <c r="A358" s="191" t="s">
        <v>347</v>
      </c>
      <c r="B358" s="191"/>
      <c r="C358" s="36"/>
      <c r="D358" s="36"/>
      <c r="E358" s="195" t="str">
        <f t="shared" si="1"/>
        <v>234</v>
      </c>
      <c r="F358" s="36" t="str">
        <f t="shared" si="2"/>
        <v>stantler</v>
      </c>
      <c r="G358" s="196">
        <v>234.0</v>
      </c>
      <c r="H358" s="191" t="s">
        <v>1254</v>
      </c>
      <c r="I358" s="197">
        <v>234.0</v>
      </c>
      <c r="J358" s="197">
        <v>49.0</v>
      </c>
      <c r="K358" s="191" t="s">
        <v>3986</v>
      </c>
      <c r="L358" s="191" t="s">
        <v>1254</v>
      </c>
    </row>
    <row r="359">
      <c r="A359" s="191" t="s">
        <v>348</v>
      </c>
      <c r="B359" s="191"/>
      <c r="C359" s="36"/>
      <c r="D359" s="36"/>
      <c r="E359" s="195" t="str">
        <f t="shared" si="1"/>
        <v>235</v>
      </c>
      <c r="F359" s="36" t="str">
        <f t="shared" si="2"/>
        <v>smeargle</v>
      </c>
      <c r="G359" s="196">
        <v>235.0</v>
      </c>
      <c r="H359" s="191" t="s">
        <v>1254</v>
      </c>
      <c r="I359" s="197">
        <v>235.0</v>
      </c>
      <c r="J359" s="191" t="s">
        <v>1254</v>
      </c>
      <c r="K359" s="191" t="s">
        <v>3987</v>
      </c>
      <c r="L359" s="191" t="s">
        <v>1254</v>
      </c>
    </row>
    <row r="360">
      <c r="A360" s="191" t="s">
        <v>349</v>
      </c>
      <c r="B360" s="191"/>
      <c r="C360" s="36"/>
      <c r="D360" s="36"/>
      <c r="E360" s="195" t="str">
        <f t="shared" si="1"/>
        <v>236</v>
      </c>
      <c r="F360" s="36" t="str">
        <f t="shared" si="2"/>
        <v>tyrogue</v>
      </c>
      <c r="G360" s="196">
        <v>236.0</v>
      </c>
      <c r="H360" s="197">
        <v>107.0</v>
      </c>
      <c r="I360" s="197">
        <v>236.0</v>
      </c>
      <c r="J360" s="191" t="s">
        <v>1254</v>
      </c>
      <c r="K360" s="191" t="s">
        <v>3988</v>
      </c>
      <c r="L360" s="191" t="s">
        <v>1254</v>
      </c>
    </row>
    <row r="361">
      <c r="A361" s="191" t="s">
        <v>350</v>
      </c>
      <c r="B361" s="191"/>
      <c r="C361" s="36"/>
      <c r="D361" s="36"/>
      <c r="E361" s="195" t="str">
        <f t="shared" si="1"/>
        <v>237</v>
      </c>
      <c r="F361" s="36" t="str">
        <f t="shared" si="2"/>
        <v>hitmontop</v>
      </c>
      <c r="G361" s="196">
        <v>237.0</v>
      </c>
      <c r="H361" s="197">
        <v>110.0</v>
      </c>
      <c r="I361" s="197">
        <v>237.0</v>
      </c>
      <c r="J361" s="191" t="s">
        <v>1254</v>
      </c>
      <c r="K361" s="191" t="s">
        <v>3989</v>
      </c>
      <c r="L361" s="191" t="s">
        <v>1254</v>
      </c>
    </row>
    <row r="362">
      <c r="A362" s="191" t="s">
        <v>351</v>
      </c>
      <c r="B362" s="191"/>
      <c r="C362" s="36"/>
      <c r="D362" s="36"/>
      <c r="E362" s="195" t="str">
        <f t="shared" si="1"/>
        <v>238</v>
      </c>
      <c r="F362" s="36" t="str">
        <f t="shared" si="2"/>
        <v>smoochum</v>
      </c>
      <c r="G362" s="196">
        <v>238.0</v>
      </c>
      <c r="H362" s="191" t="s">
        <v>3990</v>
      </c>
      <c r="I362" s="197">
        <v>238.0</v>
      </c>
      <c r="J362" s="191" t="s">
        <v>1254</v>
      </c>
      <c r="K362" s="191" t="s">
        <v>1254</v>
      </c>
      <c r="L362" s="191" t="s">
        <v>1254</v>
      </c>
    </row>
    <row r="363">
      <c r="A363" s="191" t="s">
        <v>352</v>
      </c>
      <c r="B363" s="191"/>
      <c r="C363" s="36"/>
      <c r="D363" s="36"/>
      <c r="E363" s="195" t="str">
        <f t="shared" si="1"/>
        <v>239</v>
      </c>
      <c r="F363" s="36" t="str">
        <f t="shared" si="2"/>
        <v>elekid</v>
      </c>
      <c r="G363" s="196">
        <v>239.0</v>
      </c>
      <c r="H363" s="191" t="s">
        <v>3991</v>
      </c>
      <c r="I363" s="197">
        <v>239.0</v>
      </c>
      <c r="J363" s="197">
        <v>182.0</v>
      </c>
      <c r="K363" s="191" t="s">
        <v>3992</v>
      </c>
      <c r="L363" s="191" t="s">
        <v>1254</v>
      </c>
    </row>
    <row r="364">
      <c r="A364" s="191" t="s">
        <v>353</v>
      </c>
      <c r="B364" s="191"/>
      <c r="C364" s="36"/>
      <c r="D364" s="36"/>
      <c r="E364" s="195" t="str">
        <f t="shared" si="1"/>
        <v>240</v>
      </c>
      <c r="F364" s="36" t="str">
        <f t="shared" si="2"/>
        <v>magby</v>
      </c>
      <c r="G364" s="196">
        <v>240.0</v>
      </c>
      <c r="H364" s="191" t="s">
        <v>3993</v>
      </c>
      <c r="I364" s="197">
        <v>240.0</v>
      </c>
      <c r="J364" s="197">
        <v>174.0</v>
      </c>
      <c r="K364" s="191" t="s">
        <v>3994</v>
      </c>
      <c r="L364" s="191" t="s">
        <v>1254</v>
      </c>
    </row>
    <row r="365">
      <c r="A365" s="191" t="s">
        <v>354</v>
      </c>
      <c r="B365" s="191"/>
      <c r="C365" s="36"/>
      <c r="D365" s="36"/>
      <c r="E365" s="195" t="str">
        <f t="shared" si="1"/>
        <v>241</v>
      </c>
      <c r="F365" s="36" t="str">
        <f t="shared" si="2"/>
        <v>miltank</v>
      </c>
      <c r="G365" s="196">
        <v>241.0</v>
      </c>
      <c r="H365" s="191" t="s">
        <v>3995</v>
      </c>
      <c r="I365" s="197">
        <v>241.0</v>
      </c>
      <c r="J365" s="191" t="s">
        <v>1254</v>
      </c>
      <c r="K365" s="191" t="s">
        <v>1254</v>
      </c>
      <c r="L365" s="191" t="s">
        <v>1254</v>
      </c>
    </row>
    <row r="366">
      <c r="A366" s="191" t="s">
        <v>355</v>
      </c>
      <c r="B366" s="191"/>
      <c r="C366" s="36"/>
      <c r="D366" s="36"/>
      <c r="E366" s="195" t="str">
        <f t="shared" si="1"/>
        <v>242</v>
      </c>
      <c r="F366" s="36" t="str">
        <f t="shared" si="2"/>
        <v>blissey</v>
      </c>
      <c r="G366" s="196">
        <v>242.0</v>
      </c>
      <c r="H366" s="191" t="s">
        <v>3996</v>
      </c>
      <c r="I366" s="197">
        <v>242.0</v>
      </c>
      <c r="J366" s="197">
        <v>88.0</v>
      </c>
      <c r="K366" s="191" t="s">
        <v>3997</v>
      </c>
      <c r="L366" s="191" t="s">
        <v>1254</v>
      </c>
    </row>
    <row r="367">
      <c r="A367" s="191" t="s">
        <v>356</v>
      </c>
      <c r="B367" s="191"/>
      <c r="C367" s="36"/>
      <c r="D367" s="36"/>
      <c r="E367" s="195" t="str">
        <f t="shared" si="1"/>
        <v>243</v>
      </c>
      <c r="F367" s="36" t="str">
        <f t="shared" si="2"/>
        <v>raikou</v>
      </c>
      <c r="G367" s="196">
        <v>243.0</v>
      </c>
      <c r="H367" s="191" t="s">
        <v>1254</v>
      </c>
      <c r="I367" s="197">
        <v>243.0</v>
      </c>
      <c r="J367" s="191" t="s">
        <v>1254</v>
      </c>
      <c r="K367" s="191" t="s">
        <v>1254</v>
      </c>
      <c r="L367" s="191" t="s">
        <v>1254</v>
      </c>
    </row>
    <row r="368">
      <c r="A368" s="191" t="s">
        <v>357</v>
      </c>
      <c r="B368" s="191"/>
      <c r="C368" s="36"/>
      <c r="D368" s="36"/>
      <c r="E368" s="195" t="str">
        <f t="shared" si="1"/>
        <v>244</v>
      </c>
      <c r="F368" s="36" t="str">
        <f t="shared" si="2"/>
        <v>entei</v>
      </c>
      <c r="G368" s="196">
        <v>244.0</v>
      </c>
      <c r="H368" s="191" t="s">
        <v>1254</v>
      </c>
      <c r="I368" s="197">
        <v>244.0</v>
      </c>
      <c r="J368" s="191" t="s">
        <v>1254</v>
      </c>
      <c r="K368" s="191" t="s">
        <v>1254</v>
      </c>
      <c r="L368" s="191" t="s">
        <v>1254</v>
      </c>
    </row>
    <row r="369">
      <c r="A369" s="191" t="s">
        <v>358</v>
      </c>
      <c r="B369" s="191"/>
      <c r="C369" s="36"/>
      <c r="D369" s="36"/>
      <c r="E369" s="195" t="str">
        <f t="shared" si="1"/>
        <v>245</v>
      </c>
      <c r="F369" s="36" t="str">
        <f t="shared" si="2"/>
        <v>suicune</v>
      </c>
      <c r="G369" s="196">
        <v>245.0</v>
      </c>
      <c r="H369" s="191" t="s">
        <v>1254</v>
      </c>
      <c r="I369" s="197">
        <v>245.0</v>
      </c>
      <c r="J369" s="191" t="s">
        <v>1254</v>
      </c>
      <c r="K369" s="191" t="s">
        <v>1254</v>
      </c>
      <c r="L369" s="191" t="s">
        <v>1254</v>
      </c>
    </row>
    <row r="370">
      <c r="A370" s="191" t="s">
        <v>359</v>
      </c>
      <c r="B370" s="191"/>
      <c r="C370" s="36"/>
      <c r="D370" s="36"/>
      <c r="E370" s="195" t="str">
        <f t="shared" si="1"/>
        <v>246</v>
      </c>
      <c r="F370" s="36" t="str">
        <f t="shared" si="2"/>
        <v>larvitar</v>
      </c>
      <c r="G370" s="196">
        <v>246.0</v>
      </c>
      <c r="H370" s="197">
        <v>383.0</v>
      </c>
      <c r="I370" s="197">
        <v>246.0</v>
      </c>
      <c r="J370" s="191" t="s">
        <v>1254</v>
      </c>
      <c r="K370" s="191" t="s">
        <v>3998</v>
      </c>
      <c r="L370" s="197">
        <v>206.0</v>
      </c>
    </row>
    <row r="371">
      <c r="A371" s="191" t="s">
        <v>360</v>
      </c>
      <c r="B371" s="191"/>
      <c r="C371" s="36"/>
      <c r="D371" s="36"/>
      <c r="E371" s="195" t="str">
        <f t="shared" si="1"/>
        <v>247</v>
      </c>
      <c r="F371" s="36" t="str">
        <f t="shared" si="2"/>
        <v>pupitar</v>
      </c>
      <c r="G371" s="196">
        <v>247.0</v>
      </c>
      <c r="H371" s="197">
        <v>384.0</v>
      </c>
      <c r="I371" s="197">
        <v>247.0</v>
      </c>
      <c r="J371" s="191" t="s">
        <v>1254</v>
      </c>
      <c r="K371" s="191" t="s">
        <v>3999</v>
      </c>
      <c r="L371" s="197">
        <v>207.0</v>
      </c>
    </row>
    <row r="372">
      <c r="A372" s="191" t="s">
        <v>361</v>
      </c>
      <c r="B372" s="191"/>
      <c r="C372" s="36"/>
      <c r="D372" s="36"/>
      <c r="E372" s="195" t="str">
        <f t="shared" si="1"/>
        <v>248</v>
      </c>
      <c r="F372" s="36" t="str">
        <f t="shared" si="2"/>
        <v>tyranitar</v>
      </c>
      <c r="G372" s="196">
        <v>248.0</v>
      </c>
      <c r="H372" s="197">
        <v>385.0</v>
      </c>
      <c r="I372" s="197">
        <v>248.0</v>
      </c>
      <c r="J372" s="191" t="s">
        <v>1254</v>
      </c>
      <c r="K372" s="191" t="s">
        <v>4000</v>
      </c>
      <c r="L372" s="197">
        <v>208.0</v>
      </c>
    </row>
    <row r="373">
      <c r="A373" s="191" t="s">
        <v>362</v>
      </c>
      <c r="B373" s="191"/>
      <c r="C373" s="36"/>
      <c r="D373" s="36"/>
      <c r="E373" s="195" t="str">
        <f t="shared" si="1"/>
        <v>249</v>
      </c>
      <c r="F373" s="36" t="str">
        <f t="shared" si="2"/>
        <v>lugia</v>
      </c>
      <c r="G373" s="196">
        <v>249.0</v>
      </c>
      <c r="H373" s="191" t="s">
        <v>1254</v>
      </c>
      <c r="I373" s="197">
        <v>249.0</v>
      </c>
      <c r="J373" s="191" t="s">
        <v>1254</v>
      </c>
      <c r="K373" s="191" t="s">
        <v>1254</v>
      </c>
      <c r="L373" s="191" t="s">
        <v>1254</v>
      </c>
    </row>
    <row r="374">
      <c r="A374" s="191" t="s">
        <v>363</v>
      </c>
      <c r="B374" s="191"/>
      <c r="C374" s="36"/>
      <c r="D374" s="36"/>
      <c r="E374" s="195" t="str">
        <f t="shared" si="1"/>
        <v>250</v>
      </c>
      <c r="F374" s="36" t="str">
        <f t="shared" si="2"/>
        <v>ho-oh</v>
      </c>
      <c r="G374" s="196">
        <v>250.0</v>
      </c>
      <c r="H374" s="191" t="s">
        <v>1254</v>
      </c>
      <c r="I374" s="197">
        <v>250.0</v>
      </c>
      <c r="J374" s="191" t="s">
        <v>1254</v>
      </c>
      <c r="K374" s="191" t="s">
        <v>1254</v>
      </c>
      <c r="L374" s="191" t="s">
        <v>1254</v>
      </c>
    </row>
    <row r="375">
      <c r="A375" s="191" t="s">
        <v>364</v>
      </c>
      <c r="B375" s="191"/>
      <c r="C375" s="36"/>
      <c r="D375" s="36"/>
      <c r="E375" s="195" t="str">
        <f t="shared" si="1"/>
        <v>251</v>
      </c>
      <c r="F375" s="36" t="str">
        <f t="shared" si="2"/>
        <v>celebi</v>
      </c>
      <c r="G375" s="196">
        <v>251.0</v>
      </c>
      <c r="H375" s="191" t="s">
        <v>1254</v>
      </c>
      <c r="I375" s="191"/>
      <c r="J375" s="191" t="s">
        <v>1254</v>
      </c>
      <c r="K375" s="191" t="s">
        <v>1254</v>
      </c>
      <c r="L375" s="191" t="s">
        <v>1254</v>
      </c>
    </row>
    <row r="376">
      <c r="A376" s="191" t="s">
        <v>365</v>
      </c>
      <c r="B376" s="191"/>
      <c r="C376" s="36"/>
      <c r="D376" s="36"/>
      <c r="E376" s="195" t="str">
        <f t="shared" si="1"/>
        <v>252</v>
      </c>
      <c r="F376" s="36" t="str">
        <f t="shared" si="2"/>
        <v>treecko</v>
      </c>
      <c r="G376" s="196">
        <v>252.0</v>
      </c>
      <c r="H376" s="191" t="s">
        <v>1254</v>
      </c>
      <c r="I376" s="197">
        <v>252.0</v>
      </c>
      <c r="J376" s="191" t="s">
        <v>1254</v>
      </c>
      <c r="K376" s="191" t="s">
        <v>4001</v>
      </c>
      <c r="L376" s="191" t="s">
        <v>4002</v>
      </c>
    </row>
    <row r="377">
      <c r="A377" s="191" t="s">
        <v>366</v>
      </c>
      <c r="B377" s="191"/>
      <c r="C377" s="36"/>
      <c r="D377" s="36"/>
      <c r="E377" s="195" t="str">
        <f t="shared" si="1"/>
        <v>253</v>
      </c>
      <c r="F377" s="36" t="str">
        <f t="shared" si="2"/>
        <v>grovyle</v>
      </c>
      <c r="G377" s="196">
        <v>253.0</v>
      </c>
      <c r="H377" s="191" t="s">
        <v>1254</v>
      </c>
      <c r="I377" s="197">
        <v>253.0</v>
      </c>
      <c r="J377" s="191" t="s">
        <v>1254</v>
      </c>
      <c r="K377" s="191" t="s">
        <v>4003</v>
      </c>
      <c r="L377" s="191" t="s">
        <v>4004</v>
      </c>
    </row>
    <row r="378">
      <c r="A378" s="191" t="s">
        <v>367</v>
      </c>
      <c r="B378" s="191"/>
      <c r="C378" s="36"/>
      <c r="D378" s="36"/>
      <c r="E378" s="195" t="str">
        <f t="shared" si="1"/>
        <v>254</v>
      </c>
      <c r="F378" s="36" t="str">
        <f t="shared" si="2"/>
        <v>sceptile</v>
      </c>
      <c r="G378" s="196">
        <v>254.0</v>
      </c>
      <c r="H378" s="191" t="s">
        <v>1254</v>
      </c>
      <c r="I378" s="197">
        <v>254.0</v>
      </c>
      <c r="J378" s="191" t="s">
        <v>1254</v>
      </c>
      <c r="K378" s="191" t="s">
        <v>4005</v>
      </c>
      <c r="L378" s="191" t="s">
        <v>4006</v>
      </c>
    </row>
    <row r="379">
      <c r="A379" s="191" t="s">
        <v>368</v>
      </c>
      <c r="B379" s="191"/>
      <c r="C379" s="36"/>
      <c r="D379" s="36"/>
      <c r="E379" s="195" t="str">
        <f t="shared" si="1"/>
        <v>255</v>
      </c>
      <c r="F379" s="36" t="str">
        <f t="shared" si="2"/>
        <v>torchic</v>
      </c>
      <c r="G379" s="196">
        <v>255.0</v>
      </c>
      <c r="H379" s="191" t="s">
        <v>1254</v>
      </c>
      <c r="I379" s="197">
        <v>255.0</v>
      </c>
      <c r="J379" s="191" t="s">
        <v>1254</v>
      </c>
      <c r="K379" s="191" t="s">
        <v>4007</v>
      </c>
      <c r="L379" s="191" t="s">
        <v>4008</v>
      </c>
    </row>
    <row r="380">
      <c r="A380" s="191" t="s">
        <v>368</v>
      </c>
      <c r="B380" s="191"/>
      <c r="C380" s="36"/>
      <c r="D380" s="36" t="s">
        <v>80</v>
      </c>
      <c r="E380" s="195" t="str">
        <f t="shared" si="1"/>
        <v>255-f</v>
      </c>
      <c r="F380" s="36" t="str">
        <f t="shared" si="2"/>
        <v>torchic-f</v>
      </c>
      <c r="G380" s="196">
        <v>255.0</v>
      </c>
      <c r="H380" s="191" t="s">
        <v>1254</v>
      </c>
      <c r="I380" s="197">
        <v>255.0</v>
      </c>
      <c r="J380" s="191" t="s">
        <v>1254</v>
      </c>
      <c r="K380" s="191" t="s">
        <v>4007</v>
      </c>
      <c r="L380" s="191" t="s">
        <v>4008</v>
      </c>
    </row>
    <row r="381">
      <c r="A381" s="191" t="s">
        <v>369</v>
      </c>
      <c r="B381" s="191"/>
      <c r="C381" s="36"/>
      <c r="D381" s="36"/>
      <c r="E381" s="195" t="str">
        <f t="shared" si="1"/>
        <v>256</v>
      </c>
      <c r="F381" s="36" t="str">
        <f t="shared" si="2"/>
        <v>combusken</v>
      </c>
      <c r="G381" s="196">
        <v>256.0</v>
      </c>
      <c r="H381" s="191" t="s">
        <v>1254</v>
      </c>
      <c r="I381" s="197">
        <v>256.0</v>
      </c>
      <c r="J381" s="191" t="s">
        <v>1254</v>
      </c>
      <c r="K381" s="191" t="s">
        <v>4009</v>
      </c>
      <c r="L381" s="191" t="s">
        <v>4010</v>
      </c>
    </row>
    <row r="382">
      <c r="A382" s="191" t="s">
        <v>369</v>
      </c>
      <c r="B382" s="191"/>
      <c r="C382" s="36"/>
      <c r="D382" s="36" t="s">
        <v>80</v>
      </c>
      <c r="E382" s="195" t="str">
        <f t="shared" si="1"/>
        <v>256-f</v>
      </c>
      <c r="F382" s="36" t="str">
        <f t="shared" si="2"/>
        <v>combusken-f</v>
      </c>
      <c r="G382" s="196">
        <v>256.0</v>
      </c>
      <c r="H382" s="191" t="s">
        <v>1254</v>
      </c>
      <c r="I382" s="197">
        <v>256.0</v>
      </c>
      <c r="J382" s="191" t="s">
        <v>1254</v>
      </c>
      <c r="K382" s="191" t="s">
        <v>4009</v>
      </c>
      <c r="L382" s="191" t="s">
        <v>4010</v>
      </c>
    </row>
    <row r="383">
      <c r="A383" s="191" t="s">
        <v>370</v>
      </c>
      <c r="B383" s="191"/>
      <c r="C383" s="36"/>
      <c r="D383" s="36"/>
      <c r="E383" s="195" t="str">
        <f t="shared" si="1"/>
        <v>257</v>
      </c>
      <c r="F383" s="36" t="str">
        <f t="shared" si="2"/>
        <v>blaziken</v>
      </c>
      <c r="G383" s="196">
        <v>257.0</v>
      </c>
      <c r="H383" s="191" t="s">
        <v>1254</v>
      </c>
      <c r="I383" s="197">
        <v>257.0</v>
      </c>
      <c r="J383" s="191" t="s">
        <v>1254</v>
      </c>
      <c r="K383" s="191" t="s">
        <v>4011</v>
      </c>
      <c r="L383" s="191" t="s">
        <v>4012</v>
      </c>
    </row>
    <row r="384">
      <c r="A384" s="191" t="s">
        <v>370</v>
      </c>
      <c r="B384" s="191"/>
      <c r="C384" s="36"/>
      <c r="D384" s="36" t="s">
        <v>80</v>
      </c>
      <c r="E384" s="195" t="str">
        <f t="shared" si="1"/>
        <v>257-f</v>
      </c>
      <c r="F384" s="36" t="str">
        <f t="shared" si="2"/>
        <v>blaziken-f</v>
      </c>
      <c r="G384" s="196">
        <v>257.0</v>
      </c>
      <c r="H384" s="191" t="s">
        <v>1254</v>
      </c>
      <c r="I384" s="197">
        <v>257.0</v>
      </c>
      <c r="J384" s="191" t="s">
        <v>1254</v>
      </c>
      <c r="K384" s="191" t="s">
        <v>4011</v>
      </c>
      <c r="L384" s="191" t="s">
        <v>4012</v>
      </c>
    </row>
    <row r="385">
      <c r="A385" s="191" t="s">
        <v>371</v>
      </c>
      <c r="B385" s="191"/>
      <c r="C385" s="36"/>
      <c r="D385" s="36"/>
      <c r="E385" s="195" t="str">
        <f t="shared" si="1"/>
        <v>258</v>
      </c>
      <c r="F385" s="36" t="str">
        <f t="shared" si="2"/>
        <v>mudkip</v>
      </c>
      <c r="G385" s="196">
        <v>258.0</v>
      </c>
      <c r="H385" s="191" t="s">
        <v>1254</v>
      </c>
      <c r="I385" s="197">
        <v>258.0</v>
      </c>
      <c r="J385" s="191" t="s">
        <v>1254</v>
      </c>
      <c r="K385" s="191" t="s">
        <v>4013</v>
      </c>
      <c r="L385" s="191" t="s">
        <v>4014</v>
      </c>
    </row>
    <row r="386">
      <c r="A386" s="191" t="s">
        <v>372</v>
      </c>
      <c r="B386" s="191"/>
      <c r="C386" s="36"/>
      <c r="D386" s="36"/>
      <c r="E386" s="195" t="str">
        <f t="shared" si="1"/>
        <v>259</v>
      </c>
      <c r="F386" s="36" t="str">
        <f t="shared" si="2"/>
        <v>marshtomp</v>
      </c>
      <c r="G386" s="196">
        <v>259.0</v>
      </c>
      <c r="H386" s="191" t="s">
        <v>1254</v>
      </c>
      <c r="I386" s="197">
        <v>259.0</v>
      </c>
      <c r="J386" s="191" t="s">
        <v>1254</v>
      </c>
      <c r="K386" s="191" t="s">
        <v>4015</v>
      </c>
      <c r="L386" s="191" t="s">
        <v>4016</v>
      </c>
    </row>
    <row r="387">
      <c r="A387" s="191" t="s">
        <v>373</v>
      </c>
      <c r="B387" s="191"/>
      <c r="C387" s="36"/>
      <c r="D387" s="36"/>
      <c r="E387" s="195" t="str">
        <f t="shared" si="1"/>
        <v>260</v>
      </c>
      <c r="F387" s="36" t="str">
        <f t="shared" si="2"/>
        <v>swampert</v>
      </c>
      <c r="G387" s="196">
        <v>260.0</v>
      </c>
      <c r="H387" s="191" t="s">
        <v>1254</v>
      </c>
      <c r="I387" s="197">
        <v>260.0</v>
      </c>
      <c r="J387" s="191" t="s">
        <v>1254</v>
      </c>
      <c r="K387" s="191" t="s">
        <v>4017</v>
      </c>
      <c r="L387" s="191" t="s">
        <v>4018</v>
      </c>
    </row>
    <row r="388">
      <c r="A388" s="191" t="s">
        <v>374</v>
      </c>
      <c r="B388" s="191"/>
      <c r="C388" s="36"/>
      <c r="D388" s="36"/>
      <c r="E388" s="195" t="str">
        <f t="shared" si="1"/>
        <v>261</v>
      </c>
      <c r="F388" s="36" t="str">
        <f t="shared" si="2"/>
        <v>poochyena</v>
      </c>
      <c r="G388" s="196">
        <v>261.0</v>
      </c>
      <c r="H388" s="191" t="s">
        <v>1254</v>
      </c>
      <c r="I388" s="197">
        <v>261.0</v>
      </c>
      <c r="J388" s="191" t="s">
        <v>1254</v>
      </c>
      <c r="K388" s="191" t="s">
        <v>4019</v>
      </c>
      <c r="L388" s="191" t="s">
        <v>1254</v>
      </c>
    </row>
    <row r="389">
      <c r="A389" s="191" t="s">
        <v>375</v>
      </c>
      <c r="B389" s="191"/>
      <c r="C389" s="36"/>
      <c r="D389" s="36"/>
      <c r="E389" s="195" t="str">
        <f t="shared" si="1"/>
        <v>262</v>
      </c>
      <c r="F389" s="36" t="str">
        <f t="shared" si="2"/>
        <v>mightyena</v>
      </c>
      <c r="G389" s="196">
        <v>262.0</v>
      </c>
      <c r="H389" s="191" t="s">
        <v>1254</v>
      </c>
      <c r="I389" s="197">
        <v>262.0</v>
      </c>
      <c r="J389" s="191" t="s">
        <v>1254</v>
      </c>
      <c r="K389" s="191" t="s">
        <v>4020</v>
      </c>
      <c r="L389" s="191" t="s">
        <v>1254</v>
      </c>
    </row>
    <row r="390">
      <c r="A390" s="191" t="s">
        <v>376</v>
      </c>
      <c r="B390" s="191" t="s">
        <v>97</v>
      </c>
      <c r="C390" s="36"/>
      <c r="D390" s="36"/>
      <c r="E390" s="195" t="str">
        <f t="shared" si="1"/>
        <v>263</v>
      </c>
      <c r="F390" s="36" t="str">
        <f t="shared" si="2"/>
        <v>zigzagoon</v>
      </c>
      <c r="G390" s="196">
        <v>263.0</v>
      </c>
      <c r="H390" s="197">
        <v>31.0</v>
      </c>
      <c r="I390" s="197">
        <v>263.0</v>
      </c>
      <c r="J390" s="191" t="s">
        <v>1254</v>
      </c>
      <c r="K390" s="191" t="s">
        <v>1254</v>
      </c>
      <c r="L390" s="191" t="s">
        <v>1254</v>
      </c>
    </row>
    <row r="391">
      <c r="A391" s="191" t="s">
        <v>376</v>
      </c>
      <c r="B391" s="191" t="s">
        <v>132</v>
      </c>
      <c r="C391" s="198">
        <v>-1.0</v>
      </c>
      <c r="D391" s="36"/>
      <c r="E391" s="195" t="str">
        <f t="shared" si="1"/>
        <v>263-1</v>
      </c>
      <c r="F391" s="36" t="str">
        <f t="shared" si="2"/>
        <v>zigzagoon-1</v>
      </c>
      <c r="G391" s="196">
        <v>263.0</v>
      </c>
      <c r="H391" s="197">
        <v>31.0</v>
      </c>
      <c r="I391" s="191"/>
      <c r="J391" s="191" t="s">
        <v>1254</v>
      </c>
      <c r="K391" s="191" t="s">
        <v>1254</v>
      </c>
      <c r="L391" s="191" t="s">
        <v>1254</v>
      </c>
    </row>
    <row r="392">
      <c r="A392" s="191" t="s">
        <v>377</v>
      </c>
      <c r="B392" s="191" t="s">
        <v>97</v>
      </c>
      <c r="C392" s="36"/>
      <c r="D392" s="36"/>
      <c r="E392" s="195" t="str">
        <f t="shared" si="1"/>
        <v>264</v>
      </c>
      <c r="F392" s="36" t="str">
        <f t="shared" si="2"/>
        <v>linoone</v>
      </c>
      <c r="G392" s="196">
        <v>264.0</v>
      </c>
      <c r="H392" s="197">
        <v>32.0</v>
      </c>
      <c r="I392" s="197">
        <v>264.0</v>
      </c>
      <c r="J392" s="191" t="s">
        <v>1254</v>
      </c>
      <c r="K392" s="191" t="s">
        <v>1254</v>
      </c>
      <c r="L392" s="191" t="s">
        <v>1254</v>
      </c>
    </row>
    <row r="393">
      <c r="A393" s="191" t="s">
        <v>377</v>
      </c>
      <c r="B393" s="191" t="s">
        <v>132</v>
      </c>
      <c r="C393" s="198">
        <v>-1.0</v>
      </c>
      <c r="D393" s="36"/>
      <c r="E393" s="195" t="str">
        <f t="shared" si="1"/>
        <v>264-1</v>
      </c>
      <c r="F393" s="36" t="str">
        <f t="shared" si="2"/>
        <v>linoone-1</v>
      </c>
      <c r="G393" s="196">
        <v>264.0</v>
      </c>
      <c r="H393" s="197">
        <v>32.0</v>
      </c>
      <c r="I393" s="191"/>
      <c r="J393" s="191" t="s">
        <v>1254</v>
      </c>
      <c r="K393" s="191" t="s">
        <v>1254</v>
      </c>
      <c r="L393" s="191" t="s">
        <v>1254</v>
      </c>
    </row>
    <row r="394">
      <c r="A394" s="191" t="s">
        <v>378</v>
      </c>
      <c r="B394" s="191"/>
      <c r="C394" s="36"/>
      <c r="D394" s="36"/>
      <c r="E394" s="195" t="str">
        <f t="shared" si="1"/>
        <v>265</v>
      </c>
      <c r="F394" s="36" t="str">
        <f t="shared" si="2"/>
        <v>wurmple</v>
      </c>
      <c r="G394" s="196">
        <v>265.0</v>
      </c>
      <c r="H394" s="191" t="s">
        <v>1254</v>
      </c>
      <c r="I394" s="197">
        <v>265.0</v>
      </c>
      <c r="J394" s="197">
        <v>18.0</v>
      </c>
      <c r="K394" s="191" t="s">
        <v>1254</v>
      </c>
      <c r="L394" s="191" t="s">
        <v>1254</v>
      </c>
    </row>
    <row r="395">
      <c r="A395" s="191" t="s">
        <v>379</v>
      </c>
      <c r="B395" s="191"/>
      <c r="C395" s="36"/>
      <c r="D395" s="36"/>
      <c r="E395" s="195" t="str">
        <f t="shared" si="1"/>
        <v>266</v>
      </c>
      <c r="F395" s="36" t="str">
        <f t="shared" si="2"/>
        <v>silcoon</v>
      </c>
      <c r="G395" s="196">
        <v>266.0</v>
      </c>
      <c r="H395" s="191" t="s">
        <v>1254</v>
      </c>
      <c r="I395" s="197">
        <v>266.0</v>
      </c>
      <c r="J395" s="197">
        <v>19.0</v>
      </c>
      <c r="K395" s="191" t="s">
        <v>1254</v>
      </c>
      <c r="L395" s="191" t="s">
        <v>1254</v>
      </c>
    </row>
    <row r="396">
      <c r="A396" s="191" t="s">
        <v>380</v>
      </c>
      <c r="B396" s="191"/>
      <c r="C396" s="36"/>
      <c r="D396" s="36"/>
      <c r="E396" s="195" t="str">
        <f t="shared" si="1"/>
        <v>267</v>
      </c>
      <c r="F396" s="36" t="str">
        <f t="shared" si="2"/>
        <v>beautifly</v>
      </c>
      <c r="G396" s="196">
        <v>267.0</v>
      </c>
      <c r="H396" s="191" t="s">
        <v>1254</v>
      </c>
      <c r="I396" s="197">
        <v>267.0</v>
      </c>
      <c r="J396" s="197">
        <v>20.0</v>
      </c>
      <c r="K396" s="191" t="s">
        <v>1254</v>
      </c>
      <c r="L396" s="191" t="s">
        <v>1254</v>
      </c>
    </row>
    <row r="397">
      <c r="A397" s="191" t="s">
        <v>380</v>
      </c>
      <c r="B397" s="191"/>
      <c r="C397" s="36"/>
      <c r="D397" s="36" t="s">
        <v>80</v>
      </c>
      <c r="E397" s="195" t="str">
        <f t="shared" si="1"/>
        <v>267-f</v>
      </c>
      <c r="F397" s="36" t="str">
        <f t="shared" si="2"/>
        <v>beautifly-f</v>
      </c>
      <c r="G397" s="196">
        <v>267.0</v>
      </c>
      <c r="H397" s="191" t="s">
        <v>1254</v>
      </c>
      <c r="I397" s="197">
        <v>267.0</v>
      </c>
      <c r="J397" s="197">
        <v>20.0</v>
      </c>
      <c r="K397" s="191" t="s">
        <v>1254</v>
      </c>
      <c r="L397" s="191" t="s">
        <v>1254</v>
      </c>
    </row>
    <row r="398">
      <c r="A398" s="191" t="s">
        <v>381</v>
      </c>
      <c r="B398" s="191"/>
      <c r="C398" s="36"/>
      <c r="D398" s="36"/>
      <c r="E398" s="195" t="str">
        <f t="shared" si="1"/>
        <v>268</v>
      </c>
      <c r="F398" s="36" t="str">
        <f t="shared" si="2"/>
        <v>cascoon</v>
      </c>
      <c r="G398" s="196">
        <v>268.0</v>
      </c>
      <c r="H398" s="191" t="s">
        <v>1254</v>
      </c>
      <c r="I398" s="197">
        <v>268.0</v>
      </c>
      <c r="J398" s="197">
        <v>21.0</v>
      </c>
      <c r="K398" s="191" t="s">
        <v>1254</v>
      </c>
      <c r="L398" s="191" t="s">
        <v>1254</v>
      </c>
    </row>
    <row r="399">
      <c r="A399" s="191" t="s">
        <v>382</v>
      </c>
      <c r="B399" s="191"/>
      <c r="C399" s="36"/>
      <c r="D399" s="36"/>
      <c r="E399" s="195" t="str">
        <f t="shared" si="1"/>
        <v>269</v>
      </c>
      <c r="F399" s="36" t="str">
        <f t="shared" si="2"/>
        <v>dustox</v>
      </c>
      <c r="G399" s="196">
        <v>269.0</v>
      </c>
      <c r="H399" s="191" t="s">
        <v>1254</v>
      </c>
      <c r="I399" s="197">
        <v>269.0</v>
      </c>
      <c r="J399" s="197">
        <v>22.0</v>
      </c>
      <c r="K399" s="191" t="s">
        <v>1254</v>
      </c>
      <c r="L399" s="191" t="s">
        <v>1254</v>
      </c>
    </row>
    <row r="400">
      <c r="A400" s="191" t="s">
        <v>382</v>
      </c>
      <c r="B400" s="191"/>
      <c r="C400" s="36"/>
      <c r="D400" s="36" t="s">
        <v>80</v>
      </c>
      <c r="E400" s="195" t="str">
        <f t="shared" si="1"/>
        <v>269-f</v>
      </c>
      <c r="F400" s="36" t="str">
        <f t="shared" si="2"/>
        <v>dustox-f</v>
      </c>
      <c r="G400" s="196">
        <v>269.0</v>
      </c>
      <c r="H400" s="191" t="s">
        <v>1254</v>
      </c>
      <c r="I400" s="197">
        <v>269.0</v>
      </c>
      <c r="J400" s="197">
        <v>22.0</v>
      </c>
      <c r="K400" s="191" t="s">
        <v>1254</v>
      </c>
      <c r="L400" s="191" t="s">
        <v>1254</v>
      </c>
    </row>
    <row r="401">
      <c r="A401" s="191" t="s">
        <v>383</v>
      </c>
      <c r="B401" s="191"/>
      <c r="C401" s="36"/>
      <c r="D401" s="36"/>
      <c r="E401" s="195" t="str">
        <f t="shared" si="1"/>
        <v>270</v>
      </c>
      <c r="F401" s="36" t="str">
        <f t="shared" si="2"/>
        <v>lotad</v>
      </c>
      <c r="G401" s="196">
        <v>270.0</v>
      </c>
      <c r="H401" s="197">
        <v>36.0</v>
      </c>
      <c r="I401" s="197">
        <v>270.0</v>
      </c>
      <c r="J401" s="191" t="s">
        <v>1254</v>
      </c>
      <c r="K401" s="191" t="s">
        <v>4021</v>
      </c>
      <c r="L401" s="191" t="s">
        <v>1254</v>
      </c>
    </row>
    <row r="402">
      <c r="A402" s="191" t="s">
        <v>384</v>
      </c>
      <c r="B402" s="191"/>
      <c r="C402" s="36"/>
      <c r="D402" s="36"/>
      <c r="E402" s="195" t="str">
        <f t="shared" si="1"/>
        <v>271</v>
      </c>
      <c r="F402" s="36" t="str">
        <f t="shared" si="2"/>
        <v>lombre</v>
      </c>
      <c r="G402" s="196">
        <v>271.0</v>
      </c>
      <c r="H402" s="197">
        <v>37.0</v>
      </c>
      <c r="I402" s="197">
        <v>271.0</v>
      </c>
      <c r="J402" s="191" t="s">
        <v>1254</v>
      </c>
      <c r="K402" s="191" t="s">
        <v>4022</v>
      </c>
      <c r="L402" s="191" t="s">
        <v>1254</v>
      </c>
    </row>
    <row r="403">
      <c r="A403" s="191" t="s">
        <v>385</v>
      </c>
      <c r="B403" s="191"/>
      <c r="C403" s="36"/>
      <c r="D403" s="36"/>
      <c r="E403" s="195" t="str">
        <f t="shared" si="1"/>
        <v>272</v>
      </c>
      <c r="F403" s="36" t="str">
        <f t="shared" si="2"/>
        <v>ludicolo</v>
      </c>
      <c r="G403" s="196">
        <v>272.0</v>
      </c>
      <c r="H403" s="197">
        <v>38.0</v>
      </c>
      <c r="I403" s="197">
        <v>272.0</v>
      </c>
      <c r="J403" s="191" t="s">
        <v>1254</v>
      </c>
      <c r="K403" s="191" t="s">
        <v>4023</v>
      </c>
      <c r="L403" s="191" t="s">
        <v>1254</v>
      </c>
    </row>
    <row r="404">
      <c r="A404" s="191" t="s">
        <v>385</v>
      </c>
      <c r="B404" s="191"/>
      <c r="C404" s="36"/>
      <c r="D404" s="36" t="s">
        <v>80</v>
      </c>
      <c r="E404" s="195" t="str">
        <f t="shared" si="1"/>
        <v>272-f</v>
      </c>
      <c r="F404" s="36" t="str">
        <f t="shared" si="2"/>
        <v>ludicolo-f</v>
      </c>
      <c r="G404" s="196">
        <v>272.0</v>
      </c>
      <c r="H404" s="197">
        <v>38.0</v>
      </c>
      <c r="I404" s="197">
        <v>272.0</v>
      </c>
      <c r="J404" s="191" t="s">
        <v>1254</v>
      </c>
      <c r="K404" s="191" t="s">
        <v>4023</v>
      </c>
      <c r="L404" s="191" t="s">
        <v>1254</v>
      </c>
    </row>
    <row r="405">
      <c r="A405" s="191" t="s">
        <v>386</v>
      </c>
      <c r="B405" s="191"/>
      <c r="C405" s="36"/>
      <c r="D405" s="36"/>
      <c r="E405" s="195" t="str">
        <f t="shared" si="1"/>
        <v>273</v>
      </c>
      <c r="F405" s="36" t="str">
        <f t="shared" si="2"/>
        <v>seedot</v>
      </c>
      <c r="G405" s="196">
        <v>273.0</v>
      </c>
      <c r="H405" s="197">
        <v>39.0</v>
      </c>
      <c r="I405" s="197">
        <v>273.0</v>
      </c>
      <c r="J405" s="191" t="s">
        <v>1254</v>
      </c>
      <c r="K405" s="191" t="s">
        <v>4024</v>
      </c>
      <c r="L405" s="191" t="s">
        <v>1254</v>
      </c>
    </row>
    <row r="406">
      <c r="A406" s="191" t="s">
        <v>387</v>
      </c>
      <c r="B406" s="191"/>
      <c r="C406" s="36"/>
      <c r="D406" s="36"/>
      <c r="E406" s="195" t="str">
        <f t="shared" si="1"/>
        <v>274</v>
      </c>
      <c r="F406" s="36" t="str">
        <f t="shared" si="2"/>
        <v>nuzleaf</v>
      </c>
      <c r="G406" s="196">
        <v>274.0</v>
      </c>
      <c r="H406" s="197">
        <v>40.0</v>
      </c>
      <c r="I406" s="197">
        <v>274.0</v>
      </c>
      <c r="J406" s="191" t="s">
        <v>1254</v>
      </c>
      <c r="K406" s="191" t="s">
        <v>4025</v>
      </c>
      <c r="L406" s="191" t="s">
        <v>1254</v>
      </c>
    </row>
    <row r="407">
      <c r="A407" s="191" t="s">
        <v>387</v>
      </c>
      <c r="B407" s="191" t="s">
        <v>4026</v>
      </c>
      <c r="C407" s="36"/>
      <c r="D407" s="36" t="s">
        <v>80</v>
      </c>
      <c r="E407" s="195" t="str">
        <f t="shared" si="1"/>
        <v>274-f</v>
      </c>
      <c r="F407" s="36" t="str">
        <f t="shared" si="2"/>
        <v>nuzleaf-f</v>
      </c>
      <c r="G407" s="196">
        <v>274.0</v>
      </c>
      <c r="H407" s="197">
        <v>40.0</v>
      </c>
      <c r="I407" s="197">
        <v>274.0</v>
      </c>
      <c r="J407" s="191" t="s">
        <v>1254</v>
      </c>
      <c r="K407" s="191" t="s">
        <v>4025</v>
      </c>
      <c r="L407" s="191" t="s">
        <v>1254</v>
      </c>
    </row>
    <row r="408">
      <c r="A408" s="191" t="s">
        <v>388</v>
      </c>
      <c r="B408" s="191"/>
      <c r="C408" s="36"/>
      <c r="D408" s="36"/>
      <c r="E408" s="195" t="str">
        <f t="shared" si="1"/>
        <v>275</v>
      </c>
      <c r="F408" s="36" t="str">
        <f t="shared" si="2"/>
        <v>shiftry</v>
      </c>
      <c r="G408" s="196">
        <v>275.0</v>
      </c>
      <c r="H408" s="197">
        <v>41.0</v>
      </c>
      <c r="I408" s="197">
        <v>275.0</v>
      </c>
      <c r="J408" s="191" t="s">
        <v>1254</v>
      </c>
      <c r="K408" s="191" t="s">
        <v>4027</v>
      </c>
      <c r="L408" s="191" t="s">
        <v>1254</v>
      </c>
    </row>
    <row r="409">
      <c r="A409" s="191" t="s">
        <v>388</v>
      </c>
      <c r="B409" s="191"/>
      <c r="C409" s="36"/>
      <c r="D409" s="36" t="s">
        <v>80</v>
      </c>
      <c r="E409" s="195" t="str">
        <f t="shared" si="1"/>
        <v>275-f</v>
      </c>
      <c r="F409" s="36" t="str">
        <f t="shared" si="2"/>
        <v>shiftry-f</v>
      </c>
      <c r="G409" s="196">
        <v>275.0</v>
      </c>
      <c r="H409" s="197">
        <v>41.0</v>
      </c>
      <c r="I409" s="197">
        <v>275.0</v>
      </c>
      <c r="J409" s="191" t="s">
        <v>1254</v>
      </c>
      <c r="K409" s="191" t="s">
        <v>4027</v>
      </c>
      <c r="L409" s="191" t="s">
        <v>1254</v>
      </c>
    </row>
    <row r="410">
      <c r="A410" s="191" t="s">
        <v>389</v>
      </c>
      <c r="B410" s="191"/>
      <c r="C410" s="36"/>
      <c r="D410" s="36"/>
      <c r="E410" s="195" t="str">
        <f t="shared" si="1"/>
        <v>276</v>
      </c>
      <c r="F410" s="36" t="str">
        <f t="shared" si="2"/>
        <v>taillow</v>
      </c>
      <c r="G410" s="196">
        <v>276.0</v>
      </c>
      <c r="H410" s="191" t="s">
        <v>1254</v>
      </c>
      <c r="I410" s="197">
        <v>276.0</v>
      </c>
      <c r="J410" s="191" t="s">
        <v>1254</v>
      </c>
      <c r="K410" s="191" t="s">
        <v>1254</v>
      </c>
      <c r="L410" s="191" t="s">
        <v>1254</v>
      </c>
    </row>
    <row r="411">
      <c r="A411" s="191" t="s">
        <v>390</v>
      </c>
      <c r="B411" s="191"/>
      <c r="C411" s="36"/>
      <c r="D411" s="36"/>
      <c r="E411" s="195" t="str">
        <f t="shared" si="1"/>
        <v>277</v>
      </c>
      <c r="F411" s="36" t="str">
        <f t="shared" si="2"/>
        <v>swellow</v>
      </c>
      <c r="G411" s="196">
        <v>277.0</v>
      </c>
      <c r="H411" s="191" t="s">
        <v>1254</v>
      </c>
      <c r="I411" s="197">
        <v>277.0</v>
      </c>
      <c r="J411" s="191" t="s">
        <v>1254</v>
      </c>
      <c r="K411" s="191" t="s">
        <v>1254</v>
      </c>
      <c r="L411" s="191" t="s">
        <v>1254</v>
      </c>
    </row>
    <row r="412">
      <c r="A412" s="191" t="s">
        <v>391</v>
      </c>
      <c r="B412" s="191"/>
      <c r="C412" s="36"/>
      <c r="D412" s="36"/>
      <c r="E412" s="195" t="str">
        <f t="shared" si="1"/>
        <v>278</v>
      </c>
      <c r="F412" s="36" t="str">
        <f t="shared" si="2"/>
        <v>wingull</v>
      </c>
      <c r="G412" s="196">
        <v>278.0</v>
      </c>
      <c r="H412" s="197">
        <v>62.0</v>
      </c>
      <c r="I412" s="197">
        <v>278.0</v>
      </c>
      <c r="J412" s="191" t="s">
        <v>1254</v>
      </c>
      <c r="K412" s="191" t="s">
        <v>4028</v>
      </c>
      <c r="L412" s="191" t="s">
        <v>1254</v>
      </c>
    </row>
    <row r="413">
      <c r="A413" s="191" t="s">
        <v>392</v>
      </c>
      <c r="B413" s="191"/>
      <c r="C413" s="36"/>
      <c r="D413" s="36"/>
      <c r="E413" s="195" t="str">
        <f t="shared" si="1"/>
        <v>279</v>
      </c>
      <c r="F413" s="36" t="str">
        <f t="shared" si="2"/>
        <v>pelipper</v>
      </c>
      <c r="G413" s="196">
        <v>279.0</v>
      </c>
      <c r="H413" s="197">
        <v>63.0</v>
      </c>
      <c r="I413" s="197">
        <v>279.0</v>
      </c>
      <c r="J413" s="191" t="s">
        <v>1254</v>
      </c>
      <c r="K413" s="191" t="s">
        <v>4029</v>
      </c>
      <c r="L413" s="191" t="s">
        <v>1254</v>
      </c>
    </row>
    <row r="414">
      <c r="A414" s="191" t="s">
        <v>393</v>
      </c>
      <c r="B414" s="191"/>
      <c r="C414" s="36"/>
      <c r="D414" s="36"/>
      <c r="E414" s="195" t="str">
        <f t="shared" si="1"/>
        <v>280</v>
      </c>
      <c r="F414" s="36" t="str">
        <f t="shared" si="2"/>
        <v>ralts</v>
      </c>
      <c r="G414" s="196">
        <v>280.0</v>
      </c>
      <c r="H414" s="197">
        <v>120.0</v>
      </c>
      <c r="I414" s="197">
        <v>280.0</v>
      </c>
      <c r="J414" s="197">
        <v>101.0</v>
      </c>
      <c r="K414" s="191" t="s">
        <v>4030</v>
      </c>
      <c r="L414" s="197">
        <v>87.0</v>
      </c>
    </row>
    <row r="415">
      <c r="A415" s="191" t="s">
        <v>394</v>
      </c>
      <c r="B415" s="191"/>
      <c r="C415" s="36"/>
      <c r="D415" s="36"/>
      <c r="E415" s="195" t="str">
        <f t="shared" si="1"/>
        <v>281</v>
      </c>
      <c r="F415" s="36" t="str">
        <f t="shared" si="2"/>
        <v>kirlia</v>
      </c>
      <c r="G415" s="196">
        <v>281.0</v>
      </c>
      <c r="H415" s="197">
        <v>121.0</v>
      </c>
      <c r="I415" s="197">
        <v>281.0</v>
      </c>
      <c r="J415" s="197">
        <v>102.0</v>
      </c>
      <c r="K415" s="191" t="s">
        <v>4031</v>
      </c>
      <c r="L415" s="197">
        <v>88.0</v>
      </c>
    </row>
    <row r="416">
      <c r="A416" s="191" t="s">
        <v>395</v>
      </c>
      <c r="B416" s="191"/>
      <c r="C416" s="36"/>
      <c r="D416" s="36"/>
      <c r="E416" s="195" t="str">
        <f t="shared" si="1"/>
        <v>282</v>
      </c>
      <c r="F416" s="36" t="str">
        <f t="shared" si="2"/>
        <v>gardevoir</v>
      </c>
      <c r="G416" s="196">
        <v>282.0</v>
      </c>
      <c r="H416" s="197">
        <v>122.0</v>
      </c>
      <c r="I416" s="197">
        <v>282.0</v>
      </c>
      <c r="J416" s="197">
        <v>103.0</v>
      </c>
      <c r="K416" s="191" t="s">
        <v>4032</v>
      </c>
      <c r="L416" s="197">
        <v>89.0</v>
      </c>
    </row>
    <row r="417">
      <c r="A417" s="191" t="s">
        <v>396</v>
      </c>
      <c r="B417" s="191"/>
      <c r="C417" s="36"/>
      <c r="D417" s="36"/>
      <c r="E417" s="195" t="str">
        <f t="shared" si="1"/>
        <v>283</v>
      </c>
      <c r="F417" s="36" t="str">
        <f t="shared" si="2"/>
        <v>surskit</v>
      </c>
      <c r="G417" s="196">
        <v>283.0</v>
      </c>
      <c r="H417" s="191" t="s">
        <v>1254</v>
      </c>
      <c r="I417" s="197">
        <v>283.0</v>
      </c>
      <c r="J417" s="191" t="s">
        <v>1254</v>
      </c>
      <c r="K417" s="191" t="s">
        <v>4033</v>
      </c>
      <c r="L417" s="191" t="s">
        <v>1254</v>
      </c>
    </row>
    <row r="418">
      <c r="A418" s="191" t="s">
        <v>397</v>
      </c>
      <c r="B418" s="191"/>
      <c r="C418" s="36"/>
      <c r="D418" s="36"/>
      <c r="E418" s="195" t="str">
        <f t="shared" si="1"/>
        <v>284</v>
      </c>
      <c r="F418" s="36" t="str">
        <f t="shared" si="2"/>
        <v>masquerain</v>
      </c>
      <c r="G418" s="196">
        <v>284.0</v>
      </c>
      <c r="H418" s="191" t="s">
        <v>1254</v>
      </c>
      <c r="I418" s="197">
        <v>284.0</v>
      </c>
      <c r="J418" s="191" t="s">
        <v>1254</v>
      </c>
      <c r="K418" s="191" t="s">
        <v>4034</v>
      </c>
      <c r="L418" s="191" t="s">
        <v>1254</v>
      </c>
    </row>
    <row r="419">
      <c r="A419" s="191" t="s">
        <v>398</v>
      </c>
      <c r="B419" s="191"/>
      <c r="C419" s="36"/>
      <c r="D419" s="36"/>
      <c r="E419" s="195" t="str">
        <f t="shared" si="1"/>
        <v>285</v>
      </c>
      <c r="F419" s="36" t="str">
        <f t="shared" si="2"/>
        <v>shroomish</v>
      </c>
      <c r="G419" s="196">
        <v>285.0</v>
      </c>
      <c r="H419" s="191" t="s">
        <v>1254</v>
      </c>
      <c r="I419" s="197">
        <v>285.0</v>
      </c>
      <c r="J419" s="191" t="s">
        <v>1254</v>
      </c>
      <c r="K419" s="191" t="s">
        <v>4035</v>
      </c>
      <c r="L419" s="191" t="s">
        <v>1254</v>
      </c>
    </row>
    <row r="420">
      <c r="A420" s="191" t="s">
        <v>399</v>
      </c>
      <c r="B420" s="191"/>
      <c r="C420" s="36"/>
      <c r="D420" s="36"/>
      <c r="E420" s="195" t="str">
        <f t="shared" si="1"/>
        <v>286</v>
      </c>
      <c r="F420" s="36" t="str">
        <f t="shared" si="2"/>
        <v>breloom</v>
      </c>
      <c r="G420" s="196">
        <v>286.0</v>
      </c>
      <c r="H420" s="191" t="s">
        <v>1254</v>
      </c>
      <c r="I420" s="197">
        <v>286.0</v>
      </c>
      <c r="J420" s="191" t="s">
        <v>1254</v>
      </c>
      <c r="K420" s="191" t="s">
        <v>4036</v>
      </c>
      <c r="L420" s="191" t="s">
        <v>1254</v>
      </c>
    </row>
    <row r="421">
      <c r="A421" s="191" t="s">
        <v>400</v>
      </c>
      <c r="B421" s="191"/>
      <c r="C421" s="36"/>
      <c r="D421" s="36"/>
      <c r="E421" s="195" t="str">
        <f t="shared" si="1"/>
        <v>287</v>
      </c>
      <c r="F421" s="36" t="str">
        <f t="shared" si="2"/>
        <v>slakoth</v>
      </c>
      <c r="G421" s="196">
        <v>287.0</v>
      </c>
      <c r="H421" s="191" t="s">
        <v>1254</v>
      </c>
      <c r="I421" s="197">
        <v>287.0</v>
      </c>
      <c r="J421" s="191" t="s">
        <v>1254</v>
      </c>
      <c r="K421" s="191" t="s">
        <v>4037</v>
      </c>
      <c r="L421" s="191" t="s">
        <v>1254</v>
      </c>
    </row>
    <row r="422">
      <c r="A422" s="191" t="s">
        <v>401</v>
      </c>
      <c r="B422" s="191"/>
      <c r="C422" s="36"/>
      <c r="D422" s="36"/>
      <c r="E422" s="195" t="str">
        <f t="shared" si="1"/>
        <v>288</v>
      </c>
      <c r="F422" s="36" t="str">
        <f t="shared" si="2"/>
        <v>vigoroth</v>
      </c>
      <c r="G422" s="196">
        <v>288.0</v>
      </c>
      <c r="H422" s="191" t="s">
        <v>1254</v>
      </c>
      <c r="I422" s="197">
        <v>288.0</v>
      </c>
      <c r="J422" s="191" t="s">
        <v>1254</v>
      </c>
      <c r="K422" s="191" t="s">
        <v>4038</v>
      </c>
      <c r="L422" s="191" t="s">
        <v>1254</v>
      </c>
    </row>
    <row r="423">
      <c r="A423" s="191" t="s">
        <v>402</v>
      </c>
      <c r="B423" s="191"/>
      <c r="C423" s="36"/>
      <c r="D423" s="36"/>
      <c r="E423" s="195" t="str">
        <f t="shared" si="1"/>
        <v>289</v>
      </c>
      <c r="F423" s="36" t="str">
        <f t="shared" si="2"/>
        <v>slaking</v>
      </c>
      <c r="G423" s="196">
        <v>289.0</v>
      </c>
      <c r="H423" s="191" t="s">
        <v>1254</v>
      </c>
      <c r="I423" s="197">
        <v>289.0</v>
      </c>
      <c r="J423" s="191" t="s">
        <v>1254</v>
      </c>
      <c r="K423" s="191" t="s">
        <v>4039</v>
      </c>
      <c r="L423" s="191" t="s">
        <v>1254</v>
      </c>
    </row>
    <row r="424">
      <c r="A424" s="191" t="s">
        <v>403</v>
      </c>
      <c r="B424" s="191"/>
      <c r="C424" s="36"/>
      <c r="D424" s="36"/>
      <c r="E424" s="195" t="str">
        <f t="shared" si="1"/>
        <v>290</v>
      </c>
      <c r="F424" s="36" t="str">
        <f t="shared" si="2"/>
        <v>nincada</v>
      </c>
      <c r="G424" s="196">
        <v>290.0</v>
      </c>
      <c r="H424" s="197">
        <v>104.0</v>
      </c>
      <c r="I424" s="197">
        <v>290.0</v>
      </c>
      <c r="J424" s="191" t="s">
        <v>1254</v>
      </c>
      <c r="K424" s="191" t="s">
        <v>1254</v>
      </c>
      <c r="L424" s="191" t="s">
        <v>1254</v>
      </c>
    </row>
    <row r="425">
      <c r="A425" s="191" t="s">
        <v>404</v>
      </c>
      <c r="B425" s="191"/>
      <c r="C425" s="36"/>
      <c r="D425" s="36"/>
      <c r="E425" s="195" t="str">
        <f t="shared" si="1"/>
        <v>291</v>
      </c>
      <c r="F425" s="36" t="str">
        <f t="shared" si="2"/>
        <v>ninjask</v>
      </c>
      <c r="G425" s="196">
        <v>291.0</v>
      </c>
      <c r="H425" s="197">
        <v>105.0</v>
      </c>
      <c r="I425" s="197">
        <v>291.0</v>
      </c>
      <c r="J425" s="191" t="s">
        <v>1254</v>
      </c>
      <c r="K425" s="191" t="s">
        <v>1254</v>
      </c>
      <c r="L425" s="191" t="s">
        <v>1254</v>
      </c>
    </row>
    <row r="426">
      <c r="A426" s="191" t="s">
        <v>405</v>
      </c>
      <c r="B426" s="191"/>
      <c r="C426" s="36"/>
      <c r="D426" s="36"/>
      <c r="E426" s="195" t="str">
        <f t="shared" si="1"/>
        <v>292</v>
      </c>
      <c r="F426" s="36" t="str">
        <f t="shared" si="2"/>
        <v>shedinja</v>
      </c>
      <c r="G426" s="196">
        <v>292.0</v>
      </c>
      <c r="H426" s="197">
        <v>106.0</v>
      </c>
      <c r="I426" s="197">
        <v>292.0</v>
      </c>
      <c r="J426" s="191" t="s">
        <v>1254</v>
      </c>
      <c r="K426" s="191" t="s">
        <v>1254</v>
      </c>
      <c r="L426" s="191" t="s">
        <v>1254</v>
      </c>
    </row>
    <row r="427">
      <c r="A427" s="191" t="s">
        <v>406</v>
      </c>
      <c r="B427" s="191"/>
      <c r="C427" s="36"/>
      <c r="D427" s="36"/>
      <c r="E427" s="195" t="str">
        <f t="shared" si="1"/>
        <v>293</v>
      </c>
      <c r="F427" s="36" t="str">
        <f t="shared" si="2"/>
        <v>whismur</v>
      </c>
      <c r="G427" s="196">
        <v>293.0</v>
      </c>
      <c r="H427" s="191" t="s">
        <v>4040</v>
      </c>
      <c r="I427" s="197">
        <v>293.0</v>
      </c>
      <c r="J427" s="191" t="s">
        <v>1254</v>
      </c>
      <c r="K427" s="191" t="s">
        <v>1254</v>
      </c>
      <c r="L427" s="191" t="s">
        <v>1254</v>
      </c>
    </row>
    <row r="428">
      <c r="A428" s="191" t="s">
        <v>407</v>
      </c>
      <c r="B428" s="191"/>
      <c r="C428" s="36"/>
      <c r="D428" s="36"/>
      <c r="E428" s="195" t="str">
        <f t="shared" si="1"/>
        <v>294</v>
      </c>
      <c r="F428" s="36" t="str">
        <f t="shared" si="2"/>
        <v>loudred</v>
      </c>
      <c r="G428" s="196">
        <v>294.0</v>
      </c>
      <c r="H428" s="191" t="s">
        <v>4041</v>
      </c>
      <c r="I428" s="197">
        <v>294.0</v>
      </c>
      <c r="J428" s="191" t="s">
        <v>1254</v>
      </c>
      <c r="K428" s="191" t="s">
        <v>1254</v>
      </c>
      <c r="L428" s="191" t="s">
        <v>1254</v>
      </c>
    </row>
    <row r="429">
      <c r="A429" s="191" t="s">
        <v>408</v>
      </c>
      <c r="B429" s="191"/>
      <c r="C429" s="36"/>
      <c r="D429" s="36"/>
      <c r="E429" s="195" t="str">
        <f t="shared" si="1"/>
        <v>295</v>
      </c>
      <c r="F429" s="36" t="str">
        <f t="shared" si="2"/>
        <v>exploud</v>
      </c>
      <c r="G429" s="196">
        <v>295.0</v>
      </c>
      <c r="H429" s="191" t="s">
        <v>4042</v>
      </c>
      <c r="I429" s="197">
        <v>295.0</v>
      </c>
      <c r="J429" s="191" t="s">
        <v>1254</v>
      </c>
      <c r="K429" s="191" t="s">
        <v>1254</v>
      </c>
      <c r="L429" s="191" t="s">
        <v>1254</v>
      </c>
    </row>
    <row r="430">
      <c r="A430" s="191" t="s">
        <v>409</v>
      </c>
      <c r="B430" s="191"/>
      <c r="C430" s="36"/>
      <c r="D430" s="36"/>
      <c r="E430" s="195" t="str">
        <f t="shared" si="1"/>
        <v>296</v>
      </c>
      <c r="F430" s="36" t="str">
        <f t="shared" si="2"/>
        <v>makuhita</v>
      </c>
      <c r="G430" s="196">
        <v>296.0</v>
      </c>
      <c r="H430" s="191" t="s">
        <v>1254</v>
      </c>
      <c r="I430" s="197">
        <v>296.0</v>
      </c>
      <c r="J430" s="191" t="s">
        <v>1254</v>
      </c>
      <c r="K430" s="191" t="s">
        <v>4043</v>
      </c>
      <c r="L430" s="191" t="s">
        <v>1254</v>
      </c>
    </row>
    <row r="431">
      <c r="A431" s="191" t="s">
        <v>410</v>
      </c>
      <c r="B431" s="191"/>
      <c r="C431" s="36"/>
      <c r="D431" s="36"/>
      <c r="E431" s="195" t="str">
        <f t="shared" si="1"/>
        <v>297</v>
      </c>
      <c r="F431" s="36" t="str">
        <f t="shared" si="2"/>
        <v>hariyama</v>
      </c>
      <c r="G431" s="196">
        <v>297.0</v>
      </c>
      <c r="H431" s="191" t="s">
        <v>1254</v>
      </c>
      <c r="I431" s="197">
        <v>297.0</v>
      </c>
      <c r="J431" s="191" t="s">
        <v>1254</v>
      </c>
      <c r="K431" s="191" t="s">
        <v>4044</v>
      </c>
      <c r="L431" s="191" t="s">
        <v>1254</v>
      </c>
    </row>
    <row r="432">
      <c r="A432" s="191" t="s">
        <v>411</v>
      </c>
      <c r="B432" s="191"/>
      <c r="C432" s="36"/>
      <c r="D432" s="36"/>
      <c r="E432" s="195" t="str">
        <f t="shared" si="1"/>
        <v>298</v>
      </c>
      <c r="F432" s="36" t="str">
        <f t="shared" si="2"/>
        <v>azurill</v>
      </c>
      <c r="G432" s="196">
        <v>298.0</v>
      </c>
      <c r="H432" s="191" t="s">
        <v>4045</v>
      </c>
      <c r="I432" s="197">
        <v>298.0</v>
      </c>
      <c r="J432" s="191" t="s">
        <v>1254</v>
      </c>
      <c r="K432" s="191" t="s">
        <v>4046</v>
      </c>
      <c r="L432" s="191" t="s">
        <v>1254</v>
      </c>
    </row>
    <row r="433">
      <c r="A433" s="191" t="s">
        <v>412</v>
      </c>
      <c r="B433" s="191"/>
      <c r="C433" s="36"/>
      <c r="D433" s="36"/>
      <c r="E433" s="195" t="str">
        <f t="shared" si="1"/>
        <v>299</v>
      </c>
      <c r="F433" s="36" t="str">
        <f t="shared" si="2"/>
        <v>nosepass</v>
      </c>
      <c r="G433" s="196">
        <v>299.0</v>
      </c>
      <c r="H433" s="191" t="s">
        <v>1254</v>
      </c>
      <c r="I433" s="197">
        <v>299.0</v>
      </c>
      <c r="J433" s="197">
        <v>190.0</v>
      </c>
      <c r="K433" s="191" t="s">
        <v>4047</v>
      </c>
      <c r="L433" s="191" t="s">
        <v>1254</v>
      </c>
    </row>
    <row r="434">
      <c r="A434" s="191" t="s">
        <v>413</v>
      </c>
      <c r="B434" s="191"/>
      <c r="C434" s="36"/>
      <c r="D434" s="36"/>
      <c r="E434" s="195" t="str">
        <f t="shared" si="1"/>
        <v>300</v>
      </c>
      <c r="F434" s="36" t="str">
        <f t="shared" si="2"/>
        <v>skitty</v>
      </c>
      <c r="G434" s="196">
        <v>300.0</v>
      </c>
      <c r="H434" s="191" t="s">
        <v>1254</v>
      </c>
      <c r="I434" s="197">
        <v>300.0</v>
      </c>
      <c r="J434" s="191" t="s">
        <v>1254</v>
      </c>
      <c r="K434" s="191" t="s">
        <v>1254</v>
      </c>
      <c r="L434" s="191" t="s">
        <v>1254</v>
      </c>
    </row>
    <row r="435">
      <c r="A435" s="191" t="s">
        <v>414</v>
      </c>
      <c r="B435" s="191"/>
      <c r="C435" s="36"/>
      <c r="D435" s="36"/>
      <c r="E435" s="195" t="str">
        <f t="shared" si="1"/>
        <v>301</v>
      </c>
      <c r="F435" s="36" t="str">
        <f t="shared" si="2"/>
        <v>delcatty</v>
      </c>
      <c r="G435" s="196">
        <v>301.0</v>
      </c>
      <c r="H435" s="191" t="s">
        <v>1254</v>
      </c>
      <c r="I435" s="197">
        <v>301.0</v>
      </c>
      <c r="J435" s="191" t="s">
        <v>1254</v>
      </c>
      <c r="K435" s="191" t="s">
        <v>1254</v>
      </c>
      <c r="L435" s="191" t="s">
        <v>1254</v>
      </c>
    </row>
    <row r="436">
      <c r="A436" s="191" t="s">
        <v>415</v>
      </c>
      <c r="B436" s="191"/>
      <c r="C436" s="36"/>
      <c r="D436" s="36"/>
      <c r="E436" s="195" t="str">
        <f t="shared" si="1"/>
        <v>302</v>
      </c>
      <c r="F436" s="36" t="str">
        <f t="shared" si="2"/>
        <v>sableye</v>
      </c>
      <c r="G436" s="196">
        <v>302.0</v>
      </c>
      <c r="H436" s="197">
        <v>294.0</v>
      </c>
      <c r="I436" s="197">
        <v>302.0</v>
      </c>
      <c r="J436" s="191" t="s">
        <v>1254</v>
      </c>
      <c r="K436" s="191" t="s">
        <v>4048</v>
      </c>
      <c r="L436" s="197">
        <v>132.0</v>
      </c>
    </row>
    <row r="437">
      <c r="A437" s="191" t="s">
        <v>416</v>
      </c>
      <c r="B437" s="191"/>
      <c r="C437" s="36"/>
      <c r="D437" s="36"/>
      <c r="E437" s="195" t="str">
        <f t="shared" si="1"/>
        <v>303</v>
      </c>
      <c r="F437" s="36" t="str">
        <f t="shared" si="2"/>
        <v>mawile</v>
      </c>
      <c r="G437" s="196">
        <v>303.0</v>
      </c>
      <c r="H437" s="197">
        <v>295.0</v>
      </c>
      <c r="I437" s="197">
        <v>303.0</v>
      </c>
      <c r="J437" s="191" t="s">
        <v>1254</v>
      </c>
      <c r="K437" s="191" t="s">
        <v>1254</v>
      </c>
      <c r="L437" s="197">
        <v>133.0</v>
      </c>
    </row>
    <row r="438">
      <c r="A438" s="191" t="s">
        <v>417</v>
      </c>
      <c r="B438" s="191"/>
      <c r="C438" s="36"/>
      <c r="D438" s="36"/>
      <c r="E438" s="195" t="str">
        <f t="shared" si="1"/>
        <v>304</v>
      </c>
      <c r="F438" s="36" t="str">
        <f t="shared" si="2"/>
        <v>aron</v>
      </c>
      <c r="G438" s="196">
        <v>304.0</v>
      </c>
      <c r="H438" s="191" t="s">
        <v>4049</v>
      </c>
      <c r="I438" s="197">
        <v>304.0</v>
      </c>
      <c r="J438" s="191" t="s">
        <v>1254</v>
      </c>
      <c r="K438" s="191" t="s">
        <v>1254</v>
      </c>
      <c r="L438" s="197">
        <v>199.0</v>
      </c>
    </row>
    <row r="439">
      <c r="A439" s="191" t="s">
        <v>418</v>
      </c>
      <c r="B439" s="191"/>
      <c r="C439" s="36"/>
      <c r="D439" s="36"/>
      <c r="E439" s="195" t="str">
        <f t="shared" si="1"/>
        <v>305</v>
      </c>
      <c r="F439" s="36" t="str">
        <f t="shared" si="2"/>
        <v>lairon</v>
      </c>
      <c r="G439" s="196">
        <v>305.0</v>
      </c>
      <c r="H439" s="191" t="s">
        <v>4050</v>
      </c>
      <c r="I439" s="197">
        <v>305.0</v>
      </c>
      <c r="J439" s="191" t="s">
        <v>1254</v>
      </c>
      <c r="K439" s="191" t="s">
        <v>1254</v>
      </c>
      <c r="L439" s="197">
        <v>200.0</v>
      </c>
    </row>
    <row r="440">
      <c r="A440" s="191" t="s">
        <v>419</v>
      </c>
      <c r="B440" s="191"/>
      <c r="C440" s="36"/>
      <c r="D440" s="36"/>
      <c r="E440" s="195" t="str">
        <f t="shared" si="1"/>
        <v>306</v>
      </c>
      <c r="F440" s="36" t="str">
        <f t="shared" si="2"/>
        <v>aggron</v>
      </c>
      <c r="G440" s="196">
        <v>306.0</v>
      </c>
      <c r="H440" s="191" t="s">
        <v>4051</v>
      </c>
      <c r="I440" s="197">
        <v>306.0</v>
      </c>
      <c r="J440" s="191" t="s">
        <v>1254</v>
      </c>
      <c r="K440" s="191" t="s">
        <v>1254</v>
      </c>
      <c r="L440" s="197">
        <v>201.0</v>
      </c>
    </row>
    <row r="441">
      <c r="A441" s="191" t="s">
        <v>420</v>
      </c>
      <c r="B441" s="191"/>
      <c r="C441" s="36"/>
      <c r="D441" s="36"/>
      <c r="E441" s="195" t="str">
        <f t="shared" si="1"/>
        <v>307</v>
      </c>
      <c r="F441" s="36" t="str">
        <f t="shared" si="2"/>
        <v>meditite</v>
      </c>
      <c r="G441" s="196">
        <v>307.0</v>
      </c>
      <c r="H441" s="191" t="s">
        <v>1254</v>
      </c>
      <c r="I441" s="197">
        <v>307.0</v>
      </c>
      <c r="J441" s="191" t="s">
        <v>1254</v>
      </c>
      <c r="K441" s="191" t="s">
        <v>4052</v>
      </c>
      <c r="L441" s="197">
        <v>83.0</v>
      </c>
    </row>
    <row r="442">
      <c r="A442" s="191" t="s">
        <v>420</v>
      </c>
      <c r="B442" s="191"/>
      <c r="C442" s="36"/>
      <c r="D442" s="36" t="s">
        <v>80</v>
      </c>
      <c r="E442" s="195" t="str">
        <f t="shared" si="1"/>
        <v>307-f</v>
      </c>
      <c r="F442" s="36" t="str">
        <f t="shared" si="2"/>
        <v>meditite-f</v>
      </c>
      <c r="G442" s="196">
        <v>307.0</v>
      </c>
      <c r="H442" s="191" t="s">
        <v>1254</v>
      </c>
      <c r="I442" s="197">
        <v>307.0</v>
      </c>
      <c r="J442" s="191" t="s">
        <v>1254</v>
      </c>
      <c r="K442" s="191" t="s">
        <v>4052</v>
      </c>
      <c r="L442" s="197">
        <v>83.0</v>
      </c>
    </row>
    <row r="443">
      <c r="A443" s="191" t="s">
        <v>421</v>
      </c>
      <c r="B443" s="191"/>
      <c r="C443" s="36"/>
      <c r="D443" s="36"/>
      <c r="E443" s="195" t="str">
        <f t="shared" si="1"/>
        <v>308</v>
      </c>
      <c r="F443" s="36" t="str">
        <f t="shared" si="2"/>
        <v>medicham</v>
      </c>
      <c r="G443" s="196">
        <v>308.0</v>
      </c>
      <c r="H443" s="191" t="s">
        <v>1254</v>
      </c>
      <c r="I443" s="197">
        <v>308.0</v>
      </c>
      <c r="J443" s="191" t="s">
        <v>1254</v>
      </c>
      <c r="K443" s="191" t="s">
        <v>4053</v>
      </c>
      <c r="L443" s="197">
        <v>84.0</v>
      </c>
    </row>
    <row r="444">
      <c r="A444" s="191" t="s">
        <v>421</v>
      </c>
      <c r="B444" s="191"/>
      <c r="C444" s="36"/>
      <c r="D444" s="36" t="s">
        <v>80</v>
      </c>
      <c r="E444" s="195" t="str">
        <f t="shared" si="1"/>
        <v>308-f</v>
      </c>
      <c r="F444" s="36" t="str">
        <f t="shared" si="2"/>
        <v>medicham-f</v>
      </c>
      <c r="G444" s="196">
        <v>308.0</v>
      </c>
      <c r="H444" s="191" t="s">
        <v>1254</v>
      </c>
      <c r="I444" s="197">
        <v>308.0</v>
      </c>
      <c r="J444" s="191" t="s">
        <v>1254</v>
      </c>
      <c r="K444" s="191" t="s">
        <v>4053</v>
      </c>
      <c r="L444" s="197">
        <v>84.0</v>
      </c>
    </row>
    <row r="445">
      <c r="A445" s="191" t="s">
        <v>422</v>
      </c>
      <c r="B445" s="191"/>
      <c r="C445" s="36"/>
      <c r="D445" s="36"/>
      <c r="E445" s="195" t="str">
        <f t="shared" si="1"/>
        <v>309</v>
      </c>
      <c r="F445" s="36" t="str">
        <f t="shared" si="2"/>
        <v>electrike</v>
      </c>
      <c r="G445" s="196">
        <v>309.0</v>
      </c>
      <c r="H445" s="197">
        <v>66.0</v>
      </c>
      <c r="I445" s="197">
        <v>309.0</v>
      </c>
      <c r="J445" s="191" t="s">
        <v>1254</v>
      </c>
      <c r="K445" s="191" t="s">
        <v>1254</v>
      </c>
      <c r="L445" s="197">
        <v>85.0</v>
      </c>
    </row>
    <row r="446">
      <c r="A446" s="191" t="s">
        <v>423</v>
      </c>
      <c r="B446" s="191"/>
      <c r="C446" s="36"/>
      <c r="D446" s="36"/>
      <c r="E446" s="195" t="str">
        <f t="shared" si="1"/>
        <v>310</v>
      </c>
      <c r="F446" s="36" t="str">
        <f t="shared" si="2"/>
        <v>manectric</v>
      </c>
      <c r="G446" s="196">
        <v>310.0</v>
      </c>
      <c r="H446" s="197">
        <v>67.0</v>
      </c>
      <c r="I446" s="197">
        <v>310.0</v>
      </c>
      <c r="J446" s="191" t="s">
        <v>1254</v>
      </c>
      <c r="K446" s="191" t="s">
        <v>1254</v>
      </c>
      <c r="L446" s="197">
        <v>86.0</v>
      </c>
    </row>
    <row r="447">
      <c r="A447" s="191" t="s">
        <v>424</v>
      </c>
      <c r="B447" s="191"/>
      <c r="C447" s="36"/>
      <c r="D447" s="36"/>
      <c r="E447" s="195" t="str">
        <f t="shared" si="1"/>
        <v>311</v>
      </c>
      <c r="F447" s="36" t="str">
        <f t="shared" si="2"/>
        <v>plusle</v>
      </c>
      <c r="G447" s="196">
        <v>311.0</v>
      </c>
      <c r="H447" s="191" t="s">
        <v>1254</v>
      </c>
      <c r="I447" s="197">
        <v>311.0</v>
      </c>
      <c r="J447" s="191" t="s">
        <v>1254</v>
      </c>
      <c r="K447" s="191" t="s">
        <v>4054</v>
      </c>
      <c r="L447" s="191" t="s">
        <v>1254</v>
      </c>
    </row>
    <row r="448">
      <c r="A448" s="191" t="s">
        <v>425</v>
      </c>
      <c r="B448" s="191"/>
      <c r="C448" s="36"/>
      <c r="D448" s="36"/>
      <c r="E448" s="195" t="str">
        <f t="shared" si="1"/>
        <v>312</v>
      </c>
      <c r="F448" s="36" t="str">
        <f t="shared" si="2"/>
        <v>minun</v>
      </c>
      <c r="G448" s="196">
        <v>312.0</v>
      </c>
      <c r="H448" s="191" t="s">
        <v>1254</v>
      </c>
      <c r="I448" s="197">
        <v>312.0</v>
      </c>
      <c r="J448" s="191" t="s">
        <v>1254</v>
      </c>
      <c r="K448" s="191" t="s">
        <v>4055</v>
      </c>
      <c r="L448" s="191" t="s">
        <v>1254</v>
      </c>
    </row>
    <row r="449">
      <c r="A449" s="191" t="s">
        <v>426</v>
      </c>
      <c r="B449" s="191"/>
      <c r="C449" s="36"/>
      <c r="D449" s="36"/>
      <c r="E449" s="195" t="str">
        <f t="shared" si="1"/>
        <v>313</v>
      </c>
      <c r="F449" s="36" t="str">
        <f t="shared" si="2"/>
        <v>volbeat</v>
      </c>
      <c r="G449" s="196">
        <v>313.0</v>
      </c>
      <c r="H449" s="191" t="s">
        <v>1254</v>
      </c>
      <c r="I449" s="197">
        <v>313.0</v>
      </c>
      <c r="J449" s="191" t="s">
        <v>1254</v>
      </c>
      <c r="K449" s="191" t="s">
        <v>4056</v>
      </c>
      <c r="L449" s="191" t="s">
        <v>1254</v>
      </c>
    </row>
    <row r="450">
      <c r="A450" s="191" t="s">
        <v>427</v>
      </c>
      <c r="B450" s="191"/>
      <c r="C450" s="36"/>
      <c r="D450" s="36"/>
      <c r="E450" s="195" t="str">
        <f t="shared" si="1"/>
        <v>314</v>
      </c>
      <c r="F450" s="36" t="str">
        <f t="shared" si="2"/>
        <v>illumise</v>
      </c>
      <c r="G450" s="196">
        <v>314.0</v>
      </c>
      <c r="H450" s="191" t="s">
        <v>1254</v>
      </c>
      <c r="I450" s="197">
        <v>314.0</v>
      </c>
      <c r="J450" s="191" t="s">
        <v>1254</v>
      </c>
      <c r="K450" s="191" t="s">
        <v>4057</v>
      </c>
      <c r="L450" s="191" t="s">
        <v>1254</v>
      </c>
    </row>
    <row r="451">
      <c r="A451" s="191" t="s">
        <v>428</v>
      </c>
      <c r="B451" s="191"/>
      <c r="C451" s="36"/>
      <c r="D451" s="36"/>
      <c r="E451" s="195" t="str">
        <f t="shared" si="1"/>
        <v>315</v>
      </c>
      <c r="F451" s="36" t="str">
        <f t="shared" si="2"/>
        <v>roselia</v>
      </c>
      <c r="G451" s="196">
        <v>315.0</v>
      </c>
      <c r="H451" s="197">
        <v>60.0</v>
      </c>
      <c r="I451" s="197">
        <v>315.0</v>
      </c>
      <c r="J451" s="197">
        <v>90.0</v>
      </c>
      <c r="K451" s="191" t="s">
        <v>1254</v>
      </c>
      <c r="L451" s="197">
        <v>30.0</v>
      </c>
    </row>
    <row r="452">
      <c r="A452" s="191" t="s">
        <v>428</v>
      </c>
      <c r="B452" s="191"/>
      <c r="C452" s="36"/>
      <c r="D452" s="36" t="s">
        <v>80</v>
      </c>
      <c r="E452" s="195" t="str">
        <f t="shared" si="1"/>
        <v>315-f</v>
      </c>
      <c r="F452" s="36" t="str">
        <f t="shared" si="2"/>
        <v>roselia-f</v>
      </c>
      <c r="G452" s="196">
        <v>315.0</v>
      </c>
      <c r="H452" s="197">
        <v>60.0</v>
      </c>
      <c r="I452" s="197">
        <v>315.0</v>
      </c>
      <c r="J452" s="197">
        <v>90.0</v>
      </c>
      <c r="K452" s="191" t="s">
        <v>1254</v>
      </c>
      <c r="L452" s="197">
        <v>30.0</v>
      </c>
    </row>
    <row r="453">
      <c r="A453" s="191" t="s">
        <v>429</v>
      </c>
      <c r="B453" s="191"/>
      <c r="C453" s="36"/>
      <c r="D453" s="36"/>
      <c r="E453" s="195" t="str">
        <f t="shared" si="1"/>
        <v>316</v>
      </c>
      <c r="F453" s="36" t="str">
        <f t="shared" si="2"/>
        <v>gulpin</v>
      </c>
      <c r="G453" s="196">
        <v>316.0</v>
      </c>
      <c r="H453" s="191" t="s">
        <v>1254</v>
      </c>
      <c r="I453" s="197">
        <v>316.0</v>
      </c>
      <c r="J453" s="191" t="s">
        <v>1254</v>
      </c>
      <c r="K453" s="191" t="s">
        <v>4058</v>
      </c>
      <c r="L453" s="191" t="s">
        <v>4059</v>
      </c>
    </row>
    <row r="454">
      <c r="A454" s="191" t="s">
        <v>429</v>
      </c>
      <c r="B454" s="191"/>
      <c r="C454" s="36"/>
      <c r="D454" s="36" t="s">
        <v>80</v>
      </c>
      <c r="E454" s="195" t="str">
        <f t="shared" si="1"/>
        <v>316-f</v>
      </c>
      <c r="F454" s="36" t="str">
        <f t="shared" si="2"/>
        <v>gulpin-f</v>
      </c>
      <c r="G454" s="196">
        <v>316.0</v>
      </c>
      <c r="H454" s="191" t="s">
        <v>1254</v>
      </c>
      <c r="I454" s="197">
        <v>316.0</v>
      </c>
      <c r="J454" s="191" t="s">
        <v>1254</v>
      </c>
      <c r="K454" s="191" t="s">
        <v>4058</v>
      </c>
      <c r="L454" s="191" t="s">
        <v>4059</v>
      </c>
    </row>
    <row r="455">
      <c r="A455" s="191" t="s">
        <v>430</v>
      </c>
      <c r="B455" s="191"/>
      <c r="C455" s="36"/>
      <c r="D455" s="36"/>
      <c r="E455" s="195" t="str">
        <f t="shared" si="1"/>
        <v>317</v>
      </c>
      <c r="F455" s="36" t="str">
        <f t="shared" si="2"/>
        <v>swalot</v>
      </c>
      <c r="G455" s="196">
        <v>317.0</v>
      </c>
      <c r="H455" s="191" t="s">
        <v>1254</v>
      </c>
      <c r="I455" s="197">
        <v>317.0</v>
      </c>
      <c r="J455" s="191" t="s">
        <v>1254</v>
      </c>
      <c r="K455" s="191" t="s">
        <v>4060</v>
      </c>
      <c r="L455" s="191" t="s">
        <v>4061</v>
      </c>
    </row>
    <row r="456">
      <c r="A456" s="191" t="s">
        <v>430</v>
      </c>
      <c r="B456" s="191"/>
      <c r="C456" s="36"/>
      <c r="D456" s="36" t="s">
        <v>80</v>
      </c>
      <c r="E456" s="195" t="str">
        <f t="shared" si="1"/>
        <v>317-f</v>
      </c>
      <c r="F456" s="36" t="str">
        <f t="shared" si="2"/>
        <v>swalot-f</v>
      </c>
      <c r="G456" s="196">
        <v>317.0</v>
      </c>
      <c r="H456" s="191" t="s">
        <v>1254</v>
      </c>
      <c r="I456" s="197">
        <v>317.0</v>
      </c>
      <c r="J456" s="191" t="s">
        <v>1254</v>
      </c>
      <c r="K456" s="191" t="s">
        <v>4060</v>
      </c>
      <c r="L456" s="191" t="s">
        <v>4061</v>
      </c>
    </row>
    <row r="457">
      <c r="A457" s="191" t="s">
        <v>431</v>
      </c>
      <c r="B457" s="191"/>
      <c r="C457" s="36"/>
      <c r="D457" s="36"/>
      <c r="E457" s="195" t="str">
        <f t="shared" si="1"/>
        <v>318</v>
      </c>
      <c r="F457" s="36" t="str">
        <f t="shared" si="2"/>
        <v>carvanha</v>
      </c>
      <c r="G457" s="196">
        <v>318.0</v>
      </c>
      <c r="H457" s="191" t="s">
        <v>4062</v>
      </c>
      <c r="I457" s="197">
        <v>318.0</v>
      </c>
      <c r="J457" s="191" t="s">
        <v>1254</v>
      </c>
      <c r="K457" s="191" t="s">
        <v>1254</v>
      </c>
      <c r="L457" s="197">
        <v>140.0</v>
      </c>
    </row>
    <row r="458">
      <c r="A458" s="191" t="s">
        <v>432</v>
      </c>
      <c r="B458" s="191"/>
      <c r="C458" s="36"/>
      <c r="D458" s="36"/>
      <c r="E458" s="195" t="str">
        <f t="shared" si="1"/>
        <v>319</v>
      </c>
      <c r="F458" s="36" t="str">
        <f t="shared" si="2"/>
        <v>sharpedo</v>
      </c>
      <c r="G458" s="196">
        <v>319.0</v>
      </c>
      <c r="H458" s="191" t="s">
        <v>4063</v>
      </c>
      <c r="I458" s="197">
        <v>319.0</v>
      </c>
      <c r="J458" s="191" t="s">
        <v>1254</v>
      </c>
      <c r="K458" s="191" t="s">
        <v>1254</v>
      </c>
      <c r="L458" s="197">
        <v>141.0</v>
      </c>
    </row>
    <row r="459">
      <c r="A459" s="191" t="s">
        <v>433</v>
      </c>
      <c r="B459" s="191"/>
      <c r="C459" s="36"/>
      <c r="D459" s="36"/>
      <c r="E459" s="195" t="str">
        <f t="shared" si="1"/>
        <v>320</v>
      </c>
      <c r="F459" s="36" t="str">
        <f t="shared" si="2"/>
        <v>wailmer</v>
      </c>
      <c r="G459" s="196">
        <v>320.0</v>
      </c>
      <c r="H459" s="197">
        <v>356.0</v>
      </c>
      <c r="I459" s="197">
        <v>320.0</v>
      </c>
      <c r="J459" s="191" t="s">
        <v>1254</v>
      </c>
      <c r="K459" s="191" t="s">
        <v>1254</v>
      </c>
      <c r="L459" s="191" t="s">
        <v>1254</v>
      </c>
    </row>
    <row r="460">
      <c r="A460" s="191" t="s">
        <v>434</v>
      </c>
      <c r="B460" s="191"/>
      <c r="C460" s="36"/>
      <c r="D460" s="36"/>
      <c r="E460" s="195" t="str">
        <f t="shared" si="1"/>
        <v>321</v>
      </c>
      <c r="F460" s="36" t="str">
        <f t="shared" si="2"/>
        <v>wailord</v>
      </c>
      <c r="G460" s="196">
        <v>321.0</v>
      </c>
      <c r="H460" s="197">
        <v>357.0</v>
      </c>
      <c r="I460" s="197">
        <v>321.0</v>
      </c>
      <c r="J460" s="191" t="s">
        <v>1254</v>
      </c>
      <c r="K460" s="191" t="s">
        <v>1254</v>
      </c>
      <c r="L460" s="191" t="s">
        <v>1254</v>
      </c>
    </row>
    <row r="461">
      <c r="A461" s="191" t="s">
        <v>435</v>
      </c>
      <c r="B461" s="191"/>
      <c r="C461" s="36"/>
      <c r="D461" s="36"/>
      <c r="E461" s="195" t="str">
        <f t="shared" si="1"/>
        <v>322</v>
      </c>
      <c r="F461" s="36" t="str">
        <f t="shared" si="2"/>
        <v>numel</v>
      </c>
      <c r="G461" s="196">
        <v>322.0</v>
      </c>
      <c r="H461" s="191" t="s">
        <v>1254</v>
      </c>
      <c r="I461" s="197">
        <v>322.0</v>
      </c>
      <c r="J461" s="191" t="s">
        <v>1254</v>
      </c>
      <c r="K461" s="191" t="s">
        <v>4064</v>
      </c>
      <c r="L461" s="197">
        <v>116.0</v>
      </c>
    </row>
    <row r="462">
      <c r="A462" s="191" t="s">
        <v>435</v>
      </c>
      <c r="B462" s="191"/>
      <c r="C462" s="36"/>
      <c r="D462" s="36" t="s">
        <v>80</v>
      </c>
      <c r="E462" s="195" t="str">
        <f t="shared" si="1"/>
        <v>322-f</v>
      </c>
      <c r="F462" s="36" t="str">
        <f t="shared" si="2"/>
        <v>numel-f</v>
      </c>
      <c r="G462" s="196">
        <v>322.0</v>
      </c>
      <c r="H462" s="191" t="s">
        <v>1254</v>
      </c>
      <c r="I462" s="197">
        <v>322.0</v>
      </c>
      <c r="J462" s="191" t="s">
        <v>1254</v>
      </c>
      <c r="K462" s="191" t="s">
        <v>4064</v>
      </c>
      <c r="L462" s="197">
        <v>116.0</v>
      </c>
    </row>
    <row r="463">
      <c r="A463" s="191" t="s">
        <v>436</v>
      </c>
      <c r="B463" s="191"/>
      <c r="C463" s="36"/>
      <c r="D463" s="36"/>
      <c r="E463" s="195" t="str">
        <f t="shared" si="1"/>
        <v>323</v>
      </c>
      <c r="F463" s="36" t="str">
        <f t="shared" si="2"/>
        <v>camerupt</v>
      </c>
      <c r="G463" s="196">
        <v>323.0</v>
      </c>
      <c r="H463" s="191" t="s">
        <v>1254</v>
      </c>
      <c r="I463" s="197">
        <v>323.0</v>
      </c>
      <c r="J463" s="191" t="s">
        <v>1254</v>
      </c>
      <c r="K463" s="191" t="s">
        <v>4065</v>
      </c>
      <c r="L463" s="197">
        <v>117.0</v>
      </c>
    </row>
    <row r="464">
      <c r="A464" s="191" t="s">
        <v>436</v>
      </c>
      <c r="B464" s="191"/>
      <c r="C464" s="36"/>
      <c r="D464" s="36" t="s">
        <v>80</v>
      </c>
      <c r="E464" s="195" t="str">
        <f t="shared" si="1"/>
        <v>323-f</v>
      </c>
      <c r="F464" s="36" t="str">
        <f t="shared" si="2"/>
        <v>camerupt-f</v>
      </c>
      <c r="G464" s="196">
        <v>323.0</v>
      </c>
      <c r="H464" s="191" t="s">
        <v>1254</v>
      </c>
      <c r="I464" s="197">
        <v>323.0</v>
      </c>
      <c r="J464" s="191" t="s">
        <v>1254</v>
      </c>
      <c r="K464" s="191" t="s">
        <v>4065</v>
      </c>
      <c r="L464" s="197">
        <v>117.0</v>
      </c>
    </row>
    <row r="465">
      <c r="A465" s="191" t="s">
        <v>437</v>
      </c>
      <c r="B465" s="191"/>
      <c r="C465" s="36"/>
      <c r="D465" s="36"/>
      <c r="E465" s="195" t="str">
        <f t="shared" si="1"/>
        <v>324</v>
      </c>
      <c r="F465" s="36" t="str">
        <f t="shared" si="2"/>
        <v>torkoal</v>
      </c>
      <c r="G465" s="196">
        <v>324.0</v>
      </c>
      <c r="H465" s="197">
        <v>300.0</v>
      </c>
      <c r="I465" s="197">
        <v>324.0</v>
      </c>
      <c r="J465" s="191" t="s">
        <v>1254</v>
      </c>
      <c r="K465" s="191" t="s">
        <v>4066</v>
      </c>
      <c r="L465" s="191" t="s">
        <v>1254</v>
      </c>
    </row>
    <row r="466">
      <c r="A466" s="191" t="s">
        <v>438</v>
      </c>
      <c r="B466" s="191"/>
      <c r="C466" s="36"/>
      <c r="D466" s="36"/>
      <c r="E466" s="195" t="str">
        <f t="shared" si="1"/>
        <v>325</v>
      </c>
      <c r="F466" s="36" t="str">
        <f t="shared" si="2"/>
        <v>spoink</v>
      </c>
      <c r="G466" s="196">
        <v>325.0</v>
      </c>
      <c r="H466" s="191" t="s">
        <v>1254</v>
      </c>
      <c r="I466" s="197">
        <v>325.0</v>
      </c>
      <c r="J466" s="191" t="s">
        <v>1254</v>
      </c>
      <c r="K466" s="191" t="s">
        <v>4067</v>
      </c>
      <c r="L466" s="191" t="s">
        <v>4068</v>
      </c>
    </row>
    <row r="467">
      <c r="A467" s="191" t="s">
        <v>439</v>
      </c>
      <c r="B467" s="191"/>
      <c r="C467" s="36"/>
      <c r="D467" s="36"/>
      <c r="E467" s="195" t="str">
        <f t="shared" si="1"/>
        <v>326</v>
      </c>
      <c r="F467" s="36" t="str">
        <f t="shared" si="2"/>
        <v>grumpig</v>
      </c>
      <c r="G467" s="196">
        <v>326.0</v>
      </c>
      <c r="H467" s="191" t="s">
        <v>1254</v>
      </c>
      <c r="I467" s="197">
        <v>326.0</v>
      </c>
      <c r="J467" s="191" t="s">
        <v>1254</v>
      </c>
      <c r="K467" s="191" t="s">
        <v>4069</v>
      </c>
      <c r="L467" s="191" t="s">
        <v>4070</v>
      </c>
    </row>
    <row r="468">
      <c r="A468" s="191" t="s">
        <v>440</v>
      </c>
      <c r="B468" s="191"/>
      <c r="C468" s="36"/>
      <c r="D468" s="36"/>
      <c r="E468" s="195" t="str">
        <f t="shared" si="1"/>
        <v>327</v>
      </c>
      <c r="F468" s="36" t="str">
        <f t="shared" si="2"/>
        <v>spinda</v>
      </c>
      <c r="G468" s="196">
        <v>327.0</v>
      </c>
      <c r="H468" s="191" t="s">
        <v>1254</v>
      </c>
      <c r="I468" s="197">
        <v>327.0</v>
      </c>
      <c r="J468" s="191" t="s">
        <v>1254</v>
      </c>
      <c r="K468" s="191" t="s">
        <v>1254</v>
      </c>
      <c r="L468" s="191" t="s">
        <v>1254</v>
      </c>
    </row>
    <row r="469">
      <c r="A469" s="191" t="s">
        <v>441</v>
      </c>
      <c r="B469" s="191"/>
      <c r="C469" s="36"/>
      <c r="D469" s="36"/>
      <c r="E469" s="195" t="str">
        <f t="shared" si="1"/>
        <v>328</v>
      </c>
      <c r="F469" s="36" t="str">
        <f t="shared" si="2"/>
        <v>trapinch</v>
      </c>
      <c r="G469" s="196">
        <v>328.0</v>
      </c>
      <c r="H469" s="197">
        <v>321.0</v>
      </c>
      <c r="I469" s="197">
        <v>328.0</v>
      </c>
      <c r="J469" s="191" t="s">
        <v>1254</v>
      </c>
      <c r="K469" s="191" t="s">
        <v>4071</v>
      </c>
      <c r="L469" s="191" t="s">
        <v>1254</v>
      </c>
    </row>
    <row r="470">
      <c r="A470" s="191" t="s">
        <v>442</v>
      </c>
      <c r="B470" s="191"/>
      <c r="C470" s="36"/>
      <c r="D470" s="36"/>
      <c r="E470" s="195" t="str">
        <f t="shared" si="1"/>
        <v>329</v>
      </c>
      <c r="F470" s="36" t="str">
        <f t="shared" si="2"/>
        <v>vibrava</v>
      </c>
      <c r="G470" s="196">
        <v>329.0</v>
      </c>
      <c r="H470" s="197">
        <v>322.0</v>
      </c>
      <c r="I470" s="197">
        <v>329.0</v>
      </c>
      <c r="J470" s="191" t="s">
        <v>1254</v>
      </c>
      <c r="K470" s="191" t="s">
        <v>4072</v>
      </c>
      <c r="L470" s="191" t="s">
        <v>1254</v>
      </c>
    </row>
    <row r="471">
      <c r="A471" s="191" t="s">
        <v>443</v>
      </c>
      <c r="B471" s="191"/>
      <c r="C471" s="36"/>
      <c r="D471" s="36"/>
      <c r="E471" s="195" t="str">
        <f t="shared" si="1"/>
        <v>330</v>
      </c>
      <c r="F471" s="36" t="str">
        <f t="shared" si="2"/>
        <v>flygon</v>
      </c>
      <c r="G471" s="196">
        <v>330.0</v>
      </c>
      <c r="H471" s="197">
        <v>323.0</v>
      </c>
      <c r="I471" s="197">
        <v>330.0</v>
      </c>
      <c r="J471" s="191" t="s">
        <v>1254</v>
      </c>
      <c r="K471" s="191" t="s">
        <v>4073</v>
      </c>
      <c r="L471" s="191" t="s">
        <v>1254</v>
      </c>
    </row>
    <row r="472">
      <c r="A472" s="191" t="s">
        <v>444</v>
      </c>
      <c r="B472" s="191"/>
      <c r="C472" s="36"/>
      <c r="D472" s="36"/>
      <c r="E472" s="195" t="str">
        <f t="shared" si="1"/>
        <v>331</v>
      </c>
      <c r="F472" s="36" t="str">
        <f t="shared" si="2"/>
        <v>cacnea</v>
      </c>
      <c r="G472" s="196">
        <v>331.0</v>
      </c>
      <c r="H472" s="191" t="s">
        <v>1254</v>
      </c>
      <c r="I472" s="197">
        <v>331.0</v>
      </c>
      <c r="J472" s="191" t="s">
        <v>1254</v>
      </c>
      <c r="K472" s="191" t="s">
        <v>4074</v>
      </c>
      <c r="L472" s="191" t="s">
        <v>1254</v>
      </c>
    </row>
    <row r="473">
      <c r="A473" s="191" t="s">
        <v>445</v>
      </c>
      <c r="B473" s="191"/>
      <c r="C473" s="36"/>
      <c r="D473" s="36"/>
      <c r="E473" s="195" t="str">
        <f t="shared" si="1"/>
        <v>332</v>
      </c>
      <c r="F473" s="36" t="str">
        <f t="shared" si="2"/>
        <v>cacturne</v>
      </c>
      <c r="G473" s="196">
        <v>332.0</v>
      </c>
      <c r="H473" s="191" t="s">
        <v>1254</v>
      </c>
      <c r="I473" s="197">
        <v>332.0</v>
      </c>
      <c r="J473" s="191" t="s">
        <v>1254</v>
      </c>
      <c r="K473" s="191" t="s">
        <v>4075</v>
      </c>
      <c r="L473" s="191" t="s">
        <v>1254</v>
      </c>
    </row>
    <row r="474">
      <c r="A474" s="191" t="s">
        <v>445</v>
      </c>
      <c r="B474" s="191"/>
      <c r="C474" s="36"/>
      <c r="D474" s="36" t="s">
        <v>80</v>
      </c>
      <c r="E474" s="195" t="str">
        <f t="shared" si="1"/>
        <v>332-f</v>
      </c>
      <c r="F474" s="36" t="str">
        <f t="shared" si="2"/>
        <v>cacturne-f</v>
      </c>
      <c r="G474" s="196">
        <v>332.0</v>
      </c>
      <c r="H474" s="191" t="s">
        <v>1254</v>
      </c>
      <c r="I474" s="197">
        <v>332.0</v>
      </c>
      <c r="J474" s="191" t="s">
        <v>1254</v>
      </c>
      <c r="K474" s="191" t="s">
        <v>4075</v>
      </c>
      <c r="L474" s="191" t="s">
        <v>1254</v>
      </c>
    </row>
    <row r="475">
      <c r="A475" s="191" t="s">
        <v>446</v>
      </c>
      <c r="B475" s="191"/>
      <c r="C475" s="36"/>
      <c r="D475" s="36"/>
      <c r="E475" s="195" t="str">
        <f t="shared" si="1"/>
        <v>333</v>
      </c>
      <c r="F475" s="36" t="str">
        <f t="shared" si="2"/>
        <v>swablu</v>
      </c>
      <c r="G475" s="196">
        <v>333.0</v>
      </c>
      <c r="H475" s="191" t="s">
        <v>4076</v>
      </c>
      <c r="I475" s="197">
        <v>333.0</v>
      </c>
      <c r="J475" s="191" t="s">
        <v>1254</v>
      </c>
      <c r="K475" s="191" t="s">
        <v>4077</v>
      </c>
      <c r="L475" s="197">
        <v>93.0</v>
      </c>
    </row>
    <row r="476">
      <c r="A476" s="191" t="s">
        <v>447</v>
      </c>
      <c r="B476" s="191"/>
      <c r="C476" s="36"/>
      <c r="D476" s="36"/>
      <c r="E476" s="195" t="str">
        <f t="shared" si="1"/>
        <v>334</v>
      </c>
      <c r="F476" s="36" t="str">
        <f t="shared" si="2"/>
        <v>altaria</v>
      </c>
      <c r="G476" s="196">
        <v>334.0</v>
      </c>
      <c r="H476" s="191" t="s">
        <v>4078</v>
      </c>
      <c r="I476" s="197">
        <v>334.0</v>
      </c>
      <c r="J476" s="191" t="s">
        <v>1254</v>
      </c>
      <c r="K476" s="191" t="s">
        <v>4079</v>
      </c>
      <c r="L476" s="197">
        <v>94.0</v>
      </c>
    </row>
    <row r="477">
      <c r="A477" s="191" t="s">
        <v>448</v>
      </c>
      <c r="B477" s="191"/>
      <c r="C477" s="36"/>
      <c r="D477" s="36"/>
      <c r="E477" s="195" t="str">
        <f t="shared" si="1"/>
        <v>335</v>
      </c>
      <c r="F477" s="36" t="str">
        <f t="shared" si="2"/>
        <v>zangoose</v>
      </c>
      <c r="G477" s="196">
        <v>335.0</v>
      </c>
      <c r="H477" s="191" t="s">
        <v>1254</v>
      </c>
      <c r="I477" s="197">
        <v>335.0</v>
      </c>
      <c r="J477" s="191" t="s">
        <v>1254</v>
      </c>
      <c r="K477" s="191" t="s">
        <v>4080</v>
      </c>
      <c r="L477" s="191" t="s">
        <v>4081</v>
      </c>
    </row>
    <row r="478">
      <c r="A478" s="191" t="s">
        <v>449</v>
      </c>
      <c r="B478" s="191"/>
      <c r="C478" s="36"/>
      <c r="D478" s="36"/>
      <c r="E478" s="195" t="str">
        <f t="shared" si="1"/>
        <v>336</v>
      </c>
      <c r="F478" s="36" t="str">
        <f t="shared" si="2"/>
        <v>seviper</v>
      </c>
      <c r="G478" s="196">
        <v>336.0</v>
      </c>
      <c r="H478" s="191" t="s">
        <v>1254</v>
      </c>
      <c r="I478" s="197">
        <v>336.0</v>
      </c>
      <c r="J478" s="191" t="s">
        <v>1254</v>
      </c>
      <c r="K478" s="191" t="s">
        <v>4082</v>
      </c>
      <c r="L478" s="191" t="s">
        <v>4083</v>
      </c>
    </row>
    <row r="479">
      <c r="A479" s="191" t="s">
        <v>450</v>
      </c>
      <c r="B479" s="191"/>
      <c r="C479" s="36"/>
      <c r="D479" s="36"/>
      <c r="E479" s="195" t="str">
        <f t="shared" si="1"/>
        <v>337</v>
      </c>
      <c r="F479" s="36" t="str">
        <f t="shared" si="2"/>
        <v>lunatone</v>
      </c>
      <c r="G479" s="196">
        <v>337.0</v>
      </c>
      <c r="H479" s="197">
        <v>362.0</v>
      </c>
      <c r="I479" s="197">
        <v>337.0</v>
      </c>
      <c r="J479" s="191" t="s">
        <v>1254</v>
      </c>
      <c r="K479" s="191" t="s">
        <v>1254</v>
      </c>
      <c r="L479" s="191" t="s">
        <v>1254</v>
      </c>
    </row>
    <row r="480">
      <c r="A480" s="191" t="s">
        <v>451</v>
      </c>
      <c r="B480" s="191"/>
      <c r="C480" s="36"/>
      <c r="D480" s="36"/>
      <c r="E480" s="195" t="str">
        <f t="shared" si="1"/>
        <v>338</v>
      </c>
      <c r="F480" s="36" t="str">
        <f t="shared" si="2"/>
        <v>solrock</v>
      </c>
      <c r="G480" s="196">
        <v>338.0</v>
      </c>
      <c r="H480" s="197">
        <v>363.0</v>
      </c>
      <c r="I480" s="197">
        <v>338.0</v>
      </c>
      <c r="J480" s="191" t="s">
        <v>1254</v>
      </c>
      <c r="K480" s="191" t="s">
        <v>1254</v>
      </c>
      <c r="L480" s="191" t="s">
        <v>1254</v>
      </c>
    </row>
    <row r="481">
      <c r="A481" s="191" t="s">
        <v>452</v>
      </c>
      <c r="B481" s="191"/>
      <c r="C481" s="36"/>
      <c r="D481" s="36"/>
      <c r="E481" s="195" t="str">
        <f t="shared" si="1"/>
        <v>339</v>
      </c>
      <c r="F481" s="36" t="str">
        <f t="shared" si="2"/>
        <v>barboach</v>
      </c>
      <c r="G481" s="196">
        <v>339.0</v>
      </c>
      <c r="H481" s="197">
        <v>228.0</v>
      </c>
      <c r="I481" s="197">
        <v>339.0</v>
      </c>
      <c r="J481" s="197">
        <v>97.0</v>
      </c>
      <c r="K481" s="191" t="s">
        <v>4084</v>
      </c>
      <c r="L481" s="191" t="s">
        <v>1254</v>
      </c>
    </row>
    <row r="482">
      <c r="A482" s="191" t="s">
        <v>453</v>
      </c>
      <c r="B482" s="191"/>
      <c r="C482" s="36"/>
      <c r="D482" s="36"/>
      <c r="E482" s="195" t="str">
        <f t="shared" si="1"/>
        <v>340</v>
      </c>
      <c r="F482" s="36" t="str">
        <f t="shared" si="2"/>
        <v>whiscash</v>
      </c>
      <c r="G482" s="196">
        <v>340.0</v>
      </c>
      <c r="H482" s="197">
        <v>229.0</v>
      </c>
      <c r="I482" s="197">
        <v>340.0</v>
      </c>
      <c r="J482" s="197">
        <v>98.0</v>
      </c>
      <c r="K482" s="191" t="s">
        <v>4085</v>
      </c>
      <c r="L482" s="191" t="s">
        <v>1254</v>
      </c>
    </row>
    <row r="483">
      <c r="A483" s="191" t="s">
        <v>454</v>
      </c>
      <c r="B483" s="191"/>
      <c r="C483" s="36"/>
      <c r="D483" s="36"/>
      <c r="E483" s="195" t="str">
        <f t="shared" si="1"/>
        <v>341</v>
      </c>
      <c r="F483" s="36" t="str">
        <f t="shared" si="2"/>
        <v>corphish</v>
      </c>
      <c r="G483" s="196">
        <v>341.0</v>
      </c>
      <c r="H483" s="197">
        <v>102.0</v>
      </c>
      <c r="I483" s="197">
        <v>341.0</v>
      </c>
      <c r="J483" s="191" t="s">
        <v>1254</v>
      </c>
      <c r="K483" s="191" t="s">
        <v>4086</v>
      </c>
      <c r="L483" s="191" t="s">
        <v>1254</v>
      </c>
    </row>
    <row r="484">
      <c r="A484" s="191" t="s">
        <v>455</v>
      </c>
      <c r="B484" s="191"/>
      <c r="C484" s="36"/>
      <c r="D484" s="36"/>
      <c r="E484" s="195" t="str">
        <f t="shared" si="1"/>
        <v>342</v>
      </c>
      <c r="F484" s="36" t="str">
        <f t="shared" si="2"/>
        <v>crawdaunt</v>
      </c>
      <c r="G484" s="196">
        <v>342.0</v>
      </c>
      <c r="H484" s="197">
        <v>103.0</v>
      </c>
      <c r="I484" s="197">
        <v>342.0</v>
      </c>
      <c r="J484" s="191" t="s">
        <v>1254</v>
      </c>
      <c r="K484" s="191" t="s">
        <v>4087</v>
      </c>
      <c r="L484" s="191" t="s">
        <v>1254</v>
      </c>
    </row>
    <row r="485">
      <c r="A485" s="191" t="s">
        <v>456</v>
      </c>
      <c r="B485" s="191"/>
      <c r="C485" s="36"/>
      <c r="D485" s="36"/>
      <c r="E485" s="195" t="str">
        <f t="shared" si="1"/>
        <v>343</v>
      </c>
      <c r="F485" s="36" t="str">
        <f t="shared" si="2"/>
        <v>baltoy</v>
      </c>
      <c r="G485" s="196">
        <v>343.0</v>
      </c>
      <c r="H485" s="197">
        <v>82.0</v>
      </c>
      <c r="I485" s="197">
        <v>343.0</v>
      </c>
      <c r="J485" s="191" t="s">
        <v>1254</v>
      </c>
      <c r="K485" s="191" t="s">
        <v>1254</v>
      </c>
      <c r="L485" s="191" t="s">
        <v>1254</v>
      </c>
    </row>
    <row r="486">
      <c r="A486" s="191" t="s">
        <v>457</v>
      </c>
      <c r="B486" s="191"/>
      <c r="C486" s="36"/>
      <c r="D486" s="36"/>
      <c r="E486" s="195" t="str">
        <f t="shared" si="1"/>
        <v>344</v>
      </c>
      <c r="F486" s="36" t="str">
        <f t="shared" si="2"/>
        <v>claydol</v>
      </c>
      <c r="G486" s="196">
        <v>344.0</v>
      </c>
      <c r="H486" s="197">
        <v>83.0</v>
      </c>
      <c r="I486" s="197">
        <v>344.0</v>
      </c>
      <c r="J486" s="191" t="s">
        <v>1254</v>
      </c>
      <c r="K486" s="191" t="s">
        <v>1254</v>
      </c>
      <c r="L486" s="191" t="s">
        <v>1254</v>
      </c>
    </row>
    <row r="487">
      <c r="A487" s="191" t="s">
        <v>458</v>
      </c>
      <c r="B487" s="191"/>
      <c r="C487" s="36"/>
      <c r="D487" s="36"/>
      <c r="E487" s="195" t="str">
        <f t="shared" si="1"/>
        <v>345</v>
      </c>
      <c r="F487" s="36" t="str">
        <f t="shared" si="2"/>
        <v>lileep</v>
      </c>
      <c r="G487" s="196">
        <v>345.0</v>
      </c>
      <c r="H487" s="191" t="s">
        <v>4088</v>
      </c>
      <c r="I487" s="197">
        <v>345.0</v>
      </c>
      <c r="J487" s="191" t="s">
        <v>1254</v>
      </c>
      <c r="K487" s="191" t="s">
        <v>1254</v>
      </c>
      <c r="L487" s="191" t="s">
        <v>1254</v>
      </c>
    </row>
    <row r="488">
      <c r="A488" s="191" t="s">
        <v>459</v>
      </c>
      <c r="B488" s="191"/>
      <c r="C488" s="36"/>
      <c r="D488" s="36"/>
      <c r="E488" s="195" t="str">
        <f t="shared" si="1"/>
        <v>346</v>
      </c>
      <c r="F488" s="36" t="str">
        <f t="shared" si="2"/>
        <v>cradily</v>
      </c>
      <c r="G488" s="196">
        <v>346.0</v>
      </c>
      <c r="H488" s="191" t="s">
        <v>4089</v>
      </c>
      <c r="I488" s="197">
        <v>346.0</v>
      </c>
      <c r="J488" s="191" t="s">
        <v>1254</v>
      </c>
      <c r="K488" s="191" t="s">
        <v>1254</v>
      </c>
      <c r="L488" s="191" t="s">
        <v>1254</v>
      </c>
    </row>
    <row r="489">
      <c r="A489" s="191" t="s">
        <v>460</v>
      </c>
      <c r="B489" s="191"/>
      <c r="C489" s="36"/>
      <c r="D489" s="36"/>
      <c r="E489" s="195" t="str">
        <f t="shared" si="1"/>
        <v>347</v>
      </c>
      <c r="F489" s="36" t="str">
        <f t="shared" si="2"/>
        <v>anorith</v>
      </c>
      <c r="G489" s="196">
        <v>347.0</v>
      </c>
      <c r="H489" s="191" t="s">
        <v>4090</v>
      </c>
      <c r="I489" s="197">
        <v>347.0</v>
      </c>
      <c r="J489" s="191" t="s">
        <v>1254</v>
      </c>
      <c r="K489" s="191" t="s">
        <v>1254</v>
      </c>
      <c r="L489" s="191" t="s">
        <v>1254</v>
      </c>
    </row>
    <row r="490">
      <c r="A490" s="191" t="s">
        <v>461</v>
      </c>
      <c r="B490" s="191"/>
      <c r="C490" s="36"/>
      <c r="D490" s="36"/>
      <c r="E490" s="195" t="str">
        <f t="shared" si="1"/>
        <v>348</v>
      </c>
      <c r="F490" s="36" t="str">
        <f t="shared" si="2"/>
        <v>armaldo</v>
      </c>
      <c r="G490" s="196">
        <v>348.0</v>
      </c>
      <c r="H490" s="191" t="s">
        <v>4091</v>
      </c>
      <c r="I490" s="197">
        <v>348.0</v>
      </c>
      <c r="J490" s="191" t="s">
        <v>1254</v>
      </c>
      <c r="K490" s="191" t="s">
        <v>1254</v>
      </c>
      <c r="L490" s="191" t="s">
        <v>1254</v>
      </c>
    </row>
    <row r="491">
      <c r="A491" s="191" t="s">
        <v>462</v>
      </c>
      <c r="B491" s="191"/>
      <c r="C491" s="36"/>
      <c r="D491" s="36"/>
      <c r="E491" s="195" t="str">
        <f t="shared" si="1"/>
        <v>349</v>
      </c>
      <c r="F491" s="36" t="str">
        <f t="shared" si="2"/>
        <v>feebas</v>
      </c>
      <c r="G491" s="196">
        <v>349.0</v>
      </c>
      <c r="H491" s="197">
        <v>152.0</v>
      </c>
      <c r="I491" s="197">
        <v>349.0</v>
      </c>
      <c r="J491" s="191" t="s">
        <v>1254</v>
      </c>
      <c r="K491" s="191" t="s">
        <v>4092</v>
      </c>
      <c r="L491" s="191" t="s">
        <v>4093</v>
      </c>
    </row>
    <row r="492">
      <c r="A492" s="191" t="s">
        <v>463</v>
      </c>
      <c r="B492" s="191"/>
      <c r="C492" s="36"/>
      <c r="D492" s="36"/>
      <c r="E492" s="195" t="str">
        <f t="shared" si="1"/>
        <v>350</v>
      </c>
      <c r="F492" s="36" t="str">
        <f t="shared" si="2"/>
        <v>milotic</v>
      </c>
      <c r="G492" s="196">
        <v>350.0</v>
      </c>
      <c r="H492" s="197">
        <v>153.0</v>
      </c>
      <c r="I492" s="197">
        <v>350.0</v>
      </c>
      <c r="J492" s="191" t="s">
        <v>1254</v>
      </c>
      <c r="K492" s="191" t="s">
        <v>4094</v>
      </c>
      <c r="L492" s="191" t="s">
        <v>4095</v>
      </c>
    </row>
    <row r="493">
      <c r="A493" s="191" t="s">
        <v>463</v>
      </c>
      <c r="B493" s="191"/>
      <c r="C493" s="36"/>
      <c r="D493" s="36" t="s">
        <v>80</v>
      </c>
      <c r="E493" s="195" t="str">
        <f t="shared" si="1"/>
        <v>350-f</v>
      </c>
      <c r="F493" s="36" t="str">
        <f t="shared" si="2"/>
        <v>milotic-f</v>
      </c>
      <c r="G493" s="196">
        <v>350.0</v>
      </c>
      <c r="H493" s="197">
        <v>153.0</v>
      </c>
      <c r="I493" s="197">
        <v>350.0</v>
      </c>
      <c r="J493" s="191" t="s">
        <v>1254</v>
      </c>
      <c r="K493" s="191" t="s">
        <v>4094</v>
      </c>
      <c r="L493" s="191" t="s">
        <v>4095</v>
      </c>
    </row>
    <row r="494">
      <c r="A494" s="191" t="s">
        <v>464</v>
      </c>
      <c r="B494" s="191"/>
      <c r="C494" s="36"/>
      <c r="D494" s="36"/>
      <c r="E494" s="195" t="str">
        <f t="shared" si="1"/>
        <v>351</v>
      </c>
      <c r="F494" s="36" t="str">
        <f t="shared" si="2"/>
        <v>castform</v>
      </c>
      <c r="G494" s="196">
        <v>351.0</v>
      </c>
      <c r="H494" s="191" t="s">
        <v>1254</v>
      </c>
      <c r="I494" s="197">
        <v>351.0</v>
      </c>
      <c r="J494" s="191" t="s">
        <v>1254</v>
      </c>
      <c r="K494" s="191" t="s">
        <v>1254</v>
      </c>
      <c r="L494" s="191" t="s">
        <v>1254</v>
      </c>
    </row>
    <row r="495">
      <c r="A495" s="191" t="s">
        <v>465</v>
      </c>
      <c r="B495" s="191"/>
      <c r="C495" s="36"/>
      <c r="D495" s="36"/>
      <c r="E495" s="195" t="str">
        <f t="shared" si="1"/>
        <v>352</v>
      </c>
      <c r="F495" s="36" t="str">
        <f t="shared" si="2"/>
        <v>kecleon</v>
      </c>
      <c r="G495" s="196">
        <v>352.0</v>
      </c>
      <c r="H495" s="191" t="s">
        <v>1254</v>
      </c>
      <c r="I495" s="197">
        <v>352.0</v>
      </c>
      <c r="J495" s="191" t="s">
        <v>1254</v>
      </c>
      <c r="K495" s="191" t="s">
        <v>1254</v>
      </c>
      <c r="L495" s="191" t="s">
        <v>4096</v>
      </c>
    </row>
    <row r="496">
      <c r="A496" s="191" t="s">
        <v>466</v>
      </c>
      <c r="B496" s="191"/>
      <c r="C496" s="36"/>
      <c r="D496" s="36"/>
      <c r="E496" s="195" t="str">
        <f t="shared" si="1"/>
        <v>353</v>
      </c>
      <c r="F496" s="36" t="str">
        <f t="shared" si="2"/>
        <v>shuppet</v>
      </c>
      <c r="G496" s="196">
        <v>353.0</v>
      </c>
      <c r="H496" s="191" t="s">
        <v>1254</v>
      </c>
      <c r="I496" s="197">
        <v>353.0</v>
      </c>
      <c r="J496" s="191" t="s">
        <v>1254</v>
      </c>
      <c r="K496" s="191" t="s">
        <v>4097</v>
      </c>
      <c r="L496" s="197">
        <v>111.0</v>
      </c>
    </row>
    <row r="497">
      <c r="A497" s="191" t="s">
        <v>467</v>
      </c>
      <c r="B497" s="191"/>
      <c r="C497" s="36"/>
      <c r="D497" s="36"/>
      <c r="E497" s="195" t="str">
        <f t="shared" si="1"/>
        <v>354</v>
      </c>
      <c r="F497" s="36" t="str">
        <f t="shared" si="2"/>
        <v>banette</v>
      </c>
      <c r="G497" s="196">
        <v>354.0</v>
      </c>
      <c r="H497" s="191" t="s">
        <v>1254</v>
      </c>
      <c r="I497" s="197">
        <v>354.0</v>
      </c>
      <c r="J497" s="191" t="s">
        <v>1254</v>
      </c>
      <c r="K497" s="191" t="s">
        <v>4098</v>
      </c>
      <c r="L497" s="197">
        <v>112.0</v>
      </c>
    </row>
    <row r="498">
      <c r="A498" s="191" t="s">
        <v>468</v>
      </c>
      <c r="B498" s="191"/>
      <c r="C498" s="36"/>
      <c r="D498" s="36"/>
      <c r="E498" s="195" t="str">
        <f t="shared" si="1"/>
        <v>355</v>
      </c>
      <c r="F498" s="36" t="str">
        <f t="shared" si="2"/>
        <v>duskull</v>
      </c>
      <c r="G498" s="196">
        <v>355.0</v>
      </c>
      <c r="H498" s="197">
        <v>135.0</v>
      </c>
      <c r="I498" s="197">
        <v>355.0</v>
      </c>
      <c r="J498" s="197">
        <v>158.0</v>
      </c>
      <c r="K498" s="191" t="s">
        <v>4099</v>
      </c>
      <c r="L498" s="191" t="s">
        <v>1254</v>
      </c>
    </row>
    <row r="499">
      <c r="A499" s="191" t="s">
        <v>469</v>
      </c>
      <c r="B499" s="191"/>
      <c r="C499" s="36"/>
      <c r="D499" s="36"/>
      <c r="E499" s="195" t="str">
        <f t="shared" si="1"/>
        <v>356</v>
      </c>
      <c r="F499" s="36" t="str">
        <f t="shared" si="2"/>
        <v>dusclops</v>
      </c>
      <c r="G499" s="196">
        <v>356.0</v>
      </c>
      <c r="H499" s="197">
        <v>136.0</v>
      </c>
      <c r="I499" s="197">
        <v>356.0</v>
      </c>
      <c r="J499" s="197">
        <v>159.0</v>
      </c>
      <c r="K499" s="191" t="s">
        <v>4100</v>
      </c>
      <c r="L499" s="191" t="s">
        <v>1254</v>
      </c>
    </row>
    <row r="500">
      <c r="A500" s="191" t="s">
        <v>470</v>
      </c>
      <c r="B500" s="191"/>
      <c r="C500" s="36"/>
      <c r="D500" s="36"/>
      <c r="E500" s="195" t="str">
        <f t="shared" si="1"/>
        <v>357</v>
      </c>
      <c r="F500" s="36" t="str">
        <f t="shared" si="2"/>
        <v>tropius</v>
      </c>
      <c r="G500" s="196">
        <v>357.0</v>
      </c>
      <c r="H500" s="191" t="s">
        <v>1254</v>
      </c>
      <c r="I500" s="197">
        <v>357.0</v>
      </c>
      <c r="J500" s="191" t="s">
        <v>1254</v>
      </c>
      <c r="K500" s="191" t="s">
        <v>4101</v>
      </c>
      <c r="L500" s="191" t="s">
        <v>1254</v>
      </c>
    </row>
    <row r="501">
      <c r="A501" s="191" t="s">
        <v>471</v>
      </c>
      <c r="B501" s="191"/>
      <c r="C501" s="36"/>
      <c r="D501" s="36"/>
      <c r="E501" s="195" t="str">
        <f t="shared" si="1"/>
        <v>358</v>
      </c>
      <c r="F501" s="36" t="str">
        <f t="shared" si="2"/>
        <v>chimecho</v>
      </c>
      <c r="G501" s="196">
        <v>358.0</v>
      </c>
      <c r="H501" s="191" t="s">
        <v>1254</v>
      </c>
      <c r="I501" s="197">
        <v>358.0</v>
      </c>
      <c r="J501" s="197">
        <v>196.0</v>
      </c>
      <c r="K501" s="191" t="s">
        <v>4102</v>
      </c>
      <c r="L501" s="191" t="s">
        <v>4103</v>
      </c>
    </row>
    <row r="502">
      <c r="A502" s="191" t="s">
        <v>472</v>
      </c>
      <c r="B502" s="191"/>
      <c r="C502" s="36"/>
      <c r="D502" s="36"/>
      <c r="E502" s="195" t="str">
        <f t="shared" si="1"/>
        <v>359</v>
      </c>
      <c r="F502" s="36" t="str">
        <f t="shared" si="2"/>
        <v>absol</v>
      </c>
      <c r="G502" s="196">
        <v>359.0</v>
      </c>
      <c r="H502" s="191" t="s">
        <v>4104</v>
      </c>
      <c r="I502" s="197">
        <v>359.0</v>
      </c>
      <c r="J502" s="191" t="s">
        <v>1254</v>
      </c>
      <c r="K502" s="191" t="s">
        <v>1254</v>
      </c>
      <c r="L502" s="197">
        <v>134.0</v>
      </c>
    </row>
    <row r="503">
      <c r="A503" s="191" t="s">
        <v>473</v>
      </c>
      <c r="B503" s="191"/>
      <c r="C503" s="36"/>
      <c r="D503" s="36"/>
      <c r="E503" s="195" t="str">
        <f t="shared" si="1"/>
        <v>360</v>
      </c>
      <c r="F503" s="36" t="str">
        <f t="shared" si="2"/>
        <v>wynaut</v>
      </c>
      <c r="G503" s="196">
        <v>360.0</v>
      </c>
      <c r="H503" s="197">
        <v>216.0</v>
      </c>
      <c r="I503" s="197">
        <v>360.0</v>
      </c>
      <c r="J503" s="191" t="s">
        <v>1254</v>
      </c>
      <c r="K503" s="191" t="s">
        <v>1254</v>
      </c>
      <c r="L503" s="191" t="s">
        <v>1254</v>
      </c>
    </row>
    <row r="504">
      <c r="A504" s="191" t="s">
        <v>474</v>
      </c>
      <c r="B504" s="191"/>
      <c r="C504" s="36"/>
      <c r="D504" s="36"/>
      <c r="E504" s="195" t="str">
        <f t="shared" si="1"/>
        <v>361</v>
      </c>
      <c r="F504" s="36" t="str">
        <f t="shared" si="2"/>
        <v>snorunt</v>
      </c>
      <c r="G504" s="196">
        <v>361.0</v>
      </c>
      <c r="H504" s="197">
        <v>79.0</v>
      </c>
      <c r="I504" s="197">
        <v>361.0</v>
      </c>
      <c r="J504" s="197">
        <v>205.0</v>
      </c>
      <c r="K504" s="191" t="s">
        <v>4105</v>
      </c>
      <c r="L504" s="197">
        <v>169.0</v>
      </c>
    </row>
    <row r="505">
      <c r="A505" s="191" t="s">
        <v>475</v>
      </c>
      <c r="B505" s="191"/>
      <c r="C505" s="36"/>
      <c r="D505" s="36"/>
      <c r="E505" s="195" t="str">
        <f t="shared" si="1"/>
        <v>362</v>
      </c>
      <c r="F505" s="36" t="str">
        <f t="shared" si="2"/>
        <v>glalie</v>
      </c>
      <c r="G505" s="196">
        <v>362.0</v>
      </c>
      <c r="H505" s="197">
        <v>80.0</v>
      </c>
      <c r="I505" s="197">
        <v>362.0</v>
      </c>
      <c r="J505" s="197">
        <v>206.0</v>
      </c>
      <c r="K505" s="191" t="s">
        <v>4106</v>
      </c>
      <c r="L505" s="197">
        <v>170.0</v>
      </c>
    </row>
    <row r="506">
      <c r="A506" s="191" t="s">
        <v>476</v>
      </c>
      <c r="B506" s="191"/>
      <c r="C506" s="36"/>
      <c r="D506" s="36"/>
      <c r="E506" s="195" t="str">
        <f t="shared" si="1"/>
        <v>363</v>
      </c>
      <c r="F506" s="36" t="str">
        <f t="shared" si="2"/>
        <v>spheal</v>
      </c>
      <c r="G506" s="196">
        <v>363.0</v>
      </c>
      <c r="H506" s="191" t="s">
        <v>4107</v>
      </c>
      <c r="I506" s="197">
        <v>363.0</v>
      </c>
      <c r="J506" s="197">
        <v>143.0</v>
      </c>
      <c r="K506" s="191" t="s">
        <v>1254</v>
      </c>
      <c r="L506" s="191" t="s">
        <v>1254</v>
      </c>
    </row>
    <row r="507">
      <c r="A507" s="191" t="s">
        <v>477</v>
      </c>
      <c r="B507" s="191"/>
      <c r="C507" s="36"/>
      <c r="D507" s="36"/>
      <c r="E507" s="195" t="str">
        <f t="shared" si="1"/>
        <v>364</v>
      </c>
      <c r="F507" s="36" t="str">
        <f t="shared" si="2"/>
        <v>sealeo</v>
      </c>
      <c r="G507" s="196">
        <v>364.0</v>
      </c>
      <c r="H507" s="191" t="s">
        <v>4108</v>
      </c>
      <c r="I507" s="197">
        <v>364.0</v>
      </c>
      <c r="J507" s="197">
        <v>144.0</v>
      </c>
      <c r="K507" s="191" t="s">
        <v>1254</v>
      </c>
      <c r="L507" s="191" t="s">
        <v>1254</v>
      </c>
    </row>
    <row r="508">
      <c r="A508" s="191" t="s">
        <v>478</v>
      </c>
      <c r="B508" s="191"/>
      <c r="C508" s="36"/>
      <c r="D508" s="36"/>
      <c r="E508" s="195" t="str">
        <f t="shared" si="1"/>
        <v>365</v>
      </c>
      <c r="F508" s="36" t="str">
        <f t="shared" si="2"/>
        <v>walrein</v>
      </c>
      <c r="G508" s="196">
        <v>365.0</v>
      </c>
      <c r="H508" s="191" t="s">
        <v>4109</v>
      </c>
      <c r="I508" s="197">
        <v>365.0</v>
      </c>
      <c r="J508" s="197">
        <v>145.0</v>
      </c>
      <c r="K508" s="191" t="s">
        <v>1254</v>
      </c>
      <c r="L508" s="191" t="s">
        <v>1254</v>
      </c>
    </row>
    <row r="509">
      <c r="A509" s="191" t="s">
        <v>479</v>
      </c>
      <c r="B509" s="191"/>
      <c r="C509" s="36"/>
      <c r="D509" s="36"/>
      <c r="E509" s="195" t="str">
        <f t="shared" si="1"/>
        <v>366</v>
      </c>
      <c r="F509" s="36" t="str">
        <f t="shared" si="2"/>
        <v>clamperl</v>
      </c>
      <c r="G509" s="196">
        <v>366.0</v>
      </c>
      <c r="H509" s="191" t="s">
        <v>1254</v>
      </c>
      <c r="I509" s="197">
        <v>366.0</v>
      </c>
      <c r="J509" s="191" t="s">
        <v>1254</v>
      </c>
      <c r="K509" s="191" t="s">
        <v>1254</v>
      </c>
      <c r="L509" s="191" t="s">
        <v>1254</v>
      </c>
    </row>
    <row r="510">
      <c r="A510" s="191" t="s">
        <v>480</v>
      </c>
      <c r="B510" s="191"/>
      <c r="C510" s="36"/>
      <c r="D510" s="36"/>
      <c r="E510" s="195" t="str">
        <f t="shared" si="1"/>
        <v>367</v>
      </c>
      <c r="F510" s="36" t="str">
        <f t="shared" si="2"/>
        <v>huntail</v>
      </c>
      <c r="G510" s="196">
        <v>367.0</v>
      </c>
      <c r="H510" s="191" t="s">
        <v>1254</v>
      </c>
      <c r="I510" s="197">
        <v>367.0</v>
      </c>
      <c r="J510" s="191" t="s">
        <v>1254</v>
      </c>
      <c r="K510" s="191" t="s">
        <v>1254</v>
      </c>
      <c r="L510" s="191" t="s">
        <v>1254</v>
      </c>
    </row>
    <row r="511">
      <c r="A511" s="191" t="s">
        <v>481</v>
      </c>
      <c r="B511" s="191"/>
      <c r="C511" s="36"/>
      <c r="D511" s="36"/>
      <c r="E511" s="195" t="str">
        <f t="shared" si="1"/>
        <v>368</v>
      </c>
      <c r="F511" s="36" t="str">
        <f t="shared" si="2"/>
        <v>gorebyss</v>
      </c>
      <c r="G511" s="196">
        <v>368.0</v>
      </c>
      <c r="H511" s="191" t="s">
        <v>1254</v>
      </c>
      <c r="I511" s="197">
        <v>368.0</v>
      </c>
      <c r="J511" s="191" t="s">
        <v>1254</v>
      </c>
      <c r="K511" s="191" t="s">
        <v>1254</v>
      </c>
      <c r="L511" s="191" t="s">
        <v>1254</v>
      </c>
    </row>
    <row r="512">
      <c r="A512" s="191" t="s">
        <v>482</v>
      </c>
      <c r="B512" s="191"/>
      <c r="C512" s="36"/>
      <c r="D512" s="36"/>
      <c r="E512" s="195" t="str">
        <f t="shared" si="1"/>
        <v>369</v>
      </c>
      <c r="F512" s="36" t="str">
        <f t="shared" si="2"/>
        <v>relicanth</v>
      </c>
      <c r="G512" s="196">
        <v>369.0</v>
      </c>
      <c r="H512" s="191" t="s">
        <v>4110</v>
      </c>
      <c r="I512" s="197">
        <v>369.0</v>
      </c>
      <c r="J512" s="191" t="s">
        <v>1254</v>
      </c>
      <c r="K512" s="191" t="s">
        <v>1254</v>
      </c>
      <c r="L512" s="191" t="s">
        <v>1254</v>
      </c>
    </row>
    <row r="513">
      <c r="A513" s="191" t="s">
        <v>482</v>
      </c>
      <c r="B513" s="191"/>
      <c r="C513" s="36"/>
      <c r="D513" s="36" t="s">
        <v>80</v>
      </c>
      <c r="E513" s="195" t="str">
        <f t="shared" si="1"/>
        <v>369-f</v>
      </c>
      <c r="F513" s="36" t="str">
        <f t="shared" si="2"/>
        <v>relicanth-f</v>
      </c>
      <c r="G513" s="196">
        <v>369.0</v>
      </c>
      <c r="H513" s="191" t="s">
        <v>4110</v>
      </c>
      <c r="I513" s="197">
        <v>369.0</v>
      </c>
      <c r="J513" s="191" t="s">
        <v>1254</v>
      </c>
      <c r="K513" s="191" t="s">
        <v>1254</v>
      </c>
      <c r="L513" s="191" t="s">
        <v>1254</v>
      </c>
    </row>
    <row r="514">
      <c r="A514" s="191" t="s">
        <v>483</v>
      </c>
      <c r="B514" s="191"/>
      <c r="C514" s="36"/>
      <c r="D514" s="36"/>
      <c r="E514" s="195" t="str">
        <f t="shared" si="1"/>
        <v>370</v>
      </c>
      <c r="F514" s="36" t="str">
        <f t="shared" si="2"/>
        <v>luvdisc</v>
      </c>
      <c r="G514" s="196">
        <v>370.0</v>
      </c>
      <c r="H514" s="191" t="s">
        <v>1254</v>
      </c>
      <c r="I514" s="197">
        <v>370.0</v>
      </c>
      <c r="J514" s="191" t="s">
        <v>1254</v>
      </c>
      <c r="K514" s="191" t="s">
        <v>4111</v>
      </c>
      <c r="L514" s="191" t="s">
        <v>1254</v>
      </c>
    </row>
    <row r="515">
      <c r="A515" s="191" t="s">
        <v>484</v>
      </c>
      <c r="B515" s="191"/>
      <c r="C515" s="36"/>
      <c r="D515" s="36"/>
      <c r="E515" s="195" t="str">
        <f t="shared" si="1"/>
        <v>371</v>
      </c>
      <c r="F515" s="36" t="str">
        <f t="shared" si="2"/>
        <v>bagon</v>
      </c>
      <c r="G515" s="196">
        <v>371.0</v>
      </c>
      <c r="H515" s="191" t="s">
        <v>4112</v>
      </c>
      <c r="I515" s="197">
        <v>371.0</v>
      </c>
      <c r="J515" s="191" t="s">
        <v>1254</v>
      </c>
      <c r="K515" s="191" t="s">
        <v>4113</v>
      </c>
      <c r="L515" s="197">
        <v>220.0</v>
      </c>
    </row>
    <row r="516">
      <c r="A516" s="191" t="s">
        <v>485</v>
      </c>
      <c r="B516" s="191"/>
      <c r="C516" s="36"/>
      <c r="D516" s="36"/>
      <c r="E516" s="195" t="str">
        <f t="shared" si="1"/>
        <v>372</v>
      </c>
      <c r="F516" s="36" t="str">
        <f t="shared" si="2"/>
        <v>shelgon</v>
      </c>
      <c r="G516" s="196">
        <v>372.0</v>
      </c>
      <c r="H516" s="191" t="s">
        <v>4114</v>
      </c>
      <c r="I516" s="197">
        <v>372.0</v>
      </c>
      <c r="J516" s="191" t="s">
        <v>1254</v>
      </c>
      <c r="K516" s="191" t="s">
        <v>4115</v>
      </c>
      <c r="L516" s="197">
        <v>221.0</v>
      </c>
    </row>
    <row r="517">
      <c r="A517" s="191" t="s">
        <v>486</v>
      </c>
      <c r="B517" s="191"/>
      <c r="C517" s="36"/>
      <c r="D517" s="36"/>
      <c r="E517" s="195" t="str">
        <f t="shared" si="1"/>
        <v>373</v>
      </c>
      <c r="F517" s="36" t="str">
        <f t="shared" si="2"/>
        <v>salamence</v>
      </c>
      <c r="G517" s="196">
        <v>373.0</v>
      </c>
      <c r="H517" s="191" t="s">
        <v>4116</v>
      </c>
      <c r="I517" s="197">
        <v>373.0</v>
      </c>
      <c r="J517" s="191" t="s">
        <v>1254</v>
      </c>
      <c r="K517" s="191" t="s">
        <v>4117</v>
      </c>
      <c r="L517" s="197">
        <v>222.0</v>
      </c>
    </row>
    <row r="518">
      <c r="A518" s="191" t="s">
        <v>487</v>
      </c>
      <c r="B518" s="191"/>
      <c r="C518" s="36"/>
      <c r="D518" s="36"/>
      <c r="E518" s="195" t="str">
        <f t="shared" si="1"/>
        <v>374</v>
      </c>
      <c r="F518" s="36" t="str">
        <f t="shared" si="2"/>
        <v>beldum</v>
      </c>
      <c r="G518" s="196">
        <v>374.0</v>
      </c>
      <c r="H518" s="191" t="s">
        <v>4118</v>
      </c>
      <c r="I518" s="197">
        <v>374.0</v>
      </c>
      <c r="J518" s="191" t="s">
        <v>1254</v>
      </c>
      <c r="K518" s="191" t="s">
        <v>4119</v>
      </c>
      <c r="L518" s="197">
        <v>225.0</v>
      </c>
    </row>
    <row r="519">
      <c r="A519" s="191" t="s">
        <v>488</v>
      </c>
      <c r="B519" s="191"/>
      <c r="C519" s="36"/>
      <c r="D519" s="36"/>
      <c r="E519" s="195" t="str">
        <f t="shared" si="1"/>
        <v>375</v>
      </c>
      <c r="F519" s="36" t="str">
        <f t="shared" si="2"/>
        <v>metang</v>
      </c>
      <c r="G519" s="196">
        <v>375.0</v>
      </c>
      <c r="H519" s="191" t="s">
        <v>4120</v>
      </c>
      <c r="I519" s="197">
        <v>375.0</v>
      </c>
      <c r="J519" s="191" t="s">
        <v>1254</v>
      </c>
      <c r="K519" s="191" t="s">
        <v>4121</v>
      </c>
      <c r="L519" s="197">
        <v>226.0</v>
      </c>
    </row>
    <row r="520">
      <c r="A520" s="191" t="s">
        <v>489</v>
      </c>
      <c r="B520" s="191"/>
      <c r="C520" s="36"/>
      <c r="D520" s="36"/>
      <c r="E520" s="195" t="str">
        <f t="shared" si="1"/>
        <v>376</v>
      </c>
      <c r="F520" s="36" t="str">
        <f t="shared" si="2"/>
        <v>metagross</v>
      </c>
      <c r="G520" s="196">
        <v>376.0</v>
      </c>
      <c r="H520" s="191" t="s">
        <v>4122</v>
      </c>
      <c r="I520" s="197">
        <v>376.0</v>
      </c>
      <c r="J520" s="191" t="s">
        <v>1254</v>
      </c>
      <c r="K520" s="191" t="s">
        <v>4123</v>
      </c>
      <c r="L520" s="197">
        <v>227.0</v>
      </c>
    </row>
    <row r="521">
      <c r="A521" s="191" t="s">
        <v>490</v>
      </c>
      <c r="B521" s="191"/>
      <c r="C521" s="36"/>
      <c r="D521" s="36"/>
      <c r="E521" s="195" t="str">
        <f t="shared" si="1"/>
        <v>377</v>
      </c>
      <c r="F521" s="36" t="str">
        <f t="shared" si="2"/>
        <v>regirock</v>
      </c>
      <c r="G521" s="196">
        <v>377.0</v>
      </c>
      <c r="H521" s="191" t="s">
        <v>4124</v>
      </c>
      <c r="I521" s="197">
        <v>377.0</v>
      </c>
      <c r="J521" s="191" t="s">
        <v>1254</v>
      </c>
      <c r="K521" s="191" t="s">
        <v>1254</v>
      </c>
      <c r="L521" s="191" t="s">
        <v>1254</v>
      </c>
    </row>
    <row r="522">
      <c r="A522" s="191" t="s">
        <v>491</v>
      </c>
      <c r="B522" s="191"/>
      <c r="C522" s="36"/>
      <c r="D522" s="36"/>
      <c r="E522" s="195" t="str">
        <f t="shared" si="1"/>
        <v>378</v>
      </c>
      <c r="F522" s="36" t="str">
        <f t="shared" si="2"/>
        <v>regice</v>
      </c>
      <c r="G522" s="196">
        <v>378.0</v>
      </c>
      <c r="H522" s="191" t="s">
        <v>4125</v>
      </c>
      <c r="I522" s="197">
        <v>378.0</v>
      </c>
      <c r="J522" s="191" t="s">
        <v>1254</v>
      </c>
      <c r="K522" s="191" t="s">
        <v>1254</v>
      </c>
      <c r="L522" s="191" t="s">
        <v>1254</v>
      </c>
    </row>
    <row r="523">
      <c r="A523" s="191" t="s">
        <v>492</v>
      </c>
      <c r="B523" s="191"/>
      <c r="C523" s="36"/>
      <c r="D523" s="36"/>
      <c r="E523" s="195" t="str">
        <f t="shared" si="1"/>
        <v>379</v>
      </c>
      <c r="F523" s="36" t="str">
        <f t="shared" si="2"/>
        <v>registeel</v>
      </c>
      <c r="G523" s="196">
        <v>379.0</v>
      </c>
      <c r="H523" s="191" t="s">
        <v>4126</v>
      </c>
      <c r="I523" s="197">
        <v>379.0</v>
      </c>
      <c r="J523" s="191" t="s">
        <v>1254</v>
      </c>
      <c r="K523" s="191" t="s">
        <v>1254</v>
      </c>
      <c r="L523" s="191" t="s">
        <v>1254</v>
      </c>
    </row>
    <row r="524">
      <c r="A524" s="191" t="s">
        <v>493</v>
      </c>
      <c r="B524" s="191"/>
      <c r="C524" s="36"/>
      <c r="D524" s="36"/>
      <c r="E524" s="195" t="str">
        <f t="shared" si="1"/>
        <v>380</v>
      </c>
      <c r="F524" s="36" t="str">
        <f t="shared" si="2"/>
        <v>latias</v>
      </c>
      <c r="G524" s="196">
        <v>380.0</v>
      </c>
      <c r="H524" s="191" t="s">
        <v>1254</v>
      </c>
      <c r="I524" s="197">
        <v>380.0</v>
      </c>
      <c r="J524" s="191" t="s">
        <v>1254</v>
      </c>
      <c r="K524" s="191" t="s">
        <v>1254</v>
      </c>
      <c r="L524" s="191" t="s">
        <v>4127</v>
      </c>
    </row>
    <row r="525">
      <c r="A525" s="191" t="s">
        <v>494</v>
      </c>
      <c r="B525" s="191"/>
      <c r="C525" s="36"/>
      <c r="D525" s="36"/>
      <c r="E525" s="195" t="str">
        <f t="shared" si="1"/>
        <v>381</v>
      </c>
      <c r="F525" s="36" t="str">
        <f t="shared" si="2"/>
        <v>latios</v>
      </c>
      <c r="G525" s="196">
        <v>381.0</v>
      </c>
      <c r="H525" s="191" t="s">
        <v>1254</v>
      </c>
      <c r="I525" s="197">
        <v>381.0</v>
      </c>
      <c r="J525" s="191" t="s">
        <v>1254</v>
      </c>
      <c r="K525" s="191" t="s">
        <v>1254</v>
      </c>
      <c r="L525" s="191" t="s">
        <v>4128</v>
      </c>
    </row>
    <row r="526">
      <c r="A526" s="191" t="s">
        <v>495</v>
      </c>
      <c r="B526" s="191"/>
      <c r="C526" s="36"/>
      <c r="D526" s="36"/>
      <c r="E526" s="195" t="str">
        <f t="shared" si="1"/>
        <v>382</v>
      </c>
      <c r="F526" s="36" t="str">
        <f t="shared" si="2"/>
        <v>kyogre</v>
      </c>
      <c r="G526" s="196">
        <v>382.0</v>
      </c>
      <c r="H526" s="191" t="s">
        <v>1254</v>
      </c>
      <c r="I526" s="197">
        <v>382.0</v>
      </c>
      <c r="J526" s="191" t="s">
        <v>1254</v>
      </c>
      <c r="K526" s="191" t="s">
        <v>1254</v>
      </c>
      <c r="L526" s="191" t="s">
        <v>4129</v>
      </c>
    </row>
    <row r="527">
      <c r="A527" s="191" t="s">
        <v>496</v>
      </c>
      <c r="B527" s="191"/>
      <c r="C527" s="36"/>
      <c r="D527" s="36"/>
      <c r="E527" s="195" t="str">
        <f t="shared" si="1"/>
        <v>383</v>
      </c>
      <c r="F527" s="36" t="str">
        <f t="shared" si="2"/>
        <v>groudon</v>
      </c>
      <c r="G527" s="196">
        <v>383.0</v>
      </c>
      <c r="H527" s="191" t="s">
        <v>1254</v>
      </c>
      <c r="I527" s="197">
        <v>383.0</v>
      </c>
      <c r="J527" s="191" t="s">
        <v>1254</v>
      </c>
      <c r="K527" s="191" t="s">
        <v>1254</v>
      </c>
      <c r="L527" s="191" t="s">
        <v>4130</v>
      </c>
    </row>
    <row r="528">
      <c r="A528" s="191" t="s">
        <v>497</v>
      </c>
      <c r="B528" s="191"/>
      <c r="C528" s="36"/>
      <c r="D528" s="36"/>
      <c r="E528" s="195" t="str">
        <f t="shared" si="1"/>
        <v>384</v>
      </c>
      <c r="F528" s="36" t="str">
        <f t="shared" si="2"/>
        <v>rayquaza</v>
      </c>
      <c r="G528" s="196">
        <v>384.0</v>
      </c>
      <c r="H528" s="191" t="s">
        <v>1254</v>
      </c>
      <c r="I528" s="197">
        <v>384.0</v>
      </c>
      <c r="J528" s="191" t="s">
        <v>1254</v>
      </c>
      <c r="K528" s="191" t="s">
        <v>1254</v>
      </c>
      <c r="L528" s="191" t="s">
        <v>4131</v>
      </c>
    </row>
    <row r="529">
      <c r="A529" s="191" t="s">
        <v>498</v>
      </c>
      <c r="B529" s="191"/>
      <c r="C529" s="36"/>
      <c r="D529" s="36"/>
      <c r="E529" s="195" t="str">
        <f t="shared" si="1"/>
        <v>385</v>
      </c>
      <c r="F529" s="36" t="str">
        <f t="shared" si="2"/>
        <v>jirachi</v>
      </c>
      <c r="G529" s="196">
        <v>385.0</v>
      </c>
      <c r="H529" s="191" t="s">
        <v>1254</v>
      </c>
      <c r="I529" s="197">
        <v>385.0</v>
      </c>
      <c r="J529" s="191" t="s">
        <v>1254</v>
      </c>
      <c r="K529" s="191" t="s">
        <v>1254</v>
      </c>
      <c r="L529" s="191" t="s">
        <v>1254</v>
      </c>
    </row>
    <row r="530">
      <c r="A530" s="191" t="s">
        <v>499</v>
      </c>
      <c r="B530" s="191" t="s">
        <v>500</v>
      </c>
      <c r="C530" s="36"/>
      <c r="D530" s="36"/>
      <c r="E530" s="195" t="str">
        <f t="shared" si="1"/>
        <v>386</v>
      </c>
      <c r="F530" s="36" t="str">
        <f t="shared" si="2"/>
        <v>deoxys</v>
      </c>
      <c r="G530" s="196">
        <v>386.0</v>
      </c>
      <c r="H530" s="191" t="s">
        <v>1254</v>
      </c>
      <c r="I530" s="197">
        <v>386.0</v>
      </c>
      <c r="J530" s="191" t="s">
        <v>1254</v>
      </c>
      <c r="K530" s="191" t="s">
        <v>1254</v>
      </c>
      <c r="L530" s="191" t="s">
        <v>1254</v>
      </c>
    </row>
    <row r="531">
      <c r="A531" s="191" t="s">
        <v>499</v>
      </c>
      <c r="B531" s="191" t="s">
        <v>501</v>
      </c>
      <c r="C531" s="198">
        <v>-1.0</v>
      </c>
      <c r="D531" s="36"/>
      <c r="E531" s="195" t="str">
        <f t="shared" si="1"/>
        <v>386-1</v>
      </c>
      <c r="F531" s="36" t="str">
        <f t="shared" si="2"/>
        <v>deoxys-1</v>
      </c>
      <c r="G531" s="196">
        <v>386.0</v>
      </c>
      <c r="H531" s="191" t="s">
        <v>1254</v>
      </c>
      <c r="I531" s="197">
        <v>386.0</v>
      </c>
      <c r="J531" s="191" t="s">
        <v>1254</v>
      </c>
      <c r="K531" s="191" t="s">
        <v>1254</v>
      </c>
      <c r="L531" s="191" t="s">
        <v>1254</v>
      </c>
    </row>
    <row r="532">
      <c r="A532" s="191" t="s">
        <v>499</v>
      </c>
      <c r="B532" s="191" t="s">
        <v>502</v>
      </c>
      <c r="C532" s="198">
        <v>-2.0</v>
      </c>
      <c r="D532" s="36"/>
      <c r="E532" s="195" t="str">
        <f t="shared" si="1"/>
        <v>386-2</v>
      </c>
      <c r="F532" s="36" t="str">
        <f t="shared" si="2"/>
        <v>deoxys-2</v>
      </c>
      <c r="G532" s="196">
        <v>386.0</v>
      </c>
      <c r="H532" s="191" t="s">
        <v>1254</v>
      </c>
      <c r="I532" s="197">
        <v>386.0</v>
      </c>
      <c r="J532" s="191" t="s">
        <v>1254</v>
      </c>
      <c r="K532" s="191" t="s">
        <v>1254</v>
      </c>
      <c r="L532" s="191" t="s">
        <v>1254</v>
      </c>
    </row>
    <row r="533">
      <c r="A533" s="191" t="s">
        <v>499</v>
      </c>
      <c r="B533" s="191" t="s">
        <v>503</v>
      </c>
      <c r="C533" s="198">
        <v>-3.0</v>
      </c>
      <c r="D533" s="36"/>
      <c r="E533" s="195" t="str">
        <f t="shared" si="1"/>
        <v>386-3</v>
      </c>
      <c r="F533" s="36" t="str">
        <f t="shared" si="2"/>
        <v>deoxys-3</v>
      </c>
      <c r="G533" s="196">
        <v>386.0</v>
      </c>
      <c r="H533" s="191" t="s">
        <v>1254</v>
      </c>
      <c r="I533" s="197">
        <v>386.0</v>
      </c>
      <c r="J533" s="191" t="s">
        <v>1254</v>
      </c>
      <c r="K533" s="191" t="s">
        <v>1254</v>
      </c>
      <c r="L533" s="191" t="s">
        <v>1254</v>
      </c>
    </row>
    <row r="534">
      <c r="A534" s="191" t="s">
        <v>504</v>
      </c>
      <c r="B534" s="191"/>
      <c r="C534" s="36"/>
      <c r="D534" s="36"/>
      <c r="E534" s="195" t="str">
        <f t="shared" si="1"/>
        <v>387</v>
      </c>
      <c r="F534" s="36" t="str">
        <f t="shared" si="2"/>
        <v>turtwig</v>
      </c>
      <c r="G534" s="196">
        <v>387.0</v>
      </c>
      <c r="H534" s="191" t="s">
        <v>1254</v>
      </c>
      <c r="I534" s="197">
        <v>387.0</v>
      </c>
      <c r="J534" s="197">
        <v>130.0</v>
      </c>
      <c r="K534" s="191" t="s">
        <v>4132</v>
      </c>
      <c r="L534" s="191" t="s">
        <v>1254</v>
      </c>
    </row>
    <row r="535">
      <c r="A535" s="191" t="s">
        <v>505</v>
      </c>
      <c r="B535" s="191"/>
      <c r="C535" s="36"/>
      <c r="D535" s="36"/>
      <c r="E535" s="195" t="str">
        <f t="shared" si="1"/>
        <v>388</v>
      </c>
      <c r="F535" s="36" t="str">
        <f t="shared" si="2"/>
        <v>grotle</v>
      </c>
      <c r="G535" s="196">
        <v>388.0</v>
      </c>
      <c r="H535" s="191" t="s">
        <v>1254</v>
      </c>
      <c r="I535" s="197">
        <v>388.0</v>
      </c>
      <c r="J535" s="197">
        <v>131.0</v>
      </c>
      <c r="K535" s="191" t="s">
        <v>4133</v>
      </c>
      <c r="L535" s="191" t="s">
        <v>1254</v>
      </c>
    </row>
    <row r="536">
      <c r="A536" s="191" t="s">
        <v>506</v>
      </c>
      <c r="B536" s="191"/>
      <c r="C536" s="36"/>
      <c r="D536" s="36"/>
      <c r="E536" s="195" t="str">
        <f t="shared" si="1"/>
        <v>389</v>
      </c>
      <c r="F536" s="36" t="str">
        <f t="shared" si="2"/>
        <v>torterra</v>
      </c>
      <c r="G536" s="196">
        <v>389.0</v>
      </c>
      <c r="H536" s="191" t="s">
        <v>1254</v>
      </c>
      <c r="I536" s="197">
        <v>389.0</v>
      </c>
      <c r="J536" s="197">
        <v>132.0</v>
      </c>
      <c r="K536" s="191" t="s">
        <v>4134</v>
      </c>
      <c r="L536" s="191" t="s">
        <v>1254</v>
      </c>
    </row>
    <row r="537">
      <c r="A537" s="191" t="s">
        <v>507</v>
      </c>
      <c r="B537" s="191"/>
      <c r="C537" s="36"/>
      <c r="D537" s="36"/>
      <c r="E537" s="195" t="str">
        <f t="shared" si="1"/>
        <v>390</v>
      </c>
      <c r="F537" s="36" t="str">
        <f t="shared" si="2"/>
        <v>chimchar</v>
      </c>
      <c r="G537" s="196">
        <v>390.0</v>
      </c>
      <c r="H537" s="191" t="s">
        <v>1254</v>
      </c>
      <c r="I537" s="197">
        <v>390.0</v>
      </c>
      <c r="J537" s="197">
        <v>61.0</v>
      </c>
      <c r="K537" s="191" t="s">
        <v>4135</v>
      </c>
      <c r="L537" s="191" t="s">
        <v>1254</v>
      </c>
    </row>
    <row r="538">
      <c r="A538" s="191" t="s">
        <v>508</v>
      </c>
      <c r="B538" s="191"/>
      <c r="C538" s="36"/>
      <c r="D538" s="36"/>
      <c r="E538" s="195" t="str">
        <f t="shared" si="1"/>
        <v>391</v>
      </c>
      <c r="F538" s="36" t="str">
        <f t="shared" si="2"/>
        <v>monferno</v>
      </c>
      <c r="G538" s="196">
        <v>391.0</v>
      </c>
      <c r="H538" s="191" t="s">
        <v>1254</v>
      </c>
      <c r="I538" s="197">
        <v>391.0</v>
      </c>
      <c r="J538" s="197">
        <v>62.0</v>
      </c>
      <c r="K538" s="191" t="s">
        <v>4136</v>
      </c>
      <c r="L538" s="191" t="s">
        <v>1254</v>
      </c>
    </row>
    <row r="539">
      <c r="A539" s="191" t="s">
        <v>509</v>
      </c>
      <c r="B539" s="191"/>
      <c r="C539" s="36"/>
      <c r="D539" s="36"/>
      <c r="E539" s="195" t="str">
        <f t="shared" si="1"/>
        <v>392</v>
      </c>
      <c r="F539" s="36" t="str">
        <f t="shared" si="2"/>
        <v>infernape</v>
      </c>
      <c r="G539" s="196">
        <v>392.0</v>
      </c>
      <c r="H539" s="191" t="s">
        <v>1254</v>
      </c>
      <c r="I539" s="197">
        <v>392.0</v>
      </c>
      <c r="J539" s="197">
        <v>63.0</v>
      </c>
      <c r="K539" s="191" t="s">
        <v>4137</v>
      </c>
      <c r="L539" s="191" t="s">
        <v>1254</v>
      </c>
    </row>
    <row r="540">
      <c r="A540" s="191" t="s">
        <v>510</v>
      </c>
      <c r="B540" s="191"/>
      <c r="C540" s="36"/>
      <c r="D540" s="36"/>
      <c r="E540" s="195" t="str">
        <f t="shared" si="1"/>
        <v>393</v>
      </c>
      <c r="F540" s="36" t="str">
        <f t="shared" si="2"/>
        <v>piplup</v>
      </c>
      <c r="G540" s="196">
        <v>393.0</v>
      </c>
      <c r="H540" s="191" t="s">
        <v>1254</v>
      </c>
      <c r="I540" s="197">
        <v>393.0</v>
      </c>
      <c r="J540" s="197">
        <v>161.0</v>
      </c>
      <c r="K540" s="191" t="s">
        <v>4138</v>
      </c>
      <c r="L540" s="191" t="s">
        <v>1254</v>
      </c>
    </row>
    <row r="541">
      <c r="A541" s="191" t="s">
        <v>511</v>
      </c>
      <c r="B541" s="191"/>
      <c r="C541" s="36"/>
      <c r="D541" s="36"/>
      <c r="E541" s="195" t="str">
        <f t="shared" si="1"/>
        <v>394</v>
      </c>
      <c r="F541" s="36" t="str">
        <f t="shared" si="2"/>
        <v>prinplup</v>
      </c>
      <c r="G541" s="196">
        <v>394.0</v>
      </c>
      <c r="H541" s="191" t="s">
        <v>1254</v>
      </c>
      <c r="I541" s="197">
        <v>394.0</v>
      </c>
      <c r="J541" s="197">
        <v>162.0</v>
      </c>
      <c r="K541" s="191" t="s">
        <v>4139</v>
      </c>
      <c r="L541" s="191" t="s">
        <v>1254</v>
      </c>
    </row>
    <row r="542">
      <c r="A542" s="191" t="s">
        <v>512</v>
      </c>
      <c r="B542" s="191"/>
      <c r="C542" s="36"/>
      <c r="D542" s="36"/>
      <c r="E542" s="195" t="str">
        <f t="shared" si="1"/>
        <v>395</v>
      </c>
      <c r="F542" s="36" t="str">
        <f t="shared" si="2"/>
        <v>empoleon</v>
      </c>
      <c r="G542" s="196">
        <v>395.0</v>
      </c>
      <c r="H542" s="191" t="s">
        <v>1254</v>
      </c>
      <c r="I542" s="197">
        <v>395.0</v>
      </c>
      <c r="J542" s="197">
        <v>163.0</v>
      </c>
      <c r="K542" s="191" t="s">
        <v>4140</v>
      </c>
      <c r="L542" s="191" t="s">
        <v>1254</v>
      </c>
    </row>
    <row r="543">
      <c r="A543" s="191" t="s">
        <v>513</v>
      </c>
      <c r="B543" s="191"/>
      <c r="C543" s="36"/>
      <c r="D543" s="36"/>
      <c r="E543" s="195" t="str">
        <f t="shared" si="1"/>
        <v>396</v>
      </c>
      <c r="F543" s="36" t="str">
        <f t="shared" si="2"/>
        <v>starly</v>
      </c>
      <c r="G543" s="196">
        <v>396.0</v>
      </c>
      <c r="H543" s="191" t="s">
        <v>1254</v>
      </c>
      <c r="I543" s="197">
        <v>396.0</v>
      </c>
      <c r="J543" s="197">
        <v>12.0</v>
      </c>
      <c r="K543" s="191" t="s">
        <v>4141</v>
      </c>
      <c r="L543" s="191" t="s">
        <v>4142</v>
      </c>
    </row>
    <row r="544">
      <c r="A544" s="191" t="s">
        <v>513</v>
      </c>
      <c r="B544" s="191"/>
      <c r="C544" s="36"/>
      <c r="D544" s="36" t="s">
        <v>80</v>
      </c>
      <c r="E544" s="195" t="str">
        <f t="shared" si="1"/>
        <v>396-f</v>
      </c>
      <c r="F544" s="36" t="str">
        <f t="shared" si="2"/>
        <v>starly-f</v>
      </c>
      <c r="G544" s="196">
        <v>396.0</v>
      </c>
      <c r="H544" s="191" t="s">
        <v>1254</v>
      </c>
      <c r="I544" s="197">
        <v>396.0</v>
      </c>
      <c r="J544" s="197">
        <v>12.0</v>
      </c>
      <c r="K544" s="191" t="s">
        <v>4141</v>
      </c>
      <c r="L544" s="191" t="s">
        <v>4142</v>
      </c>
    </row>
    <row r="545">
      <c r="A545" s="191" t="s">
        <v>514</v>
      </c>
      <c r="B545" s="191"/>
      <c r="C545" s="36"/>
      <c r="D545" s="36"/>
      <c r="E545" s="195" t="str">
        <f t="shared" si="1"/>
        <v>397</v>
      </c>
      <c r="F545" s="36" t="str">
        <f t="shared" si="2"/>
        <v>staravia</v>
      </c>
      <c r="G545" s="196">
        <v>397.0</v>
      </c>
      <c r="H545" s="191" t="s">
        <v>1254</v>
      </c>
      <c r="I545" s="197">
        <v>397.0</v>
      </c>
      <c r="J545" s="197">
        <v>13.0</v>
      </c>
      <c r="K545" s="191" t="s">
        <v>4143</v>
      </c>
      <c r="L545" s="191" t="s">
        <v>4144</v>
      </c>
    </row>
    <row r="546">
      <c r="A546" s="191" t="s">
        <v>514</v>
      </c>
      <c r="B546" s="191"/>
      <c r="C546" s="36"/>
      <c r="D546" s="36" t="s">
        <v>80</v>
      </c>
      <c r="E546" s="195" t="str">
        <f t="shared" si="1"/>
        <v>397-f</v>
      </c>
      <c r="F546" s="36" t="str">
        <f t="shared" si="2"/>
        <v>staravia-f</v>
      </c>
      <c r="G546" s="196">
        <v>397.0</v>
      </c>
      <c r="H546" s="191" t="s">
        <v>1254</v>
      </c>
      <c r="I546" s="197">
        <v>397.0</v>
      </c>
      <c r="J546" s="197">
        <v>13.0</v>
      </c>
      <c r="K546" s="191" t="s">
        <v>4143</v>
      </c>
      <c r="L546" s="191" t="s">
        <v>4144</v>
      </c>
    </row>
    <row r="547">
      <c r="A547" s="191" t="s">
        <v>515</v>
      </c>
      <c r="B547" s="191"/>
      <c r="C547" s="36"/>
      <c r="D547" s="36"/>
      <c r="E547" s="195" t="str">
        <f t="shared" si="1"/>
        <v>398</v>
      </c>
      <c r="F547" s="36" t="str">
        <f t="shared" si="2"/>
        <v>staraptor</v>
      </c>
      <c r="G547" s="196">
        <v>398.0</v>
      </c>
      <c r="H547" s="191" t="s">
        <v>1254</v>
      </c>
      <c r="I547" s="197">
        <v>398.0</v>
      </c>
      <c r="J547" s="197">
        <v>14.0</v>
      </c>
      <c r="K547" s="191" t="s">
        <v>4145</v>
      </c>
      <c r="L547" s="191" t="s">
        <v>4146</v>
      </c>
    </row>
    <row r="548">
      <c r="A548" s="191" t="s">
        <v>515</v>
      </c>
      <c r="B548" s="191"/>
      <c r="C548" s="36"/>
      <c r="D548" s="36" t="s">
        <v>80</v>
      </c>
      <c r="E548" s="195" t="str">
        <f t="shared" si="1"/>
        <v>398-f</v>
      </c>
      <c r="F548" s="36" t="str">
        <f t="shared" si="2"/>
        <v>staraptor-f</v>
      </c>
      <c r="G548" s="196">
        <v>398.0</v>
      </c>
      <c r="H548" s="191" t="s">
        <v>1254</v>
      </c>
      <c r="I548" s="197">
        <v>398.0</v>
      </c>
      <c r="J548" s="197">
        <v>14.0</v>
      </c>
      <c r="K548" s="191" t="s">
        <v>4145</v>
      </c>
      <c r="L548" s="191" t="s">
        <v>4146</v>
      </c>
    </row>
    <row r="549">
      <c r="A549" s="191" t="s">
        <v>516</v>
      </c>
      <c r="B549" s="191"/>
      <c r="C549" s="36"/>
      <c r="D549" s="36"/>
      <c r="E549" s="195" t="str">
        <f t="shared" si="1"/>
        <v>399</v>
      </c>
      <c r="F549" s="36" t="str">
        <f t="shared" si="2"/>
        <v>bidoof</v>
      </c>
      <c r="G549" s="196">
        <v>399.0</v>
      </c>
      <c r="H549" s="191" t="s">
        <v>1254</v>
      </c>
      <c r="I549" s="197">
        <v>399.0</v>
      </c>
      <c r="J549" s="197">
        <v>10.0</v>
      </c>
      <c r="K549" s="191" t="s">
        <v>1254</v>
      </c>
      <c r="L549" s="191" t="s">
        <v>1254</v>
      </c>
    </row>
    <row r="550">
      <c r="A550" s="191" t="s">
        <v>516</v>
      </c>
      <c r="B550" s="191"/>
      <c r="C550" s="36"/>
      <c r="D550" s="36" t="s">
        <v>80</v>
      </c>
      <c r="E550" s="195" t="str">
        <f t="shared" si="1"/>
        <v>399-f</v>
      </c>
      <c r="F550" s="36" t="str">
        <f t="shared" si="2"/>
        <v>bidoof-f</v>
      </c>
      <c r="G550" s="196">
        <v>399.0</v>
      </c>
      <c r="H550" s="191" t="s">
        <v>1254</v>
      </c>
      <c r="I550" s="197">
        <v>399.0</v>
      </c>
      <c r="J550" s="197">
        <v>10.0</v>
      </c>
      <c r="K550" s="191" t="s">
        <v>1254</v>
      </c>
      <c r="L550" s="191" t="s">
        <v>1254</v>
      </c>
    </row>
    <row r="551">
      <c r="A551" s="191" t="s">
        <v>517</v>
      </c>
      <c r="B551" s="191"/>
      <c r="C551" s="36"/>
      <c r="D551" s="36"/>
      <c r="E551" s="195" t="str">
        <f t="shared" si="1"/>
        <v>400</v>
      </c>
      <c r="F551" s="36" t="str">
        <f t="shared" si="2"/>
        <v>bibarel</v>
      </c>
      <c r="G551" s="196">
        <v>400.0</v>
      </c>
      <c r="H551" s="191" t="s">
        <v>1254</v>
      </c>
      <c r="I551" s="197">
        <v>400.0</v>
      </c>
      <c r="J551" s="197">
        <v>11.0</v>
      </c>
      <c r="K551" s="191" t="s">
        <v>1254</v>
      </c>
      <c r="L551" s="191" t="s">
        <v>1254</v>
      </c>
    </row>
    <row r="552">
      <c r="A552" s="191" t="s">
        <v>517</v>
      </c>
      <c r="B552" s="191"/>
      <c r="C552" s="36"/>
      <c r="D552" s="36" t="s">
        <v>80</v>
      </c>
      <c r="E552" s="195" t="str">
        <f t="shared" si="1"/>
        <v>400-f</v>
      </c>
      <c r="F552" s="36" t="str">
        <f t="shared" si="2"/>
        <v>bibarel-f</v>
      </c>
      <c r="G552" s="196">
        <v>400.0</v>
      </c>
      <c r="H552" s="191" t="s">
        <v>1254</v>
      </c>
      <c r="I552" s="197">
        <v>400.0</v>
      </c>
      <c r="J552" s="197">
        <v>11.0</v>
      </c>
      <c r="K552" s="191" t="s">
        <v>1254</v>
      </c>
      <c r="L552" s="191" t="s">
        <v>1254</v>
      </c>
    </row>
    <row r="553">
      <c r="A553" s="191" t="s">
        <v>518</v>
      </c>
      <c r="B553" s="191"/>
      <c r="C553" s="36"/>
      <c r="D553" s="36"/>
      <c r="E553" s="195" t="str">
        <f t="shared" si="1"/>
        <v>401</v>
      </c>
      <c r="F553" s="36" t="str">
        <f t="shared" si="2"/>
        <v>kricketot</v>
      </c>
      <c r="G553" s="196">
        <v>401.0</v>
      </c>
      <c r="H553" s="191" t="s">
        <v>1254</v>
      </c>
      <c r="I553" s="197">
        <v>401.0</v>
      </c>
      <c r="J553" s="197">
        <v>39.0</v>
      </c>
      <c r="K553" s="191" t="s">
        <v>4147</v>
      </c>
      <c r="L553" s="191" t="s">
        <v>1254</v>
      </c>
    </row>
    <row r="554">
      <c r="A554" s="191" t="s">
        <v>518</v>
      </c>
      <c r="B554" s="191"/>
      <c r="C554" s="36"/>
      <c r="D554" s="36" t="s">
        <v>80</v>
      </c>
      <c r="E554" s="195" t="str">
        <f t="shared" si="1"/>
        <v>401-f</v>
      </c>
      <c r="F554" s="36" t="str">
        <f t="shared" si="2"/>
        <v>kricketot-f</v>
      </c>
      <c r="G554" s="196">
        <v>401.0</v>
      </c>
      <c r="H554" s="191" t="s">
        <v>1254</v>
      </c>
      <c r="I554" s="197">
        <v>401.0</v>
      </c>
      <c r="J554" s="197">
        <v>39.0</v>
      </c>
      <c r="K554" s="191" t="s">
        <v>4147</v>
      </c>
      <c r="L554" s="191" t="s">
        <v>1254</v>
      </c>
    </row>
    <row r="555">
      <c r="A555" s="191" t="s">
        <v>519</v>
      </c>
      <c r="B555" s="191"/>
      <c r="C555" s="36"/>
      <c r="D555" s="36"/>
      <c r="E555" s="195" t="str">
        <f t="shared" si="1"/>
        <v>402</v>
      </c>
      <c r="F555" s="36" t="str">
        <f t="shared" si="2"/>
        <v>kricketune</v>
      </c>
      <c r="G555" s="196">
        <v>402.0</v>
      </c>
      <c r="H555" s="191" t="s">
        <v>1254</v>
      </c>
      <c r="I555" s="197">
        <v>402.0</v>
      </c>
      <c r="J555" s="197">
        <v>40.0</v>
      </c>
      <c r="K555" s="191" t="s">
        <v>4148</v>
      </c>
      <c r="L555" s="191" t="s">
        <v>1254</v>
      </c>
    </row>
    <row r="556">
      <c r="A556" s="191" t="s">
        <v>519</v>
      </c>
      <c r="B556" s="191"/>
      <c r="C556" s="36"/>
      <c r="D556" s="36" t="s">
        <v>80</v>
      </c>
      <c r="E556" s="195" t="str">
        <f t="shared" si="1"/>
        <v>402-f</v>
      </c>
      <c r="F556" s="36" t="str">
        <f t="shared" si="2"/>
        <v>kricketune-f</v>
      </c>
      <c r="G556" s="196">
        <v>402.0</v>
      </c>
      <c r="H556" s="191" t="s">
        <v>1254</v>
      </c>
      <c r="I556" s="197">
        <v>402.0</v>
      </c>
      <c r="J556" s="197">
        <v>40.0</v>
      </c>
      <c r="K556" s="191" t="s">
        <v>4148</v>
      </c>
      <c r="L556" s="191" t="s">
        <v>1254</v>
      </c>
    </row>
    <row r="557">
      <c r="A557" s="191" t="s">
        <v>520</v>
      </c>
      <c r="B557" s="191"/>
      <c r="C557" s="36"/>
      <c r="D557" s="36"/>
      <c r="E557" s="195" t="str">
        <f t="shared" si="1"/>
        <v>403</v>
      </c>
      <c r="F557" s="36" t="str">
        <f t="shared" si="2"/>
        <v>shinx</v>
      </c>
      <c r="G557" s="196">
        <v>403.0</v>
      </c>
      <c r="H557" s="191" t="s">
        <v>4149</v>
      </c>
      <c r="I557" s="197">
        <v>403.0</v>
      </c>
      <c r="J557" s="197">
        <v>15.0</v>
      </c>
      <c r="K557" s="191" t="s">
        <v>4150</v>
      </c>
      <c r="L557" s="191" t="s">
        <v>1254</v>
      </c>
    </row>
    <row r="558">
      <c r="A558" s="191" t="s">
        <v>520</v>
      </c>
      <c r="B558" s="191"/>
      <c r="C558" s="36"/>
      <c r="D558" s="36" t="s">
        <v>80</v>
      </c>
      <c r="E558" s="195" t="str">
        <f t="shared" si="1"/>
        <v>403-f</v>
      </c>
      <c r="F558" s="36" t="str">
        <f t="shared" si="2"/>
        <v>shinx-f</v>
      </c>
      <c r="G558" s="196">
        <v>403.0</v>
      </c>
      <c r="H558" s="191" t="s">
        <v>4149</v>
      </c>
      <c r="I558" s="197">
        <v>403.0</v>
      </c>
      <c r="J558" s="197">
        <v>15.0</v>
      </c>
      <c r="K558" s="191" t="s">
        <v>4150</v>
      </c>
      <c r="L558" s="191" t="s">
        <v>1254</v>
      </c>
    </row>
    <row r="559">
      <c r="A559" s="191" t="s">
        <v>521</v>
      </c>
      <c r="B559" s="191"/>
      <c r="C559" s="36"/>
      <c r="D559" s="36"/>
      <c r="E559" s="195" t="str">
        <f t="shared" si="1"/>
        <v>404</v>
      </c>
      <c r="F559" s="36" t="str">
        <f t="shared" si="2"/>
        <v>luxio</v>
      </c>
      <c r="G559" s="196">
        <v>404.0</v>
      </c>
      <c r="H559" s="191" t="s">
        <v>4151</v>
      </c>
      <c r="I559" s="197">
        <v>404.0</v>
      </c>
      <c r="J559" s="197">
        <v>16.0</v>
      </c>
      <c r="K559" s="191" t="s">
        <v>4152</v>
      </c>
      <c r="L559" s="191" t="s">
        <v>1254</v>
      </c>
    </row>
    <row r="560">
      <c r="A560" s="191" t="s">
        <v>521</v>
      </c>
      <c r="B560" s="191"/>
      <c r="C560" s="36"/>
      <c r="D560" s="36" t="s">
        <v>80</v>
      </c>
      <c r="E560" s="195" t="str">
        <f t="shared" si="1"/>
        <v>404-f</v>
      </c>
      <c r="F560" s="36" t="str">
        <f t="shared" si="2"/>
        <v>luxio-f</v>
      </c>
      <c r="G560" s="196">
        <v>404.0</v>
      </c>
      <c r="H560" s="191" t="s">
        <v>4151</v>
      </c>
      <c r="I560" s="197">
        <v>404.0</v>
      </c>
      <c r="J560" s="197">
        <v>16.0</v>
      </c>
      <c r="K560" s="191" t="s">
        <v>4152</v>
      </c>
      <c r="L560" s="191" t="s">
        <v>1254</v>
      </c>
    </row>
    <row r="561">
      <c r="A561" s="191" t="s">
        <v>522</v>
      </c>
      <c r="B561" s="191"/>
      <c r="C561" s="36"/>
      <c r="D561" s="36"/>
      <c r="E561" s="195" t="str">
        <f t="shared" si="1"/>
        <v>405</v>
      </c>
      <c r="F561" s="36" t="str">
        <f t="shared" si="2"/>
        <v>luxray</v>
      </c>
      <c r="G561" s="196">
        <v>405.0</v>
      </c>
      <c r="H561" s="191" t="s">
        <v>4153</v>
      </c>
      <c r="I561" s="197">
        <v>405.0</v>
      </c>
      <c r="J561" s="197">
        <v>17.0</v>
      </c>
      <c r="K561" s="191" t="s">
        <v>4154</v>
      </c>
      <c r="L561" s="191" t="s">
        <v>1254</v>
      </c>
    </row>
    <row r="562">
      <c r="A562" s="191" t="s">
        <v>522</v>
      </c>
      <c r="B562" s="191"/>
      <c r="C562" s="36"/>
      <c r="D562" s="36" t="s">
        <v>80</v>
      </c>
      <c r="E562" s="195" t="str">
        <f t="shared" si="1"/>
        <v>405-f</v>
      </c>
      <c r="F562" s="36" t="str">
        <f t="shared" si="2"/>
        <v>luxray-f</v>
      </c>
      <c r="G562" s="196">
        <v>405.0</v>
      </c>
      <c r="H562" s="191" t="s">
        <v>4153</v>
      </c>
      <c r="I562" s="197">
        <v>405.0</v>
      </c>
      <c r="J562" s="197">
        <v>17.0</v>
      </c>
      <c r="K562" s="191" t="s">
        <v>4154</v>
      </c>
      <c r="L562" s="191" t="s">
        <v>1254</v>
      </c>
    </row>
    <row r="563">
      <c r="A563" s="191" t="s">
        <v>523</v>
      </c>
      <c r="B563" s="191"/>
      <c r="C563" s="36"/>
      <c r="D563" s="36"/>
      <c r="E563" s="195" t="str">
        <f t="shared" si="1"/>
        <v>406</v>
      </c>
      <c r="F563" s="36" t="str">
        <f t="shared" si="2"/>
        <v>budew</v>
      </c>
      <c r="G563" s="196">
        <v>406.0</v>
      </c>
      <c r="H563" s="197">
        <v>59.0</v>
      </c>
      <c r="I563" s="197">
        <v>406.0</v>
      </c>
      <c r="J563" s="197">
        <v>89.0</v>
      </c>
      <c r="K563" s="191" t="s">
        <v>1254</v>
      </c>
      <c r="L563" s="197">
        <v>29.0</v>
      </c>
    </row>
    <row r="564">
      <c r="A564" s="191" t="s">
        <v>524</v>
      </c>
      <c r="B564" s="191"/>
      <c r="C564" s="36"/>
      <c r="D564" s="36"/>
      <c r="E564" s="195" t="str">
        <f t="shared" si="1"/>
        <v>407</v>
      </c>
      <c r="F564" s="36" t="str">
        <f t="shared" si="2"/>
        <v>roserade</v>
      </c>
      <c r="G564" s="196">
        <v>407.0</v>
      </c>
      <c r="H564" s="197">
        <v>61.0</v>
      </c>
      <c r="I564" s="197">
        <v>407.0</v>
      </c>
      <c r="J564" s="197">
        <v>91.0</v>
      </c>
      <c r="K564" s="191" t="s">
        <v>1254</v>
      </c>
      <c r="L564" s="197">
        <v>31.0</v>
      </c>
    </row>
    <row r="565">
      <c r="A565" s="191" t="s">
        <v>524</v>
      </c>
      <c r="B565" s="191"/>
      <c r="C565" s="36"/>
      <c r="D565" s="36" t="s">
        <v>80</v>
      </c>
      <c r="E565" s="195" t="str">
        <f t="shared" si="1"/>
        <v>407-f</v>
      </c>
      <c r="F565" s="36" t="str">
        <f t="shared" si="2"/>
        <v>roserade-f</v>
      </c>
      <c r="G565" s="196">
        <v>407.0</v>
      </c>
      <c r="H565" s="197">
        <v>61.0</v>
      </c>
      <c r="I565" s="197">
        <v>407.0</v>
      </c>
      <c r="J565" s="197">
        <v>91.0</v>
      </c>
      <c r="K565" s="191" t="s">
        <v>1254</v>
      </c>
      <c r="L565" s="197">
        <v>31.0</v>
      </c>
    </row>
    <row r="566">
      <c r="A566" s="191" t="s">
        <v>525</v>
      </c>
      <c r="B566" s="191"/>
      <c r="C566" s="36"/>
      <c r="D566" s="36"/>
      <c r="E566" s="195" t="str">
        <f t="shared" si="1"/>
        <v>408</v>
      </c>
      <c r="F566" s="36" t="str">
        <f t="shared" si="2"/>
        <v>cranidos</v>
      </c>
      <c r="G566" s="196">
        <v>408.0</v>
      </c>
      <c r="H566" s="191" t="s">
        <v>1254</v>
      </c>
      <c r="I566" s="197">
        <v>408.0</v>
      </c>
      <c r="J566" s="197">
        <v>208.0</v>
      </c>
      <c r="K566" s="191" t="s">
        <v>4155</v>
      </c>
      <c r="L566" s="191" t="s">
        <v>1254</v>
      </c>
    </row>
    <row r="567">
      <c r="A567" s="191" t="s">
        <v>526</v>
      </c>
      <c r="B567" s="191"/>
      <c r="C567" s="36"/>
      <c r="D567" s="36"/>
      <c r="E567" s="195" t="str">
        <f t="shared" si="1"/>
        <v>409</v>
      </c>
      <c r="F567" s="36" t="str">
        <f t="shared" si="2"/>
        <v>rampardos</v>
      </c>
      <c r="G567" s="196">
        <v>409.0</v>
      </c>
      <c r="H567" s="191" t="s">
        <v>1254</v>
      </c>
      <c r="I567" s="197">
        <v>409.0</v>
      </c>
      <c r="J567" s="197">
        <v>209.0</v>
      </c>
      <c r="K567" s="191" t="s">
        <v>4156</v>
      </c>
      <c r="L567" s="191" t="s">
        <v>1254</v>
      </c>
    </row>
    <row r="568">
      <c r="A568" s="191" t="s">
        <v>527</v>
      </c>
      <c r="B568" s="191"/>
      <c r="C568" s="36"/>
      <c r="D568" s="36"/>
      <c r="E568" s="195" t="str">
        <f t="shared" si="1"/>
        <v>410</v>
      </c>
      <c r="F568" s="36" t="str">
        <f t="shared" si="2"/>
        <v>shieldon</v>
      </c>
      <c r="G568" s="196">
        <v>410.0</v>
      </c>
      <c r="H568" s="191" t="s">
        <v>1254</v>
      </c>
      <c r="I568" s="197">
        <v>410.0</v>
      </c>
      <c r="J568" s="197">
        <v>210.0</v>
      </c>
      <c r="K568" s="191" t="s">
        <v>4157</v>
      </c>
      <c r="L568" s="191" t="s">
        <v>1254</v>
      </c>
    </row>
    <row r="569">
      <c r="A569" s="191" t="s">
        <v>528</v>
      </c>
      <c r="B569" s="191"/>
      <c r="C569" s="36"/>
      <c r="D569" s="36"/>
      <c r="E569" s="195" t="str">
        <f t="shared" si="1"/>
        <v>411</v>
      </c>
      <c r="F569" s="36" t="str">
        <f t="shared" si="2"/>
        <v>bastiodon</v>
      </c>
      <c r="G569" s="196">
        <v>411.0</v>
      </c>
      <c r="H569" s="191" t="s">
        <v>1254</v>
      </c>
      <c r="I569" s="197">
        <v>411.0</v>
      </c>
      <c r="J569" s="197">
        <v>211.0</v>
      </c>
      <c r="K569" s="191" t="s">
        <v>4158</v>
      </c>
      <c r="L569" s="191" t="s">
        <v>1254</v>
      </c>
    </row>
    <row r="570">
      <c r="A570" s="191" t="s">
        <v>529</v>
      </c>
      <c r="B570" s="191" t="s">
        <v>530</v>
      </c>
      <c r="C570" s="36"/>
      <c r="D570" s="36"/>
      <c r="E570" s="195" t="str">
        <f t="shared" si="1"/>
        <v>412</v>
      </c>
      <c r="F570" s="36" t="str">
        <f t="shared" si="2"/>
        <v>burmy</v>
      </c>
      <c r="G570" s="196">
        <v>412.0</v>
      </c>
      <c r="H570" s="191" t="s">
        <v>1254</v>
      </c>
      <c r="I570" s="197">
        <v>412.0</v>
      </c>
      <c r="J570" s="197">
        <v>43.0</v>
      </c>
      <c r="K570" s="191" t="s">
        <v>1254</v>
      </c>
      <c r="L570" s="191" t="s">
        <v>1254</v>
      </c>
    </row>
    <row r="571">
      <c r="A571" s="191" t="s">
        <v>529</v>
      </c>
      <c r="B571" s="191" t="s">
        <v>531</v>
      </c>
      <c r="C571" s="198">
        <v>-1.0</v>
      </c>
      <c r="D571" s="36"/>
      <c r="E571" s="195" t="str">
        <f t="shared" si="1"/>
        <v>412-1</v>
      </c>
      <c r="F571" s="36" t="str">
        <f t="shared" si="2"/>
        <v>burmy-1</v>
      </c>
      <c r="G571" s="196">
        <v>412.0</v>
      </c>
      <c r="H571" s="191" t="s">
        <v>1254</v>
      </c>
      <c r="I571" s="197">
        <v>412.0</v>
      </c>
      <c r="J571" s="197">
        <v>43.0</v>
      </c>
      <c r="K571" s="191" t="s">
        <v>1254</v>
      </c>
      <c r="L571" s="191" t="s">
        <v>1254</v>
      </c>
    </row>
    <row r="572">
      <c r="A572" s="191" t="s">
        <v>529</v>
      </c>
      <c r="B572" s="191" t="s">
        <v>532</v>
      </c>
      <c r="C572" s="198">
        <v>-2.0</v>
      </c>
      <c r="D572" s="36"/>
      <c r="E572" s="195" t="str">
        <f t="shared" si="1"/>
        <v>412-2</v>
      </c>
      <c r="F572" s="36" t="str">
        <f t="shared" si="2"/>
        <v>burmy-2</v>
      </c>
      <c r="G572" s="196">
        <v>412.0</v>
      </c>
      <c r="H572" s="191" t="s">
        <v>1254</v>
      </c>
      <c r="I572" s="197">
        <v>412.0</v>
      </c>
      <c r="J572" s="197">
        <v>43.0</v>
      </c>
      <c r="K572" s="191" t="s">
        <v>1254</v>
      </c>
      <c r="L572" s="191" t="s">
        <v>1254</v>
      </c>
    </row>
    <row r="573">
      <c r="A573" s="191" t="s">
        <v>533</v>
      </c>
      <c r="B573" s="191" t="s">
        <v>530</v>
      </c>
      <c r="C573" s="36"/>
      <c r="D573" s="36"/>
      <c r="E573" s="195" t="str">
        <f t="shared" si="1"/>
        <v>413</v>
      </c>
      <c r="F573" s="36" t="str">
        <f t="shared" si="2"/>
        <v>wormadam</v>
      </c>
      <c r="G573" s="196">
        <v>413.0</v>
      </c>
      <c r="H573" s="191" t="s">
        <v>1254</v>
      </c>
      <c r="I573" s="197">
        <v>413.0</v>
      </c>
      <c r="J573" s="197">
        <v>44.0</v>
      </c>
      <c r="K573" s="191" t="s">
        <v>1254</v>
      </c>
      <c r="L573" s="191" t="s">
        <v>1254</v>
      </c>
    </row>
    <row r="574">
      <c r="A574" s="191" t="s">
        <v>533</v>
      </c>
      <c r="B574" s="191" t="s">
        <v>531</v>
      </c>
      <c r="C574" s="198">
        <v>-1.0</v>
      </c>
      <c r="D574" s="36"/>
      <c r="E574" s="195" t="str">
        <f t="shared" si="1"/>
        <v>413-1</v>
      </c>
      <c r="F574" s="36" t="str">
        <f t="shared" si="2"/>
        <v>wormadam-1</v>
      </c>
      <c r="G574" s="196">
        <v>413.0</v>
      </c>
      <c r="H574" s="191" t="s">
        <v>1254</v>
      </c>
      <c r="I574" s="197">
        <v>413.0</v>
      </c>
      <c r="J574" s="197">
        <v>44.0</v>
      </c>
      <c r="K574" s="191" t="s">
        <v>1254</v>
      </c>
      <c r="L574" s="191" t="s">
        <v>1254</v>
      </c>
    </row>
    <row r="575">
      <c r="A575" s="191" t="s">
        <v>533</v>
      </c>
      <c r="B575" s="191" t="s">
        <v>532</v>
      </c>
      <c r="C575" s="198">
        <v>-2.0</v>
      </c>
      <c r="D575" s="36"/>
      <c r="E575" s="195" t="str">
        <f t="shared" si="1"/>
        <v>413-2</v>
      </c>
      <c r="F575" s="36" t="str">
        <f t="shared" si="2"/>
        <v>wormadam-2</v>
      </c>
      <c r="G575" s="196">
        <v>413.0</v>
      </c>
      <c r="H575" s="191" t="s">
        <v>1254</v>
      </c>
      <c r="I575" s="197">
        <v>413.0</v>
      </c>
      <c r="J575" s="197">
        <v>44.0</v>
      </c>
      <c r="K575" s="191" t="s">
        <v>1254</v>
      </c>
      <c r="L575" s="191" t="s">
        <v>1254</v>
      </c>
    </row>
    <row r="576">
      <c r="A576" s="191" t="s">
        <v>534</v>
      </c>
      <c r="B576" s="191"/>
      <c r="C576" s="36"/>
      <c r="D576" s="36"/>
      <c r="E576" s="195" t="str">
        <f t="shared" si="1"/>
        <v>414</v>
      </c>
      <c r="F576" s="36" t="str">
        <f t="shared" si="2"/>
        <v>mothim</v>
      </c>
      <c r="G576" s="196">
        <v>414.0</v>
      </c>
      <c r="H576" s="191" t="s">
        <v>1254</v>
      </c>
      <c r="I576" s="197">
        <v>414.0</v>
      </c>
      <c r="J576" s="197">
        <v>45.0</v>
      </c>
      <c r="K576" s="191" t="s">
        <v>1254</v>
      </c>
      <c r="L576" s="191" t="s">
        <v>1254</v>
      </c>
    </row>
    <row r="577">
      <c r="A577" s="191" t="s">
        <v>535</v>
      </c>
      <c r="B577" s="191"/>
      <c r="C577" s="36"/>
      <c r="D577" s="36"/>
      <c r="E577" s="195" t="str">
        <f t="shared" si="1"/>
        <v>415</v>
      </c>
      <c r="F577" s="36" t="str">
        <f t="shared" si="2"/>
        <v>combee</v>
      </c>
      <c r="G577" s="196">
        <v>415.0</v>
      </c>
      <c r="H577" s="197">
        <v>116.0</v>
      </c>
      <c r="I577" s="197">
        <v>415.0</v>
      </c>
      <c r="J577" s="197">
        <v>70.0</v>
      </c>
      <c r="K577" s="191" t="s">
        <v>4159</v>
      </c>
      <c r="L577" s="191" t="s">
        <v>1254</v>
      </c>
    </row>
    <row r="578">
      <c r="A578" s="191" t="s">
        <v>535</v>
      </c>
      <c r="B578" s="191"/>
      <c r="C578" s="36"/>
      <c r="D578" s="36" t="s">
        <v>80</v>
      </c>
      <c r="E578" s="195" t="str">
        <f t="shared" si="1"/>
        <v>415-f</v>
      </c>
      <c r="F578" s="36" t="str">
        <f t="shared" si="2"/>
        <v>combee-f</v>
      </c>
      <c r="G578" s="196">
        <v>415.0</v>
      </c>
      <c r="H578" s="197">
        <v>116.0</v>
      </c>
      <c r="I578" s="197">
        <v>415.0</v>
      </c>
      <c r="J578" s="197">
        <v>70.0</v>
      </c>
      <c r="K578" s="191" t="s">
        <v>4159</v>
      </c>
      <c r="L578" s="191" t="s">
        <v>1254</v>
      </c>
    </row>
    <row r="579">
      <c r="A579" s="191" t="s">
        <v>536</v>
      </c>
      <c r="B579" s="191"/>
      <c r="C579" s="36"/>
      <c r="D579" s="36"/>
      <c r="E579" s="195" t="str">
        <f t="shared" si="1"/>
        <v>416</v>
      </c>
      <c r="F579" s="36" t="str">
        <f t="shared" si="2"/>
        <v>vespiquen</v>
      </c>
      <c r="G579" s="196">
        <v>416.0</v>
      </c>
      <c r="H579" s="197">
        <v>117.0</v>
      </c>
      <c r="I579" s="197">
        <v>416.0</v>
      </c>
      <c r="J579" s="197">
        <v>71.0</v>
      </c>
      <c r="K579" s="191" t="s">
        <v>4160</v>
      </c>
      <c r="L579" s="191" t="s">
        <v>1254</v>
      </c>
    </row>
    <row r="580">
      <c r="A580" s="191" t="s">
        <v>537</v>
      </c>
      <c r="B580" s="191"/>
      <c r="C580" s="36"/>
      <c r="D580" s="36"/>
      <c r="E580" s="195" t="str">
        <f t="shared" si="1"/>
        <v>417</v>
      </c>
      <c r="F580" s="36" t="str">
        <f t="shared" si="2"/>
        <v>pachirisu</v>
      </c>
      <c r="G580" s="196">
        <v>417.0</v>
      </c>
      <c r="H580" s="191" t="s">
        <v>1254</v>
      </c>
      <c r="I580" s="197">
        <v>417.0</v>
      </c>
      <c r="J580" s="197">
        <v>109.0</v>
      </c>
      <c r="K580" s="191" t="s">
        <v>4161</v>
      </c>
      <c r="L580" s="191" t="s">
        <v>1254</v>
      </c>
    </row>
    <row r="581">
      <c r="A581" s="191" t="s">
        <v>537</v>
      </c>
      <c r="B581" s="191"/>
      <c r="C581" s="36"/>
      <c r="D581" s="36" t="s">
        <v>80</v>
      </c>
      <c r="E581" s="195" t="str">
        <f t="shared" si="1"/>
        <v>417-f</v>
      </c>
      <c r="F581" s="36" t="str">
        <f t="shared" si="2"/>
        <v>pachirisu-f</v>
      </c>
      <c r="G581" s="196">
        <v>417.0</v>
      </c>
      <c r="H581" s="191" t="s">
        <v>1254</v>
      </c>
      <c r="I581" s="197">
        <v>417.0</v>
      </c>
      <c r="J581" s="197">
        <v>109.0</v>
      </c>
      <c r="K581" s="191" t="s">
        <v>4161</v>
      </c>
      <c r="L581" s="191" t="s">
        <v>1254</v>
      </c>
    </row>
    <row r="582">
      <c r="A582" s="191" t="s">
        <v>538</v>
      </c>
      <c r="B582" s="191"/>
      <c r="C582" s="36"/>
      <c r="D582" s="36"/>
      <c r="E582" s="195" t="str">
        <f t="shared" si="1"/>
        <v>418</v>
      </c>
      <c r="F582" s="36" t="str">
        <f t="shared" si="2"/>
        <v>buizel</v>
      </c>
      <c r="G582" s="196">
        <v>418.0</v>
      </c>
      <c r="H582" s="191" t="s">
        <v>1254</v>
      </c>
      <c r="I582" s="197">
        <v>418.0</v>
      </c>
      <c r="J582" s="197">
        <v>41.0</v>
      </c>
      <c r="K582" s="191" t="s">
        <v>4162</v>
      </c>
      <c r="L582" s="191" t="s">
        <v>1254</v>
      </c>
    </row>
    <row r="583">
      <c r="A583" s="191" t="s">
        <v>538</v>
      </c>
      <c r="B583" s="191"/>
      <c r="C583" s="36"/>
      <c r="D583" s="36" t="s">
        <v>80</v>
      </c>
      <c r="E583" s="195" t="str">
        <f t="shared" si="1"/>
        <v>418-f</v>
      </c>
      <c r="F583" s="36" t="str">
        <f t="shared" si="2"/>
        <v>buizel-f</v>
      </c>
      <c r="G583" s="196">
        <v>418.0</v>
      </c>
      <c r="H583" s="191" t="s">
        <v>1254</v>
      </c>
      <c r="I583" s="197">
        <v>418.0</v>
      </c>
      <c r="J583" s="197">
        <v>41.0</v>
      </c>
      <c r="K583" s="191" t="s">
        <v>4162</v>
      </c>
      <c r="L583" s="191" t="s">
        <v>1254</v>
      </c>
    </row>
    <row r="584">
      <c r="A584" s="191" t="s">
        <v>539</v>
      </c>
      <c r="B584" s="191"/>
      <c r="C584" s="36"/>
      <c r="D584" s="36"/>
      <c r="E584" s="195" t="str">
        <f t="shared" si="1"/>
        <v>419</v>
      </c>
      <c r="F584" s="36" t="str">
        <f t="shared" si="2"/>
        <v>floatzel</v>
      </c>
      <c r="G584" s="196">
        <v>419.0</v>
      </c>
      <c r="H584" s="191" t="s">
        <v>1254</v>
      </c>
      <c r="I584" s="197">
        <v>419.0</v>
      </c>
      <c r="J584" s="197">
        <v>42.0</v>
      </c>
      <c r="K584" s="191" t="s">
        <v>4163</v>
      </c>
      <c r="L584" s="191" t="s">
        <v>1254</v>
      </c>
    </row>
    <row r="585">
      <c r="A585" s="191" t="s">
        <v>539</v>
      </c>
      <c r="B585" s="191"/>
      <c r="C585" s="36"/>
      <c r="D585" s="36" t="s">
        <v>80</v>
      </c>
      <c r="E585" s="195" t="str">
        <f t="shared" si="1"/>
        <v>419-f</v>
      </c>
      <c r="F585" s="36" t="str">
        <f t="shared" si="2"/>
        <v>floatzel-f</v>
      </c>
      <c r="G585" s="196">
        <v>419.0</v>
      </c>
      <c r="H585" s="191" t="s">
        <v>1254</v>
      </c>
      <c r="I585" s="197">
        <v>419.0</v>
      </c>
      <c r="J585" s="197">
        <v>42.0</v>
      </c>
      <c r="K585" s="191" t="s">
        <v>4163</v>
      </c>
      <c r="L585" s="191" t="s">
        <v>1254</v>
      </c>
    </row>
    <row r="586">
      <c r="A586" s="191" t="s">
        <v>540</v>
      </c>
      <c r="B586" s="191"/>
      <c r="C586" s="36"/>
      <c r="D586" s="36"/>
      <c r="E586" s="195" t="str">
        <f t="shared" si="1"/>
        <v>420</v>
      </c>
      <c r="F586" s="36" t="str">
        <f t="shared" si="2"/>
        <v>cherubi</v>
      </c>
      <c r="G586" s="196">
        <v>420.0</v>
      </c>
      <c r="H586" s="197">
        <v>128.0</v>
      </c>
      <c r="I586" s="197">
        <v>420.0</v>
      </c>
      <c r="J586" s="197">
        <v>66.0</v>
      </c>
      <c r="K586" s="191" t="s">
        <v>1254</v>
      </c>
      <c r="L586" s="191" t="s">
        <v>1254</v>
      </c>
    </row>
    <row r="587">
      <c r="A587" s="191" t="s">
        <v>541</v>
      </c>
      <c r="B587" s="191"/>
      <c r="C587" s="36"/>
      <c r="D587" s="36"/>
      <c r="E587" s="195" t="str">
        <f t="shared" si="1"/>
        <v>421</v>
      </c>
      <c r="F587" s="36" t="str">
        <f t="shared" si="2"/>
        <v>cherrim</v>
      </c>
      <c r="G587" s="196">
        <v>421.0</v>
      </c>
      <c r="H587" s="197">
        <v>129.0</v>
      </c>
      <c r="I587" s="197">
        <v>421.0</v>
      </c>
      <c r="J587" s="197">
        <v>67.0</v>
      </c>
      <c r="K587" s="191" t="s">
        <v>1254</v>
      </c>
      <c r="L587" s="191" t="s">
        <v>1254</v>
      </c>
    </row>
    <row r="588">
      <c r="A588" s="191" t="s">
        <v>542</v>
      </c>
      <c r="B588" s="191" t="s">
        <v>543</v>
      </c>
      <c r="C588" s="36"/>
      <c r="D588" s="36"/>
      <c r="E588" s="195" t="str">
        <f t="shared" si="1"/>
        <v>422</v>
      </c>
      <c r="F588" s="36" t="str">
        <f t="shared" si="2"/>
        <v>shellos</v>
      </c>
      <c r="G588" s="196">
        <v>422.0</v>
      </c>
      <c r="H588" s="197">
        <v>230.0</v>
      </c>
      <c r="I588" s="197">
        <v>422.0</v>
      </c>
      <c r="J588" s="197">
        <v>82.0</v>
      </c>
      <c r="K588" s="191" t="s">
        <v>4164</v>
      </c>
      <c r="L588" s="191" t="s">
        <v>1254</v>
      </c>
    </row>
    <row r="589">
      <c r="A589" s="191" t="s">
        <v>542</v>
      </c>
      <c r="B589" s="191" t="s">
        <v>544</v>
      </c>
      <c r="C589" s="36"/>
      <c r="D589" s="198">
        <v>-1.0</v>
      </c>
      <c r="E589" s="195" t="str">
        <f t="shared" si="1"/>
        <v>422-1</v>
      </c>
      <c r="F589" s="36" t="str">
        <f t="shared" si="2"/>
        <v>shellos-1</v>
      </c>
      <c r="G589" s="196">
        <v>422.0</v>
      </c>
      <c r="H589" s="197">
        <v>230.0</v>
      </c>
      <c r="I589" s="197">
        <v>422.0</v>
      </c>
      <c r="J589" s="197">
        <v>82.0</v>
      </c>
      <c r="K589" s="191" t="s">
        <v>4164</v>
      </c>
      <c r="L589" s="191" t="s">
        <v>1254</v>
      </c>
    </row>
    <row r="590">
      <c r="A590" s="191" t="s">
        <v>545</v>
      </c>
      <c r="B590" s="191" t="s">
        <v>543</v>
      </c>
      <c r="C590" s="36"/>
      <c r="D590" s="36"/>
      <c r="E590" s="195" t="str">
        <f t="shared" si="1"/>
        <v>423</v>
      </c>
      <c r="F590" s="36" t="str">
        <f t="shared" si="2"/>
        <v>gastrodon</v>
      </c>
      <c r="G590" s="196">
        <v>423.0</v>
      </c>
      <c r="H590" s="197">
        <v>231.0</v>
      </c>
      <c r="I590" s="197">
        <v>423.0</v>
      </c>
      <c r="J590" s="197">
        <v>83.0</v>
      </c>
      <c r="K590" s="191" t="s">
        <v>4165</v>
      </c>
      <c r="L590" s="191" t="s">
        <v>1254</v>
      </c>
    </row>
    <row r="591">
      <c r="A591" s="191" t="s">
        <v>545</v>
      </c>
      <c r="B591" s="191" t="s">
        <v>544</v>
      </c>
      <c r="C591" s="36"/>
      <c r="D591" s="198">
        <v>-1.0</v>
      </c>
      <c r="E591" s="195" t="str">
        <f t="shared" si="1"/>
        <v>423-1</v>
      </c>
      <c r="F591" s="36" t="str">
        <f t="shared" si="2"/>
        <v>gastrodon-1</v>
      </c>
      <c r="G591" s="196">
        <v>423.0</v>
      </c>
      <c r="H591" s="197">
        <v>231.0</v>
      </c>
      <c r="I591" s="197">
        <v>423.0</v>
      </c>
      <c r="J591" s="197">
        <v>83.0</v>
      </c>
      <c r="K591" s="191" t="s">
        <v>4165</v>
      </c>
      <c r="L591" s="191" t="s">
        <v>1254</v>
      </c>
    </row>
    <row r="592">
      <c r="A592" s="191" t="s">
        <v>546</v>
      </c>
      <c r="B592" s="191"/>
      <c r="C592" s="36"/>
      <c r="D592" s="36"/>
      <c r="E592" s="195" t="str">
        <f t="shared" si="1"/>
        <v>424</v>
      </c>
      <c r="F592" s="36" t="str">
        <f t="shared" si="2"/>
        <v>ambipom</v>
      </c>
      <c r="G592" s="196">
        <v>424.0</v>
      </c>
      <c r="H592" s="191" t="s">
        <v>1254</v>
      </c>
      <c r="I592" s="197">
        <v>424.0</v>
      </c>
      <c r="J592" s="197">
        <v>79.0</v>
      </c>
      <c r="K592" s="191" t="s">
        <v>4166</v>
      </c>
      <c r="L592" s="191" t="s">
        <v>1254</v>
      </c>
    </row>
    <row r="593">
      <c r="A593" s="191" t="s">
        <v>546</v>
      </c>
      <c r="B593" s="191"/>
      <c r="C593" s="36"/>
      <c r="D593" s="36" t="s">
        <v>80</v>
      </c>
      <c r="E593" s="195" t="str">
        <f t="shared" si="1"/>
        <v>424-f</v>
      </c>
      <c r="F593" s="36" t="str">
        <f t="shared" si="2"/>
        <v>ambipom-f</v>
      </c>
      <c r="G593" s="196">
        <v>424.0</v>
      </c>
      <c r="H593" s="191" t="s">
        <v>1254</v>
      </c>
      <c r="I593" s="197">
        <v>424.0</v>
      </c>
      <c r="J593" s="197">
        <v>79.0</v>
      </c>
      <c r="K593" s="191" t="s">
        <v>4166</v>
      </c>
      <c r="L593" s="191" t="s">
        <v>1254</v>
      </c>
    </row>
    <row r="594">
      <c r="A594" s="191" t="s">
        <v>547</v>
      </c>
      <c r="B594" s="191"/>
      <c r="C594" s="36"/>
      <c r="D594" s="36"/>
      <c r="E594" s="195" t="str">
        <f t="shared" si="1"/>
        <v>425</v>
      </c>
      <c r="F594" s="36" t="str">
        <f t="shared" si="2"/>
        <v>drifloon</v>
      </c>
      <c r="G594" s="196">
        <v>425.0</v>
      </c>
      <c r="H594" s="197">
        <v>124.0</v>
      </c>
      <c r="I594" s="197">
        <v>425.0</v>
      </c>
      <c r="J594" s="197">
        <v>37.0</v>
      </c>
      <c r="K594" s="191" t="s">
        <v>4167</v>
      </c>
      <c r="L594" s="191" t="s">
        <v>1254</v>
      </c>
    </row>
    <row r="595">
      <c r="A595" s="191" t="s">
        <v>548</v>
      </c>
      <c r="B595" s="191"/>
      <c r="C595" s="36"/>
      <c r="D595" s="36"/>
      <c r="E595" s="195" t="str">
        <f t="shared" si="1"/>
        <v>426</v>
      </c>
      <c r="F595" s="36" t="str">
        <f t="shared" si="2"/>
        <v>drifblim</v>
      </c>
      <c r="G595" s="196">
        <v>426.0</v>
      </c>
      <c r="H595" s="197">
        <v>125.0</v>
      </c>
      <c r="I595" s="197">
        <v>426.0</v>
      </c>
      <c r="J595" s="197">
        <v>38.0</v>
      </c>
      <c r="K595" s="191" t="s">
        <v>4168</v>
      </c>
      <c r="L595" s="191" t="s">
        <v>1254</v>
      </c>
    </row>
    <row r="596">
      <c r="A596" s="191" t="s">
        <v>549</v>
      </c>
      <c r="B596" s="191"/>
      <c r="C596" s="36"/>
      <c r="D596" s="36"/>
      <c r="E596" s="195" t="str">
        <f t="shared" si="1"/>
        <v>427</v>
      </c>
      <c r="F596" s="36" t="str">
        <f t="shared" si="2"/>
        <v>buneary</v>
      </c>
      <c r="G596" s="196">
        <v>427.0</v>
      </c>
      <c r="H596" s="191" t="s">
        <v>4169</v>
      </c>
      <c r="I596" s="197">
        <v>427.0</v>
      </c>
      <c r="J596" s="197">
        <v>64.0</v>
      </c>
      <c r="K596" s="191" t="s">
        <v>1254</v>
      </c>
      <c r="L596" s="197">
        <v>109.0</v>
      </c>
    </row>
    <row r="597">
      <c r="A597" s="191" t="s">
        <v>550</v>
      </c>
      <c r="B597" s="191"/>
      <c r="C597" s="36"/>
      <c r="D597" s="36"/>
      <c r="E597" s="195" t="str">
        <f t="shared" si="1"/>
        <v>428</v>
      </c>
      <c r="F597" s="36" t="str">
        <f t="shared" si="2"/>
        <v>lopunny</v>
      </c>
      <c r="G597" s="196">
        <v>428.0</v>
      </c>
      <c r="H597" s="191" t="s">
        <v>4170</v>
      </c>
      <c r="I597" s="197">
        <v>428.0</v>
      </c>
      <c r="J597" s="197">
        <v>65.0</v>
      </c>
      <c r="K597" s="191" t="s">
        <v>1254</v>
      </c>
      <c r="L597" s="197">
        <v>110.0</v>
      </c>
    </row>
    <row r="598">
      <c r="A598" s="191" t="s">
        <v>551</v>
      </c>
      <c r="B598" s="191"/>
      <c r="C598" s="36"/>
      <c r="D598" s="36"/>
      <c r="E598" s="195" t="str">
        <f t="shared" si="1"/>
        <v>429</v>
      </c>
      <c r="F598" s="36" t="str">
        <f t="shared" si="2"/>
        <v>mismagius</v>
      </c>
      <c r="G598" s="196">
        <v>429.0</v>
      </c>
      <c r="H598" s="191" t="s">
        <v>1254</v>
      </c>
      <c r="I598" s="197">
        <v>429.0</v>
      </c>
      <c r="J598" s="197">
        <v>198.0</v>
      </c>
      <c r="K598" s="191" t="s">
        <v>4171</v>
      </c>
      <c r="L598" s="191" t="s">
        <v>1254</v>
      </c>
    </row>
    <row r="599">
      <c r="A599" s="191" t="s">
        <v>552</v>
      </c>
      <c r="B599" s="191"/>
      <c r="C599" s="36"/>
      <c r="D599" s="36"/>
      <c r="E599" s="195" t="str">
        <f t="shared" si="1"/>
        <v>430</v>
      </c>
      <c r="F599" s="36" t="str">
        <f t="shared" si="2"/>
        <v>honchkrow</v>
      </c>
      <c r="G599" s="196">
        <v>430.0</v>
      </c>
      <c r="H599" s="191" t="s">
        <v>1254</v>
      </c>
      <c r="I599" s="197">
        <v>430.0</v>
      </c>
      <c r="J599" s="197">
        <v>141.0</v>
      </c>
      <c r="K599" s="191" t="s">
        <v>4172</v>
      </c>
      <c r="L599" s="191" t="s">
        <v>1254</v>
      </c>
    </row>
    <row r="600">
      <c r="A600" s="191" t="s">
        <v>553</v>
      </c>
      <c r="B600" s="191"/>
      <c r="C600" s="36"/>
      <c r="D600" s="36"/>
      <c r="E600" s="195" t="str">
        <f t="shared" si="1"/>
        <v>431</v>
      </c>
      <c r="F600" s="36" t="str">
        <f t="shared" si="2"/>
        <v>glameow</v>
      </c>
      <c r="G600" s="196">
        <v>431.0</v>
      </c>
      <c r="H600" s="191" t="s">
        <v>1254</v>
      </c>
      <c r="I600" s="197">
        <v>431.0</v>
      </c>
      <c r="J600" s="197">
        <v>152.0</v>
      </c>
      <c r="K600" s="191" t="s">
        <v>1254</v>
      </c>
      <c r="L600" s="191" t="s">
        <v>1254</v>
      </c>
    </row>
    <row r="601">
      <c r="A601" s="191" t="s">
        <v>554</v>
      </c>
      <c r="B601" s="191"/>
      <c r="C601" s="36"/>
      <c r="D601" s="36"/>
      <c r="E601" s="195" t="str">
        <f t="shared" si="1"/>
        <v>432</v>
      </c>
      <c r="F601" s="36" t="str">
        <f t="shared" si="2"/>
        <v>purugly</v>
      </c>
      <c r="G601" s="196">
        <v>432.0</v>
      </c>
      <c r="H601" s="191" t="s">
        <v>1254</v>
      </c>
      <c r="I601" s="197">
        <v>432.0</v>
      </c>
      <c r="J601" s="197">
        <v>153.0</v>
      </c>
      <c r="K601" s="191" t="s">
        <v>1254</v>
      </c>
      <c r="L601" s="191" t="s">
        <v>1254</v>
      </c>
    </row>
    <row r="602">
      <c r="A602" s="191" t="s">
        <v>555</v>
      </c>
      <c r="B602" s="191"/>
      <c r="C602" s="36"/>
      <c r="D602" s="36"/>
      <c r="E602" s="195" t="str">
        <f t="shared" si="1"/>
        <v>433</v>
      </c>
      <c r="F602" s="36" t="str">
        <f t="shared" si="2"/>
        <v>chingling</v>
      </c>
      <c r="G602" s="196">
        <v>433.0</v>
      </c>
      <c r="H602" s="191" t="s">
        <v>1254</v>
      </c>
      <c r="I602" s="197">
        <v>433.0</v>
      </c>
      <c r="J602" s="197">
        <v>195.0</v>
      </c>
      <c r="K602" s="191" t="s">
        <v>4173</v>
      </c>
      <c r="L602" s="191" t="s">
        <v>4174</v>
      </c>
    </row>
    <row r="603">
      <c r="A603" s="191" t="s">
        <v>556</v>
      </c>
      <c r="B603" s="191"/>
      <c r="C603" s="36"/>
      <c r="D603" s="36"/>
      <c r="E603" s="195" t="str">
        <f t="shared" si="1"/>
        <v>434</v>
      </c>
      <c r="F603" s="36" t="str">
        <f t="shared" si="2"/>
        <v>stunky</v>
      </c>
      <c r="G603" s="196">
        <v>434.0</v>
      </c>
      <c r="H603" s="197">
        <v>130.0</v>
      </c>
      <c r="I603" s="197">
        <v>434.0</v>
      </c>
      <c r="J603" s="197">
        <v>110.0</v>
      </c>
      <c r="K603" s="191" t="s">
        <v>4175</v>
      </c>
      <c r="L603" s="191" t="s">
        <v>1254</v>
      </c>
    </row>
    <row r="604">
      <c r="A604" s="191" t="s">
        <v>557</v>
      </c>
      <c r="B604" s="191"/>
      <c r="C604" s="36"/>
      <c r="D604" s="36"/>
      <c r="E604" s="195" t="str">
        <f t="shared" si="1"/>
        <v>435</v>
      </c>
      <c r="F604" s="36" t="str">
        <f t="shared" si="2"/>
        <v>skuntank</v>
      </c>
      <c r="G604" s="196">
        <v>435.0</v>
      </c>
      <c r="H604" s="197">
        <v>131.0</v>
      </c>
      <c r="I604" s="197">
        <v>435.0</v>
      </c>
      <c r="J604" s="197">
        <v>111.0</v>
      </c>
      <c r="K604" s="191" t="s">
        <v>4176</v>
      </c>
      <c r="L604" s="191" t="s">
        <v>1254</v>
      </c>
    </row>
    <row r="605">
      <c r="A605" s="191" t="s">
        <v>558</v>
      </c>
      <c r="B605" s="191"/>
      <c r="C605" s="36"/>
      <c r="D605" s="36"/>
      <c r="E605" s="195" t="str">
        <f t="shared" si="1"/>
        <v>436</v>
      </c>
      <c r="F605" s="36" t="str">
        <f t="shared" si="2"/>
        <v>bronzor</v>
      </c>
      <c r="G605" s="196">
        <v>436.0</v>
      </c>
      <c r="H605" s="197">
        <v>118.0</v>
      </c>
      <c r="I605" s="197">
        <v>436.0</v>
      </c>
      <c r="J605" s="197">
        <v>180.0</v>
      </c>
      <c r="K605" s="191" t="s">
        <v>4177</v>
      </c>
      <c r="L605" s="191" t="s">
        <v>1254</v>
      </c>
    </row>
    <row r="606">
      <c r="A606" s="191" t="s">
        <v>559</v>
      </c>
      <c r="B606" s="191"/>
      <c r="C606" s="36"/>
      <c r="D606" s="36"/>
      <c r="E606" s="195" t="str">
        <f t="shared" si="1"/>
        <v>437</v>
      </c>
      <c r="F606" s="36" t="str">
        <f t="shared" si="2"/>
        <v>bronzong</v>
      </c>
      <c r="G606" s="196">
        <v>437.0</v>
      </c>
      <c r="H606" s="197">
        <v>119.0</v>
      </c>
      <c r="I606" s="197">
        <v>437.0</v>
      </c>
      <c r="J606" s="197">
        <v>181.0</v>
      </c>
      <c r="K606" s="191" t="s">
        <v>4178</v>
      </c>
      <c r="L606" s="191" t="s">
        <v>1254</v>
      </c>
    </row>
    <row r="607">
      <c r="A607" s="191" t="s">
        <v>560</v>
      </c>
      <c r="B607" s="191"/>
      <c r="C607" s="36"/>
      <c r="D607" s="36"/>
      <c r="E607" s="195" t="str">
        <f t="shared" si="1"/>
        <v>438</v>
      </c>
      <c r="F607" s="36" t="str">
        <f t="shared" si="2"/>
        <v>bonsly</v>
      </c>
      <c r="G607" s="196">
        <v>438.0</v>
      </c>
      <c r="H607" s="197">
        <v>252.0</v>
      </c>
      <c r="I607" s="197">
        <v>438.0</v>
      </c>
      <c r="J607" s="197">
        <v>123.0</v>
      </c>
      <c r="K607" s="191" t="s">
        <v>4179</v>
      </c>
      <c r="L607" s="191" t="s">
        <v>1254</v>
      </c>
    </row>
    <row r="608">
      <c r="A608" s="191" t="s">
        <v>561</v>
      </c>
      <c r="B608" s="191"/>
      <c r="C608" s="36"/>
      <c r="D608" s="36"/>
      <c r="E608" s="195" t="str">
        <f t="shared" si="1"/>
        <v>439</v>
      </c>
      <c r="F608" s="36" t="str">
        <f t="shared" si="2"/>
        <v>mime jr.</v>
      </c>
      <c r="G608" s="196">
        <v>439.0</v>
      </c>
      <c r="H608" s="191" t="s">
        <v>4180</v>
      </c>
      <c r="I608" s="197">
        <v>439.0</v>
      </c>
      <c r="J608" s="197">
        <v>76.0</v>
      </c>
      <c r="K608" s="191" t="s">
        <v>1254</v>
      </c>
      <c r="L608" s="191" t="s">
        <v>4181</v>
      </c>
    </row>
    <row r="609">
      <c r="A609" s="191" t="s">
        <v>562</v>
      </c>
      <c r="B609" s="191"/>
      <c r="C609" s="36"/>
      <c r="D609" s="36"/>
      <c r="E609" s="195" t="str">
        <f t="shared" si="1"/>
        <v>440</v>
      </c>
      <c r="F609" s="36" t="str">
        <f t="shared" si="2"/>
        <v>happiny</v>
      </c>
      <c r="G609" s="196">
        <v>440.0</v>
      </c>
      <c r="H609" s="191" t="s">
        <v>4182</v>
      </c>
      <c r="I609" s="197">
        <v>440.0</v>
      </c>
      <c r="J609" s="197">
        <v>86.0</v>
      </c>
      <c r="K609" s="191" t="s">
        <v>4183</v>
      </c>
      <c r="L609" s="191" t="s">
        <v>1254</v>
      </c>
    </row>
    <row r="610">
      <c r="A610" s="191" t="s">
        <v>563</v>
      </c>
      <c r="B610" s="191"/>
      <c r="C610" s="36"/>
      <c r="D610" s="36"/>
      <c r="E610" s="195" t="str">
        <f t="shared" si="1"/>
        <v>441</v>
      </c>
      <c r="F610" s="36" t="str">
        <f t="shared" si="2"/>
        <v>chatot</v>
      </c>
      <c r="G610" s="196">
        <v>441.0</v>
      </c>
      <c r="H610" s="191" t="s">
        <v>1254</v>
      </c>
      <c r="I610" s="197">
        <v>441.0</v>
      </c>
      <c r="J610" s="197">
        <v>157.0</v>
      </c>
      <c r="K610" s="191" t="s">
        <v>1254</v>
      </c>
      <c r="L610" s="191" t="s">
        <v>1254</v>
      </c>
    </row>
    <row r="611">
      <c r="A611" s="191" t="s">
        <v>564</v>
      </c>
      <c r="B611" s="191"/>
      <c r="C611" s="36"/>
      <c r="D611" s="36"/>
      <c r="E611" s="195" t="str">
        <f t="shared" si="1"/>
        <v>442</v>
      </c>
      <c r="F611" s="36" t="str">
        <f t="shared" si="2"/>
        <v>spiritomb</v>
      </c>
      <c r="G611" s="196">
        <v>442.0</v>
      </c>
      <c r="H611" s="191" t="s">
        <v>4184</v>
      </c>
      <c r="I611" s="197">
        <v>442.0</v>
      </c>
      <c r="J611" s="197">
        <v>139.0</v>
      </c>
      <c r="K611" s="191" t="s">
        <v>4185</v>
      </c>
      <c r="L611" s="191" t="s">
        <v>1254</v>
      </c>
    </row>
    <row r="612">
      <c r="A612" s="191" t="s">
        <v>565</v>
      </c>
      <c r="B612" s="191"/>
      <c r="C612" s="36"/>
      <c r="D612" s="36"/>
      <c r="E612" s="195" t="str">
        <f t="shared" si="1"/>
        <v>443</v>
      </c>
      <c r="F612" s="36" t="str">
        <f t="shared" si="2"/>
        <v>gible</v>
      </c>
      <c r="G612" s="196">
        <v>443.0</v>
      </c>
      <c r="H612" s="191" t="s">
        <v>4186</v>
      </c>
      <c r="I612" s="197">
        <v>443.0</v>
      </c>
      <c r="J612" s="197">
        <v>187.0</v>
      </c>
      <c r="K612" s="191" t="s">
        <v>4187</v>
      </c>
      <c r="L612" s="197">
        <v>128.0</v>
      </c>
    </row>
    <row r="613">
      <c r="A613" s="191" t="s">
        <v>565</v>
      </c>
      <c r="B613" s="191"/>
      <c r="C613" s="36"/>
      <c r="D613" s="36" t="s">
        <v>80</v>
      </c>
      <c r="E613" s="195" t="str">
        <f t="shared" si="1"/>
        <v>443-f</v>
      </c>
      <c r="F613" s="36" t="str">
        <f t="shared" si="2"/>
        <v>gible-f</v>
      </c>
      <c r="G613" s="196">
        <v>443.0</v>
      </c>
      <c r="H613" s="191" t="s">
        <v>4186</v>
      </c>
      <c r="I613" s="197">
        <v>443.0</v>
      </c>
      <c r="J613" s="197">
        <v>187.0</v>
      </c>
      <c r="K613" s="191" t="s">
        <v>4187</v>
      </c>
      <c r="L613" s="197">
        <v>128.0</v>
      </c>
    </row>
    <row r="614">
      <c r="A614" s="191" t="s">
        <v>566</v>
      </c>
      <c r="B614" s="191"/>
      <c r="C614" s="36"/>
      <c r="D614" s="36"/>
      <c r="E614" s="195" t="str">
        <f t="shared" si="1"/>
        <v>444</v>
      </c>
      <c r="F614" s="36" t="str">
        <f t="shared" si="2"/>
        <v>gabite</v>
      </c>
      <c r="G614" s="196">
        <v>444.0</v>
      </c>
      <c r="H614" s="191" t="s">
        <v>4188</v>
      </c>
      <c r="I614" s="197">
        <v>444.0</v>
      </c>
      <c r="J614" s="197">
        <v>188.0</v>
      </c>
      <c r="K614" s="191" t="s">
        <v>4189</v>
      </c>
      <c r="L614" s="197">
        <v>129.0</v>
      </c>
    </row>
    <row r="615">
      <c r="A615" s="191" t="s">
        <v>566</v>
      </c>
      <c r="B615" s="191"/>
      <c r="C615" s="36"/>
      <c r="D615" s="36" t="s">
        <v>80</v>
      </c>
      <c r="E615" s="195" t="str">
        <f t="shared" si="1"/>
        <v>444-f</v>
      </c>
      <c r="F615" s="36" t="str">
        <f t="shared" si="2"/>
        <v>gabite-f</v>
      </c>
      <c r="G615" s="196">
        <v>444.0</v>
      </c>
      <c r="H615" s="191" t="s">
        <v>4188</v>
      </c>
      <c r="I615" s="197">
        <v>444.0</v>
      </c>
      <c r="J615" s="197">
        <v>188.0</v>
      </c>
      <c r="K615" s="191" t="s">
        <v>4189</v>
      </c>
      <c r="L615" s="197">
        <v>129.0</v>
      </c>
    </row>
    <row r="616">
      <c r="A616" s="191" t="s">
        <v>567</v>
      </c>
      <c r="B616" s="191"/>
      <c r="C616" s="36"/>
      <c r="D616" s="36"/>
      <c r="E616" s="195" t="str">
        <f t="shared" si="1"/>
        <v>445</v>
      </c>
      <c r="F616" s="36" t="str">
        <f t="shared" si="2"/>
        <v>garchomp</v>
      </c>
      <c r="G616" s="196">
        <v>445.0</v>
      </c>
      <c r="H616" s="191" t="s">
        <v>4190</v>
      </c>
      <c r="I616" s="197">
        <v>445.0</v>
      </c>
      <c r="J616" s="197">
        <v>189.0</v>
      </c>
      <c r="K616" s="191" t="s">
        <v>4191</v>
      </c>
      <c r="L616" s="197">
        <v>130.0</v>
      </c>
    </row>
    <row r="617">
      <c r="A617" s="191" t="s">
        <v>567</v>
      </c>
      <c r="B617" s="191"/>
      <c r="C617" s="36"/>
      <c r="D617" s="36" t="s">
        <v>80</v>
      </c>
      <c r="E617" s="195" t="str">
        <f t="shared" si="1"/>
        <v>445-f</v>
      </c>
      <c r="F617" s="36" t="str">
        <f t="shared" si="2"/>
        <v>garchomp-f</v>
      </c>
      <c r="G617" s="196">
        <v>445.0</v>
      </c>
      <c r="H617" s="191" t="s">
        <v>4190</v>
      </c>
      <c r="I617" s="197">
        <v>445.0</v>
      </c>
      <c r="J617" s="197">
        <v>189.0</v>
      </c>
      <c r="K617" s="191" t="s">
        <v>4191</v>
      </c>
      <c r="L617" s="197">
        <v>130.0</v>
      </c>
    </row>
    <row r="618">
      <c r="A618" s="191" t="s">
        <v>568</v>
      </c>
      <c r="B618" s="191"/>
      <c r="C618" s="36"/>
      <c r="D618" s="36"/>
      <c r="E618" s="195" t="str">
        <f t="shared" si="1"/>
        <v>446</v>
      </c>
      <c r="F618" s="36" t="str">
        <f t="shared" si="2"/>
        <v>munchlax</v>
      </c>
      <c r="G618" s="196">
        <v>446.0</v>
      </c>
      <c r="H618" s="197">
        <v>260.0</v>
      </c>
      <c r="I618" s="197">
        <v>446.0</v>
      </c>
      <c r="J618" s="197">
        <v>51.0</v>
      </c>
      <c r="K618" s="191" t="s">
        <v>4192</v>
      </c>
      <c r="L618" s="191" t="s">
        <v>1254</v>
      </c>
    </row>
    <row r="619">
      <c r="A619" s="191" t="s">
        <v>569</v>
      </c>
      <c r="B619" s="191"/>
      <c r="C619" s="36"/>
      <c r="D619" s="36"/>
      <c r="E619" s="195" t="str">
        <f t="shared" si="1"/>
        <v>447</v>
      </c>
      <c r="F619" s="36" t="str">
        <f t="shared" si="2"/>
        <v>riolu</v>
      </c>
      <c r="G619" s="196">
        <v>447.0</v>
      </c>
      <c r="H619" s="197">
        <v>298.0</v>
      </c>
      <c r="I619" s="197">
        <v>447.0</v>
      </c>
      <c r="J619" s="197">
        <v>223.0</v>
      </c>
      <c r="K619" s="191" t="s">
        <v>4193</v>
      </c>
      <c r="L619" s="197">
        <v>135.0</v>
      </c>
    </row>
    <row r="620">
      <c r="A620" s="191" t="s">
        <v>570</v>
      </c>
      <c r="B620" s="191"/>
      <c r="C620" s="36"/>
      <c r="D620" s="36"/>
      <c r="E620" s="195" t="str">
        <f t="shared" si="1"/>
        <v>448</v>
      </c>
      <c r="F620" s="36" t="str">
        <f t="shared" si="2"/>
        <v>lucario</v>
      </c>
      <c r="G620" s="196">
        <v>448.0</v>
      </c>
      <c r="H620" s="197">
        <v>299.0</v>
      </c>
      <c r="I620" s="197">
        <v>448.0</v>
      </c>
      <c r="J620" s="197">
        <v>224.0</v>
      </c>
      <c r="K620" s="191" t="s">
        <v>4194</v>
      </c>
      <c r="L620" s="197">
        <v>136.0</v>
      </c>
    </row>
    <row r="621">
      <c r="A621" s="191" t="s">
        <v>571</v>
      </c>
      <c r="B621" s="191"/>
      <c r="C621" s="36"/>
      <c r="D621" s="36"/>
      <c r="E621" s="195" t="str">
        <f t="shared" si="1"/>
        <v>449</v>
      </c>
      <c r="F621" s="36" t="str">
        <f t="shared" si="2"/>
        <v>hippopotas</v>
      </c>
      <c r="G621" s="196">
        <v>449.0</v>
      </c>
      <c r="H621" s="197">
        <v>314.0</v>
      </c>
      <c r="I621" s="197">
        <v>449.0</v>
      </c>
      <c r="J621" s="197">
        <v>107.0</v>
      </c>
      <c r="K621" s="191" t="s">
        <v>4195</v>
      </c>
      <c r="L621" s="197">
        <v>118.0</v>
      </c>
    </row>
    <row r="622">
      <c r="A622" s="191" t="s">
        <v>571</v>
      </c>
      <c r="B622" s="191"/>
      <c r="C622" s="36"/>
      <c r="D622" s="36" t="s">
        <v>80</v>
      </c>
      <c r="E622" s="195" t="str">
        <f t="shared" si="1"/>
        <v>449-f</v>
      </c>
      <c r="F622" s="36" t="str">
        <f t="shared" si="2"/>
        <v>hippopotas-f</v>
      </c>
      <c r="G622" s="196">
        <v>449.0</v>
      </c>
      <c r="H622" s="197">
        <v>314.0</v>
      </c>
      <c r="I622" s="197">
        <v>449.0</v>
      </c>
      <c r="J622" s="197">
        <v>107.0</v>
      </c>
      <c r="K622" s="191" t="s">
        <v>4195</v>
      </c>
      <c r="L622" s="197">
        <v>118.0</v>
      </c>
    </row>
    <row r="623">
      <c r="A623" s="191" t="s">
        <v>572</v>
      </c>
      <c r="B623" s="191"/>
      <c r="C623" s="36"/>
      <c r="D623" s="36"/>
      <c r="E623" s="195" t="str">
        <f t="shared" si="1"/>
        <v>450</v>
      </c>
      <c r="F623" s="36" t="str">
        <f t="shared" si="2"/>
        <v>hippowdon</v>
      </c>
      <c r="G623" s="196">
        <v>450.0</v>
      </c>
      <c r="H623" s="197">
        <v>315.0</v>
      </c>
      <c r="I623" s="197">
        <v>450.0</v>
      </c>
      <c r="J623" s="197">
        <v>108.0</v>
      </c>
      <c r="K623" s="191" t="s">
        <v>4196</v>
      </c>
      <c r="L623" s="197">
        <v>119.0</v>
      </c>
    </row>
    <row r="624">
      <c r="A624" s="191" t="s">
        <v>572</v>
      </c>
      <c r="B624" s="191"/>
      <c r="C624" s="36"/>
      <c r="D624" s="36" t="s">
        <v>80</v>
      </c>
      <c r="E624" s="195" t="str">
        <f t="shared" si="1"/>
        <v>450-f</v>
      </c>
      <c r="F624" s="36" t="str">
        <f t="shared" si="2"/>
        <v>hippowdon-f</v>
      </c>
      <c r="G624" s="196">
        <v>450.0</v>
      </c>
      <c r="H624" s="197">
        <v>315.0</v>
      </c>
      <c r="I624" s="197">
        <v>450.0</v>
      </c>
      <c r="J624" s="197">
        <v>108.0</v>
      </c>
      <c r="K624" s="191" t="s">
        <v>4196</v>
      </c>
      <c r="L624" s="197">
        <v>119.0</v>
      </c>
    </row>
    <row r="625">
      <c r="A625" s="191" t="s">
        <v>573</v>
      </c>
      <c r="B625" s="191"/>
      <c r="C625" s="36"/>
      <c r="D625" s="36"/>
      <c r="E625" s="195" t="str">
        <f t="shared" si="1"/>
        <v>451</v>
      </c>
      <c r="F625" s="36" t="str">
        <f t="shared" si="2"/>
        <v>skorupi</v>
      </c>
      <c r="G625" s="196">
        <v>451.0</v>
      </c>
      <c r="H625" s="197">
        <v>285.0</v>
      </c>
      <c r="I625" s="197">
        <v>451.0</v>
      </c>
      <c r="J625" s="197">
        <v>148.0</v>
      </c>
      <c r="K625" s="191" t="s">
        <v>1254</v>
      </c>
      <c r="L625" s="191" t="s">
        <v>1254</v>
      </c>
    </row>
    <row r="626">
      <c r="A626" s="191" t="s">
        <v>574</v>
      </c>
      <c r="B626" s="191"/>
      <c r="C626" s="36"/>
      <c r="D626" s="36"/>
      <c r="E626" s="195" t="str">
        <f t="shared" si="1"/>
        <v>452</v>
      </c>
      <c r="F626" s="36" t="str">
        <f t="shared" si="2"/>
        <v>drapion</v>
      </c>
      <c r="G626" s="196">
        <v>452.0</v>
      </c>
      <c r="H626" s="197">
        <v>286.0</v>
      </c>
      <c r="I626" s="197">
        <v>452.0</v>
      </c>
      <c r="J626" s="197">
        <v>149.0</v>
      </c>
      <c r="K626" s="191" t="s">
        <v>1254</v>
      </c>
      <c r="L626" s="191" t="s">
        <v>1254</v>
      </c>
    </row>
    <row r="627">
      <c r="A627" s="191" t="s">
        <v>575</v>
      </c>
      <c r="B627" s="191"/>
      <c r="C627" s="36"/>
      <c r="D627" s="36"/>
      <c r="E627" s="195" t="str">
        <f t="shared" si="1"/>
        <v>453</v>
      </c>
      <c r="F627" s="36" t="str">
        <f t="shared" si="2"/>
        <v>croagunk</v>
      </c>
      <c r="G627" s="196">
        <v>453.0</v>
      </c>
      <c r="H627" s="197">
        <v>222.0</v>
      </c>
      <c r="I627" s="197">
        <v>453.0</v>
      </c>
      <c r="J627" s="197">
        <v>99.0</v>
      </c>
      <c r="K627" s="191" t="s">
        <v>4197</v>
      </c>
      <c r="L627" s="191" t="s">
        <v>1254</v>
      </c>
    </row>
    <row r="628">
      <c r="A628" s="191" t="s">
        <v>575</v>
      </c>
      <c r="B628" s="191"/>
      <c r="C628" s="36"/>
      <c r="D628" s="36" t="s">
        <v>80</v>
      </c>
      <c r="E628" s="195" t="str">
        <f t="shared" si="1"/>
        <v>453-f</v>
      </c>
      <c r="F628" s="36" t="str">
        <f t="shared" si="2"/>
        <v>croagunk-f</v>
      </c>
      <c r="G628" s="196">
        <v>453.0</v>
      </c>
      <c r="H628" s="197">
        <v>222.0</v>
      </c>
      <c r="I628" s="197">
        <v>453.0</v>
      </c>
      <c r="J628" s="197">
        <v>99.0</v>
      </c>
      <c r="K628" s="191" t="s">
        <v>4197</v>
      </c>
      <c r="L628" s="191" t="s">
        <v>1254</v>
      </c>
    </row>
    <row r="629">
      <c r="A629" s="191" t="s">
        <v>576</v>
      </c>
      <c r="B629" s="191"/>
      <c r="C629" s="36"/>
      <c r="D629" s="36"/>
      <c r="E629" s="195" t="str">
        <f t="shared" si="1"/>
        <v>454</v>
      </c>
      <c r="F629" s="36" t="str">
        <f t="shared" si="2"/>
        <v>toxicroak</v>
      </c>
      <c r="G629" s="196">
        <v>454.0</v>
      </c>
      <c r="H629" s="197">
        <v>223.0</v>
      </c>
      <c r="I629" s="197">
        <v>454.0</v>
      </c>
      <c r="J629" s="197">
        <v>100.0</v>
      </c>
      <c r="K629" s="191" t="s">
        <v>4198</v>
      </c>
      <c r="L629" s="191" t="s">
        <v>1254</v>
      </c>
    </row>
    <row r="630">
      <c r="A630" s="191" t="s">
        <v>576</v>
      </c>
      <c r="B630" s="191"/>
      <c r="C630" s="36"/>
      <c r="D630" s="36" t="s">
        <v>80</v>
      </c>
      <c r="E630" s="195" t="str">
        <f t="shared" si="1"/>
        <v>454-f</v>
      </c>
      <c r="F630" s="36" t="str">
        <f t="shared" si="2"/>
        <v>toxicroak-f</v>
      </c>
      <c r="G630" s="196">
        <v>454.0</v>
      </c>
      <c r="H630" s="197">
        <v>223.0</v>
      </c>
      <c r="I630" s="197">
        <v>454.0</v>
      </c>
      <c r="J630" s="197">
        <v>100.0</v>
      </c>
      <c r="K630" s="191" t="s">
        <v>4198</v>
      </c>
      <c r="L630" s="191" t="s">
        <v>1254</v>
      </c>
    </row>
    <row r="631">
      <c r="A631" s="191" t="s">
        <v>577</v>
      </c>
      <c r="B631" s="191"/>
      <c r="C631" s="36"/>
      <c r="D631" s="36"/>
      <c r="E631" s="195" t="str">
        <f t="shared" si="1"/>
        <v>455</v>
      </c>
      <c r="F631" s="36" t="str">
        <f t="shared" si="2"/>
        <v>carnivine</v>
      </c>
      <c r="G631" s="196">
        <v>455.0</v>
      </c>
      <c r="H631" s="191" t="s">
        <v>1254</v>
      </c>
      <c r="I631" s="197">
        <v>455.0</v>
      </c>
      <c r="J631" s="197">
        <v>92.0</v>
      </c>
      <c r="K631" s="191" t="s">
        <v>1254</v>
      </c>
      <c r="L631" s="191" t="s">
        <v>1254</v>
      </c>
    </row>
    <row r="632">
      <c r="A632" s="191" t="s">
        <v>578</v>
      </c>
      <c r="B632" s="191"/>
      <c r="C632" s="36"/>
      <c r="D632" s="36"/>
      <c r="E632" s="195" t="str">
        <f t="shared" si="1"/>
        <v>456</v>
      </c>
      <c r="F632" s="36" t="str">
        <f t="shared" si="2"/>
        <v>finneon</v>
      </c>
      <c r="G632" s="196">
        <v>456.0</v>
      </c>
      <c r="H632" s="191" t="s">
        <v>1254</v>
      </c>
      <c r="I632" s="197">
        <v>456.0</v>
      </c>
      <c r="J632" s="197">
        <v>172.0</v>
      </c>
      <c r="K632" s="191" t="s">
        <v>4199</v>
      </c>
      <c r="L632" s="191" t="s">
        <v>1254</v>
      </c>
    </row>
    <row r="633">
      <c r="A633" s="191" t="s">
        <v>578</v>
      </c>
      <c r="B633" s="191"/>
      <c r="C633" s="36"/>
      <c r="D633" s="36" t="s">
        <v>80</v>
      </c>
      <c r="E633" s="195" t="str">
        <f t="shared" si="1"/>
        <v>456-f</v>
      </c>
      <c r="F633" s="36" t="str">
        <f t="shared" si="2"/>
        <v>finneon-f</v>
      </c>
      <c r="G633" s="196">
        <v>456.0</v>
      </c>
      <c r="H633" s="191" t="s">
        <v>1254</v>
      </c>
      <c r="I633" s="197">
        <v>456.0</v>
      </c>
      <c r="J633" s="197">
        <v>172.0</v>
      </c>
      <c r="K633" s="191" t="s">
        <v>4199</v>
      </c>
      <c r="L633" s="191" t="s">
        <v>1254</v>
      </c>
    </row>
    <row r="634">
      <c r="A634" s="191" t="s">
        <v>579</v>
      </c>
      <c r="B634" s="191"/>
      <c r="C634" s="36"/>
      <c r="D634" s="36"/>
      <c r="E634" s="195" t="str">
        <f t="shared" si="1"/>
        <v>457</v>
      </c>
      <c r="F634" s="36" t="str">
        <f t="shared" si="2"/>
        <v>lumineon</v>
      </c>
      <c r="G634" s="196">
        <v>457.0</v>
      </c>
      <c r="H634" s="191" t="s">
        <v>1254</v>
      </c>
      <c r="I634" s="197">
        <v>457.0</v>
      </c>
      <c r="J634" s="197">
        <v>173.0</v>
      </c>
      <c r="K634" s="191" t="s">
        <v>4200</v>
      </c>
      <c r="L634" s="191" t="s">
        <v>1254</v>
      </c>
    </row>
    <row r="635">
      <c r="A635" s="191" t="s">
        <v>579</v>
      </c>
      <c r="B635" s="191"/>
      <c r="C635" s="36"/>
      <c r="D635" s="36" t="s">
        <v>80</v>
      </c>
      <c r="E635" s="195" t="str">
        <f t="shared" si="1"/>
        <v>457-f</v>
      </c>
      <c r="F635" s="36" t="str">
        <f t="shared" si="2"/>
        <v>lumineon-f</v>
      </c>
      <c r="G635" s="196">
        <v>457.0</v>
      </c>
      <c r="H635" s="191" t="s">
        <v>1254</v>
      </c>
      <c r="I635" s="197">
        <v>457.0</v>
      </c>
      <c r="J635" s="197">
        <v>173.0</v>
      </c>
      <c r="K635" s="191" t="s">
        <v>4200</v>
      </c>
      <c r="L635" s="191" t="s">
        <v>1254</v>
      </c>
    </row>
    <row r="636">
      <c r="A636" s="191" t="s">
        <v>580</v>
      </c>
      <c r="B636" s="191"/>
      <c r="C636" s="36"/>
      <c r="D636" s="36"/>
      <c r="E636" s="195" t="str">
        <f t="shared" si="1"/>
        <v>458</v>
      </c>
      <c r="F636" s="36" t="str">
        <f t="shared" si="2"/>
        <v>mantyke</v>
      </c>
      <c r="G636" s="196">
        <v>458.0</v>
      </c>
      <c r="H636" s="197">
        <v>354.0</v>
      </c>
      <c r="I636" s="197">
        <v>458.0</v>
      </c>
      <c r="J636" s="197">
        <v>164.0</v>
      </c>
      <c r="K636" s="191" t="s">
        <v>1254</v>
      </c>
      <c r="L636" s="191" t="s">
        <v>1254</v>
      </c>
    </row>
    <row r="637">
      <c r="A637" s="191" t="s">
        <v>581</v>
      </c>
      <c r="B637" s="191"/>
      <c r="C637" s="36"/>
      <c r="D637" s="36"/>
      <c r="E637" s="195" t="str">
        <f t="shared" si="1"/>
        <v>459</v>
      </c>
      <c r="F637" s="36" t="str">
        <f t="shared" si="2"/>
        <v>snover</v>
      </c>
      <c r="G637" s="196">
        <v>459.0</v>
      </c>
      <c r="H637" s="197">
        <v>96.0</v>
      </c>
      <c r="I637" s="197">
        <v>459.0</v>
      </c>
      <c r="J637" s="197">
        <v>217.0</v>
      </c>
      <c r="K637" s="191" t="s">
        <v>4201</v>
      </c>
      <c r="L637" s="197">
        <v>172.0</v>
      </c>
    </row>
    <row r="638">
      <c r="A638" s="191" t="s">
        <v>581</v>
      </c>
      <c r="B638" s="191"/>
      <c r="C638" s="36"/>
      <c r="D638" s="36" t="s">
        <v>80</v>
      </c>
      <c r="E638" s="195" t="str">
        <f t="shared" si="1"/>
        <v>459-f</v>
      </c>
      <c r="F638" s="36" t="str">
        <f t="shared" si="2"/>
        <v>snover-f</v>
      </c>
      <c r="G638" s="196">
        <v>459.0</v>
      </c>
      <c r="H638" s="197">
        <v>96.0</v>
      </c>
      <c r="I638" s="197">
        <v>459.0</v>
      </c>
      <c r="J638" s="197">
        <v>217.0</v>
      </c>
      <c r="K638" s="191" t="s">
        <v>4201</v>
      </c>
      <c r="L638" s="197">
        <v>172.0</v>
      </c>
    </row>
    <row r="639">
      <c r="A639" s="191" t="s">
        <v>582</v>
      </c>
      <c r="B639" s="191"/>
      <c r="C639" s="36"/>
      <c r="D639" s="36"/>
      <c r="E639" s="195" t="str">
        <f t="shared" si="1"/>
        <v>460</v>
      </c>
      <c r="F639" s="36" t="str">
        <f t="shared" si="2"/>
        <v>abomasnow</v>
      </c>
      <c r="G639" s="196">
        <v>460.0</v>
      </c>
      <c r="H639" s="197">
        <v>97.0</v>
      </c>
      <c r="I639" s="197">
        <v>460.0</v>
      </c>
      <c r="J639" s="197">
        <v>218.0</v>
      </c>
      <c r="K639" s="191" t="s">
        <v>4202</v>
      </c>
      <c r="L639" s="197">
        <v>173.0</v>
      </c>
    </row>
    <row r="640">
      <c r="A640" s="191" t="s">
        <v>582</v>
      </c>
      <c r="B640" s="191"/>
      <c r="C640" s="36"/>
      <c r="D640" s="36" t="s">
        <v>80</v>
      </c>
      <c r="E640" s="195" t="str">
        <f t="shared" si="1"/>
        <v>460-f</v>
      </c>
      <c r="F640" s="36" t="str">
        <f t="shared" si="2"/>
        <v>abomasnow-f</v>
      </c>
      <c r="G640" s="196">
        <v>460.0</v>
      </c>
      <c r="H640" s="197">
        <v>97.0</v>
      </c>
      <c r="I640" s="197">
        <v>460.0</v>
      </c>
      <c r="J640" s="197">
        <v>218.0</v>
      </c>
      <c r="K640" s="191" t="s">
        <v>4202</v>
      </c>
      <c r="L640" s="197">
        <v>173.0</v>
      </c>
    </row>
    <row r="641">
      <c r="A641" s="191" t="s">
        <v>583</v>
      </c>
      <c r="B641" s="191"/>
      <c r="C641" s="36"/>
      <c r="D641" s="36"/>
      <c r="E641" s="195" t="str">
        <f t="shared" si="1"/>
        <v>461</v>
      </c>
      <c r="F641" s="36" t="str">
        <f t="shared" si="2"/>
        <v>weavile</v>
      </c>
      <c r="G641" s="196">
        <v>461.0</v>
      </c>
      <c r="H641" s="197">
        <v>293.0</v>
      </c>
      <c r="I641" s="197">
        <v>461.0</v>
      </c>
      <c r="J641" s="197">
        <v>204.0</v>
      </c>
      <c r="K641" s="191" t="s">
        <v>4203</v>
      </c>
      <c r="L641" s="191" t="s">
        <v>1254</v>
      </c>
    </row>
    <row r="642">
      <c r="A642" s="191" t="s">
        <v>583</v>
      </c>
      <c r="B642" s="191"/>
      <c r="C642" s="36"/>
      <c r="D642" s="36" t="s">
        <v>80</v>
      </c>
      <c r="E642" s="195" t="str">
        <f t="shared" si="1"/>
        <v>461-f</v>
      </c>
      <c r="F642" s="36" t="str">
        <f t="shared" si="2"/>
        <v>weavile-f</v>
      </c>
      <c r="G642" s="196">
        <v>461.0</v>
      </c>
      <c r="H642" s="197">
        <v>293.0</v>
      </c>
      <c r="I642" s="197">
        <v>461.0</v>
      </c>
      <c r="J642" s="197">
        <v>204.0</v>
      </c>
      <c r="K642" s="191" t="s">
        <v>4203</v>
      </c>
      <c r="L642" s="191" t="s">
        <v>1254</v>
      </c>
    </row>
    <row r="643">
      <c r="A643" s="191" t="s">
        <v>584</v>
      </c>
      <c r="B643" s="191"/>
      <c r="C643" s="36"/>
      <c r="D643" s="36"/>
      <c r="E643" s="195" t="str">
        <f t="shared" si="1"/>
        <v>462</v>
      </c>
      <c r="F643" s="36" t="str">
        <f t="shared" si="2"/>
        <v>magnezone</v>
      </c>
      <c r="G643" s="196">
        <v>462.0</v>
      </c>
      <c r="H643" s="191" t="s">
        <v>4204</v>
      </c>
      <c r="I643" s="197">
        <v>462.0</v>
      </c>
      <c r="J643" s="197">
        <v>179.0</v>
      </c>
      <c r="K643" s="191" t="s">
        <v>4205</v>
      </c>
      <c r="L643" s="191" t="s">
        <v>1254</v>
      </c>
    </row>
    <row r="644">
      <c r="A644" s="191" t="s">
        <v>585</v>
      </c>
      <c r="B644" s="191"/>
      <c r="C644" s="36"/>
      <c r="D644" s="36"/>
      <c r="E644" s="195" t="str">
        <f t="shared" si="1"/>
        <v>463</v>
      </c>
      <c r="F644" s="36" t="str">
        <f t="shared" si="2"/>
        <v>lickilicky</v>
      </c>
      <c r="G644" s="196">
        <v>463.0</v>
      </c>
      <c r="H644" s="191" t="s">
        <v>4206</v>
      </c>
      <c r="I644" s="197">
        <v>463.0</v>
      </c>
      <c r="J644" s="197">
        <v>126.0</v>
      </c>
      <c r="K644" s="191" t="s">
        <v>1254</v>
      </c>
      <c r="L644" s="191" t="s">
        <v>1254</v>
      </c>
    </row>
    <row r="645">
      <c r="A645" s="191" t="s">
        <v>586</v>
      </c>
      <c r="B645" s="191"/>
      <c r="C645" s="36"/>
      <c r="D645" s="36"/>
      <c r="E645" s="195" t="str">
        <f t="shared" si="1"/>
        <v>464</v>
      </c>
      <c r="F645" s="36" t="str">
        <f t="shared" si="2"/>
        <v>rhyperior</v>
      </c>
      <c r="G645" s="196">
        <v>464.0</v>
      </c>
      <c r="H645" s="197">
        <v>266.0</v>
      </c>
      <c r="I645" s="197">
        <v>464.0</v>
      </c>
      <c r="J645" s="197">
        <v>122.0</v>
      </c>
      <c r="K645" s="191" t="s">
        <v>4207</v>
      </c>
      <c r="L645" s="191" t="s">
        <v>1254</v>
      </c>
    </row>
    <row r="646">
      <c r="A646" s="191" t="s">
        <v>586</v>
      </c>
      <c r="B646" s="191"/>
      <c r="C646" s="36"/>
      <c r="D646" s="36" t="s">
        <v>80</v>
      </c>
      <c r="E646" s="195" t="str">
        <f t="shared" si="1"/>
        <v>464-f</v>
      </c>
      <c r="F646" s="36" t="str">
        <f t="shared" si="2"/>
        <v>rhyperior-f</v>
      </c>
      <c r="G646" s="196">
        <v>464.0</v>
      </c>
      <c r="H646" s="197">
        <v>266.0</v>
      </c>
      <c r="I646" s="197">
        <v>464.0</v>
      </c>
      <c r="J646" s="197">
        <v>122.0</v>
      </c>
      <c r="K646" s="191" t="s">
        <v>4207</v>
      </c>
      <c r="L646" s="191" t="s">
        <v>1254</v>
      </c>
    </row>
    <row r="647">
      <c r="A647" s="191" t="s">
        <v>587</v>
      </c>
      <c r="B647" s="191"/>
      <c r="C647" s="36"/>
      <c r="D647" s="36"/>
      <c r="E647" s="195" t="str">
        <f t="shared" si="1"/>
        <v>465</v>
      </c>
      <c r="F647" s="36" t="str">
        <f t="shared" si="2"/>
        <v>tangrowth</v>
      </c>
      <c r="G647" s="196">
        <v>465.0</v>
      </c>
      <c r="H647" s="191" t="s">
        <v>4208</v>
      </c>
      <c r="I647" s="197">
        <v>465.0</v>
      </c>
      <c r="J647" s="197">
        <v>96.0</v>
      </c>
      <c r="K647" s="191" t="s">
        <v>1254</v>
      </c>
      <c r="L647" s="191" t="s">
        <v>1254</v>
      </c>
    </row>
    <row r="648">
      <c r="A648" s="191" t="s">
        <v>587</v>
      </c>
      <c r="B648" s="191"/>
      <c r="C648" s="36"/>
      <c r="D648" s="36" t="s">
        <v>80</v>
      </c>
      <c r="E648" s="195" t="str">
        <f t="shared" si="1"/>
        <v>465-f</v>
      </c>
      <c r="F648" s="36" t="str">
        <f t="shared" si="2"/>
        <v>tangrowth-f</v>
      </c>
      <c r="G648" s="196">
        <v>465.0</v>
      </c>
      <c r="H648" s="191" t="s">
        <v>4208</v>
      </c>
      <c r="I648" s="197">
        <v>465.0</v>
      </c>
      <c r="J648" s="197">
        <v>96.0</v>
      </c>
      <c r="K648" s="191" t="s">
        <v>1254</v>
      </c>
      <c r="L648" s="191" t="s">
        <v>1254</v>
      </c>
    </row>
    <row r="649">
      <c r="A649" s="191" t="s">
        <v>588</v>
      </c>
      <c r="B649" s="191"/>
      <c r="C649" s="36"/>
      <c r="D649" s="36"/>
      <c r="E649" s="195" t="str">
        <f t="shared" si="1"/>
        <v>466</v>
      </c>
      <c r="F649" s="36" t="str">
        <f t="shared" si="2"/>
        <v>electivire</v>
      </c>
      <c r="G649" s="196">
        <v>466.0</v>
      </c>
      <c r="H649" s="191" t="s">
        <v>4209</v>
      </c>
      <c r="I649" s="197">
        <v>466.0</v>
      </c>
      <c r="J649" s="197">
        <v>184.0</v>
      </c>
      <c r="K649" s="191" t="s">
        <v>4210</v>
      </c>
      <c r="L649" s="191" t="s">
        <v>1254</v>
      </c>
    </row>
    <row r="650">
      <c r="A650" s="191" t="s">
        <v>589</v>
      </c>
      <c r="B650" s="191"/>
      <c r="C650" s="36"/>
      <c r="D650" s="36"/>
      <c r="E650" s="195" t="str">
        <f t="shared" si="1"/>
        <v>467</v>
      </c>
      <c r="F650" s="36" t="str">
        <f t="shared" si="2"/>
        <v>magmortar</v>
      </c>
      <c r="G650" s="196">
        <v>467.0</v>
      </c>
      <c r="H650" s="191" t="s">
        <v>4211</v>
      </c>
      <c r="I650" s="197">
        <v>467.0</v>
      </c>
      <c r="J650" s="197">
        <v>176.0</v>
      </c>
      <c r="K650" s="191" t="s">
        <v>4212</v>
      </c>
      <c r="L650" s="191" t="s">
        <v>1254</v>
      </c>
    </row>
    <row r="651">
      <c r="A651" s="191" t="s">
        <v>590</v>
      </c>
      <c r="B651" s="191"/>
      <c r="C651" s="36"/>
      <c r="D651" s="36"/>
      <c r="E651" s="195" t="str">
        <f t="shared" si="1"/>
        <v>468</v>
      </c>
      <c r="F651" s="36" t="str">
        <f t="shared" si="2"/>
        <v>togekiss</v>
      </c>
      <c r="G651" s="196">
        <v>468.0</v>
      </c>
      <c r="H651" s="197">
        <v>259.0</v>
      </c>
      <c r="I651" s="197">
        <v>468.0</v>
      </c>
      <c r="J651" s="197">
        <v>129.0</v>
      </c>
      <c r="K651" s="191" t="s">
        <v>1254</v>
      </c>
      <c r="L651" s="191" t="s">
        <v>1254</v>
      </c>
    </row>
    <row r="652">
      <c r="A652" s="191" t="s">
        <v>591</v>
      </c>
      <c r="B652" s="191"/>
      <c r="C652" s="36"/>
      <c r="D652" s="36"/>
      <c r="E652" s="195" t="str">
        <f t="shared" si="1"/>
        <v>469</v>
      </c>
      <c r="F652" s="36" t="str">
        <f t="shared" si="2"/>
        <v>yanmega</v>
      </c>
      <c r="G652" s="196">
        <v>469.0</v>
      </c>
      <c r="H652" s="191" t="s">
        <v>1254</v>
      </c>
      <c r="I652" s="197">
        <v>469.0</v>
      </c>
      <c r="J652" s="197">
        <v>106.0</v>
      </c>
      <c r="K652" s="191" t="s">
        <v>4213</v>
      </c>
      <c r="L652" s="191" t="s">
        <v>1254</v>
      </c>
    </row>
    <row r="653">
      <c r="A653" s="191" t="s">
        <v>592</v>
      </c>
      <c r="B653" s="191"/>
      <c r="C653" s="36"/>
      <c r="D653" s="36"/>
      <c r="E653" s="195" t="str">
        <f t="shared" si="1"/>
        <v>470</v>
      </c>
      <c r="F653" s="36" t="str">
        <f t="shared" si="2"/>
        <v>leafeon</v>
      </c>
      <c r="G653" s="196">
        <v>470.0</v>
      </c>
      <c r="H653" s="197">
        <v>202.0</v>
      </c>
      <c r="I653" s="197">
        <v>470.0</v>
      </c>
      <c r="J653" s="197">
        <v>31.0</v>
      </c>
      <c r="K653" s="191" t="s">
        <v>4214</v>
      </c>
      <c r="L653" s="197">
        <v>106.0</v>
      </c>
    </row>
    <row r="654">
      <c r="A654" s="191" t="s">
        <v>593</v>
      </c>
      <c r="B654" s="191"/>
      <c r="C654" s="36"/>
      <c r="D654" s="36"/>
      <c r="E654" s="195" t="str">
        <f t="shared" si="1"/>
        <v>471</v>
      </c>
      <c r="F654" s="36" t="str">
        <f t="shared" si="2"/>
        <v>glaceon</v>
      </c>
      <c r="G654" s="196">
        <v>471.0</v>
      </c>
      <c r="H654" s="197">
        <v>203.0</v>
      </c>
      <c r="I654" s="197">
        <v>471.0</v>
      </c>
      <c r="J654" s="197">
        <v>32.0</v>
      </c>
      <c r="K654" s="191" t="s">
        <v>4215</v>
      </c>
      <c r="L654" s="197">
        <v>107.0</v>
      </c>
    </row>
    <row r="655">
      <c r="A655" s="191" t="s">
        <v>594</v>
      </c>
      <c r="B655" s="191"/>
      <c r="C655" s="36"/>
      <c r="D655" s="36"/>
      <c r="E655" s="195" t="str">
        <f t="shared" si="1"/>
        <v>472</v>
      </c>
      <c r="F655" s="36" t="str">
        <f t="shared" si="2"/>
        <v>gliscor</v>
      </c>
      <c r="G655" s="196">
        <v>472.0</v>
      </c>
      <c r="H655" s="191" t="s">
        <v>1254</v>
      </c>
      <c r="I655" s="197">
        <v>472.0</v>
      </c>
      <c r="J655" s="197">
        <v>186.0</v>
      </c>
      <c r="K655" s="191" t="s">
        <v>4216</v>
      </c>
      <c r="L655" s="191" t="s">
        <v>1254</v>
      </c>
    </row>
    <row r="656">
      <c r="A656" s="191" t="s">
        <v>595</v>
      </c>
      <c r="B656" s="191"/>
      <c r="C656" s="36"/>
      <c r="D656" s="36"/>
      <c r="E656" s="195" t="str">
        <f t="shared" si="1"/>
        <v>473</v>
      </c>
      <c r="F656" s="36" t="str">
        <f t="shared" si="2"/>
        <v>mamoswine</v>
      </c>
      <c r="G656" s="196">
        <v>473.0</v>
      </c>
      <c r="H656" s="197">
        <v>77.0</v>
      </c>
      <c r="I656" s="197">
        <v>473.0</v>
      </c>
      <c r="J656" s="197">
        <v>214.0</v>
      </c>
      <c r="K656" s="191" t="s">
        <v>4217</v>
      </c>
      <c r="L656" s="191" t="s">
        <v>1254</v>
      </c>
    </row>
    <row r="657">
      <c r="A657" s="191" t="s">
        <v>595</v>
      </c>
      <c r="B657" s="191"/>
      <c r="C657" s="36"/>
      <c r="D657" s="36" t="s">
        <v>80</v>
      </c>
      <c r="E657" s="195" t="str">
        <f t="shared" si="1"/>
        <v>473-f</v>
      </c>
      <c r="F657" s="36" t="str">
        <f t="shared" si="2"/>
        <v>mamoswine-f</v>
      </c>
      <c r="G657" s="196">
        <v>473.0</v>
      </c>
      <c r="H657" s="197">
        <v>77.0</v>
      </c>
      <c r="I657" s="197">
        <v>473.0</v>
      </c>
      <c r="J657" s="197">
        <v>214.0</v>
      </c>
      <c r="K657" s="191" t="s">
        <v>4217</v>
      </c>
      <c r="L657" s="191" t="s">
        <v>1254</v>
      </c>
    </row>
    <row r="658">
      <c r="A658" s="191" t="s">
        <v>596</v>
      </c>
      <c r="B658" s="191"/>
      <c r="C658" s="36"/>
      <c r="D658" s="36"/>
      <c r="E658" s="195" t="str">
        <f t="shared" si="1"/>
        <v>474</v>
      </c>
      <c r="F658" s="36" t="str">
        <f t="shared" si="2"/>
        <v>porygon-z</v>
      </c>
      <c r="G658" s="196">
        <v>474.0</v>
      </c>
      <c r="H658" s="191" t="s">
        <v>4218</v>
      </c>
      <c r="I658" s="197">
        <v>474.0</v>
      </c>
      <c r="J658" s="197">
        <v>135.0</v>
      </c>
      <c r="K658" s="191" t="s">
        <v>4219</v>
      </c>
      <c r="L658" s="191" t="s">
        <v>4220</v>
      </c>
    </row>
    <row r="659">
      <c r="A659" s="191" t="s">
        <v>597</v>
      </c>
      <c r="B659" s="191"/>
      <c r="C659" s="36"/>
      <c r="D659" s="36"/>
      <c r="E659" s="195" t="str">
        <f t="shared" si="1"/>
        <v>475</v>
      </c>
      <c r="F659" s="36" t="str">
        <f t="shared" si="2"/>
        <v>gallade</v>
      </c>
      <c r="G659" s="196">
        <v>475.0</v>
      </c>
      <c r="H659" s="197">
        <v>123.0</v>
      </c>
      <c r="I659" s="197">
        <v>475.0</v>
      </c>
      <c r="J659" s="197">
        <v>104.0</v>
      </c>
      <c r="K659" s="191" t="s">
        <v>4221</v>
      </c>
      <c r="L659" s="197">
        <v>90.0</v>
      </c>
    </row>
    <row r="660">
      <c r="A660" s="191" t="s">
        <v>598</v>
      </c>
      <c r="B660" s="191"/>
      <c r="C660" s="36"/>
      <c r="D660" s="36"/>
      <c r="E660" s="195" t="str">
        <f t="shared" si="1"/>
        <v>476</v>
      </c>
      <c r="F660" s="36" t="str">
        <f t="shared" si="2"/>
        <v>probopass</v>
      </c>
      <c r="G660" s="196">
        <v>476.0</v>
      </c>
      <c r="H660" s="191" t="s">
        <v>1254</v>
      </c>
      <c r="I660" s="197">
        <v>476.0</v>
      </c>
      <c r="J660" s="197">
        <v>191.0</v>
      </c>
      <c r="K660" s="191" t="s">
        <v>4222</v>
      </c>
      <c r="L660" s="191" t="s">
        <v>1254</v>
      </c>
    </row>
    <row r="661">
      <c r="A661" s="191" t="s">
        <v>599</v>
      </c>
      <c r="B661" s="191"/>
      <c r="C661" s="36"/>
      <c r="D661" s="36"/>
      <c r="E661" s="195" t="str">
        <f t="shared" si="1"/>
        <v>477</v>
      </c>
      <c r="F661" s="36" t="str">
        <f t="shared" si="2"/>
        <v>dusknoir</v>
      </c>
      <c r="G661" s="196">
        <v>477.0</v>
      </c>
      <c r="H661" s="197">
        <v>137.0</v>
      </c>
      <c r="I661" s="197">
        <v>477.0</v>
      </c>
      <c r="J661" s="197">
        <v>160.0</v>
      </c>
      <c r="K661" s="191" t="s">
        <v>4223</v>
      </c>
      <c r="L661" s="191" t="s">
        <v>1254</v>
      </c>
    </row>
    <row r="662">
      <c r="A662" s="191" t="s">
        <v>600</v>
      </c>
      <c r="B662" s="191"/>
      <c r="C662" s="36"/>
      <c r="D662" s="36"/>
      <c r="E662" s="195" t="str">
        <f t="shared" si="1"/>
        <v>478</v>
      </c>
      <c r="F662" s="36" t="str">
        <f t="shared" si="2"/>
        <v>froslass</v>
      </c>
      <c r="G662" s="196">
        <v>478.0</v>
      </c>
      <c r="H662" s="197">
        <v>81.0</v>
      </c>
      <c r="I662" s="197">
        <v>478.0</v>
      </c>
      <c r="J662" s="197">
        <v>207.0</v>
      </c>
      <c r="K662" s="191" t="s">
        <v>4224</v>
      </c>
      <c r="L662" s="197">
        <v>171.0</v>
      </c>
    </row>
    <row r="663">
      <c r="A663" s="191" t="s">
        <v>601</v>
      </c>
      <c r="B663" s="191" t="s">
        <v>500</v>
      </c>
      <c r="C663" s="36"/>
      <c r="D663" s="36"/>
      <c r="E663" s="195" t="str">
        <f t="shared" si="1"/>
        <v>479</v>
      </c>
      <c r="F663" s="36" t="str">
        <f t="shared" si="2"/>
        <v>rotom</v>
      </c>
      <c r="G663" s="196">
        <v>479.0</v>
      </c>
      <c r="H663" s="197">
        <v>372.0</v>
      </c>
      <c r="I663" s="197">
        <v>479.0</v>
      </c>
      <c r="J663" s="197">
        <v>194.0</v>
      </c>
      <c r="K663" s="191" t="s">
        <v>4225</v>
      </c>
      <c r="L663" s="191" t="s">
        <v>4226</v>
      </c>
    </row>
    <row r="664">
      <c r="A664" s="191" t="s">
        <v>601</v>
      </c>
      <c r="B664" s="191" t="s">
        <v>602</v>
      </c>
      <c r="C664" s="198">
        <v>-1.0</v>
      </c>
      <c r="D664" s="36"/>
      <c r="E664" s="195" t="str">
        <f t="shared" si="1"/>
        <v>479-1</v>
      </c>
      <c r="F664" s="36" t="str">
        <f t="shared" si="2"/>
        <v>rotom-1</v>
      </c>
      <c r="G664" s="196">
        <v>479.0</v>
      </c>
      <c r="H664" s="197">
        <v>372.0</v>
      </c>
      <c r="I664" s="197">
        <v>479.0</v>
      </c>
      <c r="J664" s="197">
        <v>194.0</v>
      </c>
      <c r="K664" s="191" t="s">
        <v>4225</v>
      </c>
      <c r="L664" s="191" t="s">
        <v>4226</v>
      </c>
    </row>
    <row r="665">
      <c r="A665" s="191" t="s">
        <v>601</v>
      </c>
      <c r="B665" s="191" t="s">
        <v>603</v>
      </c>
      <c r="C665" s="198">
        <v>-2.0</v>
      </c>
      <c r="D665" s="36"/>
      <c r="E665" s="195" t="str">
        <f t="shared" si="1"/>
        <v>479-2</v>
      </c>
      <c r="F665" s="36" t="str">
        <f t="shared" si="2"/>
        <v>rotom-2</v>
      </c>
      <c r="G665" s="196">
        <v>479.0</v>
      </c>
      <c r="H665" s="197">
        <v>372.0</v>
      </c>
      <c r="I665" s="197">
        <v>479.0</v>
      </c>
      <c r="J665" s="197">
        <v>194.0</v>
      </c>
      <c r="K665" s="191" t="s">
        <v>4225</v>
      </c>
      <c r="L665" s="191" t="s">
        <v>4226</v>
      </c>
    </row>
    <row r="666">
      <c r="A666" s="191" t="s">
        <v>601</v>
      </c>
      <c r="B666" s="191" t="s">
        <v>604</v>
      </c>
      <c r="C666" s="198">
        <v>-3.0</v>
      </c>
      <c r="D666" s="36"/>
      <c r="E666" s="195" t="str">
        <f t="shared" si="1"/>
        <v>479-3</v>
      </c>
      <c r="F666" s="36" t="str">
        <f t="shared" si="2"/>
        <v>rotom-3</v>
      </c>
      <c r="G666" s="196">
        <v>479.0</v>
      </c>
      <c r="H666" s="197">
        <v>372.0</v>
      </c>
      <c r="I666" s="197">
        <v>479.0</v>
      </c>
      <c r="J666" s="197">
        <v>194.0</v>
      </c>
      <c r="K666" s="191" t="s">
        <v>4225</v>
      </c>
      <c r="L666" s="191" t="s">
        <v>4226</v>
      </c>
    </row>
    <row r="667">
      <c r="A667" s="191" t="s">
        <v>601</v>
      </c>
      <c r="B667" s="191" t="s">
        <v>605</v>
      </c>
      <c r="C667" s="198">
        <v>-4.0</v>
      </c>
      <c r="D667" s="36"/>
      <c r="E667" s="195" t="str">
        <f t="shared" si="1"/>
        <v>479-4</v>
      </c>
      <c r="F667" s="36" t="str">
        <f t="shared" si="2"/>
        <v>rotom-4</v>
      </c>
      <c r="G667" s="196">
        <v>479.0</v>
      </c>
      <c r="H667" s="197">
        <v>372.0</v>
      </c>
      <c r="I667" s="197">
        <v>479.0</v>
      </c>
      <c r="J667" s="197">
        <v>194.0</v>
      </c>
      <c r="K667" s="191" t="s">
        <v>4225</v>
      </c>
      <c r="L667" s="191" t="s">
        <v>4226</v>
      </c>
    </row>
    <row r="668">
      <c r="A668" s="191" t="s">
        <v>601</v>
      </c>
      <c r="B668" s="191" t="s">
        <v>606</v>
      </c>
      <c r="C668" s="198">
        <v>-5.0</v>
      </c>
      <c r="D668" s="36"/>
      <c r="E668" s="195" t="str">
        <f t="shared" si="1"/>
        <v>479-5</v>
      </c>
      <c r="F668" s="36" t="str">
        <f t="shared" si="2"/>
        <v>rotom-5</v>
      </c>
      <c r="G668" s="196">
        <v>479.0</v>
      </c>
      <c r="H668" s="197">
        <v>372.0</v>
      </c>
      <c r="I668" s="197">
        <v>479.0</v>
      </c>
      <c r="J668" s="197">
        <v>194.0</v>
      </c>
      <c r="K668" s="191" t="s">
        <v>4225</v>
      </c>
      <c r="L668" s="191" t="s">
        <v>4226</v>
      </c>
    </row>
    <row r="669">
      <c r="A669" s="191" t="s">
        <v>607</v>
      </c>
      <c r="B669" s="191"/>
      <c r="C669" s="36"/>
      <c r="D669" s="36"/>
      <c r="E669" s="195" t="str">
        <f t="shared" si="1"/>
        <v>480</v>
      </c>
      <c r="F669" s="36" t="str">
        <f t="shared" si="2"/>
        <v>uxie</v>
      </c>
      <c r="G669" s="196">
        <v>480.0</v>
      </c>
      <c r="H669" s="191" t="s">
        <v>1254</v>
      </c>
      <c r="I669" s="197">
        <v>480.0</v>
      </c>
      <c r="J669" s="197">
        <v>225.0</v>
      </c>
      <c r="K669" s="191" t="s">
        <v>1254</v>
      </c>
      <c r="L669" s="191" t="s">
        <v>1254</v>
      </c>
    </row>
    <row r="670">
      <c r="A670" s="191" t="s">
        <v>608</v>
      </c>
      <c r="B670" s="191"/>
      <c r="C670" s="36"/>
      <c r="D670" s="36"/>
      <c r="E670" s="195" t="str">
        <f t="shared" si="1"/>
        <v>481</v>
      </c>
      <c r="F670" s="36" t="str">
        <f t="shared" si="2"/>
        <v>mesprit</v>
      </c>
      <c r="G670" s="196">
        <v>481.0</v>
      </c>
      <c r="H670" s="191" t="s">
        <v>1254</v>
      </c>
      <c r="I670" s="197">
        <v>481.0</v>
      </c>
      <c r="J670" s="197">
        <v>226.0</v>
      </c>
      <c r="K670" s="191" t="s">
        <v>1254</v>
      </c>
      <c r="L670" s="191" t="s">
        <v>1254</v>
      </c>
    </row>
    <row r="671">
      <c r="A671" s="191" t="s">
        <v>609</v>
      </c>
      <c r="B671" s="191"/>
      <c r="C671" s="36"/>
      <c r="D671" s="36"/>
      <c r="E671" s="195" t="str">
        <f t="shared" si="1"/>
        <v>482</v>
      </c>
      <c r="F671" s="36" t="str">
        <f t="shared" si="2"/>
        <v>azelf</v>
      </c>
      <c r="G671" s="196">
        <v>482.0</v>
      </c>
      <c r="H671" s="191" t="s">
        <v>1254</v>
      </c>
      <c r="I671" s="197">
        <v>482.0</v>
      </c>
      <c r="J671" s="197">
        <v>227.0</v>
      </c>
      <c r="K671" s="191" t="s">
        <v>1254</v>
      </c>
      <c r="L671" s="191" t="s">
        <v>1254</v>
      </c>
    </row>
    <row r="672">
      <c r="A672" s="191" t="s">
        <v>610</v>
      </c>
      <c r="B672" s="191" t="s">
        <v>500</v>
      </c>
      <c r="C672" s="36"/>
      <c r="D672" s="36"/>
      <c r="E672" s="195" t="str">
        <f t="shared" si="1"/>
        <v>483</v>
      </c>
      <c r="F672" s="36" t="str">
        <f t="shared" si="2"/>
        <v>dialga</v>
      </c>
      <c r="G672" s="196">
        <v>483.0</v>
      </c>
      <c r="H672" s="191" t="s">
        <v>1254</v>
      </c>
      <c r="I672" s="197">
        <v>483.0</v>
      </c>
      <c r="J672" s="197">
        <v>235.0</v>
      </c>
      <c r="K672" s="191" t="s">
        <v>1254</v>
      </c>
      <c r="L672" s="191" t="s">
        <v>1254</v>
      </c>
    </row>
    <row r="673">
      <c r="A673" s="191" t="s">
        <v>611</v>
      </c>
      <c r="B673" s="191" t="s">
        <v>500</v>
      </c>
      <c r="C673" s="36"/>
      <c r="D673" s="36"/>
      <c r="E673" s="195" t="str">
        <f t="shared" si="1"/>
        <v>484</v>
      </c>
      <c r="F673" s="36" t="str">
        <f t="shared" si="2"/>
        <v>palkia</v>
      </c>
      <c r="G673" s="196">
        <v>484.0</v>
      </c>
      <c r="H673" s="191" t="s">
        <v>1254</v>
      </c>
      <c r="I673" s="197">
        <v>484.0</v>
      </c>
      <c r="J673" s="197">
        <v>236.0</v>
      </c>
      <c r="K673" s="191" t="s">
        <v>1254</v>
      </c>
      <c r="L673" s="191" t="s">
        <v>1254</v>
      </c>
    </row>
    <row r="674">
      <c r="A674" s="191" t="s">
        <v>612</v>
      </c>
      <c r="B674" s="191"/>
      <c r="C674" s="36"/>
      <c r="D674" s="36"/>
      <c r="E674" s="195" t="str">
        <f t="shared" si="1"/>
        <v>485</v>
      </c>
      <c r="F674" s="36" t="str">
        <f t="shared" si="2"/>
        <v>heatran</v>
      </c>
      <c r="G674" s="196">
        <v>485.0</v>
      </c>
      <c r="H674" s="191" t="s">
        <v>1254</v>
      </c>
      <c r="I674" s="197">
        <v>485.0</v>
      </c>
      <c r="J674" s="197">
        <v>228.0</v>
      </c>
      <c r="K674" s="191" t="s">
        <v>1254</v>
      </c>
      <c r="L674" s="191" t="s">
        <v>4227</v>
      </c>
    </row>
    <row r="675">
      <c r="A675" s="191" t="s">
        <v>613</v>
      </c>
      <c r="B675" s="191"/>
      <c r="C675" s="36"/>
      <c r="D675" s="36"/>
      <c r="E675" s="195" t="str">
        <f t="shared" si="1"/>
        <v>486</v>
      </c>
      <c r="F675" s="36" t="str">
        <f t="shared" si="2"/>
        <v>regigigas</v>
      </c>
      <c r="G675" s="196">
        <v>486.0</v>
      </c>
      <c r="H675" s="191" t="s">
        <v>1254</v>
      </c>
      <c r="I675" s="197">
        <v>486.0</v>
      </c>
      <c r="J675" s="197">
        <v>229.0</v>
      </c>
      <c r="K675" s="191" t="s">
        <v>1254</v>
      </c>
      <c r="L675" s="191" t="s">
        <v>1254</v>
      </c>
    </row>
    <row r="676">
      <c r="A676" s="191" t="s">
        <v>614</v>
      </c>
      <c r="B676" s="191" t="s">
        <v>500</v>
      </c>
      <c r="C676" s="36"/>
      <c r="D676" s="36"/>
      <c r="E676" s="195" t="str">
        <f t="shared" si="1"/>
        <v>487</v>
      </c>
      <c r="F676" s="36" t="str">
        <f t="shared" si="2"/>
        <v>giratina</v>
      </c>
      <c r="G676" s="196">
        <v>487.0</v>
      </c>
      <c r="H676" s="191" t="s">
        <v>1254</v>
      </c>
      <c r="I676" s="197">
        <v>487.0</v>
      </c>
      <c r="J676" s="197">
        <v>237.0</v>
      </c>
      <c r="K676" s="191" t="s">
        <v>1254</v>
      </c>
      <c r="L676" s="191" t="s">
        <v>1254</v>
      </c>
    </row>
    <row r="677">
      <c r="A677" s="191" t="s">
        <v>615</v>
      </c>
      <c r="B677" s="191"/>
      <c r="C677" s="36"/>
      <c r="D677" s="36"/>
      <c r="E677" s="195" t="str">
        <f t="shared" si="1"/>
        <v>488</v>
      </c>
      <c r="F677" s="36" t="str">
        <f t="shared" si="2"/>
        <v>cresselia</v>
      </c>
      <c r="G677" s="196">
        <v>488.0</v>
      </c>
      <c r="H677" s="191" t="s">
        <v>1254</v>
      </c>
      <c r="I677" s="197">
        <v>488.0</v>
      </c>
      <c r="J677" s="197">
        <v>230.0</v>
      </c>
      <c r="K677" s="191" t="s">
        <v>1254</v>
      </c>
      <c r="L677" s="191" t="s">
        <v>1254</v>
      </c>
    </row>
    <row r="678">
      <c r="A678" s="191" t="s">
        <v>616</v>
      </c>
      <c r="B678" s="191"/>
      <c r="C678" s="36"/>
      <c r="D678" s="36"/>
      <c r="E678" s="195" t="str">
        <f t="shared" si="1"/>
        <v>489</v>
      </c>
      <c r="F678" s="36" t="str">
        <f t="shared" si="2"/>
        <v>phione</v>
      </c>
      <c r="G678" s="196">
        <v>489.0</v>
      </c>
      <c r="H678" s="191" t="s">
        <v>1254</v>
      </c>
      <c r="I678" s="197">
        <v>489.0</v>
      </c>
      <c r="J678" s="197">
        <v>239.0</v>
      </c>
      <c r="K678" s="191" t="s">
        <v>1254</v>
      </c>
      <c r="L678" s="191" t="s">
        <v>1254</v>
      </c>
    </row>
    <row r="679">
      <c r="A679" s="191" t="s">
        <v>617</v>
      </c>
      <c r="B679" s="191"/>
      <c r="C679" s="36"/>
      <c r="D679" s="36"/>
      <c r="E679" s="195" t="str">
        <f t="shared" si="1"/>
        <v>490</v>
      </c>
      <c r="F679" s="36" t="str">
        <f t="shared" si="2"/>
        <v>manaphy</v>
      </c>
      <c r="G679" s="196">
        <v>490.0</v>
      </c>
      <c r="H679" s="191" t="s">
        <v>1254</v>
      </c>
      <c r="I679" s="197">
        <v>490.0</v>
      </c>
      <c r="J679" s="197">
        <v>240.0</v>
      </c>
      <c r="K679" s="191" t="s">
        <v>1254</v>
      </c>
      <c r="L679" s="191" t="s">
        <v>1254</v>
      </c>
    </row>
    <row r="680">
      <c r="A680" s="191" t="s">
        <v>618</v>
      </c>
      <c r="B680" s="191"/>
      <c r="C680" s="36"/>
      <c r="D680" s="36"/>
      <c r="E680" s="195" t="str">
        <f t="shared" si="1"/>
        <v>491</v>
      </c>
      <c r="F680" s="36" t="str">
        <f t="shared" si="2"/>
        <v>darkrai</v>
      </c>
      <c r="G680" s="196">
        <v>491.0</v>
      </c>
      <c r="H680" s="191" t="s">
        <v>1254</v>
      </c>
      <c r="I680" s="197">
        <v>491.0</v>
      </c>
      <c r="J680" s="197">
        <v>242.0</v>
      </c>
      <c r="K680" s="191" t="s">
        <v>1254</v>
      </c>
      <c r="L680" s="191" t="s">
        <v>4228</v>
      </c>
    </row>
    <row r="681">
      <c r="A681" s="191" t="s">
        <v>619</v>
      </c>
      <c r="B681" s="191" t="s">
        <v>500</v>
      </c>
      <c r="C681" s="36"/>
      <c r="D681" s="36"/>
      <c r="E681" s="195" t="str">
        <f t="shared" si="1"/>
        <v>492</v>
      </c>
      <c r="F681" s="36" t="str">
        <f t="shared" si="2"/>
        <v>shaymin</v>
      </c>
      <c r="G681" s="196">
        <v>492.0</v>
      </c>
      <c r="H681" s="191" t="s">
        <v>1254</v>
      </c>
      <c r="I681" s="197">
        <v>492.0</v>
      </c>
      <c r="J681" s="197">
        <v>241.0</v>
      </c>
      <c r="K681" s="191" t="s">
        <v>1254</v>
      </c>
      <c r="L681" s="191" t="s">
        <v>1254</v>
      </c>
    </row>
    <row r="682">
      <c r="A682" s="191" t="s">
        <v>619</v>
      </c>
      <c r="B682" s="191" t="s">
        <v>620</v>
      </c>
      <c r="C682" s="198">
        <v>-1.0</v>
      </c>
      <c r="D682" s="36"/>
      <c r="E682" s="195" t="str">
        <f t="shared" si="1"/>
        <v>492-1</v>
      </c>
      <c r="F682" s="36" t="str">
        <f t="shared" si="2"/>
        <v>shaymin-1</v>
      </c>
      <c r="G682" s="196">
        <v>492.0</v>
      </c>
      <c r="H682" s="191" t="s">
        <v>1254</v>
      </c>
      <c r="I682" s="197">
        <v>492.0</v>
      </c>
      <c r="J682" s="197">
        <v>241.0</v>
      </c>
      <c r="K682" s="191" t="s">
        <v>1254</v>
      </c>
      <c r="L682" s="191" t="s">
        <v>1254</v>
      </c>
    </row>
    <row r="683">
      <c r="A683" s="191" t="s">
        <v>621</v>
      </c>
      <c r="B683" s="191"/>
      <c r="C683" s="36"/>
      <c r="D683" s="36"/>
      <c r="E683" s="195" t="str">
        <f t="shared" si="1"/>
        <v>493</v>
      </c>
      <c r="F683" s="36" t="str">
        <f t="shared" si="2"/>
        <v>arceus</v>
      </c>
      <c r="G683" s="196">
        <v>493.0</v>
      </c>
      <c r="H683" s="191" t="s">
        <v>1254</v>
      </c>
      <c r="I683" s="197">
        <v>493.0</v>
      </c>
      <c r="J683" s="197">
        <v>238.0</v>
      </c>
      <c r="K683" s="191" t="s">
        <v>1254</v>
      </c>
      <c r="L683" s="191" t="s">
        <v>1254</v>
      </c>
    </row>
    <row r="684">
      <c r="A684" s="191" t="s">
        <v>622</v>
      </c>
      <c r="B684" s="191"/>
      <c r="C684" s="36"/>
      <c r="D684" s="36"/>
      <c r="E684" s="195" t="str">
        <f t="shared" si="1"/>
        <v>494</v>
      </c>
      <c r="F684" s="36" t="str">
        <f t="shared" si="2"/>
        <v>victini</v>
      </c>
      <c r="G684" s="196">
        <v>494.0</v>
      </c>
      <c r="H684" s="191" t="s">
        <v>1254</v>
      </c>
      <c r="I684" s="191"/>
      <c r="J684" s="191" t="s">
        <v>1254</v>
      </c>
      <c r="K684" s="191" t="s">
        <v>1254</v>
      </c>
      <c r="L684" s="191" t="s">
        <v>1254</v>
      </c>
    </row>
    <row r="685">
      <c r="A685" s="191" t="s">
        <v>623</v>
      </c>
      <c r="B685" s="191"/>
      <c r="C685" s="36"/>
      <c r="D685" s="36"/>
      <c r="E685" s="195" t="str">
        <f t="shared" si="1"/>
        <v>495</v>
      </c>
      <c r="F685" s="36" t="str">
        <f t="shared" si="2"/>
        <v>snivy</v>
      </c>
      <c r="G685" s="196">
        <v>495.0</v>
      </c>
      <c r="H685" s="191" t="s">
        <v>1254</v>
      </c>
      <c r="I685" s="191"/>
      <c r="J685" s="191" t="s">
        <v>1254</v>
      </c>
      <c r="K685" s="191" t="s">
        <v>4229</v>
      </c>
      <c r="L685" s="191" t="s">
        <v>1254</v>
      </c>
    </row>
    <row r="686">
      <c r="A686" s="191" t="s">
        <v>624</v>
      </c>
      <c r="B686" s="191"/>
      <c r="C686" s="36"/>
      <c r="D686" s="36"/>
      <c r="E686" s="195" t="str">
        <f t="shared" si="1"/>
        <v>496</v>
      </c>
      <c r="F686" s="36" t="str">
        <f t="shared" si="2"/>
        <v>servine</v>
      </c>
      <c r="G686" s="196">
        <v>496.0</v>
      </c>
      <c r="H686" s="191" t="s">
        <v>1254</v>
      </c>
      <c r="I686" s="191"/>
      <c r="J686" s="191" t="s">
        <v>1254</v>
      </c>
      <c r="K686" s="191" t="s">
        <v>4230</v>
      </c>
      <c r="L686" s="191" t="s">
        <v>1254</v>
      </c>
    </row>
    <row r="687">
      <c r="A687" s="191" t="s">
        <v>625</v>
      </c>
      <c r="B687" s="191"/>
      <c r="C687" s="36"/>
      <c r="D687" s="36"/>
      <c r="E687" s="195" t="str">
        <f t="shared" si="1"/>
        <v>497</v>
      </c>
      <c r="F687" s="36" t="str">
        <f t="shared" si="2"/>
        <v>serperior</v>
      </c>
      <c r="G687" s="196">
        <v>497.0</v>
      </c>
      <c r="H687" s="191" t="s">
        <v>1254</v>
      </c>
      <c r="I687" s="191"/>
      <c r="J687" s="191" t="s">
        <v>1254</v>
      </c>
      <c r="K687" s="191" t="s">
        <v>4231</v>
      </c>
      <c r="L687" s="191" t="s">
        <v>1254</v>
      </c>
    </row>
    <row r="688">
      <c r="A688" s="191" t="s">
        <v>626</v>
      </c>
      <c r="B688" s="191"/>
      <c r="C688" s="36"/>
      <c r="D688" s="36"/>
      <c r="E688" s="195" t="str">
        <f t="shared" si="1"/>
        <v>498</v>
      </c>
      <c r="F688" s="36" t="str">
        <f t="shared" si="2"/>
        <v>tepig</v>
      </c>
      <c r="G688" s="196">
        <v>498.0</v>
      </c>
      <c r="H688" s="191" t="s">
        <v>1254</v>
      </c>
      <c r="I688" s="191"/>
      <c r="J688" s="191" t="s">
        <v>1254</v>
      </c>
      <c r="K688" s="191" t="s">
        <v>4232</v>
      </c>
      <c r="L688" s="197">
        <v>4.0</v>
      </c>
    </row>
    <row r="689">
      <c r="A689" s="191" t="s">
        <v>627</v>
      </c>
      <c r="B689" s="191"/>
      <c r="C689" s="36"/>
      <c r="D689" s="36"/>
      <c r="E689" s="195" t="str">
        <f t="shared" si="1"/>
        <v>499</v>
      </c>
      <c r="F689" s="36" t="str">
        <f t="shared" si="2"/>
        <v>pignite</v>
      </c>
      <c r="G689" s="196">
        <v>499.0</v>
      </c>
      <c r="H689" s="191" t="s">
        <v>1254</v>
      </c>
      <c r="I689" s="191"/>
      <c r="J689" s="191" t="s">
        <v>1254</v>
      </c>
      <c r="K689" s="191" t="s">
        <v>4233</v>
      </c>
      <c r="L689" s="197">
        <v>5.0</v>
      </c>
    </row>
    <row r="690">
      <c r="A690" s="191" t="s">
        <v>628</v>
      </c>
      <c r="B690" s="191"/>
      <c r="C690" s="36"/>
      <c r="D690" s="36"/>
      <c r="E690" s="195" t="str">
        <f t="shared" si="1"/>
        <v>500</v>
      </c>
      <c r="F690" s="36" t="str">
        <f t="shared" si="2"/>
        <v>emboar</v>
      </c>
      <c r="G690" s="196">
        <v>500.0</v>
      </c>
      <c r="H690" s="191" t="s">
        <v>1254</v>
      </c>
      <c r="I690" s="191"/>
      <c r="J690" s="191" t="s">
        <v>1254</v>
      </c>
      <c r="K690" s="191" t="s">
        <v>4234</v>
      </c>
      <c r="L690" s="197">
        <v>6.0</v>
      </c>
    </row>
    <row r="691">
      <c r="A691" s="191" t="s">
        <v>629</v>
      </c>
      <c r="B691" s="191"/>
      <c r="C691" s="36"/>
      <c r="D691" s="36"/>
      <c r="E691" s="195" t="str">
        <f t="shared" si="1"/>
        <v>501</v>
      </c>
      <c r="F691" s="36" t="str">
        <f t="shared" si="2"/>
        <v>oshawott</v>
      </c>
      <c r="G691" s="196">
        <v>501.0</v>
      </c>
      <c r="H691" s="191" t="s">
        <v>1254</v>
      </c>
      <c r="I691" s="191"/>
      <c r="J691" s="197">
        <v>7.0</v>
      </c>
      <c r="K691" s="191" t="s">
        <v>4235</v>
      </c>
      <c r="L691" s="191" t="s">
        <v>1254</v>
      </c>
    </row>
    <row r="692">
      <c r="A692" s="191" t="s">
        <v>630</v>
      </c>
      <c r="B692" s="191"/>
      <c r="C692" s="36"/>
      <c r="D692" s="36"/>
      <c r="E692" s="195" t="str">
        <f t="shared" si="1"/>
        <v>502</v>
      </c>
      <c r="F692" s="36" t="str">
        <f t="shared" si="2"/>
        <v>dewott</v>
      </c>
      <c r="G692" s="196">
        <v>502.0</v>
      </c>
      <c r="H692" s="191" t="s">
        <v>1254</v>
      </c>
      <c r="I692" s="191"/>
      <c r="J692" s="197">
        <v>8.0</v>
      </c>
      <c r="K692" s="191" t="s">
        <v>4236</v>
      </c>
      <c r="L692" s="191" t="s">
        <v>1254</v>
      </c>
    </row>
    <row r="693">
      <c r="A693" s="191" t="s">
        <v>631</v>
      </c>
      <c r="B693" s="191" t="s">
        <v>97</v>
      </c>
      <c r="C693" s="36"/>
      <c r="D693" s="36"/>
      <c r="E693" s="195" t="str">
        <f t="shared" si="1"/>
        <v>503</v>
      </c>
      <c r="F693" s="36" t="str">
        <f t="shared" si="2"/>
        <v>samurott</v>
      </c>
      <c r="G693" s="196">
        <v>503.0</v>
      </c>
      <c r="H693" s="191" t="s">
        <v>1254</v>
      </c>
      <c r="I693" s="191"/>
      <c r="J693" s="191"/>
      <c r="K693" s="191" t="s">
        <v>4237</v>
      </c>
      <c r="L693" s="191" t="s">
        <v>1254</v>
      </c>
    </row>
    <row r="694">
      <c r="A694" s="191" t="s">
        <v>631</v>
      </c>
      <c r="B694" s="191" t="s">
        <v>139</v>
      </c>
      <c r="C694" s="198">
        <v>-1.0</v>
      </c>
      <c r="D694" s="36"/>
      <c r="E694" s="195" t="str">
        <f t="shared" si="1"/>
        <v>503-1</v>
      </c>
      <c r="F694" s="36" t="str">
        <f t="shared" si="2"/>
        <v>samurott-1</v>
      </c>
      <c r="G694" s="196">
        <v>503.0</v>
      </c>
      <c r="H694" s="191" t="s">
        <v>1254</v>
      </c>
      <c r="I694" s="191"/>
      <c r="J694" s="197">
        <v>9.0</v>
      </c>
      <c r="K694" s="191" t="s">
        <v>4237</v>
      </c>
      <c r="L694" s="191" t="s">
        <v>1254</v>
      </c>
    </row>
    <row r="695">
      <c r="A695" s="191" t="s">
        <v>632</v>
      </c>
      <c r="B695" s="191"/>
      <c r="C695" s="36"/>
      <c r="D695" s="36"/>
      <c r="E695" s="195" t="str">
        <f t="shared" si="1"/>
        <v>504</v>
      </c>
      <c r="F695" s="36" t="str">
        <f t="shared" si="2"/>
        <v>patrat</v>
      </c>
      <c r="G695" s="196">
        <v>504.0</v>
      </c>
      <c r="H695" s="191" t="s">
        <v>1254</v>
      </c>
      <c r="I695" s="191"/>
      <c r="J695" s="191" t="s">
        <v>1254</v>
      </c>
      <c r="K695" s="191" t="s">
        <v>1254</v>
      </c>
      <c r="L695" s="197">
        <v>27.0</v>
      </c>
    </row>
    <row r="696">
      <c r="A696" s="191" t="s">
        <v>633</v>
      </c>
      <c r="B696" s="191"/>
      <c r="C696" s="36"/>
      <c r="D696" s="36"/>
      <c r="E696" s="195" t="str">
        <f t="shared" si="1"/>
        <v>505</v>
      </c>
      <c r="F696" s="36" t="str">
        <f t="shared" si="2"/>
        <v>watchog</v>
      </c>
      <c r="G696" s="196">
        <v>505.0</v>
      </c>
      <c r="H696" s="191" t="s">
        <v>1254</v>
      </c>
      <c r="I696" s="191"/>
      <c r="J696" s="191" t="s">
        <v>1254</v>
      </c>
      <c r="K696" s="191" t="s">
        <v>1254</v>
      </c>
      <c r="L696" s="197">
        <v>28.0</v>
      </c>
    </row>
    <row r="697">
      <c r="A697" s="191" t="s">
        <v>634</v>
      </c>
      <c r="B697" s="191"/>
      <c r="C697" s="36"/>
      <c r="D697" s="36"/>
      <c r="E697" s="195" t="str">
        <f t="shared" si="1"/>
        <v>506</v>
      </c>
      <c r="F697" s="36" t="str">
        <f t="shared" si="2"/>
        <v>lillipup</v>
      </c>
      <c r="G697" s="196">
        <v>506.0</v>
      </c>
      <c r="H697" s="191" t="s">
        <v>4238</v>
      </c>
      <c r="I697" s="191"/>
      <c r="J697" s="191" t="s">
        <v>1254</v>
      </c>
      <c r="K697" s="191" t="s">
        <v>1254</v>
      </c>
      <c r="L697" s="191" t="s">
        <v>1254</v>
      </c>
    </row>
    <row r="698">
      <c r="A698" s="191" t="s">
        <v>635</v>
      </c>
      <c r="B698" s="191"/>
      <c r="C698" s="36"/>
      <c r="D698" s="36"/>
      <c r="E698" s="195" t="str">
        <f t="shared" si="1"/>
        <v>507</v>
      </c>
      <c r="F698" s="36" t="str">
        <f t="shared" si="2"/>
        <v>herdier</v>
      </c>
      <c r="G698" s="196">
        <v>507.0</v>
      </c>
      <c r="H698" s="191" t="s">
        <v>4239</v>
      </c>
      <c r="I698" s="191"/>
      <c r="J698" s="191" t="s">
        <v>1254</v>
      </c>
      <c r="K698" s="191" t="s">
        <v>1254</v>
      </c>
      <c r="L698" s="191" t="s">
        <v>1254</v>
      </c>
    </row>
    <row r="699">
      <c r="A699" s="191" t="s">
        <v>636</v>
      </c>
      <c r="B699" s="191"/>
      <c r="C699" s="36"/>
      <c r="D699" s="36"/>
      <c r="E699" s="195" t="str">
        <f t="shared" si="1"/>
        <v>508</v>
      </c>
      <c r="F699" s="36" t="str">
        <f t="shared" si="2"/>
        <v>stoutland</v>
      </c>
      <c r="G699" s="196">
        <v>508.0</v>
      </c>
      <c r="H699" s="191" t="s">
        <v>4240</v>
      </c>
      <c r="I699" s="191"/>
      <c r="J699" s="191" t="s">
        <v>1254</v>
      </c>
      <c r="K699" s="191" t="s">
        <v>1254</v>
      </c>
      <c r="L699" s="191" t="s">
        <v>1254</v>
      </c>
    </row>
    <row r="700">
      <c r="A700" s="191" t="s">
        <v>637</v>
      </c>
      <c r="B700" s="191"/>
      <c r="C700" s="36"/>
      <c r="D700" s="36"/>
      <c r="E700" s="195" t="str">
        <f t="shared" si="1"/>
        <v>509</v>
      </c>
      <c r="F700" s="36" t="str">
        <f t="shared" si="2"/>
        <v>purrloin</v>
      </c>
      <c r="G700" s="196">
        <v>509.0</v>
      </c>
      <c r="H700" s="197">
        <v>44.0</v>
      </c>
      <c r="I700" s="191"/>
      <c r="J700" s="191" t="s">
        <v>1254</v>
      </c>
      <c r="K700" s="191" t="s">
        <v>1254</v>
      </c>
      <c r="L700" s="191" t="s">
        <v>4241</v>
      </c>
    </row>
    <row r="701">
      <c r="A701" s="191" t="s">
        <v>638</v>
      </c>
      <c r="B701" s="191"/>
      <c r="C701" s="36"/>
      <c r="D701" s="36"/>
      <c r="E701" s="195" t="str">
        <f t="shared" si="1"/>
        <v>510</v>
      </c>
      <c r="F701" s="36" t="str">
        <f t="shared" si="2"/>
        <v>liepard</v>
      </c>
      <c r="G701" s="196">
        <v>510.0</v>
      </c>
      <c r="H701" s="197">
        <v>45.0</v>
      </c>
      <c r="I701" s="191"/>
      <c r="J701" s="191" t="s">
        <v>1254</v>
      </c>
      <c r="K701" s="191" t="s">
        <v>1254</v>
      </c>
      <c r="L701" s="191" t="s">
        <v>4242</v>
      </c>
    </row>
    <row r="702">
      <c r="A702" s="191" t="s">
        <v>639</v>
      </c>
      <c r="B702" s="191"/>
      <c r="C702" s="36"/>
      <c r="D702" s="36"/>
      <c r="E702" s="195" t="str">
        <f t="shared" si="1"/>
        <v>511</v>
      </c>
      <c r="F702" s="36" t="str">
        <f t="shared" si="2"/>
        <v>pansage</v>
      </c>
      <c r="G702" s="196">
        <v>511.0</v>
      </c>
      <c r="H702" s="191" t="s">
        <v>1254</v>
      </c>
      <c r="I702" s="191"/>
      <c r="J702" s="191" t="s">
        <v>1254</v>
      </c>
      <c r="K702" s="191" t="s">
        <v>1254</v>
      </c>
      <c r="L702" s="197">
        <v>77.0</v>
      </c>
    </row>
    <row r="703">
      <c r="A703" s="191" t="s">
        <v>640</v>
      </c>
      <c r="B703" s="191"/>
      <c r="C703" s="36"/>
      <c r="D703" s="36"/>
      <c r="E703" s="195" t="str">
        <f t="shared" si="1"/>
        <v>512</v>
      </c>
      <c r="F703" s="36" t="str">
        <f t="shared" si="2"/>
        <v>simisage</v>
      </c>
      <c r="G703" s="196">
        <v>512.0</v>
      </c>
      <c r="H703" s="191" t="s">
        <v>1254</v>
      </c>
      <c r="I703" s="191"/>
      <c r="J703" s="191" t="s">
        <v>1254</v>
      </c>
      <c r="K703" s="191" t="s">
        <v>1254</v>
      </c>
      <c r="L703" s="197">
        <v>78.0</v>
      </c>
    </row>
    <row r="704">
      <c r="A704" s="191" t="s">
        <v>641</v>
      </c>
      <c r="B704" s="191"/>
      <c r="C704" s="36"/>
      <c r="D704" s="36"/>
      <c r="E704" s="195" t="str">
        <f t="shared" si="1"/>
        <v>513</v>
      </c>
      <c r="F704" s="36" t="str">
        <f t="shared" si="2"/>
        <v>pansear</v>
      </c>
      <c r="G704" s="196">
        <v>513.0</v>
      </c>
      <c r="H704" s="191" t="s">
        <v>1254</v>
      </c>
      <c r="I704" s="191"/>
      <c r="J704" s="191" t="s">
        <v>1254</v>
      </c>
      <c r="K704" s="191" t="s">
        <v>1254</v>
      </c>
      <c r="L704" s="197">
        <v>79.0</v>
      </c>
    </row>
    <row r="705">
      <c r="A705" s="191" t="s">
        <v>642</v>
      </c>
      <c r="B705" s="191"/>
      <c r="C705" s="36"/>
      <c r="D705" s="36"/>
      <c r="E705" s="195" t="str">
        <f t="shared" si="1"/>
        <v>514</v>
      </c>
      <c r="F705" s="36" t="str">
        <f t="shared" si="2"/>
        <v>simisear</v>
      </c>
      <c r="G705" s="196">
        <v>514.0</v>
      </c>
      <c r="H705" s="191" t="s">
        <v>1254</v>
      </c>
      <c r="I705" s="191"/>
      <c r="J705" s="191" t="s">
        <v>1254</v>
      </c>
      <c r="K705" s="191" t="s">
        <v>1254</v>
      </c>
      <c r="L705" s="197">
        <v>80.0</v>
      </c>
    </row>
    <row r="706">
      <c r="A706" s="191" t="s">
        <v>643</v>
      </c>
      <c r="B706" s="191"/>
      <c r="C706" s="36"/>
      <c r="D706" s="36"/>
      <c r="E706" s="195" t="str">
        <f t="shared" si="1"/>
        <v>515</v>
      </c>
      <c r="F706" s="36" t="str">
        <f t="shared" si="2"/>
        <v>panpour</v>
      </c>
      <c r="G706" s="196">
        <v>515.0</v>
      </c>
      <c r="H706" s="191" t="s">
        <v>1254</v>
      </c>
      <c r="I706" s="191"/>
      <c r="J706" s="191" t="s">
        <v>1254</v>
      </c>
      <c r="K706" s="191" t="s">
        <v>1254</v>
      </c>
      <c r="L706" s="197">
        <v>81.0</v>
      </c>
    </row>
    <row r="707">
      <c r="A707" s="191" t="s">
        <v>644</v>
      </c>
      <c r="B707" s="191"/>
      <c r="C707" s="36"/>
      <c r="D707" s="36"/>
      <c r="E707" s="195" t="str">
        <f t="shared" si="1"/>
        <v>516</v>
      </c>
      <c r="F707" s="36" t="str">
        <f t="shared" si="2"/>
        <v>simipour</v>
      </c>
      <c r="G707" s="196">
        <v>516.0</v>
      </c>
      <c r="H707" s="191" t="s">
        <v>1254</v>
      </c>
      <c r="I707" s="191"/>
      <c r="J707" s="191" t="s">
        <v>1254</v>
      </c>
      <c r="K707" s="191" t="s">
        <v>1254</v>
      </c>
      <c r="L707" s="197">
        <v>82.0</v>
      </c>
    </row>
    <row r="708">
      <c r="A708" s="191" t="s">
        <v>645</v>
      </c>
      <c r="B708" s="191"/>
      <c r="C708" s="36"/>
      <c r="D708" s="36"/>
      <c r="E708" s="195" t="str">
        <f t="shared" si="1"/>
        <v>517</v>
      </c>
      <c r="F708" s="36" t="str">
        <f t="shared" si="2"/>
        <v>munna</v>
      </c>
      <c r="G708" s="196">
        <v>517.0</v>
      </c>
      <c r="H708" s="197">
        <v>90.0</v>
      </c>
      <c r="I708" s="191"/>
      <c r="J708" s="191" t="s">
        <v>1254</v>
      </c>
      <c r="K708" s="191" t="s">
        <v>1254</v>
      </c>
      <c r="L708" s="191" t="s">
        <v>4243</v>
      </c>
    </row>
    <row r="709">
      <c r="A709" s="191" t="s">
        <v>646</v>
      </c>
      <c r="B709" s="191"/>
      <c r="C709" s="36"/>
      <c r="D709" s="36"/>
      <c r="E709" s="195" t="str">
        <f t="shared" si="1"/>
        <v>518</v>
      </c>
      <c r="F709" s="36" t="str">
        <f t="shared" si="2"/>
        <v>musharna</v>
      </c>
      <c r="G709" s="196">
        <v>518.0</v>
      </c>
      <c r="H709" s="197">
        <v>91.0</v>
      </c>
      <c r="I709" s="191"/>
      <c r="J709" s="191" t="s">
        <v>1254</v>
      </c>
      <c r="K709" s="191" t="s">
        <v>1254</v>
      </c>
      <c r="L709" s="191" t="s">
        <v>4244</v>
      </c>
    </row>
    <row r="710">
      <c r="A710" s="191" t="s">
        <v>647</v>
      </c>
      <c r="B710" s="191"/>
      <c r="C710" s="36"/>
      <c r="D710" s="36"/>
      <c r="E710" s="195" t="str">
        <f t="shared" si="1"/>
        <v>519</v>
      </c>
      <c r="F710" s="36" t="str">
        <f t="shared" si="2"/>
        <v>pidove</v>
      </c>
      <c r="G710" s="196">
        <v>519.0</v>
      </c>
      <c r="H710" s="197">
        <v>26.0</v>
      </c>
      <c r="I710" s="191"/>
      <c r="J710" s="191" t="s">
        <v>1254</v>
      </c>
      <c r="K710" s="191" t="s">
        <v>1254</v>
      </c>
      <c r="L710" s="191" t="s">
        <v>1254</v>
      </c>
    </row>
    <row r="711">
      <c r="A711" s="191" t="s">
        <v>648</v>
      </c>
      <c r="B711" s="191"/>
      <c r="C711" s="36"/>
      <c r="D711" s="36"/>
      <c r="E711" s="195" t="str">
        <f t="shared" si="1"/>
        <v>520</v>
      </c>
      <c r="F711" s="36" t="str">
        <f t="shared" si="2"/>
        <v>tranquill</v>
      </c>
      <c r="G711" s="196">
        <v>520.0</v>
      </c>
      <c r="H711" s="197">
        <v>27.0</v>
      </c>
      <c r="I711" s="191"/>
      <c r="J711" s="191" t="s">
        <v>1254</v>
      </c>
      <c r="K711" s="191" t="s">
        <v>1254</v>
      </c>
      <c r="L711" s="191" t="s">
        <v>1254</v>
      </c>
    </row>
    <row r="712">
      <c r="A712" s="191" t="s">
        <v>649</v>
      </c>
      <c r="B712" s="191"/>
      <c r="C712" s="36"/>
      <c r="D712" s="36"/>
      <c r="E712" s="195" t="str">
        <f t="shared" si="1"/>
        <v>521</v>
      </c>
      <c r="F712" s="36" t="str">
        <f t="shared" si="2"/>
        <v>unfezant</v>
      </c>
      <c r="G712" s="196">
        <v>521.0</v>
      </c>
      <c r="H712" s="197">
        <v>28.0</v>
      </c>
      <c r="I712" s="191"/>
      <c r="J712" s="191" t="s">
        <v>1254</v>
      </c>
      <c r="K712" s="191" t="s">
        <v>1254</v>
      </c>
      <c r="L712" s="191" t="s">
        <v>1254</v>
      </c>
    </row>
    <row r="713">
      <c r="A713" s="191" t="s">
        <v>649</v>
      </c>
      <c r="B713" s="191"/>
      <c r="C713" s="36"/>
      <c r="D713" s="36" t="s">
        <v>80</v>
      </c>
      <c r="E713" s="195" t="str">
        <f t="shared" si="1"/>
        <v>521-f</v>
      </c>
      <c r="F713" s="36" t="str">
        <f t="shared" si="2"/>
        <v>unfezant-f</v>
      </c>
      <c r="G713" s="196">
        <v>521.0</v>
      </c>
      <c r="H713" s="197">
        <v>28.0</v>
      </c>
      <c r="I713" s="191"/>
      <c r="J713" s="191" t="s">
        <v>1254</v>
      </c>
      <c r="K713" s="191" t="s">
        <v>1254</v>
      </c>
      <c r="L713" s="191" t="s">
        <v>1254</v>
      </c>
    </row>
    <row r="714">
      <c r="A714" s="191" t="s">
        <v>650</v>
      </c>
      <c r="B714" s="191"/>
      <c r="C714" s="36"/>
      <c r="D714" s="36"/>
      <c r="E714" s="195" t="str">
        <f t="shared" si="1"/>
        <v>522</v>
      </c>
      <c r="F714" s="36" t="str">
        <f t="shared" si="2"/>
        <v>blitzle</v>
      </c>
      <c r="G714" s="196">
        <v>522.0</v>
      </c>
      <c r="H714" s="191" t="s">
        <v>1254</v>
      </c>
      <c r="I714" s="191"/>
      <c r="J714" s="191" t="s">
        <v>1254</v>
      </c>
      <c r="K714" s="191" t="s">
        <v>4245</v>
      </c>
      <c r="L714" s="191" t="s">
        <v>1254</v>
      </c>
    </row>
    <row r="715">
      <c r="A715" s="191" t="s">
        <v>651</v>
      </c>
      <c r="B715" s="191"/>
      <c r="C715" s="36"/>
      <c r="D715" s="36"/>
      <c r="E715" s="195" t="str">
        <f t="shared" si="1"/>
        <v>523</v>
      </c>
      <c r="F715" s="36" t="str">
        <f t="shared" si="2"/>
        <v>zebstrika</v>
      </c>
      <c r="G715" s="196">
        <v>523.0</v>
      </c>
      <c r="H715" s="191" t="s">
        <v>1254</v>
      </c>
      <c r="I715" s="191"/>
      <c r="J715" s="191" t="s">
        <v>1254</v>
      </c>
      <c r="K715" s="191" t="s">
        <v>4246</v>
      </c>
      <c r="L715" s="191" t="s">
        <v>1254</v>
      </c>
    </row>
    <row r="716">
      <c r="A716" s="191" t="s">
        <v>652</v>
      </c>
      <c r="B716" s="191"/>
      <c r="C716" s="36"/>
      <c r="D716" s="36"/>
      <c r="E716" s="195" t="str">
        <f t="shared" si="1"/>
        <v>524</v>
      </c>
      <c r="F716" s="36" t="str">
        <f t="shared" si="2"/>
        <v>roggenrola</v>
      </c>
      <c r="G716" s="196">
        <v>524.0</v>
      </c>
      <c r="H716" s="197">
        <v>168.0</v>
      </c>
      <c r="I716" s="191"/>
      <c r="J716" s="191" t="s">
        <v>1254</v>
      </c>
      <c r="K716" s="191" t="s">
        <v>1254</v>
      </c>
      <c r="L716" s="191" t="s">
        <v>1254</v>
      </c>
    </row>
    <row r="717">
      <c r="A717" s="191" t="s">
        <v>653</v>
      </c>
      <c r="B717" s="191"/>
      <c r="C717" s="36"/>
      <c r="D717" s="36"/>
      <c r="E717" s="195" t="str">
        <f t="shared" si="1"/>
        <v>525</v>
      </c>
      <c r="F717" s="36" t="str">
        <f t="shared" si="2"/>
        <v>boldore</v>
      </c>
      <c r="G717" s="196">
        <v>525.0</v>
      </c>
      <c r="H717" s="197">
        <v>169.0</v>
      </c>
      <c r="I717" s="191"/>
      <c r="J717" s="191" t="s">
        <v>1254</v>
      </c>
      <c r="K717" s="191" t="s">
        <v>1254</v>
      </c>
      <c r="L717" s="191" t="s">
        <v>1254</v>
      </c>
    </row>
    <row r="718">
      <c r="A718" s="191" t="s">
        <v>654</v>
      </c>
      <c r="B718" s="191"/>
      <c r="C718" s="36"/>
      <c r="D718" s="36"/>
      <c r="E718" s="195" t="str">
        <f t="shared" si="1"/>
        <v>526</v>
      </c>
      <c r="F718" s="36" t="str">
        <f t="shared" si="2"/>
        <v>gigalith</v>
      </c>
      <c r="G718" s="196">
        <v>526.0</v>
      </c>
      <c r="H718" s="197">
        <v>170.0</v>
      </c>
      <c r="I718" s="191"/>
      <c r="J718" s="191" t="s">
        <v>1254</v>
      </c>
      <c r="K718" s="191" t="s">
        <v>1254</v>
      </c>
      <c r="L718" s="191" t="s">
        <v>1254</v>
      </c>
    </row>
    <row r="719">
      <c r="A719" s="191" t="s">
        <v>655</v>
      </c>
      <c r="B719" s="191"/>
      <c r="C719" s="36"/>
      <c r="D719" s="36"/>
      <c r="E719" s="195" t="str">
        <f t="shared" si="1"/>
        <v>527</v>
      </c>
      <c r="F719" s="36" t="str">
        <f t="shared" si="2"/>
        <v>woobat</v>
      </c>
      <c r="G719" s="196">
        <v>527.0</v>
      </c>
      <c r="H719" s="197">
        <v>174.0</v>
      </c>
      <c r="I719" s="191"/>
      <c r="J719" s="191" t="s">
        <v>1254</v>
      </c>
      <c r="K719" s="191" t="s">
        <v>1254</v>
      </c>
      <c r="L719" s="191" t="s">
        <v>1254</v>
      </c>
    </row>
    <row r="720">
      <c r="A720" s="191" t="s">
        <v>656</v>
      </c>
      <c r="B720" s="191"/>
      <c r="C720" s="36"/>
      <c r="D720" s="36"/>
      <c r="E720" s="195" t="str">
        <f t="shared" si="1"/>
        <v>528</v>
      </c>
      <c r="F720" s="36" t="str">
        <f t="shared" si="2"/>
        <v>swoobat</v>
      </c>
      <c r="G720" s="196">
        <v>528.0</v>
      </c>
      <c r="H720" s="197">
        <v>175.0</v>
      </c>
      <c r="I720" s="191"/>
      <c r="J720" s="191" t="s">
        <v>1254</v>
      </c>
      <c r="K720" s="191" t="s">
        <v>1254</v>
      </c>
      <c r="L720" s="191" t="s">
        <v>1254</v>
      </c>
    </row>
    <row r="721">
      <c r="A721" s="191" t="s">
        <v>657</v>
      </c>
      <c r="B721" s="191"/>
      <c r="C721" s="36"/>
      <c r="D721" s="36"/>
      <c r="E721" s="195" t="str">
        <f t="shared" si="1"/>
        <v>529</v>
      </c>
      <c r="F721" s="36" t="str">
        <f t="shared" si="2"/>
        <v>drilbur</v>
      </c>
      <c r="G721" s="196">
        <v>529.0</v>
      </c>
      <c r="H721" s="197">
        <v>166.0</v>
      </c>
      <c r="I721" s="191"/>
      <c r="J721" s="191" t="s">
        <v>1254</v>
      </c>
      <c r="K721" s="191" t="s">
        <v>4247</v>
      </c>
      <c r="L721" s="197">
        <v>120.0</v>
      </c>
    </row>
    <row r="722">
      <c r="A722" s="191" t="s">
        <v>658</v>
      </c>
      <c r="B722" s="191"/>
      <c r="C722" s="36"/>
      <c r="D722" s="36"/>
      <c r="E722" s="195" t="str">
        <f t="shared" si="1"/>
        <v>530</v>
      </c>
      <c r="F722" s="36" t="str">
        <f t="shared" si="2"/>
        <v>excadrill</v>
      </c>
      <c r="G722" s="196">
        <v>530.0</v>
      </c>
      <c r="H722" s="197">
        <v>167.0</v>
      </c>
      <c r="I722" s="191"/>
      <c r="J722" s="191" t="s">
        <v>1254</v>
      </c>
      <c r="K722" s="191" t="s">
        <v>4248</v>
      </c>
      <c r="L722" s="197">
        <v>121.0</v>
      </c>
    </row>
    <row r="723">
      <c r="A723" s="191" t="s">
        <v>659</v>
      </c>
      <c r="B723" s="191"/>
      <c r="C723" s="36"/>
      <c r="D723" s="36"/>
      <c r="E723" s="195" t="str">
        <f t="shared" si="1"/>
        <v>531</v>
      </c>
      <c r="F723" s="36" t="str">
        <f t="shared" si="2"/>
        <v>audino</v>
      </c>
      <c r="G723" s="196">
        <v>531.0</v>
      </c>
      <c r="H723" s="191" t="s">
        <v>4249</v>
      </c>
      <c r="I723" s="191"/>
      <c r="J723" s="191" t="s">
        <v>1254</v>
      </c>
      <c r="K723" s="191" t="s">
        <v>1254</v>
      </c>
      <c r="L723" s="197">
        <v>95.0</v>
      </c>
    </row>
    <row r="724">
      <c r="A724" s="191" t="s">
        <v>660</v>
      </c>
      <c r="B724" s="191"/>
      <c r="C724" s="36"/>
      <c r="D724" s="36"/>
      <c r="E724" s="195" t="str">
        <f t="shared" si="1"/>
        <v>532</v>
      </c>
      <c r="F724" s="36" t="str">
        <f t="shared" si="2"/>
        <v>timburr</v>
      </c>
      <c r="G724" s="196">
        <v>532.0</v>
      </c>
      <c r="H724" s="197">
        <v>171.0</v>
      </c>
      <c r="I724" s="191"/>
      <c r="J724" s="191" t="s">
        <v>1254</v>
      </c>
      <c r="K724" s="191" t="s">
        <v>4250</v>
      </c>
      <c r="L724" s="191" t="s">
        <v>1254</v>
      </c>
    </row>
    <row r="725">
      <c r="A725" s="191" t="s">
        <v>661</v>
      </c>
      <c r="B725" s="191"/>
      <c r="C725" s="36"/>
      <c r="D725" s="36"/>
      <c r="E725" s="195" t="str">
        <f t="shared" si="1"/>
        <v>533</v>
      </c>
      <c r="F725" s="36" t="str">
        <f t="shared" si="2"/>
        <v>gurdurr</v>
      </c>
      <c r="G725" s="196">
        <v>533.0</v>
      </c>
      <c r="H725" s="197">
        <v>172.0</v>
      </c>
      <c r="I725" s="191"/>
      <c r="J725" s="191" t="s">
        <v>1254</v>
      </c>
      <c r="K725" s="191" t="s">
        <v>4251</v>
      </c>
      <c r="L725" s="191" t="s">
        <v>1254</v>
      </c>
    </row>
    <row r="726">
      <c r="A726" s="191" t="s">
        <v>662</v>
      </c>
      <c r="B726" s="191"/>
      <c r="C726" s="36"/>
      <c r="D726" s="36"/>
      <c r="E726" s="195" t="str">
        <f t="shared" si="1"/>
        <v>534</v>
      </c>
      <c r="F726" s="36" t="str">
        <f t="shared" si="2"/>
        <v>conkeldurr</v>
      </c>
      <c r="G726" s="196">
        <v>534.0</v>
      </c>
      <c r="H726" s="197">
        <v>173.0</v>
      </c>
      <c r="I726" s="191"/>
      <c r="J726" s="191" t="s">
        <v>1254</v>
      </c>
      <c r="K726" s="191" t="s">
        <v>4252</v>
      </c>
      <c r="L726" s="191" t="s">
        <v>1254</v>
      </c>
    </row>
    <row r="727">
      <c r="A727" s="191" t="s">
        <v>663</v>
      </c>
      <c r="B727" s="191"/>
      <c r="C727" s="36"/>
      <c r="D727" s="36"/>
      <c r="E727" s="195" t="str">
        <f t="shared" si="1"/>
        <v>535</v>
      </c>
      <c r="F727" s="36" t="str">
        <f t="shared" si="2"/>
        <v>tympole</v>
      </c>
      <c r="G727" s="196">
        <v>535.0</v>
      </c>
      <c r="H727" s="197">
        <v>132.0</v>
      </c>
      <c r="I727" s="191"/>
      <c r="J727" s="191" t="s">
        <v>1254</v>
      </c>
      <c r="K727" s="191" t="s">
        <v>1254</v>
      </c>
      <c r="L727" s="191" t="s">
        <v>1254</v>
      </c>
    </row>
    <row r="728">
      <c r="A728" s="191" t="s">
        <v>664</v>
      </c>
      <c r="B728" s="191"/>
      <c r="C728" s="36"/>
      <c r="D728" s="36"/>
      <c r="E728" s="195" t="str">
        <f t="shared" si="1"/>
        <v>536</v>
      </c>
      <c r="F728" s="36" t="str">
        <f t="shared" si="2"/>
        <v>palpitoad</v>
      </c>
      <c r="G728" s="196">
        <v>536.0</v>
      </c>
      <c r="H728" s="197">
        <v>133.0</v>
      </c>
      <c r="I728" s="191"/>
      <c r="J728" s="191" t="s">
        <v>1254</v>
      </c>
      <c r="K728" s="191" t="s">
        <v>1254</v>
      </c>
      <c r="L728" s="191" t="s">
        <v>1254</v>
      </c>
    </row>
    <row r="729">
      <c r="A729" s="191" t="s">
        <v>665</v>
      </c>
      <c r="B729" s="191"/>
      <c r="C729" s="36"/>
      <c r="D729" s="36"/>
      <c r="E729" s="195" t="str">
        <f t="shared" si="1"/>
        <v>537</v>
      </c>
      <c r="F729" s="36" t="str">
        <f t="shared" si="2"/>
        <v>seismitoad</v>
      </c>
      <c r="G729" s="196">
        <v>537.0</v>
      </c>
      <c r="H729" s="197">
        <v>134.0</v>
      </c>
      <c r="I729" s="191"/>
      <c r="J729" s="191" t="s">
        <v>1254</v>
      </c>
      <c r="K729" s="191" t="s">
        <v>1254</v>
      </c>
      <c r="L729" s="191" t="s">
        <v>1254</v>
      </c>
    </row>
    <row r="730">
      <c r="A730" s="191" t="s">
        <v>666</v>
      </c>
      <c r="B730" s="191"/>
      <c r="C730" s="36"/>
      <c r="D730" s="36"/>
      <c r="E730" s="195" t="str">
        <f t="shared" si="1"/>
        <v>538</v>
      </c>
      <c r="F730" s="36" t="str">
        <f t="shared" si="2"/>
        <v>throh</v>
      </c>
      <c r="G730" s="196">
        <v>538.0</v>
      </c>
      <c r="H730" s="197">
        <v>248.0</v>
      </c>
      <c r="I730" s="191"/>
      <c r="J730" s="191" t="s">
        <v>1254</v>
      </c>
      <c r="K730" s="191" t="s">
        <v>1254</v>
      </c>
      <c r="L730" s="191" t="s">
        <v>4253</v>
      </c>
    </row>
    <row r="731">
      <c r="A731" s="191" t="s">
        <v>667</v>
      </c>
      <c r="B731" s="191"/>
      <c r="C731" s="36"/>
      <c r="D731" s="36"/>
      <c r="E731" s="195" t="str">
        <f t="shared" si="1"/>
        <v>539</v>
      </c>
      <c r="F731" s="36" t="str">
        <f t="shared" si="2"/>
        <v>sawk</v>
      </c>
      <c r="G731" s="196">
        <v>539.0</v>
      </c>
      <c r="H731" s="197">
        <v>249.0</v>
      </c>
      <c r="I731" s="191"/>
      <c r="J731" s="191" t="s">
        <v>1254</v>
      </c>
      <c r="K731" s="191" t="s">
        <v>1254</v>
      </c>
      <c r="L731" s="191" t="s">
        <v>4254</v>
      </c>
    </row>
    <row r="732">
      <c r="A732" s="191" t="s">
        <v>668</v>
      </c>
      <c r="B732" s="191"/>
      <c r="C732" s="36"/>
      <c r="D732" s="36"/>
      <c r="E732" s="195" t="str">
        <f t="shared" si="1"/>
        <v>540</v>
      </c>
      <c r="F732" s="36" t="str">
        <f t="shared" si="2"/>
        <v>sewaddle</v>
      </c>
      <c r="G732" s="196">
        <v>540.0</v>
      </c>
      <c r="H732" s="191" t="s">
        <v>1254</v>
      </c>
      <c r="I732" s="191"/>
      <c r="J732" s="191" t="s">
        <v>1254</v>
      </c>
      <c r="K732" s="191" t="s">
        <v>4255</v>
      </c>
      <c r="L732" s="191" t="s">
        <v>1254</v>
      </c>
    </row>
    <row r="733">
      <c r="A733" s="191" t="s">
        <v>669</v>
      </c>
      <c r="B733" s="191"/>
      <c r="C733" s="36"/>
      <c r="D733" s="36"/>
      <c r="E733" s="195" t="str">
        <f t="shared" si="1"/>
        <v>541</v>
      </c>
      <c r="F733" s="36" t="str">
        <f t="shared" si="2"/>
        <v>swadloon</v>
      </c>
      <c r="G733" s="196">
        <v>541.0</v>
      </c>
      <c r="H733" s="191" t="s">
        <v>1254</v>
      </c>
      <c r="I733" s="191"/>
      <c r="J733" s="191" t="s">
        <v>1254</v>
      </c>
      <c r="K733" s="191" t="s">
        <v>4256</v>
      </c>
      <c r="L733" s="191" t="s">
        <v>1254</v>
      </c>
    </row>
    <row r="734">
      <c r="A734" s="191" t="s">
        <v>670</v>
      </c>
      <c r="B734" s="191"/>
      <c r="C734" s="36"/>
      <c r="D734" s="36"/>
      <c r="E734" s="195" t="str">
        <f t="shared" si="1"/>
        <v>542</v>
      </c>
      <c r="F734" s="36" t="str">
        <f t="shared" si="2"/>
        <v>leavanny</v>
      </c>
      <c r="G734" s="196">
        <v>542.0</v>
      </c>
      <c r="H734" s="191" t="s">
        <v>1254</v>
      </c>
      <c r="I734" s="191"/>
      <c r="J734" s="191" t="s">
        <v>1254</v>
      </c>
      <c r="K734" s="191" t="s">
        <v>4257</v>
      </c>
      <c r="L734" s="191" t="s">
        <v>1254</v>
      </c>
    </row>
    <row r="735">
      <c r="A735" s="191" t="s">
        <v>671</v>
      </c>
      <c r="B735" s="191"/>
      <c r="C735" s="36"/>
      <c r="D735" s="36"/>
      <c r="E735" s="195" t="str">
        <f t="shared" si="1"/>
        <v>543</v>
      </c>
      <c r="F735" s="36" t="str">
        <f t="shared" si="2"/>
        <v>venipede</v>
      </c>
      <c r="G735" s="196">
        <v>543.0</v>
      </c>
      <c r="H735" s="191" t="s">
        <v>4258</v>
      </c>
      <c r="I735" s="191"/>
      <c r="J735" s="191" t="s">
        <v>1254</v>
      </c>
      <c r="K735" s="191" t="s">
        <v>1254</v>
      </c>
      <c r="L735" s="197">
        <v>68.0</v>
      </c>
    </row>
    <row r="736">
      <c r="A736" s="191" t="s">
        <v>672</v>
      </c>
      <c r="B736" s="191"/>
      <c r="C736" s="36"/>
      <c r="D736" s="36"/>
      <c r="E736" s="195" t="str">
        <f t="shared" si="1"/>
        <v>544</v>
      </c>
      <c r="F736" s="36" t="str">
        <f t="shared" si="2"/>
        <v>whirlipede</v>
      </c>
      <c r="G736" s="196">
        <v>544.0</v>
      </c>
      <c r="H736" s="191" t="s">
        <v>4259</v>
      </c>
      <c r="I736" s="191"/>
      <c r="J736" s="191" t="s">
        <v>1254</v>
      </c>
      <c r="K736" s="191" t="s">
        <v>1254</v>
      </c>
      <c r="L736" s="197">
        <v>69.0</v>
      </c>
    </row>
    <row r="737">
      <c r="A737" s="191" t="s">
        <v>673</v>
      </c>
      <c r="B737" s="191"/>
      <c r="C737" s="36"/>
      <c r="D737" s="36"/>
      <c r="E737" s="195" t="str">
        <f t="shared" si="1"/>
        <v>545</v>
      </c>
      <c r="F737" s="36" t="str">
        <f t="shared" si="2"/>
        <v>scolipede</v>
      </c>
      <c r="G737" s="196">
        <v>545.0</v>
      </c>
      <c r="H737" s="191" t="s">
        <v>4260</v>
      </c>
      <c r="I737" s="191"/>
      <c r="J737" s="191" t="s">
        <v>1254</v>
      </c>
      <c r="K737" s="191" t="s">
        <v>1254</v>
      </c>
      <c r="L737" s="197">
        <v>70.0</v>
      </c>
    </row>
    <row r="738">
      <c r="A738" s="191" t="s">
        <v>674</v>
      </c>
      <c r="B738" s="191"/>
      <c r="C738" s="36"/>
      <c r="D738" s="36"/>
      <c r="E738" s="195" t="str">
        <f t="shared" si="1"/>
        <v>546</v>
      </c>
      <c r="F738" s="36" t="str">
        <f t="shared" si="2"/>
        <v>cottonee</v>
      </c>
      <c r="G738" s="196">
        <v>546.0</v>
      </c>
      <c r="H738" s="197">
        <v>262.0</v>
      </c>
      <c r="I738" s="191"/>
      <c r="J738" s="191" t="s">
        <v>1254</v>
      </c>
      <c r="K738" s="191" t="s">
        <v>4261</v>
      </c>
      <c r="L738" s="191" t="s">
        <v>1254</v>
      </c>
    </row>
    <row r="739">
      <c r="A739" s="191" t="s">
        <v>675</v>
      </c>
      <c r="B739" s="191"/>
      <c r="C739" s="36"/>
      <c r="D739" s="36"/>
      <c r="E739" s="195" t="str">
        <f t="shared" si="1"/>
        <v>547</v>
      </c>
      <c r="F739" s="36" t="str">
        <f t="shared" si="2"/>
        <v>whimsicott</v>
      </c>
      <c r="G739" s="196">
        <v>547.0</v>
      </c>
      <c r="H739" s="197">
        <v>263.0</v>
      </c>
      <c r="I739" s="191"/>
      <c r="J739" s="191" t="s">
        <v>1254</v>
      </c>
      <c r="K739" s="191" t="s">
        <v>4262</v>
      </c>
      <c r="L739" s="191" t="s">
        <v>1254</v>
      </c>
    </row>
    <row r="740">
      <c r="A740" s="191" t="s">
        <v>676</v>
      </c>
      <c r="B740" s="191"/>
      <c r="C740" s="36"/>
      <c r="D740" s="36"/>
      <c r="E740" s="195" t="str">
        <f t="shared" si="1"/>
        <v>548</v>
      </c>
      <c r="F740" s="36" t="str">
        <f t="shared" si="2"/>
        <v>petilil</v>
      </c>
      <c r="G740" s="196">
        <v>548.0</v>
      </c>
      <c r="H740" s="191" t="s">
        <v>4263</v>
      </c>
      <c r="I740" s="191"/>
      <c r="J740" s="197">
        <v>93.0</v>
      </c>
      <c r="K740" s="191" t="s">
        <v>4264</v>
      </c>
      <c r="L740" s="191" t="s">
        <v>1254</v>
      </c>
    </row>
    <row r="741">
      <c r="A741" s="191" t="s">
        <v>677</v>
      </c>
      <c r="B741" s="191" t="s">
        <v>97</v>
      </c>
      <c r="C741" s="36"/>
      <c r="D741" s="36"/>
      <c r="E741" s="195" t="str">
        <f t="shared" si="1"/>
        <v>549</v>
      </c>
      <c r="F741" s="36" t="str">
        <f t="shared" si="2"/>
        <v>lilligant</v>
      </c>
      <c r="G741" s="196">
        <v>549.0</v>
      </c>
      <c r="H741" s="191" t="s">
        <v>4265</v>
      </c>
      <c r="I741" s="191"/>
      <c r="J741" s="191"/>
      <c r="K741" s="191" t="s">
        <v>4266</v>
      </c>
      <c r="L741" s="191" t="s">
        <v>1254</v>
      </c>
    </row>
    <row r="742">
      <c r="A742" s="191" t="s">
        <v>677</v>
      </c>
      <c r="B742" s="191" t="s">
        <v>139</v>
      </c>
      <c r="C742" s="198">
        <v>-1.0</v>
      </c>
      <c r="D742" s="36"/>
      <c r="E742" s="195" t="str">
        <f t="shared" si="1"/>
        <v>549-1</v>
      </c>
      <c r="F742" s="36" t="str">
        <f t="shared" si="2"/>
        <v>lilligant-1</v>
      </c>
      <c r="G742" s="196">
        <v>549.0</v>
      </c>
      <c r="H742" s="191"/>
      <c r="I742" s="191"/>
      <c r="J742" s="197">
        <v>94.0</v>
      </c>
      <c r="K742" s="191" t="s">
        <v>4266</v>
      </c>
      <c r="L742" s="191" t="s">
        <v>1254</v>
      </c>
    </row>
    <row r="743">
      <c r="A743" s="191" t="s">
        <v>678</v>
      </c>
      <c r="B743" s="191" t="s">
        <v>679</v>
      </c>
      <c r="C743" s="36"/>
      <c r="D743" s="36"/>
      <c r="E743" s="195" t="str">
        <f t="shared" si="1"/>
        <v>550</v>
      </c>
      <c r="F743" s="36" t="str">
        <f t="shared" si="2"/>
        <v>basculin</v>
      </c>
      <c r="G743" s="196">
        <v>550.0</v>
      </c>
      <c r="H743" s="197">
        <v>154.0</v>
      </c>
      <c r="I743" s="191"/>
      <c r="J743" s="191"/>
      <c r="K743" s="191" t="s">
        <v>4267</v>
      </c>
      <c r="L743" s="191" t="s">
        <v>1254</v>
      </c>
    </row>
    <row r="744">
      <c r="A744" s="191" t="s">
        <v>678</v>
      </c>
      <c r="B744" s="191" t="s">
        <v>680</v>
      </c>
      <c r="C744" s="198">
        <v>-1.0</v>
      </c>
      <c r="D744" s="36"/>
      <c r="E744" s="195" t="str">
        <f t="shared" si="1"/>
        <v>550-1</v>
      </c>
      <c r="F744" s="36" t="str">
        <f t="shared" si="2"/>
        <v>basculin-1</v>
      </c>
      <c r="G744" s="196">
        <v>550.0</v>
      </c>
      <c r="H744" s="197">
        <v>154.0</v>
      </c>
      <c r="I744" s="191"/>
      <c r="J744" s="191"/>
      <c r="K744" s="191" t="s">
        <v>4267</v>
      </c>
      <c r="L744" s="191" t="s">
        <v>1254</v>
      </c>
    </row>
    <row r="745">
      <c r="A745" s="191" t="s">
        <v>678</v>
      </c>
      <c r="B745" s="191" t="s">
        <v>681</v>
      </c>
      <c r="C745" s="198">
        <v>-2.0</v>
      </c>
      <c r="D745" s="36"/>
      <c r="E745" s="195" t="str">
        <f t="shared" si="1"/>
        <v>550-2</v>
      </c>
      <c r="F745" s="36" t="str">
        <f t="shared" si="2"/>
        <v>basculin-2</v>
      </c>
      <c r="G745" s="196">
        <v>550.0</v>
      </c>
      <c r="H745" s="197">
        <v>154.0</v>
      </c>
      <c r="I745" s="191"/>
      <c r="J745" s="197">
        <v>166.0</v>
      </c>
      <c r="K745" s="191" t="s">
        <v>4268</v>
      </c>
      <c r="L745" s="191" t="s">
        <v>1254</v>
      </c>
    </row>
    <row r="746">
      <c r="A746" s="191" t="s">
        <v>682</v>
      </c>
      <c r="B746" s="191"/>
      <c r="C746" s="36"/>
      <c r="D746" s="36"/>
      <c r="E746" s="195" t="str">
        <f t="shared" si="1"/>
        <v>551</v>
      </c>
      <c r="F746" s="36" t="str">
        <f t="shared" si="2"/>
        <v>sandile</v>
      </c>
      <c r="G746" s="196">
        <v>551.0</v>
      </c>
      <c r="H746" s="191" t="s">
        <v>4269</v>
      </c>
      <c r="I746" s="191"/>
      <c r="J746" s="191" t="s">
        <v>1254</v>
      </c>
      <c r="K746" s="191" t="s">
        <v>4270</v>
      </c>
      <c r="L746" s="197">
        <v>122.0</v>
      </c>
    </row>
    <row r="747">
      <c r="A747" s="191" t="s">
        <v>683</v>
      </c>
      <c r="B747" s="191"/>
      <c r="C747" s="36"/>
      <c r="D747" s="36"/>
      <c r="E747" s="195" t="str">
        <f t="shared" si="1"/>
        <v>552</v>
      </c>
      <c r="F747" s="36" t="str">
        <f t="shared" si="2"/>
        <v>krokorok</v>
      </c>
      <c r="G747" s="196">
        <v>552.0</v>
      </c>
      <c r="H747" s="191" t="s">
        <v>4271</v>
      </c>
      <c r="I747" s="191"/>
      <c r="J747" s="191" t="s">
        <v>1254</v>
      </c>
      <c r="K747" s="191" t="s">
        <v>4272</v>
      </c>
      <c r="L747" s="197">
        <v>123.0</v>
      </c>
    </row>
    <row r="748">
      <c r="A748" s="191" t="s">
        <v>684</v>
      </c>
      <c r="B748" s="191"/>
      <c r="C748" s="36"/>
      <c r="D748" s="36"/>
      <c r="E748" s="195" t="str">
        <f t="shared" si="1"/>
        <v>553</v>
      </c>
      <c r="F748" s="36" t="str">
        <f t="shared" si="2"/>
        <v>krookodile</v>
      </c>
      <c r="G748" s="196">
        <v>553.0</v>
      </c>
      <c r="H748" s="191" t="s">
        <v>4273</v>
      </c>
      <c r="I748" s="191"/>
      <c r="J748" s="191" t="s">
        <v>1254</v>
      </c>
      <c r="K748" s="191" t="s">
        <v>4274</v>
      </c>
      <c r="L748" s="197">
        <v>124.0</v>
      </c>
    </row>
    <row r="749">
      <c r="A749" s="191" t="s">
        <v>685</v>
      </c>
      <c r="B749" s="191" t="s">
        <v>97</v>
      </c>
      <c r="C749" s="36"/>
      <c r="D749" s="36"/>
      <c r="E749" s="195" t="str">
        <f t="shared" si="1"/>
        <v>554</v>
      </c>
      <c r="F749" s="36" t="str">
        <f t="shared" si="2"/>
        <v>darumaka</v>
      </c>
      <c r="G749" s="196">
        <v>554.0</v>
      </c>
      <c r="H749" s="197">
        <v>367.0</v>
      </c>
      <c r="I749" s="191"/>
      <c r="J749" s="191" t="s">
        <v>1254</v>
      </c>
      <c r="K749" s="191" t="s">
        <v>1254</v>
      </c>
      <c r="L749" s="191" t="s">
        <v>1254</v>
      </c>
    </row>
    <row r="750">
      <c r="A750" s="191" t="s">
        <v>685</v>
      </c>
      <c r="B750" s="191" t="s">
        <v>132</v>
      </c>
      <c r="C750" s="198">
        <v>-1.0</v>
      </c>
      <c r="D750" s="36"/>
      <c r="E750" s="195" t="str">
        <f t="shared" si="1"/>
        <v>554-1</v>
      </c>
      <c r="F750" s="36" t="str">
        <f t="shared" si="2"/>
        <v>darumaka-1</v>
      </c>
      <c r="G750" s="196">
        <v>554.0</v>
      </c>
      <c r="H750" s="197">
        <v>367.0</v>
      </c>
      <c r="I750" s="191"/>
      <c r="J750" s="191"/>
      <c r="K750" s="191" t="s">
        <v>1254</v>
      </c>
      <c r="L750" s="191" t="s">
        <v>1254</v>
      </c>
    </row>
    <row r="751">
      <c r="A751" s="191" t="s">
        <v>686</v>
      </c>
      <c r="B751" s="191" t="s">
        <v>97</v>
      </c>
      <c r="C751" s="36"/>
      <c r="D751" s="36"/>
      <c r="E751" s="195" t="str">
        <f t="shared" si="1"/>
        <v>555</v>
      </c>
      <c r="F751" s="36" t="str">
        <f t="shared" si="2"/>
        <v>darmanitan</v>
      </c>
      <c r="G751" s="196">
        <v>555.0</v>
      </c>
      <c r="H751" s="197">
        <v>368.0</v>
      </c>
      <c r="I751" s="191"/>
      <c r="J751" s="191" t="s">
        <v>1254</v>
      </c>
      <c r="K751" s="191" t="s">
        <v>1254</v>
      </c>
      <c r="L751" s="191" t="s">
        <v>1254</v>
      </c>
    </row>
    <row r="752">
      <c r="A752" s="191" t="s">
        <v>686</v>
      </c>
      <c r="B752" s="191" t="s">
        <v>132</v>
      </c>
      <c r="C752" s="198">
        <v>-1.0</v>
      </c>
      <c r="D752" s="36"/>
      <c r="E752" s="195" t="str">
        <f t="shared" si="1"/>
        <v>555-1</v>
      </c>
      <c r="F752" s="36" t="str">
        <f t="shared" si="2"/>
        <v>darmanitan-1</v>
      </c>
      <c r="G752" s="196">
        <v>555.0</v>
      </c>
      <c r="H752" s="197">
        <v>368.0</v>
      </c>
      <c r="I752" s="191"/>
      <c r="J752" s="191"/>
      <c r="K752" s="191" t="s">
        <v>1254</v>
      </c>
      <c r="L752" s="191" t="s">
        <v>1254</v>
      </c>
    </row>
    <row r="753">
      <c r="A753" s="191" t="s">
        <v>687</v>
      </c>
      <c r="B753" s="191"/>
      <c r="C753" s="36"/>
      <c r="D753" s="36"/>
      <c r="E753" s="195" t="str">
        <f t="shared" si="1"/>
        <v>556</v>
      </c>
      <c r="F753" s="36" t="str">
        <f t="shared" si="2"/>
        <v>maractus</v>
      </c>
      <c r="G753" s="196">
        <v>556.0</v>
      </c>
      <c r="H753" s="197">
        <v>296.0</v>
      </c>
      <c r="I753" s="191"/>
      <c r="J753" s="191" t="s">
        <v>1254</v>
      </c>
      <c r="K753" s="191" t="s">
        <v>1254</v>
      </c>
      <c r="L753" s="191" t="s">
        <v>1254</v>
      </c>
    </row>
    <row r="754">
      <c r="A754" s="191" t="s">
        <v>688</v>
      </c>
      <c r="B754" s="191"/>
      <c r="C754" s="36"/>
      <c r="D754" s="36"/>
      <c r="E754" s="195" t="str">
        <f t="shared" si="1"/>
        <v>557</v>
      </c>
      <c r="F754" s="36" t="str">
        <f t="shared" si="2"/>
        <v>dwebble</v>
      </c>
      <c r="G754" s="196">
        <v>557.0</v>
      </c>
      <c r="H754" s="197">
        <v>86.0</v>
      </c>
      <c r="I754" s="191"/>
      <c r="J754" s="191" t="s">
        <v>1254</v>
      </c>
      <c r="K754" s="191" t="s">
        <v>1254</v>
      </c>
      <c r="L754" s="191" t="s">
        <v>1254</v>
      </c>
    </row>
    <row r="755">
      <c r="A755" s="191" t="s">
        <v>689</v>
      </c>
      <c r="B755" s="191"/>
      <c r="C755" s="36"/>
      <c r="D755" s="36"/>
      <c r="E755" s="195" t="str">
        <f t="shared" si="1"/>
        <v>558</v>
      </c>
      <c r="F755" s="36" t="str">
        <f t="shared" si="2"/>
        <v>crustle</v>
      </c>
      <c r="G755" s="196">
        <v>558.0</v>
      </c>
      <c r="H755" s="197">
        <v>87.0</v>
      </c>
      <c r="I755" s="191"/>
      <c r="J755" s="191" t="s">
        <v>1254</v>
      </c>
      <c r="K755" s="191" t="s">
        <v>1254</v>
      </c>
      <c r="L755" s="191" t="s">
        <v>1254</v>
      </c>
    </row>
    <row r="756">
      <c r="A756" s="191" t="s">
        <v>690</v>
      </c>
      <c r="B756" s="191"/>
      <c r="C756" s="36"/>
      <c r="D756" s="36"/>
      <c r="E756" s="195" t="str">
        <f t="shared" si="1"/>
        <v>559</v>
      </c>
      <c r="F756" s="36" t="str">
        <f t="shared" si="2"/>
        <v>scraggy</v>
      </c>
      <c r="G756" s="196">
        <v>559.0</v>
      </c>
      <c r="H756" s="197">
        <v>224.0</v>
      </c>
      <c r="I756" s="191"/>
      <c r="J756" s="191" t="s">
        <v>1254</v>
      </c>
      <c r="K756" s="191" t="s">
        <v>4275</v>
      </c>
      <c r="L756" s="197">
        <v>184.0</v>
      </c>
    </row>
    <row r="757">
      <c r="A757" s="191" t="s">
        <v>691</v>
      </c>
      <c r="B757" s="191"/>
      <c r="C757" s="36"/>
      <c r="D757" s="36"/>
      <c r="E757" s="195" t="str">
        <f t="shared" si="1"/>
        <v>560</v>
      </c>
      <c r="F757" s="36" t="str">
        <f t="shared" si="2"/>
        <v>scrafty</v>
      </c>
      <c r="G757" s="196">
        <v>560.0</v>
      </c>
      <c r="H757" s="197">
        <v>225.0</v>
      </c>
      <c r="I757" s="191"/>
      <c r="J757" s="191" t="s">
        <v>1254</v>
      </c>
      <c r="K757" s="191" t="s">
        <v>4276</v>
      </c>
      <c r="L757" s="197">
        <v>185.0</v>
      </c>
    </row>
    <row r="758">
      <c r="A758" s="191" t="s">
        <v>692</v>
      </c>
      <c r="B758" s="191"/>
      <c r="C758" s="36"/>
      <c r="D758" s="36"/>
      <c r="E758" s="195" t="str">
        <f t="shared" si="1"/>
        <v>561</v>
      </c>
      <c r="F758" s="36" t="str">
        <f t="shared" si="2"/>
        <v>sigilyph</v>
      </c>
      <c r="G758" s="196">
        <v>561.0</v>
      </c>
      <c r="H758" s="197">
        <v>297.0</v>
      </c>
      <c r="I758" s="191"/>
      <c r="J758" s="191" t="s">
        <v>1254</v>
      </c>
      <c r="K758" s="191" t="s">
        <v>1254</v>
      </c>
      <c r="L758" s="191" t="s">
        <v>1254</v>
      </c>
    </row>
    <row r="759">
      <c r="A759" s="191" t="s">
        <v>693</v>
      </c>
      <c r="B759" s="191" t="s">
        <v>97</v>
      </c>
      <c r="C759" s="36"/>
      <c r="D759" s="36"/>
      <c r="E759" s="195" t="str">
        <f t="shared" si="1"/>
        <v>562</v>
      </c>
      <c r="F759" s="36" t="str">
        <f t="shared" si="2"/>
        <v>yamask</v>
      </c>
      <c r="G759" s="196">
        <v>562.0</v>
      </c>
      <c r="H759" s="197">
        <v>327.0</v>
      </c>
      <c r="I759" s="191"/>
      <c r="J759" s="191" t="s">
        <v>1254</v>
      </c>
      <c r="K759" s="191" t="s">
        <v>1254</v>
      </c>
      <c r="L759" s="191" t="s">
        <v>4277</v>
      </c>
    </row>
    <row r="760">
      <c r="A760" s="191" t="s">
        <v>693</v>
      </c>
      <c r="B760" s="191" t="s">
        <v>132</v>
      </c>
      <c r="C760" s="198">
        <v>-1.0</v>
      </c>
      <c r="D760" s="36"/>
      <c r="E760" s="195" t="str">
        <f t="shared" si="1"/>
        <v>562-1</v>
      </c>
      <c r="F760" s="36" t="str">
        <f t="shared" si="2"/>
        <v>yamask-1</v>
      </c>
      <c r="G760" s="196">
        <v>562.0</v>
      </c>
      <c r="H760" s="197">
        <v>327.0</v>
      </c>
      <c r="I760" s="191"/>
      <c r="J760" s="191"/>
      <c r="K760" s="191" t="s">
        <v>1254</v>
      </c>
      <c r="L760" s="191" t="s">
        <v>4277</v>
      </c>
    </row>
    <row r="761">
      <c r="A761" s="191" t="s">
        <v>694</v>
      </c>
      <c r="B761" s="191"/>
      <c r="C761" s="36"/>
      <c r="D761" s="36"/>
      <c r="E761" s="195" t="str">
        <f t="shared" si="1"/>
        <v>563</v>
      </c>
      <c r="F761" s="36" t="str">
        <f t="shared" si="2"/>
        <v>cofagrigus</v>
      </c>
      <c r="G761" s="196">
        <v>563.0</v>
      </c>
      <c r="H761" s="197">
        <v>329.0</v>
      </c>
      <c r="I761" s="191"/>
      <c r="J761" s="191" t="s">
        <v>1254</v>
      </c>
      <c r="K761" s="191" t="s">
        <v>1254</v>
      </c>
      <c r="L761" s="191" t="s">
        <v>4278</v>
      </c>
    </row>
    <row r="762">
      <c r="A762" s="191" t="s">
        <v>695</v>
      </c>
      <c r="B762" s="191"/>
      <c r="C762" s="36"/>
      <c r="D762" s="36"/>
      <c r="E762" s="195" t="str">
        <f t="shared" si="1"/>
        <v>564</v>
      </c>
      <c r="F762" s="36" t="str">
        <f t="shared" si="2"/>
        <v>tirtouga</v>
      </c>
      <c r="G762" s="196">
        <v>564.0</v>
      </c>
      <c r="H762" s="191" t="s">
        <v>4279</v>
      </c>
      <c r="I762" s="191"/>
      <c r="J762" s="191" t="s">
        <v>1254</v>
      </c>
      <c r="K762" s="191" t="s">
        <v>1254</v>
      </c>
      <c r="L762" s="191" t="s">
        <v>1254</v>
      </c>
    </row>
    <row r="763">
      <c r="A763" s="191" t="s">
        <v>696</v>
      </c>
      <c r="B763" s="191"/>
      <c r="C763" s="36"/>
      <c r="D763" s="36"/>
      <c r="E763" s="195" t="str">
        <f t="shared" si="1"/>
        <v>565</v>
      </c>
      <c r="F763" s="36" t="str">
        <f t="shared" si="2"/>
        <v>carracosta</v>
      </c>
      <c r="G763" s="196">
        <v>565.0</v>
      </c>
      <c r="H763" s="191" t="s">
        <v>4280</v>
      </c>
      <c r="I763" s="191"/>
      <c r="J763" s="191" t="s">
        <v>1254</v>
      </c>
      <c r="K763" s="191" t="s">
        <v>1254</v>
      </c>
      <c r="L763" s="191" t="s">
        <v>1254</v>
      </c>
    </row>
    <row r="764">
      <c r="A764" s="191" t="s">
        <v>697</v>
      </c>
      <c r="B764" s="191"/>
      <c r="C764" s="36"/>
      <c r="D764" s="36"/>
      <c r="E764" s="195" t="str">
        <f t="shared" si="1"/>
        <v>566</v>
      </c>
      <c r="F764" s="36" t="str">
        <f t="shared" si="2"/>
        <v>archen</v>
      </c>
      <c r="G764" s="196">
        <v>566.0</v>
      </c>
      <c r="H764" s="191" t="s">
        <v>4281</v>
      </c>
      <c r="I764" s="191"/>
      <c r="J764" s="191" t="s">
        <v>1254</v>
      </c>
      <c r="K764" s="191" t="s">
        <v>1254</v>
      </c>
      <c r="L764" s="191" t="s">
        <v>1254</v>
      </c>
    </row>
    <row r="765">
      <c r="A765" s="191" t="s">
        <v>698</v>
      </c>
      <c r="B765" s="191"/>
      <c r="C765" s="36"/>
      <c r="D765" s="36"/>
      <c r="E765" s="195" t="str">
        <f t="shared" si="1"/>
        <v>567</v>
      </c>
      <c r="F765" s="36" t="str">
        <f t="shared" si="2"/>
        <v>archeops</v>
      </c>
      <c r="G765" s="196">
        <v>567.0</v>
      </c>
      <c r="H765" s="191" t="s">
        <v>4282</v>
      </c>
      <c r="I765" s="191"/>
      <c r="J765" s="191" t="s">
        <v>1254</v>
      </c>
      <c r="K765" s="191" t="s">
        <v>1254</v>
      </c>
      <c r="L765" s="191" t="s">
        <v>1254</v>
      </c>
    </row>
    <row r="766">
      <c r="A766" s="191" t="s">
        <v>699</v>
      </c>
      <c r="B766" s="191"/>
      <c r="C766" s="36"/>
      <c r="D766" s="36"/>
      <c r="E766" s="195" t="str">
        <f t="shared" si="1"/>
        <v>568</v>
      </c>
      <c r="F766" s="36" t="str">
        <f t="shared" si="2"/>
        <v>trubbish</v>
      </c>
      <c r="G766" s="196">
        <v>568.0</v>
      </c>
      <c r="H766" s="197">
        <v>157.0</v>
      </c>
      <c r="I766" s="191"/>
      <c r="J766" s="191" t="s">
        <v>1254</v>
      </c>
      <c r="K766" s="191" t="s">
        <v>1254</v>
      </c>
      <c r="L766" s="197">
        <v>49.0</v>
      </c>
    </row>
    <row r="767">
      <c r="A767" s="191" t="s">
        <v>700</v>
      </c>
      <c r="B767" s="191"/>
      <c r="C767" s="36"/>
      <c r="D767" s="36"/>
      <c r="E767" s="195" t="str">
        <f t="shared" si="1"/>
        <v>569</v>
      </c>
      <c r="F767" s="36" t="str">
        <f t="shared" si="2"/>
        <v>garbodor</v>
      </c>
      <c r="G767" s="196">
        <v>569.0</v>
      </c>
      <c r="H767" s="197">
        <v>158.0</v>
      </c>
      <c r="I767" s="191"/>
      <c r="J767" s="191" t="s">
        <v>1254</v>
      </c>
      <c r="K767" s="191" t="s">
        <v>1254</v>
      </c>
      <c r="L767" s="197">
        <v>50.0</v>
      </c>
    </row>
    <row r="768">
      <c r="A768" s="191" t="s">
        <v>701</v>
      </c>
      <c r="B768" s="191" t="s">
        <v>97</v>
      </c>
      <c r="C768" s="36"/>
      <c r="D768" s="36"/>
      <c r="E768" s="195" t="str">
        <f t="shared" si="1"/>
        <v>570</v>
      </c>
      <c r="F768" s="36" t="str">
        <f t="shared" si="2"/>
        <v>zorua</v>
      </c>
      <c r="G768" s="196">
        <v>570.0</v>
      </c>
      <c r="H768" s="191" t="s">
        <v>4283</v>
      </c>
      <c r="I768" s="191"/>
      <c r="J768" s="191"/>
      <c r="K768" s="191" t="s">
        <v>4284</v>
      </c>
      <c r="L768" s="191" t="s">
        <v>1254</v>
      </c>
    </row>
    <row r="769">
      <c r="A769" s="191" t="s">
        <v>701</v>
      </c>
      <c r="B769" s="191" t="s">
        <v>139</v>
      </c>
      <c r="C769" s="198">
        <v>-1.0</v>
      </c>
      <c r="D769" s="36"/>
      <c r="E769" s="195" t="str">
        <f t="shared" si="1"/>
        <v>570-1</v>
      </c>
      <c r="F769" s="36" t="str">
        <f t="shared" si="2"/>
        <v>zorua-1</v>
      </c>
      <c r="G769" s="196">
        <v>570.0</v>
      </c>
      <c r="H769" s="191"/>
      <c r="I769" s="191"/>
      <c r="J769" s="197">
        <v>219.0</v>
      </c>
      <c r="K769" s="191" t="s">
        <v>4284</v>
      </c>
      <c r="L769" s="191" t="s">
        <v>1254</v>
      </c>
    </row>
    <row r="770">
      <c r="A770" s="191" t="s">
        <v>702</v>
      </c>
      <c r="B770" s="191" t="s">
        <v>97</v>
      </c>
      <c r="C770" s="36"/>
      <c r="D770" s="36"/>
      <c r="E770" s="195" t="str">
        <f t="shared" si="1"/>
        <v>571</v>
      </c>
      <c r="F770" s="36" t="str">
        <f t="shared" si="2"/>
        <v>zoroark</v>
      </c>
      <c r="G770" s="196">
        <v>571.0</v>
      </c>
      <c r="H770" s="191" t="s">
        <v>4285</v>
      </c>
      <c r="I770" s="191"/>
      <c r="J770" s="191"/>
      <c r="K770" s="191" t="s">
        <v>4286</v>
      </c>
      <c r="L770" s="191" t="s">
        <v>1254</v>
      </c>
    </row>
    <row r="771">
      <c r="A771" s="191" t="s">
        <v>702</v>
      </c>
      <c r="B771" s="191" t="s">
        <v>139</v>
      </c>
      <c r="C771" s="198">
        <v>-1.0</v>
      </c>
      <c r="D771" s="36"/>
      <c r="E771" s="195" t="str">
        <f t="shared" si="1"/>
        <v>571-1</v>
      </c>
      <c r="F771" s="36" t="str">
        <f t="shared" si="2"/>
        <v>zoroark-1</v>
      </c>
      <c r="G771" s="196">
        <v>571.0</v>
      </c>
      <c r="H771" s="191"/>
      <c r="I771" s="191"/>
      <c r="J771" s="197">
        <v>220.0</v>
      </c>
      <c r="K771" s="191" t="s">
        <v>4286</v>
      </c>
      <c r="L771" s="191" t="s">
        <v>1254</v>
      </c>
    </row>
    <row r="772">
      <c r="A772" s="191" t="s">
        <v>703</v>
      </c>
      <c r="B772" s="191"/>
      <c r="C772" s="36"/>
      <c r="D772" s="36"/>
      <c r="E772" s="195" t="str">
        <f t="shared" si="1"/>
        <v>572</v>
      </c>
      <c r="F772" s="36" t="str">
        <f t="shared" si="2"/>
        <v>minccino</v>
      </c>
      <c r="G772" s="196">
        <v>572.0</v>
      </c>
      <c r="H772" s="197">
        <v>50.0</v>
      </c>
      <c r="I772" s="191"/>
      <c r="J772" s="191" t="s">
        <v>1254</v>
      </c>
      <c r="K772" s="191" t="s">
        <v>4287</v>
      </c>
      <c r="L772" s="191" t="s">
        <v>1254</v>
      </c>
    </row>
    <row r="773">
      <c r="A773" s="191" t="s">
        <v>704</v>
      </c>
      <c r="B773" s="191"/>
      <c r="C773" s="36"/>
      <c r="D773" s="36"/>
      <c r="E773" s="195" t="str">
        <f t="shared" si="1"/>
        <v>573</v>
      </c>
      <c r="F773" s="36" t="str">
        <f t="shared" si="2"/>
        <v>cinccino</v>
      </c>
      <c r="G773" s="196">
        <v>573.0</v>
      </c>
      <c r="H773" s="197">
        <v>51.0</v>
      </c>
      <c r="I773" s="191"/>
      <c r="J773" s="191" t="s">
        <v>1254</v>
      </c>
      <c r="K773" s="191" t="s">
        <v>4288</v>
      </c>
      <c r="L773" s="191" t="s">
        <v>1254</v>
      </c>
    </row>
    <row r="774">
      <c r="A774" s="191" t="s">
        <v>705</v>
      </c>
      <c r="B774" s="191"/>
      <c r="C774" s="36"/>
      <c r="D774" s="36"/>
      <c r="E774" s="195" t="str">
        <f t="shared" si="1"/>
        <v>574</v>
      </c>
      <c r="F774" s="36" t="str">
        <f t="shared" si="2"/>
        <v>gothita</v>
      </c>
      <c r="G774" s="196">
        <v>574.0</v>
      </c>
      <c r="H774" s="197">
        <v>267.0</v>
      </c>
      <c r="I774" s="191"/>
      <c r="J774" s="191" t="s">
        <v>1254</v>
      </c>
      <c r="K774" s="191" t="s">
        <v>4289</v>
      </c>
      <c r="L774" s="191" t="s">
        <v>1254</v>
      </c>
    </row>
    <row r="775">
      <c r="A775" s="191" t="s">
        <v>706</v>
      </c>
      <c r="B775" s="191"/>
      <c r="C775" s="36"/>
      <c r="D775" s="36"/>
      <c r="E775" s="195" t="str">
        <f t="shared" si="1"/>
        <v>575</v>
      </c>
      <c r="F775" s="36" t="str">
        <f t="shared" si="2"/>
        <v>gothorita</v>
      </c>
      <c r="G775" s="196">
        <v>575.0</v>
      </c>
      <c r="H775" s="197">
        <v>268.0</v>
      </c>
      <c r="I775" s="191"/>
      <c r="J775" s="191" t="s">
        <v>1254</v>
      </c>
      <c r="K775" s="191" t="s">
        <v>4290</v>
      </c>
      <c r="L775" s="191" t="s">
        <v>1254</v>
      </c>
    </row>
    <row r="776">
      <c r="A776" s="191" t="s">
        <v>707</v>
      </c>
      <c r="B776" s="191"/>
      <c r="C776" s="36"/>
      <c r="D776" s="36"/>
      <c r="E776" s="195" t="str">
        <f t="shared" si="1"/>
        <v>576</v>
      </c>
      <c r="F776" s="36" t="str">
        <f t="shared" si="2"/>
        <v>gothitelle</v>
      </c>
      <c r="G776" s="196">
        <v>576.0</v>
      </c>
      <c r="H776" s="197">
        <v>269.0</v>
      </c>
      <c r="I776" s="191"/>
      <c r="J776" s="191" t="s">
        <v>1254</v>
      </c>
      <c r="K776" s="191" t="s">
        <v>4291</v>
      </c>
      <c r="L776" s="191" t="s">
        <v>1254</v>
      </c>
    </row>
    <row r="777">
      <c r="A777" s="191" t="s">
        <v>708</v>
      </c>
      <c r="B777" s="191"/>
      <c r="C777" s="36"/>
      <c r="D777" s="36"/>
      <c r="E777" s="195" t="str">
        <f t="shared" si="1"/>
        <v>577</v>
      </c>
      <c r="F777" s="36" t="str">
        <f t="shared" si="2"/>
        <v>solosis</v>
      </c>
      <c r="G777" s="196">
        <v>577.0</v>
      </c>
      <c r="H777" s="197">
        <v>270.0</v>
      </c>
      <c r="I777" s="191"/>
      <c r="J777" s="191" t="s">
        <v>1254</v>
      </c>
      <c r="K777" s="191" t="s">
        <v>4292</v>
      </c>
      <c r="L777" s="191" t="s">
        <v>1254</v>
      </c>
    </row>
    <row r="778">
      <c r="A778" s="191" t="s">
        <v>709</v>
      </c>
      <c r="B778" s="191"/>
      <c r="C778" s="36"/>
      <c r="D778" s="36"/>
      <c r="E778" s="195" t="str">
        <f t="shared" si="1"/>
        <v>578</v>
      </c>
      <c r="F778" s="36" t="str">
        <f t="shared" si="2"/>
        <v>duosion</v>
      </c>
      <c r="G778" s="196">
        <v>578.0</v>
      </c>
      <c r="H778" s="197">
        <v>271.0</v>
      </c>
      <c r="I778" s="191"/>
      <c r="J778" s="191" t="s">
        <v>1254</v>
      </c>
      <c r="K778" s="191" t="s">
        <v>4293</v>
      </c>
      <c r="L778" s="191" t="s">
        <v>1254</v>
      </c>
    </row>
    <row r="779">
      <c r="A779" s="191" t="s">
        <v>710</v>
      </c>
      <c r="B779" s="191"/>
      <c r="C779" s="36"/>
      <c r="D779" s="36"/>
      <c r="E779" s="195" t="str">
        <f t="shared" si="1"/>
        <v>579</v>
      </c>
      <c r="F779" s="36" t="str">
        <f t="shared" si="2"/>
        <v>reuniclus</v>
      </c>
      <c r="G779" s="196">
        <v>579.0</v>
      </c>
      <c r="H779" s="197">
        <v>272.0</v>
      </c>
      <c r="I779" s="191"/>
      <c r="J779" s="191" t="s">
        <v>1254</v>
      </c>
      <c r="K779" s="191" t="s">
        <v>4294</v>
      </c>
      <c r="L779" s="191" t="s">
        <v>1254</v>
      </c>
    </row>
    <row r="780">
      <c r="A780" s="191" t="s">
        <v>711</v>
      </c>
      <c r="B780" s="191"/>
      <c r="C780" s="36"/>
      <c r="D780" s="36"/>
      <c r="E780" s="195" t="str">
        <f t="shared" si="1"/>
        <v>580</v>
      </c>
      <c r="F780" s="36" t="str">
        <f t="shared" si="2"/>
        <v>ducklett</v>
      </c>
      <c r="G780" s="196">
        <v>580.0</v>
      </c>
      <c r="H780" s="191" t="s">
        <v>1254</v>
      </c>
      <c r="I780" s="191"/>
      <c r="J780" s="191" t="s">
        <v>1254</v>
      </c>
      <c r="K780" s="191" t="s">
        <v>4295</v>
      </c>
      <c r="L780" s="191" t="s">
        <v>1254</v>
      </c>
    </row>
    <row r="781">
      <c r="A781" s="191" t="s">
        <v>712</v>
      </c>
      <c r="B781" s="191"/>
      <c r="C781" s="36"/>
      <c r="D781" s="36"/>
      <c r="E781" s="195" t="str">
        <f t="shared" si="1"/>
        <v>581</v>
      </c>
      <c r="F781" s="36" t="str">
        <f t="shared" si="2"/>
        <v>swanna</v>
      </c>
      <c r="G781" s="196">
        <v>581.0</v>
      </c>
      <c r="H781" s="191" t="s">
        <v>1254</v>
      </c>
      <c r="I781" s="191"/>
      <c r="J781" s="191" t="s">
        <v>1254</v>
      </c>
      <c r="K781" s="191" t="s">
        <v>4296</v>
      </c>
      <c r="L781" s="191" t="s">
        <v>1254</v>
      </c>
    </row>
    <row r="782">
      <c r="A782" s="191" t="s">
        <v>713</v>
      </c>
      <c r="B782" s="191"/>
      <c r="C782" s="36"/>
      <c r="D782" s="36"/>
      <c r="E782" s="195" t="str">
        <f t="shared" si="1"/>
        <v>582</v>
      </c>
      <c r="F782" s="36" t="str">
        <f t="shared" si="2"/>
        <v>vanillite</v>
      </c>
      <c r="G782" s="196">
        <v>582.0</v>
      </c>
      <c r="H782" s="197">
        <v>72.0</v>
      </c>
      <c r="I782" s="191"/>
      <c r="J782" s="191" t="s">
        <v>1254</v>
      </c>
      <c r="K782" s="191" t="s">
        <v>1254</v>
      </c>
      <c r="L782" s="197">
        <v>113.0</v>
      </c>
    </row>
    <row r="783">
      <c r="A783" s="191" t="s">
        <v>714</v>
      </c>
      <c r="B783" s="191"/>
      <c r="C783" s="36"/>
      <c r="D783" s="36"/>
      <c r="E783" s="195" t="str">
        <f t="shared" si="1"/>
        <v>583</v>
      </c>
      <c r="F783" s="36" t="str">
        <f t="shared" si="2"/>
        <v>vanillish</v>
      </c>
      <c r="G783" s="196">
        <v>583.0</v>
      </c>
      <c r="H783" s="197">
        <v>73.0</v>
      </c>
      <c r="I783" s="191"/>
      <c r="J783" s="191" t="s">
        <v>1254</v>
      </c>
      <c r="K783" s="191" t="s">
        <v>1254</v>
      </c>
      <c r="L783" s="197">
        <v>114.0</v>
      </c>
    </row>
    <row r="784">
      <c r="A784" s="191" t="s">
        <v>715</v>
      </c>
      <c r="B784" s="191"/>
      <c r="C784" s="36"/>
      <c r="D784" s="36"/>
      <c r="E784" s="195" t="str">
        <f t="shared" si="1"/>
        <v>584</v>
      </c>
      <c r="F784" s="36" t="str">
        <f t="shared" si="2"/>
        <v>vanilluxe</v>
      </c>
      <c r="G784" s="196">
        <v>584.0</v>
      </c>
      <c r="H784" s="197">
        <v>74.0</v>
      </c>
      <c r="I784" s="191"/>
      <c r="J784" s="191" t="s">
        <v>1254</v>
      </c>
      <c r="K784" s="191" t="s">
        <v>1254</v>
      </c>
      <c r="L784" s="197">
        <v>115.0</v>
      </c>
    </row>
    <row r="785">
      <c r="A785" s="191" t="s">
        <v>716</v>
      </c>
      <c r="B785" s="191" t="s">
        <v>717</v>
      </c>
      <c r="C785" s="36"/>
      <c r="D785" s="36"/>
      <c r="E785" s="195" t="str">
        <f t="shared" si="1"/>
        <v>585</v>
      </c>
      <c r="F785" s="36" t="str">
        <f t="shared" si="2"/>
        <v>deerling</v>
      </c>
      <c r="G785" s="196">
        <v>585.0</v>
      </c>
      <c r="H785" s="191" t="s">
        <v>1254</v>
      </c>
      <c r="I785" s="191"/>
      <c r="J785" s="191" t="s">
        <v>1254</v>
      </c>
      <c r="K785" s="191" t="s">
        <v>4297</v>
      </c>
      <c r="L785" s="191" t="s">
        <v>1254</v>
      </c>
    </row>
    <row r="786">
      <c r="A786" s="191" t="s">
        <v>716</v>
      </c>
      <c r="B786" s="191" t="s">
        <v>718</v>
      </c>
      <c r="C786" s="198">
        <v>-1.0</v>
      </c>
      <c r="D786" s="36"/>
      <c r="E786" s="195" t="str">
        <f t="shared" si="1"/>
        <v>585-1</v>
      </c>
      <c r="F786" s="36" t="str">
        <f t="shared" si="2"/>
        <v>deerling-1</v>
      </c>
      <c r="G786" s="196">
        <v>585.0</v>
      </c>
      <c r="H786" s="191" t="s">
        <v>1254</v>
      </c>
      <c r="I786" s="191"/>
      <c r="J786" s="191" t="s">
        <v>1254</v>
      </c>
      <c r="K786" s="191" t="s">
        <v>4297</v>
      </c>
      <c r="L786" s="191" t="s">
        <v>1254</v>
      </c>
    </row>
    <row r="787">
      <c r="A787" s="191" t="s">
        <v>716</v>
      </c>
      <c r="B787" s="191" t="s">
        <v>719</v>
      </c>
      <c r="C787" s="198">
        <v>-2.0</v>
      </c>
      <c r="D787" s="36"/>
      <c r="E787" s="195" t="str">
        <f t="shared" si="1"/>
        <v>585-2</v>
      </c>
      <c r="F787" s="36" t="str">
        <f t="shared" si="2"/>
        <v>deerling-2</v>
      </c>
      <c r="G787" s="196">
        <v>585.0</v>
      </c>
      <c r="H787" s="191" t="s">
        <v>1254</v>
      </c>
      <c r="I787" s="191"/>
      <c r="J787" s="191" t="s">
        <v>1254</v>
      </c>
      <c r="K787" s="191" t="s">
        <v>4297</v>
      </c>
      <c r="L787" s="191" t="s">
        <v>1254</v>
      </c>
    </row>
    <row r="788">
      <c r="A788" s="191" t="s">
        <v>716</v>
      </c>
      <c r="B788" s="191" t="s">
        <v>720</v>
      </c>
      <c r="C788" s="198">
        <v>-3.0</v>
      </c>
      <c r="D788" s="36"/>
      <c r="E788" s="195" t="str">
        <f t="shared" si="1"/>
        <v>585-3</v>
      </c>
      <c r="F788" s="36" t="str">
        <f t="shared" si="2"/>
        <v>deerling-3</v>
      </c>
      <c r="G788" s="196">
        <v>585.0</v>
      </c>
      <c r="H788" s="191" t="s">
        <v>1254</v>
      </c>
      <c r="I788" s="191"/>
      <c r="J788" s="191" t="s">
        <v>1254</v>
      </c>
      <c r="K788" s="191" t="s">
        <v>4297</v>
      </c>
      <c r="L788" s="191" t="s">
        <v>1254</v>
      </c>
    </row>
    <row r="789">
      <c r="A789" s="191" t="s">
        <v>721</v>
      </c>
      <c r="B789" s="191" t="s">
        <v>717</v>
      </c>
      <c r="C789" s="36"/>
      <c r="D789" s="36"/>
      <c r="E789" s="195" t="str">
        <f t="shared" si="1"/>
        <v>586</v>
      </c>
      <c r="F789" s="36" t="str">
        <f t="shared" si="2"/>
        <v>sawsbuck</v>
      </c>
      <c r="G789" s="196">
        <v>586.0</v>
      </c>
      <c r="H789" s="191" t="s">
        <v>1254</v>
      </c>
      <c r="I789" s="191"/>
      <c r="J789" s="191" t="s">
        <v>1254</v>
      </c>
      <c r="K789" s="191" t="s">
        <v>4298</v>
      </c>
      <c r="L789" s="191" t="s">
        <v>1254</v>
      </c>
    </row>
    <row r="790">
      <c r="A790" s="191" t="s">
        <v>721</v>
      </c>
      <c r="B790" s="191" t="s">
        <v>718</v>
      </c>
      <c r="C790" s="198">
        <v>-1.0</v>
      </c>
      <c r="D790" s="36"/>
      <c r="E790" s="195" t="str">
        <f t="shared" si="1"/>
        <v>586-1</v>
      </c>
      <c r="F790" s="36" t="str">
        <f t="shared" si="2"/>
        <v>sawsbuck-1</v>
      </c>
      <c r="G790" s="196">
        <v>586.0</v>
      </c>
      <c r="H790" s="191" t="s">
        <v>1254</v>
      </c>
      <c r="I790" s="191"/>
      <c r="J790" s="191" t="s">
        <v>1254</v>
      </c>
      <c r="K790" s="191" t="s">
        <v>4298</v>
      </c>
      <c r="L790" s="191" t="s">
        <v>1254</v>
      </c>
    </row>
    <row r="791">
      <c r="A791" s="191" t="s">
        <v>721</v>
      </c>
      <c r="B791" s="191" t="s">
        <v>719</v>
      </c>
      <c r="C791" s="198">
        <v>-2.0</v>
      </c>
      <c r="D791" s="36"/>
      <c r="E791" s="195" t="str">
        <f t="shared" si="1"/>
        <v>586-2</v>
      </c>
      <c r="F791" s="36" t="str">
        <f t="shared" si="2"/>
        <v>sawsbuck-2</v>
      </c>
      <c r="G791" s="196">
        <v>586.0</v>
      </c>
      <c r="H791" s="191" t="s">
        <v>1254</v>
      </c>
      <c r="I791" s="191"/>
      <c r="J791" s="191" t="s">
        <v>1254</v>
      </c>
      <c r="K791" s="191" t="s">
        <v>4298</v>
      </c>
      <c r="L791" s="191" t="s">
        <v>1254</v>
      </c>
    </row>
    <row r="792">
      <c r="A792" s="191" t="s">
        <v>721</v>
      </c>
      <c r="B792" s="191" t="s">
        <v>720</v>
      </c>
      <c r="C792" s="198">
        <v>-3.0</v>
      </c>
      <c r="D792" s="36"/>
      <c r="E792" s="195" t="str">
        <f t="shared" si="1"/>
        <v>586-3</v>
      </c>
      <c r="F792" s="36" t="str">
        <f t="shared" si="2"/>
        <v>sawsbuck-3</v>
      </c>
      <c r="G792" s="196">
        <v>586.0</v>
      </c>
      <c r="H792" s="191" t="s">
        <v>1254</v>
      </c>
      <c r="I792" s="191"/>
      <c r="J792" s="191" t="s">
        <v>1254</v>
      </c>
      <c r="K792" s="191" t="s">
        <v>4298</v>
      </c>
      <c r="L792" s="191" t="s">
        <v>1254</v>
      </c>
    </row>
    <row r="793">
      <c r="A793" s="191" t="s">
        <v>722</v>
      </c>
      <c r="B793" s="191"/>
      <c r="C793" s="36"/>
      <c r="D793" s="36"/>
      <c r="E793" s="195" t="str">
        <f t="shared" si="1"/>
        <v>587</v>
      </c>
      <c r="F793" s="36" t="str">
        <f t="shared" si="2"/>
        <v>emolga</v>
      </c>
      <c r="G793" s="196">
        <v>587.0</v>
      </c>
      <c r="H793" s="191" t="s">
        <v>4299</v>
      </c>
      <c r="I793" s="191"/>
      <c r="J793" s="191" t="s">
        <v>1254</v>
      </c>
      <c r="K793" s="191" t="s">
        <v>1254</v>
      </c>
      <c r="L793" s="197">
        <v>180.0</v>
      </c>
    </row>
    <row r="794">
      <c r="A794" s="191" t="s">
        <v>723</v>
      </c>
      <c r="B794" s="191"/>
      <c r="C794" s="36"/>
      <c r="D794" s="36"/>
      <c r="E794" s="195" t="str">
        <f t="shared" si="1"/>
        <v>588</v>
      </c>
      <c r="F794" s="36" t="str">
        <f t="shared" si="2"/>
        <v>karrablast</v>
      </c>
      <c r="G794" s="196">
        <v>588.0</v>
      </c>
      <c r="H794" s="197">
        <v>273.0</v>
      </c>
      <c r="I794" s="191"/>
      <c r="J794" s="191" t="s">
        <v>1254</v>
      </c>
      <c r="K794" s="191" t="s">
        <v>1254</v>
      </c>
      <c r="L794" s="191" t="s">
        <v>1254</v>
      </c>
    </row>
    <row r="795">
      <c r="A795" s="191" t="s">
        <v>724</v>
      </c>
      <c r="B795" s="191"/>
      <c r="C795" s="36"/>
      <c r="D795" s="36"/>
      <c r="E795" s="195" t="str">
        <f t="shared" si="1"/>
        <v>589</v>
      </c>
      <c r="F795" s="36" t="str">
        <f t="shared" si="2"/>
        <v>escavalier</v>
      </c>
      <c r="G795" s="196">
        <v>589.0</v>
      </c>
      <c r="H795" s="197">
        <v>274.0</v>
      </c>
      <c r="I795" s="191"/>
      <c r="J795" s="191" t="s">
        <v>1254</v>
      </c>
      <c r="K795" s="191" t="s">
        <v>1254</v>
      </c>
      <c r="L795" s="191" t="s">
        <v>1254</v>
      </c>
    </row>
    <row r="796">
      <c r="A796" s="191" t="s">
        <v>725</v>
      </c>
      <c r="B796" s="191"/>
      <c r="C796" s="36"/>
      <c r="D796" s="36"/>
      <c r="E796" s="195" t="str">
        <f t="shared" si="1"/>
        <v>590</v>
      </c>
      <c r="F796" s="36" t="str">
        <f t="shared" si="2"/>
        <v>foongus</v>
      </c>
      <c r="G796" s="196">
        <v>590.0</v>
      </c>
      <c r="H796" s="191" t="s">
        <v>4300</v>
      </c>
      <c r="I796" s="191"/>
      <c r="J796" s="191" t="s">
        <v>1254</v>
      </c>
      <c r="K796" s="191" t="s">
        <v>4301</v>
      </c>
      <c r="L796" s="191" t="s">
        <v>4302</v>
      </c>
    </row>
    <row r="797">
      <c r="A797" s="191" t="s">
        <v>726</v>
      </c>
      <c r="B797" s="191"/>
      <c r="C797" s="36"/>
      <c r="D797" s="36"/>
      <c r="E797" s="195" t="str">
        <f t="shared" si="1"/>
        <v>591</v>
      </c>
      <c r="F797" s="36" t="str">
        <f t="shared" si="2"/>
        <v>amoonguss</v>
      </c>
      <c r="G797" s="196">
        <v>591.0</v>
      </c>
      <c r="H797" s="191" t="s">
        <v>4303</v>
      </c>
      <c r="I797" s="191"/>
      <c r="J797" s="191" t="s">
        <v>1254</v>
      </c>
      <c r="K797" s="191" t="s">
        <v>4304</v>
      </c>
      <c r="L797" s="191" t="s">
        <v>4305</v>
      </c>
    </row>
    <row r="798">
      <c r="A798" s="191" t="s">
        <v>727</v>
      </c>
      <c r="B798" s="191"/>
      <c r="C798" s="36"/>
      <c r="D798" s="36"/>
      <c r="E798" s="195" t="str">
        <f t="shared" si="1"/>
        <v>592</v>
      </c>
      <c r="F798" s="36" t="str">
        <f t="shared" si="2"/>
        <v>frillish</v>
      </c>
      <c r="G798" s="196">
        <v>592.0</v>
      </c>
      <c r="H798" s="197">
        <v>305.0</v>
      </c>
      <c r="I798" s="191"/>
      <c r="J798" s="191" t="s">
        <v>1254</v>
      </c>
      <c r="K798" s="191" t="s">
        <v>1254</v>
      </c>
      <c r="L798" s="191" t="s">
        <v>1254</v>
      </c>
    </row>
    <row r="799">
      <c r="A799" s="191" t="s">
        <v>727</v>
      </c>
      <c r="B799" s="191"/>
      <c r="C799" s="36"/>
      <c r="D799" s="36" t="s">
        <v>80</v>
      </c>
      <c r="E799" s="195" t="str">
        <f t="shared" si="1"/>
        <v>592-f</v>
      </c>
      <c r="F799" s="36" t="str">
        <f t="shared" si="2"/>
        <v>frillish-f</v>
      </c>
      <c r="G799" s="196">
        <v>592.0</v>
      </c>
      <c r="H799" s="197">
        <v>305.0</v>
      </c>
      <c r="I799" s="191"/>
      <c r="J799" s="191" t="s">
        <v>1254</v>
      </c>
      <c r="K799" s="191" t="s">
        <v>1254</v>
      </c>
      <c r="L799" s="191" t="s">
        <v>1254</v>
      </c>
    </row>
    <row r="800">
      <c r="A800" s="191" t="s">
        <v>728</v>
      </c>
      <c r="B800" s="191"/>
      <c r="C800" s="36"/>
      <c r="D800" s="36"/>
      <c r="E800" s="195" t="str">
        <f t="shared" si="1"/>
        <v>593</v>
      </c>
      <c r="F800" s="36" t="str">
        <f t="shared" si="2"/>
        <v>jellicent</v>
      </c>
      <c r="G800" s="196">
        <v>593.0</v>
      </c>
      <c r="H800" s="197">
        <v>306.0</v>
      </c>
      <c r="I800" s="191"/>
      <c r="J800" s="191" t="s">
        <v>1254</v>
      </c>
      <c r="K800" s="191" t="s">
        <v>1254</v>
      </c>
      <c r="L800" s="191" t="s">
        <v>1254</v>
      </c>
    </row>
    <row r="801">
      <c r="A801" s="191" t="s">
        <v>728</v>
      </c>
      <c r="B801" s="191"/>
      <c r="C801" s="36"/>
      <c r="D801" s="36" t="s">
        <v>80</v>
      </c>
      <c r="E801" s="195" t="str">
        <f t="shared" si="1"/>
        <v>593-f</v>
      </c>
      <c r="F801" s="36" t="str">
        <f t="shared" si="2"/>
        <v>jellicent-f</v>
      </c>
      <c r="G801" s="196">
        <v>593.0</v>
      </c>
      <c r="H801" s="197">
        <v>306.0</v>
      </c>
      <c r="I801" s="191"/>
      <c r="J801" s="191" t="s">
        <v>1254</v>
      </c>
      <c r="K801" s="191" t="s">
        <v>1254</v>
      </c>
      <c r="L801" s="191" t="s">
        <v>1254</v>
      </c>
    </row>
    <row r="802">
      <c r="A802" s="191" t="s">
        <v>729</v>
      </c>
      <c r="B802" s="191"/>
      <c r="C802" s="36"/>
      <c r="D802" s="36"/>
      <c r="E802" s="195" t="str">
        <f t="shared" si="1"/>
        <v>594</v>
      </c>
      <c r="F802" s="36" t="str">
        <f t="shared" si="2"/>
        <v>alomomola</v>
      </c>
      <c r="G802" s="196">
        <v>594.0</v>
      </c>
      <c r="H802" s="191" t="s">
        <v>1254</v>
      </c>
      <c r="I802" s="191"/>
      <c r="J802" s="191" t="s">
        <v>1254</v>
      </c>
      <c r="K802" s="191" t="s">
        <v>4306</v>
      </c>
      <c r="L802" s="191" t="s">
        <v>1254</v>
      </c>
    </row>
    <row r="803">
      <c r="A803" s="191" t="s">
        <v>730</v>
      </c>
      <c r="B803" s="191"/>
      <c r="C803" s="36"/>
      <c r="D803" s="36"/>
      <c r="E803" s="195" t="str">
        <f t="shared" si="1"/>
        <v>595</v>
      </c>
      <c r="F803" s="36" t="str">
        <f t="shared" si="2"/>
        <v>joltik</v>
      </c>
      <c r="G803" s="196">
        <v>595.0</v>
      </c>
      <c r="H803" s="197">
        <v>64.0</v>
      </c>
      <c r="I803" s="191"/>
      <c r="J803" s="191" t="s">
        <v>1254</v>
      </c>
      <c r="K803" s="191" t="s">
        <v>4307</v>
      </c>
      <c r="L803" s="191" t="s">
        <v>1254</v>
      </c>
    </row>
    <row r="804">
      <c r="A804" s="191" t="s">
        <v>731</v>
      </c>
      <c r="B804" s="191"/>
      <c r="C804" s="36"/>
      <c r="D804" s="36"/>
      <c r="E804" s="195" t="str">
        <f t="shared" si="1"/>
        <v>596</v>
      </c>
      <c r="F804" s="36" t="str">
        <f t="shared" si="2"/>
        <v>galvantula</v>
      </c>
      <c r="G804" s="196">
        <v>596.0</v>
      </c>
      <c r="H804" s="197">
        <v>65.0</v>
      </c>
      <c r="I804" s="191"/>
      <c r="J804" s="191" t="s">
        <v>1254</v>
      </c>
      <c r="K804" s="191" t="s">
        <v>4308</v>
      </c>
      <c r="L804" s="191" t="s">
        <v>1254</v>
      </c>
    </row>
    <row r="805">
      <c r="A805" s="191" t="s">
        <v>732</v>
      </c>
      <c r="B805" s="191"/>
      <c r="C805" s="36"/>
      <c r="D805" s="36"/>
      <c r="E805" s="195" t="str">
        <f t="shared" si="1"/>
        <v>597</v>
      </c>
      <c r="F805" s="36" t="str">
        <f t="shared" si="2"/>
        <v>ferroseed</v>
      </c>
      <c r="G805" s="196">
        <v>597.0</v>
      </c>
      <c r="H805" s="197">
        <v>189.0</v>
      </c>
      <c r="I805" s="191"/>
      <c r="J805" s="191" t="s">
        <v>1254</v>
      </c>
      <c r="K805" s="191" t="s">
        <v>1254</v>
      </c>
      <c r="L805" s="191" t="s">
        <v>1254</v>
      </c>
    </row>
    <row r="806">
      <c r="A806" s="191" t="s">
        <v>733</v>
      </c>
      <c r="B806" s="191"/>
      <c r="C806" s="36"/>
      <c r="D806" s="36"/>
      <c r="E806" s="195" t="str">
        <f t="shared" si="1"/>
        <v>598</v>
      </c>
      <c r="F806" s="36" t="str">
        <f t="shared" si="2"/>
        <v>ferrothorn</v>
      </c>
      <c r="G806" s="196">
        <v>598.0</v>
      </c>
      <c r="H806" s="197">
        <v>190.0</v>
      </c>
      <c r="I806" s="191"/>
      <c r="J806" s="191" t="s">
        <v>1254</v>
      </c>
      <c r="K806" s="191" t="s">
        <v>1254</v>
      </c>
      <c r="L806" s="191" t="s">
        <v>1254</v>
      </c>
    </row>
    <row r="807">
      <c r="A807" s="191" t="s">
        <v>734</v>
      </c>
      <c r="B807" s="191"/>
      <c r="C807" s="36"/>
      <c r="D807" s="36"/>
      <c r="E807" s="195" t="str">
        <f t="shared" si="1"/>
        <v>599</v>
      </c>
      <c r="F807" s="36" t="str">
        <f t="shared" si="2"/>
        <v>klink</v>
      </c>
      <c r="G807" s="196">
        <v>599.0</v>
      </c>
      <c r="H807" s="197">
        <v>113.0</v>
      </c>
      <c r="I807" s="191"/>
      <c r="J807" s="191" t="s">
        <v>1254</v>
      </c>
      <c r="K807" s="191" t="s">
        <v>1254</v>
      </c>
      <c r="L807" s="191" t="s">
        <v>1254</v>
      </c>
    </row>
    <row r="808">
      <c r="A808" s="191" t="s">
        <v>735</v>
      </c>
      <c r="B808" s="191"/>
      <c r="C808" s="36"/>
      <c r="D808" s="36"/>
      <c r="E808" s="195" t="str">
        <f t="shared" si="1"/>
        <v>600</v>
      </c>
      <c r="F808" s="36" t="str">
        <f t="shared" si="2"/>
        <v>klang</v>
      </c>
      <c r="G808" s="196">
        <v>600.0</v>
      </c>
      <c r="H808" s="197">
        <v>114.0</v>
      </c>
      <c r="I808" s="191"/>
      <c r="J808" s="191" t="s">
        <v>1254</v>
      </c>
      <c r="K808" s="191" t="s">
        <v>1254</v>
      </c>
      <c r="L808" s="191" t="s">
        <v>1254</v>
      </c>
    </row>
    <row r="809">
      <c r="A809" s="191" t="s">
        <v>736</v>
      </c>
      <c r="B809" s="191"/>
      <c r="C809" s="36"/>
      <c r="D809" s="36"/>
      <c r="E809" s="195" t="str">
        <f t="shared" si="1"/>
        <v>601</v>
      </c>
      <c r="F809" s="36" t="str">
        <f t="shared" si="2"/>
        <v>klinklang</v>
      </c>
      <c r="G809" s="196">
        <v>601.0</v>
      </c>
      <c r="H809" s="197">
        <v>115.0</v>
      </c>
      <c r="I809" s="191"/>
      <c r="J809" s="191" t="s">
        <v>1254</v>
      </c>
      <c r="K809" s="191" t="s">
        <v>1254</v>
      </c>
      <c r="L809" s="191" t="s">
        <v>1254</v>
      </c>
    </row>
    <row r="810">
      <c r="A810" s="191" t="s">
        <v>737</v>
      </c>
      <c r="B810" s="191"/>
      <c r="C810" s="36"/>
      <c r="D810" s="36"/>
      <c r="E810" s="195" t="str">
        <f t="shared" si="1"/>
        <v>602</v>
      </c>
      <c r="F810" s="36" t="str">
        <f t="shared" si="2"/>
        <v>tynamo</v>
      </c>
      <c r="G810" s="196">
        <v>602.0</v>
      </c>
      <c r="H810" s="191" t="s">
        <v>1254</v>
      </c>
      <c r="I810" s="191"/>
      <c r="J810" s="191" t="s">
        <v>1254</v>
      </c>
      <c r="K810" s="191" t="s">
        <v>4309</v>
      </c>
      <c r="L810" s="197">
        <v>142.0</v>
      </c>
    </row>
    <row r="811">
      <c r="A811" s="191" t="s">
        <v>738</v>
      </c>
      <c r="B811" s="191"/>
      <c r="C811" s="36"/>
      <c r="D811" s="36"/>
      <c r="E811" s="195" t="str">
        <f t="shared" si="1"/>
        <v>603</v>
      </c>
      <c r="F811" s="36" t="str">
        <f t="shared" si="2"/>
        <v>eelektrik</v>
      </c>
      <c r="G811" s="196">
        <v>603.0</v>
      </c>
      <c r="H811" s="191" t="s">
        <v>1254</v>
      </c>
      <c r="I811" s="191"/>
      <c r="J811" s="191" t="s">
        <v>1254</v>
      </c>
      <c r="K811" s="191" t="s">
        <v>4310</v>
      </c>
      <c r="L811" s="197">
        <v>143.0</v>
      </c>
    </row>
    <row r="812">
      <c r="A812" s="191" t="s">
        <v>739</v>
      </c>
      <c r="B812" s="191"/>
      <c r="C812" s="36"/>
      <c r="D812" s="36"/>
      <c r="E812" s="195" t="str">
        <f t="shared" si="1"/>
        <v>604</v>
      </c>
      <c r="F812" s="36" t="str">
        <f t="shared" si="2"/>
        <v>eelektross</v>
      </c>
      <c r="G812" s="196">
        <v>604.0</v>
      </c>
      <c r="H812" s="191" t="s">
        <v>1254</v>
      </c>
      <c r="I812" s="191"/>
      <c r="J812" s="191" t="s">
        <v>1254</v>
      </c>
      <c r="K812" s="191" t="s">
        <v>4311</v>
      </c>
      <c r="L812" s="197">
        <v>144.0</v>
      </c>
    </row>
    <row r="813">
      <c r="A813" s="191" t="s">
        <v>740</v>
      </c>
      <c r="B813" s="191"/>
      <c r="C813" s="36"/>
      <c r="D813" s="36"/>
      <c r="E813" s="195" t="str">
        <f t="shared" si="1"/>
        <v>605</v>
      </c>
      <c r="F813" s="36" t="str">
        <f t="shared" si="2"/>
        <v>elgyem</v>
      </c>
      <c r="G813" s="196">
        <v>605.0</v>
      </c>
      <c r="H813" s="197">
        <v>277.0</v>
      </c>
      <c r="I813" s="191"/>
      <c r="J813" s="191" t="s">
        <v>1254</v>
      </c>
      <c r="K813" s="191" t="s">
        <v>1254</v>
      </c>
      <c r="L813" s="191" t="s">
        <v>1254</v>
      </c>
    </row>
    <row r="814">
      <c r="A814" s="191" t="s">
        <v>741</v>
      </c>
      <c r="B814" s="191"/>
      <c r="C814" s="36"/>
      <c r="D814" s="36"/>
      <c r="E814" s="195" t="str">
        <f t="shared" si="1"/>
        <v>606</v>
      </c>
      <c r="F814" s="36" t="str">
        <f t="shared" si="2"/>
        <v>beheeyem</v>
      </c>
      <c r="G814" s="196">
        <v>606.0</v>
      </c>
      <c r="H814" s="197">
        <v>278.0</v>
      </c>
      <c r="I814" s="191"/>
      <c r="J814" s="191" t="s">
        <v>1254</v>
      </c>
      <c r="K814" s="191" t="s">
        <v>1254</v>
      </c>
      <c r="L814" s="191" t="s">
        <v>1254</v>
      </c>
    </row>
    <row r="815">
      <c r="A815" s="191" t="s">
        <v>742</v>
      </c>
      <c r="B815" s="191"/>
      <c r="C815" s="36"/>
      <c r="D815" s="36"/>
      <c r="E815" s="195" t="str">
        <f t="shared" si="1"/>
        <v>607</v>
      </c>
      <c r="F815" s="36" t="str">
        <f t="shared" si="2"/>
        <v>litwick</v>
      </c>
      <c r="G815" s="196">
        <v>607.0</v>
      </c>
      <c r="H815" s="197">
        <v>287.0</v>
      </c>
      <c r="I815" s="191"/>
      <c r="J815" s="191" t="s">
        <v>1254</v>
      </c>
      <c r="K815" s="191" t="s">
        <v>4312</v>
      </c>
      <c r="L815" s="197">
        <v>189.0</v>
      </c>
    </row>
    <row r="816">
      <c r="A816" s="191" t="s">
        <v>743</v>
      </c>
      <c r="B816" s="191"/>
      <c r="C816" s="36"/>
      <c r="D816" s="36"/>
      <c r="E816" s="195" t="str">
        <f t="shared" si="1"/>
        <v>608</v>
      </c>
      <c r="F816" s="36" t="str">
        <f t="shared" si="2"/>
        <v>lampent</v>
      </c>
      <c r="G816" s="196">
        <v>608.0</v>
      </c>
      <c r="H816" s="197">
        <v>288.0</v>
      </c>
      <c r="I816" s="191"/>
      <c r="J816" s="191" t="s">
        <v>1254</v>
      </c>
      <c r="K816" s="191" t="s">
        <v>4313</v>
      </c>
      <c r="L816" s="197">
        <v>190.0</v>
      </c>
    </row>
    <row r="817">
      <c r="A817" s="191" t="s">
        <v>744</v>
      </c>
      <c r="B817" s="191"/>
      <c r="C817" s="36"/>
      <c r="D817" s="36"/>
      <c r="E817" s="195" t="str">
        <f t="shared" si="1"/>
        <v>609</v>
      </c>
      <c r="F817" s="36" t="str">
        <f t="shared" si="2"/>
        <v>chandelure</v>
      </c>
      <c r="G817" s="196">
        <v>609.0</v>
      </c>
      <c r="H817" s="197">
        <v>289.0</v>
      </c>
      <c r="I817" s="191"/>
      <c r="J817" s="191" t="s">
        <v>1254</v>
      </c>
      <c r="K817" s="191" t="s">
        <v>4314</v>
      </c>
      <c r="L817" s="197">
        <v>191.0</v>
      </c>
    </row>
    <row r="818">
      <c r="A818" s="191" t="s">
        <v>745</v>
      </c>
      <c r="B818" s="191"/>
      <c r="C818" s="36"/>
      <c r="D818" s="36"/>
      <c r="E818" s="195" t="str">
        <f t="shared" si="1"/>
        <v>610</v>
      </c>
      <c r="F818" s="36" t="str">
        <f t="shared" si="2"/>
        <v>axew</v>
      </c>
      <c r="G818" s="196">
        <v>610.0</v>
      </c>
      <c r="H818" s="197">
        <v>324.0</v>
      </c>
      <c r="I818" s="191"/>
      <c r="J818" s="191" t="s">
        <v>1254</v>
      </c>
      <c r="K818" s="191" t="s">
        <v>4315</v>
      </c>
      <c r="L818" s="191" t="s">
        <v>1254</v>
      </c>
    </row>
    <row r="819">
      <c r="A819" s="191" t="s">
        <v>746</v>
      </c>
      <c r="B819" s="191"/>
      <c r="C819" s="36"/>
      <c r="D819" s="36"/>
      <c r="E819" s="195" t="str">
        <f t="shared" si="1"/>
        <v>611</v>
      </c>
      <c r="F819" s="36" t="str">
        <f t="shared" si="2"/>
        <v>fraxure</v>
      </c>
      <c r="G819" s="196">
        <v>611.0</v>
      </c>
      <c r="H819" s="197">
        <v>325.0</v>
      </c>
      <c r="I819" s="191"/>
      <c r="J819" s="191" t="s">
        <v>1254</v>
      </c>
      <c r="K819" s="191" t="s">
        <v>4316</v>
      </c>
      <c r="L819" s="191" t="s">
        <v>1254</v>
      </c>
    </row>
    <row r="820">
      <c r="A820" s="191" t="s">
        <v>747</v>
      </c>
      <c r="B820" s="191"/>
      <c r="C820" s="36"/>
      <c r="D820" s="36"/>
      <c r="E820" s="195" t="str">
        <f t="shared" si="1"/>
        <v>612</v>
      </c>
      <c r="F820" s="36" t="str">
        <f t="shared" si="2"/>
        <v>haxorus</v>
      </c>
      <c r="G820" s="196">
        <v>612.0</v>
      </c>
      <c r="H820" s="197">
        <v>326.0</v>
      </c>
      <c r="I820" s="191"/>
      <c r="J820" s="191" t="s">
        <v>1254</v>
      </c>
      <c r="K820" s="191" t="s">
        <v>4317</v>
      </c>
      <c r="L820" s="191" t="s">
        <v>1254</v>
      </c>
    </row>
    <row r="821">
      <c r="A821" s="191" t="s">
        <v>748</v>
      </c>
      <c r="B821" s="191"/>
      <c r="C821" s="36"/>
      <c r="D821" s="36"/>
      <c r="E821" s="195" t="str">
        <f t="shared" si="1"/>
        <v>613</v>
      </c>
      <c r="F821" s="36" t="str">
        <f t="shared" si="2"/>
        <v>cubchoo</v>
      </c>
      <c r="G821" s="196">
        <v>613.0</v>
      </c>
      <c r="H821" s="197">
        <v>279.0</v>
      </c>
      <c r="I821" s="191"/>
      <c r="J821" s="191" t="s">
        <v>1254</v>
      </c>
      <c r="K821" s="191" t="s">
        <v>4318</v>
      </c>
      <c r="L821" s="191" t="s">
        <v>1254</v>
      </c>
    </row>
    <row r="822">
      <c r="A822" s="191" t="s">
        <v>749</v>
      </c>
      <c r="B822" s="191"/>
      <c r="C822" s="36"/>
      <c r="D822" s="36"/>
      <c r="E822" s="195" t="str">
        <f t="shared" si="1"/>
        <v>614</v>
      </c>
      <c r="F822" s="36" t="str">
        <f t="shared" si="2"/>
        <v>beartic</v>
      </c>
      <c r="G822" s="196">
        <v>614.0</v>
      </c>
      <c r="H822" s="197">
        <v>280.0</v>
      </c>
      <c r="I822" s="191"/>
      <c r="J822" s="191" t="s">
        <v>1254</v>
      </c>
      <c r="K822" s="191" t="s">
        <v>4319</v>
      </c>
      <c r="L822" s="191" t="s">
        <v>1254</v>
      </c>
    </row>
    <row r="823">
      <c r="A823" s="191" t="s">
        <v>750</v>
      </c>
      <c r="B823" s="191"/>
      <c r="C823" s="36"/>
      <c r="D823" s="36"/>
      <c r="E823" s="195" t="str">
        <f t="shared" si="1"/>
        <v>615</v>
      </c>
      <c r="F823" s="36" t="str">
        <f t="shared" si="2"/>
        <v>cryogonal</v>
      </c>
      <c r="G823" s="196">
        <v>615.0</v>
      </c>
      <c r="H823" s="191" t="s">
        <v>4320</v>
      </c>
      <c r="I823" s="191"/>
      <c r="J823" s="191" t="s">
        <v>1254</v>
      </c>
      <c r="K823" s="191" t="s">
        <v>4321</v>
      </c>
      <c r="L823" s="191" t="s">
        <v>4322</v>
      </c>
    </row>
    <row r="824">
      <c r="A824" s="191" t="s">
        <v>751</v>
      </c>
      <c r="B824" s="191"/>
      <c r="C824" s="36"/>
      <c r="D824" s="36"/>
      <c r="E824" s="195" t="str">
        <f t="shared" si="1"/>
        <v>616</v>
      </c>
      <c r="F824" s="36" t="str">
        <f t="shared" si="2"/>
        <v>shelmet</v>
      </c>
      <c r="G824" s="196">
        <v>616.0</v>
      </c>
      <c r="H824" s="197">
        <v>275.0</v>
      </c>
      <c r="I824" s="191"/>
      <c r="J824" s="191" t="s">
        <v>1254</v>
      </c>
      <c r="K824" s="191" t="s">
        <v>1254</v>
      </c>
      <c r="L824" s="191" t="s">
        <v>1254</v>
      </c>
    </row>
    <row r="825">
      <c r="A825" s="191" t="s">
        <v>752</v>
      </c>
      <c r="B825" s="191"/>
      <c r="C825" s="36"/>
      <c r="D825" s="36"/>
      <c r="E825" s="195" t="str">
        <f t="shared" si="1"/>
        <v>617</v>
      </c>
      <c r="F825" s="36" t="str">
        <f t="shared" si="2"/>
        <v>accelgor</v>
      </c>
      <c r="G825" s="196">
        <v>617.0</v>
      </c>
      <c r="H825" s="197">
        <v>276.0</v>
      </c>
      <c r="I825" s="191"/>
      <c r="J825" s="191" t="s">
        <v>1254</v>
      </c>
      <c r="K825" s="191" t="s">
        <v>1254</v>
      </c>
      <c r="L825" s="191" t="s">
        <v>1254</v>
      </c>
    </row>
    <row r="826">
      <c r="A826" s="191" t="s">
        <v>753</v>
      </c>
      <c r="B826" s="191" t="s">
        <v>97</v>
      </c>
      <c r="C826" s="36"/>
      <c r="D826" s="36"/>
      <c r="E826" s="195" t="str">
        <f t="shared" si="1"/>
        <v>618</v>
      </c>
      <c r="F826" s="36" t="str">
        <f t="shared" si="2"/>
        <v>stunfisk</v>
      </c>
      <c r="G826" s="196">
        <v>618.0</v>
      </c>
      <c r="H826" s="197">
        <v>226.0</v>
      </c>
      <c r="I826" s="191"/>
      <c r="J826" s="191" t="s">
        <v>1254</v>
      </c>
      <c r="K826" s="191" t="s">
        <v>1254</v>
      </c>
      <c r="L826" s="197">
        <v>157.0</v>
      </c>
    </row>
    <row r="827">
      <c r="A827" s="191" t="s">
        <v>753</v>
      </c>
      <c r="B827" s="191" t="s">
        <v>132</v>
      </c>
      <c r="C827" s="198">
        <v>-1.0</v>
      </c>
      <c r="D827" s="36"/>
      <c r="E827" s="195" t="str">
        <f t="shared" si="1"/>
        <v>618-1</v>
      </c>
      <c r="F827" s="36" t="str">
        <f t="shared" si="2"/>
        <v>stunfisk-1</v>
      </c>
      <c r="G827" s="196">
        <v>618.0</v>
      </c>
      <c r="H827" s="197">
        <v>226.0</v>
      </c>
      <c r="I827" s="191"/>
      <c r="J827" s="191" t="s">
        <v>1254</v>
      </c>
      <c r="K827" s="191" t="s">
        <v>1254</v>
      </c>
      <c r="L827" s="197">
        <v>157.0</v>
      </c>
    </row>
    <row r="828">
      <c r="A828" s="191" t="s">
        <v>754</v>
      </c>
      <c r="B828" s="191"/>
      <c r="C828" s="36"/>
      <c r="D828" s="36"/>
      <c r="E828" s="195" t="str">
        <f t="shared" si="1"/>
        <v>619</v>
      </c>
      <c r="F828" s="36" t="str">
        <f t="shared" si="2"/>
        <v>mienfoo</v>
      </c>
      <c r="G828" s="196">
        <v>619.0</v>
      </c>
      <c r="H828" s="191" t="s">
        <v>4323</v>
      </c>
      <c r="I828" s="191"/>
      <c r="J828" s="191" t="s">
        <v>1254</v>
      </c>
      <c r="K828" s="191" t="s">
        <v>4324</v>
      </c>
      <c r="L828" s="191" t="s">
        <v>1254</v>
      </c>
    </row>
    <row r="829">
      <c r="A829" s="191" t="s">
        <v>755</v>
      </c>
      <c r="B829" s="191"/>
      <c r="C829" s="36"/>
      <c r="D829" s="36"/>
      <c r="E829" s="195" t="str">
        <f t="shared" si="1"/>
        <v>620</v>
      </c>
      <c r="F829" s="36" t="str">
        <f t="shared" si="2"/>
        <v>mienshao</v>
      </c>
      <c r="G829" s="196">
        <v>620.0</v>
      </c>
      <c r="H829" s="191" t="s">
        <v>4325</v>
      </c>
      <c r="I829" s="191"/>
      <c r="J829" s="191" t="s">
        <v>1254</v>
      </c>
      <c r="K829" s="191" t="s">
        <v>4326</v>
      </c>
      <c r="L829" s="191" t="s">
        <v>1254</v>
      </c>
    </row>
    <row r="830">
      <c r="A830" s="191" t="s">
        <v>756</v>
      </c>
      <c r="B830" s="191"/>
      <c r="C830" s="36"/>
      <c r="D830" s="36"/>
      <c r="E830" s="195" t="str">
        <f t="shared" si="1"/>
        <v>621</v>
      </c>
      <c r="F830" s="36" t="str">
        <f t="shared" si="2"/>
        <v>druddigon</v>
      </c>
      <c r="G830" s="196">
        <v>621.0</v>
      </c>
      <c r="H830" s="191" t="s">
        <v>4327</v>
      </c>
      <c r="I830" s="191"/>
      <c r="J830" s="191" t="s">
        <v>1254</v>
      </c>
      <c r="K830" s="191" t="s">
        <v>1254</v>
      </c>
      <c r="L830" s="191" t="s">
        <v>1254</v>
      </c>
    </row>
    <row r="831">
      <c r="A831" s="191" t="s">
        <v>757</v>
      </c>
      <c r="B831" s="191"/>
      <c r="C831" s="36"/>
      <c r="D831" s="36"/>
      <c r="E831" s="195" t="str">
        <f t="shared" si="1"/>
        <v>622</v>
      </c>
      <c r="F831" s="36" t="str">
        <f t="shared" si="2"/>
        <v>golett</v>
      </c>
      <c r="G831" s="196">
        <v>622.0</v>
      </c>
      <c r="H831" s="197">
        <v>88.0</v>
      </c>
      <c r="I831" s="191"/>
      <c r="J831" s="191" t="s">
        <v>1254</v>
      </c>
      <c r="K831" s="191" t="s">
        <v>4328</v>
      </c>
      <c r="L831" s="191" t="s">
        <v>4329</v>
      </c>
    </row>
    <row r="832">
      <c r="A832" s="191" t="s">
        <v>758</v>
      </c>
      <c r="B832" s="191"/>
      <c r="C832" s="36"/>
      <c r="D832" s="36"/>
      <c r="E832" s="195" t="str">
        <f t="shared" si="1"/>
        <v>623</v>
      </c>
      <c r="F832" s="36" t="str">
        <f t="shared" si="2"/>
        <v>golurk</v>
      </c>
      <c r="G832" s="196">
        <v>623.0</v>
      </c>
      <c r="H832" s="197">
        <v>89.0</v>
      </c>
      <c r="I832" s="191"/>
      <c r="J832" s="191" t="s">
        <v>1254</v>
      </c>
      <c r="K832" s="191" t="s">
        <v>4330</v>
      </c>
      <c r="L832" s="191" t="s">
        <v>4331</v>
      </c>
    </row>
    <row r="833">
      <c r="A833" s="191" t="s">
        <v>759</v>
      </c>
      <c r="B833" s="191"/>
      <c r="C833" s="36"/>
      <c r="D833" s="36"/>
      <c r="E833" s="195" t="str">
        <f t="shared" si="1"/>
        <v>624</v>
      </c>
      <c r="F833" s="36" t="str">
        <f t="shared" si="2"/>
        <v>pawniard</v>
      </c>
      <c r="G833" s="196">
        <v>624.0</v>
      </c>
      <c r="H833" s="197">
        <v>246.0</v>
      </c>
      <c r="I833" s="191"/>
      <c r="J833" s="191" t="s">
        <v>1254</v>
      </c>
      <c r="K833" s="191" t="s">
        <v>4332</v>
      </c>
      <c r="L833" s="191" t="s">
        <v>1254</v>
      </c>
    </row>
    <row r="834">
      <c r="A834" s="191" t="s">
        <v>760</v>
      </c>
      <c r="B834" s="191"/>
      <c r="C834" s="36"/>
      <c r="D834" s="36"/>
      <c r="E834" s="195" t="str">
        <f t="shared" si="1"/>
        <v>625</v>
      </c>
      <c r="F834" s="36" t="str">
        <f t="shared" si="2"/>
        <v>bisharp</v>
      </c>
      <c r="G834" s="196">
        <v>625.0</v>
      </c>
      <c r="H834" s="197">
        <v>247.0</v>
      </c>
      <c r="I834" s="191"/>
      <c r="J834" s="191" t="s">
        <v>1254</v>
      </c>
      <c r="K834" s="191" t="s">
        <v>4333</v>
      </c>
      <c r="L834" s="191" t="s">
        <v>1254</v>
      </c>
    </row>
    <row r="835">
      <c r="A835" s="191" t="s">
        <v>761</v>
      </c>
      <c r="B835" s="191"/>
      <c r="C835" s="36"/>
      <c r="D835" s="36"/>
      <c r="E835" s="195" t="str">
        <f t="shared" si="1"/>
        <v>626</v>
      </c>
      <c r="F835" s="36" t="str">
        <f t="shared" si="2"/>
        <v>bouffalant</v>
      </c>
      <c r="G835" s="196">
        <v>626.0</v>
      </c>
      <c r="H835" s="191" t="s">
        <v>4334</v>
      </c>
      <c r="I835" s="191"/>
      <c r="J835" s="191" t="s">
        <v>1254</v>
      </c>
      <c r="K835" s="191" t="s">
        <v>1254</v>
      </c>
      <c r="L835" s="191" t="s">
        <v>1254</v>
      </c>
    </row>
    <row r="836">
      <c r="A836" s="191" t="s">
        <v>762</v>
      </c>
      <c r="B836" s="191"/>
      <c r="C836" s="36"/>
      <c r="D836" s="36"/>
      <c r="E836" s="195" t="str">
        <f t="shared" si="1"/>
        <v>627</v>
      </c>
      <c r="F836" s="36" t="str">
        <f t="shared" si="2"/>
        <v>rufflet</v>
      </c>
      <c r="G836" s="196">
        <v>627.0</v>
      </c>
      <c r="H836" s="197">
        <v>281.0</v>
      </c>
      <c r="I836" s="191"/>
      <c r="J836" s="197">
        <v>221.0</v>
      </c>
      <c r="K836" s="191" t="s">
        <v>4335</v>
      </c>
      <c r="L836" s="191" t="s">
        <v>1254</v>
      </c>
    </row>
    <row r="837">
      <c r="A837" s="191" t="s">
        <v>763</v>
      </c>
      <c r="B837" s="191" t="s">
        <v>97</v>
      </c>
      <c r="C837" s="36"/>
      <c r="D837" s="36"/>
      <c r="E837" s="195" t="str">
        <f t="shared" si="1"/>
        <v>628</v>
      </c>
      <c r="F837" s="36" t="str">
        <f t="shared" si="2"/>
        <v>braviary</v>
      </c>
      <c r="G837" s="196">
        <v>628.0</v>
      </c>
      <c r="H837" s="197">
        <v>282.0</v>
      </c>
      <c r="I837" s="191"/>
      <c r="J837" s="191"/>
      <c r="K837" s="191" t="s">
        <v>4336</v>
      </c>
      <c r="L837" s="191" t="s">
        <v>1254</v>
      </c>
    </row>
    <row r="838">
      <c r="A838" s="191" t="s">
        <v>763</v>
      </c>
      <c r="B838" s="191" t="s">
        <v>139</v>
      </c>
      <c r="C838" s="198">
        <v>-1.0</v>
      </c>
      <c r="D838" s="36"/>
      <c r="E838" s="195" t="str">
        <f t="shared" si="1"/>
        <v>628-1</v>
      </c>
      <c r="F838" s="36" t="str">
        <f t="shared" si="2"/>
        <v>braviary-1</v>
      </c>
      <c r="G838" s="196">
        <v>628.0</v>
      </c>
      <c r="H838" s="191"/>
      <c r="I838" s="191"/>
      <c r="J838" s="197">
        <v>222.0</v>
      </c>
      <c r="K838" s="191" t="s">
        <v>4336</v>
      </c>
      <c r="L838" s="191" t="s">
        <v>1254</v>
      </c>
    </row>
    <row r="839">
      <c r="A839" s="191" t="s">
        <v>764</v>
      </c>
      <c r="B839" s="191"/>
      <c r="C839" s="36"/>
      <c r="D839" s="36"/>
      <c r="E839" s="195" t="str">
        <f t="shared" si="1"/>
        <v>629</v>
      </c>
      <c r="F839" s="36" t="str">
        <f t="shared" si="2"/>
        <v>vullaby</v>
      </c>
      <c r="G839" s="196">
        <v>629.0</v>
      </c>
      <c r="H839" s="197">
        <v>283.0</v>
      </c>
      <c r="I839" s="191"/>
      <c r="J839" s="191" t="s">
        <v>1254</v>
      </c>
      <c r="K839" s="191" t="s">
        <v>4337</v>
      </c>
      <c r="L839" s="191" t="s">
        <v>1254</v>
      </c>
    </row>
    <row r="840">
      <c r="A840" s="191" t="s">
        <v>765</v>
      </c>
      <c r="B840" s="191"/>
      <c r="C840" s="36"/>
      <c r="D840" s="36"/>
      <c r="E840" s="195" t="str">
        <f t="shared" si="1"/>
        <v>630</v>
      </c>
      <c r="F840" s="36" t="str">
        <f t="shared" si="2"/>
        <v>mandibuzz</v>
      </c>
      <c r="G840" s="196">
        <v>630.0</v>
      </c>
      <c r="H840" s="197">
        <v>284.0</v>
      </c>
      <c r="I840" s="191"/>
      <c r="J840" s="191" t="s">
        <v>1254</v>
      </c>
      <c r="K840" s="191" t="s">
        <v>4338</v>
      </c>
      <c r="L840" s="191" t="s">
        <v>1254</v>
      </c>
    </row>
    <row r="841">
      <c r="A841" s="191" t="s">
        <v>766</v>
      </c>
      <c r="B841" s="191"/>
      <c r="C841" s="36"/>
      <c r="D841" s="36"/>
      <c r="E841" s="195" t="str">
        <f t="shared" si="1"/>
        <v>631</v>
      </c>
      <c r="F841" s="36" t="str">
        <f t="shared" si="2"/>
        <v>heatmor</v>
      </c>
      <c r="G841" s="196">
        <v>631.0</v>
      </c>
      <c r="H841" s="197">
        <v>317.0</v>
      </c>
      <c r="I841" s="191"/>
      <c r="J841" s="191" t="s">
        <v>1254</v>
      </c>
      <c r="K841" s="191" t="s">
        <v>1254</v>
      </c>
      <c r="L841" s="191" t="s">
        <v>1254</v>
      </c>
    </row>
    <row r="842">
      <c r="A842" s="191" t="s">
        <v>767</v>
      </c>
      <c r="B842" s="191"/>
      <c r="C842" s="36"/>
      <c r="D842" s="36"/>
      <c r="E842" s="195" t="str">
        <f t="shared" si="1"/>
        <v>632</v>
      </c>
      <c r="F842" s="36" t="str">
        <f t="shared" si="2"/>
        <v>durant</v>
      </c>
      <c r="G842" s="196">
        <v>632.0</v>
      </c>
      <c r="H842" s="197">
        <v>316.0</v>
      </c>
      <c r="I842" s="191"/>
      <c r="J842" s="191" t="s">
        <v>1254</v>
      </c>
      <c r="K842" s="191" t="s">
        <v>1254</v>
      </c>
      <c r="L842" s="191" t="s">
        <v>1254</v>
      </c>
    </row>
    <row r="843">
      <c r="A843" s="191" t="s">
        <v>768</v>
      </c>
      <c r="B843" s="191"/>
      <c r="C843" s="36"/>
      <c r="D843" s="36"/>
      <c r="E843" s="195" t="str">
        <f t="shared" si="1"/>
        <v>633</v>
      </c>
      <c r="F843" s="36" t="str">
        <f t="shared" si="2"/>
        <v>deino</v>
      </c>
      <c r="G843" s="196">
        <v>633.0</v>
      </c>
      <c r="H843" s="197">
        <v>386.0</v>
      </c>
      <c r="I843" s="191"/>
      <c r="J843" s="191" t="s">
        <v>1254</v>
      </c>
      <c r="K843" s="191" t="s">
        <v>4339</v>
      </c>
      <c r="L843" s="191" t="s">
        <v>1254</v>
      </c>
    </row>
    <row r="844">
      <c r="A844" s="191" t="s">
        <v>769</v>
      </c>
      <c r="B844" s="191"/>
      <c r="C844" s="36"/>
      <c r="D844" s="36"/>
      <c r="E844" s="195" t="str">
        <f t="shared" si="1"/>
        <v>634</v>
      </c>
      <c r="F844" s="36" t="str">
        <f t="shared" si="2"/>
        <v>zweilous</v>
      </c>
      <c r="G844" s="196">
        <v>634.0</v>
      </c>
      <c r="H844" s="197">
        <v>387.0</v>
      </c>
      <c r="I844" s="191"/>
      <c r="J844" s="191" t="s">
        <v>1254</v>
      </c>
      <c r="K844" s="191" t="s">
        <v>4340</v>
      </c>
      <c r="L844" s="191" t="s">
        <v>1254</v>
      </c>
    </row>
    <row r="845">
      <c r="A845" s="191" t="s">
        <v>770</v>
      </c>
      <c r="B845" s="191"/>
      <c r="C845" s="36"/>
      <c r="D845" s="36"/>
      <c r="E845" s="195" t="str">
        <f t="shared" si="1"/>
        <v>635</v>
      </c>
      <c r="F845" s="36" t="str">
        <f t="shared" si="2"/>
        <v>hydreigon</v>
      </c>
      <c r="G845" s="196">
        <v>635.0</v>
      </c>
      <c r="H845" s="197">
        <v>388.0</v>
      </c>
      <c r="I845" s="191"/>
      <c r="J845" s="191" t="s">
        <v>1254</v>
      </c>
      <c r="K845" s="191" t="s">
        <v>4341</v>
      </c>
      <c r="L845" s="191" t="s">
        <v>1254</v>
      </c>
    </row>
    <row r="846">
      <c r="A846" s="191" t="s">
        <v>771</v>
      </c>
      <c r="B846" s="191"/>
      <c r="C846" s="36"/>
      <c r="D846" s="36"/>
      <c r="E846" s="195" t="str">
        <f t="shared" si="1"/>
        <v>636</v>
      </c>
      <c r="F846" s="36" t="str">
        <f t="shared" si="2"/>
        <v>larvesta</v>
      </c>
      <c r="G846" s="196">
        <v>636.0</v>
      </c>
      <c r="H846" s="191" t="s">
        <v>4342</v>
      </c>
      <c r="I846" s="191"/>
      <c r="J846" s="191" t="s">
        <v>1254</v>
      </c>
      <c r="K846" s="191" t="s">
        <v>4343</v>
      </c>
      <c r="L846" s="191" t="s">
        <v>1254</v>
      </c>
    </row>
    <row r="847">
      <c r="A847" s="191" t="s">
        <v>772</v>
      </c>
      <c r="B847" s="191"/>
      <c r="C847" s="36"/>
      <c r="D847" s="36"/>
      <c r="E847" s="195" t="str">
        <f t="shared" si="1"/>
        <v>637</v>
      </c>
      <c r="F847" s="36" t="str">
        <f t="shared" si="2"/>
        <v>volcarona</v>
      </c>
      <c r="G847" s="196">
        <v>637.0</v>
      </c>
      <c r="H847" s="191" t="s">
        <v>4344</v>
      </c>
      <c r="I847" s="191"/>
      <c r="J847" s="191" t="s">
        <v>1254</v>
      </c>
      <c r="K847" s="191" t="s">
        <v>4345</v>
      </c>
      <c r="L847" s="191" t="s">
        <v>1254</v>
      </c>
    </row>
    <row r="848">
      <c r="A848" s="191" t="s">
        <v>773</v>
      </c>
      <c r="B848" s="191"/>
      <c r="C848" s="36"/>
      <c r="D848" s="36"/>
      <c r="E848" s="195" t="str">
        <f t="shared" si="1"/>
        <v>638</v>
      </c>
      <c r="F848" s="36" t="str">
        <f t="shared" si="2"/>
        <v>cobalion</v>
      </c>
      <c r="G848" s="196">
        <v>638.0</v>
      </c>
      <c r="H848" s="191" t="s">
        <v>4346</v>
      </c>
      <c r="I848" s="191"/>
      <c r="J848" s="191" t="s">
        <v>1254</v>
      </c>
      <c r="K848" s="191" t="s">
        <v>1254</v>
      </c>
      <c r="L848" s="191" t="s">
        <v>4347</v>
      </c>
    </row>
    <row r="849">
      <c r="A849" s="191" t="s">
        <v>774</v>
      </c>
      <c r="B849" s="191"/>
      <c r="C849" s="36"/>
      <c r="D849" s="36"/>
      <c r="E849" s="195" t="str">
        <f t="shared" si="1"/>
        <v>639</v>
      </c>
      <c r="F849" s="36" t="str">
        <f t="shared" si="2"/>
        <v>terrakion</v>
      </c>
      <c r="G849" s="196">
        <v>639.0</v>
      </c>
      <c r="H849" s="191" t="s">
        <v>4348</v>
      </c>
      <c r="I849" s="191"/>
      <c r="J849" s="191" t="s">
        <v>1254</v>
      </c>
      <c r="K849" s="191" t="s">
        <v>1254</v>
      </c>
      <c r="L849" s="191" t="s">
        <v>4349</v>
      </c>
    </row>
    <row r="850">
      <c r="A850" s="191" t="s">
        <v>775</v>
      </c>
      <c r="B850" s="191"/>
      <c r="C850" s="36"/>
      <c r="D850" s="36"/>
      <c r="E850" s="195" t="str">
        <f t="shared" si="1"/>
        <v>640</v>
      </c>
      <c r="F850" s="36" t="str">
        <f t="shared" si="2"/>
        <v>virizion</v>
      </c>
      <c r="G850" s="196">
        <v>640.0</v>
      </c>
      <c r="H850" s="191" t="s">
        <v>4350</v>
      </c>
      <c r="I850" s="191"/>
      <c r="J850" s="191" t="s">
        <v>1254</v>
      </c>
      <c r="K850" s="191" t="s">
        <v>1254</v>
      </c>
      <c r="L850" s="191" t="s">
        <v>4351</v>
      </c>
    </row>
    <row r="851">
      <c r="A851" s="191" t="s">
        <v>776</v>
      </c>
      <c r="B851" s="191" t="s">
        <v>777</v>
      </c>
      <c r="C851" s="36"/>
      <c r="D851" s="36"/>
      <c r="E851" s="195" t="str">
        <f t="shared" si="1"/>
        <v>641</v>
      </c>
      <c r="F851" s="36" t="str">
        <f t="shared" si="2"/>
        <v>tornadus</v>
      </c>
      <c r="G851" s="196">
        <v>641.0</v>
      </c>
      <c r="H851" s="191" t="s">
        <v>1254</v>
      </c>
      <c r="I851" s="191"/>
      <c r="J851" s="197">
        <v>231.0</v>
      </c>
      <c r="K851" s="191" t="s">
        <v>1254</v>
      </c>
      <c r="L851" s="191" t="s">
        <v>1254</v>
      </c>
    </row>
    <row r="852">
      <c r="A852" s="191" t="s">
        <v>776</v>
      </c>
      <c r="B852" s="191" t="s">
        <v>778</v>
      </c>
      <c r="C852" s="198">
        <v>-1.0</v>
      </c>
      <c r="D852" s="36"/>
      <c r="E852" s="195" t="str">
        <f t="shared" si="1"/>
        <v>641-1</v>
      </c>
      <c r="F852" s="36" t="str">
        <f t="shared" si="2"/>
        <v>tornadus-1</v>
      </c>
      <c r="G852" s="196">
        <v>641.0</v>
      </c>
      <c r="H852" s="191" t="s">
        <v>1254</v>
      </c>
      <c r="I852" s="191"/>
      <c r="J852" s="197">
        <v>231.0</v>
      </c>
      <c r="K852" s="191" t="s">
        <v>1254</v>
      </c>
      <c r="L852" s="191" t="s">
        <v>1254</v>
      </c>
    </row>
    <row r="853">
      <c r="A853" s="191" t="s">
        <v>779</v>
      </c>
      <c r="B853" s="191" t="s">
        <v>777</v>
      </c>
      <c r="C853" s="36"/>
      <c r="D853" s="36"/>
      <c r="E853" s="195" t="str">
        <f t="shared" si="1"/>
        <v>642</v>
      </c>
      <c r="F853" s="36" t="str">
        <f t="shared" si="2"/>
        <v>thundurus</v>
      </c>
      <c r="G853" s="196">
        <v>642.0</v>
      </c>
      <c r="H853" s="191" t="s">
        <v>1254</v>
      </c>
      <c r="I853" s="191"/>
      <c r="J853" s="197">
        <v>232.0</v>
      </c>
      <c r="K853" s="191" t="s">
        <v>1254</v>
      </c>
      <c r="L853" s="191" t="s">
        <v>1254</v>
      </c>
    </row>
    <row r="854">
      <c r="A854" s="191" t="s">
        <v>779</v>
      </c>
      <c r="B854" s="191" t="s">
        <v>778</v>
      </c>
      <c r="C854" s="198">
        <v>-1.0</v>
      </c>
      <c r="D854" s="36"/>
      <c r="E854" s="195" t="str">
        <f t="shared" si="1"/>
        <v>642-1</v>
      </c>
      <c r="F854" s="36" t="str">
        <f t="shared" si="2"/>
        <v>thundurus-1</v>
      </c>
      <c r="G854" s="196">
        <v>642.0</v>
      </c>
      <c r="H854" s="191" t="s">
        <v>1254</v>
      </c>
      <c r="I854" s="191"/>
      <c r="J854" s="197">
        <v>232.0</v>
      </c>
      <c r="K854" s="191" t="s">
        <v>1254</v>
      </c>
      <c r="L854" s="191" t="s">
        <v>1254</v>
      </c>
    </row>
    <row r="855">
      <c r="A855" s="191" t="s">
        <v>780</v>
      </c>
      <c r="B855" s="191"/>
      <c r="C855" s="36"/>
      <c r="D855" s="36"/>
      <c r="E855" s="195" t="str">
        <f t="shared" si="1"/>
        <v>643</v>
      </c>
      <c r="F855" s="36" t="str">
        <f t="shared" si="2"/>
        <v>reshiram</v>
      </c>
      <c r="G855" s="196">
        <v>643.0</v>
      </c>
      <c r="H855" s="191" t="s">
        <v>1254</v>
      </c>
      <c r="I855" s="191"/>
      <c r="J855" s="191" t="s">
        <v>1254</v>
      </c>
      <c r="K855" s="191" t="s">
        <v>1254</v>
      </c>
      <c r="L855" s="191" t="s">
        <v>1254</v>
      </c>
    </row>
    <row r="856">
      <c r="A856" s="191" t="s">
        <v>781</v>
      </c>
      <c r="B856" s="191"/>
      <c r="C856" s="36"/>
      <c r="D856" s="36"/>
      <c r="E856" s="195" t="str">
        <f t="shared" si="1"/>
        <v>644</v>
      </c>
      <c r="F856" s="36" t="str">
        <f t="shared" si="2"/>
        <v>zekrom</v>
      </c>
      <c r="G856" s="196">
        <v>644.0</v>
      </c>
      <c r="H856" s="191" t="s">
        <v>1254</v>
      </c>
      <c r="I856" s="191"/>
      <c r="J856" s="191" t="s">
        <v>1254</v>
      </c>
      <c r="K856" s="191" t="s">
        <v>1254</v>
      </c>
      <c r="L856" s="191" t="s">
        <v>1254</v>
      </c>
    </row>
    <row r="857">
      <c r="A857" s="191" t="s">
        <v>782</v>
      </c>
      <c r="B857" s="191" t="s">
        <v>777</v>
      </c>
      <c r="C857" s="36"/>
      <c r="D857" s="36"/>
      <c r="E857" s="195" t="str">
        <f t="shared" si="1"/>
        <v>645</v>
      </c>
      <c r="F857" s="36" t="str">
        <f t="shared" si="2"/>
        <v>landorus</v>
      </c>
      <c r="G857" s="196">
        <v>645.0</v>
      </c>
      <c r="H857" s="191" t="s">
        <v>1254</v>
      </c>
      <c r="I857" s="191"/>
      <c r="J857" s="197">
        <v>233.0</v>
      </c>
      <c r="K857" s="191" t="s">
        <v>1254</v>
      </c>
      <c r="L857" s="191" t="s">
        <v>1254</v>
      </c>
    </row>
    <row r="858">
      <c r="A858" s="191" t="s">
        <v>782</v>
      </c>
      <c r="B858" s="191" t="s">
        <v>778</v>
      </c>
      <c r="C858" s="198">
        <v>-1.0</v>
      </c>
      <c r="D858" s="36"/>
      <c r="E858" s="195" t="str">
        <f t="shared" si="1"/>
        <v>645-1</v>
      </c>
      <c r="F858" s="36" t="str">
        <f t="shared" si="2"/>
        <v>landorus-1</v>
      </c>
      <c r="G858" s="196">
        <v>645.0</v>
      </c>
      <c r="H858" s="191" t="s">
        <v>1254</v>
      </c>
      <c r="I858" s="191"/>
      <c r="J858" s="197">
        <v>233.0</v>
      </c>
      <c r="K858" s="191" t="s">
        <v>1254</v>
      </c>
      <c r="L858" s="191" t="s">
        <v>1254</v>
      </c>
    </row>
    <row r="859">
      <c r="A859" s="191" t="s">
        <v>783</v>
      </c>
      <c r="B859" s="191"/>
      <c r="C859" s="36"/>
      <c r="D859" s="36"/>
      <c r="E859" s="195" t="str">
        <f t="shared" si="1"/>
        <v>646</v>
      </c>
      <c r="F859" s="36" t="str">
        <f t="shared" si="2"/>
        <v>kyurem</v>
      </c>
      <c r="G859" s="196">
        <v>646.0</v>
      </c>
      <c r="H859" s="191" t="s">
        <v>1254</v>
      </c>
      <c r="I859" s="191"/>
      <c r="J859" s="191" t="s">
        <v>1254</v>
      </c>
      <c r="K859" s="191" t="s">
        <v>1254</v>
      </c>
      <c r="L859" s="191" t="s">
        <v>1254</v>
      </c>
    </row>
    <row r="860">
      <c r="A860" s="191" t="s">
        <v>784</v>
      </c>
      <c r="B860" s="191"/>
      <c r="C860" s="36"/>
      <c r="D860" s="36"/>
      <c r="E860" s="195" t="str">
        <f t="shared" si="1"/>
        <v>647</v>
      </c>
      <c r="F860" s="36" t="str">
        <f t="shared" si="2"/>
        <v>keldeo</v>
      </c>
      <c r="G860" s="196">
        <v>647.0</v>
      </c>
      <c r="H860" s="191" t="s">
        <v>1254</v>
      </c>
      <c r="I860" s="191"/>
      <c r="J860" s="191" t="s">
        <v>1254</v>
      </c>
      <c r="K860" s="191" t="s">
        <v>1254</v>
      </c>
      <c r="L860" s="191" t="s">
        <v>4352</v>
      </c>
    </row>
    <row r="861">
      <c r="A861" s="191" t="s">
        <v>784</v>
      </c>
      <c r="B861" s="191" t="s">
        <v>785</v>
      </c>
      <c r="C861" s="198">
        <v>-1.0</v>
      </c>
      <c r="D861" s="36"/>
      <c r="E861" s="195" t="str">
        <f t="shared" si="1"/>
        <v>647-1</v>
      </c>
      <c r="F861" s="36" t="str">
        <f t="shared" si="2"/>
        <v>keldeo-1</v>
      </c>
      <c r="G861" s="196">
        <v>647.0</v>
      </c>
      <c r="H861" s="191" t="s">
        <v>1254</v>
      </c>
      <c r="I861" s="191"/>
      <c r="J861" s="191" t="s">
        <v>1254</v>
      </c>
      <c r="K861" s="191" t="s">
        <v>1254</v>
      </c>
      <c r="L861" s="191" t="s">
        <v>4352</v>
      </c>
    </row>
    <row r="862">
      <c r="A862" s="191" t="s">
        <v>786</v>
      </c>
      <c r="B862" s="191"/>
      <c r="C862" s="36"/>
      <c r="D862" s="36"/>
      <c r="E862" s="195" t="str">
        <f t="shared" si="1"/>
        <v>648</v>
      </c>
      <c r="F862" s="36" t="str">
        <f t="shared" si="2"/>
        <v>meloetta</v>
      </c>
      <c r="G862" s="196">
        <v>648.0</v>
      </c>
      <c r="H862" s="191" t="s">
        <v>1254</v>
      </c>
      <c r="I862" s="191"/>
      <c r="J862" s="191" t="s">
        <v>1254</v>
      </c>
      <c r="K862" s="191" t="s">
        <v>1254</v>
      </c>
      <c r="L862" s="191" t="s">
        <v>4353</v>
      </c>
    </row>
    <row r="863">
      <c r="A863" s="191" t="s">
        <v>787</v>
      </c>
      <c r="B863" s="191"/>
      <c r="C863" s="36"/>
      <c r="D863" s="36"/>
      <c r="E863" s="195" t="str">
        <f t="shared" si="1"/>
        <v>649</v>
      </c>
      <c r="F863" s="36" t="str">
        <f t="shared" si="2"/>
        <v>genesect</v>
      </c>
      <c r="G863" s="196">
        <v>649.0</v>
      </c>
      <c r="H863" s="191" t="s">
        <v>1254</v>
      </c>
      <c r="I863" s="191"/>
      <c r="J863" s="191" t="s">
        <v>1254</v>
      </c>
      <c r="K863" s="191" t="s">
        <v>1254</v>
      </c>
      <c r="L863" s="191" t="s">
        <v>4354</v>
      </c>
    </row>
    <row r="864">
      <c r="A864" s="191" t="s">
        <v>788</v>
      </c>
      <c r="B864" s="191"/>
      <c r="C864" s="36"/>
      <c r="D864" s="36"/>
      <c r="E864" s="195" t="str">
        <f t="shared" si="1"/>
        <v>650</v>
      </c>
      <c r="F864" s="36" t="str">
        <f t="shared" si="2"/>
        <v>chespin</v>
      </c>
      <c r="G864" s="196">
        <v>650.0</v>
      </c>
      <c r="H864" s="191" t="s">
        <v>1254</v>
      </c>
      <c r="I864" s="191"/>
      <c r="J864" s="191" t="s">
        <v>1254</v>
      </c>
      <c r="K864" s="191" t="s">
        <v>4355</v>
      </c>
      <c r="L864" s="197">
        <v>213.0</v>
      </c>
    </row>
    <row r="865">
      <c r="A865" s="191" t="s">
        <v>789</v>
      </c>
      <c r="B865" s="191"/>
      <c r="C865" s="36"/>
      <c r="D865" s="36"/>
      <c r="E865" s="195" t="str">
        <f t="shared" si="1"/>
        <v>651</v>
      </c>
      <c r="F865" s="36" t="str">
        <f t="shared" si="2"/>
        <v>quilladin</v>
      </c>
      <c r="G865" s="196">
        <v>651.0</v>
      </c>
      <c r="H865" s="191" t="s">
        <v>1254</v>
      </c>
      <c r="I865" s="191"/>
      <c r="J865" s="191" t="s">
        <v>1254</v>
      </c>
      <c r="K865" s="191" t="s">
        <v>4356</v>
      </c>
      <c r="L865" s="197">
        <v>214.0</v>
      </c>
    </row>
    <row r="866">
      <c r="A866" s="191" t="s">
        <v>790</v>
      </c>
      <c r="B866" s="191"/>
      <c r="C866" s="36"/>
      <c r="D866" s="36"/>
      <c r="E866" s="195" t="str">
        <f t="shared" si="1"/>
        <v>652</v>
      </c>
      <c r="F866" s="36" t="str">
        <f t="shared" si="2"/>
        <v>chesnaught</v>
      </c>
      <c r="G866" s="196">
        <v>652.0</v>
      </c>
      <c r="H866" s="191" t="s">
        <v>1254</v>
      </c>
      <c r="I866" s="191"/>
      <c r="J866" s="191" t="s">
        <v>1254</v>
      </c>
      <c r="K866" s="191" t="s">
        <v>4357</v>
      </c>
      <c r="L866" s="197">
        <v>215.0</v>
      </c>
    </row>
    <row r="867">
      <c r="A867" s="191" t="s">
        <v>791</v>
      </c>
      <c r="B867" s="191"/>
      <c r="C867" s="36"/>
      <c r="D867" s="36"/>
      <c r="E867" s="195" t="str">
        <f t="shared" si="1"/>
        <v>653</v>
      </c>
      <c r="F867" s="36" t="str">
        <f t="shared" si="2"/>
        <v>fennekin</v>
      </c>
      <c r="G867" s="196">
        <v>653.0</v>
      </c>
      <c r="H867" s="191" t="s">
        <v>1254</v>
      </c>
      <c r="I867" s="191"/>
      <c r="J867" s="191" t="s">
        <v>1254</v>
      </c>
      <c r="K867" s="191" t="s">
        <v>4358</v>
      </c>
      <c r="L867" s="197">
        <v>217.0</v>
      </c>
    </row>
    <row r="868">
      <c r="A868" s="191" t="s">
        <v>792</v>
      </c>
      <c r="B868" s="191"/>
      <c r="C868" s="36"/>
      <c r="D868" s="36"/>
      <c r="E868" s="195" t="str">
        <f t="shared" si="1"/>
        <v>654</v>
      </c>
      <c r="F868" s="36" t="str">
        <f t="shared" si="2"/>
        <v>braixen</v>
      </c>
      <c r="G868" s="196">
        <v>654.0</v>
      </c>
      <c r="H868" s="191" t="s">
        <v>1254</v>
      </c>
      <c r="I868" s="191"/>
      <c r="J868" s="191" t="s">
        <v>1254</v>
      </c>
      <c r="K868" s="191" t="s">
        <v>4359</v>
      </c>
      <c r="L868" s="197">
        <v>218.0</v>
      </c>
    </row>
    <row r="869">
      <c r="A869" s="191" t="s">
        <v>793</v>
      </c>
      <c r="B869" s="191"/>
      <c r="C869" s="36"/>
      <c r="D869" s="36"/>
      <c r="E869" s="195" t="str">
        <f t="shared" si="1"/>
        <v>655</v>
      </c>
      <c r="F869" s="36" t="str">
        <f t="shared" si="2"/>
        <v>delphox</v>
      </c>
      <c r="G869" s="196">
        <v>655.0</v>
      </c>
      <c r="H869" s="191" t="s">
        <v>1254</v>
      </c>
      <c r="I869" s="191"/>
      <c r="J869" s="191" t="s">
        <v>1254</v>
      </c>
      <c r="K869" s="191" t="s">
        <v>4360</v>
      </c>
      <c r="L869" s="197">
        <v>219.0</v>
      </c>
    </row>
    <row r="870">
      <c r="A870" s="191" t="s">
        <v>794</v>
      </c>
      <c r="B870" s="191"/>
      <c r="C870" s="36"/>
      <c r="D870" s="36"/>
      <c r="E870" s="195" t="str">
        <f t="shared" si="1"/>
        <v>656</v>
      </c>
      <c r="F870" s="36" t="str">
        <f t="shared" si="2"/>
        <v>froakie</v>
      </c>
      <c r="G870" s="196">
        <v>656.0</v>
      </c>
      <c r="H870" s="191" t="s">
        <v>1254</v>
      </c>
      <c r="I870" s="191"/>
      <c r="J870" s="191" t="s">
        <v>1254</v>
      </c>
      <c r="K870" s="191" t="s">
        <v>4361</v>
      </c>
      <c r="L870" s="197">
        <v>209.0</v>
      </c>
    </row>
    <row r="871">
      <c r="A871" s="191" t="s">
        <v>795</v>
      </c>
      <c r="B871" s="191"/>
      <c r="C871" s="36"/>
      <c r="D871" s="36"/>
      <c r="E871" s="195" t="str">
        <f t="shared" si="1"/>
        <v>657</v>
      </c>
      <c r="F871" s="36" t="str">
        <f t="shared" si="2"/>
        <v>frogadier</v>
      </c>
      <c r="G871" s="196">
        <v>657.0</v>
      </c>
      <c r="H871" s="191" t="s">
        <v>1254</v>
      </c>
      <c r="I871" s="191"/>
      <c r="J871" s="191" t="s">
        <v>1254</v>
      </c>
      <c r="K871" s="191" t="s">
        <v>4362</v>
      </c>
      <c r="L871" s="197">
        <v>210.0</v>
      </c>
    </row>
    <row r="872">
      <c r="A872" s="191" t="s">
        <v>796</v>
      </c>
      <c r="B872" s="191"/>
      <c r="C872" s="36"/>
      <c r="D872" s="36"/>
      <c r="E872" s="195" t="str">
        <f t="shared" si="1"/>
        <v>658</v>
      </c>
      <c r="F872" s="36" t="str">
        <f t="shared" si="2"/>
        <v>greninja</v>
      </c>
      <c r="G872" s="196">
        <v>658.0</v>
      </c>
      <c r="H872" s="191" t="s">
        <v>1254</v>
      </c>
      <c r="I872" s="191"/>
      <c r="J872" s="191" t="s">
        <v>1254</v>
      </c>
      <c r="K872" s="191" t="s">
        <v>4363</v>
      </c>
      <c r="L872" s="197">
        <v>211.0</v>
      </c>
    </row>
    <row r="873">
      <c r="A873" s="191" t="s">
        <v>797</v>
      </c>
      <c r="B873" s="191"/>
      <c r="C873" s="36"/>
      <c r="D873" s="36"/>
      <c r="E873" s="195" t="str">
        <f t="shared" si="1"/>
        <v>659</v>
      </c>
      <c r="F873" s="36" t="str">
        <f t="shared" si="2"/>
        <v>bunnelby</v>
      </c>
      <c r="G873" s="196">
        <v>659.0</v>
      </c>
      <c r="H873" s="197">
        <v>48.0</v>
      </c>
      <c r="I873" s="191"/>
      <c r="J873" s="191" t="s">
        <v>1254</v>
      </c>
      <c r="K873" s="191" t="s">
        <v>1254</v>
      </c>
      <c r="L873" s="197">
        <v>13.0</v>
      </c>
    </row>
    <row r="874">
      <c r="A874" s="191" t="s">
        <v>798</v>
      </c>
      <c r="B874" s="191"/>
      <c r="C874" s="36"/>
      <c r="D874" s="36"/>
      <c r="E874" s="195" t="str">
        <f t="shared" si="1"/>
        <v>660</v>
      </c>
      <c r="F874" s="36" t="str">
        <f t="shared" si="2"/>
        <v>diggersby</v>
      </c>
      <c r="G874" s="196">
        <v>660.0</v>
      </c>
      <c r="H874" s="197">
        <v>49.0</v>
      </c>
      <c r="I874" s="191"/>
      <c r="J874" s="191" t="s">
        <v>1254</v>
      </c>
      <c r="K874" s="191" t="s">
        <v>1254</v>
      </c>
      <c r="L874" s="197">
        <v>14.0</v>
      </c>
    </row>
    <row r="875">
      <c r="A875" s="191" t="s">
        <v>799</v>
      </c>
      <c r="B875" s="191"/>
      <c r="C875" s="36"/>
      <c r="D875" s="36"/>
      <c r="E875" s="195" t="str">
        <f t="shared" si="1"/>
        <v>661</v>
      </c>
      <c r="F875" s="36" t="str">
        <f t="shared" si="2"/>
        <v>fletchling</v>
      </c>
      <c r="G875" s="196">
        <v>661.0</v>
      </c>
      <c r="H875" s="191" t="s">
        <v>4364</v>
      </c>
      <c r="I875" s="191"/>
      <c r="J875" s="191" t="s">
        <v>1254</v>
      </c>
      <c r="K875" s="191" t="s">
        <v>4365</v>
      </c>
      <c r="L875" s="197">
        <v>10.0</v>
      </c>
    </row>
    <row r="876">
      <c r="A876" s="191" t="s">
        <v>800</v>
      </c>
      <c r="B876" s="191"/>
      <c r="C876" s="36"/>
      <c r="D876" s="36"/>
      <c r="E876" s="195" t="str">
        <f t="shared" si="1"/>
        <v>662</v>
      </c>
      <c r="F876" s="36" t="str">
        <f t="shared" si="2"/>
        <v>fletchinder</v>
      </c>
      <c r="G876" s="196">
        <v>662.0</v>
      </c>
      <c r="H876" s="191" t="s">
        <v>4366</v>
      </c>
      <c r="I876" s="191"/>
      <c r="J876" s="191" t="s">
        <v>1254</v>
      </c>
      <c r="K876" s="191" t="s">
        <v>4367</v>
      </c>
      <c r="L876" s="197">
        <v>11.0</v>
      </c>
    </row>
    <row r="877">
      <c r="A877" s="191" t="s">
        <v>801</v>
      </c>
      <c r="B877" s="191"/>
      <c r="C877" s="36"/>
      <c r="D877" s="36"/>
      <c r="E877" s="195" t="str">
        <f t="shared" si="1"/>
        <v>663</v>
      </c>
      <c r="F877" s="36" t="str">
        <f t="shared" si="2"/>
        <v>talonflame</v>
      </c>
      <c r="G877" s="196">
        <v>663.0</v>
      </c>
      <c r="H877" s="191" t="s">
        <v>4368</v>
      </c>
      <c r="I877" s="191"/>
      <c r="J877" s="191" t="s">
        <v>1254</v>
      </c>
      <c r="K877" s="191" t="s">
        <v>4369</v>
      </c>
      <c r="L877" s="197">
        <v>12.0</v>
      </c>
    </row>
    <row r="878">
      <c r="A878" s="191" t="s">
        <v>802</v>
      </c>
      <c r="B878" s="191"/>
      <c r="C878" s="36"/>
      <c r="D878" s="36"/>
      <c r="E878" s="195" t="str">
        <f t="shared" si="1"/>
        <v>664</v>
      </c>
      <c r="F878" s="36" t="str">
        <f t="shared" si="2"/>
        <v>scatterbug</v>
      </c>
      <c r="G878" s="196">
        <v>664.0</v>
      </c>
      <c r="H878" s="191" t="s">
        <v>1254</v>
      </c>
      <c r="I878" s="191"/>
      <c r="J878" s="191" t="s">
        <v>1254</v>
      </c>
      <c r="K878" s="191" t="s">
        <v>4370</v>
      </c>
      <c r="L878" s="197">
        <v>15.0</v>
      </c>
    </row>
    <row r="879">
      <c r="A879" s="191" t="s">
        <v>803</v>
      </c>
      <c r="B879" s="191"/>
      <c r="C879" s="36"/>
      <c r="D879" s="36"/>
      <c r="E879" s="195" t="str">
        <f t="shared" si="1"/>
        <v>665</v>
      </c>
      <c r="F879" s="36" t="str">
        <f t="shared" si="2"/>
        <v>spewpa</v>
      </c>
      <c r="G879" s="196">
        <v>665.0</v>
      </c>
      <c r="H879" s="191" t="s">
        <v>1254</v>
      </c>
      <c r="I879" s="191"/>
      <c r="J879" s="191" t="s">
        <v>1254</v>
      </c>
      <c r="K879" s="191" t="s">
        <v>4371</v>
      </c>
      <c r="L879" s="197">
        <v>16.0</v>
      </c>
    </row>
    <row r="880">
      <c r="A880" s="191" t="s">
        <v>804</v>
      </c>
      <c r="B880" s="191" t="s">
        <v>805</v>
      </c>
      <c r="C880" s="36"/>
      <c r="D880" s="36"/>
      <c r="E880" s="195" t="str">
        <f t="shared" si="1"/>
        <v>666</v>
      </c>
      <c r="F880" s="36" t="str">
        <f t="shared" si="2"/>
        <v>vivillon</v>
      </c>
      <c r="G880" s="196">
        <v>666.0</v>
      </c>
      <c r="H880" s="191" t="s">
        <v>1254</v>
      </c>
      <c r="I880" s="191"/>
      <c r="J880" s="191" t="s">
        <v>1254</v>
      </c>
      <c r="K880" s="191" t="s">
        <v>4372</v>
      </c>
      <c r="L880" s="197">
        <v>17.0</v>
      </c>
    </row>
    <row r="881">
      <c r="A881" s="191" t="s">
        <v>804</v>
      </c>
      <c r="B881" s="191" t="s">
        <v>806</v>
      </c>
      <c r="C881" s="198">
        <v>-1.0</v>
      </c>
      <c r="D881" s="36"/>
      <c r="E881" s="195" t="str">
        <f t="shared" si="1"/>
        <v>666-1</v>
      </c>
      <c r="F881" s="36" t="str">
        <f t="shared" si="2"/>
        <v>vivillon-1</v>
      </c>
      <c r="G881" s="196">
        <v>666.0</v>
      </c>
      <c r="H881" s="191" t="s">
        <v>1254</v>
      </c>
      <c r="I881" s="191"/>
      <c r="J881" s="191" t="s">
        <v>1254</v>
      </c>
      <c r="K881" s="191" t="s">
        <v>4372</v>
      </c>
      <c r="L881" s="197">
        <v>17.0</v>
      </c>
    </row>
    <row r="882">
      <c r="A882" s="191" t="s">
        <v>804</v>
      </c>
      <c r="B882" s="191" t="s">
        <v>815</v>
      </c>
      <c r="C882" s="198">
        <v>-10.0</v>
      </c>
      <c r="D882" s="36"/>
      <c r="E882" s="195" t="str">
        <f t="shared" si="1"/>
        <v>666-10</v>
      </c>
      <c r="F882" s="36" t="str">
        <f t="shared" si="2"/>
        <v>vivillon-10</v>
      </c>
      <c r="G882" s="196">
        <v>666.0</v>
      </c>
      <c r="H882" s="191"/>
      <c r="I882" s="191"/>
      <c r="J882" s="191" t="s">
        <v>1254</v>
      </c>
      <c r="K882" s="191" t="s">
        <v>4372</v>
      </c>
      <c r="L882" s="197">
        <v>17.0</v>
      </c>
    </row>
    <row r="883">
      <c r="A883" s="191" t="s">
        <v>804</v>
      </c>
      <c r="B883" s="191" t="s">
        <v>816</v>
      </c>
      <c r="C883" s="198">
        <v>-11.0</v>
      </c>
      <c r="D883" s="36"/>
      <c r="E883" s="195" t="str">
        <f t="shared" si="1"/>
        <v>666-11</v>
      </c>
      <c r="F883" s="36" t="str">
        <f t="shared" si="2"/>
        <v>vivillon-11</v>
      </c>
      <c r="G883" s="196">
        <v>666.0</v>
      </c>
      <c r="H883" s="191" t="s">
        <v>1254</v>
      </c>
      <c r="I883" s="191"/>
      <c r="J883" s="191" t="s">
        <v>1254</v>
      </c>
      <c r="K883" s="191" t="s">
        <v>4372</v>
      </c>
      <c r="L883" s="197">
        <v>17.0</v>
      </c>
    </row>
    <row r="884">
      <c r="A884" s="191" t="s">
        <v>804</v>
      </c>
      <c r="B884" s="191" t="s">
        <v>817</v>
      </c>
      <c r="C884" s="198">
        <v>-12.0</v>
      </c>
      <c r="D884" s="36"/>
      <c r="E884" s="195" t="str">
        <f t="shared" si="1"/>
        <v>666-12</v>
      </c>
      <c r="F884" s="36" t="str">
        <f t="shared" si="2"/>
        <v>vivillon-12</v>
      </c>
      <c r="G884" s="196">
        <v>666.0</v>
      </c>
      <c r="H884" s="191" t="s">
        <v>1254</v>
      </c>
      <c r="I884" s="191"/>
      <c r="J884" s="191" t="s">
        <v>1254</v>
      </c>
      <c r="K884" s="191" t="s">
        <v>4372</v>
      </c>
      <c r="L884" s="197">
        <v>17.0</v>
      </c>
    </row>
    <row r="885">
      <c r="A885" s="191" t="s">
        <v>804</v>
      </c>
      <c r="B885" s="191" t="s">
        <v>818</v>
      </c>
      <c r="C885" s="198">
        <v>-13.0</v>
      </c>
      <c r="D885" s="36"/>
      <c r="E885" s="195" t="str">
        <f t="shared" si="1"/>
        <v>666-13</v>
      </c>
      <c r="F885" s="36" t="str">
        <f t="shared" si="2"/>
        <v>vivillon-13</v>
      </c>
      <c r="G885" s="196">
        <v>666.0</v>
      </c>
      <c r="H885" s="191" t="s">
        <v>1254</v>
      </c>
      <c r="I885" s="191"/>
      <c r="J885" s="191" t="s">
        <v>1254</v>
      </c>
      <c r="K885" s="191" t="s">
        <v>4372</v>
      </c>
      <c r="L885" s="197">
        <v>17.0</v>
      </c>
    </row>
    <row r="886">
      <c r="A886" s="191" t="s">
        <v>804</v>
      </c>
      <c r="B886" s="191" t="s">
        <v>819</v>
      </c>
      <c r="C886" s="198">
        <v>-14.0</v>
      </c>
      <c r="D886" s="36"/>
      <c r="E886" s="195" t="str">
        <f t="shared" si="1"/>
        <v>666-14</v>
      </c>
      <c r="F886" s="36" t="str">
        <f t="shared" si="2"/>
        <v>vivillon-14</v>
      </c>
      <c r="G886" s="196">
        <v>666.0</v>
      </c>
      <c r="H886" s="191" t="s">
        <v>1254</v>
      </c>
      <c r="I886" s="191"/>
      <c r="J886" s="191" t="s">
        <v>1254</v>
      </c>
      <c r="K886" s="191" t="s">
        <v>4372</v>
      </c>
      <c r="L886" s="197">
        <v>17.0</v>
      </c>
    </row>
    <row r="887">
      <c r="A887" s="191" t="s">
        <v>804</v>
      </c>
      <c r="B887" s="191" t="s">
        <v>820</v>
      </c>
      <c r="C887" s="198">
        <v>-15.0</v>
      </c>
      <c r="D887" s="36"/>
      <c r="E887" s="195" t="str">
        <f t="shared" si="1"/>
        <v>666-15</v>
      </c>
      <c r="F887" s="36" t="str">
        <f t="shared" si="2"/>
        <v>vivillon-15</v>
      </c>
      <c r="G887" s="196">
        <v>666.0</v>
      </c>
      <c r="H887" s="191" t="s">
        <v>1254</v>
      </c>
      <c r="I887" s="191"/>
      <c r="J887" s="191" t="s">
        <v>1254</v>
      </c>
      <c r="K887" s="191" t="s">
        <v>4372</v>
      </c>
      <c r="L887" s="197">
        <v>17.0</v>
      </c>
    </row>
    <row r="888">
      <c r="A888" s="191" t="s">
        <v>804</v>
      </c>
      <c r="B888" s="191" t="s">
        <v>821</v>
      </c>
      <c r="C888" s="198">
        <v>-16.0</v>
      </c>
      <c r="D888" s="36"/>
      <c r="E888" s="195" t="str">
        <f t="shared" si="1"/>
        <v>666-16</v>
      </c>
      <c r="F888" s="36" t="str">
        <f t="shared" si="2"/>
        <v>vivillon-16</v>
      </c>
      <c r="G888" s="196">
        <v>666.0</v>
      </c>
      <c r="H888" s="191" t="s">
        <v>1254</v>
      </c>
      <c r="I888" s="191"/>
      <c r="J888" s="191" t="s">
        <v>1254</v>
      </c>
      <c r="K888" s="191" t="s">
        <v>4372</v>
      </c>
      <c r="L888" s="197">
        <v>17.0</v>
      </c>
    </row>
    <row r="889">
      <c r="A889" s="191" t="s">
        <v>804</v>
      </c>
      <c r="B889" s="191" t="s">
        <v>822</v>
      </c>
      <c r="C889" s="198">
        <v>-17.0</v>
      </c>
      <c r="D889" s="36"/>
      <c r="E889" s="195" t="str">
        <f t="shared" si="1"/>
        <v>666-17</v>
      </c>
      <c r="F889" s="36" t="str">
        <f t="shared" si="2"/>
        <v>vivillon-17</v>
      </c>
      <c r="G889" s="196">
        <v>666.0</v>
      </c>
      <c r="H889" s="191" t="s">
        <v>1254</v>
      </c>
      <c r="I889" s="191"/>
      <c r="J889" s="191" t="s">
        <v>1254</v>
      </c>
      <c r="K889" s="191" t="s">
        <v>4372</v>
      </c>
      <c r="L889" s="197">
        <v>17.0</v>
      </c>
    </row>
    <row r="890">
      <c r="A890" s="191" t="s">
        <v>804</v>
      </c>
      <c r="B890" s="191" t="s">
        <v>823</v>
      </c>
      <c r="C890" s="198">
        <v>-18.0</v>
      </c>
      <c r="D890" s="36"/>
      <c r="E890" s="195" t="str">
        <f t="shared" si="1"/>
        <v>666-18</v>
      </c>
      <c r="F890" s="36" t="str">
        <f t="shared" si="2"/>
        <v>vivillon-18</v>
      </c>
      <c r="G890" s="196">
        <v>666.0</v>
      </c>
      <c r="H890" s="191" t="s">
        <v>1254</v>
      </c>
      <c r="I890" s="191"/>
      <c r="J890" s="191" t="s">
        <v>1254</v>
      </c>
      <c r="K890" s="191" t="s">
        <v>4372</v>
      </c>
      <c r="L890" s="197">
        <v>17.0</v>
      </c>
    </row>
    <row r="891">
      <c r="A891" s="191" t="s">
        <v>804</v>
      </c>
      <c r="B891" s="191" t="s">
        <v>824</v>
      </c>
      <c r="C891" s="198">
        <v>-19.0</v>
      </c>
      <c r="D891" s="36"/>
      <c r="E891" s="195" t="str">
        <f t="shared" si="1"/>
        <v>666-19</v>
      </c>
      <c r="F891" s="36" t="str">
        <f t="shared" si="2"/>
        <v>vivillon-19</v>
      </c>
      <c r="G891" s="196">
        <v>666.0</v>
      </c>
      <c r="H891" s="191" t="s">
        <v>1254</v>
      </c>
      <c r="I891" s="191"/>
      <c r="J891" s="191" t="s">
        <v>1254</v>
      </c>
      <c r="K891" s="191" t="s">
        <v>4372</v>
      </c>
      <c r="L891" s="197">
        <v>17.0</v>
      </c>
    </row>
    <row r="892">
      <c r="A892" s="191" t="s">
        <v>804</v>
      </c>
      <c r="B892" s="191" t="s">
        <v>807</v>
      </c>
      <c r="C892" s="198">
        <v>-2.0</v>
      </c>
      <c r="D892" s="36"/>
      <c r="E892" s="195" t="str">
        <f t="shared" si="1"/>
        <v>666-2</v>
      </c>
      <c r="F892" s="36" t="str">
        <f t="shared" si="2"/>
        <v>vivillon-2</v>
      </c>
      <c r="G892" s="196">
        <v>666.0</v>
      </c>
      <c r="H892" s="191" t="s">
        <v>1254</v>
      </c>
      <c r="I892" s="191"/>
      <c r="J892" s="191" t="s">
        <v>1254</v>
      </c>
      <c r="K892" s="191" t="s">
        <v>4372</v>
      </c>
      <c r="L892" s="197">
        <v>17.0</v>
      </c>
    </row>
    <row r="893">
      <c r="A893" s="191" t="s">
        <v>804</v>
      </c>
      <c r="B893" s="191" t="s">
        <v>808</v>
      </c>
      <c r="C893" s="198">
        <v>-3.0</v>
      </c>
      <c r="D893" s="36"/>
      <c r="E893" s="195" t="str">
        <f t="shared" si="1"/>
        <v>666-3</v>
      </c>
      <c r="F893" s="36" t="str">
        <f t="shared" si="2"/>
        <v>vivillon-3</v>
      </c>
      <c r="G893" s="196">
        <v>666.0</v>
      </c>
      <c r="H893" s="191" t="s">
        <v>1254</v>
      </c>
      <c r="I893" s="191"/>
      <c r="J893" s="191" t="s">
        <v>1254</v>
      </c>
      <c r="K893" s="191" t="s">
        <v>4372</v>
      </c>
      <c r="L893" s="197">
        <v>17.0</v>
      </c>
    </row>
    <row r="894">
      <c r="A894" s="191" t="s">
        <v>804</v>
      </c>
      <c r="B894" s="191" t="s">
        <v>809</v>
      </c>
      <c r="C894" s="198">
        <v>-4.0</v>
      </c>
      <c r="D894" s="36"/>
      <c r="E894" s="195" t="str">
        <f t="shared" si="1"/>
        <v>666-4</v>
      </c>
      <c r="F894" s="36" t="str">
        <f t="shared" si="2"/>
        <v>vivillon-4</v>
      </c>
      <c r="G894" s="196">
        <v>666.0</v>
      </c>
      <c r="H894" s="191" t="s">
        <v>1254</v>
      </c>
      <c r="I894" s="191"/>
      <c r="J894" s="191" t="s">
        <v>1254</v>
      </c>
      <c r="K894" s="191" t="s">
        <v>4372</v>
      </c>
      <c r="L894" s="197">
        <v>17.0</v>
      </c>
    </row>
    <row r="895">
      <c r="A895" s="191" t="s">
        <v>804</v>
      </c>
      <c r="B895" s="191" t="s">
        <v>810</v>
      </c>
      <c r="C895" s="198">
        <v>-5.0</v>
      </c>
      <c r="D895" s="36"/>
      <c r="E895" s="195" t="str">
        <f t="shared" si="1"/>
        <v>666-5</v>
      </c>
      <c r="F895" s="36" t="str">
        <f t="shared" si="2"/>
        <v>vivillon-5</v>
      </c>
      <c r="G895" s="196">
        <v>666.0</v>
      </c>
      <c r="H895" s="191" t="s">
        <v>1254</v>
      </c>
      <c r="I895" s="191"/>
      <c r="J895" s="191" t="s">
        <v>1254</v>
      </c>
      <c r="K895" s="191" t="s">
        <v>4372</v>
      </c>
      <c r="L895" s="197">
        <v>17.0</v>
      </c>
    </row>
    <row r="896">
      <c r="A896" s="191" t="s">
        <v>804</v>
      </c>
      <c r="B896" s="191" t="s">
        <v>811</v>
      </c>
      <c r="C896" s="198">
        <v>-6.0</v>
      </c>
      <c r="D896" s="36"/>
      <c r="E896" s="195" t="str">
        <f t="shared" si="1"/>
        <v>666-6</v>
      </c>
      <c r="F896" s="36" t="str">
        <f t="shared" si="2"/>
        <v>vivillon-6</v>
      </c>
      <c r="G896" s="196">
        <v>666.0</v>
      </c>
      <c r="H896" s="191" t="s">
        <v>1254</v>
      </c>
      <c r="I896" s="191"/>
      <c r="J896" s="191" t="s">
        <v>1254</v>
      </c>
      <c r="K896" s="191" t="s">
        <v>4372</v>
      </c>
      <c r="L896" s="197">
        <v>17.0</v>
      </c>
    </row>
    <row r="897">
      <c r="A897" s="191" t="s">
        <v>804</v>
      </c>
      <c r="B897" s="191" t="s">
        <v>812</v>
      </c>
      <c r="C897" s="198">
        <v>-7.0</v>
      </c>
      <c r="D897" s="36"/>
      <c r="E897" s="195" t="str">
        <f t="shared" si="1"/>
        <v>666-7</v>
      </c>
      <c r="F897" s="36" t="str">
        <f t="shared" si="2"/>
        <v>vivillon-7</v>
      </c>
      <c r="G897" s="196">
        <v>666.0</v>
      </c>
      <c r="H897" s="191" t="s">
        <v>1254</v>
      </c>
      <c r="I897" s="191"/>
      <c r="J897" s="191" t="s">
        <v>1254</v>
      </c>
      <c r="K897" s="191" t="s">
        <v>4372</v>
      </c>
      <c r="L897" s="197">
        <v>17.0</v>
      </c>
    </row>
    <row r="898">
      <c r="A898" s="191" t="s">
        <v>804</v>
      </c>
      <c r="B898" s="191" t="s">
        <v>813</v>
      </c>
      <c r="C898" s="198">
        <v>-8.0</v>
      </c>
      <c r="D898" s="36"/>
      <c r="E898" s="195" t="str">
        <f t="shared" si="1"/>
        <v>666-8</v>
      </c>
      <c r="F898" s="36" t="str">
        <f t="shared" si="2"/>
        <v>vivillon-8</v>
      </c>
      <c r="G898" s="196">
        <v>666.0</v>
      </c>
      <c r="H898" s="191" t="s">
        <v>1254</v>
      </c>
      <c r="I898" s="191"/>
      <c r="J898" s="191" t="s">
        <v>1254</v>
      </c>
      <c r="K898" s="191" t="s">
        <v>4372</v>
      </c>
      <c r="L898" s="197">
        <v>17.0</v>
      </c>
    </row>
    <row r="899">
      <c r="A899" s="191" t="s">
        <v>804</v>
      </c>
      <c r="B899" s="191" t="s">
        <v>814</v>
      </c>
      <c r="C899" s="198">
        <v>-9.0</v>
      </c>
      <c r="D899" s="36"/>
      <c r="E899" s="195" t="str">
        <f t="shared" si="1"/>
        <v>666-9</v>
      </c>
      <c r="F899" s="36" t="str">
        <f t="shared" si="2"/>
        <v>vivillon-9</v>
      </c>
      <c r="G899" s="196">
        <v>666.0</v>
      </c>
      <c r="H899" s="191" t="s">
        <v>1254</v>
      </c>
      <c r="I899" s="191"/>
      <c r="J899" s="191" t="s">
        <v>1254</v>
      </c>
      <c r="K899" s="191" t="s">
        <v>4372</v>
      </c>
      <c r="L899" s="197">
        <v>17.0</v>
      </c>
    </row>
    <row r="900">
      <c r="A900" s="191" t="s">
        <v>825</v>
      </c>
      <c r="B900" s="191"/>
      <c r="C900" s="36"/>
      <c r="D900" s="36"/>
      <c r="E900" s="195" t="str">
        <f t="shared" si="1"/>
        <v>667</v>
      </c>
      <c r="F900" s="36" t="str">
        <f t="shared" si="2"/>
        <v>litleo</v>
      </c>
      <c r="G900" s="196">
        <v>667.0</v>
      </c>
      <c r="H900" s="191" t="s">
        <v>1254</v>
      </c>
      <c r="I900" s="191"/>
      <c r="J900" s="191" t="s">
        <v>1254</v>
      </c>
      <c r="K900" s="191" t="s">
        <v>4373</v>
      </c>
      <c r="L900" s="197">
        <v>45.0</v>
      </c>
    </row>
    <row r="901">
      <c r="A901" s="191" t="s">
        <v>826</v>
      </c>
      <c r="B901" s="191"/>
      <c r="C901" s="36"/>
      <c r="D901" s="36"/>
      <c r="E901" s="195" t="str">
        <f t="shared" si="1"/>
        <v>668</v>
      </c>
      <c r="F901" s="36" t="str">
        <f t="shared" si="2"/>
        <v>pyroar</v>
      </c>
      <c r="G901" s="196">
        <v>668.0</v>
      </c>
      <c r="H901" s="191" t="s">
        <v>1254</v>
      </c>
      <c r="I901" s="191"/>
      <c r="J901" s="191" t="s">
        <v>1254</v>
      </c>
      <c r="K901" s="191" t="s">
        <v>4374</v>
      </c>
      <c r="L901" s="197">
        <v>46.0</v>
      </c>
    </row>
    <row r="902">
      <c r="A902" s="191" t="s">
        <v>826</v>
      </c>
      <c r="B902" s="191"/>
      <c r="C902" s="36"/>
      <c r="D902" s="36" t="s">
        <v>80</v>
      </c>
      <c r="E902" s="195" t="str">
        <f t="shared" si="1"/>
        <v>668-f</v>
      </c>
      <c r="F902" s="36" t="str">
        <f t="shared" si="2"/>
        <v>pyroar-f</v>
      </c>
      <c r="G902" s="196">
        <v>668.0</v>
      </c>
      <c r="H902" s="191" t="s">
        <v>1254</v>
      </c>
      <c r="I902" s="191"/>
      <c r="J902" s="191" t="s">
        <v>1254</v>
      </c>
      <c r="K902" s="191" t="s">
        <v>4374</v>
      </c>
      <c r="L902" s="197">
        <v>46.0</v>
      </c>
    </row>
    <row r="903">
      <c r="A903" s="191" t="s">
        <v>827</v>
      </c>
      <c r="B903" s="36" t="s">
        <v>828</v>
      </c>
      <c r="C903" s="36"/>
      <c r="D903" s="36"/>
      <c r="E903" s="195" t="str">
        <f t="shared" si="1"/>
        <v>669</v>
      </c>
      <c r="F903" s="36" t="str">
        <f t="shared" si="2"/>
        <v>flabébé</v>
      </c>
      <c r="G903" s="196">
        <v>669.0</v>
      </c>
      <c r="H903" s="191" t="s">
        <v>1254</v>
      </c>
      <c r="I903" s="191"/>
      <c r="J903" s="191" t="s">
        <v>1254</v>
      </c>
      <c r="K903" s="191" t="s">
        <v>4375</v>
      </c>
      <c r="L903" s="197">
        <v>38.0</v>
      </c>
    </row>
    <row r="904">
      <c r="A904" s="191" t="s">
        <v>827</v>
      </c>
      <c r="B904" s="36" t="s">
        <v>829</v>
      </c>
      <c r="C904" s="198">
        <v>-1.0</v>
      </c>
      <c r="D904" s="36"/>
      <c r="E904" s="195" t="str">
        <f t="shared" si="1"/>
        <v>669-1</v>
      </c>
      <c r="F904" s="36" t="str">
        <f t="shared" si="2"/>
        <v>flabébé-1</v>
      </c>
      <c r="G904" s="196">
        <v>669.0</v>
      </c>
      <c r="H904" s="191" t="s">
        <v>1254</v>
      </c>
      <c r="I904" s="191"/>
      <c r="J904" s="191" t="s">
        <v>1254</v>
      </c>
      <c r="K904" s="191" t="s">
        <v>4375</v>
      </c>
      <c r="L904" s="197">
        <v>38.0</v>
      </c>
    </row>
    <row r="905">
      <c r="A905" s="191" t="s">
        <v>827</v>
      </c>
      <c r="B905" s="36" t="s">
        <v>830</v>
      </c>
      <c r="C905" s="198">
        <v>-2.0</v>
      </c>
      <c r="D905" s="36"/>
      <c r="E905" s="195" t="str">
        <f t="shared" si="1"/>
        <v>669-2</v>
      </c>
      <c r="F905" s="36" t="str">
        <f t="shared" si="2"/>
        <v>flabébé-2</v>
      </c>
      <c r="G905" s="196">
        <v>669.0</v>
      </c>
      <c r="H905" s="191" t="s">
        <v>1254</v>
      </c>
      <c r="I905" s="191"/>
      <c r="J905" s="191" t="s">
        <v>1254</v>
      </c>
      <c r="K905" s="191" t="s">
        <v>4375</v>
      </c>
      <c r="L905" s="197">
        <v>38.0</v>
      </c>
    </row>
    <row r="906">
      <c r="A906" s="191" t="s">
        <v>827</v>
      </c>
      <c r="B906" s="36" t="s">
        <v>831</v>
      </c>
      <c r="C906" s="198">
        <v>-3.0</v>
      </c>
      <c r="D906" s="36"/>
      <c r="E906" s="195" t="str">
        <f t="shared" si="1"/>
        <v>669-3</v>
      </c>
      <c r="F906" s="36" t="str">
        <f t="shared" si="2"/>
        <v>flabébé-3</v>
      </c>
      <c r="G906" s="196">
        <v>669.0</v>
      </c>
      <c r="H906" s="191" t="s">
        <v>1254</v>
      </c>
      <c r="I906" s="191"/>
      <c r="J906" s="191" t="s">
        <v>1254</v>
      </c>
      <c r="K906" s="191" t="s">
        <v>4375</v>
      </c>
      <c r="L906" s="197">
        <v>38.0</v>
      </c>
    </row>
    <row r="907">
      <c r="A907" s="191" t="s">
        <v>827</v>
      </c>
      <c r="B907" s="36" t="s">
        <v>832</v>
      </c>
      <c r="C907" s="198">
        <v>-4.0</v>
      </c>
      <c r="D907" s="36"/>
      <c r="E907" s="195" t="str">
        <f t="shared" si="1"/>
        <v>669-4</v>
      </c>
      <c r="F907" s="36" t="str">
        <f t="shared" si="2"/>
        <v>flabébé-4</v>
      </c>
      <c r="G907" s="196">
        <v>669.0</v>
      </c>
      <c r="H907" s="191" t="s">
        <v>1254</v>
      </c>
      <c r="I907" s="191"/>
      <c r="J907" s="191" t="s">
        <v>1254</v>
      </c>
      <c r="K907" s="191" t="s">
        <v>4375</v>
      </c>
      <c r="L907" s="197">
        <v>38.0</v>
      </c>
    </row>
    <row r="908">
      <c r="A908" s="191" t="s">
        <v>833</v>
      </c>
      <c r="B908" s="36" t="s">
        <v>828</v>
      </c>
      <c r="C908" s="36"/>
      <c r="D908" s="36"/>
      <c r="E908" s="195" t="str">
        <f t="shared" si="1"/>
        <v>670</v>
      </c>
      <c r="F908" s="36" t="str">
        <f t="shared" si="2"/>
        <v>floette</v>
      </c>
      <c r="G908" s="196">
        <v>670.0</v>
      </c>
      <c r="H908" s="191" t="s">
        <v>1254</v>
      </c>
      <c r="I908" s="191"/>
      <c r="J908" s="191" t="s">
        <v>1254</v>
      </c>
      <c r="K908" s="191" t="s">
        <v>4376</v>
      </c>
      <c r="L908" s="197">
        <v>39.0</v>
      </c>
    </row>
    <row r="909">
      <c r="A909" s="191" t="s">
        <v>833</v>
      </c>
      <c r="B909" s="36" t="s">
        <v>829</v>
      </c>
      <c r="C909" s="198">
        <v>-1.0</v>
      </c>
      <c r="D909" s="36"/>
      <c r="E909" s="195" t="str">
        <f t="shared" si="1"/>
        <v>670-1</v>
      </c>
      <c r="F909" s="36" t="str">
        <f t="shared" si="2"/>
        <v>floette-1</v>
      </c>
      <c r="G909" s="196">
        <v>670.0</v>
      </c>
      <c r="H909" s="191" t="s">
        <v>1254</v>
      </c>
      <c r="I909" s="191"/>
      <c r="J909" s="191" t="s">
        <v>1254</v>
      </c>
      <c r="K909" s="191" t="s">
        <v>4376</v>
      </c>
      <c r="L909" s="197">
        <v>39.0</v>
      </c>
    </row>
    <row r="910">
      <c r="A910" s="191" t="s">
        <v>833</v>
      </c>
      <c r="B910" s="36" t="s">
        <v>830</v>
      </c>
      <c r="C910" s="198">
        <v>-2.0</v>
      </c>
      <c r="D910" s="36"/>
      <c r="E910" s="195" t="str">
        <f t="shared" si="1"/>
        <v>670-2</v>
      </c>
      <c r="F910" s="36" t="str">
        <f t="shared" si="2"/>
        <v>floette-2</v>
      </c>
      <c r="G910" s="196">
        <v>670.0</v>
      </c>
      <c r="H910" s="191" t="s">
        <v>1254</v>
      </c>
      <c r="I910" s="191"/>
      <c r="J910" s="191" t="s">
        <v>1254</v>
      </c>
      <c r="K910" s="191" t="s">
        <v>4376</v>
      </c>
      <c r="L910" s="197">
        <v>39.0</v>
      </c>
    </row>
    <row r="911">
      <c r="A911" s="191" t="s">
        <v>833</v>
      </c>
      <c r="B911" s="36" t="s">
        <v>831</v>
      </c>
      <c r="C911" s="198">
        <v>-3.0</v>
      </c>
      <c r="D911" s="36"/>
      <c r="E911" s="195" t="str">
        <f t="shared" si="1"/>
        <v>670-3</v>
      </c>
      <c r="F911" s="36" t="str">
        <f t="shared" si="2"/>
        <v>floette-3</v>
      </c>
      <c r="G911" s="196">
        <v>670.0</v>
      </c>
      <c r="H911" s="191" t="s">
        <v>1254</v>
      </c>
      <c r="I911" s="191"/>
      <c r="J911" s="191" t="s">
        <v>1254</v>
      </c>
      <c r="K911" s="191" t="s">
        <v>4376</v>
      </c>
      <c r="L911" s="197">
        <v>39.0</v>
      </c>
    </row>
    <row r="912">
      <c r="A912" s="191" t="s">
        <v>833</v>
      </c>
      <c r="B912" s="36" t="s">
        <v>832</v>
      </c>
      <c r="C912" s="198">
        <v>-4.0</v>
      </c>
      <c r="D912" s="36"/>
      <c r="E912" s="195" t="str">
        <f t="shared" si="1"/>
        <v>670-4</v>
      </c>
      <c r="F912" s="36" t="str">
        <f t="shared" si="2"/>
        <v>floette-4</v>
      </c>
      <c r="G912" s="196">
        <v>670.0</v>
      </c>
      <c r="H912" s="191" t="s">
        <v>1254</v>
      </c>
      <c r="I912" s="191"/>
      <c r="J912" s="191" t="s">
        <v>1254</v>
      </c>
      <c r="K912" s="191" t="s">
        <v>4376</v>
      </c>
      <c r="L912" s="197">
        <v>39.0</v>
      </c>
    </row>
    <row r="913">
      <c r="A913" s="191" t="s">
        <v>833</v>
      </c>
      <c r="B913" s="36" t="s">
        <v>834</v>
      </c>
      <c r="C913" s="198">
        <v>-5.0</v>
      </c>
      <c r="D913" s="36"/>
      <c r="E913" s="195" t="str">
        <f t="shared" si="1"/>
        <v>670-5</v>
      </c>
      <c r="F913" s="36" t="str">
        <f t="shared" si="2"/>
        <v>floette-5</v>
      </c>
      <c r="G913" s="196">
        <v>670.0</v>
      </c>
      <c r="H913" s="191" t="s">
        <v>1254</v>
      </c>
      <c r="I913" s="191"/>
      <c r="J913" s="191" t="s">
        <v>1254</v>
      </c>
      <c r="K913" s="191"/>
      <c r="L913" s="197">
        <v>39.0</v>
      </c>
    </row>
    <row r="914">
      <c r="A914" s="191" t="s">
        <v>835</v>
      </c>
      <c r="B914" s="36" t="s">
        <v>828</v>
      </c>
      <c r="C914" s="36"/>
      <c r="D914" s="36"/>
      <c r="E914" s="195" t="str">
        <f t="shared" si="1"/>
        <v>671</v>
      </c>
      <c r="F914" s="36" t="str">
        <f t="shared" si="2"/>
        <v>florges</v>
      </c>
      <c r="G914" s="196">
        <v>671.0</v>
      </c>
      <c r="H914" s="191" t="s">
        <v>1254</v>
      </c>
      <c r="I914" s="191"/>
      <c r="J914" s="191" t="s">
        <v>1254</v>
      </c>
      <c r="K914" s="191" t="s">
        <v>4377</v>
      </c>
      <c r="L914" s="197">
        <v>40.0</v>
      </c>
    </row>
    <row r="915">
      <c r="A915" s="191" t="s">
        <v>835</v>
      </c>
      <c r="B915" s="36" t="s">
        <v>829</v>
      </c>
      <c r="C915" s="198">
        <v>-1.0</v>
      </c>
      <c r="D915" s="36"/>
      <c r="E915" s="195" t="str">
        <f t="shared" si="1"/>
        <v>671-1</v>
      </c>
      <c r="F915" s="36" t="str">
        <f t="shared" si="2"/>
        <v>florges-1</v>
      </c>
      <c r="G915" s="196">
        <v>671.0</v>
      </c>
      <c r="H915" s="191" t="s">
        <v>1254</v>
      </c>
      <c r="I915" s="191"/>
      <c r="J915" s="191" t="s">
        <v>1254</v>
      </c>
      <c r="K915" s="191" t="s">
        <v>4377</v>
      </c>
      <c r="L915" s="197">
        <v>40.0</v>
      </c>
    </row>
    <row r="916">
      <c r="A916" s="191" t="s">
        <v>835</v>
      </c>
      <c r="B916" s="36" t="s">
        <v>830</v>
      </c>
      <c r="C916" s="198">
        <v>-2.0</v>
      </c>
      <c r="D916" s="36"/>
      <c r="E916" s="195" t="str">
        <f t="shared" si="1"/>
        <v>671-2</v>
      </c>
      <c r="F916" s="36" t="str">
        <f t="shared" si="2"/>
        <v>florges-2</v>
      </c>
      <c r="G916" s="196">
        <v>671.0</v>
      </c>
      <c r="H916" s="191" t="s">
        <v>1254</v>
      </c>
      <c r="I916" s="191"/>
      <c r="J916" s="191" t="s">
        <v>1254</v>
      </c>
      <c r="K916" s="191" t="s">
        <v>4377</v>
      </c>
      <c r="L916" s="197">
        <v>40.0</v>
      </c>
    </row>
    <row r="917">
      <c r="A917" s="191" t="s">
        <v>835</v>
      </c>
      <c r="B917" s="36" t="s">
        <v>831</v>
      </c>
      <c r="C917" s="198">
        <v>-3.0</v>
      </c>
      <c r="D917" s="36"/>
      <c r="E917" s="195" t="str">
        <f t="shared" si="1"/>
        <v>671-3</v>
      </c>
      <c r="F917" s="36" t="str">
        <f t="shared" si="2"/>
        <v>florges-3</v>
      </c>
      <c r="G917" s="196">
        <v>671.0</v>
      </c>
      <c r="H917" s="191" t="s">
        <v>1254</v>
      </c>
      <c r="I917" s="191"/>
      <c r="J917" s="191" t="s">
        <v>1254</v>
      </c>
      <c r="K917" s="191" t="s">
        <v>4377</v>
      </c>
      <c r="L917" s="197">
        <v>40.0</v>
      </c>
    </row>
    <row r="918">
      <c r="A918" s="191" t="s">
        <v>835</v>
      </c>
      <c r="B918" s="191" t="s">
        <v>832</v>
      </c>
      <c r="C918" s="198">
        <v>-4.0</v>
      </c>
      <c r="D918" s="36"/>
      <c r="E918" s="195" t="str">
        <f t="shared" si="1"/>
        <v>671-4</v>
      </c>
      <c r="F918" s="36" t="str">
        <f t="shared" si="2"/>
        <v>florges-4</v>
      </c>
      <c r="G918" s="196">
        <v>671.0</v>
      </c>
      <c r="H918" s="191" t="s">
        <v>1254</v>
      </c>
      <c r="I918" s="191"/>
      <c r="J918" s="191" t="s">
        <v>1254</v>
      </c>
      <c r="K918" s="191" t="s">
        <v>4377</v>
      </c>
      <c r="L918" s="197">
        <v>40.0</v>
      </c>
    </row>
    <row r="919">
      <c r="A919" s="191" t="s">
        <v>836</v>
      </c>
      <c r="B919" s="191"/>
      <c r="C919" s="36"/>
      <c r="D919" s="36"/>
      <c r="E919" s="195" t="str">
        <f t="shared" si="1"/>
        <v>672</v>
      </c>
      <c r="F919" s="36" t="str">
        <f t="shared" si="2"/>
        <v>skiddo</v>
      </c>
      <c r="G919" s="196">
        <v>672.0</v>
      </c>
      <c r="H919" s="191" t="s">
        <v>1254</v>
      </c>
      <c r="I919" s="191"/>
      <c r="J919" s="191" t="s">
        <v>1254</v>
      </c>
      <c r="K919" s="191" t="s">
        <v>4378</v>
      </c>
      <c r="L919" s="197">
        <v>41.0</v>
      </c>
    </row>
    <row r="920">
      <c r="A920" s="191" t="s">
        <v>837</v>
      </c>
      <c r="B920" s="191"/>
      <c r="C920" s="36"/>
      <c r="D920" s="36"/>
      <c r="E920" s="195" t="str">
        <f t="shared" si="1"/>
        <v>673</v>
      </c>
      <c r="F920" s="36" t="str">
        <f t="shared" si="2"/>
        <v>gogoat</v>
      </c>
      <c r="G920" s="196">
        <v>673.0</v>
      </c>
      <c r="H920" s="191" t="s">
        <v>1254</v>
      </c>
      <c r="I920" s="191"/>
      <c r="J920" s="191" t="s">
        <v>1254</v>
      </c>
      <c r="K920" s="191" t="s">
        <v>4379</v>
      </c>
      <c r="L920" s="197">
        <v>42.0</v>
      </c>
    </row>
    <row r="921">
      <c r="A921" s="191" t="s">
        <v>838</v>
      </c>
      <c r="B921" s="191"/>
      <c r="C921" s="36"/>
      <c r="D921" s="36"/>
      <c r="E921" s="195" t="str">
        <f t="shared" si="1"/>
        <v>674</v>
      </c>
      <c r="F921" s="36" t="str">
        <f t="shared" si="2"/>
        <v>pancham</v>
      </c>
      <c r="G921" s="196">
        <v>674.0</v>
      </c>
      <c r="H921" s="197">
        <v>111.0</v>
      </c>
      <c r="I921" s="191"/>
      <c r="J921" s="191" t="s">
        <v>1254</v>
      </c>
      <c r="K921" s="191" t="s">
        <v>1254</v>
      </c>
      <c r="L921" s="197">
        <v>47.0</v>
      </c>
    </row>
    <row r="922">
      <c r="A922" s="191" t="s">
        <v>839</v>
      </c>
      <c r="B922" s="191"/>
      <c r="C922" s="36"/>
      <c r="D922" s="36"/>
      <c r="E922" s="195" t="str">
        <f t="shared" si="1"/>
        <v>675</v>
      </c>
      <c r="F922" s="36" t="str">
        <f t="shared" si="2"/>
        <v>pangoro</v>
      </c>
      <c r="G922" s="196">
        <v>675.0</v>
      </c>
      <c r="H922" s="197">
        <v>112.0</v>
      </c>
      <c r="I922" s="191"/>
      <c r="J922" s="191" t="s">
        <v>1254</v>
      </c>
      <c r="K922" s="191" t="s">
        <v>1254</v>
      </c>
      <c r="L922" s="197">
        <v>48.0</v>
      </c>
    </row>
    <row r="923">
      <c r="A923" s="191" t="s">
        <v>840</v>
      </c>
      <c r="B923" s="191" t="s">
        <v>500</v>
      </c>
      <c r="C923" s="36"/>
      <c r="D923" s="36"/>
      <c r="E923" s="195" t="str">
        <f t="shared" si="1"/>
        <v>676</v>
      </c>
      <c r="F923" s="36" t="str">
        <f t="shared" si="2"/>
        <v>furfrou</v>
      </c>
      <c r="G923" s="196">
        <v>676.0</v>
      </c>
      <c r="H923" s="191" t="s">
        <v>1254</v>
      </c>
      <c r="I923" s="191"/>
      <c r="J923" s="191" t="s">
        <v>1254</v>
      </c>
      <c r="K923" s="191" t="s">
        <v>1254</v>
      </c>
      <c r="L923" s="197">
        <v>158.0</v>
      </c>
    </row>
    <row r="924">
      <c r="A924" s="191" t="s">
        <v>840</v>
      </c>
      <c r="B924" s="191" t="s">
        <v>841</v>
      </c>
      <c r="C924" s="198">
        <v>-1.0</v>
      </c>
      <c r="D924" s="36"/>
      <c r="E924" s="195" t="str">
        <f t="shared" si="1"/>
        <v>676-1</v>
      </c>
      <c r="F924" s="36" t="str">
        <f t="shared" si="2"/>
        <v>furfrou-1</v>
      </c>
      <c r="G924" s="196">
        <v>676.0</v>
      </c>
      <c r="H924" s="191" t="s">
        <v>1254</v>
      </c>
      <c r="I924" s="191"/>
      <c r="J924" s="191" t="s">
        <v>1254</v>
      </c>
      <c r="K924" s="191" t="s">
        <v>1254</v>
      </c>
      <c r="L924" s="197">
        <v>158.0</v>
      </c>
    </row>
    <row r="925">
      <c r="A925" s="191" t="s">
        <v>840</v>
      </c>
      <c r="B925" s="191" t="s">
        <v>842</v>
      </c>
      <c r="C925" s="198">
        <v>-2.0</v>
      </c>
      <c r="D925" s="36"/>
      <c r="E925" s="195" t="str">
        <f t="shared" si="1"/>
        <v>676-2</v>
      </c>
      <c r="F925" s="36" t="str">
        <f t="shared" si="2"/>
        <v>furfrou-2</v>
      </c>
      <c r="G925" s="196">
        <v>676.0</v>
      </c>
      <c r="H925" s="191" t="s">
        <v>1254</v>
      </c>
      <c r="I925" s="191"/>
      <c r="J925" s="191" t="s">
        <v>1254</v>
      </c>
      <c r="K925" s="191" t="s">
        <v>1254</v>
      </c>
      <c r="L925" s="197">
        <v>158.0</v>
      </c>
    </row>
    <row r="926">
      <c r="A926" s="191" t="s">
        <v>840</v>
      </c>
      <c r="B926" s="191" t="s">
        <v>843</v>
      </c>
      <c r="C926" s="198">
        <v>-3.0</v>
      </c>
      <c r="D926" s="36"/>
      <c r="E926" s="195" t="str">
        <f t="shared" si="1"/>
        <v>676-3</v>
      </c>
      <c r="F926" s="36" t="str">
        <f t="shared" si="2"/>
        <v>furfrou-3</v>
      </c>
      <c r="G926" s="196">
        <v>676.0</v>
      </c>
      <c r="H926" s="191" t="s">
        <v>1254</v>
      </c>
      <c r="I926" s="191"/>
      <c r="J926" s="191" t="s">
        <v>1254</v>
      </c>
      <c r="K926" s="191" t="s">
        <v>1254</v>
      </c>
      <c r="L926" s="197">
        <v>158.0</v>
      </c>
    </row>
    <row r="927">
      <c r="A927" s="191" t="s">
        <v>840</v>
      </c>
      <c r="B927" s="191" t="s">
        <v>844</v>
      </c>
      <c r="C927" s="198">
        <v>-4.0</v>
      </c>
      <c r="D927" s="36"/>
      <c r="E927" s="195" t="str">
        <f t="shared" si="1"/>
        <v>676-4</v>
      </c>
      <c r="F927" s="36" t="str">
        <f t="shared" si="2"/>
        <v>furfrou-4</v>
      </c>
      <c r="G927" s="196">
        <v>676.0</v>
      </c>
      <c r="H927" s="191" t="s">
        <v>1254</v>
      </c>
      <c r="I927" s="191"/>
      <c r="J927" s="191" t="s">
        <v>1254</v>
      </c>
      <c r="K927" s="191" t="s">
        <v>1254</v>
      </c>
      <c r="L927" s="197">
        <v>158.0</v>
      </c>
    </row>
    <row r="928">
      <c r="A928" s="191" t="s">
        <v>840</v>
      </c>
      <c r="B928" s="191" t="s">
        <v>845</v>
      </c>
      <c r="C928" s="198">
        <v>-5.0</v>
      </c>
      <c r="D928" s="36"/>
      <c r="E928" s="195" t="str">
        <f t="shared" si="1"/>
        <v>676-5</v>
      </c>
      <c r="F928" s="36" t="str">
        <f t="shared" si="2"/>
        <v>furfrou-5</v>
      </c>
      <c r="G928" s="196">
        <v>676.0</v>
      </c>
      <c r="H928" s="191" t="s">
        <v>1254</v>
      </c>
      <c r="I928" s="191"/>
      <c r="J928" s="191" t="s">
        <v>1254</v>
      </c>
      <c r="K928" s="191" t="s">
        <v>1254</v>
      </c>
      <c r="L928" s="197">
        <v>158.0</v>
      </c>
    </row>
    <row r="929">
      <c r="A929" s="191" t="s">
        <v>840</v>
      </c>
      <c r="B929" s="191" t="s">
        <v>846</v>
      </c>
      <c r="C929" s="198">
        <v>-6.0</v>
      </c>
      <c r="D929" s="36"/>
      <c r="E929" s="195" t="str">
        <f t="shared" si="1"/>
        <v>676-6</v>
      </c>
      <c r="F929" s="36" t="str">
        <f t="shared" si="2"/>
        <v>furfrou-6</v>
      </c>
      <c r="G929" s="196">
        <v>676.0</v>
      </c>
      <c r="H929" s="191" t="s">
        <v>1254</v>
      </c>
      <c r="I929" s="191"/>
      <c r="J929" s="191" t="s">
        <v>1254</v>
      </c>
      <c r="K929" s="191" t="s">
        <v>1254</v>
      </c>
      <c r="L929" s="197">
        <v>158.0</v>
      </c>
    </row>
    <row r="930">
      <c r="A930" s="191" t="s">
        <v>840</v>
      </c>
      <c r="B930" s="191" t="s">
        <v>847</v>
      </c>
      <c r="C930" s="198">
        <v>-7.0</v>
      </c>
      <c r="D930" s="36"/>
      <c r="E930" s="195" t="str">
        <f t="shared" si="1"/>
        <v>676-7</v>
      </c>
      <c r="F930" s="36" t="str">
        <f t="shared" si="2"/>
        <v>furfrou-7</v>
      </c>
      <c r="G930" s="196">
        <v>676.0</v>
      </c>
      <c r="H930" s="191" t="s">
        <v>1254</v>
      </c>
      <c r="I930" s="191"/>
      <c r="J930" s="191" t="s">
        <v>1254</v>
      </c>
      <c r="K930" s="191" t="s">
        <v>1254</v>
      </c>
      <c r="L930" s="197">
        <v>158.0</v>
      </c>
    </row>
    <row r="931">
      <c r="A931" s="191" t="s">
        <v>840</v>
      </c>
      <c r="B931" s="191" t="s">
        <v>848</v>
      </c>
      <c r="C931" s="198">
        <v>-8.0</v>
      </c>
      <c r="D931" s="36"/>
      <c r="E931" s="195" t="str">
        <f t="shared" si="1"/>
        <v>676-8</v>
      </c>
      <c r="F931" s="36" t="str">
        <f t="shared" si="2"/>
        <v>furfrou-8</v>
      </c>
      <c r="G931" s="196">
        <v>676.0</v>
      </c>
      <c r="H931" s="191" t="s">
        <v>1254</v>
      </c>
      <c r="I931" s="191"/>
      <c r="J931" s="191" t="s">
        <v>1254</v>
      </c>
      <c r="K931" s="191" t="s">
        <v>1254</v>
      </c>
      <c r="L931" s="197">
        <v>158.0</v>
      </c>
    </row>
    <row r="932">
      <c r="A932" s="191" t="s">
        <v>840</v>
      </c>
      <c r="B932" s="191" t="s">
        <v>849</v>
      </c>
      <c r="C932" s="198">
        <v>-9.0</v>
      </c>
      <c r="D932" s="36"/>
      <c r="E932" s="195" t="str">
        <f t="shared" si="1"/>
        <v>676-9</v>
      </c>
      <c r="F932" s="36" t="str">
        <f t="shared" si="2"/>
        <v>furfrou-9</v>
      </c>
      <c r="G932" s="196">
        <v>676.0</v>
      </c>
      <c r="H932" s="191" t="s">
        <v>1254</v>
      </c>
      <c r="I932" s="191"/>
      <c r="J932" s="191" t="s">
        <v>1254</v>
      </c>
      <c r="K932" s="191" t="s">
        <v>1254</v>
      </c>
      <c r="L932" s="197">
        <v>158.0</v>
      </c>
    </row>
    <row r="933">
      <c r="A933" s="191" t="s">
        <v>850</v>
      </c>
      <c r="B933" s="191"/>
      <c r="C933" s="36"/>
      <c r="D933" s="36"/>
      <c r="E933" s="195" t="str">
        <f t="shared" si="1"/>
        <v>677</v>
      </c>
      <c r="F933" s="36" t="str">
        <f t="shared" si="2"/>
        <v>espurr</v>
      </c>
      <c r="G933" s="196">
        <v>677.0</v>
      </c>
      <c r="H933" s="197">
        <v>208.0</v>
      </c>
      <c r="I933" s="191"/>
      <c r="J933" s="191" t="s">
        <v>1254</v>
      </c>
      <c r="K933" s="191" t="s">
        <v>4380</v>
      </c>
      <c r="L933" s="197">
        <v>43.0</v>
      </c>
    </row>
    <row r="934">
      <c r="A934" s="191" t="s">
        <v>851</v>
      </c>
      <c r="B934" s="191"/>
      <c r="C934" s="36"/>
      <c r="D934" s="36"/>
      <c r="E934" s="195" t="str">
        <f t="shared" si="1"/>
        <v>678</v>
      </c>
      <c r="F934" s="36" t="str">
        <f t="shared" si="2"/>
        <v>meowstic</v>
      </c>
      <c r="G934" s="196">
        <v>678.0</v>
      </c>
      <c r="H934" s="197">
        <v>209.0</v>
      </c>
      <c r="I934" s="191"/>
      <c r="J934" s="191" t="s">
        <v>1254</v>
      </c>
      <c r="K934" s="191" t="s">
        <v>4381</v>
      </c>
      <c r="L934" s="197">
        <v>44.0</v>
      </c>
    </row>
    <row r="935">
      <c r="A935" s="191" t="s">
        <v>851</v>
      </c>
      <c r="B935" s="191"/>
      <c r="C935" s="36"/>
      <c r="D935" s="36" t="s">
        <v>80</v>
      </c>
      <c r="E935" s="195" t="str">
        <f t="shared" si="1"/>
        <v>678-f</v>
      </c>
      <c r="F935" s="36" t="str">
        <f t="shared" si="2"/>
        <v>meowstic-f</v>
      </c>
      <c r="G935" s="196">
        <v>678.0</v>
      </c>
      <c r="H935" s="197">
        <v>209.0</v>
      </c>
      <c r="I935" s="191"/>
      <c r="J935" s="191" t="s">
        <v>1254</v>
      </c>
      <c r="K935" s="191" t="s">
        <v>4381</v>
      </c>
      <c r="L935" s="197">
        <v>44.0</v>
      </c>
    </row>
    <row r="936">
      <c r="A936" s="191" t="s">
        <v>852</v>
      </c>
      <c r="B936" s="191"/>
      <c r="C936" s="36"/>
      <c r="D936" s="36"/>
      <c r="E936" s="195" t="str">
        <f t="shared" si="1"/>
        <v>679</v>
      </c>
      <c r="F936" s="36" t="str">
        <f t="shared" si="2"/>
        <v>honedge</v>
      </c>
      <c r="G936" s="196">
        <v>679.0</v>
      </c>
      <c r="H936" s="197">
        <v>330.0</v>
      </c>
      <c r="I936" s="191"/>
      <c r="J936" s="191" t="s">
        <v>1254</v>
      </c>
      <c r="K936" s="191" t="s">
        <v>1254</v>
      </c>
      <c r="L936" s="197">
        <v>71.0</v>
      </c>
    </row>
    <row r="937">
      <c r="A937" s="191" t="s">
        <v>853</v>
      </c>
      <c r="B937" s="191"/>
      <c r="C937" s="36"/>
      <c r="D937" s="36"/>
      <c r="E937" s="195" t="str">
        <f t="shared" si="1"/>
        <v>680</v>
      </c>
      <c r="F937" s="36" t="str">
        <f t="shared" si="2"/>
        <v>doublade</v>
      </c>
      <c r="G937" s="196">
        <v>680.0</v>
      </c>
      <c r="H937" s="197">
        <v>331.0</v>
      </c>
      <c r="I937" s="191"/>
      <c r="J937" s="191" t="s">
        <v>1254</v>
      </c>
      <c r="K937" s="191" t="s">
        <v>1254</v>
      </c>
      <c r="L937" s="197">
        <v>72.0</v>
      </c>
    </row>
    <row r="938">
      <c r="A938" s="191" t="s">
        <v>854</v>
      </c>
      <c r="B938" s="191"/>
      <c r="C938" s="36"/>
      <c r="D938" s="36"/>
      <c r="E938" s="195" t="str">
        <f t="shared" si="1"/>
        <v>681</v>
      </c>
      <c r="F938" s="36" t="str">
        <f t="shared" si="2"/>
        <v>aegislash</v>
      </c>
      <c r="G938" s="196">
        <v>681.0</v>
      </c>
      <c r="H938" s="197">
        <v>332.0</v>
      </c>
      <c r="I938" s="191"/>
      <c r="J938" s="191" t="s">
        <v>1254</v>
      </c>
      <c r="K938" s="191" t="s">
        <v>1254</v>
      </c>
      <c r="L938" s="197">
        <v>73.0</v>
      </c>
    </row>
    <row r="939">
      <c r="A939" s="191" t="s">
        <v>855</v>
      </c>
      <c r="B939" s="191"/>
      <c r="C939" s="36"/>
      <c r="D939" s="36"/>
      <c r="E939" s="195" t="str">
        <f t="shared" si="1"/>
        <v>682</v>
      </c>
      <c r="F939" s="36" t="str">
        <f t="shared" si="2"/>
        <v>spritzee</v>
      </c>
      <c r="G939" s="196">
        <v>682.0</v>
      </c>
      <c r="H939" s="197">
        <v>212.0</v>
      </c>
      <c r="I939" s="191"/>
      <c r="J939" s="191" t="s">
        <v>1254</v>
      </c>
      <c r="K939" s="191" t="s">
        <v>1254</v>
      </c>
      <c r="L939" s="197">
        <v>96.0</v>
      </c>
    </row>
    <row r="940">
      <c r="A940" s="191" t="s">
        <v>856</v>
      </c>
      <c r="B940" s="191"/>
      <c r="C940" s="36"/>
      <c r="D940" s="36"/>
      <c r="E940" s="195" t="str">
        <f t="shared" si="1"/>
        <v>683</v>
      </c>
      <c r="F940" s="36" t="str">
        <f t="shared" si="2"/>
        <v>aromatisse</v>
      </c>
      <c r="G940" s="196">
        <v>683.0</v>
      </c>
      <c r="H940" s="197">
        <v>213.0</v>
      </c>
      <c r="I940" s="191"/>
      <c r="J940" s="191" t="s">
        <v>1254</v>
      </c>
      <c r="K940" s="191" t="s">
        <v>1254</v>
      </c>
      <c r="L940" s="197">
        <v>97.0</v>
      </c>
    </row>
    <row r="941">
      <c r="A941" s="191" t="s">
        <v>857</v>
      </c>
      <c r="B941" s="191"/>
      <c r="C941" s="36"/>
      <c r="D941" s="36"/>
      <c r="E941" s="195" t="str">
        <f t="shared" si="1"/>
        <v>684</v>
      </c>
      <c r="F941" s="36" t="str">
        <f t="shared" si="2"/>
        <v>swirlix</v>
      </c>
      <c r="G941" s="196">
        <v>684.0</v>
      </c>
      <c r="H941" s="197">
        <v>210.0</v>
      </c>
      <c r="I941" s="191"/>
      <c r="J941" s="191" t="s">
        <v>1254</v>
      </c>
      <c r="K941" s="191" t="s">
        <v>1254</v>
      </c>
      <c r="L941" s="197">
        <v>98.0</v>
      </c>
    </row>
    <row r="942">
      <c r="A942" s="191" t="s">
        <v>858</v>
      </c>
      <c r="B942" s="191"/>
      <c r="C942" s="36"/>
      <c r="D942" s="36"/>
      <c r="E942" s="195" t="str">
        <f t="shared" si="1"/>
        <v>685</v>
      </c>
      <c r="F942" s="36" t="str">
        <f t="shared" si="2"/>
        <v>slurpuff</v>
      </c>
      <c r="G942" s="196">
        <v>685.0</v>
      </c>
      <c r="H942" s="197">
        <v>211.0</v>
      </c>
      <c r="I942" s="191"/>
      <c r="J942" s="191" t="s">
        <v>1254</v>
      </c>
      <c r="K942" s="191" t="s">
        <v>1254</v>
      </c>
      <c r="L942" s="197">
        <v>99.0</v>
      </c>
    </row>
    <row r="943">
      <c r="A943" s="191" t="s">
        <v>859</v>
      </c>
      <c r="B943" s="191"/>
      <c r="C943" s="36"/>
      <c r="D943" s="36"/>
      <c r="E943" s="195" t="str">
        <f t="shared" si="1"/>
        <v>686</v>
      </c>
      <c r="F943" s="36" t="str">
        <f t="shared" si="2"/>
        <v>inkay</v>
      </c>
      <c r="G943" s="196">
        <v>686.0</v>
      </c>
      <c r="H943" s="197">
        <v>290.0</v>
      </c>
      <c r="I943" s="191"/>
      <c r="J943" s="191" t="s">
        <v>1254</v>
      </c>
      <c r="K943" s="191" t="s">
        <v>4382</v>
      </c>
      <c r="L943" s="197">
        <v>159.0</v>
      </c>
    </row>
    <row r="944">
      <c r="A944" s="191" t="s">
        <v>860</v>
      </c>
      <c r="B944" s="191"/>
      <c r="C944" s="36"/>
      <c r="D944" s="36"/>
      <c r="E944" s="195" t="str">
        <f t="shared" si="1"/>
        <v>687</v>
      </c>
      <c r="F944" s="36" t="str">
        <f t="shared" si="2"/>
        <v>malamar</v>
      </c>
      <c r="G944" s="196">
        <v>687.0</v>
      </c>
      <c r="H944" s="197">
        <v>291.0</v>
      </c>
      <c r="I944" s="191"/>
      <c r="J944" s="191" t="s">
        <v>1254</v>
      </c>
      <c r="K944" s="191" t="s">
        <v>4383</v>
      </c>
      <c r="L944" s="197">
        <v>160.0</v>
      </c>
    </row>
    <row r="945">
      <c r="A945" s="191" t="s">
        <v>861</v>
      </c>
      <c r="B945" s="191"/>
      <c r="C945" s="36"/>
      <c r="D945" s="36"/>
      <c r="E945" s="195" t="str">
        <f t="shared" si="1"/>
        <v>688</v>
      </c>
      <c r="F945" s="36" t="str">
        <f t="shared" si="2"/>
        <v>binacle</v>
      </c>
      <c r="G945" s="196">
        <v>688.0</v>
      </c>
      <c r="H945" s="197">
        <v>234.0</v>
      </c>
      <c r="I945" s="191"/>
      <c r="J945" s="191" t="s">
        <v>1254</v>
      </c>
      <c r="K945" s="191" t="s">
        <v>1254</v>
      </c>
      <c r="L945" s="197">
        <v>34.0</v>
      </c>
    </row>
    <row r="946">
      <c r="A946" s="191" t="s">
        <v>862</v>
      </c>
      <c r="B946" s="191"/>
      <c r="C946" s="36"/>
      <c r="D946" s="36"/>
      <c r="E946" s="195" t="str">
        <f t="shared" si="1"/>
        <v>689</v>
      </c>
      <c r="F946" s="36" t="str">
        <f t="shared" si="2"/>
        <v>barbaracle</v>
      </c>
      <c r="G946" s="196">
        <v>689.0</v>
      </c>
      <c r="H946" s="197">
        <v>235.0</v>
      </c>
      <c r="I946" s="191"/>
      <c r="J946" s="191" t="s">
        <v>1254</v>
      </c>
      <c r="K946" s="191" t="s">
        <v>1254</v>
      </c>
      <c r="L946" s="197">
        <v>35.0</v>
      </c>
    </row>
    <row r="947">
      <c r="A947" s="191" t="s">
        <v>863</v>
      </c>
      <c r="B947" s="191"/>
      <c r="C947" s="36"/>
      <c r="D947" s="36"/>
      <c r="E947" s="195" t="str">
        <f t="shared" si="1"/>
        <v>690</v>
      </c>
      <c r="F947" s="36" t="str">
        <f t="shared" si="2"/>
        <v>skrelp</v>
      </c>
      <c r="G947" s="196">
        <v>690.0</v>
      </c>
      <c r="H947" s="191" t="s">
        <v>4384</v>
      </c>
      <c r="I947" s="191"/>
      <c r="J947" s="191" t="s">
        <v>1254</v>
      </c>
      <c r="K947" s="191" t="s">
        <v>4385</v>
      </c>
      <c r="L947" s="197">
        <v>161.0</v>
      </c>
    </row>
    <row r="948">
      <c r="A948" s="191" t="s">
        <v>864</v>
      </c>
      <c r="B948" s="191"/>
      <c r="C948" s="36"/>
      <c r="D948" s="36"/>
      <c r="E948" s="195" t="str">
        <f t="shared" si="1"/>
        <v>691</v>
      </c>
      <c r="F948" s="36" t="str">
        <f t="shared" si="2"/>
        <v>dragalge</v>
      </c>
      <c r="G948" s="196">
        <v>691.0</v>
      </c>
      <c r="H948" s="191" t="s">
        <v>4386</v>
      </c>
      <c r="I948" s="191"/>
      <c r="J948" s="191" t="s">
        <v>1254</v>
      </c>
      <c r="K948" s="191" t="s">
        <v>4387</v>
      </c>
      <c r="L948" s="197">
        <v>162.0</v>
      </c>
    </row>
    <row r="949">
      <c r="A949" s="191" t="s">
        <v>865</v>
      </c>
      <c r="B949" s="191"/>
      <c r="C949" s="36"/>
      <c r="D949" s="36"/>
      <c r="E949" s="195" t="str">
        <f t="shared" si="1"/>
        <v>692</v>
      </c>
      <c r="F949" s="36" t="str">
        <f t="shared" si="2"/>
        <v>clauncher</v>
      </c>
      <c r="G949" s="196">
        <v>692.0</v>
      </c>
      <c r="H949" s="191" t="s">
        <v>4388</v>
      </c>
      <c r="I949" s="191"/>
      <c r="J949" s="191" t="s">
        <v>1254</v>
      </c>
      <c r="K949" s="191" t="s">
        <v>4389</v>
      </c>
      <c r="L949" s="197">
        <v>163.0</v>
      </c>
    </row>
    <row r="950">
      <c r="A950" s="191" t="s">
        <v>866</v>
      </c>
      <c r="B950" s="191"/>
      <c r="C950" s="36"/>
      <c r="D950" s="36"/>
      <c r="E950" s="195" t="str">
        <f t="shared" si="1"/>
        <v>693</v>
      </c>
      <c r="F950" s="36" t="str">
        <f t="shared" si="2"/>
        <v>clawitzer</v>
      </c>
      <c r="G950" s="196">
        <v>693.0</v>
      </c>
      <c r="H950" s="191" t="s">
        <v>4390</v>
      </c>
      <c r="I950" s="191"/>
      <c r="J950" s="191" t="s">
        <v>1254</v>
      </c>
      <c r="K950" s="191" t="s">
        <v>4391</v>
      </c>
      <c r="L950" s="197">
        <v>164.0</v>
      </c>
    </row>
    <row r="951">
      <c r="A951" s="191" t="s">
        <v>867</v>
      </c>
      <c r="B951" s="191"/>
      <c r="C951" s="36"/>
      <c r="D951" s="36"/>
      <c r="E951" s="195" t="str">
        <f t="shared" si="1"/>
        <v>694</v>
      </c>
      <c r="F951" s="36" t="str">
        <f t="shared" si="2"/>
        <v>helioptile</v>
      </c>
      <c r="G951" s="196">
        <v>694.0</v>
      </c>
      <c r="H951" s="197">
        <v>318.0</v>
      </c>
      <c r="I951" s="191"/>
      <c r="J951" s="191" t="s">
        <v>1254</v>
      </c>
      <c r="K951" s="191" t="s">
        <v>1254</v>
      </c>
      <c r="L951" s="197">
        <v>202.0</v>
      </c>
    </row>
    <row r="952">
      <c r="A952" s="191" t="s">
        <v>868</v>
      </c>
      <c r="B952" s="191"/>
      <c r="C952" s="36"/>
      <c r="D952" s="36"/>
      <c r="E952" s="195" t="str">
        <f t="shared" si="1"/>
        <v>695</v>
      </c>
      <c r="F952" s="36" t="str">
        <f t="shared" si="2"/>
        <v>heliolisk</v>
      </c>
      <c r="G952" s="196">
        <v>695.0</v>
      </c>
      <c r="H952" s="197">
        <v>319.0</v>
      </c>
      <c r="I952" s="191"/>
      <c r="J952" s="191" t="s">
        <v>1254</v>
      </c>
      <c r="K952" s="191" t="s">
        <v>1254</v>
      </c>
      <c r="L952" s="197">
        <v>203.0</v>
      </c>
    </row>
    <row r="953">
      <c r="A953" s="191" t="s">
        <v>869</v>
      </c>
      <c r="B953" s="191"/>
      <c r="C953" s="36"/>
      <c r="D953" s="36"/>
      <c r="E953" s="195" t="str">
        <f t="shared" si="1"/>
        <v>696</v>
      </c>
      <c r="F953" s="36" t="str">
        <f t="shared" si="2"/>
        <v>tyrunt</v>
      </c>
      <c r="G953" s="196">
        <v>696.0</v>
      </c>
      <c r="H953" s="191" t="s">
        <v>4392</v>
      </c>
      <c r="I953" s="191"/>
      <c r="J953" s="191" t="s">
        <v>1254</v>
      </c>
      <c r="K953" s="191" t="s">
        <v>1254</v>
      </c>
      <c r="L953" s="197">
        <v>193.0</v>
      </c>
    </row>
    <row r="954">
      <c r="A954" s="191" t="s">
        <v>870</v>
      </c>
      <c r="B954" s="191"/>
      <c r="C954" s="36"/>
      <c r="D954" s="36"/>
      <c r="E954" s="195" t="str">
        <f t="shared" si="1"/>
        <v>697</v>
      </c>
      <c r="F954" s="36" t="str">
        <f t="shared" si="2"/>
        <v>tyrantrum</v>
      </c>
      <c r="G954" s="196">
        <v>697.0</v>
      </c>
      <c r="H954" s="191" t="s">
        <v>4393</v>
      </c>
      <c r="I954" s="191"/>
      <c r="J954" s="191" t="s">
        <v>1254</v>
      </c>
      <c r="K954" s="191" t="s">
        <v>1254</v>
      </c>
      <c r="L954" s="197">
        <v>194.0</v>
      </c>
    </row>
    <row r="955">
      <c r="A955" s="191" t="s">
        <v>871</v>
      </c>
      <c r="B955" s="191"/>
      <c r="C955" s="36"/>
      <c r="D955" s="36"/>
      <c r="E955" s="195" t="str">
        <f t="shared" si="1"/>
        <v>698</v>
      </c>
      <c r="F955" s="36" t="str">
        <f t="shared" si="2"/>
        <v>amaura</v>
      </c>
      <c r="G955" s="196">
        <v>698.0</v>
      </c>
      <c r="H955" s="191" t="s">
        <v>4394</v>
      </c>
      <c r="I955" s="191"/>
      <c r="J955" s="191" t="s">
        <v>1254</v>
      </c>
      <c r="K955" s="191" t="s">
        <v>1254</v>
      </c>
      <c r="L955" s="197">
        <v>195.0</v>
      </c>
    </row>
    <row r="956">
      <c r="A956" s="191" t="s">
        <v>872</v>
      </c>
      <c r="B956" s="191"/>
      <c r="C956" s="36"/>
      <c r="D956" s="36"/>
      <c r="E956" s="195" t="str">
        <f t="shared" si="1"/>
        <v>699</v>
      </c>
      <c r="F956" s="36" t="str">
        <f t="shared" si="2"/>
        <v>aurorus</v>
      </c>
      <c r="G956" s="196">
        <v>699.0</v>
      </c>
      <c r="H956" s="191" t="s">
        <v>4395</v>
      </c>
      <c r="I956" s="191"/>
      <c r="J956" s="191" t="s">
        <v>1254</v>
      </c>
      <c r="K956" s="191" t="s">
        <v>1254</v>
      </c>
      <c r="L956" s="197">
        <v>196.0</v>
      </c>
    </row>
    <row r="957">
      <c r="A957" s="191" t="s">
        <v>873</v>
      </c>
      <c r="B957" s="191"/>
      <c r="C957" s="36"/>
      <c r="D957" s="36"/>
      <c r="E957" s="195" t="str">
        <f t="shared" si="1"/>
        <v>700</v>
      </c>
      <c r="F957" s="36" t="str">
        <f t="shared" si="2"/>
        <v>sylveon</v>
      </c>
      <c r="G957" s="196">
        <v>700.0</v>
      </c>
      <c r="H957" s="197">
        <v>204.0</v>
      </c>
      <c r="I957" s="191"/>
      <c r="J957" s="197">
        <v>33.0</v>
      </c>
      <c r="K957" s="191" t="s">
        <v>4396</v>
      </c>
      <c r="L957" s="197">
        <v>108.0</v>
      </c>
    </row>
    <row r="958">
      <c r="A958" s="191" t="s">
        <v>874</v>
      </c>
      <c r="B958" s="191"/>
      <c r="C958" s="36"/>
      <c r="D958" s="36"/>
      <c r="E958" s="195" t="str">
        <f t="shared" si="1"/>
        <v>701</v>
      </c>
      <c r="F958" s="36" t="str">
        <f t="shared" si="2"/>
        <v>hawlucha</v>
      </c>
      <c r="G958" s="196">
        <v>701.0</v>
      </c>
      <c r="H958" s="197">
        <v>320.0</v>
      </c>
      <c r="I958" s="191"/>
      <c r="J958" s="191" t="s">
        <v>1254</v>
      </c>
      <c r="K958" s="191" t="s">
        <v>4397</v>
      </c>
      <c r="L958" s="197">
        <v>181.0</v>
      </c>
    </row>
    <row r="959">
      <c r="A959" s="191" t="s">
        <v>875</v>
      </c>
      <c r="B959" s="191"/>
      <c r="C959" s="36"/>
      <c r="D959" s="36"/>
      <c r="E959" s="195" t="str">
        <f t="shared" si="1"/>
        <v>702</v>
      </c>
      <c r="F959" s="36" t="str">
        <f t="shared" si="2"/>
        <v>dedenne</v>
      </c>
      <c r="G959" s="196">
        <v>702.0</v>
      </c>
      <c r="H959" s="191" t="s">
        <v>4398</v>
      </c>
      <c r="I959" s="191"/>
      <c r="J959" s="191" t="s">
        <v>1254</v>
      </c>
      <c r="K959" s="191" t="s">
        <v>4399</v>
      </c>
      <c r="L959" s="197">
        <v>51.0</v>
      </c>
    </row>
    <row r="960">
      <c r="A960" s="191" t="s">
        <v>876</v>
      </c>
      <c r="B960" s="191"/>
      <c r="C960" s="36"/>
      <c r="D960" s="36"/>
      <c r="E960" s="195" t="str">
        <f t="shared" si="1"/>
        <v>703</v>
      </c>
      <c r="F960" s="36" t="str">
        <f t="shared" si="2"/>
        <v>carbink</v>
      </c>
      <c r="G960" s="196">
        <v>703.0</v>
      </c>
      <c r="H960" s="191" t="s">
        <v>4400</v>
      </c>
      <c r="I960" s="191"/>
      <c r="J960" s="191" t="s">
        <v>1254</v>
      </c>
      <c r="K960" s="191" t="s">
        <v>4401</v>
      </c>
      <c r="L960" s="197">
        <v>131.0</v>
      </c>
    </row>
    <row r="961">
      <c r="A961" s="191" t="s">
        <v>877</v>
      </c>
      <c r="B961" s="191"/>
      <c r="C961" s="36"/>
      <c r="D961" s="36"/>
      <c r="E961" s="195" t="str">
        <f t="shared" si="1"/>
        <v>704</v>
      </c>
      <c r="F961" s="36" t="str">
        <f t="shared" si="2"/>
        <v>goomy</v>
      </c>
      <c r="G961" s="196">
        <v>704.0</v>
      </c>
      <c r="H961" s="197">
        <v>389.0</v>
      </c>
      <c r="I961" s="191"/>
      <c r="J961" s="197">
        <v>115.0</v>
      </c>
      <c r="K961" s="191" t="s">
        <v>4402</v>
      </c>
      <c r="L961" s="197">
        <v>165.0</v>
      </c>
    </row>
    <row r="962">
      <c r="A962" s="191" t="s">
        <v>878</v>
      </c>
      <c r="B962" s="191" t="s">
        <v>97</v>
      </c>
      <c r="C962" s="36"/>
      <c r="D962" s="36"/>
      <c r="E962" s="195" t="str">
        <f t="shared" si="1"/>
        <v>705</v>
      </c>
      <c r="F962" s="36" t="str">
        <f t="shared" si="2"/>
        <v>sliggoo</v>
      </c>
      <c r="G962" s="196">
        <v>705.0</v>
      </c>
      <c r="H962" s="197">
        <v>390.0</v>
      </c>
      <c r="I962" s="191"/>
      <c r="J962" s="191"/>
      <c r="K962" s="191" t="s">
        <v>4403</v>
      </c>
      <c r="L962" s="197">
        <v>166.0</v>
      </c>
    </row>
    <row r="963">
      <c r="A963" s="191" t="s">
        <v>878</v>
      </c>
      <c r="B963" s="191" t="s">
        <v>139</v>
      </c>
      <c r="C963" s="198">
        <v>-1.0</v>
      </c>
      <c r="D963" s="36"/>
      <c r="E963" s="195" t="str">
        <f t="shared" si="1"/>
        <v>705-1</v>
      </c>
      <c r="F963" s="36" t="str">
        <f t="shared" si="2"/>
        <v>sliggoo-1</v>
      </c>
      <c r="G963" s="196">
        <v>705.0</v>
      </c>
      <c r="H963" s="191"/>
      <c r="I963" s="191"/>
      <c r="J963" s="197">
        <v>116.0</v>
      </c>
      <c r="K963" s="191" t="s">
        <v>4403</v>
      </c>
      <c r="L963" s="197">
        <v>166.0</v>
      </c>
    </row>
    <row r="964">
      <c r="A964" s="191" t="s">
        <v>879</v>
      </c>
      <c r="B964" s="191" t="s">
        <v>97</v>
      </c>
      <c r="C964" s="36"/>
      <c r="D964" s="36"/>
      <c r="E964" s="195" t="str">
        <f t="shared" si="1"/>
        <v>706</v>
      </c>
      <c r="F964" s="36" t="str">
        <f t="shared" si="2"/>
        <v>goodra</v>
      </c>
      <c r="G964" s="196">
        <v>706.0</v>
      </c>
      <c r="H964" s="197">
        <v>391.0</v>
      </c>
      <c r="I964" s="191"/>
      <c r="J964" s="191"/>
      <c r="K964" s="191" t="s">
        <v>4404</v>
      </c>
      <c r="L964" s="197">
        <v>167.0</v>
      </c>
    </row>
    <row r="965">
      <c r="A965" s="191" t="s">
        <v>879</v>
      </c>
      <c r="B965" s="191" t="s">
        <v>139</v>
      </c>
      <c r="C965" s="198">
        <v>-1.0</v>
      </c>
      <c r="D965" s="36"/>
      <c r="E965" s="195" t="str">
        <f t="shared" si="1"/>
        <v>706-1</v>
      </c>
      <c r="F965" s="36" t="str">
        <f t="shared" si="2"/>
        <v>goodra-1</v>
      </c>
      <c r="G965" s="196">
        <v>706.0</v>
      </c>
      <c r="H965" s="191"/>
      <c r="I965" s="191"/>
      <c r="J965" s="197">
        <v>117.0</v>
      </c>
      <c r="K965" s="191" t="s">
        <v>4404</v>
      </c>
      <c r="L965" s="197">
        <v>167.0</v>
      </c>
    </row>
    <row r="966">
      <c r="A966" s="191" t="s">
        <v>880</v>
      </c>
      <c r="B966" s="191"/>
      <c r="C966" s="36"/>
      <c r="D966" s="36"/>
      <c r="E966" s="195" t="str">
        <f t="shared" si="1"/>
        <v>707</v>
      </c>
      <c r="F966" s="36" t="str">
        <f t="shared" si="2"/>
        <v>klefki</v>
      </c>
      <c r="G966" s="196">
        <v>707.0</v>
      </c>
      <c r="H966" s="191" t="s">
        <v>4405</v>
      </c>
      <c r="I966" s="191"/>
      <c r="J966" s="191" t="s">
        <v>1254</v>
      </c>
      <c r="K966" s="191" t="s">
        <v>4406</v>
      </c>
      <c r="L966" s="197">
        <v>188.0</v>
      </c>
    </row>
    <row r="967">
      <c r="A967" s="191" t="s">
        <v>881</v>
      </c>
      <c r="B967" s="191"/>
      <c r="C967" s="36"/>
      <c r="D967" s="36"/>
      <c r="E967" s="195" t="str">
        <f t="shared" si="1"/>
        <v>708</v>
      </c>
      <c r="F967" s="36" t="str">
        <f t="shared" si="2"/>
        <v>phantump</v>
      </c>
      <c r="G967" s="196">
        <v>708.0</v>
      </c>
      <c r="H967" s="197">
        <v>338.0</v>
      </c>
      <c r="I967" s="191"/>
      <c r="J967" s="191" t="s">
        <v>1254</v>
      </c>
      <c r="K967" s="191" t="s">
        <v>4407</v>
      </c>
      <c r="L967" s="197">
        <v>182.0</v>
      </c>
    </row>
    <row r="968">
      <c r="A968" s="191" t="s">
        <v>882</v>
      </c>
      <c r="B968" s="191"/>
      <c r="C968" s="36"/>
      <c r="D968" s="36"/>
      <c r="E968" s="195" t="str">
        <f t="shared" si="1"/>
        <v>709</v>
      </c>
      <c r="F968" s="36" t="str">
        <f t="shared" si="2"/>
        <v>trevenant</v>
      </c>
      <c r="G968" s="196">
        <v>709.0</v>
      </c>
      <c r="H968" s="197">
        <v>339.0</v>
      </c>
      <c r="I968" s="191"/>
      <c r="J968" s="191" t="s">
        <v>1254</v>
      </c>
      <c r="K968" s="191" t="s">
        <v>4408</v>
      </c>
      <c r="L968" s="197">
        <v>183.0</v>
      </c>
    </row>
    <row r="969">
      <c r="A969" s="191" t="s">
        <v>883</v>
      </c>
      <c r="B969" s="36" t="s">
        <v>884</v>
      </c>
      <c r="C969" s="36"/>
      <c r="D969" s="36"/>
      <c r="E969" s="195" t="str">
        <f t="shared" si="1"/>
        <v>710</v>
      </c>
      <c r="F969" s="36" t="str">
        <f t="shared" si="2"/>
        <v>pumpkaboo</v>
      </c>
      <c r="G969" s="196">
        <v>710.0</v>
      </c>
      <c r="H969" s="197">
        <v>191.0</v>
      </c>
      <c r="I969" s="191"/>
      <c r="J969" s="191" t="s">
        <v>1254</v>
      </c>
      <c r="K969" s="191" t="s">
        <v>1254</v>
      </c>
      <c r="L969" s="197">
        <v>204.0</v>
      </c>
    </row>
    <row r="970">
      <c r="A970" s="191" t="s">
        <v>883</v>
      </c>
      <c r="B970" s="36" t="s">
        <v>885</v>
      </c>
      <c r="C970" s="198">
        <v>-1.0</v>
      </c>
      <c r="D970" s="36"/>
      <c r="E970" s="195" t="str">
        <f t="shared" si="1"/>
        <v>710-1</v>
      </c>
      <c r="F970" s="36" t="str">
        <f t="shared" si="2"/>
        <v>pumpkaboo-1</v>
      </c>
      <c r="G970" s="196">
        <v>710.0</v>
      </c>
      <c r="H970" s="197">
        <v>191.0</v>
      </c>
      <c r="I970" s="191"/>
      <c r="J970" s="191" t="s">
        <v>1254</v>
      </c>
      <c r="K970" s="191" t="s">
        <v>1254</v>
      </c>
      <c r="L970" s="197">
        <v>204.0</v>
      </c>
    </row>
    <row r="971">
      <c r="A971" s="191" t="s">
        <v>883</v>
      </c>
      <c r="B971" s="36" t="s">
        <v>886</v>
      </c>
      <c r="C971" s="198">
        <v>-2.0</v>
      </c>
      <c r="D971" s="36"/>
      <c r="E971" s="195" t="str">
        <f t="shared" si="1"/>
        <v>710-2</v>
      </c>
      <c r="F971" s="36" t="str">
        <f t="shared" si="2"/>
        <v>pumpkaboo-2</v>
      </c>
      <c r="G971" s="196">
        <v>710.0</v>
      </c>
      <c r="H971" s="197">
        <v>191.0</v>
      </c>
      <c r="I971" s="191"/>
      <c r="J971" s="191" t="s">
        <v>1254</v>
      </c>
      <c r="K971" s="191" t="s">
        <v>1254</v>
      </c>
      <c r="L971" s="197">
        <v>204.0</v>
      </c>
    </row>
    <row r="972">
      <c r="A972" s="191" t="s">
        <v>883</v>
      </c>
      <c r="B972" s="36" t="s">
        <v>887</v>
      </c>
      <c r="C972" s="198">
        <v>-3.0</v>
      </c>
      <c r="D972" s="36"/>
      <c r="E972" s="195" t="str">
        <f t="shared" si="1"/>
        <v>710-3</v>
      </c>
      <c r="F972" s="36" t="str">
        <f t="shared" si="2"/>
        <v>pumpkaboo-3</v>
      </c>
      <c r="G972" s="196">
        <v>710.0</v>
      </c>
      <c r="H972" s="197">
        <v>191.0</v>
      </c>
      <c r="I972" s="191"/>
      <c r="J972" s="191" t="s">
        <v>1254</v>
      </c>
      <c r="K972" s="191" t="s">
        <v>1254</v>
      </c>
      <c r="L972" s="197">
        <v>204.0</v>
      </c>
    </row>
    <row r="973">
      <c r="A973" s="191" t="s">
        <v>888</v>
      </c>
      <c r="B973" s="36" t="s">
        <v>884</v>
      </c>
      <c r="C973" s="36"/>
      <c r="D973" s="36"/>
      <c r="E973" s="195" t="str">
        <f t="shared" si="1"/>
        <v>711</v>
      </c>
      <c r="F973" s="36" t="str">
        <f t="shared" si="2"/>
        <v>gourgeist</v>
      </c>
      <c r="G973" s="196">
        <v>711.0</v>
      </c>
      <c r="H973" s="197">
        <v>192.0</v>
      </c>
      <c r="I973" s="191"/>
      <c r="J973" s="191" t="s">
        <v>1254</v>
      </c>
      <c r="K973" s="191" t="s">
        <v>1254</v>
      </c>
      <c r="L973" s="197">
        <v>205.0</v>
      </c>
    </row>
    <row r="974">
      <c r="A974" s="191" t="s">
        <v>888</v>
      </c>
      <c r="B974" s="36" t="s">
        <v>885</v>
      </c>
      <c r="C974" s="198">
        <v>-1.0</v>
      </c>
      <c r="D974" s="36"/>
      <c r="E974" s="195" t="str">
        <f t="shared" si="1"/>
        <v>711-1</v>
      </c>
      <c r="F974" s="36" t="str">
        <f t="shared" si="2"/>
        <v>gourgeist-1</v>
      </c>
      <c r="G974" s="196">
        <v>711.0</v>
      </c>
      <c r="H974" s="197">
        <v>192.0</v>
      </c>
      <c r="I974" s="191"/>
      <c r="J974" s="191" t="s">
        <v>1254</v>
      </c>
      <c r="K974" s="191" t="s">
        <v>1254</v>
      </c>
      <c r="L974" s="197">
        <v>205.0</v>
      </c>
    </row>
    <row r="975">
      <c r="A975" s="191" t="s">
        <v>888</v>
      </c>
      <c r="B975" s="36" t="s">
        <v>886</v>
      </c>
      <c r="C975" s="198">
        <v>-2.0</v>
      </c>
      <c r="D975" s="36"/>
      <c r="E975" s="195" t="str">
        <f t="shared" si="1"/>
        <v>711-2</v>
      </c>
      <c r="F975" s="36" t="str">
        <f t="shared" si="2"/>
        <v>gourgeist-2</v>
      </c>
      <c r="G975" s="196">
        <v>711.0</v>
      </c>
      <c r="H975" s="197">
        <v>192.0</v>
      </c>
      <c r="I975" s="191"/>
      <c r="J975" s="191" t="s">
        <v>1254</v>
      </c>
      <c r="K975" s="191" t="s">
        <v>1254</v>
      </c>
      <c r="L975" s="197">
        <v>205.0</v>
      </c>
    </row>
    <row r="976">
      <c r="A976" s="191" t="s">
        <v>888</v>
      </c>
      <c r="B976" s="191" t="s">
        <v>887</v>
      </c>
      <c r="C976" s="198">
        <v>-3.0</v>
      </c>
      <c r="D976" s="36"/>
      <c r="E976" s="195" t="str">
        <f t="shared" si="1"/>
        <v>711-3</v>
      </c>
      <c r="F976" s="36" t="str">
        <f t="shared" si="2"/>
        <v>gourgeist-3</v>
      </c>
      <c r="G976" s="196">
        <v>711.0</v>
      </c>
      <c r="H976" s="197">
        <v>192.0</v>
      </c>
      <c r="I976" s="191"/>
      <c r="J976" s="191" t="s">
        <v>1254</v>
      </c>
      <c r="K976" s="191" t="s">
        <v>1254</v>
      </c>
      <c r="L976" s="197">
        <v>205.0</v>
      </c>
    </row>
    <row r="977">
      <c r="A977" s="191" t="s">
        <v>889</v>
      </c>
      <c r="B977" s="191"/>
      <c r="C977" s="36"/>
      <c r="D977" s="36"/>
      <c r="E977" s="195" t="str">
        <f t="shared" si="1"/>
        <v>712</v>
      </c>
      <c r="F977" s="36" t="str">
        <f t="shared" si="2"/>
        <v>bergmite</v>
      </c>
      <c r="G977" s="196">
        <v>712.0</v>
      </c>
      <c r="H977" s="197">
        <v>358.0</v>
      </c>
      <c r="I977" s="191"/>
      <c r="J977" s="197">
        <v>215.0</v>
      </c>
      <c r="K977" s="191" t="s">
        <v>4409</v>
      </c>
      <c r="L977" s="197">
        <v>174.0</v>
      </c>
    </row>
    <row r="978">
      <c r="A978" s="191" t="s">
        <v>890</v>
      </c>
      <c r="B978" s="191" t="s">
        <v>97</v>
      </c>
      <c r="C978" s="36"/>
      <c r="D978" s="36"/>
      <c r="E978" s="195" t="str">
        <f t="shared" si="1"/>
        <v>713</v>
      </c>
      <c r="F978" s="36" t="str">
        <f t="shared" si="2"/>
        <v>avalugg</v>
      </c>
      <c r="G978" s="196">
        <v>713.0</v>
      </c>
      <c r="H978" s="197">
        <v>359.0</v>
      </c>
      <c r="I978" s="191"/>
      <c r="J978" s="191"/>
      <c r="K978" s="191" t="s">
        <v>4410</v>
      </c>
      <c r="L978" s="197">
        <v>175.0</v>
      </c>
    </row>
    <row r="979">
      <c r="A979" s="191" t="s">
        <v>890</v>
      </c>
      <c r="B979" s="191" t="s">
        <v>139</v>
      </c>
      <c r="C979" s="198">
        <v>-1.0</v>
      </c>
      <c r="D979" s="36"/>
      <c r="E979" s="195" t="str">
        <f t="shared" si="1"/>
        <v>713-1</v>
      </c>
      <c r="F979" s="36" t="str">
        <f t="shared" si="2"/>
        <v>avalugg-1</v>
      </c>
      <c r="G979" s="196">
        <v>713.0</v>
      </c>
      <c r="H979" s="191"/>
      <c r="I979" s="191"/>
      <c r="J979" s="197">
        <v>216.0</v>
      </c>
      <c r="K979" s="191" t="s">
        <v>4410</v>
      </c>
      <c r="L979" s="197">
        <v>175.0</v>
      </c>
    </row>
    <row r="980">
      <c r="A980" s="191" t="s">
        <v>891</v>
      </c>
      <c r="B980" s="191"/>
      <c r="C980" s="36"/>
      <c r="D980" s="36"/>
      <c r="E980" s="195" t="str">
        <f t="shared" si="1"/>
        <v>714</v>
      </c>
      <c r="F980" s="36" t="str">
        <f t="shared" si="2"/>
        <v>noibat</v>
      </c>
      <c r="G980" s="196">
        <v>714.0</v>
      </c>
      <c r="H980" s="197">
        <v>176.0</v>
      </c>
      <c r="I980" s="191"/>
      <c r="J980" s="191" t="s">
        <v>1254</v>
      </c>
      <c r="K980" s="191" t="s">
        <v>4411</v>
      </c>
      <c r="L980" s="197">
        <v>186.0</v>
      </c>
    </row>
    <row r="981">
      <c r="A981" s="191" t="s">
        <v>892</v>
      </c>
      <c r="B981" s="191"/>
      <c r="C981" s="36"/>
      <c r="D981" s="36"/>
      <c r="E981" s="195" t="str">
        <f t="shared" si="1"/>
        <v>715</v>
      </c>
      <c r="F981" s="36" t="str">
        <f t="shared" si="2"/>
        <v>noivern</v>
      </c>
      <c r="G981" s="196">
        <v>715.0</v>
      </c>
      <c r="H981" s="197">
        <v>177.0</v>
      </c>
      <c r="I981" s="191"/>
      <c r="J981" s="191" t="s">
        <v>1254</v>
      </c>
      <c r="K981" s="191" t="s">
        <v>4412</v>
      </c>
      <c r="L981" s="197">
        <v>187.0</v>
      </c>
    </row>
    <row r="982">
      <c r="A982" s="191" t="s">
        <v>893</v>
      </c>
      <c r="B982" s="191"/>
      <c r="C982" s="36"/>
      <c r="D982" s="36"/>
      <c r="E982" s="195" t="str">
        <f t="shared" si="1"/>
        <v>716</v>
      </c>
      <c r="F982" s="36" t="str">
        <f t="shared" si="2"/>
        <v>xerneas</v>
      </c>
      <c r="G982" s="196">
        <v>716.0</v>
      </c>
      <c r="H982" s="191" t="s">
        <v>1254</v>
      </c>
      <c r="I982" s="191"/>
      <c r="J982" s="191" t="s">
        <v>1254</v>
      </c>
      <c r="K982" s="191" t="s">
        <v>1254</v>
      </c>
      <c r="L982" s="197">
        <v>228.0</v>
      </c>
    </row>
    <row r="983">
      <c r="A983" s="191" t="s">
        <v>894</v>
      </c>
      <c r="B983" s="200"/>
      <c r="C983" s="36"/>
      <c r="D983" s="200"/>
      <c r="E983" s="195" t="str">
        <f t="shared" si="1"/>
        <v>717</v>
      </c>
      <c r="F983" s="36" t="str">
        <f t="shared" si="2"/>
        <v>yveltal</v>
      </c>
      <c r="G983" s="196">
        <v>717.0</v>
      </c>
      <c r="H983" s="191" t="s">
        <v>1254</v>
      </c>
      <c r="I983" s="191"/>
      <c r="J983" s="191" t="s">
        <v>1254</v>
      </c>
      <c r="K983" s="191" t="s">
        <v>1254</v>
      </c>
      <c r="L983" s="197">
        <v>229.0</v>
      </c>
    </row>
    <row r="984">
      <c r="A984" s="191" t="s">
        <v>895</v>
      </c>
      <c r="B984" s="201">
        <v>0.5</v>
      </c>
      <c r="C984" s="202"/>
      <c r="D984" s="200"/>
      <c r="E984" s="195" t="str">
        <f t="shared" si="1"/>
        <v>718</v>
      </c>
      <c r="F984" s="36" t="str">
        <f t="shared" si="2"/>
        <v>zygarde</v>
      </c>
      <c r="G984" s="196">
        <v>718.0</v>
      </c>
      <c r="H984" s="191" t="s">
        <v>1254</v>
      </c>
      <c r="I984" s="191"/>
      <c r="J984" s="191" t="s">
        <v>1254</v>
      </c>
      <c r="K984" s="191" t="s">
        <v>1254</v>
      </c>
      <c r="L984" s="197">
        <v>230.0</v>
      </c>
    </row>
    <row r="985">
      <c r="A985" s="191" t="s">
        <v>895</v>
      </c>
      <c r="B985" s="201">
        <v>0.1</v>
      </c>
      <c r="C985" s="203">
        <v>-1.0</v>
      </c>
      <c r="D985" s="200"/>
      <c r="E985" s="195" t="str">
        <f t="shared" si="1"/>
        <v>718-1</v>
      </c>
      <c r="F985" s="36" t="str">
        <f t="shared" si="2"/>
        <v>zygarde-1</v>
      </c>
      <c r="G985" s="196">
        <v>718.0</v>
      </c>
      <c r="H985" s="191" t="s">
        <v>1254</v>
      </c>
      <c r="I985" s="191"/>
      <c r="J985" s="191" t="s">
        <v>1254</v>
      </c>
      <c r="K985" s="191" t="s">
        <v>1254</v>
      </c>
      <c r="L985" s="197">
        <v>230.0</v>
      </c>
    </row>
    <row r="986">
      <c r="A986" s="191" t="s">
        <v>896</v>
      </c>
      <c r="B986" s="191"/>
      <c r="C986" s="36"/>
      <c r="D986" s="36"/>
      <c r="E986" s="195" t="str">
        <f t="shared" si="1"/>
        <v>719</v>
      </c>
      <c r="F986" s="36" t="str">
        <f t="shared" si="2"/>
        <v>diancie</v>
      </c>
      <c r="G986" s="196">
        <v>719.0</v>
      </c>
      <c r="H986" s="191" t="s">
        <v>1254</v>
      </c>
      <c r="I986" s="191"/>
      <c r="J986" s="191" t="s">
        <v>1254</v>
      </c>
      <c r="K986" s="191" t="s">
        <v>1254</v>
      </c>
      <c r="L986" s="191" t="s">
        <v>1254</v>
      </c>
    </row>
    <row r="987">
      <c r="A987" s="191" t="s">
        <v>897</v>
      </c>
      <c r="B987" s="191"/>
      <c r="C987" s="36"/>
      <c r="D987" s="36"/>
      <c r="E987" s="195" t="str">
        <f t="shared" si="1"/>
        <v>720</v>
      </c>
      <c r="F987" s="36" t="str">
        <f t="shared" si="2"/>
        <v>hoopa</v>
      </c>
      <c r="G987" s="196">
        <v>720.0</v>
      </c>
      <c r="H987" s="191" t="s">
        <v>1254</v>
      </c>
      <c r="I987" s="191"/>
      <c r="J987" s="191" t="s">
        <v>1254</v>
      </c>
      <c r="K987" s="191" t="s">
        <v>1254</v>
      </c>
      <c r="L987" s="191" t="s">
        <v>4413</v>
      </c>
    </row>
    <row r="988">
      <c r="A988" s="191" t="s">
        <v>897</v>
      </c>
      <c r="B988" s="191" t="s">
        <v>898</v>
      </c>
      <c r="C988" s="198">
        <v>-1.0</v>
      </c>
      <c r="D988" s="36"/>
      <c r="E988" s="195" t="str">
        <f t="shared" si="1"/>
        <v>720-1</v>
      </c>
      <c r="F988" s="36" t="str">
        <f t="shared" si="2"/>
        <v>hoopa-1</v>
      </c>
      <c r="G988" s="196">
        <v>720.0</v>
      </c>
      <c r="H988" s="191" t="s">
        <v>1254</v>
      </c>
      <c r="I988" s="191"/>
      <c r="J988" s="191" t="s">
        <v>1254</v>
      </c>
      <c r="K988" s="191" t="s">
        <v>1254</v>
      </c>
      <c r="L988" s="191" t="s">
        <v>4413</v>
      </c>
    </row>
    <row r="989">
      <c r="A989" s="191" t="s">
        <v>899</v>
      </c>
      <c r="B989" s="191"/>
      <c r="C989" s="36"/>
      <c r="D989" s="36"/>
      <c r="E989" s="195" t="str">
        <f t="shared" si="1"/>
        <v>721</v>
      </c>
      <c r="F989" s="36" t="str">
        <f t="shared" si="2"/>
        <v>volcanion</v>
      </c>
      <c r="G989" s="196">
        <v>721.0</v>
      </c>
      <c r="H989" s="191" t="s">
        <v>1254</v>
      </c>
      <c r="I989" s="191"/>
      <c r="J989" s="191" t="s">
        <v>1254</v>
      </c>
      <c r="K989" s="191" t="s">
        <v>1254</v>
      </c>
      <c r="L989" s="191" t="s">
        <v>4414</v>
      </c>
    </row>
    <row r="990">
      <c r="A990" s="191" t="s">
        <v>900</v>
      </c>
      <c r="B990" s="191"/>
      <c r="C990" s="36"/>
      <c r="D990" s="36"/>
      <c r="E990" s="195" t="str">
        <f t="shared" si="1"/>
        <v>722</v>
      </c>
      <c r="F990" s="36" t="str">
        <f t="shared" si="2"/>
        <v>rowlet</v>
      </c>
      <c r="G990" s="196">
        <v>722.0</v>
      </c>
      <c r="H990" s="191" t="s">
        <v>1254</v>
      </c>
      <c r="I990" s="191"/>
      <c r="J990" s="197">
        <v>1.0</v>
      </c>
      <c r="K990" s="191" t="s">
        <v>4415</v>
      </c>
      <c r="L990" s="191" t="s">
        <v>1254</v>
      </c>
    </row>
    <row r="991">
      <c r="A991" s="191" t="s">
        <v>901</v>
      </c>
      <c r="B991" s="191"/>
      <c r="C991" s="36"/>
      <c r="D991" s="36"/>
      <c r="E991" s="195" t="str">
        <f t="shared" si="1"/>
        <v>723</v>
      </c>
      <c r="F991" s="36" t="str">
        <f t="shared" si="2"/>
        <v>dartrix</v>
      </c>
      <c r="G991" s="196">
        <v>723.0</v>
      </c>
      <c r="H991" s="191" t="s">
        <v>1254</v>
      </c>
      <c r="I991" s="191"/>
      <c r="J991" s="197">
        <v>2.0</v>
      </c>
      <c r="K991" s="191" t="s">
        <v>4416</v>
      </c>
      <c r="L991" s="191" t="s">
        <v>1254</v>
      </c>
    </row>
    <row r="992">
      <c r="A992" s="191" t="s">
        <v>902</v>
      </c>
      <c r="B992" s="191" t="s">
        <v>97</v>
      </c>
      <c r="C992" s="36"/>
      <c r="D992" s="36"/>
      <c r="E992" s="195" t="str">
        <f t="shared" si="1"/>
        <v>724</v>
      </c>
      <c r="F992" s="36" t="str">
        <f t="shared" si="2"/>
        <v>decidueye</v>
      </c>
      <c r="G992" s="196">
        <v>724.0</v>
      </c>
      <c r="H992" s="191" t="s">
        <v>1254</v>
      </c>
      <c r="I992" s="191"/>
      <c r="J992" s="191"/>
      <c r="K992" s="191" t="s">
        <v>4417</v>
      </c>
      <c r="L992" s="191" t="s">
        <v>1254</v>
      </c>
    </row>
    <row r="993">
      <c r="A993" s="191" t="s">
        <v>902</v>
      </c>
      <c r="B993" s="191" t="s">
        <v>139</v>
      </c>
      <c r="C993" s="198">
        <v>-1.0</v>
      </c>
      <c r="D993" s="36"/>
      <c r="E993" s="195" t="str">
        <f t="shared" si="1"/>
        <v>724-1</v>
      </c>
      <c r="F993" s="36" t="str">
        <f t="shared" si="2"/>
        <v>decidueye-1</v>
      </c>
      <c r="G993" s="196">
        <v>724.0</v>
      </c>
      <c r="H993" s="191" t="s">
        <v>1254</v>
      </c>
      <c r="I993" s="191"/>
      <c r="J993" s="197">
        <v>3.0</v>
      </c>
      <c r="K993" s="191" t="s">
        <v>4417</v>
      </c>
      <c r="L993" s="191" t="s">
        <v>1254</v>
      </c>
    </row>
    <row r="994">
      <c r="A994" s="191" t="s">
        <v>903</v>
      </c>
      <c r="B994" s="191"/>
      <c r="C994" s="36"/>
      <c r="D994" s="36"/>
      <c r="E994" s="195" t="str">
        <f t="shared" si="1"/>
        <v>725</v>
      </c>
      <c r="F994" s="36" t="str">
        <f t="shared" si="2"/>
        <v>litten</v>
      </c>
      <c r="G994" s="196">
        <v>725.0</v>
      </c>
      <c r="H994" s="191" t="s">
        <v>1254</v>
      </c>
      <c r="I994" s="191"/>
      <c r="J994" s="191" t="s">
        <v>1254</v>
      </c>
      <c r="K994" s="191" t="s">
        <v>4418</v>
      </c>
      <c r="L994" s="191" t="s">
        <v>1254</v>
      </c>
    </row>
    <row r="995">
      <c r="A995" s="191" t="s">
        <v>904</v>
      </c>
      <c r="B995" s="191"/>
      <c r="C995" s="36"/>
      <c r="D995" s="36"/>
      <c r="E995" s="195" t="str">
        <f t="shared" si="1"/>
        <v>726</v>
      </c>
      <c r="F995" s="36" t="str">
        <f t="shared" si="2"/>
        <v>torracat</v>
      </c>
      <c r="G995" s="196">
        <v>726.0</v>
      </c>
      <c r="H995" s="191" t="s">
        <v>1254</v>
      </c>
      <c r="I995" s="191"/>
      <c r="J995" s="191" t="s">
        <v>1254</v>
      </c>
      <c r="K995" s="191" t="s">
        <v>4419</v>
      </c>
      <c r="L995" s="191" t="s">
        <v>1254</v>
      </c>
    </row>
    <row r="996">
      <c r="A996" s="191" t="s">
        <v>905</v>
      </c>
      <c r="B996" s="191"/>
      <c r="C996" s="36"/>
      <c r="D996" s="36"/>
      <c r="E996" s="195" t="str">
        <f t="shared" si="1"/>
        <v>727</v>
      </c>
      <c r="F996" s="36" t="str">
        <f t="shared" si="2"/>
        <v>incineroar</v>
      </c>
      <c r="G996" s="196">
        <v>727.0</v>
      </c>
      <c r="H996" s="191" t="s">
        <v>1254</v>
      </c>
      <c r="I996" s="191"/>
      <c r="J996" s="191" t="s">
        <v>1254</v>
      </c>
      <c r="K996" s="191" t="s">
        <v>4420</v>
      </c>
      <c r="L996" s="191" t="s">
        <v>1254</v>
      </c>
    </row>
    <row r="997">
      <c r="A997" s="191" t="s">
        <v>906</v>
      </c>
      <c r="B997" s="191"/>
      <c r="C997" s="36"/>
      <c r="D997" s="36"/>
      <c r="E997" s="195" t="str">
        <f t="shared" si="1"/>
        <v>728</v>
      </c>
      <c r="F997" s="36" t="str">
        <f t="shared" si="2"/>
        <v>popplio</v>
      </c>
      <c r="G997" s="196">
        <v>728.0</v>
      </c>
      <c r="H997" s="191" t="s">
        <v>1254</v>
      </c>
      <c r="I997" s="191"/>
      <c r="J997" s="191" t="s">
        <v>1254</v>
      </c>
      <c r="K997" s="191" t="s">
        <v>4421</v>
      </c>
      <c r="L997" s="191" t="s">
        <v>1254</v>
      </c>
    </row>
    <row r="998">
      <c r="A998" s="191" t="s">
        <v>907</v>
      </c>
      <c r="B998" s="191"/>
      <c r="C998" s="36"/>
      <c r="D998" s="36"/>
      <c r="E998" s="195" t="str">
        <f t="shared" si="1"/>
        <v>729</v>
      </c>
      <c r="F998" s="36" t="str">
        <f t="shared" si="2"/>
        <v>brionne</v>
      </c>
      <c r="G998" s="196">
        <v>729.0</v>
      </c>
      <c r="H998" s="191" t="s">
        <v>1254</v>
      </c>
      <c r="I998" s="191"/>
      <c r="J998" s="191" t="s">
        <v>1254</v>
      </c>
      <c r="K998" s="191" t="s">
        <v>4422</v>
      </c>
      <c r="L998" s="191" t="s">
        <v>1254</v>
      </c>
    </row>
    <row r="999">
      <c r="A999" s="191" t="s">
        <v>908</v>
      </c>
      <c r="B999" s="191"/>
      <c r="C999" s="36"/>
      <c r="D999" s="36"/>
      <c r="E999" s="195" t="str">
        <f t="shared" si="1"/>
        <v>730</v>
      </c>
      <c r="F999" s="36" t="str">
        <f t="shared" si="2"/>
        <v>primarina</v>
      </c>
      <c r="G999" s="196">
        <v>730.0</v>
      </c>
      <c r="H999" s="191" t="s">
        <v>1254</v>
      </c>
      <c r="I999" s="191"/>
      <c r="J999" s="191" t="s">
        <v>1254</v>
      </c>
      <c r="K999" s="191" t="s">
        <v>4423</v>
      </c>
      <c r="L999" s="191" t="s">
        <v>1254</v>
      </c>
    </row>
    <row r="1000">
      <c r="A1000" s="191" t="s">
        <v>909</v>
      </c>
      <c r="B1000" s="191"/>
      <c r="C1000" s="36"/>
      <c r="D1000" s="36"/>
      <c r="E1000" s="195" t="str">
        <f t="shared" si="1"/>
        <v>731</v>
      </c>
      <c r="F1000" s="36" t="str">
        <f t="shared" si="2"/>
        <v>pikipek</v>
      </c>
      <c r="G1000" s="196">
        <v>731.0</v>
      </c>
      <c r="H1000" s="191" t="s">
        <v>1254</v>
      </c>
      <c r="I1000" s="191"/>
      <c r="J1000" s="191" t="s">
        <v>1254</v>
      </c>
      <c r="K1000" s="191" t="s">
        <v>4424</v>
      </c>
      <c r="L1000" s="191" t="s">
        <v>1254</v>
      </c>
    </row>
    <row r="1001">
      <c r="A1001" s="191" t="s">
        <v>910</v>
      </c>
      <c r="B1001" s="191"/>
      <c r="C1001" s="36"/>
      <c r="D1001" s="36"/>
      <c r="E1001" s="195" t="str">
        <f t="shared" si="1"/>
        <v>732</v>
      </c>
      <c r="F1001" s="36" t="str">
        <f t="shared" si="2"/>
        <v>trumbeak</v>
      </c>
      <c r="G1001" s="196">
        <v>732.0</v>
      </c>
      <c r="H1001" s="191" t="s">
        <v>1254</v>
      </c>
      <c r="I1001" s="191"/>
      <c r="J1001" s="191" t="s">
        <v>1254</v>
      </c>
      <c r="K1001" s="191" t="s">
        <v>4425</v>
      </c>
      <c r="L1001" s="191" t="s">
        <v>1254</v>
      </c>
    </row>
    <row r="1002">
      <c r="A1002" s="191" t="s">
        <v>911</v>
      </c>
      <c r="B1002" s="191"/>
      <c r="C1002" s="36"/>
      <c r="D1002" s="36"/>
      <c r="E1002" s="195" t="str">
        <f t="shared" si="1"/>
        <v>733</v>
      </c>
      <c r="F1002" s="36" t="str">
        <f t="shared" si="2"/>
        <v>toucannon</v>
      </c>
      <c r="G1002" s="196">
        <v>733.0</v>
      </c>
      <c r="H1002" s="191" t="s">
        <v>1254</v>
      </c>
      <c r="I1002" s="191"/>
      <c r="J1002" s="191" t="s">
        <v>1254</v>
      </c>
      <c r="K1002" s="191" t="s">
        <v>4426</v>
      </c>
      <c r="L1002" s="191" t="s">
        <v>1254</v>
      </c>
    </row>
    <row r="1003">
      <c r="A1003" s="191" t="s">
        <v>912</v>
      </c>
      <c r="B1003" s="191"/>
      <c r="C1003" s="36"/>
      <c r="D1003" s="36"/>
      <c r="E1003" s="195" t="str">
        <f t="shared" si="1"/>
        <v>734</v>
      </c>
      <c r="F1003" s="36" t="str">
        <f t="shared" si="2"/>
        <v>yungoos</v>
      </c>
      <c r="G1003" s="196">
        <v>734.0</v>
      </c>
      <c r="H1003" s="191" t="s">
        <v>1254</v>
      </c>
      <c r="I1003" s="191"/>
      <c r="J1003" s="191" t="s">
        <v>1254</v>
      </c>
      <c r="K1003" s="191" t="s">
        <v>4427</v>
      </c>
      <c r="L1003" s="191" t="s">
        <v>1254</v>
      </c>
    </row>
    <row r="1004">
      <c r="A1004" s="191" t="s">
        <v>913</v>
      </c>
      <c r="B1004" s="191"/>
      <c r="C1004" s="36"/>
      <c r="D1004" s="36"/>
      <c r="E1004" s="195" t="str">
        <f t="shared" si="1"/>
        <v>735</v>
      </c>
      <c r="F1004" s="36" t="str">
        <f t="shared" si="2"/>
        <v>gumshoos</v>
      </c>
      <c r="G1004" s="196">
        <v>735.0</v>
      </c>
      <c r="H1004" s="191" t="s">
        <v>1254</v>
      </c>
      <c r="I1004" s="191"/>
      <c r="J1004" s="191" t="s">
        <v>1254</v>
      </c>
      <c r="K1004" s="191" t="s">
        <v>4428</v>
      </c>
      <c r="L1004" s="191" t="s">
        <v>1254</v>
      </c>
    </row>
    <row r="1005">
      <c r="A1005" s="191" t="s">
        <v>914</v>
      </c>
      <c r="B1005" s="191"/>
      <c r="C1005" s="36"/>
      <c r="D1005" s="36"/>
      <c r="E1005" s="195" t="str">
        <f t="shared" si="1"/>
        <v>736</v>
      </c>
      <c r="F1005" s="36" t="str">
        <f t="shared" si="2"/>
        <v>grubbin</v>
      </c>
      <c r="G1005" s="196">
        <v>736.0</v>
      </c>
      <c r="H1005" s="197">
        <v>16.0</v>
      </c>
      <c r="I1005" s="191"/>
      <c r="J1005" s="191" t="s">
        <v>1254</v>
      </c>
      <c r="K1005" s="191" t="s">
        <v>4429</v>
      </c>
      <c r="L1005" s="191" t="s">
        <v>1254</v>
      </c>
    </row>
    <row r="1006">
      <c r="A1006" s="191" t="s">
        <v>915</v>
      </c>
      <c r="B1006" s="191"/>
      <c r="C1006" s="36"/>
      <c r="D1006" s="36"/>
      <c r="E1006" s="195" t="str">
        <f t="shared" si="1"/>
        <v>737</v>
      </c>
      <c r="F1006" s="36" t="str">
        <f t="shared" si="2"/>
        <v>charjabug</v>
      </c>
      <c r="G1006" s="196">
        <v>737.0</v>
      </c>
      <c r="H1006" s="197">
        <v>17.0</v>
      </c>
      <c r="I1006" s="191"/>
      <c r="J1006" s="191" t="s">
        <v>1254</v>
      </c>
      <c r="K1006" s="191" t="s">
        <v>4430</v>
      </c>
      <c r="L1006" s="191" t="s">
        <v>1254</v>
      </c>
    </row>
    <row r="1007">
      <c r="A1007" s="191" t="s">
        <v>916</v>
      </c>
      <c r="B1007" s="191"/>
      <c r="C1007" s="36"/>
      <c r="D1007" s="36"/>
      <c r="E1007" s="195" t="str">
        <f t="shared" si="1"/>
        <v>738</v>
      </c>
      <c r="F1007" s="36" t="str">
        <f t="shared" si="2"/>
        <v>vikavolt</v>
      </c>
      <c r="G1007" s="196">
        <v>738.0</v>
      </c>
      <c r="H1007" s="197">
        <v>18.0</v>
      </c>
      <c r="I1007" s="191"/>
      <c r="J1007" s="191" t="s">
        <v>1254</v>
      </c>
      <c r="K1007" s="191" t="s">
        <v>4431</v>
      </c>
      <c r="L1007" s="191" t="s">
        <v>1254</v>
      </c>
    </row>
    <row r="1008">
      <c r="A1008" s="191" t="s">
        <v>917</v>
      </c>
      <c r="B1008" s="191"/>
      <c r="C1008" s="36"/>
      <c r="D1008" s="36"/>
      <c r="E1008" s="195" t="str">
        <f t="shared" si="1"/>
        <v>739</v>
      </c>
      <c r="F1008" s="36" t="str">
        <f t="shared" si="2"/>
        <v>crabrawler</v>
      </c>
      <c r="G1008" s="196">
        <v>739.0</v>
      </c>
      <c r="H1008" s="191" t="s">
        <v>1254</v>
      </c>
      <c r="I1008" s="191"/>
      <c r="J1008" s="191" t="s">
        <v>1254</v>
      </c>
      <c r="K1008" s="191" t="s">
        <v>4432</v>
      </c>
      <c r="L1008" s="191" t="s">
        <v>4433</v>
      </c>
    </row>
    <row r="1009">
      <c r="A1009" s="191" t="s">
        <v>918</v>
      </c>
      <c r="B1009" s="191"/>
      <c r="C1009" s="36"/>
      <c r="D1009" s="36"/>
      <c r="E1009" s="195" t="str">
        <f t="shared" si="1"/>
        <v>740</v>
      </c>
      <c r="F1009" s="36" t="str">
        <f t="shared" si="2"/>
        <v>crabominable</v>
      </c>
      <c r="G1009" s="196">
        <v>740.0</v>
      </c>
      <c r="H1009" s="191" t="s">
        <v>1254</v>
      </c>
      <c r="I1009" s="191"/>
      <c r="J1009" s="191" t="s">
        <v>1254</v>
      </c>
      <c r="K1009" s="191" t="s">
        <v>4434</v>
      </c>
      <c r="L1009" s="191" t="s">
        <v>4435</v>
      </c>
    </row>
    <row r="1010">
      <c r="A1010" s="191" t="s">
        <v>919</v>
      </c>
      <c r="B1010" s="191" t="s">
        <v>920</v>
      </c>
      <c r="C1010" s="36"/>
      <c r="D1010" s="36"/>
      <c r="E1010" s="195" t="str">
        <f t="shared" si="1"/>
        <v>741</v>
      </c>
      <c r="F1010" s="36" t="str">
        <f t="shared" si="2"/>
        <v>oricorio</v>
      </c>
      <c r="G1010" s="196">
        <v>741.0</v>
      </c>
      <c r="H1010" s="191" t="s">
        <v>1254</v>
      </c>
      <c r="I1010" s="191"/>
      <c r="J1010" s="191" t="s">
        <v>1254</v>
      </c>
      <c r="K1010" s="191" t="s">
        <v>4436</v>
      </c>
      <c r="L1010" s="191" t="s">
        <v>1254</v>
      </c>
    </row>
    <row r="1011">
      <c r="A1011" s="191" t="s">
        <v>919</v>
      </c>
      <c r="B1011" s="191" t="s">
        <v>921</v>
      </c>
      <c r="C1011" s="198">
        <v>-1.0</v>
      </c>
      <c r="D1011" s="36"/>
      <c r="E1011" s="195" t="str">
        <f t="shared" si="1"/>
        <v>741-1</v>
      </c>
      <c r="F1011" s="36" t="str">
        <f t="shared" si="2"/>
        <v>oricorio-1</v>
      </c>
      <c r="G1011" s="196">
        <v>741.0</v>
      </c>
      <c r="H1011" s="191" t="s">
        <v>1254</v>
      </c>
      <c r="I1011" s="191"/>
      <c r="J1011" s="191" t="s">
        <v>1254</v>
      </c>
      <c r="K1011" s="191" t="s">
        <v>4436</v>
      </c>
      <c r="L1011" s="191" t="s">
        <v>1254</v>
      </c>
    </row>
    <row r="1012">
      <c r="A1012" s="191" t="s">
        <v>919</v>
      </c>
      <c r="B1012" s="191" t="s">
        <v>922</v>
      </c>
      <c r="C1012" s="198">
        <v>-2.0</v>
      </c>
      <c r="D1012" s="36"/>
      <c r="E1012" s="195" t="str">
        <f t="shared" si="1"/>
        <v>741-2</v>
      </c>
      <c r="F1012" s="36" t="str">
        <f t="shared" si="2"/>
        <v>oricorio-2</v>
      </c>
      <c r="G1012" s="196">
        <v>741.0</v>
      </c>
      <c r="H1012" s="191" t="s">
        <v>1254</v>
      </c>
      <c r="I1012" s="191"/>
      <c r="J1012" s="191" t="s">
        <v>1254</v>
      </c>
      <c r="K1012" s="191" t="s">
        <v>4436</v>
      </c>
      <c r="L1012" s="191" t="s">
        <v>1254</v>
      </c>
    </row>
    <row r="1013">
      <c r="A1013" s="191" t="s">
        <v>919</v>
      </c>
      <c r="B1013" s="191" t="s">
        <v>923</v>
      </c>
      <c r="C1013" s="198">
        <v>-3.0</v>
      </c>
      <c r="D1013" s="36"/>
      <c r="E1013" s="195" t="str">
        <f t="shared" si="1"/>
        <v>741-3</v>
      </c>
      <c r="F1013" s="36" t="str">
        <f t="shared" si="2"/>
        <v>oricorio-3</v>
      </c>
      <c r="G1013" s="196">
        <v>741.0</v>
      </c>
      <c r="H1013" s="191" t="s">
        <v>1254</v>
      </c>
      <c r="I1013" s="191"/>
      <c r="J1013" s="191" t="s">
        <v>1254</v>
      </c>
      <c r="K1013" s="191" t="s">
        <v>4436</v>
      </c>
      <c r="L1013" s="191" t="s">
        <v>1254</v>
      </c>
    </row>
    <row r="1014">
      <c r="A1014" s="191" t="s">
        <v>924</v>
      </c>
      <c r="B1014" s="191"/>
      <c r="C1014" s="36"/>
      <c r="D1014" s="36"/>
      <c r="E1014" s="195" t="str">
        <f t="shared" si="1"/>
        <v>742</v>
      </c>
      <c r="F1014" s="36" t="str">
        <f t="shared" si="2"/>
        <v>cutiefly</v>
      </c>
      <c r="G1014" s="196">
        <v>742.0</v>
      </c>
      <c r="H1014" s="197">
        <v>187.0</v>
      </c>
      <c r="I1014" s="191"/>
      <c r="J1014" s="191" t="s">
        <v>1254</v>
      </c>
      <c r="K1014" s="191" t="s">
        <v>4437</v>
      </c>
      <c r="L1014" s="191" t="s">
        <v>1254</v>
      </c>
    </row>
    <row r="1015">
      <c r="A1015" s="191" t="s">
        <v>925</v>
      </c>
      <c r="B1015" s="191"/>
      <c r="C1015" s="36"/>
      <c r="D1015" s="36"/>
      <c r="E1015" s="195" t="str">
        <f t="shared" si="1"/>
        <v>743</v>
      </c>
      <c r="F1015" s="36" t="str">
        <f t="shared" si="2"/>
        <v>ribombee</v>
      </c>
      <c r="G1015" s="196">
        <v>743.0</v>
      </c>
      <c r="H1015" s="197">
        <v>188.0</v>
      </c>
      <c r="I1015" s="191"/>
      <c r="J1015" s="191" t="s">
        <v>1254</v>
      </c>
      <c r="K1015" s="191" t="s">
        <v>4438</v>
      </c>
      <c r="L1015" s="191" t="s">
        <v>1254</v>
      </c>
    </row>
    <row r="1016">
      <c r="A1016" s="191" t="s">
        <v>926</v>
      </c>
      <c r="B1016" s="191"/>
      <c r="C1016" s="36"/>
      <c r="D1016" s="36"/>
      <c r="E1016" s="195" t="str">
        <f t="shared" si="1"/>
        <v>744</v>
      </c>
      <c r="F1016" s="36" t="str">
        <f t="shared" si="2"/>
        <v>rockruff</v>
      </c>
      <c r="G1016" s="196">
        <v>744.0</v>
      </c>
      <c r="H1016" s="191" t="s">
        <v>4439</v>
      </c>
      <c r="I1016" s="191"/>
      <c r="J1016" s="191" t="s">
        <v>1254</v>
      </c>
      <c r="K1016" s="191" t="s">
        <v>4440</v>
      </c>
      <c r="L1016" s="191" t="s">
        <v>1254</v>
      </c>
    </row>
    <row r="1017">
      <c r="A1017" s="191" t="s">
        <v>927</v>
      </c>
      <c r="B1017" s="191" t="s">
        <v>928</v>
      </c>
      <c r="C1017" s="36"/>
      <c r="D1017" s="36"/>
      <c r="E1017" s="195" t="str">
        <f t="shared" si="1"/>
        <v>745</v>
      </c>
      <c r="F1017" s="36" t="str">
        <f t="shared" si="2"/>
        <v>lycanroc</v>
      </c>
      <c r="G1017" s="196">
        <v>745.0</v>
      </c>
      <c r="H1017" s="191" t="s">
        <v>4441</v>
      </c>
      <c r="I1017" s="191"/>
      <c r="J1017" s="191" t="s">
        <v>1254</v>
      </c>
      <c r="K1017" s="191" t="s">
        <v>4442</v>
      </c>
      <c r="L1017" s="191" t="s">
        <v>1254</v>
      </c>
    </row>
    <row r="1018">
      <c r="A1018" s="191" t="s">
        <v>927</v>
      </c>
      <c r="B1018" s="191" t="s">
        <v>929</v>
      </c>
      <c r="C1018" s="198">
        <v>-1.0</v>
      </c>
      <c r="D1018" s="36"/>
      <c r="E1018" s="195" t="str">
        <f t="shared" si="1"/>
        <v>745-1</v>
      </c>
      <c r="F1018" s="36" t="str">
        <f t="shared" si="2"/>
        <v>lycanroc-1</v>
      </c>
      <c r="G1018" s="196">
        <v>745.0</v>
      </c>
      <c r="H1018" s="191" t="s">
        <v>4441</v>
      </c>
      <c r="I1018" s="191"/>
      <c r="J1018" s="191" t="s">
        <v>1254</v>
      </c>
      <c r="K1018" s="191" t="s">
        <v>4442</v>
      </c>
      <c r="L1018" s="191" t="s">
        <v>1254</v>
      </c>
    </row>
    <row r="1019">
      <c r="A1019" s="191" t="s">
        <v>927</v>
      </c>
      <c r="B1019" s="191" t="s">
        <v>930</v>
      </c>
      <c r="C1019" s="198">
        <v>-2.0</v>
      </c>
      <c r="D1019" s="36"/>
      <c r="E1019" s="195" t="str">
        <f t="shared" si="1"/>
        <v>745-2</v>
      </c>
      <c r="F1019" s="36" t="str">
        <f t="shared" si="2"/>
        <v>lycanroc-2</v>
      </c>
      <c r="G1019" s="196">
        <v>745.0</v>
      </c>
      <c r="H1019" s="191" t="s">
        <v>4441</v>
      </c>
      <c r="I1019" s="191"/>
      <c r="J1019" s="191" t="s">
        <v>1254</v>
      </c>
      <c r="K1019" s="191" t="s">
        <v>4442</v>
      </c>
      <c r="L1019" s="191" t="s">
        <v>1254</v>
      </c>
    </row>
    <row r="1020">
      <c r="A1020" s="191" t="s">
        <v>931</v>
      </c>
      <c r="B1020" s="191"/>
      <c r="C1020" s="36"/>
      <c r="D1020" s="36"/>
      <c r="E1020" s="195" t="str">
        <f t="shared" si="1"/>
        <v>746</v>
      </c>
      <c r="F1020" s="36" t="str">
        <f t="shared" si="2"/>
        <v>wishiwashi</v>
      </c>
      <c r="G1020" s="196">
        <v>746.0</v>
      </c>
      <c r="H1020" s="197">
        <v>155.0</v>
      </c>
      <c r="I1020" s="191"/>
      <c r="J1020" s="191" t="s">
        <v>1254</v>
      </c>
      <c r="K1020" s="191" t="s">
        <v>1254</v>
      </c>
      <c r="L1020" s="191" t="s">
        <v>1254</v>
      </c>
    </row>
    <row r="1021">
      <c r="A1021" s="191" t="s">
        <v>932</v>
      </c>
      <c r="B1021" s="191"/>
      <c r="C1021" s="36"/>
      <c r="D1021" s="36"/>
      <c r="E1021" s="195" t="str">
        <f t="shared" si="1"/>
        <v>747</v>
      </c>
      <c r="F1021" s="36" t="str">
        <f t="shared" si="2"/>
        <v>mareanie</v>
      </c>
      <c r="G1021" s="196">
        <v>747.0</v>
      </c>
      <c r="H1021" s="197">
        <v>307.0</v>
      </c>
      <c r="I1021" s="191"/>
      <c r="J1021" s="191" t="s">
        <v>1254</v>
      </c>
      <c r="K1021" s="191" t="s">
        <v>4443</v>
      </c>
      <c r="L1021" s="191" t="s">
        <v>1254</v>
      </c>
    </row>
    <row r="1022">
      <c r="A1022" s="191" t="s">
        <v>933</v>
      </c>
      <c r="B1022" s="191"/>
      <c r="C1022" s="36"/>
      <c r="D1022" s="36"/>
      <c r="E1022" s="195" t="str">
        <f t="shared" si="1"/>
        <v>748</v>
      </c>
      <c r="F1022" s="36" t="str">
        <f t="shared" si="2"/>
        <v>toxapex</v>
      </c>
      <c r="G1022" s="196">
        <v>748.0</v>
      </c>
      <c r="H1022" s="197">
        <v>308.0</v>
      </c>
      <c r="I1022" s="191"/>
      <c r="J1022" s="191" t="s">
        <v>1254</v>
      </c>
      <c r="K1022" s="191" t="s">
        <v>4444</v>
      </c>
      <c r="L1022" s="191" t="s">
        <v>1254</v>
      </c>
    </row>
    <row r="1023">
      <c r="A1023" s="191" t="s">
        <v>934</v>
      </c>
      <c r="B1023" s="191"/>
      <c r="C1023" s="36"/>
      <c r="D1023" s="36"/>
      <c r="E1023" s="195" t="str">
        <f t="shared" si="1"/>
        <v>749</v>
      </c>
      <c r="F1023" s="36" t="str">
        <f t="shared" si="2"/>
        <v>mudbray</v>
      </c>
      <c r="G1023" s="196">
        <v>749.0</v>
      </c>
      <c r="H1023" s="197">
        <v>84.0</v>
      </c>
      <c r="I1023" s="191"/>
      <c r="J1023" s="191" t="s">
        <v>1254</v>
      </c>
      <c r="K1023" s="191" t="s">
        <v>4445</v>
      </c>
      <c r="L1023" s="191" t="s">
        <v>1254</v>
      </c>
    </row>
    <row r="1024">
      <c r="A1024" s="191" t="s">
        <v>935</v>
      </c>
      <c r="B1024" s="191"/>
      <c r="C1024" s="36"/>
      <c r="D1024" s="36"/>
      <c r="E1024" s="195" t="str">
        <f t="shared" si="1"/>
        <v>750</v>
      </c>
      <c r="F1024" s="36" t="str">
        <f t="shared" si="2"/>
        <v>mudsdale</v>
      </c>
      <c r="G1024" s="196">
        <v>750.0</v>
      </c>
      <c r="H1024" s="197">
        <v>85.0</v>
      </c>
      <c r="I1024" s="191"/>
      <c r="J1024" s="191" t="s">
        <v>1254</v>
      </c>
      <c r="K1024" s="191" t="s">
        <v>4446</v>
      </c>
      <c r="L1024" s="191" t="s">
        <v>1254</v>
      </c>
    </row>
    <row r="1025">
      <c r="A1025" s="191" t="s">
        <v>936</v>
      </c>
      <c r="B1025" s="191"/>
      <c r="C1025" s="36"/>
      <c r="D1025" s="36"/>
      <c r="E1025" s="195" t="str">
        <f t="shared" si="1"/>
        <v>751</v>
      </c>
      <c r="F1025" s="36" t="str">
        <f t="shared" si="2"/>
        <v>dewpider</v>
      </c>
      <c r="G1025" s="196">
        <v>751.0</v>
      </c>
      <c r="H1025" s="197">
        <v>214.0</v>
      </c>
      <c r="I1025" s="191"/>
      <c r="J1025" s="191" t="s">
        <v>1254</v>
      </c>
      <c r="K1025" s="191" t="s">
        <v>4447</v>
      </c>
      <c r="L1025" s="191" t="s">
        <v>1254</v>
      </c>
    </row>
    <row r="1026">
      <c r="A1026" s="191" t="s">
        <v>937</v>
      </c>
      <c r="B1026" s="191"/>
      <c r="C1026" s="36"/>
      <c r="D1026" s="36"/>
      <c r="E1026" s="195" t="str">
        <f t="shared" si="1"/>
        <v>752</v>
      </c>
      <c r="F1026" s="36" t="str">
        <f t="shared" si="2"/>
        <v>araquanid</v>
      </c>
      <c r="G1026" s="196">
        <v>752.0</v>
      </c>
      <c r="H1026" s="197">
        <v>215.0</v>
      </c>
      <c r="I1026" s="191"/>
      <c r="J1026" s="191" t="s">
        <v>1254</v>
      </c>
      <c r="K1026" s="191" t="s">
        <v>4448</v>
      </c>
      <c r="L1026" s="191" t="s">
        <v>1254</v>
      </c>
    </row>
    <row r="1027">
      <c r="A1027" s="191" t="s">
        <v>938</v>
      </c>
      <c r="B1027" s="191"/>
      <c r="C1027" s="36"/>
      <c r="D1027" s="36"/>
      <c r="E1027" s="195" t="str">
        <f t="shared" si="1"/>
        <v>753</v>
      </c>
      <c r="F1027" s="36" t="str">
        <f t="shared" si="2"/>
        <v>fomantis</v>
      </c>
      <c r="G1027" s="196">
        <v>753.0</v>
      </c>
      <c r="H1027" s="191" t="s">
        <v>4449</v>
      </c>
      <c r="I1027" s="191"/>
      <c r="J1027" s="191" t="s">
        <v>1254</v>
      </c>
      <c r="K1027" s="191" t="s">
        <v>4450</v>
      </c>
      <c r="L1027" s="191" t="s">
        <v>1254</v>
      </c>
    </row>
    <row r="1028">
      <c r="A1028" s="191" t="s">
        <v>939</v>
      </c>
      <c r="B1028" s="191"/>
      <c r="C1028" s="36"/>
      <c r="D1028" s="36"/>
      <c r="E1028" s="195" t="str">
        <f t="shared" si="1"/>
        <v>754</v>
      </c>
      <c r="F1028" s="36" t="str">
        <f t="shared" si="2"/>
        <v>lurantis</v>
      </c>
      <c r="G1028" s="196">
        <v>754.0</v>
      </c>
      <c r="H1028" s="191" t="s">
        <v>4451</v>
      </c>
      <c r="I1028" s="191"/>
      <c r="J1028" s="191" t="s">
        <v>1254</v>
      </c>
      <c r="K1028" s="191" t="s">
        <v>4452</v>
      </c>
      <c r="L1028" s="191" t="s">
        <v>1254</v>
      </c>
    </row>
    <row r="1029">
      <c r="A1029" s="191" t="s">
        <v>940</v>
      </c>
      <c r="B1029" s="191"/>
      <c r="C1029" s="36"/>
      <c r="D1029" s="36"/>
      <c r="E1029" s="195" t="str">
        <f t="shared" si="1"/>
        <v>755</v>
      </c>
      <c r="F1029" s="36" t="str">
        <f t="shared" si="2"/>
        <v>morelull</v>
      </c>
      <c r="G1029" s="196">
        <v>755.0</v>
      </c>
      <c r="H1029" s="197">
        <v>340.0</v>
      </c>
      <c r="I1029" s="191"/>
      <c r="J1029" s="191" t="s">
        <v>1254</v>
      </c>
      <c r="K1029" s="191" t="s">
        <v>1254</v>
      </c>
      <c r="L1029" s="191" t="s">
        <v>1254</v>
      </c>
    </row>
    <row r="1030">
      <c r="A1030" s="191" t="s">
        <v>941</v>
      </c>
      <c r="B1030" s="191"/>
      <c r="C1030" s="36"/>
      <c r="D1030" s="36"/>
      <c r="E1030" s="195" t="str">
        <f t="shared" si="1"/>
        <v>756</v>
      </c>
      <c r="F1030" s="36" t="str">
        <f t="shared" si="2"/>
        <v>shiinotic</v>
      </c>
      <c r="G1030" s="196">
        <v>756.0</v>
      </c>
      <c r="H1030" s="197">
        <v>341.0</v>
      </c>
      <c r="I1030" s="191"/>
      <c r="J1030" s="191" t="s">
        <v>1254</v>
      </c>
      <c r="K1030" s="191" t="s">
        <v>1254</v>
      </c>
      <c r="L1030" s="191" t="s">
        <v>1254</v>
      </c>
    </row>
    <row r="1031">
      <c r="A1031" s="191" t="s">
        <v>942</v>
      </c>
      <c r="B1031" s="191"/>
      <c r="C1031" s="36"/>
      <c r="D1031" s="36"/>
      <c r="E1031" s="195" t="str">
        <f t="shared" si="1"/>
        <v>757</v>
      </c>
      <c r="F1031" s="36" t="str">
        <f t="shared" si="2"/>
        <v>salandit</v>
      </c>
      <c r="G1031" s="196">
        <v>757.0</v>
      </c>
      <c r="H1031" s="197">
        <v>244.0</v>
      </c>
      <c r="I1031" s="191"/>
      <c r="J1031" s="191" t="s">
        <v>1254</v>
      </c>
      <c r="K1031" s="191" t="s">
        <v>4453</v>
      </c>
      <c r="L1031" s="191" t="s">
        <v>1254</v>
      </c>
    </row>
    <row r="1032">
      <c r="A1032" s="191" t="s">
        <v>943</v>
      </c>
      <c r="B1032" s="191"/>
      <c r="C1032" s="36"/>
      <c r="D1032" s="36"/>
      <c r="E1032" s="195" t="str">
        <f t="shared" si="1"/>
        <v>758</v>
      </c>
      <c r="F1032" s="36" t="str">
        <f t="shared" si="2"/>
        <v>salazzle</v>
      </c>
      <c r="G1032" s="196">
        <v>758.0</v>
      </c>
      <c r="H1032" s="197">
        <v>245.0</v>
      </c>
      <c r="I1032" s="191"/>
      <c r="J1032" s="191" t="s">
        <v>1254</v>
      </c>
      <c r="K1032" s="191" t="s">
        <v>4454</v>
      </c>
      <c r="L1032" s="191" t="s">
        <v>1254</v>
      </c>
    </row>
    <row r="1033">
      <c r="A1033" s="191" t="s">
        <v>944</v>
      </c>
      <c r="B1033" s="191"/>
      <c r="C1033" s="36"/>
      <c r="D1033" s="36"/>
      <c r="E1033" s="195" t="str">
        <f t="shared" si="1"/>
        <v>759</v>
      </c>
      <c r="F1033" s="36" t="str">
        <f t="shared" si="2"/>
        <v>stufful</v>
      </c>
      <c r="G1033" s="196">
        <v>759.0</v>
      </c>
      <c r="H1033" s="197">
        <v>94.0</v>
      </c>
      <c r="I1033" s="191"/>
      <c r="J1033" s="191" t="s">
        <v>1254</v>
      </c>
      <c r="K1033" s="191" t="s">
        <v>1254</v>
      </c>
      <c r="L1033" s="191" t="s">
        <v>1254</v>
      </c>
    </row>
    <row r="1034">
      <c r="A1034" s="191" t="s">
        <v>945</v>
      </c>
      <c r="B1034" s="191"/>
      <c r="C1034" s="36"/>
      <c r="D1034" s="36"/>
      <c r="E1034" s="195" t="str">
        <f t="shared" si="1"/>
        <v>760</v>
      </c>
      <c r="F1034" s="36" t="str">
        <f t="shared" si="2"/>
        <v>bewear</v>
      </c>
      <c r="G1034" s="196">
        <v>760.0</v>
      </c>
      <c r="H1034" s="197">
        <v>95.0</v>
      </c>
      <c r="I1034" s="191"/>
      <c r="J1034" s="191" t="s">
        <v>1254</v>
      </c>
      <c r="K1034" s="191" t="s">
        <v>1254</v>
      </c>
      <c r="L1034" s="191" t="s">
        <v>1254</v>
      </c>
    </row>
    <row r="1035">
      <c r="A1035" s="191" t="s">
        <v>946</v>
      </c>
      <c r="B1035" s="191"/>
      <c r="C1035" s="36"/>
      <c r="D1035" s="36"/>
      <c r="E1035" s="195" t="str">
        <f t="shared" si="1"/>
        <v>761</v>
      </c>
      <c r="F1035" s="36" t="str">
        <f t="shared" si="2"/>
        <v>bounsweet</v>
      </c>
      <c r="G1035" s="196">
        <v>761.0</v>
      </c>
      <c r="H1035" s="197">
        <v>52.0</v>
      </c>
      <c r="I1035" s="191"/>
      <c r="J1035" s="191" t="s">
        <v>1254</v>
      </c>
      <c r="K1035" s="191" t="s">
        <v>4455</v>
      </c>
      <c r="L1035" s="191" t="s">
        <v>1254</v>
      </c>
    </row>
    <row r="1036">
      <c r="A1036" s="191" t="s">
        <v>947</v>
      </c>
      <c r="B1036" s="191"/>
      <c r="C1036" s="36"/>
      <c r="D1036" s="36"/>
      <c r="E1036" s="195" t="str">
        <f t="shared" si="1"/>
        <v>762</v>
      </c>
      <c r="F1036" s="36" t="str">
        <f t="shared" si="2"/>
        <v>steenee</v>
      </c>
      <c r="G1036" s="196">
        <v>762.0</v>
      </c>
      <c r="H1036" s="197">
        <v>53.0</v>
      </c>
      <c r="I1036" s="191"/>
      <c r="J1036" s="191" t="s">
        <v>1254</v>
      </c>
      <c r="K1036" s="191" t="s">
        <v>4456</v>
      </c>
      <c r="L1036" s="191" t="s">
        <v>1254</v>
      </c>
    </row>
    <row r="1037">
      <c r="A1037" s="191" t="s">
        <v>948</v>
      </c>
      <c r="B1037" s="191"/>
      <c r="C1037" s="36"/>
      <c r="D1037" s="36"/>
      <c r="E1037" s="195" t="str">
        <f t="shared" si="1"/>
        <v>763</v>
      </c>
      <c r="F1037" s="36" t="str">
        <f t="shared" si="2"/>
        <v>tsareena</v>
      </c>
      <c r="G1037" s="196">
        <v>763.0</v>
      </c>
      <c r="H1037" s="197">
        <v>54.0</v>
      </c>
      <c r="I1037" s="191"/>
      <c r="J1037" s="191" t="s">
        <v>1254</v>
      </c>
      <c r="K1037" s="191" t="s">
        <v>4457</v>
      </c>
      <c r="L1037" s="191" t="s">
        <v>1254</v>
      </c>
    </row>
    <row r="1038">
      <c r="A1038" s="191" t="s">
        <v>949</v>
      </c>
      <c r="B1038" s="191"/>
      <c r="C1038" s="36"/>
      <c r="D1038" s="36"/>
      <c r="E1038" s="195" t="str">
        <f t="shared" si="1"/>
        <v>764</v>
      </c>
      <c r="F1038" s="36" t="str">
        <f t="shared" si="2"/>
        <v>comfey</v>
      </c>
      <c r="G1038" s="196">
        <v>764.0</v>
      </c>
      <c r="H1038" s="191" t="s">
        <v>4458</v>
      </c>
      <c r="I1038" s="191"/>
      <c r="J1038" s="191" t="s">
        <v>1254</v>
      </c>
      <c r="K1038" s="191" t="s">
        <v>4459</v>
      </c>
      <c r="L1038" s="191" t="s">
        <v>1254</v>
      </c>
    </row>
    <row r="1039">
      <c r="A1039" s="191" t="s">
        <v>950</v>
      </c>
      <c r="B1039" s="191"/>
      <c r="C1039" s="36"/>
      <c r="D1039" s="36"/>
      <c r="E1039" s="195" t="str">
        <f t="shared" si="1"/>
        <v>765</v>
      </c>
      <c r="F1039" s="36" t="str">
        <f t="shared" si="2"/>
        <v>oranguru</v>
      </c>
      <c r="G1039" s="196">
        <v>765.0</v>
      </c>
      <c r="H1039" s="197">
        <v>342.0</v>
      </c>
      <c r="I1039" s="191"/>
      <c r="J1039" s="191" t="s">
        <v>1254</v>
      </c>
      <c r="K1039" s="191" t="s">
        <v>4460</v>
      </c>
      <c r="L1039" s="191" t="s">
        <v>1254</v>
      </c>
    </row>
    <row r="1040">
      <c r="A1040" s="191" t="s">
        <v>951</v>
      </c>
      <c r="B1040" s="191"/>
      <c r="C1040" s="36"/>
      <c r="D1040" s="36"/>
      <c r="E1040" s="195" t="str">
        <f t="shared" si="1"/>
        <v>765</v>
      </c>
      <c r="F1040" s="36" t="str">
        <f t="shared" si="2"/>
        <v>passimian</v>
      </c>
      <c r="G1040" s="196">
        <v>765.0</v>
      </c>
      <c r="H1040" s="197">
        <v>343.0</v>
      </c>
      <c r="I1040" s="191"/>
      <c r="J1040" s="191" t="s">
        <v>1254</v>
      </c>
      <c r="K1040" s="191" t="s">
        <v>4461</v>
      </c>
      <c r="L1040" s="191" t="s">
        <v>1254</v>
      </c>
    </row>
    <row r="1041">
      <c r="A1041" s="191" t="s">
        <v>952</v>
      </c>
      <c r="B1041" s="191"/>
      <c r="C1041" s="36"/>
      <c r="D1041" s="36"/>
      <c r="E1041" s="195" t="str">
        <f t="shared" si="1"/>
        <v>767</v>
      </c>
      <c r="F1041" s="36" t="str">
        <f t="shared" si="2"/>
        <v>wimpod</v>
      </c>
      <c r="G1041" s="196">
        <v>767.0</v>
      </c>
      <c r="H1041" s="197">
        <v>232.0</v>
      </c>
      <c r="I1041" s="191"/>
      <c r="J1041" s="191" t="s">
        <v>1254</v>
      </c>
      <c r="K1041" s="191" t="s">
        <v>1254</v>
      </c>
      <c r="L1041" s="191" t="s">
        <v>4462</v>
      </c>
    </row>
    <row r="1042">
      <c r="A1042" s="191" t="s">
        <v>953</v>
      </c>
      <c r="B1042" s="191"/>
      <c r="C1042" s="36"/>
      <c r="D1042" s="36"/>
      <c r="E1042" s="195" t="str">
        <f t="shared" si="1"/>
        <v>768</v>
      </c>
      <c r="F1042" s="36" t="str">
        <f t="shared" si="2"/>
        <v>golisopod</v>
      </c>
      <c r="G1042" s="196">
        <v>768.0</v>
      </c>
      <c r="H1042" s="197">
        <v>233.0</v>
      </c>
      <c r="I1042" s="191"/>
      <c r="J1042" s="191" t="s">
        <v>1254</v>
      </c>
      <c r="K1042" s="191" t="s">
        <v>1254</v>
      </c>
      <c r="L1042" s="191" t="s">
        <v>4463</v>
      </c>
    </row>
    <row r="1043">
      <c r="A1043" s="191" t="s">
        <v>954</v>
      </c>
      <c r="B1043" s="191"/>
      <c r="C1043" s="36"/>
      <c r="D1043" s="36"/>
      <c r="E1043" s="195" t="str">
        <f t="shared" si="1"/>
        <v>769</v>
      </c>
      <c r="F1043" s="36" t="str">
        <f t="shared" si="2"/>
        <v>sandygast</v>
      </c>
      <c r="G1043" s="196">
        <v>769.0</v>
      </c>
      <c r="H1043" s="191" t="s">
        <v>4464</v>
      </c>
      <c r="I1043" s="191"/>
      <c r="J1043" s="191" t="s">
        <v>1254</v>
      </c>
      <c r="K1043" s="191" t="s">
        <v>4465</v>
      </c>
      <c r="L1043" s="191" t="s">
        <v>4466</v>
      </c>
    </row>
    <row r="1044">
      <c r="A1044" s="191" t="s">
        <v>955</v>
      </c>
      <c r="B1044" s="191"/>
      <c r="C1044" s="36"/>
      <c r="D1044" s="36"/>
      <c r="E1044" s="195" t="str">
        <f t="shared" si="1"/>
        <v>770</v>
      </c>
      <c r="F1044" s="36" t="str">
        <f t="shared" si="2"/>
        <v>palossand</v>
      </c>
      <c r="G1044" s="196">
        <v>770.0</v>
      </c>
      <c r="H1044" s="191" t="s">
        <v>4467</v>
      </c>
      <c r="I1044" s="191"/>
      <c r="J1044" s="191" t="s">
        <v>1254</v>
      </c>
      <c r="K1044" s="191" t="s">
        <v>4468</v>
      </c>
      <c r="L1044" s="191" t="s">
        <v>4469</v>
      </c>
    </row>
    <row r="1045">
      <c r="A1045" s="191" t="s">
        <v>956</v>
      </c>
      <c r="B1045" s="191"/>
      <c r="C1045" s="36"/>
      <c r="D1045" s="36"/>
      <c r="E1045" s="195" t="str">
        <f t="shared" si="1"/>
        <v>771</v>
      </c>
      <c r="F1045" s="36" t="str">
        <f t="shared" si="2"/>
        <v>pyukumuku</v>
      </c>
      <c r="G1045" s="196">
        <v>771.0</v>
      </c>
      <c r="H1045" s="197">
        <v>156.0</v>
      </c>
      <c r="I1045" s="191"/>
      <c r="J1045" s="191" t="s">
        <v>1254</v>
      </c>
      <c r="K1045" s="191" t="s">
        <v>1254</v>
      </c>
      <c r="L1045" s="191" t="s">
        <v>1254</v>
      </c>
    </row>
    <row r="1046">
      <c r="A1046" s="191" t="s">
        <v>957</v>
      </c>
      <c r="B1046" s="191"/>
      <c r="C1046" s="36"/>
      <c r="D1046" s="36"/>
      <c r="E1046" s="195" t="str">
        <f t="shared" si="1"/>
        <v>772</v>
      </c>
      <c r="F1046" s="36" t="str">
        <f t="shared" si="2"/>
        <v>type: null</v>
      </c>
      <c r="G1046" s="196">
        <v>772.0</v>
      </c>
      <c r="H1046" s="191" t="s">
        <v>1254</v>
      </c>
      <c r="I1046" s="191"/>
      <c r="J1046" s="191" t="s">
        <v>1254</v>
      </c>
      <c r="K1046" s="191" t="s">
        <v>1254</v>
      </c>
      <c r="L1046" s="191" t="s">
        <v>1254</v>
      </c>
    </row>
    <row r="1047">
      <c r="A1047" s="191" t="s">
        <v>958</v>
      </c>
      <c r="B1047" s="191"/>
      <c r="C1047" s="36"/>
      <c r="D1047" s="36"/>
      <c r="E1047" s="195" t="str">
        <f t="shared" si="1"/>
        <v>773</v>
      </c>
      <c r="F1047" s="36" t="str">
        <f t="shared" si="2"/>
        <v>silvally</v>
      </c>
      <c r="G1047" s="196">
        <v>773.0</v>
      </c>
      <c r="H1047" s="197">
        <v>382.0</v>
      </c>
      <c r="I1047" s="191"/>
      <c r="J1047" s="191" t="s">
        <v>1254</v>
      </c>
      <c r="K1047" s="191" t="s">
        <v>1254</v>
      </c>
      <c r="L1047" s="191" t="s">
        <v>1254</v>
      </c>
    </row>
    <row r="1048">
      <c r="A1048" s="191" t="s">
        <v>959</v>
      </c>
      <c r="B1048" s="191" t="s">
        <v>1246</v>
      </c>
      <c r="C1048" s="36"/>
      <c r="D1048" s="36"/>
      <c r="E1048" s="195" t="str">
        <f t="shared" si="1"/>
        <v>774</v>
      </c>
      <c r="F1048" s="36" t="str">
        <f t="shared" si="2"/>
        <v>minior</v>
      </c>
      <c r="G1048" s="196">
        <v>774.0</v>
      </c>
      <c r="H1048" s="191" t="s">
        <v>1254</v>
      </c>
      <c r="I1048" s="191"/>
      <c r="J1048" s="191" t="s">
        <v>1254</v>
      </c>
      <c r="K1048" s="191" t="s">
        <v>4470</v>
      </c>
      <c r="L1048" s="191" t="s">
        <v>1254</v>
      </c>
    </row>
    <row r="1049">
      <c r="A1049" s="191" t="s">
        <v>959</v>
      </c>
      <c r="B1049" s="191" t="s">
        <v>2042</v>
      </c>
      <c r="C1049" s="198">
        <v>-1.0</v>
      </c>
      <c r="D1049" s="36"/>
      <c r="E1049" s="195" t="str">
        <f t="shared" si="1"/>
        <v>774-1</v>
      </c>
      <c r="F1049" s="36" t="str">
        <f t="shared" si="2"/>
        <v>minior-1</v>
      </c>
      <c r="G1049" s="196">
        <v>774.0</v>
      </c>
      <c r="H1049" s="191" t="s">
        <v>1254</v>
      </c>
      <c r="I1049" s="191"/>
      <c r="J1049" s="191" t="s">
        <v>1254</v>
      </c>
      <c r="K1049" s="191" t="s">
        <v>4470</v>
      </c>
      <c r="L1049" s="191" t="s">
        <v>1254</v>
      </c>
    </row>
    <row r="1050">
      <c r="A1050" s="191" t="s">
        <v>959</v>
      </c>
      <c r="B1050" s="191" t="s">
        <v>2043</v>
      </c>
      <c r="C1050" s="198">
        <v>-2.0</v>
      </c>
      <c r="D1050" s="36"/>
      <c r="E1050" s="195" t="str">
        <f t="shared" si="1"/>
        <v>774-2</v>
      </c>
      <c r="F1050" s="36" t="str">
        <f t="shared" si="2"/>
        <v>minior-2</v>
      </c>
      <c r="G1050" s="196">
        <v>774.0</v>
      </c>
      <c r="H1050" s="191" t="s">
        <v>1254</v>
      </c>
      <c r="I1050" s="191"/>
      <c r="J1050" s="191" t="s">
        <v>1254</v>
      </c>
      <c r="K1050" s="191" t="s">
        <v>4470</v>
      </c>
      <c r="L1050" s="191" t="s">
        <v>1254</v>
      </c>
    </row>
    <row r="1051">
      <c r="A1051" s="191" t="s">
        <v>959</v>
      </c>
      <c r="B1051" s="191" t="s">
        <v>2044</v>
      </c>
      <c r="C1051" s="198">
        <v>-3.0</v>
      </c>
      <c r="D1051" s="36"/>
      <c r="E1051" s="195" t="str">
        <f t="shared" si="1"/>
        <v>774-3</v>
      </c>
      <c r="F1051" s="36" t="str">
        <f t="shared" si="2"/>
        <v>minior-3</v>
      </c>
      <c r="G1051" s="196">
        <v>774.0</v>
      </c>
      <c r="H1051" s="191" t="s">
        <v>1254</v>
      </c>
      <c r="I1051" s="191"/>
      <c r="J1051" s="191" t="s">
        <v>1254</v>
      </c>
      <c r="K1051" s="191" t="s">
        <v>4470</v>
      </c>
      <c r="L1051" s="191" t="s">
        <v>1254</v>
      </c>
    </row>
    <row r="1052">
      <c r="A1052" s="191" t="s">
        <v>959</v>
      </c>
      <c r="B1052" s="191" t="s">
        <v>2045</v>
      </c>
      <c r="C1052" s="198">
        <v>-4.0</v>
      </c>
      <c r="D1052" s="36"/>
      <c r="E1052" s="195" t="str">
        <f t="shared" si="1"/>
        <v>774-4</v>
      </c>
      <c r="F1052" s="36" t="str">
        <f t="shared" si="2"/>
        <v>minior-4</v>
      </c>
      <c r="G1052" s="196">
        <v>774.0</v>
      </c>
      <c r="H1052" s="191" t="s">
        <v>1254</v>
      </c>
      <c r="I1052" s="191"/>
      <c r="J1052" s="191" t="s">
        <v>1254</v>
      </c>
      <c r="K1052" s="191" t="s">
        <v>4470</v>
      </c>
      <c r="L1052" s="191" t="s">
        <v>1254</v>
      </c>
    </row>
    <row r="1053">
      <c r="A1053" s="191" t="s">
        <v>959</v>
      </c>
      <c r="B1053" s="191" t="s">
        <v>2046</v>
      </c>
      <c r="C1053" s="198">
        <v>-5.0</v>
      </c>
      <c r="D1053" s="36"/>
      <c r="E1053" s="195" t="str">
        <f t="shared" si="1"/>
        <v>774-5</v>
      </c>
      <c r="F1053" s="36" t="str">
        <f t="shared" si="2"/>
        <v>minior-5</v>
      </c>
      <c r="G1053" s="196">
        <v>774.0</v>
      </c>
      <c r="H1053" s="191" t="s">
        <v>1254</v>
      </c>
      <c r="I1053" s="191"/>
      <c r="J1053" s="191" t="s">
        <v>1254</v>
      </c>
      <c r="K1053" s="191" t="s">
        <v>4470</v>
      </c>
      <c r="L1053" s="191" t="s">
        <v>1254</v>
      </c>
    </row>
    <row r="1054">
      <c r="A1054" s="191" t="s">
        <v>959</v>
      </c>
      <c r="B1054" s="191" t="s">
        <v>2047</v>
      </c>
      <c r="C1054" s="198">
        <v>-6.0</v>
      </c>
      <c r="D1054" s="36"/>
      <c r="E1054" s="195" t="str">
        <f t="shared" si="1"/>
        <v>774-6</v>
      </c>
      <c r="F1054" s="36" t="str">
        <f t="shared" si="2"/>
        <v>minior-6</v>
      </c>
      <c r="G1054" s="196">
        <v>774.0</v>
      </c>
      <c r="H1054" s="191" t="s">
        <v>1254</v>
      </c>
      <c r="I1054" s="191"/>
      <c r="J1054" s="191" t="s">
        <v>1254</v>
      </c>
      <c r="K1054" s="191" t="s">
        <v>4470</v>
      </c>
      <c r="L1054" s="191" t="s">
        <v>1254</v>
      </c>
    </row>
    <row r="1055">
      <c r="A1055" s="191" t="s">
        <v>960</v>
      </c>
      <c r="B1055" s="191"/>
      <c r="C1055" s="36"/>
      <c r="D1055" s="36"/>
      <c r="E1055" s="195" t="str">
        <f t="shared" si="1"/>
        <v>775</v>
      </c>
      <c r="F1055" s="36" t="str">
        <f t="shared" si="2"/>
        <v>komala</v>
      </c>
      <c r="G1055" s="196">
        <v>775.0</v>
      </c>
      <c r="H1055" s="191" t="s">
        <v>1254</v>
      </c>
      <c r="I1055" s="191"/>
      <c r="J1055" s="191" t="s">
        <v>1254</v>
      </c>
      <c r="K1055" s="191" t="s">
        <v>4471</v>
      </c>
      <c r="L1055" s="191" t="s">
        <v>1254</v>
      </c>
    </row>
    <row r="1056">
      <c r="A1056" s="191" t="s">
        <v>961</v>
      </c>
      <c r="B1056" s="191"/>
      <c r="C1056" s="36"/>
      <c r="D1056" s="36"/>
      <c r="E1056" s="195" t="str">
        <f t="shared" si="1"/>
        <v>776</v>
      </c>
      <c r="F1056" s="36" t="str">
        <f t="shared" si="2"/>
        <v>turtonator</v>
      </c>
      <c r="G1056" s="196">
        <v>776.0</v>
      </c>
      <c r="H1056" s="197">
        <v>347.0</v>
      </c>
      <c r="I1056" s="191"/>
      <c r="J1056" s="191" t="s">
        <v>1254</v>
      </c>
      <c r="K1056" s="191" t="s">
        <v>1254</v>
      </c>
      <c r="L1056" s="191" t="s">
        <v>1254</v>
      </c>
    </row>
    <row r="1057">
      <c r="A1057" s="191" t="s">
        <v>962</v>
      </c>
      <c r="B1057" s="191"/>
      <c r="C1057" s="36"/>
      <c r="D1057" s="36"/>
      <c r="E1057" s="195" t="str">
        <f t="shared" si="1"/>
        <v>777</v>
      </c>
      <c r="F1057" s="36" t="str">
        <f t="shared" si="2"/>
        <v>togedemaru</v>
      </c>
      <c r="G1057" s="196">
        <v>777.0</v>
      </c>
      <c r="H1057" s="197">
        <v>348.0</v>
      </c>
      <c r="I1057" s="191"/>
      <c r="J1057" s="191" t="s">
        <v>1254</v>
      </c>
      <c r="K1057" s="191" t="s">
        <v>1254</v>
      </c>
      <c r="L1057" s="191" t="s">
        <v>1254</v>
      </c>
    </row>
    <row r="1058">
      <c r="A1058" s="191" t="s">
        <v>963</v>
      </c>
      <c r="B1058" s="191"/>
      <c r="C1058" s="36"/>
      <c r="D1058" s="36"/>
      <c r="E1058" s="195" t="str">
        <f t="shared" si="1"/>
        <v>778</v>
      </c>
      <c r="F1058" s="36" t="str">
        <f t="shared" si="2"/>
        <v>mimikyu</v>
      </c>
      <c r="G1058" s="196">
        <v>778.0</v>
      </c>
      <c r="H1058" s="197">
        <v>301.0</v>
      </c>
      <c r="I1058" s="191"/>
      <c r="J1058" s="191" t="s">
        <v>1254</v>
      </c>
      <c r="K1058" s="191" t="s">
        <v>4472</v>
      </c>
      <c r="L1058" s="191" t="s">
        <v>4473</v>
      </c>
    </row>
    <row r="1059">
      <c r="A1059" s="191" t="s">
        <v>964</v>
      </c>
      <c r="B1059" s="191"/>
      <c r="C1059" s="36"/>
      <c r="D1059" s="36"/>
      <c r="E1059" s="195" t="str">
        <f t="shared" si="1"/>
        <v>779</v>
      </c>
      <c r="F1059" s="36" t="str">
        <f t="shared" si="2"/>
        <v>bruxish</v>
      </c>
      <c r="G1059" s="196">
        <v>779.0</v>
      </c>
      <c r="H1059" s="191" t="s">
        <v>1254</v>
      </c>
      <c r="I1059" s="191"/>
      <c r="J1059" s="191" t="s">
        <v>1254</v>
      </c>
      <c r="K1059" s="191" t="s">
        <v>4474</v>
      </c>
      <c r="L1059" s="191" t="s">
        <v>1254</v>
      </c>
    </row>
    <row r="1060">
      <c r="A1060" s="191" t="s">
        <v>965</v>
      </c>
      <c r="B1060" s="191"/>
      <c r="C1060" s="36"/>
      <c r="D1060" s="36"/>
      <c r="E1060" s="195" t="str">
        <f t="shared" si="1"/>
        <v>780</v>
      </c>
      <c r="F1060" s="36" t="str">
        <f t="shared" si="2"/>
        <v>drampa</v>
      </c>
      <c r="G1060" s="196">
        <v>780.0</v>
      </c>
      <c r="H1060" s="197">
        <v>346.0</v>
      </c>
      <c r="I1060" s="191"/>
      <c r="J1060" s="191" t="s">
        <v>1254</v>
      </c>
      <c r="K1060" s="191" t="s">
        <v>1254</v>
      </c>
      <c r="L1060" s="197">
        <v>224.0</v>
      </c>
    </row>
    <row r="1061">
      <c r="A1061" s="191" t="s">
        <v>966</v>
      </c>
      <c r="B1061" s="191"/>
      <c r="C1061" s="36"/>
      <c r="D1061" s="36"/>
      <c r="E1061" s="195" t="str">
        <f t="shared" si="1"/>
        <v>781</v>
      </c>
      <c r="F1061" s="36" t="str">
        <f t="shared" si="2"/>
        <v>dhelmise</v>
      </c>
      <c r="G1061" s="196">
        <v>781.0</v>
      </c>
      <c r="H1061" s="197">
        <v>360.0</v>
      </c>
      <c r="I1061" s="191"/>
      <c r="J1061" s="191" t="s">
        <v>1254</v>
      </c>
      <c r="K1061" s="191" t="s">
        <v>1254</v>
      </c>
      <c r="L1061" s="191" t="s">
        <v>1254</v>
      </c>
    </row>
    <row r="1062">
      <c r="A1062" s="191" t="s">
        <v>967</v>
      </c>
      <c r="B1062" s="191"/>
      <c r="C1062" s="36"/>
      <c r="D1062" s="36"/>
      <c r="E1062" s="195" t="str">
        <f t="shared" si="1"/>
        <v>782</v>
      </c>
      <c r="F1062" s="36" t="str">
        <f t="shared" si="2"/>
        <v>jangmo-o</v>
      </c>
      <c r="G1062" s="196">
        <v>782.0</v>
      </c>
      <c r="H1062" s="197">
        <v>392.0</v>
      </c>
      <c r="I1062" s="191"/>
      <c r="J1062" s="191" t="s">
        <v>1254</v>
      </c>
      <c r="K1062" s="191" t="s">
        <v>4475</v>
      </c>
      <c r="L1062" s="191" t="s">
        <v>1254</v>
      </c>
    </row>
    <row r="1063">
      <c r="A1063" s="191" t="s">
        <v>968</v>
      </c>
      <c r="B1063" s="191"/>
      <c r="C1063" s="36"/>
      <c r="D1063" s="36"/>
      <c r="E1063" s="195" t="str">
        <f t="shared" si="1"/>
        <v>783</v>
      </c>
      <c r="F1063" s="36" t="str">
        <f t="shared" si="2"/>
        <v>hakamo-o</v>
      </c>
      <c r="G1063" s="196">
        <v>783.0</v>
      </c>
      <c r="H1063" s="197">
        <v>393.0</v>
      </c>
      <c r="I1063" s="191"/>
      <c r="J1063" s="191" t="s">
        <v>1254</v>
      </c>
      <c r="K1063" s="191" t="s">
        <v>4476</v>
      </c>
      <c r="L1063" s="191" t="s">
        <v>1254</v>
      </c>
    </row>
    <row r="1064">
      <c r="A1064" s="191" t="s">
        <v>969</v>
      </c>
      <c r="B1064" s="191"/>
      <c r="C1064" s="36"/>
      <c r="D1064" s="36"/>
      <c r="E1064" s="195" t="str">
        <f t="shared" si="1"/>
        <v>784</v>
      </c>
      <c r="F1064" s="36" t="str">
        <f t="shared" si="2"/>
        <v>kommo-o</v>
      </c>
      <c r="G1064" s="196">
        <v>784.0</v>
      </c>
      <c r="H1064" s="197">
        <v>394.0</v>
      </c>
      <c r="I1064" s="191"/>
      <c r="J1064" s="191" t="s">
        <v>1254</v>
      </c>
      <c r="K1064" s="191" t="s">
        <v>4477</v>
      </c>
      <c r="L1064" s="191" t="s">
        <v>1254</v>
      </c>
    </row>
    <row r="1065">
      <c r="A1065" s="191" t="s">
        <v>970</v>
      </c>
      <c r="B1065" s="191"/>
      <c r="C1065" s="36"/>
      <c r="D1065" s="36"/>
      <c r="E1065" s="195" t="str">
        <f t="shared" si="1"/>
        <v>785</v>
      </c>
      <c r="F1065" s="36" t="str">
        <f t="shared" si="2"/>
        <v>tapu koko</v>
      </c>
      <c r="G1065" s="196">
        <v>785.0</v>
      </c>
      <c r="H1065" s="191" t="s">
        <v>1254</v>
      </c>
      <c r="I1065" s="191"/>
      <c r="J1065" s="191" t="s">
        <v>1254</v>
      </c>
      <c r="K1065" s="191" t="s">
        <v>1254</v>
      </c>
      <c r="L1065" s="191" t="s">
        <v>1254</v>
      </c>
    </row>
    <row r="1066">
      <c r="A1066" s="191" t="s">
        <v>971</v>
      </c>
      <c r="B1066" s="191"/>
      <c r="C1066" s="36"/>
      <c r="D1066" s="36"/>
      <c r="E1066" s="195" t="str">
        <f t="shared" si="1"/>
        <v>786</v>
      </c>
      <c r="F1066" s="36" t="str">
        <f t="shared" si="2"/>
        <v>tapu lele</v>
      </c>
      <c r="G1066" s="196">
        <v>786.0</v>
      </c>
      <c r="H1066" s="191" t="s">
        <v>1254</v>
      </c>
      <c r="I1066" s="191"/>
      <c r="J1066" s="191" t="s">
        <v>1254</v>
      </c>
      <c r="K1066" s="191" t="s">
        <v>1254</v>
      </c>
      <c r="L1066" s="191" t="s">
        <v>1254</v>
      </c>
    </row>
    <row r="1067">
      <c r="A1067" s="191" t="s">
        <v>972</v>
      </c>
      <c r="B1067" s="191"/>
      <c r="C1067" s="36"/>
      <c r="D1067" s="36"/>
      <c r="E1067" s="195" t="str">
        <f t="shared" si="1"/>
        <v>787</v>
      </c>
      <c r="F1067" s="36" t="str">
        <f t="shared" si="2"/>
        <v>tapu bulu</v>
      </c>
      <c r="G1067" s="196">
        <v>787.0</v>
      </c>
      <c r="H1067" s="191" t="s">
        <v>1254</v>
      </c>
      <c r="I1067" s="191"/>
      <c r="J1067" s="191" t="s">
        <v>1254</v>
      </c>
      <c r="K1067" s="191" t="s">
        <v>1254</v>
      </c>
      <c r="L1067" s="191" t="s">
        <v>1254</v>
      </c>
    </row>
    <row r="1068">
      <c r="A1068" s="191" t="s">
        <v>973</v>
      </c>
      <c r="B1068" s="191"/>
      <c r="C1068" s="36"/>
      <c r="D1068" s="36"/>
      <c r="E1068" s="195" t="str">
        <f t="shared" si="1"/>
        <v>788</v>
      </c>
      <c r="F1068" s="36" t="str">
        <f t="shared" si="2"/>
        <v>tapu fini</v>
      </c>
      <c r="G1068" s="196">
        <v>788.0</v>
      </c>
      <c r="H1068" s="191" t="s">
        <v>1254</v>
      </c>
      <c r="I1068" s="191"/>
      <c r="J1068" s="191" t="s">
        <v>1254</v>
      </c>
      <c r="K1068" s="191" t="s">
        <v>1254</v>
      </c>
      <c r="L1068" s="191" t="s">
        <v>1254</v>
      </c>
    </row>
    <row r="1069">
      <c r="A1069" s="191" t="s">
        <v>974</v>
      </c>
      <c r="B1069" s="191"/>
      <c r="C1069" s="36"/>
      <c r="D1069" s="36"/>
      <c r="E1069" s="195" t="str">
        <f t="shared" si="1"/>
        <v>789</v>
      </c>
      <c r="F1069" s="36" t="str">
        <f t="shared" si="2"/>
        <v>cosmog</v>
      </c>
      <c r="G1069" s="196">
        <v>789.0</v>
      </c>
      <c r="H1069" s="191" t="s">
        <v>1254</v>
      </c>
      <c r="I1069" s="191"/>
      <c r="J1069" s="191" t="s">
        <v>1254</v>
      </c>
      <c r="K1069" s="191" t="s">
        <v>1254</v>
      </c>
      <c r="L1069" s="191" t="s">
        <v>1254</v>
      </c>
    </row>
    <row r="1070">
      <c r="A1070" s="191" t="s">
        <v>975</v>
      </c>
      <c r="B1070" s="191"/>
      <c r="C1070" s="36"/>
      <c r="D1070" s="36"/>
      <c r="E1070" s="195" t="str">
        <f t="shared" si="1"/>
        <v>790</v>
      </c>
      <c r="F1070" s="36" t="str">
        <f t="shared" si="2"/>
        <v>cosmoem</v>
      </c>
      <c r="G1070" s="196">
        <v>790.0</v>
      </c>
      <c r="H1070" s="191" t="s">
        <v>1254</v>
      </c>
      <c r="I1070" s="191"/>
      <c r="J1070" s="191" t="s">
        <v>1254</v>
      </c>
      <c r="K1070" s="191" t="s">
        <v>1254</v>
      </c>
      <c r="L1070" s="191" t="s">
        <v>1254</v>
      </c>
    </row>
    <row r="1071">
      <c r="A1071" s="191" t="s">
        <v>976</v>
      </c>
      <c r="B1071" s="191"/>
      <c r="C1071" s="36"/>
      <c r="D1071" s="36"/>
      <c r="E1071" s="195" t="str">
        <f t="shared" si="1"/>
        <v>791</v>
      </c>
      <c r="F1071" s="36" t="str">
        <f t="shared" si="2"/>
        <v>solgaleo</v>
      </c>
      <c r="G1071" s="196">
        <v>791.0</v>
      </c>
      <c r="H1071" s="191" t="s">
        <v>1254</v>
      </c>
      <c r="I1071" s="191"/>
      <c r="J1071" s="191" t="s">
        <v>1254</v>
      </c>
      <c r="K1071" s="191" t="s">
        <v>1254</v>
      </c>
      <c r="L1071" s="191" t="s">
        <v>1254</v>
      </c>
    </row>
    <row r="1072">
      <c r="A1072" s="191" t="s">
        <v>977</v>
      </c>
      <c r="B1072" s="191"/>
      <c r="C1072" s="36"/>
      <c r="D1072" s="36"/>
      <c r="E1072" s="195" t="str">
        <f t="shared" si="1"/>
        <v>792</v>
      </c>
      <c r="F1072" s="36" t="str">
        <f t="shared" si="2"/>
        <v>lunala</v>
      </c>
      <c r="G1072" s="196">
        <v>792.0</v>
      </c>
      <c r="H1072" s="191" t="s">
        <v>1254</v>
      </c>
      <c r="I1072" s="191"/>
      <c r="J1072" s="191" t="s">
        <v>1254</v>
      </c>
      <c r="K1072" s="191" t="s">
        <v>1254</v>
      </c>
      <c r="L1072" s="191" t="s">
        <v>1254</v>
      </c>
    </row>
    <row r="1073">
      <c r="A1073" s="191" t="s">
        <v>978</v>
      </c>
      <c r="B1073" s="191"/>
      <c r="C1073" s="36"/>
      <c r="D1073" s="36"/>
      <c r="E1073" s="195" t="str">
        <f t="shared" si="1"/>
        <v>793</v>
      </c>
      <c r="F1073" s="36" t="str">
        <f t="shared" si="2"/>
        <v>nihilego</v>
      </c>
      <c r="G1073" s="196">
        <v>793.0</v>
      </c>
      <c r="H1073" s="191" t="s">
        <v>1254</v>
      </c>
      <c r="I1073" s="191"/>
      <c r="J1073" s="191" t="s">
        <v>1254</v>
      </c>
      <c r="K1073" s="191" t="s">
        <v>1254</v>
      </c>
      <c r="L1073" s="191" t="s">
        <v>1254</v>
      </c>
    </row>
    <row r="1074">
      <c r="A1074" s="191" t="s">
        <v>979</v>
      </c>
      <c r="B1074" s="191"/>
      <c r="C1074" s="36"/>
      <c r="D1074" s="36"/>
      <c r="E1074" s="195" t="str">
        <f t="shared" si="1"/>
        <v>794</v>
      </c>
      <c r="F1074" s="36" t="str">
        <f t="shared" si="2"/>
        <v>buzzwole</v>
      </c>
      <c r="G1074" s="196">
        <v>794.0</v>
      </c>
      <c r="H1074" s="191" t="s">
        <v>1254</v>
      </c>
      <c r="I1074" s="191"/>
      <c r="J1074" s="191" t="s">
        <v>1254</v>
      </c>
      <c r="K1074" s="191" t="s">
        <v>1254</v>
      </c>
      <c r="L1074" s="191" t="s">
        <v>1254</v>
      </c>
    </row>
    <row r="1075">
      <c r="A1075" s="191" t="s">
        <v>980</v>
      </c>
      <c r="B1075" s="191"/>
      <c r="C1075" s="36"/>
      <c r="D1075" s="36"/>
      <c r="E1075" s="195" t="str">
        <f t="shared" si="1"/>
        <v>795</v>
      </c>
      <c r="F1075" s="36" t="str">
        <f t="shared" si="2"/>
        <v>pheromosa</v>
      </c>
      <c r="G1075" s="196">
        <v>795.0</v>
      </c>
      <c r="H1075" s="191" t="s">
        <v>1254</v>
      </c>
      <c r="I1075" s="191"/>
      <c r="J1075" s="191" t="s">
        <v>1254</v>
      </c>
      <c r="K1075" s="191" t="s">
        <v>1254</v>
      </c>
      <c r="L1075" s="191" t="s">
        <v>1254</v>
      </c>
    </row>
    <row r="1076">
      <c r="A1076" s="191" t="s">
        <v>981</v>
      </c>
      <c r="B1076" s="191"/>
      <c r="C1076" s="36"/>
      <c r="D1076" s="36"/>
      <c r="E1076" s="195" t="str">
        <f t="shared" si="1"/>
        <v>796</v>
      </c>
      <c r="F1076" s="36" t="str">
        <f t="shared" si="2"/>
        <v>xurkitree</v>
      </c>
      <c r="G1076" s="196">
        <v>796.0</v>
      </c>
      <c r="H1076" s="191" t="s">
        <v>1254</v>
      </c>
      <c r="I1076" s="191"/>
      <c r="J1076" s="191" t="s">
        <v>1254</v>
      </c>
      <c r="K1076" s="191" t="s">
        <v>1254</v>
      </c>
      <c r="L1076" s="191" t="s">
        <v>1254</v>
      </c>
    </row>
    <row r="1077">
      <c r="A1077" s="191" t="s">
        <v>982</v>
      </c>
      <c r="B1077" s="191"/>
      <c r="C1077" s="36"/>
      <c r="D1077" s="36"/>
      <c r="E1077" s="195" t="str">
        <f t="shared" si="1"/>
        <v>797</v>
      </c>
      <c r="F1077" s="36" t="str">
        <f t="shared" si="2"/>
        <v>celesteela</v>
      </c>
      <c r="G1077" s="196">
        <v>797.0</v>
      </c>
      <c r="H1077" s="191" t="s">
        <v>1254</v>
      </c>
      <c r="I1077" s="191"/>
      <c r="J1077" s="191" t="s">
        <v>1254</v>
      </c>
      <c r="K1077" s="191" t="s">
        <v>1254</v>
      </c>
      <c r="L1077" s="191" t="s">
        <v>1254</v>
      </c>
    </row>
    <row r="1078">
      <c r="A1078" s="191" t="s">
        <v>983</v>
      </c>
      <c r="B1078" s="191"/>
      <c r="C1078" s="36"/>
      <c r="D1078" s="36"/>
      <c r="E1078" s="195" t="str">
        <f t="shared" si="1"/>
        <v>798</v>
      </c>
      <c r="F1078" s="36" t="str">
        <f t="shared" si="2"/>
        <v>kartana</v>
      </c>
      <c r="G1078" s="196">
        <v>798.0</v>
      </c>
      <c r="H1078" s="191" t="s">
        <v>1254</v>
      </c>
      <c r="I1078" s="191"/>
      <c r="J1078" s="191" t="s">
        <v>1254</v>
      </c>
      <c r="K1078" s="191" t="s">
        <v>1254</v>
      </c>
      <c r="L1078" s="191" t="s">
        <v>1254</v>
      </c>
    </row>
    <row r="1079">
      <c r="A1079" s="191" t="s">
        <v>984</v>
      </c>
      <c r="B1079" s="191"/>
      <c r="C1079" s="36"/>
      <c r="D1079" s="36"/>
      <c r="E1079" s="195" t="str">
        <f t="shared" si="1"/>
        <v>799</v>
      </c>
      <c r="F1079" s="36" t="str">
        <f t="shared" si="2"/>
        <v>guzzlord</v>
      </c>
      <c r="G1079" s="196">
        <v>799.0</v>
      </c>
      <c r="H1079" s="191" t="s">
        <v>1254</v>
      </c>
      <c r="I1079" s="191"/>
      <c r="J1079" s="191" t="s">
        <v>1254</v>
      </c>
      <c r="K1079" s="191" t="s">
        <v>1254</v>
      </c>
      <c r="L1079" s="191" t="s">
        <v>1254</v>
      </c>
    </row>
    <row r="1080">
      <c r="A1080" s="191" t="s">
        <v>985</v>
      </c>
      <c r="B1080" s="191"/>
      <c r="C1080" s="36"/>
      <c r="D1080" s="36"/>
      <c r="E1080" s="195" t="str">
        <f t="shared" si="1"/>
        <v>800</v>
      </c>
      <c r="F1080" s="36" t="str">
        <f t="shared" si="2"/>
        <v>necrozma</v>
      </c>
      <c r="G1080" s="196">
        <v>800.0</v>
      </c>
      <c r="H1080" s="191" t="s">
        <v>1254</v>
      </c>
      <c r="I1080" s="191"/>
      <c r="J1080" s="191" t="s">
        <v>1254</v>
      </c>
      <c r="K1080" s="191" t="s">
        <v>1254</v>
      </c>
      <c r="L1080" s="191" t="s">
        <v>1254</v>
      </c>
    </row>
    <row r="1081">
      <c r="A1081" s="191" t="s">
        <v>986</v>
      </c>
      <c r="B1081" s="191" t="s">
        <v>987</v>
      </c>
      <c r="C1081" s="36"/>
      <c r="D1081" s="36"/>
      <c r="E1081" s="195" t="str">
        <f t="shared" si="1"/>
        <v>801</v>
      </c>
      <c r="F1081" s="36" t="str">
        <f t="shared" si="2"/>
        <v>magearna</v>
      </c>
      <c r="G1081" s="196">
        <v>801.0</v>
      </c>
      <c r="H1081" s="191" t="s">
        <v>1254</v>
      </c>
      <c r="I1081" s="191"/>
      <c r="J1081" s="191" t="s">
        <v>1254</v>
      </c>
      <c r="K1081" s="191" t="s">
        <v>1254</v>
      </c>
      <c r="L1081" s="191" t="s">
        <v>4131</v>
      </c>
    </row>
    <row r="1082">
      <c r="A1082" s="191" t="s">
        <v>986</v>
      </c>
      <c r="B1082" s="191" t="s">
        <v>988</v>
      </c>
      <c r="C1082" s="198">
        <v>-1.0</v>
      </c>
      <c r="D1082" s="36"/>
      <c r="E1082" s="195" t="str">
        <f t="shared" si="1"/>
        <v>801-1</v>
      </c>
      <c r="F1082" s="36" t="str">
        <f t="shared" si="2"/>
        <v>magearna-1</v>
      </c>
      <c r="G1082" s="196">
        <v>801.0</v>
      </c>
      <c r="H1082" s="191" t="s">
        <v>1254</v>
      </c>
      <c r="I1082" s="191"/>
      <c r="J1082" s="191" t="s">
        <v>1254</v>
      </c>
      <c r="K1082" s="191" t="s">
        <v>1254</v>
      </c>
      <c r="L1082" s="191" t="s">
        <v>4131</v>
      </c>
    </row>
    <row r="1083">
      <c r="A1083" s="191" t="s">
        <v>989</v>
      </c>
      <c r="B1083" s="191"/>
      <c r="C1083" s="36"/>
      <c r="D1083" s="36"/>
      <c r="E1083" s="195" t="str">
        <f t="shared" si="1"/>
        <v>802</v>
      </c>
      <c r="F1083" s="36" t="str">
        <f t="shared" si="2"/>
        <v>marshadow</v>
      </c>
      <c r="G1083" s="196">
        <v>802.0</v>
      </c>
      <c r="H1083" s="191" t="s">
        <v>1254</v>
      </c>
      <c r="I1083" s="191"/>
      <c r="J1083" s="191" t="s">
        <v>1254</v>
      </c>
      <c r="K1083" s="191" t="s">
        <v>1254</v>
      </c>
      <c r="L1083" s="191" t="s">
        <v>4478</v>
      </c>
    </row>
    <row r="1084">
      <c r="A1084" s="191" t="s">
        <v>990</v>
      </c>
      <c r="B1084" s="191"/>
      <c r="C1084" s="36"/>
      <c r="D1084" s="36"/>
      <c r="E1084" s="195" t="str">
        <f t="shared" si="1"/>
        <v>803</v>
      </c>
      <c r="F1084" s="36" t="str">
        <f t="shared" si="2"/>
        <v>poipole</v>
      </c>
      <c r="G1084" s="196">
        <v>803.0</v>
      </c>
      <c r="H1084" s="191" t="s">
        <v>1254</v>
      </c>
      <c r="I1084" s="191"/>
      <c r="J1084" s="191" t="s">
        <v>1254</v>
      </c>
      <c r="K1084" s="191" t="s">
        <v>1254</v>
      </c>
      <c r="L1084" s="191" t="s">
        <v>1254</v>
      </c>
    </row>
    <row r="1085">
      <c r="A1085" s="191" t="s">
        <v>991</v>
      </c>
      <c r="B1085" s="191"/>
      <c r="C1085" s="36"/>
      <c r="D1085" s="36"/>
      <c r="E1085" s="195" t="str">
        <f t="shared" si="1"/>
        <v>804</v>
      </c>
      <c r="F1085" s="36" t="str">
        <f t="shared" si="2"/>
        <v>naganadel</v>
      </c>
      <c r="G1085" s="196">
        <v>804.0</v>
      </c>
      <c r="H1085" s="191" t="s">
        <v>1254</v>
      </c>
      <c r="I1085" s="191"/>
      <c r="J1085" s="191" t="s">
        <v>1254</v>
      </c>
      <c r="K1085" s="191" t="s">
        <v>1254</v>
      </c>
      <c r="L1085" s="191" t="s">
        <v>1254</v>
      </c>
    </row>
    <row r="1086">
      <c r="A1086" s="191" t="s">
        <v>992</v>
      </c>
      <c r="B1086" s="191"/>
      <c r="C1086" s="36"/>
      <c r="D1086" s="36"/>
      <c r="E1086" s="195" t="str">
        <f t="shared" si="1"/>
        <v>805</v>
      </c>
      <c r="F1086" s="36" t="str">
        <f t="shared" si="2"/>
        <v>stakataka</v>
      </c>
      <c r="G1086" s="196">
        <v>805.0</v>
      </c>
      <c r="H1086" s="191" t="s">
        <v>1254</v>
      </c>
      <c r="I1086" s="191"/>
      <c r="J1086" s="191" t="s">
        <v>1254</v>
      </c>
      <c r="K1086" s="191" t="s">
        <v>1254</v>
      </c>
      <c r="L1086" s="191" t="s">
        <v>1254</v>
      </c>
    </row>
    <row r="1087">
      <c r="A1087" s="191" t="s">
        <v>993</v>
      </c>
      <c r="B1087" s="191"/>
      <c r="C1087" s="36"/>
      <c r="D1087" s="36"/>
      <c r="E1087" s="195" t="str">
        <f t="shared" si="1"/>
        <v>806</v>
      </c>
      <c r="F1087" s="36" t="str">
        <f t="shared" si="2"/>
        <v>blacephalon</v>
      </c>
      <c r="G1087" s="196">
        <v>806.0</v>
      </c>
      <c r="H1087" s="191" t="s">
        <v>1254</v>
      </c>
      <c r="I1087" s="191"/>
      <c r="J1087" s="191" t="s">
        <v>1254</v>
      </c>
      <c r="K1087" s="191" t="s">
        <v>1254</v>
      </c>
      <c r="L1087" s="191" t="s">
        <v>1254</v>
      </c>
    </row>
    <row r="1088">
      <c r="A1088" s="191" t="s">
        <v>994</v>
      </c>
      <c r="B1088" s="191"/>
      <c r="C1088" s="36"/>
      <c r="D1088" s="36"/>
      <c r="E1088" s="195" t="str">
        <f t="shared" si="1"/>
        <v>807</v>
      </c>
      <c r="F1088" s="36" t="str">
        <f t="shared" si="2"/>
        <v>zeraora</v>
      </c>
      <c r="G1088" s="196">
        <v>807.0</v>
      </c>
      <c r="H1088" s="191" t="s">
        <v>1254</v>
      </c>
      <c r="I1088" s="191"/>
      <c r="J1088" s="191" t="s">
        <v>1254</v>
      </c>
      <c r="K1088" s="191" t="s">
        <v>1254</v>
      </c>
      <c r="L1088" s="191" t="s">
        <v>4131</v>
      </c>
    </row>
    <row r="1089">
      <c r="A1089" s="191" t="s">
        <v>995</v>
      </c>
      <c r="B1089" s="191"/>
      <c r="C1089" s="36"/>
      <c r="D1089" s="36"/>
      <c r="E1089" s="195" t="str">
        <f t="shared" si="1"/>
        <v>808</v>
      </c>
      <c r="F1089" s="36" t="str">
        <f t="shared" si="2"/>
        <v>meltan</v>
      </c>
      <c r="G1089" s="196">
        <v>808.0</v>
      </c>
      <c r="H1089" s="191" t="s">
        <v>1254</v>
      </c>
      <c r="I1089" s="191"/>
      <c r="J1089" s="191" t="s">
        <v>1254</v>
      </c>
      <c r="K1089" s="191" t="s">
        <v>1254</v>
      </c>
      <c r="L1089" s="191" t="s">
        <v>4479</v>
      </c>
    </row>
    <row r="1090">
      <c r="A1090" s="191" t="s">
        <v>996</v>
      </c>
      <c r="B1090" s="191"/>
      <c r="C1090" s="36"/>
      <c r="D1090" s="36"/>
      <c r="E1090" s="195" t="str">
        <f t="shared" si="1"/>
        <v>809</v>
      </c>
      <c r="F1090" s="36" t="str">
        <f t="shared" si="2"/>
        <v>melmetal</v>
      </c>
      <c r="G1090" s="196">
        <v>809.0</v>
      </c>
      <c r="H1090" s="191" t="s">
        <v>1254</v>
      </c>
      <c r="I1090" s="191"/>
      <c r="J1090" s="191" t="s">
        <v>1254</v>
      </c>
      <c r="K1090" s="191" t="s">
        <v>1254</v>
      </c>
      <c r="L1090" s="191" t="s">
        <v>4480</v>
      </c>
    </row>
    <row r="1091">
      <c r="A1091" s="191" t="s">
        <v>997</v>
      </c>
      <c r="B1091" s="191"/>
      <c r="C1091" s="36"/>
      <c r="D1091" s="36"/>
      <c r="E1091" s="195" t="str">
        <f t="shared" si="1"/>
        <v>810</v>
      </c>
      <c r="F1091" s="36" t="str">
        <f t="shared" si="2"/>
        <v>grookey</v>
      </c>
      <c r="G1091" s="196">
        <v>810.0</v>
      </c>
      <c r="H1091" s="197">
        <v>1.0</v>
      </c>
      <c r="I1091" s="191"/>
      <c r="J1091" s="191" t="s">
        <v>1254</v>
      </c>
      <c r="K1091" s="191" t="s">
        <v>4481</v>
      </c>
      <c r="L1091" s="191" t="s">
        <v>1254</v>
      </c>
    </row>
    <row r="1092">
      <c r="A1092" s="191" t="s">
        <v>998</v>
      </c>
      <c r="B1092" s="191"/>
      <c r="C1092" s="36"/>
      <c r="D1092" s="36"/>
      <c r="E1092" s="195" t="str">
        <f t="shared" si="1"/>
        <v>811</v>
      </c>
      <c r="F1092" s="36" t="str">
        <f t="shared" si="2"/>
        <v>thwackey</v>
      </c>
      <c r="G1092" s="196">
        <v>811.0</v>
      </c>
      <c r="H1092" s="197">
        <v>2.0</v>
      </c>
      <c r="I1092" s="191"/>
      <c r="J1092" s="191" t="s">
        <v>1254</v>
      </c>
      <c r="K1092" s="191" t="s">
        <v>4482</v>
      </c>
      <c r="L1092" s="191" t="s">
        <v>1254</v>
      </c>
    </row>
    <row r="1093">
      <c r="A1093" s="191" t="s">
        <v>999</v>
      </c>
      <c r="B1093" s="191"/>
      <c r="C1093" s="36"/>
      <c r="D1093" s="36"/>
      <c r="E1093" s="195" t="str">
        <f t="shared" si="1"/>
        <v>812</v>
      </c>
      <c r="F1093" s="36" t="str">
        <f t="shared" si="2"/>
        <v>rillaboom</v>
      </c>
      <c r="G1093" s="196">
        <v>812.0</v>
      </c>
      <c r="H1093" s="197">
        <v>3.0</v>
      </c>
      <c r="I1093" s="191"/>
      <c r="J1093" s="191" t="s">
        <v>1254</v>
      </c>
      <c r="K1093" s="191" t="s">
        <v>4483</v>
      </c>
      <c r="L1093" s="191" t="s">
        <v>1254</v>
      </c>
    </row>
    <row r="1094">
      <c r="A1094" s="191" t="s">
        <v>1000</v>
      </c>
      <c r="B1094" s="191"/>
      <c r="C1094" s="36"/>
      <c r="D1094" s="36"/>
      <c r="E1094" s="195" t="str">
        <f t="shared" si="1"/>
        <v>813</v>
      </c>
      <c r="F1094" s="36" t="str">
        <f t="shared" si="2"/>
        <v>scorbunny</v>
      </c>
      <c r="G1094" s="196">
        <v>813.0</v>
      </c>
      <c r="H1094" s="197">
        <v>4.0</v>
      </c>
      <c r="I1094" s="191"/>
      <c r="J1094" s="191" t="s">
        <v>1254</v>
      </c>
      <c r="K1094" s="191" t="s">
        <v>4484</v>
      </c>
      <c r="L1094" s="191" t="s">
        <v>1254</v>
      </c>
    </row>
    <row r="1095">
      <c r="A1095" s="191" t="s">
        <v>1001</v>
      </c>
      <c r="B1095" s="191"/>
      <c r="C1095" s="36"/>
      <c r="D1095" s="36"/>
      <c r="E1095" s="195" t="str">
        <f t="shared" si="1"/>
        <v>814</v>
      </c>
      <c r="F1095" s="36" t="str">
        <f t="shared" si="2"/>
        <v>raboot</v>
      </c>
      <c r="G1095" s="196">
        <v>814.0</v>
      </c>
      <c r="H1095" s="197">
        <v>5.0</v>
      </c>
      <c r="I1095" s="191"/>
      <c r="J1095" s="191" t="s">
        <v>1254</v>
      </c>
      <c r="K1095" s="191" t="s">
        <v>4485</v>
      </c>
      <c r="L1095" s="191" t="s">
        <v>1254</v>
      </c>
    </row>
    <row r="1096">
      <c r="A1096" s="191" t="s">
        <v>1002</v>
      </c>
      <c r="B1096" s="191"/>
      <c r="C1096" s="36"/>
      <c r="D1096" s="36"/>
      <c r="E1096" s="195" t="str">
        <f t="shared" si="1"/>
        <v>815</v>
      </c>
      <c r="F1096" s="36" t="str">
        <f t="shared" si="2"/>
        <v>cinderace</v>
      </c>
      <c r="G1096" s="196">
        <v>815.0</v>
      </c>
      <c r="H1096" s="197">
        <v>6.0</v>
      </c>
      <c r="I1096" s="191"/>
      <c r="J1096" s="191" t="s">
        <v>1254</v>
      </c>
      <c r="K1096" s="191" t="s">
        <v>4486</v>
      </c>
      <c r="L1096" s="191" t="s">
        <v>1254</v>
      </c>
    </row>
    <row r="1097">
      <c r="A1097" s="191" t="s">
        <v>1003</v>
      </c>
      <c r="B1097" s="191"/>
      <c r="C1097" s="36"/>
      <c r="D1097" s="36"/>
      <c r="E1097" s="195" t="str">
        <f t="shared" si="1"/>
        <v>816</v>
      </c>
      <c r="F1097" s="36" t="str">
        <f t="shared" si="2"/>
        <v>sobble</v>
      </c>
      <c r="G1097" s="196">
        <v>816.0</v>
      </c>
      <c r="H1097" s="197">
        <v>7.0</v>
      </c>
      <c r="I1097" s="191"/>
      <c r="J1097" s="191" t="s">
        <v>1254</v>
      </c>
      <c r="K1097" s="191" t="s">
        <v>4487</v>
      </c>
      <c r="L1097" s="191" t="s">
        <v>1254</v>
      </c>
    </row>
    <row r="1098">
      <c r="A1098" s="191" t="s">
        <v>1004</v>
      </c>
      <c r="B1098" s="191"/>
      <c r="C1098" s="36"/>
      <c r="D1098" s="36"/>
      <c r="E1098" s="195" t="str">
        <f t="shared" si="1"/>
        <v>817</v>
      </c>
      <c r="F1098" s="36" t="str">
        <f t="shared" si="2"/>
        <v>drizzile</v>
      </c>
      <c r="G1098" s="196">
        <v>817.0</v>
      </c>
      <c r="H1098" s="197">
        <v>8.0</v>
      </c>
      <c r="I1098" s="191"/>
      <c r="J1098" s="191" t="s">
        <v>1254</v>
      </c>
      <c r="K1098" s="191" t="s">
        <v>4488</v>
      </c>
      <c r="L1098" s="191" t="s">
        <v>1254</v>
      </c>
    </row>
    <row r="1099">
      <c r="A1099" s="191" t="s">
        <v>1005</v>
      </c>
      <c r="B1099" s="191"/>
      <c r="C1099" s="36"/>
      <c r="D1099" s="36"/>
      <c r="E1099" s="195" t="str">
        <f t="shared" si="1"/>
        <v>818</v>
      </c>
      <c r="F1099" s="36" t="str">
        <f t="shared" si="2"/>
        <v>inteleon</v>
      </c>
      <c r="G1099" s="196">
        <v>818.0</v>
      </c>
      <c r="H1099" s="197">
        <v>9.0</v>
      </c>
      <c r="I1099" s="191"/>
      <c r="J1099" s="191" t="s">
        <v>1254</v>
      </c>
      <c r="K1099" s="191" t="s">
        <v>4489</v>
      </c>
      <c r="L1099" s="191" t="s">
        <v>1254</v>
      </c>
    </row>
    <row r="1100">
      <c r="A1100" s="191" t="s">
        <v>1006</v>
      </c>
      <c r="B1100" s="191"/>
      <c r="C1100" s="36"/>
      <c r="D1100" s="36"/>
      <c r="E1100" s="195" t="str">
        <f t="shared" si="1"/>
        <v>819</v>
      </c>
      <c r="F1100" s="36" t="str">
        <f t="shared" si="2"/>
        <v>skwovet</v>
      </c>
      <c r="G1100" s="196">
        <v>819.0</v>
      </c>
      <c r="H1100" s="197">
        <v>24.0</v>
      </c>
      <c r="I1100" s="191"/>
      <c r="J1100" s="191" t="s">
        <v>1254</v>
      </c>
      <c r="K1100" s="191" t="s">
        <v>4490</v>
      </c>
      <c r="L1100" s="191" t="s">
        <v>1254</v>
      </c>
    </row>
    <row r="1101">
      <c r="A1101" s="191" t="s">
        <v>1007</v>
      </c>
      <c r="B1101" s="191"/>
      <c r="C1101" s="36"/>
      <c r="D1101" s="36"/>
      <c r="E1101" s="195" t="str">
        <f t="shared" si="1"/>
        <v>820</v>
      </c>
      <c r="F1101" s="36" t="str">
        <f t="shared" si="2"/>
        <v>greedent</v>
      </c>
      <c r="G1101" s="196">
        <v>820.0</v>
      </c>
      <c r="H1101" s="197">
        <v>25.0</v>
      </c>
      <c r="I1101" s="191"/>
      <c r="J1101" s="191" t="s">
        <v>1254</v>
      </c>
      <c r="K1101" s="191" t="s">
        <v>4491</v>
      </c>
      <c r="L1101" s="191" t="s">
        <v>1254</v>
      </c>
    </row>
    <row r="1102">
      <c r="A1102" s="191" t="s">
        <v>1008</v>
      </c>
      <c r="B1102" s="191"/>
      <c r="C1102" s="36"/>
      <c r="D1102" s="36"/>
      <c r="E1102" s="195" t="str">
        <f t="shared" si="1"/>
        <v>821</v>
      </c>
      <c r="F1102" s="36" t="str">
        <f t="shared" si="2"/>
        <v>rookidee</v>
      </c>
      <c r="G1102" s="196">
        <v>821.0</v>
      </c>
      <c r="H1102" s="197">
        <v>21.0</v>
      </c>
      <c r="I1102" s="191"/>
      <c r="J1102" s="191" t="s">
        <v>1254</v>
      </c>
      <c r="K1102" s="191" t="s">
        <v>4492</v>
      </c>
      <c r="L1102" s="191" t="s">
        <v>4493</v>
      </c>
    </row>
    <row r="1103">
      <c r="A1103" s="191" t="s">
        <v>1009</v>
      </c>
      <c r="B1103" s="191"/>
      <c r="C1103" s="36"/>
      <c r="D1103" s="36"/>
      <c r="E1103" s="195" t="str">
        <f t="shared" si="1"/>
        <v>822</v>
      </c>
      <c r="F1103" s="36" t="str">
        <f t="shared" si="2"/>
        <v>corvisquire</v>
      </c>
      <c r="G1103" s="196">
        <v>822.0</v>
      </c>
      <c r="H1103" s="197">
        <v>22.0</v>
      </c>
      <c r="I1103" s="191"/>
      <c r="J1103" s="191" t="s">
        <v>1254</v>
      </c>
      <c r="K1103" s="191" t="s">
        <v>4494</v>
      </c>
      <c r="L1103" s="191" t="s">
        <v>4495</v>
      </c>
    </row>
    <row r="1104">
      <c r="A1104" s="191" t="s">
        <v>1010</v>
      </c>
      <c r="B1104" s="191"/>
      <c r="C1104" s="36"/>
      <c r="D1104" s="36"/>
      <c r="E1104" s="195" t="str">
        <f t="shared" si="1"/>
        <v>823</v>
      </c>
      <c r="F1104" s="36" t="str">
        <f t="shared" si="2"/>
        <v>corviknight</v>
      </c>
      <c r="G1104" s="196">
        <v>823.0</v>
      </c>
      <c r="H1104" s="197">
        <v>23.0</v>
      </c>
      <c r="I1104" s="191"/>
      <c r="J1104" s="191" t="s">
        <v>1254</v>
      </c>
      <c r="K1104" s="191" t="s">
        <v>4496</v>
      </c>
      <c r="L1104" s="191" t="s">
        <v>4497</v>
      </c>
    </row>
    <row r="1105">
      <c r="A1105" s="191" t="s">
        <v>1011</v>
      </c>
      <c r="B1105" s="191"/>
      <c r="C1105" s="36"/>
      <c r="D1105" s="36"/>
      <c r="E1105" s="195" t="str">
        <f t="shared" si="1"/>
        <v>824</v>
      </c>
      <c r="F1105" s="36" t="str">
        <f t="shared" si="2"/>
        <v>blipbug</v>
      </c>
      <c r="G1105" s="196">
        <v>824.0</v>
      </c>
      <c r="H1105" s="197">
        <v>10.0</v>
      </c>
      <c r="I1105" s="191"/>
      <c r="J1105" s="191" t="s">
        <v>1254</v>
      </c>
      <c r="K1105" s="191" t="s">
        <v>1254</v>
      </c>
      <c r="L1105" s="191" t="s">
        <v>1254</v>
      </c>
    </row>
    <row r="1106">
      <c r="A1106" s="191" t="s">
        <v>1012</v>
      </c>
      <c r="B1106" s="191"/>
      <c r="C1106" s="36"/>
      <c r="D1106" s="36"/>
      <c r="E1106" s="195" t="str">
        <f t="shared" si="1"/>
        <v>825</v>
      </c>
      <c r="F1106" s="36" t="str">
        <f t="shared" si="2"/>
        <v>dottler</v>
      </c>
      <c r="G1106" s="196">
        <v>825.0</v>
      </c>
      <c r="H1106" s="197">
        <v>11.0</v>
      </c>
      <c r="I1106" s="191"/>
      <c r="J1106" s="191" t="s">
        <v>1254</v>
      </c>
      <c r="K1106" s="191" t="s">
        <v>1254</v>
      </c>
      <c r="L1106" s="191" t="s">
        <v>1254</v>
      </c>
    </row>
    <row r="1107">
      <c r="A1107" s="191" t="s">
        <v>1013</v>
      </c>
      <c r="B1107" s="191"/>
      <c r="C1107" s="36"/>
      <c r="D1107" s="36"/>
      <c r="E1107" s="195" t="str">
        <f t="shared" si="1"/>
        <v>826</v>
      </c>
      <c r="F1107" s="36" t="str">
        <f t="shared" si="2"/>
        <v>orbeetle</v>
      </c>
      <c r="G1107" s="196">
        <v>826.0</v>
      </c>
      <c r="H1107" s="197">
        <v>12.0</v>
      </c>
      <c r="I1107" s="191"/>
      <c r="J1107" s="191" t="s">
        <v>1254</v>
      </c>
      <c r="K1107" s="191" t="s">
        <v>1254</v>
      </c>
      <c r="L1107" s="191" t="s">
        <v>1254</v>
      </c>
    </row>
    <row r="1108">
      <c r="A1108" s="191" t="s">
        <v>1014</v>
      </c>
      <c r="B1108" s="191"/>
      <c r="C1108" s="36"/>
      <c r="D1108" s="36"/>
      <c r="E1108" s="195" t="str">
        <f t="shared" si="1"/>
        <v>827</v>
      </c>
      <c r="F1108" s="36" t="str">
        <f t="shared" si="2"/>
        <v>nickit</v>
      </c>
      <c r="G1108" s="196">
        <v>827.0</v>
      </c>
      <c r="H1108" s="197">
        <v>29.0</v>
      </c>
      <c r="I1108" s="191"/>
      <c r="J1108" s="191" t="s">
        <v>1254</v>
      </c>
      <c r="K1108" s="191" t="s">
        <v>1254</v>
      </c>
      <c r="L1108" s="191" t="s">
        <v>4498</v>
      </c>
    </row>
    <row r="1109">
      <c r="A1109" s="191" t="s">
        <v>1015</v>
      </c>
      <c r="B1109" s="191"/>
      <c r="C1109" s="36"/>
      <c r="D1109" s="36"/>
      <c r="E1109" s="195" t="str">
        <f t="shared" si="1"/>
        <v>828</v>
      </c>
      <c r="F1109" s="36" t="str">
        <f t="shared" si="2"/>
        <v>thievul</v>
      </c>
      <c r="G1109" s="196">
        <v>828.0</v>
      </c>
      <c r="H1109" s="197">
        <v>30.0</v>
      </c>
      <c r="I1109" s="191"/>
      <c r="J1109" s="191" t="s">
        <v>1254</v>
      </c>
      <c r="K1109" s="191" t="s">
        <v>1254</v>
      </c>
      <c r="L1109" s="191" t="s">
        <v>4499</v>
      </c>
    </row>
    <row r="1110">
      <c r="A1110" s="191" t="s">
        <v>1016</v>
      </c>
      <c r="B1110" s="191"/>
      <c r="C1110" s="36"/>
      <c r="D1110" s="36"/>
      <c r="E1110" s="195" t="str">
        <f t="shared" si="1"/>
        <v>829</v>
      </c>
      <c r="F1110" s="36" t="str">
        <f t="shared" si="2"/>
        <v>gossifleur</v>
      </c>
      <c r="G1110" s="196">
        <v>829.0</v>
      </c>
      <c r="H1110" s="197">
        <v>126.0</v>
      </c>
      <c r="I1110" s="191"/>
      <c r="J1110" s="191" t="s">
        <v>1254</v>
      </c>
      <c r="K1110" s="191" t="s">
        <v>1254</v>
      </c>
      <c r="L1110" s="191" t="s">
        <v>1254</v>
      </c>
    </row>
    <row r="1111">
      <c r="A1111" s="191" t="s">
        <v>1017</v>
      </c>
      <c r="B1111" s="191"/>
      <c r="C1111" s="36"/>
      <c r="D1111" s="36"/>
      <c r="E1111" s="195" t="str">
        <f t="shared" si="1"/>
        <v>830</v>
      </c>
      <c r="F1111" s="36" t="str">
        <f t="shared" si="2"/>
        <v>eldegoss</v>
      </c>
      <c r="G1111" s="196">
        <v>830.0</v>
      </c>
      <c r="H1111" s="197">
        <v>127.0</v>
      </c>
      <c r="I1111" s="191"/>
      <c r="J1111" s="191" t="s">
        <v>1254</v>
      </c>
      <c r="K1111" s="191" t="s">
        <v>1254</v>
      </c>
      <c r="L1111" s="191" t="s">
        <v>1254</v>
      </c>
    </row>
    <row r="1112">
      <c r="A1112" s="191" t="s">
        <v>1018</v>
      </c>
      <c r="B1112" s="191"/>
      <c r="C1112" s="36"/>
      <c r="D1112" s="36"/>
      <c r="E1112" s="195" t="str">
        <f t="shared" si="1"/>
        <v>831</v>
      </c>
      <c r="F1112" s="36" t="str">
        <f t="shared" si="2"/>
        <v>wooloo</v>
      </c>
      <c r="G1112" s="196">
        <v>831.0</v>
      </c>
      <c r="H1112" s="197">
        <v>34.0</v>
      </c>
      <c r="I1112" s="191"/>
      <c r="J1112" s="191" t="s">
        <v>1254</v>
      </c>
      <c r="K1112" s="191" t="s">
        <v>1254</v>
      </c>
      <c r="L1112" s="191" t="s">
        <v>1254</v>
      </c>
    </row>
    <row r="1113">
      <c r="A1113" s="191" t="s">
        <v>1019</v>
      </c>
      <c r="B1113" s="191"/>
      <c r="C1113" s="36"/>
      <c r="D1113" s="36"/>
      <c r="E1113" s="195" t="str">
        <f t="shared" si="1"/>
        <v>832</v>
      </c>
      <c r="F1113" s="36" t="str">
        <f t="shared" si="2"/>
        <v>dubwool</v>
      </c>
      <c r="G1113" s="196">
        <v>832.0</v>
      </c>
      <c r="H1113" s="197">
        <v>35.0</v>
      </c>
      <c r="I1113" s="191"/>
      <c r="J1113" s="191" t="s">
        <v>1254</v>
      </c>
      <c r="K1113" s="191" t="s">
        <v>1254</v>
      </c>
      <c r="L1113" s="191" t="s">
        <v>1254</v>
      </c>
    </row>
    <row r="1114">
      <c r="A1114" s="191" t="s">
        <v>1020</v>
      </c>
      <c r="B1114" s="191"/>
      <c r="C1114" s="36"/>
      <c r="D1114" s="36"/>
      <c r="E1114" s="195" t="str">
        <f t="shared" si="1"/>
        <v>833</v>
      </c>
      <c r="F1114" s="36" t="str">
        <f t="shared" si="2"/>
        <v>chewtle</v>
      </c>
      <c r="G1114" s="196">
        <v>833.0</v>
      </c>
      <c r="H1114" s="197">
        <v>42.0</v>
      </c>
      <c r="I1114" s="191"/>
      <c r="J1114" s="191" t="s">
        <v>1254</v>
      </c>
      <c r="K1114" s="191" t="s">
        <v>4500</v>
      </c>
      <c r="L1114" s="191" t="s">
        <v>1254</v>
      </c>
    </row>
    <row r="1115">
      <c r="A1115" s="191" t="s">
        <v>1021</v>
      </c>
      <c r="B1115" s="191"/>
      <c r="C1115" s="36"/>
      <c r="D1115" s="36"/>
      <c r="E1115" s="195" t="str">
        <f t="shared" si="1"/>
        <v>834</v>
      </c>
      <c r="F1115" s="36" t="str">
        <f t="shared" si="2"/>
        <v>drednaw</v>
      </c>
      <c r="G1115" s="196">
        <v>834.0</v>
      </c>
      <c r="H1115" s="197">
        <v>43.0</v>
      </c>
      <c r="I1115" s="191"/>
      <c r="J1115" s="191" t="s">
        <v>1254</v>
      </c>
      <c r="K1115" s="191" t="s">
        <v>4501</v>
      </c>
      <c r="L1115" s="191" t="s">
        <v>1254</v>
      </c>
    </row>
    <row r="1116">
      <c r="A1116" s="191" t="s">
        <v>1022</v>
      </c>
      <c r="B1116" s="191"/>
      <c r="C1116" s="36"/>
      <c r="D1116" s="36"/>
      <c r="E1116" s="195" t="str">
        <f t="shared" si="1"/>
        <v>835</v>
      </c>
      <c r="F1116" s="36" t="str">
        <f t="shared" si="2"/>
        <v>yamper</v>
      </c>
      <c r="G1116" s="196">
        <v>835.0</v>
      </c>
      <c r="H1116" s="197">
        <v>46.0</v>
      </c>
      <c r="I1116" s="191"/>
      <c r="J1116" s="191" t="s">
        <v>1254</v>
      </c>
      <c r="K1116" s="191" t="s">
        <v>1254</v>
      </c>
      <c r="L1116" s="191" t="s">
        <v>1254</v>
      </c>
    </row>
    <row r="1117">
      <c r="A1117" s="191" t="s">
        <v>1023</v>
      </c>
      <c r="B1117" s="191"/>
      <c r="C1117" s="36"/>
      <c r="D1117" s="36"/>
      <c r="E1117" s="195" t="str">
        <f t="shared" si="1"/>
        <v>836</v>
      </c>
      <c r="F1117" s="36" t="str">
        <f t="shared" si="2"/>
        <v>boltund</v>
      </c>
      <c r="G1117" s="196">
        <v>836.0</v>
      </c>
      <c r="H1117" s="197">
        <v>47.0</v>
      </c>
      <c r="I1117" s="191"/>
      <c r="J1117" s="191" t="s">
        <v>1254</v>
      </c>
      <c r="K1117" s="191" t="s">
        <v>1254</v>
      </c>
      <c r="L1117" s="191" t="s">
        <v>1254</v>
      </c>
    </row>
    <row r="1118">
      <c r="A1118" s="191" t="s">
        <v>1024</v>
      </c>
      <c r="B1118" s="191"/>
      <c r="C1118" s="36"/>
      <c r="D1118" s="36"/>
      <c r="E1118" s="195" t="str">
        <f t="shared" si="1"/>
        <v>837</v>
      </c>
      <c r="F1118" s="36" t="str">
        <f t="shared" si="2"/>
        <v>rolycoly</v>
      </c>
      <c r="G1118" s="196">
        <v>837.0</v>
      </c>
      <c r="H1118" s="197">
        <v>161.0</v>
      </c>
      <c r="I1118" s="191"/>
      <c r="J1118" s="191" t="s">
        <v>1254</v>
      </c>
      <c r="K1118" s="191" t="s">
        <v>4502</v>
      </c>
      <c r="L1118" s="191" t="s">
        <v>1254</v>
      </c>
    </row>
    <row r="1119">
      <c r="A1119" s="191" t="s">
        <v>1025</v>
      </c>
      <c r="B1119" s="191"/>
      <c r="C1119" s="36"/>
      <c r="D1119" s="36"/>
      <c r="E1119" s="195" t="str">
        <f t="shared" si="1"/>
        <v>838</v>
      </c>
      <c r="F1119" s="36" t="str">
        <f t="shared" si="2"/>
        <v>carkol</v>
      </c>
      <c r="G1119" s="196">
        <v>838.0</v>
      </c>
      <c r="H1119" s="197">
        <v>162.0</v>
      </c>
      <c r="I1119" s="191"/>
      <c r="J1119" s="191" t="s">
        <v>1254</v>
      </c>
      <c r="K1119" s="191" t="s">
        <v>4503</v>
      </c>
      <c r="L1119" s="191" t="s">
        <v>1254</v>
      </c>
    </row>
    <row r="1120">
      <c r="A1120" s="191" t="s">
        <v>1026</v>
      </c>
      <c r="B1120" s="191"/>
      <c r="C1120" s="36"/>
      <c r="D1120" s="36"/>
      <c r="E1120" s="195" t="str">
        <f t="shared" si="1"/>
        <v>839</v>
      </c>
      <c r="F1120" s="36" t="str">
        <f t="shared" si="2"/>
        <v>coalossal</v>
      </c>
      <c r="G1120" s="196">
        <v>839.0</v>
      </c>
      <c r="H1120" s="197">
        <v>163.0</v>
      </c>
      <c r="I1120" s="191"/>
      <c r="J1120" s="191" t="s">
        <v>1254</v>
      </c>
      <c r="K1120" s="191" t="s">
        <v>4504</v>
      </c>
      <c r="L1120" s="191" t="s">
        <v>1254</v>
      </c>
    </row>
    <row r="1121">
      <c r="A1121" s="191" t="s">
        <v>1027</v>
      </c>
      <c r="B1121" s="191"/>
      <c r="C1121" s="36"/>
      <c r="D1121" s="36"/>
      <c r="E1121" s="195" t="str">
        <f t="shared" si="1"/>
        <v>840</v>
      </c>
      <c r="F1121" s="36" t="str">
        <f t="shared" si="2"/>
        <v>applin</v>
      </c>
      <c r="G1121" s="196">
        <v>840.0</v>
      </c>
      <c r="H1121" s="197">
        <v>205.0</v>
      </c>
      <c r="I1121" s="191"/>
      <c r="J1121" s="191" t="s">
        <v>1254</v>
      </c>
      <c r="K1121" s="191" t="s">
        <v>4505</v>
      </c>
      <c r="L1121" s="191" t="s">
        <v>1254</v>
      </c>
    </row>
    <row r="1122">
      <c r="A1122" s="191" t="s">
        <v>1028</v>
      </c>
      <c r="B1122" s="191"/>
      <c r="C1122" s="36"/>
      <c r="D1122" s="36"/>
      <c r="E1122" s="195" t="str">
        <f t="shared" si="1"/>
        <v>841</v>
      </c>
      <c r="F1122" s="36" t="str">
        <f t="shared" si="2"/>
        <v>flapple</v>
      </c>
      <c r="G1122" s="196">
        <v>841.0</v>
      </c>
      <c r="H1122" s="197">
        <v>206.0</v>
      </c>
      <c r="I1122" s="191"/>
      <c r="J1122" s="191" t="s">
        <v>1254</v>
      </c>
      <c r="K1122" s="191" t="s">
        <v>4506</v>
      </c>
      <c r="L1122" s="191" t="s">
        <v>1254</v>
      </c>
    </row>
    <row r="1123">
      <c r="A1123" s="191" t="s">
        <v>1029</v>
      </c>
      <c r="B1123" s="191"/>
      <c r="C1123" s="36"/>
      <c r="D1123" s="36"/>
      <c r="E1123" s="195" t="str">
        <f t="shared" si="1"/>
        <v>842</v>
      </c>
      <c r="F1123" s="36" t="str">
        <f t="shared" si="2"/>
        <v>appletun</v>
      </c>
      <c r="G1123" s="196">
        <v>842.0</v>
      </c>
      <c r="H1123" s="197">
        <v>207.0</v>
      </c>
      <c r="I1123" s="191"/>
      <c r="J1123" s="191" t="s">
        <v>1254</v>
      </c>
      <c r="K1123" s="191" t="s">
        <v>4507</v>
      </c>
      <c r="L1123" s="191" t="s">
        <v>1254</v>
      </c>
    </row>
    <row r="1124">
      <c r="A1124" s="191" t="s">
        <v>1030</v>
      </c>
      <c r="B1124" s="191"/>
      <c r="C1124" s="36"/>
      <c r="D1124" s="36"/>
      <c r="E1124" s="195" t="str">
        <f t="shared" si="1"/>
        <v>843</v>
      </c>
      <c r="F1124" s="36" t="str">
        <f t="shared" si="2"/>
        <v>silicobra</v>
      </c>
      <c r="G1124" s="196">
        <v>843.0</v>
      </c>
      <c r="H1124" s="197">
        <v>312.0</v>
      </c>
      <c r="I1124" s="191"/>
      <c r="J1124" s="191" t="s">
        <v>1254</v>
      </c>
      <c r="K1124" s="191" t="s">
        <v>4508</v>
      </c>
      <c r="L1124" s="191" t="s">
        <v>1254</v>
      </c>
    </row>
    <row r="1125">
      <c r="A1125" s="191" t="s">
        <v>1031</v>
      </c>
      <c r="B1125" s="191"/>
      <c r="C1125" s="36"/>
      <c r="D1125" s="36"/>
      <c r="E1125" s="195" t="str">
        <f t="shared" si="1"/>
        <v>844</v>
      </c>
      <c r="F1125" s="36" t="str">
        <f t="shared" si="2"/>
        <v>sandaconda</v>
      </c>
      <c r="G1125" s="196">
        <v>844.0</v>
      </c>
      <c r="H1125" s="197">
        <v>313.0</v>
      </c>
      <c r="I1125" s="191"/>
      <c r="J1125" s="191" t="s">
        <v>1254</v>
      </c>
      <c r="K1125" s="191" t="s">
        <v>4509</v>
      </c>
      <c r="L1125" s="191" t="s">
        <v>1254</v>
      </c>
    </row>
    <row r="1126">
      <c r="A1126" s="191" t="s">
        <v>1032</v>
      </c>
      <c r="B1126" s="191"/>
      <c r="C1126" s="36"/>
      <c r="D1126" s="36"/>
      <c r="E1126" s="195" t="str">
        <f t="shared" si="1"/>
        <v>845</v>
      </c>
      <c r="F1126" s="36" t="str">
        <f t="shared" si="2"/>
        <v>cramorant</v>
      </c>
      <c r="G1126" s="196">
        <v>845.0</v>
      </c>
      <c r="H1126" s="197">
        <v>309.0</v>
      </c>
      <c r="I1126" s="191"/>
      <c r="J1126" s="191" t="s">
        <v>1254</v>
      </c>
      <c r="K1126" s="191" t="s">
        <v>4510</v>
      </c>
      <c r="L1126" s="191" t="s">
        <v>1254</v>
      </c>
    </row>
    <row r="1127">
      <c r="A1127" s="191" t="s">
        <v>1033</v>
      </c>
      <c r="B1127" s="191"/>
      <c r="C1127" s="36"/>
      <c r="D1127" s="36"/>
      <c r="E1127" s="195" t="str">
        <f t="shared" si="1"/>
        <v>846</v>
      </c>
      <c r="F1127" s="36" t="str">
        <f t="shared" si="2"/>
        <v>arrokuda</v>
      </c>
      <c r="G1127" s="196">
        <v>846.0</v>
      </c>
      <c r="H1127" s="197">
        <v>180.0</v>
      </c>
      <c r="I1127" s="191"/>
      <c r="J1127" s="191" t="s">
        <v>1254</v>
      </c>
      <c r="K1127" s="191" t="s">
        <v>4511</v>
      </c>
      <c r="L1127" s="191" t="s">
        <v>1254</v>
      </c>
    </row>
    <row r="1128">
      <c r="A1128" s="191" t="s">
        <v>1034</v>
      </c>
      <c r="B1128" s="191"/>
      <c r="C1128" s="36"/>
      <c r="D1128" s="36"/>
      <c r="E1128" s="195" t="str">
        <f t="shared" si="1"/>
        <v>847</v>
      </c>
      <c r="F1128" s="36" t="str">
        <f t="shared" si="2"/>
        <v>barraskewda</v>
      </c>
      <c r="G1128" s="196">
        <v>847.0</v>
      </c>
      <c r="H1128" s="197">
        <v>181.0</v>
      </c>
      <c r="I1128" s="191"/>
      <c r="J1128" s="191" t="s">
        <v>1254</v>
      </c>
      <c r="K1128" s="191" t="s">
        <v>4512</v>
      </c>
      <c r="L1128" s="191" t="s">
        <v>1254</v>
      </c>
    </row>
    <row r="1129">
      <c r="A1129" s="191" t="s">
        <v>1035</v>
      </c>
      <c r="B1129" s="191"/>
      <c r="C1129" s="36"/>
      <c r="D1129" s="36"/>
      <c r="E1129" s="195" t="str">
        <f t="shared" si="1"/>
        <v>848</v>
      </c>
      <c r="F1129" s="36" t="str">
        <f t="shared" si="2"/>
        <v>toxel</v>
      </c>
      <c r="G1129" s="196">
        <v>848.0</v>
      </c>
      <c r="H1129" s="197">
        <v>310.0</v>
      </c>
      <c r="I1129" s="191"/>
      <c r="J1129" s="191" t="s">
        <v>1254</v>
      </c>
      <c r="K1129" s="191" t="s">
        <v>4513</v>
      </c>
      <c r="L1129" s="191" t="s">
        <v>4514</v>
      </c>
    </row>
    <row r="1130">
      <c r="A1130" s="191" t="s">
        <v>1036</v>
      </c>
      <c r="B1130" s="191" t="s">
        <v>1037</v>
      </c>
      <c r="C1130" s="36"/>
      <c r="D1130" s="36"/>
      <c r="E1130" s="195" t="str">
        <f t="shared" si="1"/>
        <v>849</v>
      </c>
      <c r="F1130" s="36" t="str">
        <f t="shared" si="2"/>
        <v>toxtricity</v>
      </c>
      <c r="G1130" s="196">
        <v>849.0</v>
      </c>
      <c r="H1130" s="197">
        <v>311.0</v>
      </c>
      <c r="I1130" s="191"/>
      <c r="J1130" s="191" t="s">
        <v>1254</v>
      </c>
      <c r="K1130" s="191" t="s">
        <v>4515</v>
      </c>
      <c r="L1130" s="191" t="s">
        <v>4516</v>
      </c>
    </row>
    <row r="1131">
      <c r="A1131" s="191" t="s">
        <v>1036</v>
      </c>
      <c r="B1131" s="191" t="s">
        <v>1038</v>
      </c>
      <c r="C1131" s="198">
        <v>-1.0</v>
      </c>
      <c r="D1131" s="36"/>
      <c r="E1131" s="195" t="str">
        <f t="shared" si="1"/>
        <v>849-1</v>
      </c>
      <c r="F1131" s="36" t="str">
        <f t="shared" si="2"/>
        <v>toxtricity-1</v>
      </c>
      <c r="G1131" s="196">
        <v>849.0</v>
      </c>
      <c r="H1131" s="197">
        <v>311.0</v>
      </c>
      <c r="I1131" s="191"/>
      <c r="J1131" s="191" t="s">
        <v>1254</v>
      </c>
      <c r="K1131" s="191" t="s">
        <v>4515</v>
      </c>
      <c r="L1131" s="191" t="s">
        <v>4516</v>
      </c>
    </row>
    <row r="1132">
      <c r="A1132" s="191" t="s">
        <v>1039</v>
      </c>
      <c r="B1132" s="191"/>
      <c r="C1132" s="36"/>
      <c r="D1132" s="36"/>
      <c r="E1132" s="195" t="str">
        <f t="shared" si="1"/>
        <v>850</v>
      </c>
      <c r="F1132" s="36" t="str">
        <f t="shared" si="2"/>
        <v>sizzlipede</v>
      </c>
      <c r="G1132" s="196">
        <v>850.0</v>
      </c>
      <c r="H1132" s="197">
        <v>159.0</v>
      </c>
      <c r="I1132" s="191"/>
      <c r="J1132" s="191" t="s">
        <v>1254</v>
      </c>
      <c r="K1132" s="191" t="s">
        <v>1254</v>
      </c>
      <c r="L1132" s="191" t="s">
        <v>1254</v>
      </c>
    </row>
    <row r="1133">
      <c r="A1133" s="191" t="s">
        <v>1040</v>
      </c>
      <c r="B1133" s="191"/>
      <c r="C1133" s="36"/>
      <c r="D1133" s="36"/>
      <c r="E1133" s="195" t="str">
        <f t="shared" si="1"/>
        <v>851</v>
      </c>
      <c r="F1133" s="36" t="str">
        <f t="shared" si="2"/>
        <v>centiskorch</v>
      </c>
      <c r="G1133" s="196">
        <v>851.0</v>
      </c>
      <c r="H1133" s="197">
        <v>160.0</v>
      </c>
      <c r="I1133" s="191"/>
      <c r="J1133" s="191" t="s">
        <v>1254</v>
      </c>
      <c r="K1133" s="191" t="s">
        <v>1254</v>
      </c>
      <c r="L1133" s="191" t="s">
        <v>1254</v>
      </c>
    </row>
    <row r="1134">
      <c r="A1134" s="191" t="s">
        <v>1041</v>
      </c>
      <c r="B1134" s="191"/>
      <c r="C1134" s="36"/>
      <c r="D1134" s="36"/>
      <c r="E1134" s="195" t="str">
        <f t="shared" si="1"/>
        <v>852</v>
      </c>
      <c r="F1134" s="36" t="str">
        <f t="shared" si="2"/>
        <v>clobbopus</v>
      </c>
      <c r="G1134" s="196">
        <v>852.0</v>
      </c>
      <c r="H1134" s="197">
        <v>351.0</v>
      </c>
      <c r="I1134" s="191"/>
      <c r="J1134" s="191" t="s">
        <v>1254</v>
      </c>
      <c r="K1134" s="191" t="s">
        <v>1254</v>
      </c>
      <c r="L1134" s="191" t="s">
        <v>4517</v>
      </c>
    </row>
    <row r="1135">
      <c r="A1135" s="191" t="s">
        <v>1042</v>
      </c>
      <c r="B1135" s="191"/>
      <c r="C1135" s="36"/>
      <c r="D1135" s="36"/>
      <c r="E1135" s="195" t="str">
        <f t="shared" si="1"/>
        <v>853</v>
      </c>
      <c r="F1135" s="36" t="str">
        <f t="shared" si="2"/>
        <v>grapploct</v>
      </c>
      <c r="G1135" s="196">
        <v>853.0</v>
      </c>
      <c r="H1135" s="197">
        <v>352.0</v>
      </c>
      <c r="I1135" s="191"/>
      <c r="J1135" s="191" t="s">
        <v>1254</v>
      </c>
      <c r="K1135" s="191" t="s">
        <v>1254</v>
      </c>
      <c r="L1135" s="191" t="s">
        <v>4518</v>
      </c>
    </row>
    <row r="1136">
      <c r="A1136" s="191" t="s">
        <v>1043</v>
      </c>
      <c r="B1136" s="191" t="s">
        <v>1044</v>
      </c>
      <c r="C1136" s="36"/>
      <c r="D1136" s="36"/>
      <c r="E1136" s="195" t="str">
        <f t="shared" si="1"/>
        <v>854</v>
      </c>
      <c r="F1136" s="36" t="str">
        <f t="shared" si="2"/>
        <v>sinistea</v>
      </c>
      <c r="G1136" s="196">
        <v>854.0</v>
      </c>
      <c r="H1136" s="197">
        <v>335.0</v>
      </c>
      <c r="I1136" s="191"/>
      <c r="J1136" s="191" t="s">
        <v>1254</v>
      </c>
      <c r="K1136" s="191" t="s">
        <v>4519</v>
      </c>
      <c r="L1136" s="191" t="s">
        <v>1254</v>
      </c>
    </row>
    <row r="1137">
      <c r="A1137" s="191" t="s">
        <v>1043</v>
      </c>
      <c r="B1137" s="191" t="s">
        <v>1045</v>
      </c>
      <c r="C1137" s="198">
        <v>-1.0</v>
      </c>
      <c r="D1137" s="36"/>
      <c r="E1137" s="195" t="str">
        <f t="shared" si="1"/>
        <v>854-1</v>
      </c>
      <c r="F1137" s="36" t="str">
        <f t="shared" si="2"/>
        <v>sinistea-1</v>
      </c>
      <c r="G1137" s="196">
        <v>854.0</v>
      </c>
      <c r="H1137" s="197">
        <v>335.0</v>
      </c>
      <c r="I1137" s="191"/>
      <c r="J1137" s="191" t="s">
        <v>1254</v>
      </c>
      <c r="K1137" s="191" t="s">
        <v>4519</v>
      </c>
      <c r="L1137" s="191" t="s">
        <v>1254</v>
      </c>
    </row>
    <row r="1138">
      <c r="A1138" s="191" t="s">
        <v>1046</v>
      </c>
      <c r="B1138" s="191" t="s">
        <v>1044</v>
      </c>
      <c r="C1138" s="36"/>
      <c r="D1138" s="36"/>
      <c r="E1138" s="195" t="str">
        <f t="shared" si="1"/>
        <v>855</v>
      </c>
      <c r="F1138" s="36" t="str">
        <f t="shared" si="2"/>
        <v>polteageist</v>
      </c>
      <c r="G1138" s="196">
        <v>855.0</v>
      </c>
      <c r="H1138" s="197">
        <v>336.0</v>
      </c>
      <c r="I1138" s="191"/>
      <c r="J1138" s="191" t="s">
        <v>1254</v>
      </c>
      <c r="K1138" s="191" t="s">
        <v>4520</v>
      </c>
      <c r="L1138" s="191" t="s">
        <v>1254</v>
      </c>
    </row>
    <row r="1139">
      <c r="A1139" s="191" t="s">
        <v>1046</v>
      </c>
      <c r="B1139" s="191" t="s">
        <v>1045</v>
      </c>
      <c r="C1139" s="198">
        <v>-1.0</v>
      </c>
      <c r="D1139" s="36"/>
      <c r="E1139" s="195" t="str">
        <f t="shared" si="1"/>
        <v>855-1</v>
      </c>
      <c r="F1139" s="36" t="str">
        <f t="shared" si="2"/>
        <v>polteageist-1</v>
      </c>
      <c r="G1139" s="196">
        <v>855.0</v>
      </c>
      <c r="H1139" s="197">
        <v>336.0</v>
      </c>
      <c r="I1139" s="191"/>
      <c r="J1139" s="191" t="s">
        <v>1254</v>
      </c>
      <c r="K1139" s="191" t="s">
        <v>4520</v>
      </c>
      <c r="L1139" s="191" t="s">
        <v>1254</v>
      </c>
    </row>
    <row r="1140">
      <c r="A1140" s="191" t="s">
        <v>1047</v>
      </c>
      <c r="B1140" s="191"/>
      <c r="C1140" s="36"/>
      <c r="D1140" s="36"/>
      <c r="E1140" s="195" t="str">
        <f t="shared" si="1"/>
        <v>856</v>
      </c>
      <c r="F1140" s="36" t="str">
        <f t="shared" si="2"/>
        <v>hatenna</v>
      </c>
      <c r="G1140" s="196">
        <v>856.0</v>
      </c>
      <c r="H1140" s="197">
        <v>241.0</v>
      </c>
      <c r="I1140" s="191"/>
      <c r="J1140" s="191" t="s">
        <v>1254</v>
      </c>
      <c r="K1140" s="191" t="s">
        <v>4521</v>
      </c>
      <c r="L1140" s="191" t="s">
        <v>1254</v>
      </c>
    </row>
    <row r="1141">
      <c r="A1141" s="191" t="s">
        <v>1048</v>
      </c>
      <c r="B1141" s="191"/>
      <c r="C1141" s="36"/>
      <c r="D1141" s="36"/>
      <c r="E1141" s="195" t="str">
        <f t="shared" si="1"/>
        <v>857</v>
      </c>
      <c r="F1141" s="36" t="str">
        <f t="shared" si="2"/>
        <v>hattrem</v>
      </c>
      <c r="G1141" s="196">
        <v>857.0</v>
      </c>
      <c r="H1141" s="197">
        <v>242.0</v>
      </c>
      <c r="I1141" s="191"/>
      <c r="J1141" s="191" t="s">
        <v>1254</v>
      </c>
      <c r="K1141" s="191" t="s">
        <v>4522</v>
      </c>
      <c r="L1141" s="191" t="s">
        <v>1254</v>
      </c>
    </row>
    <row r="1142">
      <c r="A1142" s="191" t="s">
        <v>1049</v>
      </c>
      <c r="B1142" s="191"/>
      <c r="C1142" s="36"/>
      <c r="D1142" s="36"/>
      <c r="E1142" s="195" t="str">
        <f t="shared" si="1"/>
        <v>858</v>
      </c>
      <c r="F1142" s="36" t="str">
        <f t="shared" si="2"/>
        <v>hatterene</v>
      </c>
      <c r="G1142" s="196">
        <v>858.0</v>
      </c>
      <c r="H1142" s="197">
        <v>243.0</v>
      </c>
      <c r="I1142" s="191"/>
      <c r="J1142" s="191" t="s">
        <v>1254</v>
      </c>
      <c r="K1142" s="191" t="s">
        <v>4523</v>
      </c>
      <c r="L1142" s="191" t="s">
        <v>1254</v>
      </c>
    </row>
    <row r="1143">
      <c r="A1143" s="191" t="s">
        <v>1050</v>
      </c>
      <c r="B1143" s="191"/>
      <c r="C1143" s="36"/>
      <c r="D1143" s="36"/>
      <c r="E1143" s="195" t="str">
        <f t="shared" si="1"/>
        <v>859</v>
      </c>
      <c r="F1143" s="36" t="str">
        <f t="shared" si="2"/>
        <v>impidimp</v>
      </c>
      <c r="G1143" s="196">
        <v>859.0</v>
      </c>
      <c r="H1143" s="197">
        <v>238.0</v>
      </c>
      <c r="I1143" s="191"/>
      <c r="J1143" s="191" t="s">
        <v>1254</v>
      </c>
      <c r="K1143" s="191" t="s">
        <v>4524</v>
      </c>
      <c r="L1143" s="191" t="s">
        <v>1254</v>
      </c>
    </row>
    <row r="1144">
      <c r="A1144" s="191" t="s">
        <v>1051</v>
      </c>
      <c r="B1144" s="191"/>
      <c r="C1144" s="36"/>
      <c r="D1144" s="36"/>
      <c r="E1144" s="195" t="str">
        <f t="shared" si="1"/>
        <v>860</v>
      </c>
      <c r="F1144" s="36" t="str">
        <f t="shared" si="2"/>
        <v>morgrem</v>
      </c>
      <c r="G1144" s="196">
        <v>860.0</v>
      </c>
      <c r="H1144" s="197">
        <v>239.0</v>
      </c>
      <c r="I1144" s="191"/>
      <c r="J1144" s="191" t="s">
        <v>1254</v>
      </c>
      <c r="K1144" s="191" t="s">
        <v>4525</v>
      </c>
      <c r="L1144" s="191" t="s">
        <v>1254</v>
      </c>
    </row>
    <row r="1145">
      <c r="A1145" s="191" t="s">
        <v>1052</v>
      </c>
      <c r="B1145" s="191"/>
      <c r="C1145" s="36"/>
      <c r="D1145" s="36"/>
      <c r="E1145" s="195" t="str">
        <f t="shared" si="1"/>
        <v>861</v>
      </c>
      <c r="F1145" s="36" t="str">
        <f t="shared" si="2"/>
        <v>grimmsnarl</v>
      </c>
      <c r="G1145" s="196">
        <v>861.0</v>
      </c>
      <c r="H1145" s="197">
        <v>240.0</v>
      </c>
      <c r="I1145" s="191"/>
      <c r="J1145" s="191" t="s">
        <v>1254</v>
      </c>
      <c r="K1145" s="191" t="s">
        <v>4526</v>
      </c>
      <c r="L1145" s="191" t="s">
        <v>1254</v>
      </c>
    </row>
    <row r="1146">
      <c r="A1146" s="191" t="s">
        <v>1053</v>
      </c>
      <c r="B1146" s="191"/>
      <c r="C1146" s="36"/>
      <c r="D1146" s="36"/>
      <c r="E1146" s="195" t="str">
        <f t="shared" si="1"/>
        <v>862</v>
      </c>
      <c r="F1146" s="36" t="str">
        <f t="shared" si="2"/>
        <v>obstagoon</v>
      </c>
      <c r="G1146" s="196">
        <v>862.0</v>
      </c>
      <c r="H1146" s="197">
        <v>33.0</v>
      </c>
      <c r="I1146" s="191"/>
      <c r="J1146" s="191" t="s">
        <v>1254</v>
      </c>
      <c r="K1146" s="191" t="s">
        <v>1254</v>
      </c>
      <c r="L1146" s="191" t="s">
        <v>1254</v>
      </c>
    </row>
    <row r="1147">
      <c r="A1147" s="191" t="s">
        <v>1054</v>
      </c>
      <c r="B1147" s="191"/>
      <c r="C1147" s="36"/>
      <c r="D1147" s="36"/>
      <c r="E1147" s="195" t="str">
        <f t="shared" si="1"/>
        <v>863</v>
      </c>
      <c r="F1147" s="36" t="str">
        <f t="shared" si="2"/>
        <v>perrserker</v>
      </c>
      <c r="G1147" s="196">
        <v>863.0</v>
      </c>
      <c r="H1147" s="197">
        <v>183.0</v>
      </c>
      <c r="I1147" s="191"/>
      <c r="J1147" s="191" t="s">
        <v>1254</v>
      </c>
      <c r="K1147" s="191" t="s">
        <v>1254</v>
      </c>
      <c r="L1147" s="191" t="s">
        <v>4527</v>
      </c>
    </row>
    <row r="1148">
      <c r="A1148" s="191" t="s">
        <v>1055</v>
      </c>
      <c r="B1148" s="191"/>
      <c r="C1148" s="36"/>
      <c r="D1148" s="36"/>
      <c r="E1148" s="195" t="str">
        <f t="shared" si="1"/>
        <v>864</v>
      </c>
      <c r="F1148" s="36" t="str">
        <f t="shared" si="2"/>
        <v>cursola</v>
      </c>
      <c r="G1148" s="196">
        <v>864.0</v>
      </c>
      <c r="H1148" s="197">
        <v>237.0</v>
      </c>
      <c r="I1148" s="191"/>
      <c r="J1148" s="191" t="s">
        <v>1254</v>
      </c>
      <c r="K1148" s="191" t="s">
        <v>1254</v>
      </c>
      <c r="L1148" s="191" t="s">
        <v>1254</v>
      </c>
    </row>
    <row r="1149">
      <c r="A1149" s="191" t="s">
        <v>1056</v>
      </c>
      <c r="B1149" s="191"/>
      <c r="C1149" s="36"/>
      <c r="D1149" s="36"/>
      <c r="E1149" s="195" t="str">
        <f t="shared" si="1"/>
        <v>865</v>
      </c>
      <c r="F1149" s="36" t="str">
        <f t="shared" si="2"/>
        <v>sirfetch'd</v>
      </c>
      <c r="G1149" s="196">
        <v>865.0</v>
      </c>
      <c r="H1149" s="197">
        <v>219.0</v>
      </c>
      <c r="I1149" s="191"/>
      <c r="J1149" s="191" t="s">
        <v>1254</v>
      </c>
      <c r="K1149" s="191" t="s">
        <v>1254</v>
      </c>
      <c r="L1149" s="191" t="s">
        <v>4528</v>
      </c>
    </row>
    <row r="1150">
      <c r="A1150" s="191" t="s">
        <v>1057</v>
      </c>
      <c r="B1150" s="191"/>
      <c r="C1150" s="36"/>
      <c r="D1150" s="36"/>
      <c r="E1150" s="195" t="str">
        <f t="shared" si="1"/>
        <v>866</v>
      </c>
      <c r="F1150" s="36" t="str">
        <f t="shared" si="2"/>
        <v>mr. rime</v>
      </c>
      <c r="G1150" s="196">
        <v>866.0</v>
      </c>
      <c r="H1150" s="191" t="s">
        <v>4529</v>
      </c>
      <c r="I1150" s="191"/>
      <c r="J1150" s="191" t="s">
        <v>1254</v>
      </c>
      <c r="K1150" s="191" t="s">
        <v>1254</v>
      </c>
      <c r="L1150" s="191" t="s">
        <v>4530</v>
      </c>
    </row>
    <row r="1151">
      <c r="A1151" s="191" t="s">
        <v>1058</v>
      </c>
      <c r="B1151" s="191"/>
      <c r="C1151" s="36"/>
      <c r="D1151" s="36"/>
      <c r="E1151" s="195" t="str">
        <f t="shared" si="1"/>
        <v>867</v>
      </c>
      <c r="F1151" s="36" t="str">
        <f t="shared" si="2"/>
        <v>runerigus</v>
      </c>
      <c r="G1151" s="196">
        <v>867.0</v>
      </c>
      <c r="H1151" s="197">
        <v>328.0</v>
      </c>
      <c r="I1151" s="191"/>
      <c r="J1151" s="191" t="s">
        <v>1254</v>
      </c>
      <c r="K1151" s="191" t="s">
        <v>1254</v>
      </c>
      <c r="L1151" s="191" t="s">
        <v>4531</v>
      </c>
    </row>
    <row r="1152">
      <c r="A1152" s="191" t="s">
        <v>1059</v>
      </c>
      <c r="B1152" s="191"/>
      <c r="C1152" s="36"/>
      <c r="D1152" s="36"/>
      <c r="E1152" s="195" t="str">
        <f t="shared" si="1"/>
        <v>868</v>
      </c>
      <c r="F1152" s="36" t="str">
        <f t="shared" si="2"/>
        <v>milcery</v>
      </c>
      <c r="G1152" s="196">
        <v>868.0</v>
      </c>
      <c r="H1152" s="197">
        <v>185.0</v>
      </c>
      <c r="I1152" s="191"/>
      <c r="J1152" s="191" t="s">
        <v>1254</v>
      </c>
      <c r="K1152" s="191" t="s">
        <v>4532</v>
      </c>
      <c r="L1152" s="191" t="s">
        <v>1254</v>
      </c>
    </row>
    <row r="1153">
      <c r="A1153" s="191" t="s">
        <v>1060</v>
      </c>
      <c r="B1153" s="191" t="s">
        <v>4533</v>
      </c>
      <c r="C1153" s="36"/>
      <c r="D1153" s="36"/>
      <c r="E1153" s="195" t="str">
        <f t="shared" si="1"/>
        <v>869</v>
      </c>
      <c r="F1153" s="36" t="str">
        <f t="shared" si="2"/>
        <v>alcremie</v>
      </c>
      <c r="G1153" s="196">
        <v>869.0</v>
      </c>
      <c r="H1153" s="197">
        <v>186.0</v>
      </c>
      <c r="I1153" s="191"/>
      <c r="J1153" s="191" t="s">
        <v>1254</v>
      </c>
      <c r="K1153" s="191" t="s">
        <v>4534</v>
      </c>
      <c r="L1153" s="191" t="s">
        <v>1254</v>
      </c>
    </row>
    <row r="1154">
      <c r="A1154" s="191" t="s">
        <v>1060</v>
      </c>
      <c r="B1154" s="191" t="s">
        <v>4535</v>
      </c>
      <c r="C1154" s="198">
        <v>-1.0</v>
      </c>
      <c r="D1154" s="36"/>
      <c r="E1154" s="195" t="str">
        <f t="shared" si="1"/>
        <v>869-1</v>
      </c>
      <c r="F1154" s="36" t="str">
        <f t="shared" si="2"/>
        <v>alcremie-1</v>
      </c>
      <c r="G1154" s="196">
        <v>869.0</v>
      </c>
      <c r="H1154" s="197">
        <v>186.0</v>
      </c>
      <c r="I1154" s="191"/>
      <c r="J1154" s="191" t="s">
        <v>1254</v>
      </c>
      <c r="K1154" s="191" t="s">
        <v>4534</v>
      </c>
      <c r="L1154" s="191" t="s">
        <v>1254</v>
      </c>
    </row>
    <row r="1155">
      <c r="A1155" s="191" t="s">
        <v>1060</v>
      </c>
      <c r="B1155" s="191" t="s">
        <v>4536</v>
      </c>
      <c r="C1155" s="198">
        <v>-1.0</v>
      </c>
      <c r="D1155" s="36" t="s">
        <v>4537</v>
      </c>
      <c r="E1155" s="195" t="str">
        <f t="shared" si="1"/>
        <v>869-1-a</v>
      </c>
      <c r="F1155" s="36" t="str">
        <f t="shared" si="2"/>
        <v>alcremie-1-a</v>
      </c>
      <c r="G1155" s="196">
        <v>869.0</v>
      </c>
      <c r="H1155" s="197">
        <v>186.0</v>
      </c>
      <c r="I1155" s="191"/>
      <c r="J1155" s="191" t="s">
        <v>1254</v>
      </c>
      <c r="K1155" s="191" t="s">
        <v>4534</v>
      </c>
      <c r="L1155" s="191" t="s">
        <v>1254</v>
      </c>
    </row>
    <row r="1156">
      <c r="A1156" s="191" t="s">
        <v>1060</v>
      </c>
      <c r="B1156" s="191" t="s">
        <v>4538</v>
      </c>
      <c r="C1156" s="198">
        <v>-1.0</v>
      </c>
      <c r="D1156" s="36" t="s">
        <v>4539</v>
      </c>
      <c r="E1156" s="195" t="str">
        <f t="shared" si="1"/>
        <v>869-1-b</v>
      </c>
      <c r="F1156" s="36" t="str">
        <f t="shared" si="2"/>
        <v>alcremie-1-b</v>
      </c>
      <c r="G1156" s="196">
        <v>869.0</v>
      </c>
      <c r="H1156" s="197">
        <v>186.0</v>
      </c>
      <c r="I1156" s="191"/>
      <c r="J1156" s="191" t="s">
        <v>1254</v>
      </c>
      <c r="K1156" s="191" t="s">
        <v>4534</v>
      </c>
      <c r="L1156" s="191" t="s">
        <v>1254</v>
      </c>
    </row>
    <row r="1157">
      <c r="A1157" s="191" t="s">
        <v>1060</v>
      </c>
      <c r="B1157" s="191" t="s">
        <v>4540</v>
      </c>
      <c r="C1157" s="198">
        <v>-1.0</v>
      </c>
      <c r="D1157" s="36" t="s">
        <v>4541</v>
      </c>
      <c r="E1157" s="195" t="str">
        <f t="shared" si="1"/>
        <v>869-1-c</v>
      </c>
      <c r="F1157" s="36" t="str">
        <f t="shared" si="2"/>
        <v>alcremie-1-c</v>
      </c>
      <c r="G1157" s="196">
        <v>869.0</v>
      </c>
      <c r="H1157" s="197">
        <v>186.0</v>
      </c>
      <c r="I1157" s="191"/>
      <c r="J1157" s="191" t="s">
        <v>1254</v>
      </c>
      <c r="K1157" s="191" t="s">
        <v>4534</v>
      </c>
      <c r="L1157" s="191" t="s">
        <v>1254</v>
      </c>
    </row>
    <row r="1158">
      <c r="A1158" s="191" t="s">
        <v>1060</v>
      </c>
      <c r="B1158" s="191" t="s">
        <v>4542</v>
      </c>
      <c r="C1158" s="198">
        <v>-1.0</v>
      </c>
      <c r="D1158" s="36" t="s">
        <v>4543</v>
      </c>
      <c r="E1158" s="195" t="str">
        <f t="shared" si="1"/>
        <v>869-1-d</v>
      </c>
      <c r="F1158" s="36" t="str">
        <f t="shared" si="2"/>
        <v>alcremie-1-d</v>
      </c>
      <c r="G1158" s="196">
        <v>869.0</v>
      </c>
      <c r="H1158" s="197">
        <v>186.0</v>
      </c>
      <c r="I1158" s="191"/>
      <c r="J1158" s="191" t="s">
        <v>1254</v>
      </c>
      <c r="K1158" s="191" t="s">
        <v>4534</v>
      </c>
      <c r="L1158" s="191" t="s">
        <v>1254</v>
      </c>
    </row>
    <row r="1159">
      <c r="A1159" s="191" t="s">
        <v>1060</v>
      </c>
      <c r="B1159" s="191" t="s">
        <v>4544</v>
      </c>
      <c r="C1159" s="198">
        <v>-1.0</v>
      </c>
      <c r="D1159" s="36" t="s">
        <v>4545</v>
      </c>
      <c r="E1159" s="195" t="str">
        <f t="shared" si="1"/>
        <v>869-1-e</v>
      </c>
      <c r="F1159" s="36" t="str">
        <f t="shared" si="2"/>
        <v>alcremie-1-e</v>
      </c>
      <c r="G1159" s="196">
        <v>869.0</v>
      </c>
      <c r="H1159" s="197">
        <v>186.0</v>
      </c>
      <c r="I1159" s="191"/>
      <c r="J1159" s="191" t="s">
        <v>1254</v>
      </c>
      <c r="K1159" s="191" t="s">
        <v>4534</v>
      </c>
      <c r="L1159" s="191" t="s">
        <v>1254</v>
      </c>
    </row>
    <row r="1160">
      <c r="A1160" s="191" t="s">
        <v>1060</v>
      </c>
      <c r="B1160" s="191" t="s">
        <v>4546</v>
      </c>
      <c r="C1160" s="198">
        <v>-1.0</v>
      </c>
      <c r="D1160" s="36" t="s">
        <v>80</v>
      </c>
      <c r="E1160" s="195" t="str">
        <f t="shared" si="1"/>
        <v>869-1-f</v>
      </c>
      <c r="F1160" s="36" t="str">
        <f t="shared" si="2"/>
        <v>alcremie-1-f</v>
      </c>
      <c r="G1160" s="196">
        <v>869.0</v>
      </c>
      <c r="H1160" s="197">
        <v>186.0</v>
      </c>
      <c r="I1160" s="191"/>
      <c r="J1160" s="191" t="s">
        <v>1254</v>
      </c>
      <c r="K1160" s="191" t="s">
        <v>4534</v>
      </c>
      <c r="L1160" s="191" t="s">
        <v>1254</v>
      </c>
    </row>
    <row r="1161">
      <c r="A1161" s="191" t="s">
        <v>1060</v>
      </c>
      <c r="B1161" s="191" t="s">
        <v>4547</v>
      </c>
      <c r="C1161" s="198">
        <v>-2.0</v>
      </c>
      <c r="D1161" s="36"/>
      <c r="E1161" s="195" t="str">
        <f t="shared" si="1"/>
        <v>869-2</v>
      </c>
      <c r="F1161" s="36" t="str">
        <f t="shared" si="2"/>
        <v>alcremie-2</v>
      </c>
      <c r="G1161" s="196">
        <v>869.0</v>
      </c>
      <c r="H1161" s="197">
        <v>186.0</v>
      </c>
      <c r="I1161" s="191"/>
      <c r="J1161" s="191" t="s">
        <v>1254</v>
      </c>
      <c r="K1161" s="191" t="s">
        <v>4534</v>
      </c>
      <c r="L1161" s="191" t="s">
        <v>1254</v>
      </c>
    </row>
    <row r="1162">
      <c r="A1162" s="191" t="s">
        <v>1060</v>
      </c>
      <c r="B1162" s="191" t="s">
        <v>4548</v>
      </c>
      <c r="C1162" s="198">
        <v>-2.0</v>
      </c>
      <c r="D1162" s="36" t="s">
        <v>4537</v>
      </c>
      <c r="E1162" s="195" t="str">
        <f t="shared" si="1"/>
        <v>869-2-a</v>
      </c>
      <c r="F1162" s="36" t="str">
        <f t="shared" si="2"/>
        <v>alcremie-2-a</v>
      </c>
      <c r="G1162" s="196">
        <v>869.0</v>
      </c>
      <c r="H1162" s="197">
        <v>186.0</v>
      </c>
      <c r="I1162" s="191"/>
      <c r="J1162" s="191" t="s">
        <v>1254</v>
      </c>
      <c r="K1162" s="191" t="s">
        <v>4534</v>
      </c>
      <c r="L1162" s="191" t="s">
        <v>1254</v>
      </c>
    </row>
    <row r="1163">
      <c r="A1163" s="191" t="s">
        <v>1060</v>
      </c>
      <c r="B1163" s="191" t="s">
        <v>4549</v>
      </c>
      <c r="C1163" s="198">
        <v>-2.0</v>
      </c>
      <c r="D1163" s="36" t="s">
        <v>4539</v>
      </c>
      <c r="E1163" s="195" t="str">
        <f t="shared" si="1"/>
        <v>869-2-b</v>
      </c>
      <c r="F1163" s="36" t="str">
        <f t="shared" si="2"/>
        <v>alcremie-2-b</v>
      </c>
      <c r="G1163" s="196">
        <v>869.0</v>
      </c>
      <c r="H1163" s="197">
        <v>186.0</v>
      </c>
      <c r="I1163" s="191"/>
      <c r="J1163" s="191" t="s">
        <v>1254</v>
      </c>
      <c r="K1163" s="191" t="s">
        <v>4534</v>
      </c>
      <c r="L1163" s="191" t="s">
        <v>1254</v>
      </c>
    </row>
    <row r="1164">
      <c r="A1164" s="191" t="s">
        <v>1060</v>
      </c>
      <c r="B1164" s="191" t="s">
        <v>4550</v>
      </c>
      <c r="C1164" s="198">
        <v>-2.0</v>
      </c>
      <c r="D1164" s="36" t="s">
        <v>4541</v>
      </c>
      <c r="E1164" s="195" t="str">
        <f t="shared" si="1"/>
        <v>869-2-c</v>
      </c>
      <c r="F1164" s="36" t="str">
        <f t="shared" si="2"/>
        <v>alcremie-2-c</v>
      </c>
      <c r="G1164" s="196">
        <v>869.0</v>
      </c>
      <c r="H1164" s="197">
        <v>186.0</v>
      </c>
      <c r="I1164" s="191"/>
      <c r="J1164" s="191" t="s">
        <v>1254</v>
      </c>
      <c r="K1164" s="191" t="s">
        <v>4534</v>
      </c>
      <c r="L1164" s="191" t="s">
        <v>1254</v>
      </c>
    </row>
    <row r="1165">
      <c r="A1165" s="191" t="s">
        <v>1060</v>
      </c>
      <c r="B1165" s="191" t="s">
        <v>4551</v>
      </c>
      <c r="C1165" s="198">
        <v>-2.0</v>
      </c>
      <c r="D1165" s="36" t="s">
        <v>4543</v>
      </c>
      <c r="E1165" s="195" t="str">
        <f t="shared" si="1"/>
        <v>869-2-d</v>
      </c>
      <c r="F1165" s="36" t="str">
        <f t="shared" si="2"/>
        <v>alcremie-2-d</v>
      </c>
      <c r="G1165" s="196">
        <v>869.0</v>
      </c>
      <c r="H1165" s="197">
        <v>186.0</v>
      </c>
      <c r="I1165" s="191"/>
      <c r="J1165" s="191" t="s">
        <v>1254</v>
      </c>
      <c r="K1165" s="191" t="s">
        <v>4534</v>
      </c>
      <c r="L1165" s="191" t="s">
        <v>1254</v>
      </c>
    </row>
    <row r="1166">
      <c r="A1166" s="191" t="s">
        <v>1060</v>
      </c>
      <c r="B1166" s="191" t="s">
        <v>4552</v>
      </c>
      <c r="C1166" s="198">
        <v>-2.0</v>
      </c>
      <c r="D1166" s="36" t="s">
        <v>4545</v>
      </c>
      <c r="E1166" s="195" t="str">
        <f t="shared" si="1"/>
        <v>869-2-e</v>
      </c>
      <c r="F1166" s="36" t="str">
        <f t="shared" si="2"/>
        <v>alcremie-2-e</v>
      </c>
      <c r="G1166" s="196">
        <v>869.0</v>
      </c>
      <c r="H1166" s="197">
        <v>186.0</v>
      </c>
      <c r="I1166" s="191"/>
      <c r="J1166" s="191" t="s">
        <v>1254</v>
      </c>
      <c r="K1166" s="191" t="s">
        <v>4534</v>
      </c>
      <c r="L1166" s="191" t="s">
        <v>1254</v>
      </c>
    </row>
    <row r="1167">
      <c r="A1167" s="191" t="s">
        <v>1060</v>
      </c>
      <c r="B1167" s="191" t="s">
        <v>4553</v>
      </c>
      <c r="C1167" s="198">
        <v>-2.0</v>
      </c>
      <c r="D1167" s="36" t="s">
        <v>80</v>
      </c>
      <c r="E1167" s="195" t="str">
        <f t="shared" si="1"/>
        <v>869-2-f</v>
      </c>
      <c r="F1167" s="36" t="str">
        <f t="shared" si="2"/>
        <v>alcremie-2-f</v>
      </c>
      <c r="G1167" s="196">
        <v>869.0</v>
      </c>
      <c r="H1167" s="197">
        <v>186.0</v>
      </c>
      <c r="I1167" s="191"/>
      <c r="J1167" s="191" t="s">
        <v>1254</v>
      </c>
      <c r="K1167" s="191" t="s">
        <v>4534</v>
      </c>
      <c r="L1167" s="191" t="s">
        <v>1254</v>
      </c>
    </row>
    <row r="1168">
      <c r="A1168" s="191" t="s">
        <v>1060</v>
      </c>
      <c r="B1168" s="191" t="s">
        <v>4554</v>
      </c>
      <c r="C1168" s="198">
        <v>-3.0</v>
      </c>
      <c r="D1168" s="36"/>
      <c r="E1168" s="195" t="str">
        <f t="shared" si="1"/>
        <v>869-3</v>
      </c>
      <c r="F1168" s="36" t="str">
        <f t="shared" si="2"/>
        <v>alcremie-3</v>
      </c>
      <c r="G1168" s="196">
        <v>869.0</v>
      </c>
      <c r="H1168" s="197">
        <v>186.0</v>
      </c>
      <c r="I1168" s="191"/>
      <c r="J1168" s="191" t="s">
        <v>1254</v>
      </c>
      <c r="K1168" s="191" t="s">
        <v>4534</v>
      </c>
      <c r="L1168" s="191" t="s">
        <v>1254</v>
      </c>
    </row>
    <row r="1169">
      <c r="A1169" s="191" t="s">
        <v>1060</v>
      </c>
      <c r="B1169" s="191" t="s">
        <v>4555</v>
      </c>
      <c r="C1169" s="198">
        <v>-3.0</v>
      </c>
      <c r="D1169" s="36" t="s">
        <v>4537</v>
      </c>
      <c r="E1169" s="195" t="str">
        <f t="shared" si="1"/>
        <v>869-3-a</v>
      </c>
      <c r="F1169" s="36" t="str">
        <f t="shared" si="2"/>
        <v>alcremie-3-a</v>
      </c>
      <c r="G1169" s="196">
        <v>869.0</v>
      </c>
      <c r="H1169" s="197">
        <v>186.0</v>
      </c>
      <c r="I1169" s="191"/>
      <c r="J1169" s="191" t="s">
        <v>1254</v>
      </c>
      <c r="K1169" s="191" t="s">
        <v>4534</v>
      </c>
      <c r="L1169" s="191" t="s">
        <v>1254</v>
      </c>
    </row>
    <row r="1170">
      <c r="A1170" s="191" t="s">
        <v>1060</v>
      </c>
      <c r="B1170" s="191" t="s">
        <v>4556</v>
      </c>
      <c r="C1170" s="198">
        <v>-3.0</v>
      </c>
      <c r="D1170" s="36" t="s">
        <v>4539</v>
      </c>
      <c r="E1170" s="195" t="str">
        <f t="shared" si="1"/>
        <v>869-3-b</v>
      </c>
      <c r="F1170" s="36" t="str">
        <f t="shared" si="2"/>
        <v>alcremie-3-b</v>
      </c>
      <c r="G1170" s="196">
        <v>869.0</v>
      </c>
      <c r="H1170" s="197">
        <v>186.0</v>
      </c>
      <c r="I1170" s="191"/>
      <c r="J1170" s="191" t="s">
        <v>1254</v>
      </c>
      <c r="K1170" s="191" t="s">
        <v>4534</v>
      </c>
      <c r="L1170" s="191" t="s">
        <v>1254</v>
      </c>
    </row>
    <row r="1171">
      <c r="A1171" s="191" t="s">
        <v>1060</v>
      </c>
      <c r="B1171" s="191" t="s">
        <v>4557</v>
      </c>
      <c r="C1171" s="198">
        <v>-3.0</v>
      </c>
      <c r="D1171" s="36" t="s">
        <v>4541</v>
      </c>
      <c r="E1171" s="195" t="str">
        <f t="shared" si="1"/>
        <v>869-3-c</v>
      </c>
      <c r="F1171" s="36" t="str">
        <f t="shared" si="2"/>
        <v>alcremie-3-c</v>
      </c>
      <c r="G1171" s="196">
        <v>869.0</v>
      </c>
      <c r="H1171" s="197">
        <v>186.0</v>
      </c>
      <c r="I1171" s="191"/>
      <c r="J1171" s="191" t="s">
        <v>1254</v>
      </c>
      <c r="K1171" s="191" t="s">
        <v>4534</v>
      </c>
      <c r="L1171" s="191" t="s">
        <v>1254</v>
      </c>
    </row>
    <row r="1172">
      <c r="A1172" s="191" t="s">
        <v>1060</v>
      </c>
      <c r="B1172" s="191" t="s">
        <v>4558</v>
      </c>
      <c r="C1172" s="198">
        <v>-3.0</v>
      </c>
      <c r="D1172" s="36" t="s">
        <v>4543</v>
      </c>
      <c r="E1172" s="195" t="str">
        <f t="shared" si="1"/>
        <v>869-3-d</v>
      </c>
      <c r="F1172" s="36" t="str">
        <f t="shared" si="2"/>
        <v>alcremie-3-d</v>
      </c>
      <c r="G1172" s="196">
        <v>869.0</v>
      </c>
      <c r="H1172" s="197">
        <v>186.0</v>
      </c>
      <c r="I1172" s="191"/>
      <c r="J1172" s="191" t="s">
        <v>1254</v>
      </c>
      <c r="K1172" s="191" t="s">
        <v>4534</v>
      </c>
      <c r="L1172" s="191" t="s">
        <v>1254</v>
      </c>
    </row>
    <row r="1173">
      <c r="A1173" s="191" t="s">
        <v>1060</v>
      </c>
      <c r="B1173" s="191" t="s">
        <v>4559</v>
      </c>
      <c r="C1173" s="198">
        <v>-3.0</v>
      </c>
      <c r="D1173" s="36" t="s">
        <v>4545</v>
      </c>
      <c r="E1173" s="195" t="str">
        <f t="shared" si="1"/>
        <v>869-3-e</v>
      </c>
      <c r="F1173" s="36" t="str">
        <f t="shared" si="2"/>
        <v>alcremie-3-e</v>
      </c>
      <c r="G1173" s="196">
        <v>869.0</v>
      </c>
      <c r="H1173" s="197">
        <v>186.0</v>
      </c>
      <c r="I1173" s="191"/>
      <c r="J1173" s="191" t="s">
        <v>1254</v>
      </c>
      <c r="K1173" s="191" t="s">
        <v>4534</v>
      </c>
      <c r="L1173" s="191" t="s">
        <v>1254</v>
      </c>
    </row>
    <row r="1174">
      <c r="A1174" s="191" t="s">
        <v>1060</v>
      </c>
      <c r="B1174" s="191" t="s">
        <v>4560</v>
      </c>
      <c r="C1174" s="198">
        <v>-3.0</v>
      </c>
      <c r="D1174" s="36" t="s">
        <v>80</v>
      </c>
      <c r="E1174" s="195" t="str">
        <f t="shared" si="1"/>
        <v>869-3-f</v>
      </c>
      <c r="F1174" s="36" t="str">
        <f t="shared" si="2"/>
        <v>alcremie-3-f</v>
      </c>
      <c r="G1174" s="196">
        <v>869.0</v>
      </c>
      <c r="H1174" s="197">
        <v>186.0</v>
      </c>
      <c r="I1174" s="191"/>
      <c r="J1174" s="191" t="s">
        <v>1254</v>
      </c>
      <c r="K1174" s="191" t="s">
        <v>4534</v>
      </c>
      <c r="L1174" s="191" t="s">
        <v>1254</v>
      </c>
    </row>
    <row r="1175">
      <c r="A1175" s="191" t="s">
        <v>1060</v>
      </c>
      <c r="B1175" s="191" t="s">
        <v>4561</v>
      </c>
      <c r="C1175" s="198">
        <v>-4.0</v>
      </c>
      <c r="D1175" s="36"/>
      <c r="E1175" s="195" t="str">
        <f t="shared" si="1"/>
        <v>869-4</v>
      </c>
      <c r="F1175" s="36" t="str">
        <f t="shared" si="2"/>
        <v>alcremie-4</v>
      </c>
      <c r="G1175" s="196">
        <v>869.0</v>
      </c>
      <c r="H1175" s="197">
        <v>186.0</v>
      </c>
      <c r="I1175" s="191"/>
      <c r="J1175" s="191" t="s">
        <v>1254</v>
      </c>
      <c r="K1175" s="191" t="s">
        <v>4534</v>
      </c>
      <c r="L1175" s="191" t="s">
        <v>1254</v>
      </c>
    </row>
    <row r="1176">
      <c r="A1176" s="191" t="s">
        <v>1060</v>
      </c>
      <c r="B1176" s="191" t="s">
        <v>4562</v>
      </c>
      <c r="C1176" s="198">
        <v>-4.0</v>
      </c>
      <c r="D1176" s="36" t="s">
        <v>4537</v>
      </c>
      <c r="E1176" s="195" t="str">
        <f t="shared" si="1"/>
        <v>869-4-a</v>
      </c>
      <c r="F1176" s="36" t="str">
        <f t="shared" si="2"/>
        <v>alcremie-4-a</v>
      </c>
      <c r="G1176" s="196">
        <v>869.0</v>
      </c>
      <c r="H1176" s="197">
        <v>186.0</v>
      </c>
      <c r="I1176" s="191"/>
      <c r="J1176" s="191" t="s">
        <v>1254</v>
      </c>
      <c r="K1176" s="191" t="s">
        <v>4534</v>
      </c>
      <c r="L1176" s="191" t="s">
        <v>1254</v>
      </c>
    </row>
    <row r="1177">
      <c r="A1177" s="191" t="s">
        <v>1060</v>
      </c>
      <c r="B1177" s="191" t="s">
        <v>4563</v>
      </c>
      <c r="C1177" s="198">
        <v>-4.0</v>
      </c>
      <c r="D1177" s="36" t="s">
        <v>4539</v>
      </c>
      <c r="E1177" s="195" t="str">
        <f t="shared" si="1"/>
        <v>869-4-b</v>
      </c>
      <c r="F1177" s="36" t="str">
        <f t="shared" si="2"/>
        <v>alcremie-4-b</v>
      </c>
      <c r="G1177" s="196">
        <v>869.0</v>
      </c>
      <c r="H1177" s="197">
        <v>186.0</v>
      </c>
      <c r="I1177" s="191"/>
      <c r="J1177" s="191" t="s">
        <v>1254</v>
      </c>
      <c r="K1177" s="191" t="s">
        <v>4534</v>
      </c>
      <c r="L1177" s="191" t="s">
        <v>1254</v>
      </c>
    </row>
    <row r="1178">
      <c r="A1178" s="191" t="s">
        <v>1060</v>
      </c>
      <c r="B1178" s="191" t="s">
        <v>4564</v>
      </c>
      <c r="C1178" s="198">
        <v>-4.0</v>
      </c>
      <c r="D1178" s="36" t="s">
        <v>4541</v>
      </c>
      <c r="E1178" s="195" t="str">
        <f t="shared" si="1"/>
        <v>869-4-c</v>
      </c>
      <c r="F1178" s="36" t="str">
        <f t="shared" si="2"/>
        <v>alcremie-4-c</v>
      </c>
      <c r="G1178" s="196">
        <v>869.0</v>
      </c>
      <c r="H1178" s="197">
        <v>186.0</v>
      </c>
      <c r="I1178" s="191"/>
      <c r="J1178" s="191" t="s">
        <v>1254</v>
      </c>
      <c r="K1178" s="191" t="s">
        <v>4534</v>
      </c>
      <c r="L1178" s="191" t="s">
        <v>1254</v>
      </c>
    </row>
    <row r="1179">
      <c r="A1179" s="191" t="s">
        <v>1060</v>
      </c>
      <c r="B1179" s="191" t="s">
        <v>4565</v>
      </c>
      <c r="C1179" s="198">
        <v>-4.0</v>
      </c>
      <c r="D1179" s="36" t="s">
        <v>4543</v>
      </c>
      <c r="E1179" s="195" t="str">
        <f t="shared" si="1"/>
        <v>869-4-d</v>
      </c>
      <c r="F1179" s="36" t="str">
        <f t="shared" si="2"/>
        <v>alcremie-4-d</v>
      </c>
      <c r="G1179" s="196">
        <v>869.0</v>
      </c>
      <c r="H1179" s="197">
        <v>186.0</v>
      </c>
      <c r="I1179" s="191"/>
      <c r="J1179" s="191" t="s">
        <v>1254</v>
      </c>
      <c r="K1179" s="191" t="s">
        <v>4534</v>
      </c>
      <c r="L1179" s="191" t="s">
        <v>1254</v>
      </c>
    </row>
    <row r="1180">
      <c r="A1180" s="191" t="s">
        <v>1060</v>
      </c>
      <c r="B1180" s="191" t="s">
        <v>4566</v>
      </c>
      <c r="C1180" s="198">
        <v>-4.0</v>
      </c>
      <c r="D1180" s="36" t="s">
        <v>4545</v>
      </c>
      <c r="E1180" s="195" t="str">
        <f t="shared" si="1"/>
        <v>869-4-e</v>
      </c>
      <c r="F1180" s="36" t="str">
        <f t="shared" si="2"/>
        <v>alcremie-4-e</v>
      </c>
      <c r="G1180" s="196">
        <v>869.0</v>
      </c>
      <c r="H1180" s="197">
        <v>186.0</v>
      </c>
      <c r="I1180" s="191"/>
      <c r="J1180" s="191" t="s">
        <v>1254</v>
      </c>
      <c r="K1180" s="191" t="s">
        <v>4534</v>
      </c>
      <c r="L1180" s="191" t="s">
        <v>1254</v>
      </c>
    </row>
    <row r="1181">
      <c r="A1181" s="191" t="s">
        <v>1060</v>
      </c>
      <c r="B1181" s="191" t="s">
        <v>4567</v>
      </c>
      <c r="C1181" s="198">
        <v>-4.0</v>
      </c>
      <c r="D1181" s="36" t="s">
        <v>80</v>
      </c>
      <c r="E1181" s="195" t="str">
        <f t="shared" si="1"/>
        <v>869-4-f</v>
      </c>
      <c r="F1181" s="36" t="str">
        <f t="shared" si="2"/>
        <v>alcremie-4-f</v>
      </c>
      <c r="G1181" s="196">
        <v>869.0</v>
      </c>
      <c r="H1181" s="197">
        <v>186.0</v>
      </c>
      <c r="I1181" s="191"/>
      <c r="J1181" s="191" t="s">
        <v>1254</v>
      </c>
      <c r="K1181" s="191" t="s">
        <v>4534</v>
      </c>
      <c r="L1181" s="191" t="s">
        <v>1254</v>
      </c>
    </row>
    <row r="1182">
      <c r="A1182" s="191" t="s">
        <v>1060</v>
      </c>
      <c r="B1182" s="191" t="s">
        <v>4568</v>
      </c>
      <c r="C1182" s="198">
        <v>-5.0</v>
      </c>
      <c r="D1182" s="36"/>
      <c r="E1182" s="195" t="str">
        <f t="shared" si="1"/>
        <v>869-5</v>
      </c>
      <c r="F1182" s="36" t="str">
        <f t="shared" si="2"/>
        <v>alcremie-5</v>
      </c>
      <c r="G1182" s="196">
        <v>869.0</v>
      </c>
      <c r="H1182" s="197">
        <v>186.0</v>
      </c>
      <c r="I1182" s="191"/>
      <c r="J1182" s="191" t="s">
        <v>1254</v>
      </c>
      <c r="K1182" s="191" t="s">
        <v>4534</v>
      </c>
      <c r="L1182" s="191" t="s">
        <v>1254</v>
      </c>
    </row>
    <row r="1183">
      <c r="A1183" s="191" t="s">
        <v>1060</v>
      </c>
      <c r="B1183" s="191" t="s">
        <v>4569</v>
      </c>
      <c r="C1183" s="198">
        <v>-5.0</v>
      </c>
      <c r="D1183" s="36" t="s">
        <v>4537</v>
      </c>
      <c r="E1183" s="195" t="str">
        <f t="shared" si="1"/>
        <v>869-5-a</v>
      </c>
      <c r="F1183" s="36" t="str">
        <f t="shared" si="2"/>
        <v>alcremie-5-a</v>
      </c>
      <c r="G1183" s="196">
        <v>869.0</v>
      </c>
      <c r="H1183" s="197">
        <v>186.0</v>
      </c>
      <c r="I1183" s="191"/>
      <c r="J1183" s="191" t="s">
        <v>1254</v>
      </c>
      <c r="K1183" s="191" t="s">
        <v>4534</v>
      </c>
      <c r="L1183" s="191" t="s">
        <v>1254</v>
      </c>
    </row>
    <row r="1184">
      <c r="A1184" s="191" t="s">
        <v>1060</v>
      </c>
      <c r="B1184" s="191" t="s">
        <v>4570</v>
      </c>
      <c r="C1184" s="198">
        <v>-5.0</v>
      </c>
      <c r="D1184" s="36" t="s">
        <v>4539</v>
      </c>
      <c r="E1184" s="195" t="str">
        <f t="shared" si="1"/>
        <v>869-5-b</v>
      </c>
      <c r="F1184" s="36" t="str">
        <f t="shared" si="2"/>
        <v>alcremie-5-b</v>
      </c>
      <c r="G1184" s="196">
        <v>869.0</v>
      </c>
      <c r="H1184" s="197">
        <v>186.0</v>
      </c>
      <c r="I1184" s="191"/>
      <c r="J1184" s="191" t="s">
        <v>1254</v>
      </c>
      <c r="K1184" s="191" t="s">
        <v>4534</v>
      </c>
      <c r="L1184" s="191" t="s">
        <v>1254</v>
      </c>
    </row>
    <row r="1185">
      <c r="A1185" s="191" t="s">
        <v>1060</v>
      </c>
      <c r="B1185" s="191" t="s">
        <v>4571</v>
      </c>
      <c r="C1185" s="198">
        <v>-5.0</v>
      </c>
      <c r="D1185" s="36" t="s">
        <v>4541</v>
      </c>
      <c r="E1185" s="195" t="str">
        <f t="shared" si="1"/>
        <v>869-5-c</v>
      </c>
      <c r="F1185" s="36" t="str">
        <f t="shared" si="2"/>
        <v>alcremie-5-c</v>
      </c>
      <c r="G1185" s="196">
        <v>869.0</v>
      </c>
      <c r="H1185" s="197">
        <v>186.0</v>
      </c>
      <c r="I1185" s="191"/>
      <c r="J1185" s="191" t="s">
        <v>1254</v>
      </c>
      <c r="K1185" s="191" t="s">
        <v>4534</v>
      </c>
      <c r="L1185" s="191" t="s">
        <v>1254</v>
      </c>
    </row>
    <row r="1186">
      <c r="A1186" s="191" t="s">
        <v>1060</v>
      </c>
      <c r="B1186" s="191" t="s">
        <v>4572</v>
      </c>
      <c r="C1186" s="198">
        <v>-5.0</v>
      </c>
      <c r="D1186" s="36" t="s">
        <v>4543</v>
      </c>
      <c r="E1186" s="195" t="str">
        <f t="shared" si="1"/>
        <v>869-5-d</v>
      </c>
      <c r="F1186" s="36" t="str">
        <f t="shared" si="2"/>
        <v>alcremie-5-d</v>
      </c>
      <c r="G1186" s="196">
        <v>869.0</v>
      </c>
      <c r="H1186" s="197">
        <v>186.0</v>
      </c>
      <c r="I1186" s="191"/>
      <c r="J1186" s="191" t="s">
        <v>1254</v>
      </c>
      <c r="K1186" s="191" t="s">
        <v>4534</v>
      </c>
      <c r="L1186" s="191" t="s">
        <v>1254</v>
      </c>
    </row>
    <row r="1187">
      <c r="A1187" s="191" t="s">
        <v>1060</v>
      </c>
      <c r="B1187" s="191" t="s">
        <v>4573</v>
      </c>
      <c r="C1187" s="198">
        <v>-5.0</v>
      </c>
      <c r="D1187" s="36" t="s">
        <v>4545</v>
      </c>
      <c r="E1187" s="195" t="str">
        <f t="shared" si="1"/>
        <v>869-5-e</v>
      </c>
      <c r="F1187" s="36" t="str">
        <f t="shared" si="2"/>
        <v>alcremie-5-e</v>
      </c>
      <c r="G1187" s="196">
        <v>869.0</v>
      </c>
      <c r="H1187" s="197">
        <v>186.0</v>
      </c>
      <c r="I1187" s="191"/>
      <c r="J1187" s="191" t="s">
        <v>1254</v>
      </c>
      <c r="K1187" s="191" t="s">
        <v>4534</v>
      </c>
      <c r="L1187" s="191" t="s">
        <v>1254</v>
      </c>
    </row>
    <row r="1188">
      <c r="A1188" s="191" t="s">
        <v>1060</v>
      </c>
      <c r="B1188" s="191" t="s">
        <v>4574</v>
      </c>
      <c r="C1188" s="198">
        <v>-5.0</v>
      </c>
      <c r="D1188" s="36" t="s">
        <v>80</v>
      </c>
      <c r="E1188" s="195" t="str">
        <f t="shared" si="1"/>
        <v>869-5-f</v>
      </c>
      <c r="F1188" s="36" t="str">
        <f t="shared" si="2"/>
        <v>alcremie-5-f</v>
      </c>
      <c r="G1188" s="196">
        <v>869.0</v>
      </c>
      <c r="H1188" s="197">
        <v>186.0</v>
      </c>
      <c r="I1188" s="191"/>
      <c r="J1188" s="191" t="s">
        <v>1254</v>
      </c>
      <c r="K1188" s="191" t="s">
        <v>4534</v>
      </c>
      <c r="L1188" s="191" t="s">
        <v>1254</v>
      </c>
    </row>
    <row r="1189">
      <c r="A1189" s="191" t="s">
        <v>1060</v>
      </c>
      <c r="B1189" s="191" t="s">
        <v>4575</v>
      </c>
      <c r="C1189" s="198">
        <v>-6.0</v>
      </c>
      <c r="D1189" s="36"/>
      <c r="E1189" s="195" t="str">
        <f t="shared" si="1"/>
        <v>869-6</v>
      </c>
      <c r="F1189" s="36" t="str">
        <f t="shared" si="2"/>
        <v>alcremie-6</v>
      </c>
      <c r="G1189" s="196">
        <v>869.0</v>
      </c>
      <c r="H1189" s="197">
        <v>186.0</v>
      </c>
      <c r="I1189" s="191"/>
      <c r="J1189" s="191" t="s">
        <v>1254</v>
      </c>
      <c r="K1189" s="191" t="s">
        <v>4534</v>
      </c>
      <c r="L1189" s="191" t="s">
        <v>1254</v>
      </c>
    </row>
    <row r="1190">
      <c r="A1190" s="191" t="s">
        <v>1060</v>
      </c>
      <c r="B1190" s="191" t="s">
        <v>4576</v>
      </c>
      <c r="C1190" s="198">
        <v>-6.0</v>
      </c>
      <c r="D1190" s="36" t="s">
        <v>4537</v>
      </c>
      <c r="E1190" s="195" t="str">
        <f t="shared" si="1"/>
        <v>869-6-a</v>
      </c>
      <c r="F1190" s="36" t="str">
        <f t="shared" si="2"/>
        <v>alcremie-6-a</v>
      </c>
      <c r="G1190" s="196">
        <v>869.0</v>
      </c>
      <c r="H1190" s="197">
        <v>186.0</v>
      </c>
      <c r="I1190" s="191"/>
      <c r="J1190" s="191" t="s">
        <v>1254</v>
      </c>
      <c r="K1190" s="191" t="s">
        <v>4534</v>
      </c>
      <c r="L1190" s="191" t="s">
        <v>1254</v>
      </c>
    </row>
    <row r="1191">
      <c r="A1191" s="191" t="s">
        <v>1060</v>
      </c>
      <c r="B1191" s="191" t="s">
        <v>4577</v>
      </c>
      <c r="C1191" s="198">
        <v>-6.0</v>
      </c>
      <c r="D1191" s="36" t="s">
        <v>4539</v>
      </c>
      <c r="E1191" s="195" t="str">
        <f t="shared" si="1"/>
        <v>869-6-b</v>
      </c>
      <c r="F1191" s="36" t="str">
        <f t="shared" si="2"/>
        <v>alcremie-6-b</v>
      </c>
      <c r="G1191" s="196">
        <v>869.0</v>
      </c>
      <c r="H1191" s="197">
        <v>186.0</v>
      </c>
      <c r="I1191" s="191"/>
      <c r="J1191" s="191" t="s">
        <v>1254</v>
      </c>
      <c r="K1191" s="191" t="s">
        <v>4534</v>
      </c>
      <c r="L1191" s="191" t="s">
        <v>1254</v>
      </c>
    </row>
    <row r="1192">
      <c r="A1192" s="191" t="s">
        <v>1060</v>
      </c>
      <c r="B1192" s="191" t="s">
        <v>4578</v>
      </c>
      <c r="C1192" s="198">
        <v>-6.0</v>
      </c>
      <c r="D1192" s="36" t="s">
        <v>4541</v>
      </c>
      <c r="E1192" s="195" t="str">
        <f t="shared" si="1"/>
        <v>869-6-c</v>
      </c>
      <c r="F1192" s="36" t="str">
        <f t="shared" si="2"/>
        <v>alcremie-6-c</v>
      </c>
      <c r="G1192" s="196">
        <v>869.0</v>
      </c>
      <c r="H1192" s="197">
        <v>186.0</v>
      </c>
      <c r="I1192" s="191"/>
      <c r="J1192" s="191" t="s">
        <v>1254</v>
      </c>
      <c r="K1192" s="191" t="s">
        <v>4534</v>
      </c>
      <c r="L1192" s="191" t="s">
        <v>1254</v>
      </c>
    </row>
    <row r="1193">
      <c r="A1193" s="191" t="s">
        <v>1060</v>
      </c>
      <c r="B1193" s="191" t="s">
        <v>4579</v>
      </c>
      <c r="C1193" s="198">
        <v>-6.0</v>
      </c>
      <c r="D1193" s="36" t="s">
        <v>4543</v>
      </c>
      <c r="E1193" s="195" t="str">
        <f t="shared" si="1"/>
        <v>869-6-d</v>
      </c>
      <c r="F1193" s="36" t="str">
        <f t="shared" si="2"/>
        <v>alcremie-6-d</v>
      </c>
      <c r="G1193" s="196">
        <v>869.0</v>
      </c>
      <c r="H1193" s="197">
        <v>186.0</v>
      </c>
      <c r="I1193" s="191"/>
      <c r="J1193" s="191" t="s">
        <v>1254</v>
      </c>
      <c r="K1193" s="191" t="s">
        <v>4534</v>
      </c>
      <c r="L1193" s="191" t="s">
        <v>1254</v>
      </c>
    </row>
    <row r="1194">
      <c r="A1194" s="191" t="s">
        <v>1060</v>
      </c>
      <c r="B1194" s="191" t="s">
        <v>4580</v>
      </c>
      <c r="C1194" s="198">
        <v>-6.0</v>
      </c>
      <c r="D1194" s="36" t="s">
        <v>4545</v>
      </c>
      <c r="E1194" s="195" t="str">
        <f t="shared" si="1"/>
        <v>869-6-e</v>
      </c>
      <c r="F1194" s="36" t="str">
        <f t="shared" si="2"/>
        <v>alcremie-6-e</v>
      </c>
      <c r="G1194" s="196">
        <v>869.0</v>
      </c>
      <c r="H1194" s="197">
        <v>186.0</v>
      </c>
      <c r="I1194" s="191"/>
      <c r="J1194" s="191" t="s">
        <v>1254</v>
      </c>
      <c r="K1194" s="191" t="s">
        <v>4534</v>
      </c>
      <c r="L1194" s="191" t="s">
        <v>1254</v>
      </c>
    </row>
    <row r="1195">
      <c r="A1195" s="191" t="s">
        <v>1060</v>
      </c>
      <c r="B1195" s="191" t="s">
        <v>4581</v>
      </c>
      <c r="C1195" s="198">
        <v>-6.0</v>
      </c>
      <c r="D1195" s="36" t="s">
        <v>80</v>
      </c>
      <c r="E1195" s="195" t="str">
        <f t="shared" si="1"/>
        <v>869-6-f</v>
      </c>
      <c r="F1195" s="36" t="str">
        <f t="shared" si="2"/>
        <v>alcremie-6-f</v>
      </c>
      <c r="G1195" s="196">
        <v>869.0</v>
      </c>
      <c r="H1195" s="197">
        <v>186.0</v>
      </c>
      <c r="I1195" s="191"/>
      <c r="J1195" s="191" t="s">
        <v>1254</v>
      </c>
      <c r="K1195" s="191" t="s">
        <v>4534</v>
      </c>
      <c r="L1195" s="191" t="s">
        <v>1254</v>
      </c>
    </row>
    <row r="1196">
      <c r="A1196" s="191" t="s">
        <v>1060</v>
      </c>
      <c r="B1196" s="191" t="s">
        <v>4582</v>
      </c>
      <c r="C1196" s="198">
        <v>-7.0</v>
      </c>
      <c r="D1196" s="36"/>
      <c r="E1196" s="195" t="str">
        <f t="shared" si="1"/>
        <v>869-7</v>
      </c>
      <c r="F1196" s="36" t="str">
        <f t="shared" si="2"/>
        <v>alcremie-7</v>
      </c>
      <c r="G1196" s="196">
        <v>869.0</v>
      </c>
      <c r="H1196" s="197">
        <v>186.0</v>
      </c>
      <c r="I1196" s="191"/>
      <c r="J1196" s="191" t="s">
        <v>1254</v>
      </c>
      <c r="K1196" s="191" t="s">
        <v>4534</v>
      </c>
      <c r="L1196" s="191" t="s">
        <v>1254</v>
      </c>
    </row>
    <row r="1197">
      <c r="A1197" s="191" t="s">
        <v>1060</v>
      </c>
      <c r="B1197" s="191" t="s">
        <v>4583</v>
      </c>
      <c r="C1197" s="198">
        <v>-7.0</v>
      </c>
      <c r="D1197" s="36" t="s">
        <v>4537</v>
      </c>
      <c r="E1197" s="195" t="str">
        <f t="shared" si="1"/>
        <v>869-7-a</v>
      </c>
      <c r="F1197" s="36" t="str">
        <f t="shared" si="2"/>
        <v>alcremie-7-a</v>
      </c>
      <c r="G1197" s="196">
        <v>869.0</v>
      </c>
      <c r="H1197" s="197">
        <v>186.0</v>
      </c>
      <c r="I1197" s="191"/>
      <c r="J1197" s="191" t="s">
        <v>1254</v>
      </c>
      <c r="K1197" s="191" t="s">
        <v>4534</v>
      </c>
      <c r="L1197" s="191" t="s">
        <v>1254</v>
      </c>
    </row>
    <row r="1198">
      <c r="A1198" s="191" t="s">
        <v>1060</v>
      </c>
      <c r="B1198" s="191" t="s">
        <v>4584</v>
      </c>
      <c r="C1198" s="198">
        <v>-7.0</v>
      </c>
      <c r="D1198" s="36" t="s">
        <v>4539</v>
      </c>
      <c r="E1198" s="195" t="str">
        <f t="shared" si="1"/>
        <v>869-7-b</v>
      </c>
      <c r="F1198" s="36" t="str">
        <f t="shared" si="2"/>
        <v>alcremie-7-b</v>
      </c>
      <c r="G1198" s="196">
        <v>869.0</v>
      </c>
      <c r="H1198" s="197">
        <v>186.0</v>
      </c>
      <c r="I1198" s="191"/>
      <c r="J1198" s="191" t="s">
        <v>1254</v>
      </c>
      <c r="K1198" s="191" t="s">
        <v>4534</v>
      </c>
      <c r="L1198" s="191" t="s">
        <v>1254</v>
      </c>
    </row>
    <row r="1199">
      <c r="A1199" s="191" t="s">
        <v>1060</v>
      </c>
      <c r="B1199" s="191" t="s">
        <v>4585</v>
      </c>
      <c r="C1199" s="198">
        <v>-7.0</v>
      </c>
      <c r="D1199" s="36" t="s">
        <v>4541</v>
      </c>
      <c r="E1199" s="195" t="str">
        <f t="shared" si="1"/>
        <v>869-7-c</v>
      </c>
      <c r="F1199" s="36" t="str">
        <f t="shared" si="2"/>
        <v>alcremie-7-c</v>
      </c>
      <c r="G1199" s="196">
        <v>869.0</v>
      </c>
      <c r="H1199" s="197">
        <v>186.0</v>
      </c>
      <c r="I1199" s="191"/>
      <c r="J1199" s="191" t="s">
        <v>1254</v>
      </c>
      <c r="K1199" s="191" t="s">
        <v>4534</v>
      </c>
      <c r="L1199" s="191" t="s">
        <v>1254</v>
      </c>
    </row>
    <row r="1200">
      <c r="A1200" s="191" t="s">
        <v>1060</v>
      </c>
      <c r="B1200" s="191" t="s">
        <v>4586</v>
      </c>
      <c r="C1200" s="198">
        <v>-7.0</v>
      </c>
      <c r="D1200" s="36" t="s">
        <v>4543</v>
      </c>
      <c r="E1200" s="195" t="str">
        <f t="shared" si="1"/>
        <v>869-7-d</v>
      </c>
      <c r="F1200" s="36" t="str">
        <f t="shared" si="2"/>
        <v>alcremie-7-d</v>
      </c>
      <c r="G1200" s="196">
        <v>869.0</v>
      </c>
      <c r="H1200" s="197">
        <v>186.0</v>
      </c>
      <c r="I1200" s="191"/>
      <c r="J1200" s="191" t="s">
        <v>1254</v>
      </c>
      <c r="K1200" s="191" t="s">
        <v>4534</v>
      </c>
      <c r="L1200" s="191" t="s">
        <v>1254</v>
      </c>
    </row>
    <row r="1201">
      <c r="A1201" s="191" t="s">
        <v>1060</v>
      </c>
      <c r="B1201" s="191" t="s">
        <v>4587</v>
      </c>
      <c r="C1201" s="198">
        <v>-7.0</v>
      </c>
      <c r="D1201" s="36" t="s">
        <v>4545</v>
      </c>
      <c r="E1201" s="195" t="str">
        <f t="shared" si="1"/>
        <v>869-7-e</v>
      </c>
      <c r="F1201" s="36" t="str">
        <f t="shared" si="2"/>
        <v>alcremie-7-e</v>
      </c>
      <c r="G1201" s="196">
        <v>869.0</v>
      </c>
      <c r="H1201" s="197">
        <v>186.0</v>
      </c>
      <c r="I1201" s="191"/>
      <c r="J1201" s="191" t="s">
        <v>1254</v>
      </c>
      <c r="K1201" s="191" t="s">
        <v>4534</v>
      </c>
      <c r="L1201" s="191" t="s">
        <v>1254</v>
      </c>
    </row>
    <row r="1202">
      <c r="A1202" s="191" t="s">
        <v>1060</v>
      </c>
      <c r="B1202" s="191" t="s">
        <v>4588</v>
      </c>
      <c r="C1202" s="198">
        <v>-7.0</v>
      </c>
      <c r="D1202" s="36" t="s">
        <v>80</v>
      </c>
      <c r="E1202" s="195" t="str">
        <f t="shared" si="1"/>
        <v>869-7-f</v>
      </c>
      <c r="F1202" s="36" t="str">
        <f t="shared" si="2"/>
        <v>alcremie-7-f</v>
      </c>
      <c r="G1202" s="196">
        <v>869.0</v>
      </c>
      <c r="H1202" s="197">
        <v>186.0</v>
      </c>
      <c r="I1202" s="191"/>
      <c r="J1202" s="191" t="s">
        <v>1254</v>
      </c>
      <c r="K1202" s="191" t="s">
        <v>4534</v>
      </c>
      <c r="L1202" s="191" t="s">
        <v>1254</v>
      </c>
    </row>
    <row r="1203">
      <c r="A1203" s="191" t="s">
        <v>1060</v>
      </c>
      <c r="B1203" s="191" t="s">
        <v>4589</v>
      </c>
      <c r="C1203" s="198">
        <v>-8.0</v>
      </c>
      <c r="D1203" s="36"/>
      <c r="E1203" s="195" t="str">
        <f t="shared" si="1"/>
        <v>869-8</v>
      </c>
      <c r="F1203" s="36" t="str">
        <f t="shared" si="2"/>
        <v>alcremie-8</v>
      </c>
      <c r="G1203" s="196">
        <v>869.0</v>
      </c>
      <c r="H1203" s="197">
        <v>186.0</v>
      </c>
      <c r="I1203" s="191"/>
      <c r="J1203" s="191" t="s">
        <v>1254</v>
      </c>
      <c r="K1203" s="191" t="s">
        <v>4534</v>
      </c>
      <c r="L1203" s="191" t="s">
        <v>1254</v>
      </c>
    </row>
    <row r="1204">
      <c r="A1204" s="191" t="s">
        <v>1060</v>
      </c>
      <c r="B1204" s="191" t="s">
        <v>4590</v>
      </c>
      <c r="C1204" s="198">
        <v>-8.0</v>
      </c>
      <c r="D1204" s="36" t="s">
        <v>4537</v>
      </c>
      <c r="E1204" s="195" t="str">
        <f t="shared" si="1"/>
        <v>869-8-a</v>
      </c>
      <c r="F1204" s="36" t="str">
        <f t="shared" si="2"/>
        <v>alcremie-8-a</v>
      </c>
      <c r="G1204" s="196">
        <v>869.0</v>
      </c>
      <c r="H1204" s="197">
        <v>186.0</v>
      </c>
      <c r="I1204" s="191"/>
      <c r="J1204" s="191" t="s">
        <v>1254</v>
      </c>
      <c r="K1204" s="191" t="s">
        <v>4534</v>
      </c>
      <c r="L1204" s="191" t="s">
        <v>1254</v>
      </c>
    </row>
    <row r="1205">
      <c r="A1205" s="191" t="s">
        <v>1060</v>
      </c>
      <c r="B1205" s="191" t="s">
        <v>4591</v>
      </c>
      <c r="C1205" s="198">
        <v>-8.0</v>
      </c>
      <c r="D1205" s="36" t="s">
        <v>4539</v>
      </c>
      <c r="E1205" s="195" t="str">
        <f t="shared" si="1"/>
        <v>869-8-b</v>
      </c>
      <c r="F1205" s="36" t="str">
        <f t="shared" si="2"/>
        <v>alcremie-8-b</v>
      </c>
      <c r="G1205" s="196">
        <v>869.0</v>
      </c>
      <c r="H1205" s="197">
        <v>186.0</v>
      </c>
      <c r="I1205" s="191"/>
      <c r="J1205" s="191" t="s">
        <v>1254</v>
      </c>
      <c r="K1205" s="191" t="s">
        <v>4534</v>
      </c>
      <c r="L1205" s="191" t="s">
        <v>1254</v>
      </c>
    </row>
    <row r="1206">
      <c r="A1206" s="191" t="s">
        <v>1060</v>
      </c>
      <c r="B1206" s="191" t="s">
        <v>4592</v>
      </c>
      <c r="C1206" s="198">
        <v>-8.0</v>
      </c>
      <c r="D1206" s="36" t="s">
        <v>4541</v>
      </c>
      <c r="E1206" s="195" t="str">
        <f t="shared" si="1"/>
        <v>869-8-c</v>
      </c>
      <c r="F1206" s="36" t="str">
        <f t="shared" si="2"/>
        <v>alcremie-8-c</v>
      </c>
      <c r="G1206" s="196">
        <v>869.0</v>
      </c>
      <c r="H1206" s="197">
        <v>186.0</v>
      </c>
      <c r="I1206" s="191"/>
      <c r="J1206" s="191" t="s">
        <v>1254</v>
      </c>
      <c r="K1206" s="191" t="s">
        <v>4534</v>
      </c>
      <c r="L1206" s="191" t="s">
        <v>1254</v>
      </c>
    </row>
    <row r="1207">
      <c r="A1207" s="191" t="s">
        <v>1060</v>
      </c>
      <c r="B1207" s="191" t="s">
        <v>4593</v>
      </c>
      <c r="C1207" s="198">
        <v>-8.0</v>
      </c>
      <c r="D1207" s="36" t="s">
        <v>4543</v>
      </c>
      <c r="E1207" s="195" t="str">
        <f t="shared" si="1"/>
        <v>869-8-d</v>
      </c>
      <c r="F1207" s="36" t="str">
        <f t="shared" si="2"/>
        <v>alcremie-8-d</v>
      </c>
      <c r="G1207" s="196">
        <v>869.0</v>
      </c>
      <c r="H1207" s="197">
        <v>186.0</v>
      </c>
      <c r="I1207" s="191"/>
      <c r="J1207" s="191" t="s">
        <v>1254</v>
      </c>
      <c r="K1207" s="191" t="s">
        <v>4534</v>
      </c>
      <c r="L1207" s="191" t="s">
        <v>1254</v>
      </c>
    </row>
    <row r="1208">
      <c r="A1208" s="191" t="s">
        <v>1060</v>
      </c>
      <c r="B1208" s="191" t="s">
        <v>4594</v>
      </c>
      <c r="C1208" s="198">
        <v>-8.0</v>
      </c>
      <c r="D1208" s="36" t="s">
        <v>4545</v>
      </c>
      <c r="E1208" s="195" t="str">
        <f t="shared" si="1"/>
        <v>869-8-e</v>
      </c>
      <c r="F1208" s="36" t="str">
        <f t="shared" si="2"/>
        <v>alcremie-8-e</v>
      </c>
      <c r="G1208" s="196">
        <v>869.0</v>
      </c>
      <c r="H1208" s="197">
        <v>186.0</v>
      </c>
      <c r="I1208" s="191"/>
      <c r="J1208" s="191" t="s">
        <v>1254</v>
      </c>
      <c r="K1208" s="191" t="s">
        <v>4534</v>
      </c>
      <c r="L1208" s="191" t="s">
        <v>1254</v>
      </c>
    </row>
    <row r="1209">
      <c r="A1209" s="191" t="s">
        <v>1060</v>
      </c>
      <c r="B1209" s="191" t="s">
        <v>4595</v>
      </c>
      <c r="C1209" s="198">
        <v>-8.0</v>
      </c>
      <c r="D1209" s="36" t="s">
        <v>80</v>
      </c>
      <c r="E1209" s="195" t="str">
        <f t="shared" si="1"/>
        <v>869-8-f</v>
      </c>
      <c r="F1209" s="36" t="str">
        <f t="shared" si="2"/>
        <v>alcremie-8-f</v>
      </c>
      <c r="G1209" s="196">
        <v>869.0</v>
      </c>
      <c r="H1209" s="197">
        <v>186.0</v>
      </c>
      <c r="I1209" s="191"/>
      <c r="J1209" s="191" t="s">
        <v>1254</v>
      </c>
      <c r="K1209" s="191" t="s">
        <v>4534</v>
      </c>
      <c r="L1209" s="191" t="s">
        <v>1254</v>
      </c>
    </row>
    <row r="1210">
      <c r="A1210" s="191" t="s">
        <v>1060</v>
      </c>
      <c r="B1210" s="191" t="s">
        <v>4596</v>
      </c>
      <c r="C1210" s="36"/>
      <c r="D1210" s="36" t="s">
        <v>4537</v>
      </c>
      <c r="E1210" s="195" t="str">
        <f t="shared" si="1"/>
        <v>869-a</v>
      </c>
      <c r="F1210" s="36" t="str">
        <f t="shared" si="2"/>
        <v>alcremie-a</v>
      </c>
      <c r="G1210" s="196">
        <v>869.0</v>
      </c>
      <c r="H1210" s="197">
        <v>186.0</v>
      </c>
      <c r="I1210" s="191"/>
      <c r="J1210" s="191" t="s">
        <v>1254</v>
      </c>
      <c r="K1210" s="191" t="s">
        <v>4534</v>
      </c>
      <c r="L1210" s="191" t="s">
        <v>1254</v>
      </c>
    </row>
    <row r="1211">
      <c r="A1211" s="191" t="s">
        <v>1060</v>
      </c>
      <c r="B1211" s="191" t="s">
        <v>4597</v>
      </c>
      <c r="C1211" s="36"/>
      <c r="D1211" s="36" t="s">
        <v>4539</v>
      </c>
      <c r="E1211" s="195" t="str">
        <f t="shared" si="1"/>
        <v>869-b</v>
      </c>
      <c r="F1211" s="36" t="str">
        <f t="shared" si="2"/>
        <v>alcremie-b</v>
      </c>
      <c r="G1211" s="196">
        <v>869.0</v>
      </c>
      <c r="H1211" s="197">
        <v>186.0</v>
      </c>
      <c r="I1211" s="191"/>
      <c r="J1211" s="191" t="s">
        <v>1254</v>
      </c>
      <c r="K1211" s="191" t="s">
        <v>4534</v>
      </c>
      <c r="L1211" s="191" t="s">
        <v>1254</v>
      </c>
    </row>
    <row r="1212">
      <c r="A1212" s="191" t="s">
        <v>1060</v>
      </c>
      <c r="B1212" s="191" t="s">
        <v>4598</v>
      </c>
      <c r="C1212" s="36"/>
      <c r="D1212" s="36" t="s">
        <v>4541</v>
      </c>
      <c r="E1212" s="195" t="str">
        <f t="shared" si="1"/>
        <v>869-c</v>
      </c>
      <c r="F1212" s="36" t="str">
        <f t="shared" si="2"/>
        <v>alcremie-c</v>
      </c>
      <c r="G1212" s="196">
        <v>869.0</v>
      </c>
      <c r="H1212" s="197">
        <v>186.0</v>
      </c>
      <c r="I1212" s="191"/>
      <c r="J1212" s="191" t="s">
        <v>1254</v>
      </c>
      <c r="K1212" s="191" t="s">
        <v>4534</v>
      </c>
      <c r="L1212" s="191" t="s">
        <v>1254</v>
      </c>
    </row>
    <row r="1213">
      <c r="A1213" s="191" t="s">
        <v>1060</v>
      </c>
      <c r="B1213" s="191" t="s">
        <v>4599</v>
      </c>
      <c r="C1213" s="36"/>
      <c r="D1213" s="36" t="s">
        <v>4543</v>
      </c>
      <c r="E1213" s="195" t="str">
        <f t="shared" si="1"/>
        <v>869-d</v>
      </c>
      <c r="F1213" s="36" t="str">
        <f t="shared" si="2"/>
        <v>alcremie-d</v>
      </c>
      <c r="G1213" s="196">
        <v>869.0</v>
      </c>
      <c r="H1213" s="197">
        <v>186.0</v>
      </c>
      <c r="I1213" s="191"/>
      <c r="J1213" s="191" t="s">
        <v>1254</v>
      </c>
      <c r="K1213" s="191" t="s">
        <v>4534</v>
      </c>
      <c r="L1213" s="191" t="s">
        <v>1254</v>
      </c>
    </row>
    <row r="1214">
      <c r="A1214" s="191" t="s">
        <v>1060</v>
      </c>
      <c r="B1214" s="191" t="s">
        <v>4600</v>
      </c>
      <c r="C1214" s="36"/>
      <c r="D1214" s="36" t="s">
        <v>4545</v>
      </c>
      <c r="E1214" s="195" t="str">
        <f t="shared" si="1"/>
        <v>869-e</v>
      </c>
      <c r="F1214" s="36" t="str">
        <f t="shared" si="2"/>
        <v>alcremie-e</v>
      </c>
      <c r="G1214" s="196">
        <v>869.0</v>
      </c>
      <c r="H1214" s="197">
        <v>186.0</v>
      </c>
      <c r="I1214" s="191"/>
      <c r="J1214" s="191" t="s">
        <v>1254</v>
      </c>
      <c r="K1214" s="191" t="s">
        <v>4534</v>
      </c>
      <c r="L1214" s="191" t="s">
        <v>1254</v>
      </c>
    </row>
    <row r="1215">
      <c r="A1215" s="191" t="s">
        <v>1060</v>
      </c>
      <c r="B1215" s="191" t="s">
        <v>4601</v>
      </c>
      <c r="C1215" s="36"/>
      <c r="D1215" s="36" t="s">
        <v>80</v>
      </c>
      <c r="E1215" s="195" t="str">
        <f t="shared" si="1"/>
        <v>869-f</v>
      </c>
      <c r="F1215" s="36" t="str">
        <f t="shared" si="2"/>
        <v>alcremie-f</v>
      </c>
      <c r="G1215" s="196">
        <v>869.0</v>
      </c>
      <c r="H1215" s="197">
        <v>186.0</v>
      </c>
      <c r="I1215" s="191"/>
      <c r="J1215" s="191" t="s">
        <v>1254</v>
      </c>
      <c r="K1215" s="191" t="s">
        <v>4534</v>
      </c>
      <c r="L1215" s="191" t="s">
        <v>1254</v>
      </c>
    </row>
    <row r="1216">
      <c r="A1216" s="191" t="s">
        <v>1067</v>
      </c>
      <c r="B1216" s="191"/>
      <c r="C1216" s="36"/>
      <c r="D1216" s="36"/>
      <c r="E1216" s="195" t="str">
        <f t="shared" si="1"/>
        <v>870</v>
      </c>
      <c r="F1216" s="36" t="str">
        <f t="shared" si="2"/>
        <v>falinks</v>
      </c>
      <c r="G1216" s="196">
        <v>870.0</v>
      </c>
      <c r="H1216" s="197">
        <v>345.0</v>
      </c>
      <c r="I1216" s="191"/>
      <c r="J1216" s="191" t="s">
        <v>1254</v>
      </c>
      <c r="K1216" s="191" t="s">
        <v>4602</v>
      </c>
      <c r="L1216" s="197">
        <v>212.0</v>
      </c>
    </row>
    <row r="1217">
      <c r="A1217" s="191" t="s">
        <v>1068</v>
      </c>
      <c r="B1217" s="191"/>
      <c r="C1217" s="36"/>
      <c r="D1217" s="36"/>
      <c r="E1217" s="195" t="str">
        <f t="shared" si="1"/>
        <v>871</v>
      </c>
      <c r="F1217" s="36" t="str">
        <f t="shared" si="2"/>
        <v>pincurchin</v>
      </c>
      <c r="G1217" s="196">
        <v>871.0</v>
      </c>
      <c r="H1217" s="197">
        <v>353.0</v>
      </c>
      <c r="I1217" s="191"/>
      <c r="J1217" s="191" t="s">
        <v>1254</v>
      </c>
      <c r="K1217" s="191" t="s">
        <v>4603</v>
      </c>
      <c r="L1217" s="191" t="s">
        <v>1254</v>
      </c>
    </row>
    <row r="1218">
      <c r="A1218" s="191" t="s">
        <v>1069</v>
      </c>
      <c r="B1218" s="191"/>
      <c r="C1218" s="36"/>
      <c r="D1218" s="36"/>
      <c r="E1218" s="195" t="str">
        <f t="shared" si="1"/>
        <v>872</v>
      </c>
      <c r="F1218" s="36" t="str">
        <f t="shared" si="2"/>
        <v>snom</v>
      </c>
      <c r="G1218" s="196">
        <v>872.0</v>
      </c>
      <c r="H1218" s="197">
        <v>349.0</v>
      </c>
      <c r="I1218" s="191"/>
      <c r="J1218" s="191" t="s">
        <v>1254</v>
      </c>
      <c r="K1218" s="191" t="s">
        <v>4604</v>
      </c>
      <c r="L1218" s="191" t="s">
        <v>1254</v>
      </c>
    </row>
    <row r="1219">
      <c r="A1219" s="191" t="s">
        <v>1070</v>
      </c>
      <c r="B1219" s="191"/>
      <c r="C1219" s="36"/>
      <c r="D1219" s="36"/>
      <c r="E1219" s="195" t="str">
        <f t="shared" si="1"/>
        <v>873</v>
      </c>
      <c r="F1219" s="36" t="str">
        <f t="shared" si="2"/>
        <v>frosmoth</v>
      </c>
      <c r="G1219" s="196">
        <v>873.0</v>
      </c>
      <c r="H1219" s="197">
        <v>350.0</v>
      </c>
      <c r="I1219" s="191"/>
      <c r="J1219" s="191" t="s">
        <v>1254</v>
      </c>
      <c r="K1219" s="191" t="s">
        <v>4605</v>
      </c>
      <c r="L1219" s="191" t="s">
        <v>1254</v>
      </c>
    </row>
    <row r="1220">
      <c r="A1220" s="191" t="s">
        <v>1071</v>
      </c>
      <c r="B1220" s="191"/>
      <c r="C1220" s="36"/>
      <c r="D1220" s="36"/>
      <c r="E1220" s="195" t="str">
        <f t="shared" si="1"/>
        <v>874</v>
      </c>
      <c r="F1220" s="36" t="str">
        <f t="shared" si="2"/>
        <v>stonjourner</v>
      </c>
      <c r="G1220" s="196">
        <v>874.0</v>
      </c>
      <c r="H1220" s="197">
        <v>369.0</v>
      </c>
      <c r="I1220" s="191"/>
      <c r="J1220" s="191" t="s">
        <v>1254</v>
      </c>
      <c r="K1220" s="191" t="s">
        <v>4606</v>
      </c>
      <c r="L1220" s="191" t="s">
        <v>1254</v>
      </c>
    </row>
    <row r="1221">
      <c r="A1221" s="191" t="s">
        <v>1072</v>
      </c>
      <c r="B1221" s="191"/>
      <c r="C1221" s="36"/>
      <c r="D1221" s="36"/>
      <c r="E1221" s="195" t="str">
        <f t="shared" si="1"/>
        <v>875</v>
      </c>
      <c r="F1221" s="36" t="str">
        <f t="shared" si="2"/>
        <v>eiscue</v>
      </c>
      <c r="G1221" s="196">
        <v>875.0</v>
      </c>
      <c r="H1221" s="197">
        <v>370.0</v>
      </c>
      <c r="I1221" s="191"/>
      <c r="J1221" s="191" t="s">
        <v>1254</v>
      </c>
      <c r="K1221" s="191" t="s">
        <v>4607</v>
      </c>
      <c r="L1221" s="191" t="s">
        <v>1254</v>
      </c>
    </row>
    <row r="1222">
      <c r="A1222" s="191" t="s">
        <v>1073</v>
      </c>
      <c r="B1222" s="191"/>
      <c r="C1222" s="36"/>
      <c r="D1222" s="36"/>
      <c r="E1222" s="195" t="str">
        <f t="shared" si="1"/>
        <v>876</v>
      </c>
      <c r="F1222" s="36" t="str">
        <f t="shared" si="2"/>
        <v>indeedee</v>
      </c>
      <c r="G1222" s="196">
        <v>876.0</v>
      </c>
      <c r="H1222" s="197">
        <v>337.0</v>
      </c>
      <c r="I1222" s="191"/>
      <c r="J1222" s="191" t="s">
        <v>1254</v>
      </c>
      <c r="K1222" s="191" t="s">
        <v>4608</v>
      </c>
      <c r="L1222" s="191" t="s">
        <v>4609</v>
      </c>
    </row>
    <row r="1223">
      <c r="A1223" s="191" t="s">
        <v>1073</v>
      </c>
      <c r="B1223" s="191"/>
      <c r="C1223" s="36"/>
      <c r="D1223" s="36" t="s">
        <v>80</v>
      </c>
      <c r="E1223" s="195" t="str">
        <f t="shared" si="1"/>
        <v>876-f</v>
      </c>
      <c r="F1223" s="36" t="str">
        <f t="shared" si="2"/>
        <v>indeedee-f</v>
      </c>
      <c r="G1223" s="196">
        <v>876.0</v>
      </c>
      <c r="H1223" s="197">
        <v>337.0</v>
      </c>
      <c r="I1223" s="191"/>
      <c r="J1223" s="191" t="s">
        <v>1254</v>
      </c>
      <c r="K1223" s="191" t="s">
        <v>4608</v>
      </c>
      <c r="L1223" s="191" t="s">
        <v>4609</v>
      </c>
    </row>
    <row r="1224">
      <c r="A1224" s="191" t="s">
        <v>1074</v>
      </c>
      <c r="B1224" s="191"/>
      <c r="C1224" s="36"/>
      <c r="D1224" s="36"/>
      <c r="E1224" s="195" t="str">
        <f t="shared" si="1"/>
        <v>877</v>
      </c>
      <c r="F1224" s="36" t="str">
        <f t="shared" si="2"/>
        <v>morpeko</v>
      </c>
      <c r="G1224" s="196">
        <v>877.0</v>
      </c>
      <c r="H1224" s="197">
        <v>344.0</v>
      </c>
      <c r="I1224" s="191"/>
      <c r="J1224" s="191" t="s">
        <v>1254</v>
      </c>
      <c r="K1224" s="191" t="s">
        <v>4610</v>
      </c>
      <c r="L1224" s="191" t="s">
        <v>4611</v>
      </c>
    </row>
    <row r="1225">
      <c r="A1225" s="191" t="s">
        <v>1075</v>
      </c>
      <c r="B1225" s="191"/>
      <c r="C1225" s="36"/>
      <c r="D1225" s="36"/>
      <c r="E1225" s="195" t="str">
        <f t="shared" si="1"/>
        <v>878</v>
      </c>
      <c r="F1225" s="36" t="str">
        <f t="shared" si="2"/>
        <v>cufant</v>
      </c>
      <c r="G1225" s="196">
        <v>878.0</v>
      </c>
      <c r="H1225" s="197">
        <v>302.0</v>
      </c>
      <c r="I1225" s="191"/>
      <c r="J1225" s="191" t="s">
        <v>1254</v>
      </c>
      <c r="K1225" s="191" t="s">
        <v>4612</v>
      </c>
      <c r="L1225" s="191" t="s">
        <v>1254</v>
      </c>
    </row>
    <row r="1226">
      <c r="A1226" s="191" t="s">
        <v>1076</v>
      </c>
      <c r="B1226" s="191"/>
      <c r="C1226" s="36"/>
      <c r="D1226" s="36"/>
      <c r="E1226" s="195" t="str">
        <f t="shared" si="1"/>
        <v>879</v>
      </c>
      <c r="F1226" s="36" t="str">
        <f t="shared" si="2"/>
        <v>copperajah</v>
      </c>
      <c r="G1226" s="196">
        <v>879.0</v>
      </c>
      <c r="H1226" s="197">
        <v>303.0</v>
      </c>
      <c r="I1226" s="191"/>
      <c r="J1226" s="191" t="s">
        <v>1254</v>
      </c>
      <c r="K1226" s="191" t="s">
        <v>4613</v>
      </c>
      <c r="L1226" s="191" t="s">
        <v>1254</v>
      </c>
    </row>
    <row r="1227">
      <c r="A1227" s="191" t="s">
        <v>1077</v>
      </c>
      <c r="B1227" s="191"/>
      <c r="C1227" s="36"/>
      <c r="D1227" s="36"/>
      <c r="E1227" s="195" t="str">
        <f t="shared" si="1"/>
        <v>880</v>
      </c>
      <c r="F1227" s="36" t="str">
        <f t="shared" si="2"/>
        <v>dracozolt</v>
      </c>
      <c r="G1227" s="196">
        <v>880.0</v>
      </c>
      <c r="H1227" s="197">
        <v>374.0</v>
      </c>
      <c r="I1227" s="191"/>
      <c r="J1227" s="191" t="s">
        <v>1254</v>
      </c>
      <c r="K1227" s="191" t="s">
        <v>1254</v>
      </c>
      <c r="L1227" s="191" t="s">
        <v>1254</v>
      </c>
    </row>
    <row r="1228">
      <c r="A1228" s="191" t="s">
        <v>1078</v>
      </c>
      <c r="B1228" s="191"/>
      <c r="C1228" s="36"/>
      <c r="D1228" s="36"/>
      <c r="E1228" s="195" t="str">
        <f t="shared" si="1"/>
        <v>881</v>
      </c>
      <c r="F1228" s="36" t="str">
        <f t="shared" si="2"/>
        <v>arctozolt</v>
      </c>
      <c r="G1228" s="196">
        <v>881.0</v>
      </c>
      <c r="H1228" s="197">
        <v>375.0</v>
      </c>
      <c r="I1228" s="191"/>
      <c r="J1228" s="191" t="s">
        <v>1254</v>
      </c>
      <c r="K1228" s="191" t="s">
        <v>1254</v>
      </c>
      <c r="L1228" s="191" t="s">
        <v>1254</v>
      </c>
    </row>
    <row r="1229">
      <c r="A1229" s="191" t="s">
        <v>1079</v>
      </c>
      <c r="B1229" s="191"/>
      <c r="C1229" s="36"/>
      <c r="D1229" s="36"/>
      <c r="E1229" s="195" t="str">
        <f t="shared" si="1"/>
        <v>882</v>
      </c>
      <c r="F1229" s="36" t="str">
        <f t="shared" si="2"/>
        <v>dracovish</v>
      </c>
      <c r="G1229" s="196">
        <v>882.0</v>
      </c>
      <c r="H1229" s="197">
        <v>376.0</v>
      </c>
      <c r="I1229" s="191"/>
      <c r="J1229" s="191" t="s">
        <v>1254</v>
      </c>
      <c r="K1229" s="191" t="s">
        <v>1254</v>
      </c>
      <c r="L1229" s="191" t="s">
        <v>1254</v>
      </c>
    </row>
    <row r="1230">
      <c r="A1230" s="191" t="s">
        <v>1080</v>
      </c>
      <c r="B1230" s="191"/>
      <c r="C1230" s="36"/>
      <c r="D1230" s="36"/>
      <c r="E1230" s="195" t="str">
        <f t="shared" si="1"/>
        <v>883</v>
      </c>
      <c r="F1230" s="36" t="str">
        <f t="shared" si="2"/>
        <v>arctovish</v>
      </c>
      <c r="G1230" s="196">
        <v>883.0</v>
      </c>
      <c r="H1230" s="197">
        <v>377.0</v>
      </c>
      <c r="I1230" s="191"/>
      <c r="J1230" s="191" t="s">
        <v>1254</v>
      </c>
      <c r="K1230" s="191" t="s">
        <v>1254</v>
      </c>
      <c r="L1230" s="191" t="s">
        <v>1254</v>
      </c>
    </row>
    <row r="1231">
      <c r="A1231" s="191" t="s">
        <v>1081</v>
      </c>
      <c r="B1231" s="191"/>
      <c r="C1231" s="36"/>
      <c r="D1231" s="36"/>
      <c r="E1231" s="195" t="str">
        <f t="shared" si="1"/>
        <v>884</v>
      </c>
      <c r="F1231" s="36" t="str">
        <f t="shared" si="2"/>
        <v>duraludon</v>
      </c>
      <c r="G1231" s="196">
        <v>884.0</v>
      </c>
      <c r="H1231" s="197">
        <v>371.0</v>
      </c>
      <c r="I1231" s="191"/>
      <c r="J1231" s="191" t="s">
        <v>1254</v>
      </c>
      <c r="K1231" s="191" t="s">
        <v>4614</v>
      </c>
      <c r="L1231" s="191" t="s">
        <v>1254</v>
      </c>
    </row>
    <row r="1232">
      <c r="A1232" s="191" t="s">
        <v>1082</v>
      </c>
      <c r="B1232" s="191"/>
      <c r="C1232" s="36"/>
      <c r="D1232" s="36"/>
      <c r="E1232" s="195" t="str">
        <f t="shared" si="1"/>
        <v>885</v>
      </c>
      <c r="F1232" s="36" t="str">
        <f t="shared" si="2"/>
        <v>dreepy</v>
      </c>
      <c r="G1232" s="196">
        <v>885.0</v>
      </c>
      <c r="H1232" s="197">
        <v>395.0</v>
      </c>
      <c r="I1232" s="191"/>
      <c r="J1232" s="191" t="s">
        <v>1254</v>
      </c>
      <c r="K1232" s="191" t="s">
        <v>4615</v>
      </c>
      <c r="L1232" s="191" t="s">
        <v>1254</v>
      </c>
    </row>
    <row r="1233">
      <c r="A1233" s="191" t="s">
        <v>1083</v>
      </c>
      <c r="B1233" s="191"/>
      <c r="C1233" s="36"/>
      <c r="D1233" s="36"/>
      <c r="E1233" s="195" t="str">
        <f t="shared" si="1"/>
        <v>886</v>
      </c>
      <c r="F1233" s="36" t="str">
        <f t="shared" si="2"/>
        <v>drakloak</v>
      </c>
      <c r="G1233" s="196">
        <v>886.0</v>
      </c>
      <c r="H1233" s="197">
        <v>396.0</v>
      </c>
      <c r="I1233" s="191"/>
      <c r="J1233" s="191" t="s">
        <v>1254</v>
      </c>
      <c r="K1233" s="191" t="s">
        <v>4616</v>
      </c>
      <c r="L1233" s="191" t="s">
        <v>1254</v>
      </c>
    </row>
    <row r="1234">
      <c r="A1234" s="191" t="s">
        <v>1084</v>
      </c>
      <c r="B1234" s="191"/>
      <c r="C1234" s="36"/>
      <c r="D1234" s="36"/>
      <c r="E1234" s="195" t="str">
        <f t="shared" si="1"/>
        <v>887</v>
      </c>
      <c r="F1234" s="36" t="str">
        <f t="shared" si="2"/>
        <v>dragapult</v>
      </c>
      <c r="G1234" s="196">
        <v>887.0</v>
      </c>
      <c r="H1234" s="197">
        <v>397.0</v>
      </c>
      <c r="I1234" s="191"/>
      <c r="J1234" s="191" t="s">
        <v>1254</v>
      </c>
      <c r="K1234" s="191" t="s">
        <v>4617</v>
      </c>
      <c r="L1234" s="191" t="s">
        <v>1254</v>
      </c>
    </row>
    <row r="1235">
      <c r="A1235" s="191" t="s">
        <v>1085</v>
      </c>
      <c r="B1235" s="191"/>
      <c r="C1235" s="36"/>
      <c r="D1235" s="36"/>
      <c r="E1235" s="195" t="str">
        <f t="shared" si="1"/>
        <v>888</v>
      </c>
      <c r="F1235" s="36" t="str">
        <f t="shared" si="2"/>
        <v>zacian</v>
      </c>
      <c r="G1235" s="196">
        <v>888.0</v>
      </c>
      <c r="H1235" s="197">
        <v>398.0</v>
      </c>
      <c r="I1235" s="191"/>
      <c r="J1235" s="191" t="s">
        <v>1254</v>
      </c>
      <c r="K1235" s="191" t="s">
        <v>1254</v>
      </c>
      <c r="L1235" s="191" t="s">
        <v>1254</v>
      </c>
    </row>
    <row r="1236">
      <c r="A1236" s="191" t="s">
        <v>1086</v>
      </c>
      <c r="B1236" s="191"/>
      <c r="C1236" s="36"/>
      <c r="D1236" s="36"/>
      <c r="E1236" s="195" t="str">
        <f t="shared" si="1"/>
        <v>889</v>
      </c>
      <c r="F1236" s="36" t="str">
        <f t="shared" si="2"/>
        <v>zamazenta</v>
      </c>
      <c r="G1236" s="196">
        <v>889.0</v>
      </c>
      <c r="H1236" s="197">
        <v>399.0</v>
      </c>
      <c r="I1236" s="191"/>
      <c r="J1236" s="191" t="s">
        <v>1254</v>
      </c>
      <c r="K1236" s="191" t="s">
        <v>1254</v>
      </c>
      <c r="L1236" s="191" t="s">
        <v>1254</v>
      </c>
    </row>
    <row r="1237">
      <c r="A1237" s="191" t="s">
        <v>1087</v>
      </c>
      <c r="B1237" s="191"/>
      <c r="C1237" s="36"/>
      <c r="D1237" s="36"/>
      <c r="E1237" s="195" t="str">
        <f t="shared" si="1"/>
        <v>890</v>
      </c>
      <c r="F1237" s="36" t="str">
        <f t="shared" si="2"/>
        <v>eternatus</v>
      </c>
      <c r="G1237" s="196">
        <v>890.0</v>
      </c>
      <c r="H1237" s="197">
        <v>400.0</v>
      </c>
      <c r="I1237" s="191"/>
      <c r="J1237" s="191" t="s">
        <v>1254</v>
      </c>
      <c r="K1237" s="191" t="s">
        <v>1254</v>
      </c>
      <c r="L1237" s="191" t="s">
        <v>1254</v>
      </c>
    </row>
    <row r="1238">
      <c r="A1238" s="191" t="s">
        <v>1088</v>
      </c>
      <c r="B1238" s="191"/>
      <c r="C1238" s="36"/>
      <c r="D1238" s="36"/>
      <c r="E1238" s="195" t="str">
        <f t="shared" si="1"/>
        <v>891</v>
      </c>
      <c r="F1238" s="36" t="str">
        <f t="shared" si="2"/>
        <v>kubfu</v>
      </c>
      <c r="G1238" s="196">
        <v>891.0</v>
      </c>
      <c r="H1238" s="191" t="s">
        <v>4618</v>
      </c>
      <c r="I1238" s="191"/>
      <c r="J1238" s="191" t="s">
        <v>1254</v>
      </c>
      <c r="K1238" s="191" t="s">
        <v>1254</v>
      </c>
      <c r="L1238" s="191" t="s">
        <v>1254</v>
      </c>
    </row>
    <row r="1239">
      <c r="A1239" s="191" t="s">
        <v>1089</v>
      </c>
      <c r="B1239" s="191" t="s">
        <v>1090</v>
      </c>
      <c r="C1239" s="36"/>
      <c r="D1239" s="36"/>
      <c r="E1239" s="195" t="str">
        <f t="shared" si="1"/>
        <v>892</v>
      </c>
      <c r="F1239" s="36" t="str">
        <f t="shared" si="2"/>
        <v>urshifu</v>
      </c>
      <c r="G1239" s="196">
        <v>892.0</v>
      </c>
      <c r="H1239" s="191" t="s">
        <v>4619</v>
      </c>
      <c r="I1239" s="191"/>
      <c r="J1239" s="191" t="s">
        <v>1254</v>
      </c>
      <c r="K1239" s="191" t="s">
        <v>1254</v>
      </c>
      <c r="L1239" s="191" t="s">
        <v>1254</v>
      </c>
    </row>
    <row r="1240">
      <c r="A1240" s="191" t="s">
        <v>1089</v>
      </c>
      <c r="B1240" s="191" t="s">
        <v>1091</v>
      </c>
      <c r="C1240" s="198">
        <v>-1.0</v>
      </c>
      <c r="D1240" s="36"/>
      <c r="E1240" s="195" t="str">
        <f t="shared" si="1"/>
        <v>892-1</v>
      </c>
      <c r="F1240" s="36" t="str">
        <f t="shared" si="2"/>
        <v>urshifu-1</v>
      </c>
      <c r="G1240" s="196">
        <v>892.0</v>
      </c>
      <c r="H1240" s="191" t="s">
        <v>4619</v>
      </c>
      <c r="I1240" s="191"/>
      <c r="J1240" s="191" t="s">
        <v>1254</v>
      </c>
      <c r="K1240" s="191" t="s">
        <v>1254</v>
      </c>
      <c r="L1240" s="191" t="s">
        <v>1254</v>
      </c>
    </row>
    <row r="1241">
      <c r="A1241" s="191" t="s">
        <v>1092</v>
      </c>
      <c r="B1241" s="191" t="s">
        <v>500</v>
      </c>
      <c r="C1241" s="36"/>
      <c r="D1241" s="36"/>
      <c r="E1241" s="195" t="str">
        <f t="shared" si="1"/>
        <v>893</v>
      </c>
      <c r="F1241" s="36" t="str">
        <f t="shared" si="2"/>
        <v>zarude</v>
      </c>
      <c r="G1241" s="196">
        <v>893.0</v>
      </c>
      <c r="H1241" s="191" t="s">
        <v>4620</v>
      </c>
      <c r="I1241" s="191"/>
      <c r="J1241" s="191" t="s">
        <v>1254</v>
      </c>
      <c r="K1241" s="191" t="s">
        <v>1254</v>
      </c>
      <c r="L1241" s="191" t="s">
        <v>1254</v>
      </c>
    </row>
    <row r="1242">
      <c r="A1242" s="191" t="s">
        <v>1092</v>
      </c>
      <c r="B1242" s="191" t="s">
        <v>1093</v>
      </c>
      <c r="C1242" s="198">
        <v>-1.0</v>
      </c>
      <c r="D1242" s="36"/>
      <c r="E1242" s="195" t="str">
        <f t="shared" si="1"/>
        <v>893-1</v>
      </c>
      <c r="F1242" s="36" t="str">
        <f t="shared" si="2"/>
        <v>zarude-1</v>
      </c>
      <c r="G1242" s="196">
        <v>893.0</v>
      </c>
      <c r="H1242" s="191" t="s">
        <v>4620</v>
      </c>
      <c r="I1242" s="191"/>
      <c r="J1242" s="191" t="s">
        <v>1254</v>
      </c>
      <c r="K1242" s="191" t="s">
        <v>1254</v>
      </c>
      <c r="L1242" s="191" t="s">
        <v>1254</v>
      </c>
    </row>
    <row r="1243">
      <c r="A1243" s="191" t="s">
        <v>1094</v>
      </c>
      <c r="B1243" s="191"/>
      <c r="C1243" s="36"/>
      <c r="D1243" s="36"/>
      <c r="E1243" s="195" t="str">
        <f t="shared" si="1"/>
        <v>894</v>
      </c>
      <c r="F1243" s="36" t="str">
        <f t="shared" si="2"/>
        <v>regieleki</v>
      </c>
      <c r="G1243" s="196">
        <v>894.0</v>
      </c>
      <c r="H1243" s="191" t="s">
        <v>4621</v>
      </c>
      <c r="I1243" s="191"/>
      <c r="J1243" s="191" t="s">
        <v>1254</v>
      </c>
      <c r="K1243" s="191" t="s">
        <v>1254</v>
      </c>
      <c r="L1243" s="191" t="s">
        <v>1254</v>
      </c>
    </row>
    <row r="1244">
      <c r="A1244" s="191" t="s">
        <v>1095</v>
      </c>
      <c r="B1244" s="191"/>
      <c r="C1244" s="36"/>
      <c r="D1244" s="36"/>
      <c r="E1244" s="195" t="str">
        <f t="shared" si="1"/>
        <v>895</v>
      </c>
      <c r="F1244" s="36" t="str">
        <f t="shared" si="2"/>
        <v>regidrago</v>
      </c>
      <c r="G1244" s="196">
        <v>895.0</v>
      </c>
      <c r="H1244" s="191" t="s">
        <v>4622</v>
      </c>
      <c r="I1244" s="191"/>
      <c r="J1244" s="191" t="s">
        <v>1254</v>
      </c>
      <c r="K1244" s="191" t="s">
        <v>1254</v>
      </c>
      <c r="L1244" s="191" t="s">
        <v>1254</v>
      </c>
    </row>
    <row r="1245">
      <c r="A1245" s="191" t="s">
        <v>1096</v>
      </c>
      <c r="B1245" s="191"/>
      <c r="C1245" s="36"/>
      <c r="D1245" s="36"/>
      <c r="E1245" s="195" t="str">
        <f t="shared" si="1"/>
        <v>896</v>
      </c>
      <c r="F1245" s="36" t="str">
        <f t="shared" si="2"/>
        <v>glastrier</v>
      </c>
      <c r="G1245" s="196">
        <v>896.0</v>
      </c>
      <c r="H1245" s="191" t="s">
        <v>4623</v>
      </c>
      <c r="I1245" s="191"/>
      <c r="J1245" s="191" t="s">
        <v>1254</v>
      </c>
      <c r="K1245" s="191" t="s">
        <v>1254</v>
      </c>
      <c r="L1245" s="191" t="s">
        <v>1254</v>
      </c>
    </row>
    <row r="1246">
      <c r="A1246" s="191" t="s">
        <v>1097</v>
      </c>
      <c r="B1246" s="191"/>
      <c r="C1246" s="36"/>
      <c r="D1246" s="36"/>
      <c r="E1246" s="195" t="str">
        <f t="shared" si="1"/>
        <v>897</v>
      </c>
      <c r="F1246" s="36" t="str">
        <f t="shared" si="2"/>
        <v>spectrier</v>
      </c>
      <c r="G1246" s="196">
        <v>897.0</v>
      </c>
      <c r="H1246" s="191" t="s">
        <v>4624</v>
      </c>
      <c r="I1246" s="191"/>
      <c r="J1246" s="191" t="s">
        <v>1254</v>
      </c>
      <c r="K1246" s="191" t="s">
        <v>1254</v>
      </c>
      <c r="L1246" s="191" t="s">
        <v>1254</v>
      </c>
    </row>
    <row r="1247">
      <c r="A1247" s="191" t="s">
        <v>1098</v>
      </c>
      <c r="B1247" s="191"/>
      <c r="C1247" s="36"/>
      <c r="D1247" s="36"/>
      <c r="E1247" s="195" t="str">
        <f t="shared" si="1"/>
        <v>898</v>
      </c>
      <c r="F1247" s="36" t="str">
        <f t="shared" si="2"/>
        <v>calyrex</v>
      </c>
      <c r="G1247" s="196">
        <v>898.0</v>
      </c>
      <c r="H1247" s="191" t="s">
        <v>4625</v>
      </c>
      <c r="I1247" s="191"/>
      <c r="J1247" s="191" t="s">
        <v>1254</v>
      </c>
      <c r="K1247" s="191" t="s">
        <v>1254</v>
      </c>
      <c r="L1247" s="191" t="s">
        <v>1254</v>
      </c>
    </row>
    <row r="1248">
      <c r="A1248" s="191" t="s">
        <v>1099</v>
      </c>
      <c r="B1248" s="191"/>
      <c r="C1248" s="36"/>
      <c r="D1248" s="36"/>
      <c r="E1248" s="195" t="str">
        <f t="shared" si="1"/>
        <v>899</v>
      </c>
      <c r="F1248" s="36" t="str">
        <f t="shared" si="2"/>
        <v>wyrdeer</v>
      </c>
      <c r="G1248" s="196">
        <v>899.0</v>
      </c>
      <c r="H1248" s="191" t="s">
        <v>1254</v>
      </c>
      <c r="I1248" s="191"/>
      <c r="J1248" s="191"/>
      <c r="K1248" s="191" t="s">
        <v>1254</v>
      </c>
      <c r="L1248" s="191" t="s">
        <v>1254</v>
      </c>
    </row>
    <row r="1249">
      <c r="A1249" s="191" t="s">
        <v>1100</v>
      </c>
      <c r="B1249" s="191"/>
      <c r="C1249" s="36"/>
      <c r="D1249" s="36"/>
      <c r="E1249" s="195" t="str">
        <f t="shared" si="1"/>
        <v>900</v>
      </c>
      <c r="F1249" s="36" t="str">
        <f t="shared" si="2"/>
        <v>kleavor</v>
      </c>
      <c r="G1249" s="196">
        <v>900.0</v>
      </c>
      <c r="H1249" s="191" t="s">
        <v>1254</v>
      </c>
      <c r="I1249" s="191"/>
      <c r="J1249" s="197">
        <v>73.0</v>
      </c>
      <c r="K1249" s="191" t="s">
        <v>4626</v>
      </c>
      <c r="L1249" s="191" t="s">
        <v>4627</v>
      </c>
    </row>
    <row r="1250">
      <c r="A1250" s="191" t="s">
        <v>1101</v>
      </c>
      <c r="B1250" s="191"/>
      <c r="C1250" s="36"/>
      <c r="D1250" s="36"/>
      <c r="E1250" s="195" t="str">
        <f t="shared" si="1"/>
        <v>901</v>
      </c>
      <c r="F1250" s="36" t="str">
        <f t="shared" si="2"/>
        <v>ursaluna</v>
      </c>
      <c r="G1250" s="196">
        <v>901.0</v>
      </c>
      <c r="H1250" s="191" t="s">
        <v>1254</v>
      </c>
      <c r="I1250" s="191"/>
      <c r="J1250" s="197">
        <v>114.0</v>
      </c>
      <c r="K1250" s="191" t="s">
        <v>4628</v>
      </c>
      <c r="L1250" s="191" t="s">
        <v>1254</v>
      </c>
    </row>
    <row r="1251">
      <c r="A1251" s="191" t="s">
        <v>1101</v>
      </c>
      <c r="B1251" s="191" t="s">
        <v>1102</v>
      </c>
      <c r="C1251" s="198">
        <v>-1.0</v>
      </c>
      <c r="D1251" s="36"/>
      <c r="E1251" s="195" t="str">
        <f t="shared" si="1"/>
        <v>901-1</v>
      </c>
      <c r="F1251" s="36" t="str">
        <f t="shared" si="2"/>
        <v>ursaluna-1</v>
      </c>
      <c r="G1251" s="196">
        <v>901.0</v>
      </c>
      <c r="H1251" s="191"/>
      <c r="I1251" s="191"/>
      <c r="J1251" s="191"/>
      <c r="K1251" s="191" t="s">
        <v>4628</v>
      </c>
      <c r="L1251" s="191" t="s">
        <v>1254</v>
      </c>
    </row>
    <row r="1252">
      <c r="A1252" s="191" t="s">
        <v>1103</v>
      </c>
      <c r="B1252" s="191"/>
      <c r="C1252" s="36"/>
      <c r="D1252" s="36"/>
      <c r="E1252" s="195" t="str">
        <f t="shared" si="1"/>
        <v>902</v>
      </c>
      <c r="F1252" s="36" t="str">
        <f t="shared" si="2"/>
        <v>basculegion</v>
      </c>
      <c r="G1252" s="196">
        <v>902.0</v>
      </c>
      <c r="H1252" s="191" t="s">
        <v>1254</v>
      </c>
      <c r="I1252" s="191"/>
      <c r="J1252" s="197">
        <v>167.0</v>
      </c>
      <c r="K1252" s="191" t="s">
        <v>4629</v>
      </c>
      <c r="L1252" s="191" t="s">
        <v>1254</v>
      </c>
    </row>
    <row r="1253">
      <c r="A1253" s="191" t="s">
        <v>1103</v>
      </c>
      <c r="B1253" s="191"/>
      <c r="C1253" s="36"/>
      <c r="D1253" s="36" t="s">
        <v>80</v>
      </c>
      <c r="E1253" s="195" t="str">
        <f t="shared" si="1"/>
        <v>902-f</v>
      </c>
      <c r="F1253" s="36" t="str">
        <f t="shared" si="2"/>
        <v>basculegion-f</v>
      </c>
      <c r="G1253" s="196">
        <v>902.0</v>
      </c>
      <c r="H1253" s="191" t="s">
        <v>1254</v>
      </c>
      <c r="I1253" s="191"/>
      <c r="J1253" s="197">
        <v>167.0</v>
      </c>
      <c r="K1253" s="191" t="s">
        <v>4629</v>
      </c>
      <c r="L1253" s="191" t="s">
        <v>1254</v>
      </c>
    </row>
    <row r="1254">
      <c r="A1254" s="191" t="s">
        <v>1104</v>
      </c>
      <c r="B1254" s="191"/>
      <c r="C1254" s="36"/>
      <c r="D1254" s="36"/>
      <c r="E1254" s="195" t="str">
        <f t="shared" si="1"/>
        <v>903</v>
      </c>
      <c r="F1254" s="36" t="str">
        <f t="shared" si="2"/>
        <v>sneasler</v>
      </c>
      <c r="G1254" s="196">
        <v>903.0</v>
      </c>
      <c r="H1254" s="191" t="s">
        <v>1254</v>
      </c>
      <c r="I1254" s="191"/>
      <c r="J1254" s="197">
        <v>203.0</v>
      </c>
      <c r="K1254" s="191" t="s">
        <v>1254</v>
      </c>
      <c r="L1254" s="191" t="s">
        <v>1254</v>
      </c>
    </row>
    <row r="1255">
      <c r="A1255" s="191" t="s">
        <v>1105</v>
      </c>
      <c r="B1255" s="191"/>
      <c r="C1255" s="36"/>
      <c r="D1255" s="36"/>
      <c r="E1255" s="195" t="str">
        <f t="shared" si="1"/>
        <v>904</v>
      </c>
      <c r="F1255" s="36" t="str">
        <f t="shared" si="2"/>
        <v>overqwil</v>
      </c>
      <c r="G1255" s="196">
        <v>904.0</v>
      </c>
      <c r="H1255" s="191" t="s">
        <v>1254</v>
      </c>
      <c r="I1255" s="191"/>
      <c r="J1255" s="197">
        <v>85.0</v>
      </c>
      <c r="K1255" s="191" t="s">
        <v>4630</v>
      </c>
      <c r="L1255" s="191" t="s">
        <v>4631</v>
      </c>
    </row>
    <row r="1256">
      <c r="A1256" s="191" t="s">
        <v>1106</v>
      </c>
      <c r="B1256" s="191" t="s">
        <v>777</v>
      </c>
      <c r="C1256" s="36"/>
      <c r="D1256" s="36"/>
      <c r="E1256" s="195" t="str">
        <f t="shared" si="1"/>
        <v>905</v>
      </c>
      <c r="F1256" s="36" t="str">
        <f t="shared" si="2"/>
        <v>enamorus</v>
      </c>
      <c r="G1256" s="196">
        <v>905.0</v>
      </c>
      <c r="H1256" s="191" t="s">
        <v>1254</v>
      </c>
      <c r="I1256" s="191"/>
      <c r="J1256" s="197">
        <v>234.0</v>
      </c>
      <c r="K1256" s="191" t="s">
        <v>1254</v>
      </c>
      <c r="L1256" s="191" t="s">
        <v>1254</v>
      </c>
    </row>
    <row r="1257">
      <c r="A1257" s="191" t="s">
        <v>1106</v>
      </c>
      <c r="B1257" s="191" t="s">
        <v>778</v>
      </c>
      <c r="C1257" s="198">
        <v>-1.0</v>
      </c>
      <c r="D1257" s="36"/>
      <c r="E1257" s="195" t="str">
        <f t="shared" si="1"/>
        <v>905-1</v>
      </c>
      <c r="F1257" s="36" t="str">
        <f t="shared" si="2"/>
        <v>enamorus-1</v>
      </c>
      <c r="G1257" s="196">
        <v>905.0</v>
      </c>
      <c r="H1257" s="191" t="s">
        <v>1254</v>
      </c>
      <c r="I1257" s="191"/>
      <c r="J1257" s="197">
        <v>234.0</v>
      </c>
      <c r="K1257" s="191" t="s">
        <v>1254</v>
      </c>
      <c r="L1257" s="191" t="s">
        <v>1254</v>
      </c>
    </row>
    <row r="1258">
      <c r="A1258" s="191" t="s">
        <v>1107</v>
      </c>
      <c r="B1258" s="191"/>
      <c r="C1258" s="36"/>
      <c r="D1258" s="36"/>
      <c r="E1258" s="195" t="str">
        <f t="shared" si="1"/>
        <v>906</v>
      </c>
      <c r="F1258" s="36" t="str">
        <f t="shared" si="2"/>
        <v>sprigatito</v>
      </c>
      <c r="G1258" s="196">
        <v>906.0</v>
      </c>
      <c r="H1258" s="191" t="s">
        <v>1254</v>
      </c>
      <c r="I1258" s="191"/>
      <c r="J1258" s="191" t="s">
        <v>1254</v>
      </c>
      <c r="K1258" s="191" t="s">
        <v>4632</v>
      </c>
      <c r="L1258" s="191" t="s">
        <v>1254</v>
      </c>
    </row>
    <row r="1259">
      <c r="A1259" s="191" t="s">
        <v>1108</v>
      </c>
      <c r="B1259" s="191"/>
      <c r="C1259" s="36"/>
      <c r="D1259" s="36"/>
      <c r="E1259" s="195" t="str">
        <f t="shared" si="1"/>
        <v>907</v>
      </c>
      <c r="F1259" s="36" t="str">
        <f t="shared" si="2"/>
        <v>floragato</v>
      </c>
      <c r="G1259" s="196">
        <v>907.0</v>
      </c>
      <c r="H1259" s="191" t="s">
        <v>1254</v>
      </c>
      <c r="I1259" s="191"/>
      <c r="J1259" s="191" t="s">
        <v>1254</v>
      </c>
      <c r="K1259" s="191" t="s">
        <v>4633</v>
      </c>
      <c r="L1259" s="191" t="s">
        <v>1254</v>
      </c>
    </row>
    <row r="1260">
      <c r="A1260" s="191" t="s">
        <v>1109</v>
      </c>
      <c r="B1260" s="191"/>
      <c r="C1260" s="36"/>
      <c r="D1260" s="36"/>
      <c r="E1260" s="195" t="str">
        <f t="shared" si="1"/>
        <v>908</v>
      </c>
      <c r="F1260" s="36" t="str">
        <f t="shared" si="2"/>
        <v>meowscarada</v>
      </c>
      <c r="G1260" s="196">
        <v>908.0</v>
      </c>
      <c r="H1260" s="191" t="s">
        <v>1254</v>
      </c>
      <c r="I1260" s="191"/>
      <c r="J1260" s="191" t="s">
        <v>1254</v>
      </c>
      <c r="K1260" s="191" t="s">
        <v>4634</v>
      </c>
      <c r="L1260" s="191" t="s">
        <v>1254</v>
      </c>
    </row>
    <row r="1261">
      <c r="A1261" s="191" t="s">
        <v>1110</v>
      </c>
      <c r="B1261" s="191"/>
      <c r="C1261" s="36"/>
      <c r="D1261" s="36"/>
      <c r="E1261" s="195" t="str">
        <f t="shared" si="1"/>
        <v>909</v>
      </c>
      <c r="F1261" s="36" t="str">
        <f t="shared" si="2"/>
        <v>fuecoco</v>
      </c>
      <c r="G1261" s="196">
        <v>909.0</v>
      </c>
      <c r="H1261" s="191" t="s">
        <v>1254</v>
      </c>
      <c r="I1261" s="191"/>
      <c r="J1261" s="191" t="s">
        <v>1254</v>
      </c>
      <c r="K1261" s="191" t="s">
        <v>4635</v>
      </c>
      <c r="L1261" s="191" t="s">
        <v>1254</v>
      </c>
    </row>
    <row r="1262">
      <c r="A1262" s="191" t="s">
        <v>1111</v>
      </c>
      <c r="B1262" s="191"/>
      <c r="C1262" s="36"/>
      <c r="D1262" s="36"/>
      <c r="E1262" s="195" t="str">
        <f t="shared" si="1"/>
        <v>910</v>
      </c>
      <c r="F1262" s="36" t="str">
        <f t="shared" si="2"/>
        <v>crocalor</v>
      </c>
      <c r="G1262" s="196">
        <v>910.0</v>
      </c>
      <c r="H1262" s="191" t="s">
        <v>1254</v>
      </c>
      <c r="I1262" s="191"/>
      <c r="J1262" s="191" t="s">
        <v>1254</v>
      </c>
      <c r="K1262" s="191" t="s">
        <v>4636</v>
      </c>
      <c r="L1262" s="191" t="s">
        <v>1254</v>
      </c>
    </row>
    <row r="1263">
      <c r="A1263" s="191" t="s">
        <v>1112</v>
      </c>
      <c r="B1263" s="191"/>
      <c r="C1263" s="36"/>
      <c r="D1263" s="36"/>
      <c r="E1263" s="195" t="str">
        <f t="shared" si="1"/>
        <v>911</v>
      </c>
      <c r="F1263" s="36" t="str">
        <f t="shared" si="2"/>
        <v>skeledirge</v>
      </c>
      <c r="G1263" s="196">
        <v>911.0</v>
      </c>
      <c r="H1263" s="191" t="s">
        <v>1254</v>
      </c>
      <c r="I1263" s="191"/>
      <c r="J1263" s="191" t="s">
        <v>1254</v>
      </c>
      <c r="K1263" s="191" t="s">
        <v>4637</v>
      </c>
      <c r="L1263" s="191" t="s">
        <v>1254</v>
      </c>
    </row>
    <row r="1264">
      <c r="A1264" s="191" t="s">
        <v>1113</v>
      </c>
      <c r="B1264" s="191"/>
      <c r="C1264" s="36"/>
      <c r="D1264" s="36"/>
      <c r="E1264" s="195" t="str">
        <f t="shared" si="1"/>
        <v>912</v>
      </c>
      <c r="F1264" s="36" t="str">
        <f t="shared" si="2"/>
        <v>quaxly</v>
      </c>
      <c r="G1264" s="196">
        <v>912.0</v>
      </c>
      <c r="H1264" s="191" t="s">
        <v>1254</v>
      </c>
      <c r="I1264" s="191"/>
      <c r="J1264" s="191" t="s">
        <v>1254</v>
      </c>
      <c r="K1264" s="191" t="s">
        <v>4638</v>
      </c>
      <c r="L1264" s="191" t="s">
        <v>1254</v>
      </c>
    </row>
    <row r="1265">
      <c r="A1265" s="191" t="s">
        <v>1114</v>
      </c>
      <c r="B1265" s="191"/>
      <c r="C1265" s="36"/>
      <c r="D1265" s="36"/>
      <c r="E1265" s="195" t="str">
        <f t="shared" si="1"/>
        <v>913</v>
      </c>
      <c r="F1265" s="36" t="str">
        <f t="shared" si="2"/>
        <v>quaxwell</v>
      </c>
      <c r="G1265" s="196">
        <v>913.0</v>
      </c>
      <c r="H1265" s="191" t="s">
        <v>1254</v>
      </c>
      <c r="I1265" s="191"/>
      <c r="J1265" s="191" t="s">
        <v>1254</v>
      </c>
      <c r="K1265" s="191" t="s">
        <v>4639</v>
      </c>
      <c r="L1265" s="191" t="s">
        <v>1254</v>
      </c>
    </row>
    <row r="1266">
      <c r="A1266" s="191" t="s">
        <v>1115</v>
      </c>
      <c r="B1266" s="191"/>
      <c r="C1266" s="36"/>
      <c r="D1266" s="36"/>
      <c r="E1266" s="195" t="str">
        <f t="shared" si="1"/>
        <v>914</v>
      </c>
      <c r="F1266" s="36" t="str">
        <f t="shared" si="2"/>
        <v>quaquaval</v>
      </c>
      <c r="G1266" s="196">
        <v>914.0</v>
      </c>
      <c r="H1266" s="191" t="s">
        <v>1254</v>
      </c>
      <c r="I1266" s="191"/>
      <c r="J1266" s="191" t="s">
        <v>1254</v>
      </c>
      <c r="K1266" s="191" t="s">
        <v>4640</v>
      </c>
      <c r="L1266" s="191" t="s">
        <v>1254</v>
      </c>
    </row>
    <row r="1267">
      <c r="A1267" s="191" t="s">
        <v>1116</v>
      </c>
      <c r="B1267" s="191"/>
      <c r="C1267" s="36"/>
      <c r="D1267" s="36"/>
      <c r="E1267" s="195" t="str">
        <f t="shared" si="1"/>
        <v>915</v>
      </c>
      <c r="F1267" s="36" t="str">
        <f t="shared" si="2"/>
        <v>lechonk</v>
      </c>
      <c r="G1267" s="196">
        <v>915.0</v>
      </c>
      <c r="H1267" s="191" t="s">
        <v>1254</v>
      </c>
      <c r="I1267" s="191"/>
      <c r="J1267" s="191" t="s">
        <v>1254</v>
      </c>
      <c r="K1267" s="191" t="s">
        <v>4641</v>
      </c>
      <c r="L1267" s="191" t="s">
        <v>1254</v>
      </c>
    </row>
    <row r="1268">
      <c r="A1268" s="36" t="s">
        <v>1117</v>
      </c>
      <c r="B1268" s="191"/>
      <c r="C1268" s="36"/>
      <c r="D1268" s="36"/>
      <c r="E1268" s="195" t="str">
        <f t="shared" si="1"/>
        <v>916</v>
      </c>
      <c r="F1268" s="36" t="str">
        <f t="shared" si="2"/>
        <v>oinkologne</v>
      </c>
      <c r="G1268" s="196">
        <v>916.0</v>
      </c>
      <c r="H1268" s="191" t="s">
        <v>1254</v>
      </c>
      <c r="I1268" s="191"/>
      <c r="J1268" s="191" t="s">
        <v>1254</v>
      </c>
      <c r="K1268" s="191" t="s">
        <v>4642</v>
      </c>
      <c r="L1268" s="191" t="s">
        <v>1254</v>
      </c>
    </row>
    <row r="1269">
      <c r="A1269" s="36" t="s">
        <v>1117</v>
      </c>
      <c r="B1269" s="190"/>
      <c r="C1269" s="36"/>
      <c r="D1269" s="36" t="s">
        <v>80</v>
      </c>
      <c r="E1269" s="195" t="str">
        <f t="shared" si="1"/>
        <v>916-f</v>
      </c>
      <c r="F1269" s="36" t="str">
        <f t="shared" si="2"/>
        <v>oinkologne-f</v>
      </c>
      <c r="G1269" s="196">
        <v>916.0</v>
      </c>
      <c r="H1269" s="191" t="s">
        <v>1254</v>
      </c>
      <c r="I1269" s="191"/>
      <c r="J1269" s="191" t="s">
        <v>1254</v>
      </c>
      <c r="K1269" s="191" t="s">
        <v>4642</v>
      </c>
      <c r="L1269" s="191" t="s">
        <v>1254</v>
      </c>
    </row>
    <row r="1270">
      <c r="A1270" s="36" t="s">
        <v>1118</v>
      </c>
      <c r="B1270" s="190"/>
      <c r="C1270" s="36"/>
      <c r="D1270" s="36"/>
      <c r="E1270" s="195" t="str">
        <f t="shared" si="1"/>
        <v>917</v>
      </c>
      <c r="F1270" s="36" t="str">
        <f t="shared" si="2"/>
        <v>tarountula</v>
      </c>
      <c r="G1270" s="196">
        <v>917.0</v>
      </c>
      <c r="H1270" s="191" t="s">
        <v>1254</v>
      </c>
      <c r="I1270" s="191"/>
      <c r="J1270" s="191" t="s">
        <v>1254</v>
      </c>
      <c r="K1270" s="191" t="s">
        <v>4643</v>
      </c>
      <c r="L1270" s="191" t="s">
        <v>1254</v>
      </c>
    </row>
    <row r="1271">
      <c r="A1271" s="36" t="s">
        <v>1119</v>
      </c>
      <c r="B1271" s="190"/>
      <c r="C1271" s="36"/>
      <c r="D1271" s="36"/>
      <c r="E1271" s="195" t="str">
        <f t="shared" si="1"/>
        <v>918</v>
      </c>
      <c r="F1271" s="36" t="str">
        <f t="shared" si="2"/>
        <v>spidops</v>
      </c>
      <c r="G1271" s="196">
        <v>918.0</v>
      </c>
      <c r="H1271" s="191" t="s">
        <v>1254</v>
      </c>
      <c r="I1271" s="191"/>
      <c r="J1271" s="191" t="s">
        <v>1254</v>
      </c>
      <c r="K1271" s="191" t="s">
        <v>4644</v>
      </c>
      <c r="L1271" s="191" t="s">
        <v>1254</v>
      </c>
    </row>
    <row r="1272">
      <c r="A1272" s="36" t="s">
        <v>1120</v>
      </c>
      <c r="B1272" s="190"/>
      <c r="C1272" s="36"/>
      <c r="D1272" s="36"/>
      <c r="E1272" s="195" t="str">
        <f t="shared" si="1"/>
        <v>919</v>
      </c>
      <c r="F1272" s="36" t="str">
        <f t="shared" si="2"/>
        <v>nymble</v>
      </c>
      <c r="G1272" s="196">
        <v>919.0</v>
      </c>
      <c r="H1272" s="191" t="s">
        <v>1254</v>
      </c>
      <c r="I1272" s="191"/>
      <c r="J1272" s="191" t="s">
        <v>1254</v>
      </c>
      <c r="K1272" s="191" t="s">
        <v>4645</v>
      </c>
      <c r="L1272" s="191" t="s">
        <v>1254</v>
      </c>
    </row>
    <row r="1273">
      <c r="A1273" s="36" t="s">
        <v>1121</v>
      </c>
      <c r="B1273" s="190"/>
      <c r="C1273" s="36"/>
      <c r="D1273" s="36"/>
      <c r="E1273" s="195" t="str">
        <f t="shared" si="1"/>
        <v>920</v>
      </c>
      <c r="F1273" s="36" t="str">
        <f t="shared" si="2"/>
        <v>lokix</v>
      </c>
      <c r="G1273" s="196">
        <v>920.0</v>
      </c>
      <c r="H1273" s="191" t="s">
        <v>1254</v>
      </c>
      <c r="I1273" s="191"/>
      <c r="J1273" s="191" t="s">
        <v>1254</v>
      </c>
      <c r="K1273" s="191" t="s">
        <v>4646</v>
      </c>
      <c r="L1273" s="191" t="s">
        <v>1254</v>
      </c>
    </row>
    <row r="1274">
      <c r="A1274" s="36" t="s">
        <v>1122</v>
      </c>
      <c r="B1274" s="190"/>
      <c r="C1274" s="36"/>
      <c r="D1274" s="36"/>
      <c r="E1274" s="195" t="str">
        <f t="shared" si="1"/>
        <v>921</v>
      </c>
      <c r="F1274" s="36" t="str">
        <f t="shared" si="2"/>
        <v>pawmi</v>
      </c>
      <c r="G1274" s="196">
        <v>921.0</v>
      </c>
      <c r="H1274" s="191" t="s">
        <v>1254</v>
      </c>
      <c r="I1274" s="191"/>
      <c r="J1274" s="191" t="s">
        <v>1254</v>
      </c>
      <c r="K1274" s="191" t="s">
        <v>4647</v>
      </c>
      <c r="L1274" s="191" t="s">
        <v>1254</v>
      </c>
    </row>
    <row r="1275">
      <c r="A1275" s="36" t="s">
        <v>1123</v>
      </c>
      <c r="B1275" s="190"/>
      <c r="C1275" s="36"/>
      <c r="D1275" s="36"/>
      <c r="E1275" s="195" t="str">
        <f t="shared" si="1"/>
        <v>922</v>
      </c>
      <c r="F1275" s="36" t="str">
        <f t="shared" si="2"/>
        <v>pawmo</v>
      </c>
      <c r="G1275" s="196">
        <v>922.0</v>
      </c>
      <c r="H1275" s="191" t="s">
        <v>1254</v>
      </c>
      <c r="I1275" s="191"/>
      <c r="J1275" s="191" t="s">
        <v>1254</v>
      </c>
      <c r="K1275" s="191" t="s">
        <v>4648</v>
      </c>
      <c r="L1275" s="191" t="s">
        <v>1254</v>
      </c>
    </row>
    <row r="1276">
      <c r="A1276" s="36" t="s">
        <v>1124</v>
      </c>
      <c r="B1276" s="190"/>
      <c r="C1276" s="36"/>
      <c r="D1276" s="36"/>
      <c r="E1276" s="195" t="str">
        <f t="shared" si="1"/>
        <v>923</v>
      </c>
      <c r="F1276" s="36" t="str">
        <f t="shared" si="2"/>
        <v>pawmot</v>
      </c>
      <c r="G1276" s="196">
        <v>923.0</v>
      </c>
      <c r="H1276" s="191" t="s">
        <v>1254</v>
      </c>
      <c r="I1276" s="191"/>
      <c r="J1276" s="191" t="s">
        <v>1254</v>
      </c>
      <c r="K1276" s="191" t="s">
        <v>4649</v>
      </c>
      <c r="L1276" s="191" t="s">
        <v>1254</v>
      </c>
    </row>
    <row r="1277">
      <c r="A1277" s="36" t="s">
        <v>1125</v>
      </c>
      <c r="B1277" s="190"/>
      <c r="C1277" s="36"/>
      <c r="D1277" s="36"/>
      <c r="E1277" s="195" t="str">
        <f t="shared" si="1"/>
        <v>924</v>
      </c>
      <c r="F1277" s="36" t="str">
        <f t="shared" si="2"/>
        <v>tandemaus</v>
      </c>
      <c r="G1277" s="196">
        <v>924.0</v>
      </c>
      <c r="H1277" s="191" t="s">
        <v>1254</v>
      </c>
      <c r="I1277" s="191"/>
      <c r="J1277" s="191" t="s">
        <v>1254</v>
      </c>
      <c r="K1277" s="191" t="s">
        <v>4650</v>
      </c>
      <c r="L1277" s="191" t="s">
        <v>1254</v>
      </c>
    </row>
    <row r="1278">
      <c r="A1278" s="36" t="s">
        <v>1126</v>
      </c>
      <c r="B1278" s="190" t="s">
        <v>1127</v>
      </c>
      <c r="C1278" s="36"/>
      <c r="D1278" s="36"/>
      <c r="E1278" s="195" t="str">
        <f t="shared" si="1"/>
        <v>925</v>
      </c>
      <c r="F1278" s="36" t="str">
        <f t="shared" si="2"/>
        <v>maushold</v>
      </c>
      <c r="G1278" s="196">
        <v>925.0</v>
      </c>
      <c r="H1278" s="191" t="s">
        <v>1254</v>
      </c>
      <c r="I1278" s="191"/>
      <c r="J1278" s="191" t="s">
        <v>1254</v>
      </c>
      <c r="K1278" s="191" t="s">
        <v>4651</v>
      </c>
      <c r="L1278" s="191" t="s">
        <v>1254</v>
      </c>
    </row>
    <row r="1279">
      <c r="A1279" s="36" t="s">
        <v>1126</v>
      </c>
      <c r="B1279" s="190" t="s">
        <v>1128</v>
      </c>
      <c r="C1279" s="198">
        <v>-1.0</v>
      </c>
      <c r="D1279" s="36"/>
      <c r="E1279" s="195" t="str">
        <f t="shared" si="1"/>
        <v>925-1</v>
      </c>
      <c r="F1279" s="36" t="str">
        <f t="shared" si="2"/>
        <v>maushold-1</v>
      </c>
      <c r="G1279" s="196">
        <v>925.0</v>
      </c>
      <c r="H1279" s="191" t="s">
        <v>1254</v>
      </c>
      <c r="I1279" s="191"/>
      <c r="J1279" s="191" t="s">
        <v>1254</v>
      </c>
      <c r="K1279" s="191" t="s">
        <v>4651</v>
      </c>
      <c r="L1279" s="191" t="s">
        <v>1254</v>
      </c>
    </row>
    <row r="1280">
      <c r="A1280" s="36" t="s">
        <v>1129</v>
      </c>
      <c r="B1280" s="190"/>
      <c r="C1280" s="36"/>
      <c r="D1280" s="36"/>
      <c r="E1280" s="195" t="str">
        <f t="shared" si="1"/>
        <v>926</v>
      </c>
      <c r="F1280" s="36" t="str">
        <f t="shared" si="2"/>
        <v>fidough</v>
      </c>
      <c r="G1280" s="196">
        <v>926.0</v>
      </c>
      <c r="H1280" s="191" t="s">
        <v>1254</v>
      </c>
      <c r="I1280" s="191"/>
      <c r="J1280" s="191" t="s">
        <v>1254</v>
      </c>
      <c r="K1280" s="191" t="s">
        <v>4652</v>
      </c>
      <c r="L1280" s="191" t="s">
        <v>4653</v>
      </c>
    </row>
    <row r="1281">
      <c r="A1281" s="36" t="s">
        <v>1130</v>
      </c>
      <c r="B1281" s="190"/>
      <c r="C1281" s="36"/>
      <c r="D1281" s="36"/>
      <c r="E1281" s="195" t="str">
        <f t="shared" si="1"/>
        <v>927</v>
      </c>
      <c r="F1281" s="36" t="str">
        <f t="shared" si="2"/>
        <v>dachsbun</v>
      </c>
      <c r="G1281" s="196">
        <v>927.0</v>
      </c>
      <c r="H1281" s="191" t="s">
        <v>1254</v>
      </c>
      <c r="I1281" s="191"/>
      <c r="J1281" s="191" t="s">
        <v>1254</v>
      </c>
      <c r="K1281" s="191" t="s">
        <v>4654</v>
      </c>
      <c r="L1281" s="191" t="s">
        <v>4655</v>
      </c>
    </row>
    <row r="1282">
      <c r="A1282" s="36" t="s">
        <v>1131</v>
      </c>
      <c r="B1282" s="190"/>
      <c r="C1282" s="36"/>
      <c r="D1282" s="36"/>
      <c r="E1282" s="195" t="str">
        <f t="shared" si="1"/>
        <v>928</v>
      </c>
      <c r="F1282" s="36" t="str">
        <f t="shared" si="2"/>
        <v>smoliv</v>
      </c>
      <c r="G1282" s="196">
        <v>928.0</v>
      </c>
      <c r="H1282" s="191" t="s">
        <v>1254</v>
      </c>
      <c r="I1282" s="191"/>
      <c r="J1282" s="191" t="s">
        <v>1254</v>
      </c>
      <c r="K1282" s="191" t="s">
        <v>4656</v>
      </c>
      <c r="L1282" s="191" t="s">
        <v>1254</v>
      </c>
    </row>
    <row r="1283">
      <c r="A1283" s="36" t="s">
        <v>1132</v>
      </c>
      <c r="B1283" s="190"/>
      <c r="C1283" s="36"/>
      <c r="D1283" s="36"/>
      <c r="E1283" s="195" t="str">
        <f t="shared" si="1"/>
        <v>929</v>
      </c>
      <c r="F1283" s="36" t="str">
        <f t="shared" si="2"/>
        <v>dolliv</v>
      </c>
      <c r="G1283" s="196">
        <v>929.0</v>
      </c>
      <c r="H1283" s="191" t="s">
        <v>1254</v>
      </c>
      <c r="I1283" s="191"/>
      <c r="J1283" s="191" t="s">
        <v>1254</v>
      </c>
      <c r="K1283" s="191" t="s">
        <v>4657</v>
      </c>
      <c r="L1283" s="191" t="s">
        <v>1254</v>
      </c>
    </row>
    <row r="1284">
      <c r="A1284" s="36" t="s">
        <v>1133</v>
      </c>
      <c r="B1284" s="190"/>
      <c r="C1284" s="36"/>
      <c r="D1284" s="36"/>
      <c r="E1284" s="195" t="str">
        <f t="shared" si="1"/>
        <v>930</v>
      </c>
      <c r="F1284" s="36" t="str">
        <f t="shared" si="2"/>
        <v>arboliva</v>
      </c>
      <c r="G1284" s="196">
        <v>930.0</v>
      </c>
      <c r="H1284" s="191" t="s">
        <v>1254</v>
      </c>
      <c r="I1284" s="191"/>
      <c r="J1284" s="191" t="s">
        <v>1254</v>
      </c>
      <c r="K1284" s="191" t="s">
        <v>4658</v>
      </c>
      <c r="L1284" s="191" t="s">
        <v>1254</v>
      </c>
    </row>
    <row r="1285">
      <c r="A1285" s="36" t="s">
        <v>1134</v>
      </c>
      <c r="B1285" s="190" t="s">
        <v>1135</v>
      </c>
      <c r="C1285" s="36"/>
      <c r="D1285" s="36"/>
      <c r="E1285" s="195" t="str">
        <f t="shared" si="1"/>
        <v>931</v>
      </c>
      <c r="F1285" s="36" t="str">
        <f t="shared" si="2"/>
        <v>squawkabilly</v>
      </c>
      <c r="G1285" s="196">
        <v>931.0</v>
      </c>
      <c r="H1285" s="191" t="s">
        <v>1254</v>
      </c>
      <c r="I1285" s="191"/>
      <c r="J1285" s="191" t="s">
        <v>1254</v>
      </c>
      <c r="K1285" s="191" t="s">
        <v>4659</v>
      </c>
      <c r="L1285" s="191" t="s">
        <v>4660</v>
      </c>
    </row>
    <row r="1286">
      <c r="A1286" s="36" t="s">
        <v>1134</v>
      </c>
      <c r="B1286" s="190" t="s">
        <v>1136</v>
      </c>
      <c r="C1286" s="198">
        <v>-1.0</v>
      </c>
      <c r="D1286" s="36"/>
      <c r="E1286" s="195" t="str">
        <f t="shared" si="1"/>
        <v>931-1</v>
      </c>
      <c r="F1286" s="36" t="str">
        <f t="shared" si="2"/>
        <v>squawkabilly-1</v>
      </c>
      <c r="G1286" s="196">
        <v>931.0</v>
      </c>
      <c r="H1286" s="191" t="s">
        <v>1254</v>
      </c>
      <c r="I1286" s="191"/>
      <c r="J1286" s="191" t="s">
        <v>1254</v>
      </c>
      <c r="K1286" s="191" t="s">
        <v>4659</v>
      </c>
      <c r="L1286" s="191" t="s">
        <v>4660</v>
      </c>
    </row>
    <row r="1287">
      <c r="A1287" s="36" t="s">
        <v>1134</v>
      </c>
      <c r="B1287" s="190" t="s">
        <v>1137</v>
      </c>
      <c r="C1287" s="198">
        <v>-2.0</v>
      </c>
      <c r="D1287" s="36"/>
      <c r="E1287" s="195" t="str">
        <f t="shared" si="1"/>
        <v>931-2</v>
      </c>
      <c r="F1287" s="36" t="str">
        <f t="shared" si="2"/>
        <v>squawkabilly-2</v>
      </c>
      <c r="G1287" s="196">
        <v>931.0</v>
      </c>
      <c r="H1287" s="191" t="s">
        <v>1254</v>
      </c>
      <c r="I1287" s="191"/>
      <c r="J1287" s="191" t="s">
        <v>1254</v>
      </c>
      <c r="K1287" s="191" t="s">
        <v>4659</v>
      </c>
      <c r="L1287" s="191" t="s">
        <v>4660</v>
      </c>
    </row>
    <row r="1288">
      <c r="A1288" s="36" t="s">
        <v>1134</v>
      </c>
      <c r="B1288" s="190" t="s">
        <v>1138</v>
      </c>
      <c r="C1288" s="198">
        <v>-3.0</v>
      </c>
      <c r="D1288" s="36"/>
      <c r="E1288" s="195" t="str">
        <f t="shared" si="1"/>
        <v>931-3</v>
      </c>
      <c r="F1288" s="36" t="str">
        <f t="shared" si="2"/>
        <v>squawkabilly-3</v>
      </c>
      <c r="G1288" s="196">
        <v>931.0</v>
      </c>
      <c r="H1288" s="191" t="s">
        <v>1254</v>
      </c>
      <c r="I1288" s="191"/>
      <c r="J1288" s="191" t="s">
        <v>1254</v>
      </c>
      <c r="K1288" s="191" t="s">
        <v>4659</v>
      </c>
      <c r="L1288" s="191" t="s">
        <v>4660</v>
      </c>
    </row>
    <row r="1289">
      <c r="A1289" s="36" t="s">
        <v>1139</v>
      </c>
      <c r="B1289" s="190"/>
      <c r="C1289" s="36"/>
      <c r="D1289" s="36"/>
      <c r="E1289" s="195" t="str">
        <f t="shared" si="1"/>
        <v>932</v>
      </c>
      <c r="F1289" s="36" t="str">
        <f t="shared" si="2"/>
        <v>nacli</v>
      </c>
      <c r="G1289" s="196">
        <v>932.0</v>
      </c>
      <c r="H1289" s="191" t="s">
        <v>1254</v>
      </c>
      <c r="I1289" s="191"/>
      <c r="J1289" s="191" t="s">
        <v>1254</v>
      </c>
      <c r="K1289" s="191" t="s">
        <v>4661</v>
      </c>
      <c r="L1289" s="191" t="s">
        <v>4662</v>
      </c>
    </row>
    <row r="1290">
      <c r="A1290" s="36" t="s">
        <v>1140</v>
      </c>
      <c r="B1290" s="190"/>
      <c r="C1290" s="36"/>
      <c r="D1290" s="36"/>
      <c r="E1290" s="195" t="str">
        <f t="shared" si="1"/>
        <v>933</v>
      </c>
      <c r="F1290" s="36" t="str">
        <f t="shared" si="2"/>
        <v>naclstack</v>
      </c>
      <c r="G1290" s="196">
        <v>933.0</v>
      </c>
      <c r="H1290" s="191" t="s">
        <v>1254</v>
      </c>
      <c r="I1290" s="191"/>
      <c r="J1290" s="191" t="s">
        <v>1254</v>
      </c>
      <c r="K1290" s="191" t="s">
        <v>4663</v>
      </c>
      <c r="L1290" s="191" t="s">
        <v>4664</v>
      </c>
    </row>
    <row r="1291">
      <c r="A1291" s="36" t="s">
        <v>1141</v>
      </c>
      <c r="B1291" s="190"/>
      <c r="C1291" s="36"/>
      <c r="D1291" s="36"/>
      <c r="E1291" s="195" t="str">
        <f t="shared" si="1"/>
        <v>934</v>
      </c>
      <c r="F1291" s="36" t="str">
        <f t="shared" si="2"/>
        <v>garganacl</v>
      </c>
      <c r="G1291" s="196">
        <v>934.0</v>
      </c>
      <c r="H1291" s="191" t="s">
        <v>1254</v>
      </c>
      <c r="I1291" s="191"/>
      <c r="J1291" s="191" t="s">
        <v>1254</v>
      </c>
      <c r="K1291" s="191" t="s">
        <v>4665</v>
      </c>
      <c r="L1291" s="191" t="s">
        <v>4666</v>
      </c>
    </row>
    <row r="1292">
      <c r="A1292" s="36" t="s">
        <v>1142</v>
      </c>
      <c r="B1292" s="190"/>
      <c r="C1292" s="36"/>
      <c r="D1292" s="36"/>
      <c r="E1292" s="195" t="str">
        <f t="shared" si="1"/>
        <v>935</v>
      </c>
      <c r="F1292" s="36" t="str">
        <f t="shared" si="2"/>
        <v>charcadet</v>
      </c>
      <c r="G1292" s="196">
        <v>935.0</v>
      </c>
      <c r="H1292" s="191" t="s">
        <v>1254</v>
      </c>
      <c r="I1292" s="191"/>
      <c r="J1292" s="191" t="s">
        <v>1254</v>
      </c>
      <c r="K1292" s="191" t="s">
        <v>4667</v>
      </c>
      <c r="L1292" s="191" t="s">
        <v>4668</v>
      </c>
    </row>
    <row r="1293">
      <c r="A1293" s="36" t="s">
        <v>1143</v>
      </c>
      <c r="B1293" s="190"/>
      <c r="C1293" s="36"/>
      <c r="D1293" s="36"/>
      <c r="E1293" s="195" t="str">
        <f t="shared" si="1"/>
        <v>936</v>
      </c>
      <c r="F1293" s="36" t="str">
        <f t="shared" si="2"/>
        <v>armarouge</v>
      </c>
      <c r="G1293" s="196">
        <v>936.0</v>
      </c>
      <c r="H1293" s="191" t="s">
        <v>1254</v>
      </c>
      <c r="I1293" s="191"/>
      <c r="J1293" s="191" t="s">
        <v>1254</v>
      </c>
      <c r="K1293" s="191" t="s">
        <v>4669</v>
      </c>
      <c r="L1293" s="191" t="s">
        <v>4670</v>
      </c>
    </row>
    <row r="1294">
      <c r="A1294" s="36" t="s">
        <v>1144</v>
      </c>
      <c r="B1294" s="190"/>
      <c r="C1294" s="36"/>
      <c r="D1294" s="36"/>
      <c r="E1294" s="195" t="str">
        <f t="shared" si="1"/>
        <v>937</v>
      </c>
      <c r="F1294" s="36" t="str">
        <f t="shared" si="2"/>
        <v>ceruledge</v>
      </c>
      <c r="G1294" s="196">
        <v>937.0</v>
      </c>
      <c r="H1294" s="191" t="s">
        <v>1254</v>
      </c>
      <c r="I1294" s="191"/>
      <c r="J1294" s="191" t="s">
        <v>1254</v>
      </c>
      <c r="K1294" s="191" t="s">
        <v>4671</v>
      </c>
      <c r="L1294" s="191" t="s">
        <v>4672</v>
      </c>
    </row>
    <row r="1295">
      <c r="A1295" s="36" t="s">
        <v>1145</v>
      </c>
      <c r="B1295" s="190"/>
      <c r="C1295" s="36"/>
      <c r="D1295" s="36"/>
      <c r="E1295" s="195" t="str">
        <f t="shared" si="1"/>
        <v>938</v>
      </c>
      <c r="F1295" s="36" t="str">
        <f t="shared" si="2"/>
        <v>tadbulb</v>
      </c>
      <c r="G1295" s="196">
        <v>938.0</v>
      </c>
      <c r="H1295" s="191" t="s">
        <v>1254</v>
      </c>
      <c r="I1295" s="191"/>
      <c r="J1295" s="191" t="s">
        <v>1254</v>
      </c>
      <c r="K1295" s="191" t="s">
        <v>4673</v>
      </c>
      <c r="L1295" s="191" t="s">
        <v>1254</v>
      </c>
    </row>
    <row r="1296">
      <c r="A1296" s="36" t="s">
        <v>1146</v>
      </c>
      <c r="B1296" s="190"/>
      <c r="C1296" s="36"/>
      <c r="D1296" s="36"/>
      <c r="E1296" s="195" t="str">
        <f t="shared" si="1"/>
        <v>939</v>
      </c>
      <c r="F1296" s="36" t="str">
        <f t="shared" si="2"/>
        <v>bellibolt</v>
      </c>
      <c r="G1296" s="196">
        <v>939.0</v>
      </c>
      <c r="H1296" s="191" t="s">
        <v>1254</v>
      </c>
      <c r="I1296" s="191"/>
      <c r="J1296" s="191" t="s">
        <v>1254</v>
      </c>
      <c r="K1296" s="191" t="s">
        <v>4674</v>
      </c>
      <c r="L1296" s="191" t="s">
        <v>1254</v>
      </c>
    </row>
    <row r="1297">
      <c r="A1297" s="36" t="s">
        <v>1147</v>
      </c>
      <c r="B1297" s="190"/>
      <c r="C1297" s="36"/>
      <c r="D1297" s="36"/>
      <c r="E1297" s="195" t="str">
        <f t="shared" si="1"/>
        <v>940</v>
      </c>
      <c r="F1297" s="36" t="str">
        <f t="shared" si="2"/>
        <v>wattrel</v>
      </c>
      <c r="G1297" s="196">
        <v>940.0</v>
      </c>
      <c r="H1297" s="191" t="s">
        <v>1254</v>
      </c>
      <c r="I1297" s="191"/>
      <c r="J1297" s="191" t="s">
        <v>1254</v>
      </c>
      <c r="K1297" s="191" t="s">
        <v>4675</v>
      </c>
      <c r="L1297" s="191" t="s">
        <v>1254</v>
      </c>
    </row>
    <row r="1298">
      <c r="A1298" s="36" t="s">
        <v>1148</v>
      </c>
      <c r="B1298" s="190"/>
      <c r="C1298" s="36"/>
      <c r="D1298" s="36"/>
      <c r="E1298" s="195" t="str">
        <f t="shared" si="1"/>
        <v>941</v>
      </c>
      <c r="F1298" s="36" t="str">
        <f t="shared" si="2"/>
        <v>kilowattrel</v>
      </c>
      <c r="G1298" s="196">
        <v>941.0</v>
      </c>
      <c r="H1298" s="191" t="s">
        <v>1254</v>
      </c>
      <c r="I1298" s="191"/>
      <c r="J1298" s="191" t="s">
        <v>1254</v>
      </c>
      <c r="K1298" s="191" t="s">
        <v>4676</v>
      </c>
      <c r="L1298" s="191" t="s">
        <v>1254</v>
      </c>
    </row>
    <row r="1299">
      <c r="A1299" s="36" t="s">
        <v>1149</v>
      </c>
      <c r="B1299" s="190"/>
      <c r="C1299" s="36"/>
      <c r="D1299" s="36"/>
      <c r="E1299" s="195" t="str">
        <f t="shared" si="1"/>
        <v>942</v>
      </c>
      <c r="F1299" s="36" t="str">
        <f t="shared" si="2"/>
        <v>maschiff</v>
      </c>
      <c r="G1299" s="196">
        <v>942.0</v>
      </c>
      <c r="H1299" s="191" t="s">
        <v>1254</v>
      </c>
      <c r="I1299" s="191"/>
      <c r="J1299" s="191" t="s">
        <v>1254</v>
      </c>
      <c r="K1299" s="191" t="s">
        <v>4677</v>
      </c>
      <c r="L1299" s="191" t="s">
        <v>4678</v>
      </c>
    </row>
    <row r="1300">
      <c r="A1300" s="36" t="s">
        <v>1150</v>
      </c>
      <c r="B1300" s="190"/>
      <c r="C1300" s="36"/>
      <c r="D1300" s="36"/>
      <c r="E1300" s="195" t="str">
        <f t="shared" si="1"/>
        <v>943</v>
      </c>
      <c r="F1300" s="36" t="str">
        <f t="shared" si="2"/>
        <v>mabosstiff</v>
      </c>
      <c r="G1300" s="196">
        <v>943.0</v>
      </c>
      <c r="H1300" s="191" t="s">
        <v>1254</v>
      </c>
      <c r="I1300" s="191"/>
      <c r="J1300" s="191" t="s">
        <v>1254</v>
      </c>
      <c r="K1300" s="191" t="s">
        <v>4679</v>
      </c>
      <c r="L1300" s="191" t="s">
        <v>4680</v>
      </c>
    </row>
    <row r="1301">
      <c r="A1301" s="36" t="s">
        <v>1151</v>
      </c>
      <c r="B1301" s="190"/>
      <c r="C1301" s="36"/>
      <c r="D1301" s="36"/>
      <c r="E1301" s="195" t="str">
        <f t="shared" si="1"/>
        <v>944</v>
      </c>
      <c r="F1301" s="36" t="str">
        <f t="shared" si="2"/>
        <v>shroodle</v>
      </c>
      <c r="G1301" s="196">
        <v>944.0</v>
      </c>
      <c r="H1301" s="191" t="s">
        <v>1254</v>
      </c>
      <c r="I1301" s="191"/>
      <c r="J1301" s="191" t="s">
        <v>1254</v>
      </c>
      <c r="K1301" s="191" t="s">
        <v>4681</v>
      </c>
      <c r="L1301" s="191" t="s">
        <v>4682</v>
      </c>
    </row>
    <row r="1302">
      <c r="A1302" s="36" t="s">
        <v>1152</v>
      </c>
      <c r="B1302" s="190"/>
      <c r="C1302" s="36"/>
      <c r="D1302" s="36"/>
      <c r="E1302" s="195" t="str">
        <f t="shared" si="1"/>
        <v>945</v>
      </c>
      <c r="F1302" s="36" t="str">
        <f t="shared" si="2"/>
        <v>grafaiai</v>
      </c>
      <c r="G1302" s="196">
        <v>945.0</v>
      </c>
      <c r="H1302" s="191" t="s">
        <v>1254</v>
      </c>
      <c r="I1302" s="191"/>
      <c r="J1302" s="191" t="s">
        <v>1254</v>
      </c>
      <c r="K1302" s="191" t="s">
        <v>4683</v>
      </c>
      <c r="L1302" s="191" t="s">
        <v>4684</v>
      </c>
    </row>
    <row r="1303">
      <c r="A1303" s="36" t="s">
        <v>1153</v>
      </c>
      <c r="B1303" s="190"/>
      <c r="C1303" s="36"/>
      <c r="D1303" s="36"/>
      <c r="E1303" s="195" t="str">
        <f t="shared" si="1"/>
        <v>946</v>
      </c>
      <c r="F1303" s="36" t="str">
        <f t="shared" si="2"/>
        <v>bramblin</v>
      </c>
      <c r="G1303" s="196">
        <v>946.0</v>
      </c>
      <c r="H1303" s="191" t="s">
        <v>1254</v>
      </c>
      <c r="I1303" s="191"/>
      <c r="J1303" s="191" t="s">
        <v>1254</v>
      </c>
      <c r="K1303" s="191" t="s">
        <v>4685</v>
      </c>
      <c r="L1303" s="191" t="s">
        <v>1254</v>
      </c>
    </row>
    <row r="1304">
      <c r="A1304" s="36" t="s">
        <v>1154</v>
      </c>
      <c r="B1304" s="190"/>
      <c r="C1304" s="36"/>
      <c r="D1304" s="36"/>
      <c r="E1304" s="195" t="str">
        <f t="shared" si="1"/>
        <v>947</v>
      </c>
      <c r="F1304" s="36" t="str">
        <f t="shared" si="2"/>
        <v>brambleghast</v>
      </c>
      <c r="G1304" s="196">
        <v>947.0</v>
      </c>
      <c r="H1304" s="191" t="s">
        <v>1254</v>
      </c>
      <c r="I1304" s="191"/>
      <c r="J1304" s="191" t="s">
        <v>1254</v>
      </c>
      <c r="K1304" s="191" t="s">
        <v>4686</v>
      </c>
      <c r="L1304" s="191" t="s">
        <v>1254</v>
      </c>
    </row>
    <row r="1305">
      <c r="A1305" s="36" t="s">
        <v>1155</v>
      </c>
      <c r="B1305" s="190"/>
      <c r="C1305" s="36"/>
      <c r="D1305" s="36"/>
      <c r="E1305" s="195" t="str">
        <f t="shared" si="1"/>
        <v>948</v>
      </c>
      <c r="F1305" s="36" t="str">
        <f t="shared" si="2"/>
        <v>toedscool</v>
      </c>
      <c r="G1305" s="196">
        <v>948.0</v>
      </c>
      <c r="H1305" s="191" t="s">
        <v>1254</v>
      </c>
      <c r="I1305" s="191"/>
      <c r="J1305" s="191" t="s">
        <v>1254</v>
      </c>
      <c r="K1305" s="191" t="s">
        <v>4687</v>
      </c>
      <c r="L1305" s="191" t="s">
        <v>1254</v>
      </c>
    </row>
    <row r="1306">
      <c r="A1306" s="36" t="s">
        <v>1156</v>
      </c>
      <c r="B1306" s="190"/>
      <c r="C1306" s="36"/>
      <c r="D1306" s="36"/>
      <c r="E1306" s="195" t="str">
        <f t="shared" si="1"/>
        <v>949</v>
      </c>
      <c r="F1306" s="36" t="str">
        <f t="shared" si="2"/>
        <v>toedscruel</v>
      </c>
      <c r="G1306" s="196">
        <v>949.0</v>
      </c>
      <c r="H1306" s="191" t="s">
        <v>1254</v>
      </c>
      <c r="I1306" s="191"/>
      <c r="J1306" s="191" t="s">
        <v>1254</v>
      </c>
      <c r="K1306" s="191" t="s">
        <v>4688</v>
      </c>
      <c r="L1306" s="191" t="s">
        <v>1254</v>
      </c>
    </row>
    <row r="1307">
      <c r="A1307" s="36" t="s">
        <v>1157</v>
      </c>
      <c r="B1307" s="190"/>
      <c r="C1307" s="36"/>
      <c r="D1307" s="36"/>
      <c r="E1307" s="195" t="str">
        <f t="shared" si="1"/>
        <v>950</v>
      </c>
      <c r="F1307" s="36" t="str">
        <f t="shared" si="2"/>
        <v>klawf</v>
      </c>
      <c r="G1307" s="196">
        <v>950.0</v>
      </c>
      <c r="H1307" s="191" t="s">
        <v>1254</v>
      </c>
      <c r="I1307" s="191"/>
      <c r="J1307" s="191" t="s">
        <v>1254</v>
      </c>
      <c r="K1307" s="191" t="s">
        <v>4689</v>
      </c>
      <c r="L1307" s="191" t="s">
        <v>1254</v>
      </c>
    </row>
    <row r="1308">
      <c r="A1308" s="36" t="s">
        <v>1158</v>
      </c>
      <c r="B1308" s="190"/>
      <c r="C1308" s="36"/>
      <c r="D1308" s="36"/>
      <c r="E1308" s="195" t="str">
        <f t="shared" si="1"/>
        <v>951</v>
      </c>
      <c r="F1308" s="36" t="str">
        <f t="shared" si="2"/>
        <v>capsakid</v>
      </c>
      <c r="G1308" s="196">
        <v>951.0</v>
      </c>
      <c r="H1308" s="191" t="s">
        <v>1254</v>
      </c>
      <c r="I1308" s="191"/>
      <c r="J1308" s="191" t="s">
        <v>1254</v>
      </c>
      <c r="K1308" s="191" t="s">
        <v>4690</v>
      </c>
      <c r="L1308" s="191" t="s">
        <v>4691</v>
      </c>
    </row>
    <row r="1309">
      <c r="A1309" s="36" t="s">
        <v>1159</v>
      </c>
      <c r="B1309" s="190"/>
      <c r="C1309" s="36"/>
      <c r="D1309" s="36"/>
      <c r="E1309" s="195" t="str">
        <f t="shared" si="1"/>
        <v>952</v>
      </c>
      <c r="F1309" s="36" t="str">
        <f t="shared" si="2"/>
        <v>scovillain</v>
      </c>
      <c r="G1309" s="196">
        <v>952.0</v>
      </c>
      <c r="H1309" s="191" t="s">
        <v>1254</v>
      </c>
      <c r="I1309" s="191"/>
      <c r="J1309" s="191" t="s">
        <v>1254</v>
      </c>
      <c r="K1309" s="191" t="s">
        <v>4692</v>
      </c>
      <c r="L1309" s="191" t="s">
        <v>4693</v>
      </c>
    </row>
    <row r="1310">
      <c r="A1310" s="36" t="s">
        <v>1160</v>
      </c>
      <c r="B1310" s="190"/>
      <c r="C1310" s="36"/>
      <c r="D1310" s="36"/>
      <c r="E1310" s="195" t="str">
        <f t="shared" si="1"/>
        <v>953</v>
      </c>
      <c r="F1310" s="36" t="str">
        <f t="shared" si="2"/>
        <v>rellor</v>
      </c>
      <c r="G1310" s="196">
        <v>953.0</v>
      </c>
      <c r="H1310" s="191" t="s">
        <v>1254</v>
      </c>
      <c r="I1310" s="191"/>
      <c r="J1310" s="191" t="s">
        <v>1254</v>
      </c>
      <c r="K1310" s="191" t="s">
        <v>4694</v>
      </c>
      <c r="L1310" s="191" t="s">
        <v>1254</v>
      </c>
    </row>
    <row r="1311">
      <c r="A1311" s="36" t="s">
        <v>1161</v>
      </c>
      <c r="B1311" s="190"/>
      <c r="C1311" s="36"/>
      <c r="D1311" s="36"/>
      <c r="E1311" s="195" t="str">
        <f t="shared" si="1"/>
        <v>954</v>
      </c>
      <c r="F1311" s="36" t="str">
        <f t="shared" si="2"/>
        <v>rabsca</v>
      </c>
      <c r="G1311" s="196">
        <v>954.0</v>
      </c>
      <c r="H1311" s="191" t="s">
        <v>1254</v>
      </c>
      <c r="I1311" s="191"/>
      <c r="J1311" s="191" t="s">
        <v>1254</v>
      </c>
      <c r="K1311" s="191" t="s">
        <v>4695</v>
      </c>
      <c r="L1311" s="191" t="s">
        <v>1254</v>
      </c>
    </row>
    <row r="1312">
      <c r="A1312" s="36" t="s">
        <v>1162</v>
      </c>
      <c r="B1312" s="190"/>
      <c r="C1312" s="36"/>
      <c r="D1312" s="36"/>
      <c r="E1312" s="195" t="str">
        <f t="shared" si="1"/>
        <v>955</v>
      </c>
      <c r="F1312" s="36" t="str">
        <f t="shared" si="2"/>
        <v>flittle</v>
      </c>
      <c r="G1312" s="196">
        <v>955.0</v>
      </c>
      <c r="H1312" s="191" t="s">
        <v>1254</v>
      </c>
      <c r="I1312" s="191"/>
      <c r="J1312" s="191" t="s">
        <v>1254</v>
      </c>
      <c r="K1312" s="191" t="s">
        <v>4696</v>
      </c>
      <c r="L1312" s="191" t="s">
        <v>1254</v>
      </c>
    </row>
    <row r="1313">
      <c r="A1313" s="36" t="s">
        <v>1163</v>
      </c>
      <c r="B1313" s="190"/>
      <c r="C1313" s="36"/>
      <c r="D1313" s="36"/>
      <c r="E1313" s="195" t="str">
        <f t="shared" si="1"/>
        <v>956</v>
      </c>
      <c r="F1313" s="36" t="str">
        <f t="shared" si="2"/>
        <v>espathra</v>
      </c>
      <c r="G1313" s="196">
        <v>956.0</v>
      </c>
      <c r="H1313" s="191" t="s">
        <v>1254</v>
      </c>
      <c r="I1313" s="191"/>
      <c r="J1313" s="191" t="s">
        <v>1254</v>
      </c>
      <c r="K1313" s="191" t="s">
        <v>4697</v>
      </c>
      <c r="L1313" s="191" t="s">
        <v>1254</v>
      </c>
    </row>
    <row r="1314">
      <c r="A1314" s="36" t="s">
        <v>1164</v>
      </c>
      <c r="B1314" s="190"/>
      <c r="C1314" s="36"/>
      <c r="D1314" s="36"/>
      <c r="E1314" s="195" t="str">
        <f t="shared" si="1"/>
        <v>957</v>
      </c>
      <c r="F1314" s="36" t="str">
        <f t="shared" si="2"/>
        <v>tinkatink</v>
      </c>
      <c r="G1314" s="196">
        <v>957.0</v>
      </c>
      <c r="H1314" s="191" t="s">
        <v>1254</v>
      </c>
      <c r="I1314" s="191"/>
      <c r="J1314" s="191" t="s">
        <v>1254</v>
      </c>
      <c r="K1314" s="191" t="s">
        <v>4698</v>
      </c>
      <c r="L1314" s="191" t="s">
        <v>4699</v>
      </c>
    </row>
    <row r="1315">
      <c r="A1315" s="36" t="s">
        <v>1165</v>
      </c>
      <c r="B1315" s="190"/>
      <c r="C1315" s="36"/>
      <c r="D1315" s="36"/>
      <c r="E1315" s="195" t="str">
        <f t="shared" si="1"/>
        <v>958</v>
      </c>
      <c r="F1315" s="36" t="str">
        <f t="shared" si="2"/>
        <v>tinkatuff</v>
      </c>
      <c r="G1315" s="196">
        <v>958.0</v>
      </c>
      <c r="H1315" s="191" t="s">
        <v>1254</v>
      </c>
      <c r="I1315" s="191"/>
      <c r="J1315" s="191" t="s">
        <v>1254</v>
      </c>
      <c r="K1315" s="191" t="s">
        <v>4700</v>
      </c>
      <c r="L1315" s="191" t="s">
        <v>4701</v>
      </c>
    </row>
    <row r="1316">
      <c r="A1316" s="36" t="s">
        <v>1166</v>
      </c>
      <c r="B1316" s="190"/>
      <c r="C1316" s="36"/>
      <c r="D1316" s="36"/>
      <c r="E1316" s="195" t="str">
        <f t="shared" si="1"/>
        <v>959</v>
      </c>
      <c r="F1316" s="36" t="str">
        <f t="shared" si="2"/>
        <v>tinkaton</v>
      </c>
      <c r="G1316" s="196">
        <v>959.0</v>
      </c>
      <c r="H1316" s="191" t="s">
        <v>1254</v>
      </c>
      <c r="I1316" s="191"/>
      <c r="J1316" s="191" t="s">
        <v>1254</v>
      </c>
      <c r="K1316" s="191" t="s">
        <v>4702</v>
      </c>
      <c r="L1316" s="191" t="s">
        <v>4703</v>
      </c>
    </row>
    <row r="1317">
      <c r="A1317" s="36" t="s">
        <v>1167</v>
      </c>
      <c r="B1317" s="190"/>
      <c r="C1317" s="36"/>
      <c r="D1317" s="36"/>
      <c r="E1317" s="195" t="str">
        <f t="shared" si="1"/>
        <v>960</v>
      </c>
      <c r="F1317" s="36" t="str">
        <f t="shared" si="2"/>
        <v>wiglett</v>
      </c>
      <c r="G1317" s="196">
        <v>960.0</v>
      </c>
      <c r="H1317" s="191" t="s">
        <v>1254</v>
      </c>
      <c r="I1317" s="191"/>
      <c r="J1317" s="191" t="s">
        <v>1254</v>
      </c>
      <c r="K1317" s="191" t="s">
        <v>4704</v>
      </c>
      <c r="L1317" s="191" t="s">
        <v>1254</v>
      </c>
    </row>
    <row r="1318">
      <c r="A1318" s="36" t="s">
        <v>1168</v>
      </c>
      <c r="B1318" s="190"/>
      <c r="C1318" s="36"/>
      <c r="D1318" s="36"/>
      <c r="E1318" s="195" t="str">
        <f t="shared" si="1"/>
        <v>961</v>
      </c>
      <c r="F1318" s="36" t="str">
        <f t="shared" si="2"/>
        <v>wugtrio</v>
      </c>
      <c r="G1318" s="196">
        <v>961.0</v>
      </c>
      <c r="H1318" s="191" t="s">
        <v>1254</v>
      </c>
      <c r="I1318" s="191"/>
      <c r="J1318" s="191" t="s">
        <v>1254</v>
      </c>
      <c r="K1318" s="191" t="s">
        <v>4705</v>
      </c>
      <c r="L1318" s="191" t="s">
        <v>1254</v>
      </c>
    </row>
    <row r="1319">
      <c r="A1319" s="36" t="s">
        <v>1169</v>
      </c>
      <c r="B1319" s="190"/>
      <c r="C1319" s="36"/>
      <c r="D1319" s="36"/>
      <c r="E1319" s="195" t="str">
        <f t="shared" si="1"/>
        <v>962</v>
      </c>
      <c r="F1319" s="36" t="str">
        <f t="shared" si="2"/>
        <v>bombirdier</v>
      </c>
      <c r="G1319" s="196">
        <v>962.0</v>
      </c>
      <c r="H1319" s="191" t="s">
        <v>1254</v>
      </c>
      <c r="I1319" s="191"/>
      <c r="J1319" s="191" t="s">
        <v>1254</v>
      </c>
      <c r="K1319" s="191" t="s">
        <v>4706</v>
      </c>
      <c r="L1319" s="191" t="s">
        <v>1254</v>
      </c>
    </row>
    <row r="1320">
      <c r="A1320" s="36" t="s">
        <v>1170</v>
      </c>
      <c r="B1320" s="190"/>
      <c r="C1320" s="36"/>
      <c r="D1320" s="36"/>
      <c r="E1320" s="195" t="str">
        <f t="shared" si="1"/>
        <v>963</v>
      </c>
      <c r="F1320" s="36" t="str">
        <f t="shared" si="2"/>
        <v>finizen</v>
      </c>
      <c r="G1320" s="196">
        <v>963.0</v>
      </c>
      <c r="H1320" s="191" t="s">
        <v>1254</v>
      </c>
      <c r="I1320" s="191"/>
      <c r="J1320" s="191" t="s">
        <v>1254</v>
      </c>
      <c r="K1320" s="191" t="s">
        <v>4707</v>
      </c>
      <c r="L1320" s="191" t="s">
        <v>1254</v>
      </c>
    </row>
    <row r="1321">
      <c r="A1321" s="36" t="s">
        <v>1171</v>
      </c>
      <c r="B1321" s="190"/>
      <c r="C1321" s="36"/>
      <c r="D1321" s="36"/>
      <c r="E1321" s="195" t="str">
        <f t="shared" si="1"/>
        <v>964</v>
      </c>
      <c r="F1321" s="36" t="str">
        <f t="shared" si="2"/>
        <v>palafin</v>
      </c>
      <c r="G1321" s="196">
        <v>964.0</v>
      </c>
      <c r="H1321" s="191" t="s">
        <v>1254</v>
      </c>
      <c r="I1321" s="191"/>
      <c r="J1321" s="191" t="s">
        <v>1254</v>
      </c>
      <c r="K1321" s="191" t="s">
        <v>4708</v>
      </c>
      <c r="L1321" s="191" t="s">
        <v>1254</v>
      </c>
    </row>
    <row r="1322">
      <c r="A1322" s="36" t="s">
        <v>1172</v>
      </c>
      <c r="B1322" s="190"/>
      <c r="C1322" s="36"/>
      <c r="D1322" s="36"/>
      <c r="E1322" s="195" t="str">
        <f t="shared" si="1"/>
        <v>965</v>
      </c>
      <c r="F1322" s="36" t="str">
        <f t="shared" si="2"/>
        <v>varoom</v>
      </c>
      <c r="G1322" s="196">
        <v>965.0</v>
      </c>
      <c r="H1322" s="191" t="s">
        <v>1254</v>
      </c>
      <c r="I1322" s="191"/>
      <c r="J1322" s="191" t="s">
        <v>1254</v>
      </c>
      <c r="K1322" s="191" t="s">
        <v>4709</v>
      </c>
      <c r="L1322" s="191" t="s">
        <v>1254</v>
      </c>
    </row>
    <row r="1323">
      <c r="A1323" s="36" t="s">
        <v>1173</v>
      </c>
      <c r="B1323" s="190"/>
      <c r="C1323" s="36"/>
      <c r="D1323" s="36"/>
      <c r="E1323" s="195" t="str">
        <f t="shared" si="1"/>
        <v>966</v>
      </c>
      <c r="F1323" s="36" t="str">
        <f t="shared" si="2"/>
        <v>revavroom</v>
      </c>
      <c r="G1323" s="196">
        <v>966.0</v>
      </c>
      <c r="H1323" s="191" t="s">
        <v>1254</v>
      </c>
      <c r="I1323" s="191"/>
      <c r="J1323" s="191" t="s">
        <v>1254</v>
      </c>
      <c r="K1323" s="191" t="s">
        <v>4710</v>
      </c>
      <c r="L1323" s="191" t="s">
        <v>1254</v>
      </c>
    </row>
    <row r="1324">
      <c r="A1324" s="36" t="s">
        <v>1174</v>
      </c>
      <c r="B1324" s="190"/>
      <c r="C1324" s="36"/>
      <c r="D1324" s="36"/>
      <c r="E1324" s="195" t="str">
        <f t="shared" si="1"/>
        <v>967</v>
      </c>
      <c r="F1324" s="36" t="str">
        <f t="shared" si="2"/>
        <v>cyclizar</v>
      </c>
      <c r="G1324" s="196">
        <v>967.0</v>
      </c>
      <c r="H1324" s="191" t="s">
        <v>1254</v>
      </c>
      <c r="I1324" s="191"/>
      <c r="J1324" s="191" t="s">
        <v>1254</v>
      </c>
      <c r="K1324" s="191" t="s">
        <v>4711</v>
      </c>
      <c r="L1324" s="191" t="s">
        <v>4712</v>
      </c>
    </row>
    <row r="1325">
      <c r="A1325" s="36" t="s">
        <v>1175</v>
      </c>
      <c r="B1325" s="190"/>
      <c r="C1325" s="36"/>
      <c r="D1325" s="36"/>
      <c r="E1325" s="195" t="str">
        <f t="shared" si="1"/>
        <v>968</v>
      </c>
      <c r="F1325" s="36" t="str">
        <f t="shared" si="2"/>
        <v>orthworm</v>
      </c>
      <c r="G1325" s="196">
        <v>968.0</v>
      </c>
      <c r="H1325" s="191" t="s">
        <v>1254</v>
      </c>
      <c r="I1325" s="191"/>
      <c r="J1325" s="191" t="s">
        <v>1254</v>
      </c>
      <c r="K1325" s="191" t="s">
        <v>4713</v>
      </c>
      <c r="L1325" s="191" t="s">
        <v>1254</v>
      </c>
    </row>
    <row r="1326">
      <c r="A1326" s="36" t="s">
        <v>1176</v>
      </c>
      <c r="B1326" s="190"/>
      <c r="C1326" s="36"/>
      <c r="D1326" s="36"/>
      <c r="E1326" s="195" t="str">
        <f t="shared" si="1"/>
        <v>969</v>
      </c>
      <c r="F1326" s="36" t="str">
        <f t="shared" si="2"/>
        <v>glimmet</v>
      </c>
      <c r="G1326" s="196">
        <v>969.0</v>
      </c>
      <c r="H1326" s="191" t="s">
        <v>1254</v>
      </c>
      <c r="I1326" s="191"/>
      <c r="J1326" s="191" t="s">
        <v>1254</v>
      </c>
      <c r="K1326" s="191" t="s">
        <v>4714</v>
      </c>
      <c r="L1326" s="191" t="s">
        <v>4715</v>
      </c>
    </row>
    <row r="1327">
      <c r="A1327" s="36" t="s">
        <v>1177</v>
      </c>
      <c r="B1327" s="190"/>
      <c r="C1327" s="36"/>
      <c r="D1327" s="36"/>
      <c r="E1327" s="195" t="str">
        <f t="shared" si="1"/>
        <v>970</v>
      </c>
      <c r="F1327" s="36" t="str">
        <f t="shared" si="2"/>
        <v>glimmora</v>
      </c>
      <c r="G1327" s="196">
        <v>970.0</v>
      </c>
      <c r="H1327" s="191" t="s">
        <v>1254</v>
      </c>
      <c r="I1327" s="191"/>
      <c r="J1327" s="191" t="s">
        <v>1254</v>
      </c>
      <c r="K1327" s="191" t="s">
        <v>4716</v>
      </c>
      <c r="L1327" s="191" t="s">
        <v>4717</v>
      </c>
    </row>
    <row r="1328">
      <c r="A1328" s="36" t="s">
        <v>1178</v>
      </c>
      <c r="B1328" s="190"/>
      <c r="C1328" s="36"/>
      <c r="D1328" s="36"/>
      <c r="E1328" s="195" t="str">
        <f t="shared" si="1"/>
        <v>971</v>
      </c>
      <c r="F1328" s="36" t="str">
        <f t="shared" si="2"/>
        <v>greavard</v>
      </c>
      <c r="G1328" s="196">
        <v>971.0</v>
      </c>
      <c r="H1328" s="191" t="s">
        <v>1254</v>
      </c>
      <c r="I1328" s="191"/>
      <c r="J1328" s="191" t="s">
        <v>1254</v>
      </c>
      <c r="K1328" s="191" t="s">
        <v>4718</v>
      </c>
      <c r="L1328" s="191" t="s">
        <v>4719</v>
      </c>
    </row>
    <row r="1329">
      <c r="A1329" s="36" t="s">
        <v>1179</v>
      </c>
      <c r="B1329" s="190"/>
      <c r="C1329" s="36"/>
      <c r="D1329" s="36"/>
      <c r="E1329" s="195" t="str">
        <f t="shared" si="1"/>
        <v>972</v>
      </c>
      <c r="F1329" s="36" t="str">
        <f t="shared" si="2"/>
        <v>houndstone</v>
      </c>
      <c r="G1329" s="196">
        <v>972.0</v>
      </c>
      <c r="H1329" s="191" t="s">
        <v>1254</v>
      </c>
      <c r="I1329" s="191"/>
      <c r="J1329" s="191" t="s">
        <v>1254</v>
      </c>
      <c r="K1329" s="191" t="s">
        <v>4720</v>
      </c>
      <c r="L1329" s="191" t="s">
        <v>4721</v>
      </c>
    </row>
    <row r="1330">
      <c r="A1330" s="36" t="s">
        <v>1180</v>
      </c>
      <c r="B1330" s="190"/>
      <c r="C1330" s="36"/>
      <c r="D1330" s="36"/>
      <c r="E1330" s="195" t="str">
        <f t="shared" si="1"/>
        <v>973</v>
      </c>
      <c r="F1330" s="36" t="str">
        <f t="shared" si="2"/>
        <v>flamigo</v>
      </c>
      <c r="G1330" s="196">
        <v>973.0</v>
      </c>
      <c r="H1330" s="191" t="s">
        <v>1254</v>
      </c>
      <c r="I1330" s="191"/>
      <c r="J1330" s="191" t="s">
        <v>1254</v>
      </c>
      <c r="K1330" s="191" t="s">
        <v>4722</v>
      </c>
      <c r="L1330" s="191" t="s">
        <v>4723</v>
      </c>
    </row>
    <row r="1331">
      <c r="A1331" s="36" t="s">
        <v>1181</v>
      </c>
      <c r="B1331" s="190"/>
      <c r="C1331" s="36"/>
      <c r="D1331" s="36"/>
      <c r="E1331" s="195" t="str">
        <f t="shared" si="1"/>
        <v>974</v>
      </c>
      <c r="F1331" s="36" t="str">
        <f t="shared" si="2"/>
        <v>cetoddle</v>
      </c>
      <c r="G1331" s="196">
        <v>974.0</v>
      </c>
      <c r="H1331" s="191" t="s">
        <v>1254</v>
      </c>
      <c r="I1331" s="191"/>
      <c r="J1331" s="191" t="s">
        <v>1254</v>
      </c>
      <c r="K1331" s="191" t="s">
        <v>4724</v>
      </c>
      <c r="L1331" s="191" t="s">
        <v>1254</v>
      </c>
    </row>
    <row r="1332">
      <c r="A1332" s="36" t="s">
        <v>1182</v>
      </c>
      <c r="B1332" s="190"/>
      <c r="C1332" s="36"/>
      <c r="D1332" s="36"/>
      <c r="E1332" s="195" t="str">
        <f t="shared" si="1"/>
        <v>975</v>
      </c>
      <c r="F1332" s="36" t="str">
        <f t="shared" si="2"/>
        <v>cetitan</v>
      </c>
      <c r="G1332" s="196">
        <v>975.0</v>
      </c>
      <c r="H1332" s="191" t="s">
        <v>1254</v>
      </c>
      <c r="I1332" s="191"/>
      <c r="J1332" s="191" t="s">
        <v>1254</v>
      </c>
      <c r="K1332" s="191" t="s">
        <v>4725</v>
      </c>
      <c r="L1332" s="191" t="s">
        <v>1254</v>
      </c>
    </row>
    <row r="1333">
      <c r="A1333" s="36" t="s">
        <v>1183</v>
      </c>
      <c r="B1333" s="190"/>
      <c r="C1333" s="36"/>
      <c r="D1333" s="36"/>
      <c r="E1333" s="195" t="str">
        <f t="shared" si="1"/>
        <v>976</v>
      </c>
      <c r="F1333" s="36" t="str">
        <f t="shared" si="2"/>
        <v>veluza</v>
      </c>
      <c r="G1333" s="196">
        <v>976.0</v>
      </c>
      <c r="H1333" s="191" t="s">
        <v>1254</v>
      </c>
      <c r="I1333" s="191"/>
      <c r="J1333" s="191" t="s">
        <v>1254</v>
      </c>
      <c r="K1333" s="191" t="s">
        <v>4726</v>
      </c>
      <c r="L1333" s="191" t="s">
        <v>1254</v>
      </c>
    </row>
    <row r="1334">
      <c r="A1334" s="36" t="s">
        <v>1184</v>
      </c>
      <c r="B1334" s="190"/>
      <c r="C1334" s="36"/>
      <c r="D1334" s="36"/>
      <c r="E1334" s="195" t="str">
        <f t="shared" si="1"/>
        <v>977</v>
      </c>
      <c r="F1334" s="36" t="str">
        <f t="shared" si="2"/>
        <v>dondozo</v>
      </c>
      <c r="G1334" s="196">
        <v>977.0</v>
      </c>
      <c r="H1334" s="191" t="s">
        <v>1254</v>
      </c>
      <c r="I1334" s="191"/>
      <c r="J1334" s="191" t="s">
        <v>1254</v>
      </c>
      <c r="K1334" s="191" t="s">
        <v>4727</v>
      </c>
      <c r="L1334" s="191" t="s">
        <v>4728</v>
      </c>
    </row>
    <row r="1335">
      <c r="A1335" s="36" t="s">
        <v>1185</v>
      </c>
      <c r="B1335" s="190" t="s">
        <v>1186</v>
      </c>
      <c r="C1335" s="36"/>
      <c r="D1335" s="36"/>
      <c r="E1335" s="195" t="str">
        <f t="shared" si="1"/>
        <v>978</v>
      </c>
      <c r="F1335" s="36" t="str">
        <f t="shared" si="2"/>
        <v>tatsugiri</v>
      </c>
      <c r="G1335" s="196">
        <v>978.0</v>
      </c>
      <c r="H1335" s="191" t="s">
        <v>1254</v>
      </c>
      <c r="I1335" s="191"/>
      <c r="J1335" s="191" t="s">
        <v>1254</v>
      </c>
      <c r="K1335" s="191" t="s">
        <v>4729</v>
      </c>
      <c r="L1335" s="191" t="s">
        <v>4730</v>
      </c>
    </row>
    <row r="1336">
      <c r="A1336" s="36" t="s">
        <v>1185</v>
      </c>
      <c r="B1336" s="190" t="s">
        <v>1187</v>
      </c>
      <c r="C1336" s="198">
        <v>-1.0</v>
      </c>
      <c r="D1336" s="36"/>
      <c r="E1336" s="195" t="str">
        <f t="shared" si="1"/>
        <v>978-1</v>
      </c>
      <c r="F1336" s="36" t="str">
        <f t="shared" si="2"/>
        <v>tatsugiri-1</v>
      </c>
      <c r="G1336" s="196">
        <v>978.0</v>
      </c>
      <c r="H1336" s="191" t="s">
        <v>1254</v>
      </c>
      <c r="I1336" s="191"/>
      <c r="J1336" s="191" t="s">
        <v>1254</v>
      </c>
      <c r="K1336" s="191" t="s">
        <v>4729</v>
      </c>
      <c r="L1336" s="191" t="s">
        <v>4730</v>
      </c>
    </row>
    <row r="1337">
      <c r="A1337" s="36" t="s">
        <v>1185</v>
      </c>
      <c r="B1337" s="190" t="s">
        <v>1188</v>
      </c>
      <c r="C1337" s="198">
        <v>-2.0</v>
      </c>
      <c r="D1337" s="36"/>
      <c r="E1337" s="195" t="str">
        <f t="shared" si="1"/>
        <v>978-2</v>
      </c>
      <c r="F1337" s="36" t="str">
        <f t="shared" si="2"/>
        <v>tatsugiri-2</v>
      </c>
      <c r="G1337" s="196">
        <v>978.0</v>
      </c>
      <c r="H1337" s="191" t="s">
        <v>1254</v>
      </c>
      <c r="I1337" s="191"/>
      <c r="J1337" s="191" t="s">
        <v>1254</v>
      </c>
      <c r="K1337" s="191" t="s">
        <v>4729</v>
      </c>
      <c r="L1337" s="191" t="s">
        <v>4730</v>
      </c>
    </row>
    <row r="1338">
      <c r="A1338" s="36" t="s">
        <v>1189</v>
      </c>
      <c r="B1338" s="190"/>
      <c r="C1338" s="36"/>
      <c r="D1338" s="36"/>
      <c r="E1338" s="195" t="str">
        <f t="shared" si="1"/>
        <v>979</v>
      </c>
      <c r="F1338" s="36" t="str">
        <f t="shared" si="2"/>
        <v>annihilape</v>
      </c>
      <c r="G1338" s="196">
        <v>979.0</v>
      </c>
      <c r="H1338" s="191" t="s">
        <v>1254</v>
      </c>
      <c r="I1338" s="191"/>
      <c r="J1338" s="191" t="s">
        <v>1254</v>
      </c>
      <c r="K1338" s="191" t="s">
        <v>4731</v>
      </c>
      <c r="L1338" s="191" t="s">
        <v>4732</v>
      </c>
    </row>
    <row r="1339">
      <c r="A1339" s="36" t="s">
        <v>1190</v>
      </c>
      <c r="B1339" s="190"/>
      <c r="C1339" s="36"/>
      <c r="D1339" s="36"/>
      <c r="E1339" s="195" t="str">
        <f t="shared" si="1"/>
        <v>980</v>
      </c>
      <c r="F1339" s="36" t="str">
        <f t="shared" si="2"/>
        <v>clodsire</v>
      </c>
      <c r="G1339" s="196">
        <v>980.0</v>
      </c>
      <c r="H1339" s="191" t="s">
        <v>1254</v>
      </c>
      <c r="I1339" s="191"/>
      <c r="J1339" s="191" t="s">
        <v>1254</v>
      </c>
      <c r="K1339" s="191" t="s">
        <v>4733</v>
      </c>
      <c r="L1339" s="191" t="s">
        <v>1254</v>
      </c>
    </row>
    <row r="1340">
      <c r="A1340" s="36" t="s">
        <v>1191</v>
      </c>
      <c r="B1340" s="190"/>
      <c r="C1340" s="36"/>
      <c r="D1340" s="36"/>
      <c r="E1340" s="195" t="str">
        <f t="shared" si="1"/>
        <v>981</v>
      </c>
      <c r="F1340" s="36" t="str">
        <f t="shared" si="2"/>
        <v>farigiraf</v>
      </c>
      <c r="G1340" s="196">
        <v>981.0</v>
      </c>
      <c r="H1340" s="191" t="s">
        <v>1254</v>
      </c>
      <c r="I1340" s="191"/>
      <c r="J1340" s="191" t="s">
        <v>1254</v>
      </c>
      <c r="K1340" s="191" t="s">
        <v>4734</v>
      </c>
      <c r="L1340" s="191" t="s">
        <v>1254</v>
      </c>
    </row>
    <row r="1341">
      <c r="A1341" s="36" t="s">
        <v>1192</v>
      </c>
      <c r="B1341" s="190" t="s">
        <v>1193</v>
      </c>
      <c r="C1341" s="36"/>
      <c r="D1341" s="36"/>
      <c r="E1341" s="195" t="str">
        <f t="shared" si="1"/>
        <v>982</v>
      </c>
      <c r="F1341" s="36" t="str">
        <f t="shared" si="2"/>
        <v>dudunsparce</v>
      </c>
      <c r="G1341" s="196">
        <v>982.0</v>
      </c>
      <c r="H1341" s="191" t="s">
        <v>1254</v>
      </c>
      <c r="I1341" s="191"/>
      <c r="J1341" s="191" t="s">
        <v>1254</v>
      </c>
      <c r="K1341" s="191" t="s">
        <v>4735</v>
      </c>
      <c r="L1341" s="191" t="s">
        <v>1254</v>
      </c>
    </row>
    <row r="1342">
      <c r="A1342" s="36" t="s">
        <v>1192</v>
      </c>
      <c r="B1342" s="190" t="s">
        <v>1194</v>
      </c>
      <c r="C1342" s="198">
        <v>-1.0</v>
      </c>
      <c r="D1342" s="36"/>
      <c r="E1342" s="195" t="str">
        <f t="shared" si="1"/>
        <v>982-1</v>
      </c>
      <c r="F1342" s="36" t="str">
        <f t="shared" si="2"/>
        <v>dudunsparce-1</v>
      </c>
      <c r="G1342" s="196">
        <v>982.0</v>
      </c>
      <c r="H1342" s="191" t="s">
        <v>1254</v>
      </c>
      <c r="I1342" s="191"/>
      <c r="J1342" s="191" t="s">
        <v>1254</v>
      </c>
      <c r="K1342" s="191" t="s">
        <v>4735</v>
      </c>
      <c r="L1342" s="191" t="s">
        <v>1254</v>
      </c>
    </row>
    <row r="1343">
      <c r="A1343" s="36" t="s">
        <v>1195</v>
      </c>
      <c r="B1343" s="190"/>
      <c r="C1343" s="36"/>
      <c r="D1343" s="36"/>
      <c r="E1343" s="195" t="str">
        <f t="shared" si="1"/>
        <v>983</v>
      </c>
      <c r="F1343" s="36" t="str">
        <f t="shared" si="2"/>
        <v>kingambit</v>
      </c>
      <c r="G1343" s="196">
        <v>983.0</v>
      </c>
      <c r="H1343" s="191" t="s">
        <v>1254</v>
      </c>
      <c r="I1343" s="191"/>
      <c r="J1343" s="191" t="s">
        <v>1254</v>
      </c>
      <c r="K1343" s="191" t="s">
        <v>4736</v>
      </c>
      <c r="L1343" s="191" t="s">
        <v>1254</v>
      </c>
    </row>
    <row r="1344">
      <c r="A1344" s="36" t="s">
        <v>1196</v>
      </c>
      <c r="B1344" s="190"/>
      <c r="C1344" s="36"/>
      <c r="D1344" s="36"/>
      <c r="E1344" s="195" t="str">
        <f t="shared" si="1"/>
        <v>984</v>
      </c>
      <c r="F1344" s="36" t="str">
        <f t="shared" si="2"/>
        <v>great tusk</v>
      </c>
      <c r="G1344" s="196">
        <v>984.0</v>
      </c>
      <c r="H1344" s="191" t="s">
        <v>1254</v>
      </c>
      <c r="I1344" s="191"/>
      <c r="J1344" s="191" t="s">
        <v>1254</v>
      </c>
      <c r="K1344" s="191" t="s">
        <v>4737</v>
      </c>
      <c r="L1344" s="191" t="s">
        <v>1254</v>
      </c>
    </row>
    <row r="1345">
      <c r="A1345" s="36" t="s">
        <v>1197</v>
      </c>
      <c r="B1345" s="190"/>
      <c r="C1345" s="36"/>
      <c r="D1345" s="36"/>
      <c r="E1345" s="195" t="str">
        <f t="shared" si="1"/>
        <v>985</v>
      </c>
      <c r="F1345" s="36" t="str">
        <f t="shared" si="2"/>
        <v>scream tail</v>
      </c>
      <c r="G1345" s="196">
        <v>985.0</v>
      </c>
      <c r="H1345" s="191" t="s">
        <v>1254</v>
      </c>
      <c r="I1345" s="191"/>
      <c r="J1345" s="191" t="s">
        <v>1254</v>
      </c>
      <c r="K1345" s="191" t="s">
        <v>4738</v>
      </c>
      <c r="L1345" s="191" t="s">
        <v>1254</v>
      </c>
    </row>
    <row r="1346">
      <c r="A1346" s="36" t="s">
        <v>1198</v>
      </c>
      <c r="B1346" s="190"/>
      <c r="C1346" s="36"/>
      <c r="D1346" s="36"/>
      <c r="E1346" s="195" t="str">
        <f t="shared" si="1"/>
        <v>986</v>
      </c>
      <c r="F1346" s="36" t="str">
        <f t="shared" si="2"/>
        <v>brute bonnet</v>
      </c>
      <c r="G1346" s="196">
        <v>986.0</v>
      </c>
      <c r="H1346" s="191" t="s">
        <v>1254</v>
      </c>
      <c r="I1346" s="191"/>
      <c r="J1346" s="191" t="s">
        <v>1254</v>
      </c>
      <c r="K1346" s="191" t="s">
        <v>4739</v>
      </c>
      <c r="L1346" s="191" t="s">
        <v>1254</v>
      </c>
    </row>
    <row r="1347">
      <c r="A1347" s="36" t="s">
        <v>1199</v>
      </c>
      <c r="B1347" s="190"/>
      <c r="C1347" s="36"/>
      <c r="D1347" s="36"/>
      <c r="E1347" s="195" t="str">
        <f t="shared" si="1"/>
        <v>987</v>
      </c>
      <c r="F1347" s="36" t="str">
        <f t="shared" si="2"/>
        <v>flutter mane</v>
      </c>
      <c r="G1347" s="196">
        <v>987.0</v>
      </c>
      <c r="H1347" s="191" t="s">
        <v>1254</v>
      </c>
      <c r="I1347" s="191"/>
      <c r="J1347" s="191" t="s">
        <v>1254</v>
      </c>
      <c r="K1347" s="191" t="s">
        <v>4740</v>
      </c>
      <c r="L1347" s="191" t="s">
        <v>1254</v>
      </c>
    </row>
    <row r="1348">
      <c r="A1348" s="36" t="s">
        <v>1200</v>
      </c>
      <c r="B1348" s="190"/>
      <c r="C1348" s="36"/>
      <c r="D1348" s="36"/>
      <c r="E1348" s="195" t="str">
        <f t="shared" si="1"/>
        <v>988</v>
      </c>
      <c r="F1348" s="36" t="str">
        <f t="shared" si="2"/>
        <v>slither wing</v>
      </c>
      <c r="G1348" s="196">
        <v>988.0</v>
      </c>
      <c r="H1348" s="191" t="s">
        <v>1254</v>
      </c>
      <c r="I1348" s="191"/>
      <c r="J1348" s="191" t="s">
        <v>1254</v>
      </c>
      <c r="K1348" s="191" t="s">
        <v>4741</v>
      </c>
      <c r="L1348" s="191" t="s">
        <v>1254</v>
      </c>
    </row>
    <row r="1349">
      <c r="A1349" s="36" t="s">
        <v>1201</v>
      </c>
      <c r="B1349" s="190"/>
      <c r="C1349" s="36"/>
      <c r="D1349" s="36"/>
      <c r="E1349" s="195" t="str">
        <f t="shared" si="1"/>
        <v>989</v>
      </c>
      <c r="F1349" s="36" t="str">
        <f t="shared" si="2"/>
        <v>sandy shocks</v>
      </c>
      <c r="G1349" s="196">
        <v>989.0</v>
      </c>
      <c r="H1349" s="191" t="s">
        <v>1254</v>
      </c>
      <c r="I1349" s="191"/>
      <c r="J1349" s="191" t="s">
        <v>1254</v>
      </c>
      <c r="K1349" s="191" t="s">
        <v>4742</v>
      </c>
      <c r="L1349" s="191" t="s">
        <v>1254</v>
      </c>
    </row>
    <row r="1350">
      <c r="A1350" s="36" t="s">
        <v>1202</v>
      </c>
      <c r="B1350" s="190"/>
      <c r="C1350" s="36"/>
      <c r="D1350" s="36"/>
      <c r="E1350" s="195" t="str">
        <f t="shared" si="1"/>
        <v>990</v>
      </c>
      <c r="F1350" s="36" t="str">
        <f t="shared" si="2"/>
        <v>iron treads</v>
      </c>
      <c r="G1350" s="196">
        <v>990.0</v>
      </c>
      <c r="H1350" s="191" t="s">
        <v>1254</v>
      </c>
      <c r="I1350" s="191"/>
      <c r="J1350" s="191" t="s">
        <v>1254</v>
      </c>
      <c r="K1350" s="191" t="s">
        <v>4743</v>
      </c>
      <c r="L1350" s="191" t="s">
        <v>1254</v>
      </c>
    </row>
    <row r="1351">
      <c r="A1351" s="36" t="s">
        <v>1203</v>
      </c>
      <c r="B1351" s="190"/>
      <c r="C1351" s="36"/>
      <c r="D1351" s="36"/>
      <c r="E1351" s="195" t="str">
        <f t="shared" si="1"/>
        <v>991</v>
      </c>
      <c r="F1351" s="36" t="str">
        <f t="shared" si="2"/>
        <v>iron bundle</v>
      </c>
      <c r="G1351" s="196">
        <v>991.0</v>
      </c>
      <c r="H1351" s="191" t="s">
        <v>1254</v>
      </c>
      <c r="I1351" s="191"/>
      <c r="J1351" s="191" t="s">
        <v>1254</v>
      </c>
      <c r="K1351" s="191" t="s">
        <v>4744</v>
      </c>
      <c r="L1351" s="191" t="s">
        <v>1254</v>
      </c>
    </row>
    <row r="1352">
      <c r="A1352" s="36" t="s">
        <v>1204</v>
      </c>
      <c r="B1352" s="190"/>
      <c r="C1352" s="36"/>
      <c r="D1352" s="36"/>
      <c r="E1352" s="195" t="str">
        <f t="shared" si="1"/>
        <v>992</v>
      </c>
      <c r="F1352" s="36" t="str">
        <f t="shared" si="2"/>
        <v>iron hands</v>
      </c>
      <c r="G1352" s="196">
        <v>992.0</v>
      </c>
      <c r="H1352" s="191" t="s">
        <v>1254</v>
      </c>
      <c r="I1352" s="191"/>
      <c r="J1352" s="191" t="s">
        <v>1254</v>
      </c>
      <c r="K1352" s="191" t="s">
        <v>4745</v>
      </c>
      <c r="L1352" s="191" t="s">
        <v>1254</v>
      </c>
    </row>
    <row r="1353">
      <c r="A1353" s="36" t="s">
        <v>1205</v>
      </c>
      <c r="B1353" s="190"/>
      <c r="C1353" s="36"/>
      <c r="D1353" s="36"/>
      <c r="E1353" s="195" t="str">
        <f t="shared" si="1"/>
        <v>993</v>
      </c>
      <c r="F1353" s="36" t="str">
        <f t="shared" si="2"/>
        <v>iron jugulis</v>
      </c>
      <c r="G1353" s="196">
        <v>993.0</v>
      </c>
      <c r="H1353" s="191" t="s">
        <v>1254</v>
      </c>
      <c r="I1353" s="191"/>
      <c r="J1353" s="191" t="s">
        <v>1254</v>
      </c>
      <c r="K1353" s="191" t="s">
        <v>4746</v>
      </c>
      <c r="L1353" s="191" t="s">
        <v>1254</v>
      </c>
    </row>
    <row r="1354">
      <c r="A1354" s="36" t="s">
        <v>1206</v>
      </c>
      <c r="B1354" s="190"/>
      <c r="C1354" s="36"/>
      <c r="D1354" s="36"/>
      <c r="E1354" s="195" t="str">
        <f t="shared" si="1"/>
        <v>994</v>
      </c>
      <c r="F1354" s="36" t="str">
        <f t="shared" si="2"/>
        <v>iron moth</v>
      </c>
      <c r="G1354" s="196">
        <v>994.0</v>
      </c>
      <c r="H1354" s="191" t="s">
        <v>1254</v>
      </c>
      <c r="I1354" s="191"/>
      <c r="J1354" s="191" t="s">
        <v>1254</v>
      </c>
      <c r="K1354" s="191" t="s">
        <v>4747</v>
      </c>
      <c r="L1354" s="191" t="s">
        <v>1254</v>
      </c>
    </row>
    <row r="1355">
      <c r="A1355" s="36" t="s">
        <v>1207</v>
      </c>
      <c r="B1355" s="190"/>
      <c r="C1355" s="36"/>
      <c r="D1355" s="36"/>
      <c r="E1355" s="195" t="str">
        <f t="shared" si="1"/>
        <v>995</v>
      </c>
      <c r="F1355" s="36" t="str">
        <f t="shared" si="2"/>
        <v>iron thorns</v>
      </c>
      <c r="G1355" s="196">
        <v>995.0</v>
      </c>
      <c r="H1355" s="191" t="s">
        <v>1254</v>
      </c>
      <c r="I1355" s="191"/>
      <c r="J1355" s="191" t="s">
        <v>1254</v>
      </c>
      <c r="K1355" s="191" t="s">
        <v>4748</v>
      </c>
      <c r="L1355" s="191" t="s">
        <v>1254</v>
      </c>
    </row>
    <row r="1356">
      <c r="A1356" s="36" t="s">
        <v>1208</v>
      </c>
      <c r="B1356" s="190"/>
      <c r="C1356" s="36"/>
      <c r="D1356" s="36"/>
      <c r="E1356" s="195" t="str">
        <f t="shared" si="1"/>
        <v>996</v>
      </c>
      <c r="F1356" s="36" t="str">
        <f t="shared" si="2"/>
        <v>frigibax</v>
      </c>
      <c r="G1356" s="196">
        <v>996.0</v>
      </c>
      <c r="H1356" s="191" t="s">
        <v>1254</v>
      </c>
      <c r="I1356" s="191"/>
      <c r="J1356" s="191" t="s">
        <v>1254</v>
      </c>
      <c r="K1356" s="191" t="s">
        <v>4749</v>
      </c>
      <c r="L1356" s="191" t="s">
        <v>4750</v>
      </c>
    </row>
    <row r="1357">
      <c r="A1357" s="36" t="s">
        <v>1209</v>
      </c>
      <c r="B1357" s="190"/>
      <c r="C1357" s="36"/>
      <c r="D1357" s="36"/>
      <c r="E1357" s="195" t="str">
        <f t="shared" si="1"/>
        <v>997</v>
      </c>
      <c r="F1357" s="36" t="str">
        <f t="shared" si="2"/>
        <v>arctibax</v>
      </c>
      <c r="G1357" s="196">
        <v>997.0</v>
      </c>
      <c r="H1357" s="191" t="s">
        <v>1254</v>
      </c>
      <c r="I1357" s="191"/>
      <c r="J1357" s="191" t="s">
        <v>1254</v>
      </c>
      <c r="K1357" s="191" t="s">
        <v>4751</v>
      </c>
      <c r="L1357" s="191" t="s">
        <v>4752</v>
      </c>
    </row>
    <row r="1358">
      <c r="A1358" s="36" t="s">
        <v>1210</v>
      </c>
      <c r="B1358" s="190"/>
      <c r="C1358" s="36"/>
      <c r="D1358" s="36"/>
      <c r="E1358" s="195" t="str">
        <f t="shared" si="1"/>
        <v>998</v>
      </c>
      <c r="F1358" s="36" t="str">
        <f t="shared" si="2"/>
        <v>baxcalibur</v>
      </c>
      <c r="G1358" s="196">
        <v>998.0</v>
      </c>
      <c r="H1358" s="191" t="s">
        <v>1254</v>
      </c>
      <c r="I1358" s="191"/>
      <c r="J1358" s="191" t="s">
        <v>1254</v>
      </c>
      <c r="K1358" s="191" t="s">
        <v>4753</v>
      </c>
      <c r="L1358" s="191" t="s">
        <v>4754</v>
      </c>
    </row>
    <row r="1359">
      <c r="A1359" s="36" t="s">
        <v>1211</v>
      </c>
      <c r="B1359" s="190" t="s">
        <v>1212</v>
      </c>
      <c r="C1359" s="36"/>
      <c r="D1359" s="36"/>
      <c r="E1359" s="195" t="str">
        <f t="shared" si="1"/>
        <v>999</v>
      </c>
      <c r="F1359" s="36" t="str">
        <f t="shared" si="2"/>
        <v>gimmighoul</v>
      </c>
      <c r="G1359" s="196">
        <v>999.0</v>
      </c>
      <c r="H1359" s="191" t="s">
        <v>1254</v>
      </c>
      <c r="I1359" s="191"/>
      <c r="J1359" s="191" t="s">
        <v>1254</v>
      </c>
      <c r="K1359" s="191" t="s">
        <v>4755</v>
      </c>
      <c r="L1359" s="191" t="s">
        <v>4756</v>
      </c>
    </row>
    <row r="1360">
      <c r="A1360" s="36" t="s">
        <v>1211</v>
      </c>
      <c r="B1360" s="190" t="s">
        <v>1213</v>
      </c>
      <c r="C1360" s="198">
        <v>-1.0</v>
      </c>
      <c r="D1360" s="36"/>
      <c r="E1360" s="195" t="str">
        <f t="shared" si="1"/>
        <v>999-1</v>
      </c>
      <c r="F1360" s="36" t="str">
        <f t="shared" si="2"/>
        <v>gimmighoul-1</v>
      </c>
      <c r="G1360" s="196">
        <v>999.0</v>
      </c>
      <c r="H1360" s="191" t="s">
        <v>1254</v>
      </c>
      <c r="I1360" s="191"/>
      <c r="J1360" s="191" t="s">
        <v>1254</v>
      </c>
      <c r="K1360" s="191" t="s">
        <v>4755</v>
      </c>
      <c r="L1360" s="191" t="s">
        <v>4756</v>
      </c>
    </row>
    <row r="1361">
      <c r="A1361" s="36" t="s">
        <v>1214</v>
      </c>
      <c r="B1361" s="190"/>
      <c r="C1361" s="36"/>
      <c r="D1361" s="36"/>
      <c r="E1361" s="195" t="str">
        <f t="shared" si="1"/>
        <v>1000</v>
      </c>
      <c r="F1361" s="36" t="str">
        <f t="shared" si="2"/>
        <v>gholdengo</v>
      </c>
      <c r="G1361" s="196">
        <v>1000.0</v>
      </c>
      <c r="H1361" s="191" t="s">
        <v>1254</v>
      </c>
      <c r="I1361" s="191"/>
      <c r="J1361" s="191" t="s">
        <v>1254</v>
      </c>
      <c r="K1361" s="191" t="s">
        <v>4757</v>
      </c>
      <c r="L1361" s="191" t="s">
        <v>4758</v>
      </c>
    </row>
    <row r="1362">
      <c r="A1362" s="36" t="s">
        <v>1215</v>
      </c>
      <c r="B1362" s="190"/>
      <c r="C1362" s="36"/>
      <c r="D1362" s="36"/>
      <c r="E1362" s="195" t="str">
        <f t="shared" si="1"/>
        <v>1001</v>
      </c>
      <c r="F1362" s="36" t="str">
        <f t="shared" si="2"/>
        <v>wo-chien</v>
      </c>
      <c r="G1362" s="196">
        <v>1001.0</v>
      </c>
      <c r="H1362" s="191" t="s">
        <v>1254</v>
      </c>
      <c r="I1362" s="191"/>
      <c r="J1362" s="191" t="s">
        <v>1254</v>
      </c>
      <c r="K1362" s="191" t="s">
        <v>4759</v>
      </c>
      <c r="L1362" s="191" t="s">
        <v>1254</v>
      </c>
    </row>
    <row r="1363">
      <c r="A1363" s="36" t="s">
        <v>1216</v>
      </c>
      <c r="B1363" s="190"/>
      <c r="C1363" s="36"/>
      <c r="D1363" s="36"/>
      <c r="E1363" s="195" t="str">
        <f t="shared" si="1"/>
        <v>1002</v>
      </c>
      <c r="F1363" s="36" t="str">
        <f t="shared" si="2"/>
        <v>chien-pao</v>
      </c>
      <c r="G1363" s="196">
        <v>1002.0</v>
      </c>
      <c r="H1363" s="191" t="s">
        <v>1254</v>
      </c>
      <c r="I1363" s="191"/>
      <c r="J1363" s="191" t="s">
        <v>1254</v>
      </c>
      <c r="K1363" s="191" t="s">
        <v>4760</v>
      </c>
      <c r="L1363" s="191" t="s">
        <v>1254</v>
      </c>
    </row>
    <row r="1364">
      <c r="A1364" s="36" t="s">
        <v>1217</v>
      </c>
      <c r="B1364" s="190"/>
      <c r="C1364" s="36"/>
      <c r="D1364" s="36"/>
      <c r="E1364" s="195" t="str">
        <f t="shared" si="1"/>
        <v>1003</v>
      </c>
      <c r="F1364" s="36" t="str">
        <f t="shared" si="2"/>
        <v>ting-lu</v>
      </c>
      <c r="G1364" s="196">
        <v>1003.0</v>
      </c>
      <c r="H1364" s="191" t="s">
        <v>1254</v>
      </c>
      <c r="I1364" s="191"/>
      <c r="J1364" s="191" t="s">
        <v>1254</v>
      </c>
      <c r="K1364" s="191" t="s">
        <v>4761</v>
      </c>
      <c r="L1364" s="191" t="s">
        <v>1254</v>
      </c>
    </row>
    <row r="1365">
      <c r="A1365" s="36" t="s">
        <v>1218</v>
      </c>
      <c r="B1365" s="190"/>
      <c r="C1365" s="36"/>
      <c r="D1365" s="36"/>
      <c r="E1365" s="195" t="str">
        <f t="shared" si="1"/>
        <v>1004</v>
      </c>
      <c r="F1365" s="36" t="str">
        <f t="shared" si="2"/>
        <v>chi-yu</v>
      </c>
      <c r="G1365" s="196">
        <v>1004.0</v>
      </c>
      <c r="H1365" s="191" t="s">
        <v>1254</v>
      </c>
      <c r="I1365" s="191"/>
      <c r="J1365" s="191" t="s">
        <v>1254</v>
      </c>
      <c r="K1365" s="191" t="s">
        <v>4762</v>
      </c>
      <c r="L1365" s="191" t="s">
        <v>1254</v>
      </c>
    </row>
    <row r="1366">
      <c r="A1366" s="36" t="s">
        <v>1219</v>
      </c>
      <c r="B1366" s="191"/>
      <c r="C1366" s="36"/>
      <c r="D1366" s="36"/>
      <c r="E1366" s="195" t="str">
        <f t="shared" si="1"/>
        <v>1005</v>
      </c>
      <c r="F1366" s="36" t="str">
        <f t="shared" si="2"/>
        <v>roaring moon</v>
      </c>
      <c r="G1366" s="196">
        <v>1005.0</v>
      </c>
      <c r="H1366" s="191" t="s">
        <v>1254</v>
      </c>
      <c r="I1366" s="191"/>
      <c r="J1366" s="191" t="s">
        <v>1254</v>
      </c>
      <c r="K1366" s="191" t="s">
        <v>4763</v>
      </c>
      <c r="L1366" s="191" t="s">
        <v>1254</v>
      </c>
    </row>
    <row r="1367">
      <c r="A1367" s="36" t="s">
        <v>1220</v>
      </c>
      <c r="B1367" s="191"/>
      <c r="C1367" s="36"/>
      <c r="D1367" s="36"/>
      <c r="E1367" s="195" t="str">
        <f t="shared" si="1"/>
        <v>1006</v>
      </c>
      <c r="F1367" s="36" t="str">
        <f t="shared" si="2"/>
        <v>iron valiant</v>
      </c>
      <c r="G1367" s="196">
        <v>1006.0</v>
      </c>
      <c r="H1367" s="191" t="s">
        <v>1254</v>
      </c>
      <c r="I1367" s="191"/>
      <c r="J1367" s="191" t="s">
        <v>1254</v>
      </c>
      <c r="K1367" s="191" t="s">
        <v>4764</v>
      </c>
      <c r="L1367" s="191" t="s">
        <v>1254</v>
      </c>
    </row>
    <row r="1368">
      <c r="A1368" s="36" t="s">
        <v>1221</v>
      </c>
      <c r="B1368" s="191"/>
      <c r="C1368" s="36"/>
      <c r="D1368" s="36"/>
      <c r="E1368" s="195" t="str">
        <f t="shared" si="1"/>
        <v>1007</v>
      </c>
      <c r="F1368" s="36" t="str">
        <f t="shared" si="2"/>
        <v>koraidon</v>
      </c>
      <c r="G1368" s="196">
        <v>1007.0</v>
      </c>
      <c r="H1368" s="191" t="s">
        <v>1254</v>
      </c>
      <c r="I1368" s="191"/>
      <c r="J1368" s="191" t="s">
        <v>1254</v>
      </c>
      <c r="K1368" s="191" t="s">
        <v>4765</v>
      </c>
      <c r="L1368" s="191" t="s">
        <v>1254</v>
      </c>
    </row>
    <row r="1369">
      <c r="A1369" s="191" t="s">
        <v>1222</v>
      </c>
      <c r="B1369" s="191"/>
      <c r="C1369" s="36"/>
      <c r="D1369" s="36"/>
      <c r="E1369" s="195" t="str">
        <f t="shared" si="1"/>
        <v>1008</v>
      </c>
      <c r="F1369" s="36" t="str">
        <f t="shared" si="2"/>
        <v>miraidon</v>
      </c>
      <c r="G1369" s="196">
        <v>1008.0</v>
      </c>
      <c r="H1369" s="191" t="s">
        <v>1254</v>
      </c>
      <c r="I1369" s="191"/>
      <c r="J1369" s="191" t="s">
        <v>1254</v>
      </c>
      <c r="K1369" s="191" t="s">
        <v>4766</v>
      </c>
      <c r="L1369" s="191" t="s">
        <v>1254</v>
      </c>
    </row>
    <row r="1370">
      <c r="A1370" s="191" t="s">
        <v>1223</v>
      </c>
      <c r="B1370" s="191"/>
      <c r="C1370" s="36"/>
      <c r="D1370" s="36"/>
      <c r="E1370" s="195" t="str">
        <f t="shared" si="1"/>
        <v>1009</v>
      </c>
      <c r="F1370" s="36" t="str">
        <f t="shared" si="2"/>
        <v>walking wake</v>
      </c>
      <c r="G1370" s="196">
        <v>1009.0</v>
      </c>
      <c r="H1370" s="191" t="s">
        <v>1254</v>
      </c>
      <c r="I1370" s="191"/>
      <c r="J1370" s="191" t="s">
        <v>1254</v>
      </c>
      <c r="K1370" s="191" t="s">
        <v>4767</v>
      </c>
      <c r="L1370" s="191" t="s">
        <v>1254</v>
      </c>
    </row>
    <row r="1371">
      <c r="A1371" s="191" t="s">
        <v>1224</v>
      </c>
      <c r="B1371" s="191"/>
      <c r="C1371" s="36"/>
      <c r="D1371" s="36"/>
      <c r="E1371" s="195" t="str">
        <f t="shared" si="1"/>
        <v>1010</v>
      </c>
      <c r="F1371" s="36" t="str">
        <f t="shared" si="2"/>
        <v>iron leaves</v>
      </c>
      <c r="G1371" s="196">
        <v>1010.0</v>
      </c>
      <c r="H1371" s="191" t="s">
        <v>1254</v>
      </c>
      <c r="I1371" s="191"/>
      <c r="J1371" s="191" t="s">
        <v>1254</v>
      </c>
      <c r="K1371" s="191" t="s">
        <v>4768</v>
      </c>
      <c r="L1371" s="191" t="s">
        <v>1254</v>
      </c>
    </row>
    <row r="1372">
      <c r="A1372" s="191" t="s">
        <v>1225</v>
      </c>
      <c r="B1372" s="191"/>
      <c r="C1372" s="36"/>
      <c r="D1372" s="36"/>
      <c r="E1372" s="195" t="str">
        <f t="shared" si="1"/>
        <v>1011</v>
      </c>
      <c r="F1372" s="36" t="str">
        <f t="shared" si="2"/>
        <v>dipplin</v>
      </c>
      <c r="G1372" s="196">
        <v>1011.0</v>
      </c>
      <c r="H1372" s="191" t="s">
        <v>1254</v>
      </c>
      <c r="I1372" s="191"/>
      <c r="J1372" s="191" t="s">
        <v>1254</v>
      </c>
      <c r="K1372" s="191" t="s">
        <v>4769</v>
      </c>
      <c r="L1372" s="191" t="s">
        <v>1254</v>
      </c>
    </row>
    <row r="1373">
      <c r="A1373" s="191" t="s">
        <v>1226</v>
      </c>
      <c r="B1373" s="191" t="s">
        <v>1227</v>
      </c>
      <c r="C1373" s="36"/>
      <c r="D1373" s="36"/>
      <c r="E1373" s="195" t="str">
        <f t="shared" si="1"/>
        <v>1012</v>
      </c>
      <c r="F1373" s="36" t="str">
        <f t="shared" si="2"/>
        <v>poltchageist</v>
      </c>
      <c r="G1373" s="196">
        <v>1012.0</v>
      </c>
      <c r="H1373" s="191"/>
      <c r="I1373" s="191"/>
      <c r="J1373" s="191"/>
      <c r="K1373" s="191" t="s">
        <v>4770</v>
      </c>
      <c r="L1373" s="191" t="s">
        <v>1254</v>
      </c>
    </row>
    <row r="1374">
      <c r="A1374" s="191" t="s">
        <v>1226</v>
      </c>
      <c r="B1374" s="191" t="s">
        <v>1228</v>
      </c>
      <c r="C1374" s="198">
        <v>-1.0</v>
      </c>
      <c r="D1374" s="36"/>
      <c r="E1374" s="195" t="str">
        <f t="shared" si="1"/>
        <v>1012-1</v>
      </c>
      <c r="F1374" s="36" t="str">
        <f t="shared" si="2"/>
        <v>poltchageist-1</v>
      </c>
      <c r="G1374" s="196">
        <v>1012.0</v>
      </c>
      <c r="H1374" s="191"/>
      <c r="I1374" s="191"/>
      <c r="J1374" s="191"/>
      <c r="K1374" s="191" t="s">
        <v>4770</v>
      </c>
      <c r="L1374" s="191" t="s">
        <v>1254</v>
      </c>
    </row>
    <row r="1375">
      <c r="A1375" s="191" t="s">
        <v>1229</v>
      </c>
      <c r="B1375" s="191" t="s">
        <v>1230</v>
      </c>
      <c r="C1375" s="36"/>
      <c r="D1375" s="36"/>
      <c r="E1375" s="195" t="str">
        <f t="shared" si="1"/>
        <v>1013</v>
      </c>
      <c r="F1375" s="36" t="str">
        <f t="shared" si="2"/>
        <v>sinistcha</v>
      </c>
      <c r="G1375" s="196">
        <v>1013.0</v>
      </c>
      <c r="H1375" s="191" t="s">
        <v>1254</v>
      </c>
      <c r="I1375" s="191"/>
      <c r="J1375" s="191" t="s">
        <v>1254</v>
      </c>
      <c r="K1375" s="191" t="s">
        <v>4771</v>
      </c>
      <c r="L1375" s="191" t="s">
        <v>1254</v>
      </c>
    </row>
    <row r="1376">
      <c r="A1376" s="191" t="s">
        <v>1229</v>
      </c>
      <c r="B1376" s="191" t="s">
        <v>1231</v>
      </c>
      <c r="C1376" s="198">
        <v>-1.0</v>
      </c>
      <c r="D1376" s="36"/>
      <c r="E1376" s="195" t="str">
        <f t="shared" si="1"/>
        <v>1013-1</v>
      </c>
      <c r="F1376" s="36" t="str">
        <f t="shared" si="2"/>
        <v>sinistcha-1</v>
      </c>
      <c r="G1376" s="196">
        <v>1013.0</v>
      </c>
      <c r="H1376" s="191" t="s">
        <v>1254</v>
      </c>
      <c r="I1376" s="191"/>
      <c r="J1376" s="191" t="s">
        <v>1254</v>
      </c>
      <c r="K1376" s="191" t="s">
        <v>4771</v>
      </c>
      <c r="L1376" s="191" t="s">
        <v>1254</v>
      </c>
    </row>
    <row r="1377">
      <c r="A1377" s="191" t="s">
        <v>1232</v>
      </c>
      <c r="B1377" s="191"/>
      <c r="C1377" s="36"/>
      <c r="D1377" s="36"/>
      <c r="E1377" s="195" t="str">
        <f t="shared" si="1"/>
        <v>1014</v>
      </c>
      <c r="F1377" s="36" t="str">
        <f t="shared" si="2"/>
        <v>okidogi</v>
      </c>
      <c r="G1377" s="196">
        <v>1014.0</v>
      </c>
      <c r="H1377" s="191" t="s">
        <v>1254</v>
      </c>
      <c r="I1377" s="191"/>
      <c r="J1377" s="191" t="s">
        <v>1254</v>
      </c>
      <c r="K1377" s="191" t="s">
        <v>4772</v>
      </c>
      <c r="L1377" s="191" t="s">
        <v>1254</v>
      </c>
    </row>
    <row r="1378">
      <c r="A1378" s="191" t="s">
        <v>1233</v>
      </c>
      <c r="B1378" s="191"/>
      <c r="C1378" s="36"/>
      <c r="D1378" s="36"/>
      <c r="E1378" s="195" t="str">
        <f t="shared" si="1"/>
        <v>1015</v>
      </c>
      <c r="F1378" s="36" t="str">
        <f t="shared" si="2"/>
        <v>munkidori</v>
      </c>
      <c r="G1378" s="196">
        <v>1015.0</v>
      </c>
      <c r="H1378" s="191" t="s">
        <v>1254</v>
      </c>
      <c r="I1378" s="191"/>
      <c r="J1378" s="191" t="s">
        <v>1254</v>
      </c>
      <c r="K1378" s="191" t="s">
        <v>4773</v>
      </c>
      <c r="L1378" s="191" t="s">
        <v>1254</v>
      </c>
    </row>
    <row r="1379">
      <c r="A1379" s="191" t="s">
        <v>1234</v>
      </c>
      <c r="B1379" s="191"/>
      <c r="C1379" s="36"/>
      <c r="D1379" s="36"/>
      <c r="E1379" s="195" t="str">
        <f t="shared" si="1"/>
        <v>1016</v>
      </c>
      <c r="F1379" s="36" t="str">
        <f t="shared" si="2"/>
        <v>fezandipiti</v>
      </c>
      <c r="G1379" s="196">
        <v>1016.0</v>
      </c>
      <c r="H1379" s="191" t="s">
        <v>1254</v>
      </c>
      <c r="I1379" s="191"/>
      <c r="J1379" s="191" t="s">
        <v>1254</v>
      </c>
      <c r="K1379" s="191" t="s">
        <v>4774</v>
      </c>
      <c r="L1379" s="191" t="s">
        <v>1254</v>
      </c>
    </row>
    <row r="1380">
      <c r="A1380" s="191" t="s">
        <v>1235</v>
      </c>
      <c r="B1380" s="191"/>
      <c r="C1380" s="36"/>
      <c r="D1380" s="36"/>
      <c r="E1380" s="195" t="str">
        <f t="shared" si="1"/>
        <v>1017</v>
      </c>
      <c r="F1380" s="36" t="str">
        <f t="shared" si="2"/>
        <v>ogerpon</v>
      </c>
      <c r="G1380" s="196">
        <v>1017.0</v>
      </c>
      <c r="H1380" s="191"/>
      <c r="I1380" s="191"/>
      <c r="J1380" s="191"/>
      <c r="K1380" s="191" t="s">
        <v>4775</v>
      </c>
      <c r="L1380" s="191" t="s">
        <v>1254</v>
      </c>
    </row>
    <row r="1381">
      <c r="A1381" s="190" t="s">
        <v>1236</v>
      </c>
      <c r="B1381" s="191"/>
      <c r="C1381" s="36"/>
      <c r="D1381" s="36"/>
      <c r="E1381" s="195" t="str">
        <f t="shared" si="1"/>
        <v>1018</v>
      </c>
      <c r="F1381" s="36" t="str">
        <f t="shared" si="2"/>
        <v>archaludon</v>
      </c>
      <c r="G1381" s="197">
        <v>1018.0</v>
      </c>
      <c r="H1381" s="191"/>
      <c r="I1381" s="191"/>
      <c r="J1381" s="191"/>
      <c r="K1381" s="191" t="s">
        <v>4776</v>
      </c>
      <c r="L1381" s="191" t="s">
        <v>1254</v>
      </c>
    </row>
    <row r="1382">
      <c r="A1382" s="191" t="s">
        <v>1237</v>
      </c>
      <c r="B1382" s="191"/>
      <c r="C1382" s="36"/>
      <c r="D1382" s="36"/>
      <c r="E1382" s="195" t="str">
        <f t="shared" si="1"/>
        <v>1019</v>
      </c>
      <c r="F1382" s="36" t="str">
        <f t="shared" si="2"/>
        <v>hydrapple</v>
      </c>
      <c r="G1382" s="196">
        <v>1019.0</v>
      </c>
      <c r="H1382" s="191"/>
      <c r="I1382" s="191"/>
      <c r="J1382" s="191"/>
      <c r="K1382" s="191" t="s">
        <v>4777</v>
      </c>
      <c r="L1382" s="191" t="s">
        <v>1254</v>
      </c>
    </row>
    <row r="1383">
      <c r="A1383" s="191" t="s">
        <v>1238</v>
      </c>
      <c r="B1383" s="191"/>
      <c r="C1383" s="36"/>
      <c r="D1383" s="36"/>
      <c r="E1383" s="195" t="str">
        <f t="shared" si="1"/>
        <v>1020</v>
      </c>
      <c r="F1383" s="36" t="str">
        <f t="shared" si="2"/>
        <v>gouging fire</v>
      </c>
      <c r="G1383" s="196">
        <v>1020.0</v>
      </c>
      <c r="H1383" s="191"/>
      <c r="I1383" s="191"/>
      <c r="J1383" s="191"/>
      <c r="K1383" s="191" t="s">
        <v>4778</v>
      </c>
      <c r="L1383" s="191" t="s">
        <v>1254</v>
      </c>
    </row>
    <row r="1384">
      <c r="A1384" s="191" t="s">
        <v>1239</v>
      </c>
      <c r="B1384" s="191"/>
      <c r="C1384" s="36"/>
      <c r="D1384" s="36"/>
      <c r="E1384" s="195" t="str">
        <f t="shared" si="1"/>
        <v>1021</v>
      </c>
      <c r="F1384" s="36" t="str">
        <f t="shared" si="2"/>
        <v>raging bolt</v>
      </c>
      <c r="G1384" s="196">
        <v>1021.0</v>
      </c>
      <c r="H1384" s="191"/>
      <c r="I1384" s="191"/>
      <c r="J1384" s="191"/>
      <c r="K1384" s="191" t="s">
        <v>4779</v>
      </c>
      <c r="L1384" s="191" t="s">
        <v>1254</v>
      </c>
    </row>
    <row r="1385">
      <c r="A1385" s="191" t="s">
        <v>1240</v>
      </c>
      <c r="B1385" s="191"/>
      <c r="C1385" s="36"/>
      <c r="D1385" s="36"/>
      <c r="E1385" s="195" t="str">
        <f t="shared" si="1"/>
        <v>1022</v>
      </c>
      <c r="F1385" s="36" t="str">
        <f t="shared" si="2"/>
        <v>iron boulder</v>
      </c>
      <c r="G1385" s="196">
        <v>1022.0</v>
      </c>
      <c r="H1385" s="191"/>
      <c r="I1385" s="191"/>
      <c r="J1385" s="191"/>
      <c r="K1385" s="191" t="s">
        <v>4780</v>
      </c>
      <c r="L1385" s="191" t="s">
        <v>1254</v>
      </c>
    </row>
    <row r="1386">
      <c r="A1386" s="191" t="s">
        <v>1241</v>
      </c>
      <c r="B1386" s="191"/>
      <c r="C1386" s="36"/>
      <c r="D1386" s="36"/>
      <c r="E1386" s="195" t="str">
        <f t="shared" si="1"/>
        <v>1023</v>
      </c>
      <c r="F1386" s="36" t="str">
        <f t="shared" si="2"/>
        <v>iron crown</v>
      </c>
      <c r="G1386" s="196">
        <v>1023.0</v>
      </c>
      <c r="H1386" s="191"/>
      <c r="I1386" s="191"/>
      <c r="J1386" s="191"/>
      <c r="K1386" s="191" t="s">
        <v>4781</v>
      </c>
      <c r="L1386" s="191" t="s">
        <v>1254</v>
      </c>
    </row>
    <row r="1387">
      <c r="A1387" s="191" t="s">
        <v>1242</v>
      </c>
      <c r="B1387" s="191"/>
      <c r="C1387" s="36"/>
      <c r="D1387" s="36"/>
      <c r="E1387" s="195" t="str">
        <f t="shared" si="1"/>
        <v>1024</v>
      </c>
      <c r="F1387" s="36" t="str">
        <f t="shared" si="2"/>
        <v>terapagos</v>
      </c>
      <c r="G1387" s="196">
        <v>1024.0</v>
      </c>
      <c r="H1387" s="191"/>
      <c r="I1387" s="191"/>
      <c r="J1387" s="191"/>
      <c r="K1387" s="191" t="s">
        <v>4782</v>
      </c>
      <c r="L1387" s="191" t="s">
        <v>1254</v>
      </c>
    </row>
    <row r="1388">
      <c r="A1388" s="191" t="s">
        <v>1243</v>
      </c>
      <c r="B1388" s="191"/>
      <c r="C1388" s="36"/>
      <c r="D1388" s="36"/>
      <c r="E1388" s="195" t="str">
        <f t="shared" si="1"/>
        <v>1025</v>
      </c>
      <c r="F1388" s="36" t="str">
        <f t="shared" si="2"/>
        <v>pecharunt</v>
      </c>
      <c r="G1388" s="196">
        <v>1025.0</v>
      </c>
      <c r="H1388" s="191"/>
      <c r="I1388" s="191"/>
      <c r="J1388" s="191"/>
      <c r="K1388" s="191"/>
      <c r="L1388" s="191" t="s">
        <v>1254</v>
      </c>
    </row>
    <row r="1389">
      <c r="A1389" s="191" t="s">
        <v>236</v>
      </c>
      <c r="B1389" s="191"/>
      <c r="C1389" s="36"/>
      <c r="D1389" s="36"/>
      <c r="E1389" s="195" t="str">
        <f t="shared" si="1"/>
        <v/>
      </c>
      <c r="F1389" s="36" t="str">
        <f t="shared" si="2"/>
        <v>gen</v>
      </c>
      <c r="G1389" s="192"/>
      <c r="H1389" s="191" t="s">
        <v>1254</v>
      </c>
      <c r="I1389" s="191"/>
      <c r="J1389" s="191" t="s">
        <v>1254</v>
      </c>
      <c r="K1389" s="191" t="s">
        <v>1254</v>
      </c>
      <c r="L1389" s="191" t="s">
        <v>1254</v>
      </c>
    </row>
    <row r="1390">
      <c r="A1390" s="191" t="s">
        <v>236</v>
      </c>
      <c r="B1390" s="191"/>
      <c r="C1390" s="36"/>
      <c r="D1390" s="36"/>
      <c r="E1390" s="195" t="str">
        <f t="shared" si="1"/>
        <v/>
      </c>
      <c r="F1390" s="36" t="str">
        <f t="shared" si="2"/>
        <v>gen</v>
      </c>
      <c r="G1390" s="192"/>
      <c r="H1390" s="191" t="s">
        <v>1254</v>
      </c>
      <c r="I1390" s="191"/>
      <c r="J1390" s="191" t="s">
        <v>1254</v>
      </c>
      <c r="K1390" s="191" t="s">
        <v>1254</v>
      </c>
      <c r="L1390" s="191" t="s">
        <v>1254</v>
      </c>
    </row>
    <row r="1391">
      <c r="A1391" s="191" t="s">
        <v>236</v>
      </c>
      <c r="B1391" s="191"/>
      <c r="C1391" s="36"/>
      <c r="D1391" s="36"/>
      <c r="E1391" s="195" t="str">
        <f t="shared" si="1"/>
        <v/>
      </c>
      <c r="F1391" s="36" t="str">
        <f t="shared" si="2"/>
        <v>gen</v>
      </c>
      <c r="G1391" s="192"/>
      <c r="H1391" s="191" t="s">
        <v>1254</v>
      </c>
      <c r="I1391" s="191"/>
      <c r="J1391" s="191" t="s">
        <v>1254</v>
      </c>
      <c r="K1391" s="191" t="s">
        <v>1254</v>
      </c>
      <c r="L1391" s="191" t="s">
        <v>1254</v>
      </c>
    </row>
    <row r="1392">
      <c r="A1392" s="191" t="s">
        <v>236</v>
      </c>
      <c r="B1392" s="191"/>
      <c r="C1392" s="36"/>
      <c r="D1392" s="36"/>
      <c r="E1392" s="195" t="str">
        <f t="shared" si="1"/>
        <v/>
      </c>
      <c r="F1392" s="36" t="str">
        <f t="shared" si="2"/>
        <v>gen</v>
      </c>
      <c r="G1392" s="192"/>
      <c r="H1392" s="191" t="s">
        <v>1254</v>
      </c>
      <c r="I1392" s="191"/>
      <c r="J1392" s="191" t="s">
        <v>1254</v>
      </c>
      <c r="K1392" s="191" t="s">
        <v>1254</v>
      </c>
      <c r="L1392" s="191" t="s">
        <v>1254</v>
      </c>
    </row>
    <row r="1393">
      <c r="A1393" s="191" t="s">
        <v>236</v>
      </c>
      <c r="B1393" s="191"/>
      <c r="C1393" s="36"/>
      <c r="D1393" s="36"/>
      <c r="E1393" s="195" t="str">
        <f t="shared" si="1"/>
        <v/>
      </c>
      <c r="F1393" s="36" t="str">
        <f t="shared" si="2"/>
        <v>gen</v>
      </c>
      <c r="G1393" s="192"/>
      <c r="H1393" s="191" t="s">
        <v>1254</v>
      </c>
      <c r="I1393" s="191"/>
      <c r="J1393" s="191" t="s">
        <v>1254</v>
      </c>
      <c r="K1393" s="191" t="s">
        <v>1254</v>
      </c>
      <c r="L1393" s="191" t="s">
        <v>1254</v>
      </c>
    </row>
    <row r="1394">
      <c r="A1394" s="191" t="s">
        <v>236</v>
      </c>
      <c r="B1394" s="191"/>
      <c r="C1394" s="36"/>
      <c r="D1394" s="36"/>
      <c r="E1394" s="195" t="str">
        <f t="shared" si="1"/>
        <v/>
      </c>
      <c r="F1394" s="36" t="str">
        <f t="shared" si="2"/>
        <v>gen</v>
      </c>
      <c r="G1394" s="192"/>
      <c r="H1394" s="191" t="s">
        <v>1254</v>
      </c>
      <c r="I1394" s="191"/>
      <c r="J1394" s="191" t="s">
        <v>1254</v>
      </c>
      <c r="K1394" s="191" t="s">
        <v>1254</v>
      </c>
      <c r="L1394" s="191" t="s">
        <v>1254</v>
      </c>
    </row>
    <row r="1395">
      <c r="A1395" s="191" t="s">
        <v>236</v>
      </c>
      <c r="B1395" s="191"/>
      <c r="C1395" s="36"/>
      <c r="D1395" s="36"/>
      <c r="E1395" s="195" t="str">
        <f t="shared" si="1"/>
        <v/>
      </c>
      <c r="F1395" s="36" t="str">
        <f t="shared" si="2"/>
        <v>gen</v>
      </c>
      <c r="G1395" s="192"/>
      <c r="H1395" s="191" t="s">
        <v>1254</v>
      </c>
      <c r="I1395" s="191"/>
      <c r="J1395" s="191" t="s">
        <v>1254</v>
      </c>
      <c r="K1395" s="191" t="s">
        <v>1254</v>
      </c>
      <c r="L1395" s="191" t="s">
        <v>1254</v>
      </c>
    </row>
    <row r="1396">
      <c r="A1396" s="191" t="s">
        <v>236</v>
      </c>
      <c r="B1396" s="191"/>
      <c r="C1396" s="36"/>
      <c r="D1396" s="36"/>
      <c r="E1396" s="195" t="str">
        <f t="shared" si="1"/>
        <v/>
      </c>
      <c r="F1396" s="36" t="str">
        <f t="shared" si="2"/>
        <v>gen</v>
      </c>
      <c r="G1396" s="192"/>
      <c r="H1396" s="191" t="s">
        <v>1254</v>
      </c>
      <c r="I1396" s="191"/>
      <c r="J1396" s="191" t="s">
        <v>1254</v>
      </c>
      <c r="K1396" s="191" t="s">
        <v>1254</v>
      </c>
      <c r="L1396" s="191" t="s">
        <v>1254</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sheetData>
    <row r="1">
      <c r="A1" s="204" t="s">
        <v>4783</v>
      </c>
      <c r="B1" s="205"/>
      <c r="C1" s="206" t="s">
        <v>4784</v>
      </c>
      <c r="D1" s="205"/>
      <c r="E1" s="204" t="s">
        <v>4785</v>
      </c>
      <c r="F1" s="205"/>
      <c r="G1" s="204" t="s">
        <v>4786</v>
      </c>
      <c r="H1" s="205"/>
      <c r="I1" s="204" t="s">
        <v>4787</v>
      </c>
      <c r="J1" s="205"/>
      <c r="K1" s="205"/>
      <c r="L1" s="205"/>
      <c r="M1" s="205"/>
    </row>
    <row r="2">
      <c r="A2" s="207" t="str">
        <f>IFERROR(__xludf.DUMMYFUNCTION("IFERROR(IFERROR(IMPORTRANGE(IMPORTER!$B$2,""S-LivingForm!""&amp;(K9)),IMPORTRANGE(IMPORTER!$B$2,""S-LivingFormDex!""&amp;(K9))),IMPORTRANGE(IMPORTER!$B$2,""SHINY-LivingFormDex!""&amp;(K9)))"),"#VALUE!")</f>
        <v>#VALUE!</v>
      </c>
      <c r="B2" s="208" t="str">
        <f>IFERROR(__xludf.DUMMYFUNCTION("IFERROR(IFERROR(IMPORTRANGE(IMPORTER!$B$2,""S-LivingForm!J2:J""),IMPORTRANGE(IMPORTER!$B$2,""S-LivingFormDex!J2:J"")),IMPORTRANGE(IMPORTER!$B$2,""SHINY-LivingFormDex!J2:J""))"),"#N/A")</f>
        <v>#N/A</v>
      </c>
      <c r="C2" s="207" t="str">
        <f>IFERROR(__xludf.DUMMYFUNCTION("iferror(IMPORTRANGE(IMPORTER!$B$2,""S-LivingFormLITE!""&amp;(K9)),IMPORTRANGE(IMPORTER!$B$2,""SHINYLivingFormLITEDex!""&amp;(K9)))"),"#VALUE!")</f>
        <v>#VALUE!</v>
      </c>
      <c r="D2" s="208" t="str">
        <f>IFERROR(__xludf.DUMMYFUNCTION("iferror(IMPORTRANGE(IMPORTER!$B$2,""S-LivingFormLITE!J2:J""),IMPORTRANGE(IMPORTER!$B$2,""SHINYLivingFormLITEDex!J2:J""))"),"#N/A")</f>
        <v>#N/A</v>
      </c>
      <c r="E2" s="207" t="str">
        <f>IFERROR(__xludf.DUMMYFUNCTION("IFERROR(iferror(IMPORTRANGE(IMPORTER!$B$2,""S-Living!""&amp;(K9)),IMPORTRANGE(IMPORTER!$B$2,""S-LivingDex!""&amp;(K9))),IMPORTRANGE(IMPORTER!$B$2,""SHINYLivingDex!""&amp;(K9)))"),"#VALUE!")</f>
        <v>#VALUE!</v>
      </c>
      <c r="F2" s="207" t="str">
        <f>IFERROR(__xludf.DUMMYFUNCTION("IFERROR(iferror(IMPORTRANGE(IMPORTER!$B$2,""S-Living!J2:J""),IMPORTRANGE(IMPORTER!$B$2,""S-LivingDex!J2:J"")),IMPORTRANGE(IMPORTER!$B$2,""SHINYLivingDex!J2:J""))"),"#N/A")</f>
        <v>#N/A</v>
      </c>
      <c r="G2" s="207" t="str">
        <f>IFERROR(__xludf.DUMMYFUNCTION("IFERROR(IMPORTRANGE(IMPORTER!$B$2,""S-FinalFormForm!""&amp;(K9)),IMPORTRANGE(IMPORTER!$B$2,""S-FF-FormDex!""&amp;(K9)))"),"#VALUE!")</f>
        <v>#VALUE!</v>
      </c>
      <c r="H2" s="208" t="str">
        <f>IFERROR(__xludf.DUMMYFUNCTION("IFERROR(IMPORTRANGE(IMPORTER!$B$2,""S-FinalFormForm!J2:J""),IMPORTRANGE(IMPORTER!$B$2,""S-FF-FormDex!J2:J""))"),"#N/A")</f>
        <v>#N/A</v>
      </c>
      <c r="I2" s="207" t="str">
        <f>IFERROR(__xludf.DUMMYFUNCTION("IFERROR(IFERROR(IMPORTRANGE(IMPORTER!$B$2,""S-FinalForm!""&amp;(K9)),IMPORTRANGE(IMPORTER!$B$2,""'SHINY FFDex'!""&amp;(K9))),IMPORTRANGE(IMPORTER!$B$2,""'S-Final Form'!""&amp;(K9)))"),"#VALUE!")</f>
        <v>#VALUE!</v>
      </c>
      <c r="J2" s="207" t="str">
        <f>IFERROR(__xludf.DUMMYFUNCTION("IFERROR(IFERROR(IMPORTRANGE(IMPORTER!$B$2,""S-FinalForm!J2:J""),IMPORTRANGE(IMPORTER!$B$2,""'SHINY FFDex'!J2:J"")),IMPORTRANGE(IMPORTER!$B$2,""'S-Final Form'!J2:J""))"),"#N/A")</f>
        <v>#N/A</v>
      </c>
      <c r="K2" s="207" t="str">
        <f>IFERROR(__xludf.DUMMYFUNCTION("SPLIT(Key!B3,"" "")"),"Shiny")</f>
        <v>Shiny</v>
      </c>
      <c r="L2" s="207" t="str">
        <f>IFERROR(__xludf.DUMMYFUNCTION("""COMPUTED_VALUE"""),"Version")</f>
        <v>Version</v>
      </c>
      <c r="M2" s="207">
        <f>IFERROR(__xludf.DUMMYFUNCTION("""COMPUTED_VALUE"""),1.4)</f>
        <v>1.4</v>
      </c>
    </row>
    <row r="3">
      <c r="A3" s="209"/>
      <c r="B3" s="210"/>
      <c r="C3" s="209"/>
      <c r="D3" s="210"/>
      <c r="E3" s="209"/>
      <c r="F3" s="210"/>
      <c r="G3" s="209"/>
      <c r="H3" s="210"/>
      <c r="I3" s="209"/>
      <c r="J3" s="210"/>
      <c r="K3" s="211">
        <f>IFERROR(__xludf.DUMMYFUNCTION("SPLIT(M2,""."")"),1.0)</f>
        <v>1</v>
      </c>
      <c r="L3" s="211">
        <f>IFERROR(__xludf.DUMMYFUNCTION("""COMPUTED_VALUE"""),4.0)</f>
        <v>4</v>
      </c>
      <c r="M3" s="211"/>
    </row>
    <row r="4">
      <c r="A4" s="207"/>
      <c r="B4" s="212"/>
      <c r="C4" s="207"/>
      <c r="D4" s="212"/>
      <c r="E4" s="207"/>
      <c r="F4" s="212"/>
      <c r="G4" s="207"/>
      <c r="H4" s="212"/>
      <c r="I4" s="207"/>
      <c r="J4" s="212"/>
      <c r="K4" s="207" t="str">
        <f>IFERROR(__xludf.DUMMYFUNCTION("split(IMPORTER!B3,"" "")"),"#VALUE!")</f>
        <v>#VALUE!</v>
      </c>
      <c r="L4" s="207"/>
      <c r="M4" s="213"/>
    </row>
    <row r="5">
      <c r="A5" s="209"/>
      <c r="B5" s="210"/>
      <c r="C5" s="209"/>
      <c r="D5" s="210"/>
      <c r="E5" s="209"/>
      <c r="F5" s="214"/>
      <c r="G5" s="209"/>
      <c r="H5" s="210"/>
      <c r="I5" s="209"/>
      <c r="J5" s="210"/>
      <c r="K5" s="211" t="str">
        <f>IFERROR(__xludf.DUMMYFUNCTION("SPLIT(M4,""."")"),"#VALUE!")</f>
        <v>#VALUE!</v>
      </c>
      <c r="L5" s="211"/>
      <c r="M5" s="209"/>
    </row>
    <row r="6">
      <c r="A6" s="207"/>
      <c r="B6" s="212"/>
      <c r="C6" s="207"/>
      <c r="D6" s="212"/>
      <c r="E6" s="207"/>
      <c r="F6" s="212"/>
      <c r="G6" s="207"/>
      <c r="H6" s="212"/>
      <c r="I6" s="207"/>
      <c r="J6" s="208"/>
      <c r="K6" s="213" t="str">
        <f>if(K3=K5,0,if(K3&gt;K5,-5,5))</f>
        <v>#VALUE!</v>
      </c>
      <c r="L6" s="213">
        <f>if(L3=L5,0,if(L3&gt;L5,-2,2))</f>
        <v>-2</v>
      </c>
      <c r="M6" s="213">
        <f>if(M3=M5,0,if(M3&gt;M5,-1,1))</f>
        <v>0</v>
      </c>
    </row>
    <row r="7">
      <c r="A7" s="209"/>
      <c r="B7" s="210"/>
      <c r="C7" s="209"/>
      <c r="D7" s="210"/>
      <c r="E7" s="209"/>
      <c r="F7" s="210"/>
      <c r="G7" s="209"/>
      <c r="H7" s="210"/>
      <c r="I7" s="209"/>
      <c r="J7" s="210"/>
      <c r="K7" s="209"/>
      <c r="L7" s="209"/>
      <c r="M7" s="209"/>
    </row>
    <row r="8">
      <c r="A8" s="207"/>
      <c r="B8" s="212"/>
      <c r="C8" s="207"/>
      <c r="D8" s="208"/>
      <c r="E8" s="207"/>
      <c r="F8" s="212"/>
      <c r="G8" s="207"/>
      <c r="H8" s="208"/>
      <c r="I8" s="207"/>
      <c r="J8" s="208"/>
      <c r="K8" s="215" t="s">
        <v>4788</v>
      </c>
      <c r="L8" s="207"/>
      <c r="M8" s="207"/>
    </row>
    <row r="9">
      <c r="A9" s="209"/>
      <c r="B9" s="210"/>
      <c r="C9" s="209"/>
      <c r="D9" s="210"/>
      <c r="E9" s="209"/>
      <c r="F9" s="210"/>
      <c r="G9" s="209"/>
      <c r="H9" s="214"/>
      <c r="I9" s="209"/>
      <c r="J9" s="210"/>
      <c r="K9" s="209" t="str">
        <f>if(K5&lt;=1,if(L5&lt;=2,"S2:S","U2:U"),"U2:U")</f>
        <v>#VALUE!</v>
      </c>
      <c r="L9" s="209"/>
      <c r="M9" s="209"/>
    </row>
    <row r="10">
      <c r="A10" s="207"/>
      <c r="B10" s="212"/>
      <c r="C10" s="207"/>
      <c r="D10" s="212"/>
      <c r="E10" s="207"/>
      <c r="F10" s="212"/>
      <c r="G10" s="207"/>
      <c r="H10" s="208"/>
      <c r="I10" s="207"/>
      <c r="J10" s="212"/>
      <c r="K10" s="207"/>
      <c r="L10" s="207"/>
      <c r="M10" s="207"/>
    </row>
    <row r="11">
      <c r="A11" s="209"/>
      <c r="B11" s="210"/>
      <c r="C11" s="209"/>
      <c r="D11" s="214"/>
      <c r="E11" s="209"/>
      <c r="F11" s="210"/>
      <c r="G11" s="209"/>
      <c r="H11" s="210"/>
      <c r="I11" s="209"/>
      <c r="J11" s="210"/>
      <c r="K11" s="209"/>
      <c r="L11" s="209"/>
      <c r="M11" s="209"/>
    </row>
    <row r="12">
      <c r="A12" s="207"/>
      <c r="B12" s="212"/>
      <c r="C12" s="207"/>
      <c r="D12" s="212"/>
      <c r="E12" s="207"/>
      <c r="F12" s="208"/>
      <c r="G12" s="207"/>
      <c r="H12" s="212"/>
      <c r="I12" s="207"/>
      <c r="J12" s="208"/>
      <c r="K12" s="207"/>
      <c r="L12" s="207"/>
      <c r="M12" s="207"/>
    </row>
    <row r="13">
      <c r="A13" s="209"/>
      <c r="B13" s="210"/>
      <c r="C13" s="209"/>
      <c r="D13" s="210"/>
      <c r="E13" s="209"/>
      <c r="F13" s="210"/>
      <c r="G13" s="209"/>
      <c r="H13" s="210"/>
      <c r="I13" s="209"/>
      <c r="J13" s="214"/>
      <c r="K13" s="209"/>
      <c r="L13" s="209"/>
      <c r="M13" s="209"/>
    </row>
    <row r="14">
      <c r="A14" s="207"/>
      <c r="B14" s="212"/>
      <c r="C14" s="207"/>
      <c r="D14" s="208"/>
      <c r="E14" s="207"/>
      <c r="F14" s="212"/>
      <c r="G14" s="207"/>
      <c r="H14" s="212"/>
      <c r="I14" s="207"/>
      <c r="J14" s="212"/>
      <c r="K14" s="207" t="str">
        <f>K11</f>
        <v/>
      </c>
      <c r="L14" s="207"/>
      <c r="M14" s="207"/>
    </row>
    <row r="15">
      <c r="A15" s="209"/>
      <c r="B15" s="210"/>
      <c r="C15" s="209"/>
      <c r="D15" s="210"/>
      <c r="E15" s="209"/>
      <c r="F15" s="210"/>
      <c r="G15" s="209"/>
      <c r="H15" s="210"/>
      <c r="I15" s="209"/>
      <c r="J15" s="210"/>
      <c r="K15" s="209"/>
      <c r="L15" s="209"/>
      <c r="M15" s="209"/>
    </row>
    <row r="16">
      <c r="A16" s="207"/>
      <c r="B16" s="212"/>
      <c r="C16" s="207"/>
      <c r="D16" s="212"/>
      <c r="E16" s="207"/>
      <c r="F16" s="212"/>
      <c r="G16" s="207"/>
      <c r="H16" s="208"/>
      <c r="I16" s="207"/>
      <c r="J16" s="212"/>
      <c r="K16" s="207"/>
      <c r="L16" s="207"/>
      <c r="M16" s="207"/>
    </row>
    <row r="17">
      <c r="A17" s="209"/>
      <c r="B17" s="210"/>
      <c r="C17" s="209"/>
      <c r="D17" s="214"/>
      <c r="E17" s="209"/>
      <c r="F17" s="210"/>
      <c r="G17" s="209"/>
      <c r="H17" s="210"/>
      <c r="I17" s="209"/>
      <c r="J17" s="210"/>
      <c r="K17" s="209"/>
      <c r="L17" s="209"/>
      <c r="M17" s="209"/>
    </row>
    <row r="18">
      <c r="A18" s="207"/>
      <c r="B18" s="212"/>
      <c r="C18" s="207"/>
      <c r="D18" s="212"/>
      <c r="E18" s="207"/>
      <c r="F18" s="212"/>
      <c r="G18" s="207"/>
      <c r="H18" s="212"/>
      <c r="I18" s="207"/>
      <c r="J18" s="212"/>
      <c r="K18" s="207"/>
      <c r="L18" s="207"/>
      <c r="M18" s="207"/>
    </row>
    <row r="19">
      <c r="A19" s="209"/>
      <c r="B19" s="210"/>
      <c r="C19" s="209"/>
      <c r="D19" s="210"/>
      <c r="E19" s="209"/>
      <c r="F19" s="210"/>
      <c r="G19" s="209"/>
      <c r="H19" s="210"/>
      <c r="I19" s="209"/>
      <c r="J19" s="210"/>
      <c r="K19" s="209"/>
      <c r="L19" s="209"/>
      <c r="M19" s="209"/>
    </row>
    <row r="20">
      <c r="A20" s="207"/>
      <c r="B20" s="212"/>
      <c r="C20" s="207"/>
      <c r="D20" s="212"/>
      <c r="E20" s="207"/>
      <c r="F20" s="212"/>
      <c r="G20" s="207"/>
      <c r="H20" s="212"/>
      <c r="I20" s="207"/>
      <c r="J20" s="212"/>
      <c r="K20" s="207"/>
      <c r="L20" s="207"/>
      <c r="M20" s="207"/>
    </row>
    <row r="21">
      <c r="A21" s="209"/>
      <c r="B21" s="210"/>
      <c r="C21" s="209"/>
      <c r="D21" s="210"/>
      <c r="E21" s="209"/>
      <c r="F21" s="210"/>
      <c r="G21" s="209"/>
      <c r="H21" s="210"/>
      <c r="I21" s="209"/>
      <c r="J21" s="210"/>
      <c r="K21" s="209"/>
      <c r="L21" s="209"/>
      <c r="M21" s="209"/>
    </row>
    <row r="22">
      <c r="A22" s="207"/>
      <c r="B22" s="212"/>
      <c r="C22" s="207"/>
      <c r="D22" s="212"/>
      <c r="E22" s="207"/>
      <c r="F22" s="212"/>
      <c r="G22" s="207"/>
      <c r="H22" s="212"/>
      <c r="I22" s="207"/>
      <c r="J22" s="212"/>
      <c r="K22" s="207"/>
      <c r="L22" s="207"/>
      <c r="M22" s="207"/>
    </row>
    <row r="23">
      <c r="A23" s="209"/>
      <c r="B23" s="210"/>
      <c r="C23" s="209"/>
      <c r="D23" s="210"/>
      <c r="E23" s="209"/>
      <c r="F23" s="210"/>
      <c r="G23" s="209"/>
      <c r="H23" s="210"/>
      <c r="I23" s="209"/>
      <c r="J23" s="210"/>
      <c r="K23" s="209"/>
      <c r="L23" s="209"/>
      <c r="M23" s="209"/>
    </row>
    <row r="24">
      <c r="A24" s="207"/>
      <c r="B24" s="212"/>
      <c r="C24" s="207"/>
      <c r="D24" s="212"/>
      <c r="E24" s="207"/>
      <c r="F24" s="212"/>
      <c r="G24" s="207"/>
      <c r="H24" s="212"/>
      <c r="I24" s="207"/>
      <c r="J24" s="212"/>
      <c r="K24" s="207"/>
      <c r="L24" s="207"/>
      <c r="M24" s="207"/>
    </row>
    <row r="25">
      <c r="A25" s="209"/>
      <c r="B25" s="210"/>
      <c r="C25" s="209"/>
      <c r="D25" s="210"/>
      <c r="E25" s="209"/>
      <c r="F25" s="210"/>
      <c r="G25" s="209"/>
      <c r="H25" s="210"/>
      <c r="I25" s="209"/>
      <c r="J25" s="210"/>
      <c r="K25" s="209"/>
      <c r="L25" s="209"/>
      <c r="M25" s="209"/>
    </row>
    <row r="26">
      <c r="A26" s="207"/>
      <c r="B26" s="212"/>
      <c r="C26" s="207"/>
      <c r="D26" s="212"/>
      <c r="E26" s="207"/>
      <c r="F26" s="212"/>
      <c r="G26" s="207"/>
      <c r="H26" s="212"/>
      <c r="I26" s="207"/>
      <c r="J26" s="212"/>
      <c r="K26" s="207"/>
      <c r="L26" s="207"/>
      <c r="M26" s="207"/>
    </row>
    <row r="27">
      <c r="A27" s="209"/>
      <c r="B27" s="210"/>
      <c r="C27" s="209"/>
      <c r="D27" s="210"/>
      <c r="E27" s="209"/>
      <c r="F27" s="210"/>
      <c r="G27" s="209"/>
      <c r="H27" s="210"/>
      <c r="I27" s="209"/>
      <c r="J27" s="210"/>
      <c r="K27" s="209"/>
      <c r="L27" s="209"/>
      <c r="M27" s="209"/>
    </row>
    <row r="28">
      <c r="A28" s="207"/>
      <c r="B28" s="212"/>
      <c r="C28" s="207"/>
      <c r="D28" s="212"/>
      <c r="E28" s="207"/>
      <c r="F28" s="212"/>
      <c r="G28" s="207"/>
      <c r="H28" s="212"/>
      <c r="I28" s="207"/>
      <c r="J28" s="212"/>
      <c r="K28" s="207"/>
      <c r="L28" s="207"/>
      <c r="M28" s="207"/>
    </row>
    <row r="29">
      <c r="A29" s="209"/>
      <c r="B29" s="210"/>
      <c r="C29" s="209"/>
      <c r="D29" s="210"/>
      <c r="E29" s="209"/>
      <c r="F29" s="210"/>
      <c r="G29" s="209"/>
      <c r="H29" s="210"/>
      <c r="I29" s="209"/>
      <c r="J29" s="210"/>
      <c r="K29" s="209"/>
      <c r="L29" s="209"/>
      <c r="M29" s="209"/>
    </row>
    <row r="30">
      <c r="A30" s="207"/>
      <c r="B30" s="212"/>
      <c r="C30" s="207"/>
      <c r="D30" s="212"/>
      <c r="E30" s="207"/>
      <c r="F30" s="212"/>
      <c r="G30" s="207"/>
      <c r="H30" s="212"/>
      <c r="I30" s="207"/>
      <c r="J30" s="212"/>
      <c r="K30" s="207"/>
      <c r="L30" s="207"/>
      <c r="M30" s="207"/>
    </row>
    <row r="31">
      <c r="A31" s="209"/>
      <c r="B31" s="210"/>
      <c r="C31" s="209"/>
      <c r="D31" s="210"/>
      <c r="E31" s="209"/>
      <c r="F31" s="210"/>
      <c r="G31" s="209"/>
      <c r="H31" s="210"/>
      <c r="I31" s="209"/>
      <c r="J31" s="210"/>
      <c r="K31" s="209"/>
      <c r="L31" s="209"/>
      <c r="M31" s="209"/>
    </row>
    <row r="32">
      <c r="A32" s="207"/>
      <c r="B32" s="212"/>
      <c r="C32" s="207"/>
      <c r="D32" s="212"/>
      <c r="E32" s="207"/>
      <c r="F32" s="212"/>
      <c r="G32" s="207"/>
      <c r="H32" s="212"/>
      <c r="I32" s="207"/>
      <c r="J32" s="212"/>
      <c r="K32" s="207"/>
      <c r="L32" s="207"/>
      <c r="M32" s="207"/>
    </row>
    <row r="33">
      <c r="A33" s="209"/>
      <c r="B33" s="210"/>
      <c r="C33" s="209"/>
      <c r="D33" s="210"/>
      <c r="E33" s="209"/>
      <c r="F33" s="210"/>
      <c r="G33" s="209"/>
      <c r="H33" s="210"/>
      <c r="I33" s="209"/>
      <c r="J33" s="210"/>
      <c r="K33" s="209"/>
      <c r="L33" s="209"/>
      <c r="M33" s="209"/>
    </row>
    <row r="34">
      <c r="A34" s="207"/>
      <c r="B34" s="212"/>
      <c r="C34" s="207"/>
      <c r="D34" s="212"/>
      <c r="E34" s="207"/>
      <c r="F34" s="212"/>
      <c r="G34" s="207"/>
      <c r="H34" s="212"/>
      <c r="I34" s="207"/>
      <c r="J34" s="212"/>
      <c r="K34" s="207"/>
      <c r="L34" s="207"/>
      <c r="M34" s="207"/>
    </row>
    <row r="35">
      <c r="A35" s="209"/>
      <c r="B35" s="210"/>
      <c r="C35" s="209"/>
      <c r="D35" s="210"/>
      <c r="E35" s="209"/>
      <c r="F35" s="210"/>
      <c r="G35" s="209"/>
      <c r="H35" s="210"/>
      <c r="I35" s="209"/>
      <c r="J35" s="210"/>
      <c r="K35" s="209"/>
      <c r="L35" s="209"/>
      <c r="M35" s="209"/>
    </row>
    <row r="36">
      <c r="A36" s="207"/>
      <c r="B36" s="212"/>
      <c r="C36" s="207"/>
      <c r="D36" s="212"/>
      <c r="E36" s="207"/>
      <c r="F36" s="212"/>
      <c r="G36" s="207"/>
      <c r="H36" s="212"/>
      <c r="I36" s="207"/>
      <c r="J36" s="212"/>
      <c r="K36" s="207"/>
      <c r="L36" s="207"/>
      <c r="M36" s="207"/>
    </row>
    <row r="37">
      <c r="A37" s="209"/>
      <c r="B37" s="210"/>
      <c r="C37" s="209"/>
      <c r="D37" s="210"/>
      <c r="E37" s="209"/>
      <c r="F37" s="210"/>
      <c r="G37" s="209"/>
      <c r="H37" s="210"/>
      <c r="I37" s="209"/>
      <c r="J37" s="210"/>
      <c r="K37" s="209"/>
      <c r="L37" s="209"/>
      <c r="M37" s="209"/>
    </row>
    <row r="38">
      <c r="A38" s="207"/>
      <c r="B38" s="212"/>
      <c r="C38" s="207"/>
      <c r="D38" s="212"/>
      <c r="E38" s="207"/>
      <c r="F38" s="212"/>
      <c r="G38" s="207"/>
      <c r="H38" s="212"/>
      <c r="I38" s="207"/>
      <c r="J38" s="212"/>
      <c r="K38" s="207"/>
      <c r="L38" s="207"/>
      <c r="M38" s="207"/>
    </row>
    <row r="39">
      <c r="A39" s="209"/>
      <c r="B39" s="210"/>
      <c r="C39" s="209"/>
      <c r="D39" s="210"/>
      <c r="E39" s="209"/>
      <c r="F39" s="210"/>
      <c r="G39" s="209"/>
      <c r="H39" s="210"/>
      <c r="I39" s="209"/>
      <c r="J39" s="210"/>
      <c r="K39" s="209"/>
      <c r="L39" s="209"/>
      <c r="M39" s="209"/>
    </row>
    <row r="40">
      <c r="A40" s="207"/>
      <c r="B40" s="212"/>
      <c r="C40" s="207"/>
      <c r="D40" s="212"/>
      <c r="E40" s="207"/>
      <c r="F40" s="212"/>
      <c r="G40" s="207"/>
      <c r="H40" s="212"/>
      <c r="I40" s="207"/>
      <c r="J40" s="212"/>
      <c r="K40" s="207"/>
      <c r="L40" s="207"/>
      <c r="M40" s="207"/>
    </row>
    <row r="41">
      <c r="A41" s="209"/>
      <c r="B41" s="210"/>
      <c r="C41" s="209"/>
      <c r="D41" s="210"/>
      <c r="E41" s="209"/>
      <c r="F41" s="210"/>
      <c r="G41" s="209"/>
      <c r="H41" s="210"/>
      <c r="I41" s="209"/>
      <c r="J41" s="210"/>
      <c r="K41" s="209"/>
      <c r="L41" s="209"/>
      <c r="M41" s="209"/>
    </row>
    <row r="42">
      <c r="A42" s="207"/>
      <c r="B42" s="212"/>
      <c r="C42" s="207"/>
      <c r="D42" s="212"/>
      <c r="E42" s="207"/>
      <c r="F42" s="212"/>
      <c r="G42" s="207"/>
      <c r="H42" s="212"/>
      <c r="I42" s="207"/>
      <c r="J42" s="212"/>
      <c r="K42" s="207"/>
      <c r="L42" s="207"/>
      <c r="M42" s="207"/>
    </row>
    <row r="43">
      <c r="A43" s="209"/>
      <c r="B43" s="210"/>
      <c r="C43" s="209"/>
      <c r="D43" s="210"/>
      <c r="E43" s="209"/>
      <c r="F43" s="210"/>
      <c r="G43" s="209"/>
      <c r="H43" s="210"/>
      <c r="I43" s="209"/>
      <c r="J43" s="210"/>
      <c r="K43" s="209"/>
      <c r="L43" s="209"/>
      <c r="M43" s="209"/>
    </row>
    <row r="44">
      <c r="A44" s="207"/>
      <c r="B44" s="212"/>
      <c r="C44" s="207"/>
      <c r="D44" s="212"/>
      <c r="E44" s="207"/>
      <c r="F44" s="212"/>
      <c r="G44" s="207"/>
      <c r="H44" s="212"/>
      <c r="I44" s="207"/>
      <c r="J44" s="212"/>
      <c r="K44" s="207"/>
      <c r="L44" s="207"/>
      <c r="M44" s="207"/>
    </row>
    <row r="45">
      <c r="A45" s="209"/>
      <c r="B45" s="210"/>
      <c r="C45" s="209"/>
      <c r="D45" s="210"/>
      <c r="E45" s="209"/>
      <c r="F45" s="210"/>
      <c r="G45" s="209"/>
      <c r="H45" s="210"/>
      <c r="I45" s="209"/>
      <c r="J45" s="210"/>
      <c r="K45" s="209"/>
      <c r="L45" s="209"/>
      <c r="M45" s="209"/>
    </row>
    <row r="46">
      <c r="A46" s="207"/>
      <c r="B46" s="212"/>
      <c r="C46" s="207"/>
      <c r="D46" s="212"/>
      <c r="E46" s="207"/>
      <c r="F46" s="212"/>
      <c r="G46" s="207"/>
      <c r="H46" s="212"/>
      <c r="I46" s="207"/>
      <c r="J46" s="212"/>
      <c r="K46" s="207"/>
      <c r="L46" s="207"/>
      <c r="M46" s="207"/>
    </row>
    <row r="47">
      <c r="A47" s="209"/>
      <c r="B47" s="210"/>
      <c r="C47" s="209"/>
      <c r="D47" s="210"/>
      <c r="E47" s="209"/>
      <c r="F47" s="210"/>
      <c r="G47" s="209"/>
      <c r="H47" s="210"/>
      <c r="I47" s="209"/>
      <c r="J47" s="210"/>
      <c r="K47" s="209"/>
      <c r="L47" s="209"/>
      <c r="M47" s="209"/>
    </row>
    <row r="48">
      <c r="A48" s="207"/>
      <c r="B48" s="212"/>
      <c r="C48" s="207"/>
      <c r="D48" s="212"/>
      <c r="E48" s="207"/>
      <c r="F48" s="212"/>
      <c r="G48" s="207"/>
      <c r="H48" s="212"/>
      <c r="I48" s="207"/>
      <c r="J48" s="212"/>
      <c r="K48" s="207"/>
      <c r="L48" s="207"/>
      <c r="M48" s="207"/>
    </row>
    <row r="49">
      <c r="A49" s="209"/>
      <c r="B49" s="210"/>
      <c r="C49" s="209"/>
      <c r="D49" s="210"/>
      <c r="E49" s="209"/>
      <c r="F49" s="210"/>
      <c r="G49" s="209"/>
      <c r="H49" s="210"/>
      <c r="I49" s="209"/>
      <c r="J49" s="210"/>
      <c r="K49" s="209"/>
      <c r="L49" s="209"/>
      <c r="M49" s="209"/>
    </row>
    <row r="50">
      <c r="A50" s="207"/>
      <c r="B50" s="212"/>
      <c r="C50" s="207"/>
      <c r="D50" s="212"/>
      <c r="E50" s="207"/>
      <c r="F50" s="212"/>
      <c r="G50" s="207"/>
      <c r="H50" s="212"/>
      <c r="I50" s="207"/>
      <c r="J50" s="212"/>
      <c r="K50" s="207"/>
      <c r="L50" s="207"/>
      <c r="M50" s="207"/>
    </row>
    <row r="51">
      <c r="A51" s="209"/>
      <c r="B51" s="210"/>
      <c r="C51" s="209"/>
      <c r="D51" s="210"/>
      <c r="E51" s="209"/>
      <c r="F51" s="210"/>
      <c r="G51" s="209"/>
      <c r="H51" s="210"/>
      <c r="I51" s="209"/>
      <c r="J51" s="210"/>
      <c r="K51" s="209"/>
      <c r="L51" s="209"/>
      <c r="M51" s="209"/>
    </row>
    <row r="52">
      <c r="A52" s="207"/>
      <c r="B52" s="212"/>
      <c r="C52" s="207"/>
      <c r="D52" s="212"/>
      <c r="E52" s="207"/>
      <c r="F52" s="212"/>
      <c r="G52" s="207"/>
      <c r="H52" s="212"/>
      <c r="I52" s="207"/>
      <c r="J52" s="212"/>
      <c r="K52" s="207"/>
      <c r="L52" s="207"/>
      <c r="M52" s="207"/>
    </row>
    <row r="53">
      <c r="A53" s="209"/>
      <c r="B53" s="210"/>
      <c r="C53" s="209"/>
      <c r="D53" s="210"/>
      <c r="E53" s="209"/>
      <c r="F53" s="210"/>
      <c r="G53" s="209"/>
      <c r="H53" s="210"/>
      <c r="I53" s="209"/>
      <c r="J53" s="210"/>
      <c r="K53" s="209"/>
      <c r="L53" s="209"/>
      <c r="M53" s="209"/>
    </row>
    <row r="54">
      <c r="A54" s="207"/>
      <c r="B54" s="212"/>
      <c r="C54" s="207"/>
      <c r="D54" s="212"/>
      <c r="E54" s="207"/>
      <c r="F54" s="212"/>
      <c r="G54" s="207"/>
      <c r="H54" s="212"/>
      <c r="I54" s="207"/>
      <c r="J54" s="212"/>
      <c r="K54" s="207"/>
      <c r="L54" s="207"/>
      <c r="M54" s="207"/>
    </row>
    <row r="55">
      <c r="A55" s="209"/>
      <c r="B55" s="210"/>
      <c r="C55" s="209"/>
      <c r="D55" s="210"/>
      <c r="E55" s="209"/>
      <c r="F55" s="210"/>
      <c r="G55" s="209"/>
      <c r="H55" s="210"/>
      <c r="I55" s="209"/>
      <c r="J55" s="210"/>
      <c r="K55" s="209"/>
      <c r="L55" s="209"/>
      <c r="M55" s="209"/>
    </row>
    <row r="56">
      <c r="A56" s="207"/>
      <c r="B56" s="212"/>
      <c r="C56" s="207"/>
      <c r="D56" s="212"/>
      <c r="E56" s="207"/>
      <c r="F56" s="212"/>
      <c r="G56" s="207"/>
      <c r="H56" s="212"/>
      <c r="I56" s="207"/>
      <c r="J56" s="212"/>
      <c r="K56" s="207"/>
      <c r="L56" s="207"/>
      <c r="M56" s="207"/>
    </row>
    <row r="57">
      <c r="A57" s="209"/>
      <c r="B57" s="210"/>
      <c r="C57" s="209"/>
      <c r="D57" s="210"/>
      <c r="E57" s="209"/>
      <c r="F57" s="210"/>
      <c r="G57" s="209"/>
      <c r="H57" s="210"/>
      <c r="I57" s="209"/>
      <c r="J57" s="210"/>
      <c r="K57" s="209"/>
      <c r="L57" s="209"/>
      <c r="M57" s="209"/>
    </row>
    <row r="58">
      <c r="A58" s="207"/>
      <c r="B58" s="212"/>
      <c r="C58" s="207"/>
      <c r="D58" s="212"/>
      <c r="E58" s="207"/>
      <c r="F58" s="212"/>
      <c r="G58" s="207"/>
      <c r="H58" s="212"/>
      <c r="I58" s="207"/>
      <c r="J58" s="212"/>
      <c r="K58" s="207"/>
      <c r="L58" s="207"/>
      <c r="M58" s="207"/>
    </row>
    <row r="59">
      <c r="A59" s="209"/>
      <c r="B59" s="210"/>
      <c r="C59" s="209"/>
      <c r="D59" s="210"/>
      <c r="E59" s="209"/>
      <c r="F59" s="210"/>
      <c r="G59" s="209"/>
      <c r="H59" s="210"/>
      <c r="I59" s="209"/>
      <c r="J59" s="210"/>
      <c r="K59" s="209"/>
      <c r="L59" s="209"/>
      <c r="M59" s="209"/>
    </row>
    <row r="60">
      <c r="A60" s="207"/>
      <c r="B60" s="212"/>
      <c r="C60" s="207"/>
      <c r="D60" s="212"/>
      <c r="E60" s="207"/>
      <c r="F60" s="212"/>
      <c r="G60" s="207"/>
      <c r="H60" s="212"/>
      <c r="I60" s="207"/>
      <c r="J60" s="212"/>
      <c r="K60" s="207"/>
      <c r="L60" s="207"/>
      <c r="M60" s="207"/>
    </row>
    <row r="61">
      <c r="A61" s="209"/>
      <c r="B61" s="210"/>
      <c r="C61" s="209"/>
      <c r="D61" s="210"/>
      <c r="E61" s="209"/>
      <c r="F61" s="210"/>
      <c r="G61" s="209"/>
      <c r="H61" s="210"/>
      <c r="I61" s="209"/>
      <c r="J61" s="210"/>
      <c r="K61" s="209"/>
      <c r="L61" s="209"/>
      <c r="M61" s="209"/>
    </row>
    <row r="62">
      <c r="A62" s="207"/>
      <c r="B62" s="212"/>
      <c r="C62" s="207"/>
      <c r="D62" s="212"/>
      <c r="E62" s="207"/>
      <c r="F62" s="212"/>
      <c r="G62" s="207"/>
      <c r="H62" s="212"/>
      <c r="I62" s="207"/>
      <c r="J62" s="212"/>
      <c r="K62" s="207"/>
      <c r="L62" s="207"/>
      <c r="M62" s="207"/>
    </row>
    <row r="63">
      <c r="A63" s="209"/>
      <c r="B63" s="210"/>
      <c r="C63" s="209"/>
      <c r="D63" s="210"/>
      <c r="E63" s="209"/>
      <c r="F63" s="210"/>
      <c r="G63" s="209"/>
      <c r="H63" s="210"/>
      <c r="I63" s="209"/>
      <c r="J63" s="210"/>
      <c r="K63" s="209"/>
      <c r="L63" s="209"/>
      <c r="M63" s="209"/>
    </row>
    <row r="64">
      <c r="A64" s="207"/>
      <c r="B64" s="212"/>
      <c r="C64" s="207"/>
      <c r="D64" s="212"/>
      <c r="E64" s="207"/>
      <c r="F64" s="212"/>
      <c r="G64" s="207"/>
      <c r="H64" s="212"/>
      <c r="I64" s="207"/>
      <c r="J64" s="212"/>
      <c r="K64" s="207"/>
      <c r="L64" s="207"/>
      <c r="M64" s="207"/>
    </row>
    <row r="65">
      <c r="A65" s="209"/>
      <c r="B65" s="210"/>
      <c r="C65" s="209"/>
      <c r="D65" s="210"/>
      <c r="E65" s="209"/>
      <c r="F65" s="210"/>
      <c r="G65" s="209"/>
      <c r="H65" s="210"/>
      <c r="I65" s="209"/>
      <c r="J65" s="210"/>
      <c r="K65" s="209"/>
      <c r="L65" s="209"/>
      <c r="M65" s="209"/>
    </row>
    <row r="66">
      <c r="A66" s="207"/>
      <c r="B66" s="212"/>
      <c r="C66" s="207"/>
      <c r="D66" s="212"/>
      <c r="E66" s="207"/>
      <c r="F66" s="212"/>
      <c r="G66" s="207"/>
      <c r="H66" s="212"/>
      <c r="I66" s="207"/>
      <c r="J66" s="212"/>
      <c r="K66" s="207"/>
      <c r="L66" s="207"/>
      <c r="M66" s="207"/>
    </row>
    <row r="67">
      <c r="A67" s="209"/>
      <c r="B67" s="210"/>
      <c r="C67" s="209"/>
      <c r="D67" s="210"/>
      <c r="E67" s="209"/>
      <c r="F67" s="210"/>
      <c r="G67" s="209"/>
      <c r="H67" s="210"/>
      <c r="I67" s="209"/>
      <c r="J67" s="210"/>
      <c r="K67" s="209"/>
      <c r="L67" s="209"/>
      <c r="M67" s="209"/>
    </row>
    <row r="68">
      <c r="A68" s="207"/>
      <c r="B68" s="212"/>
      <c r="C68" s="207"/>
      <c r="D68" s="212"/>
      <c r="E68" s="207"/>
      <c r="F68" s="212"/>
      <c r="G68" s="207"/>
      <c r="H68" s="212"/>
      <c r="I68" s="207"/>
      <c r="J68" s="212"/>
      <c r="K68" s="207"/>
      <c r="L68" s="207"/>
      <c r="M68" s="207"/>
    </row>
    <row r="69">
      <c r="A69" s="209"/>
      <c r="B69" s="210"/>
      <c r="C69" s="209"/>
      <c r="D69" s="210"/>
      <c r="E69" s="209"/>
      <c r="F69" s="210"/>
      <c r="G69" s="209"/>
      <c r="H69" s="210"/>
      <c r="I69" s="209"/>
      <c r="J69" s="210"/>
      <c r="K69" s="209"/>
      <c r="L69" s="209"/>
      <c r="M69" s="209"/>
    </row>
    <row r="70">
      <c r="A70" s="207"/>
      <c r="B70" s="212"/>
      <c r="C70" s="207"/>
      <c r="D70" s="212"/>
      <c r="E70" s="207"/>
      <c r="F70" s="212"/>
      <c r="G70" s="207"/>
      <c r="H70" s="212"/>
      <c r="I70" s="207"/>
      <c r="J70" s="212"/>
      <c r="K70" s="207"/>
      <c r="L70" s="207"/>
      <c r="M70" s="207"/>
    </row>
    <row r="71">
      <c r="A71" s="209"/>
      <c r="B71" s="210"/>
      <c r="C71" s="209"/>
      <c r="D71" s="210"/>
      <c r="E71" s="209"/>
      <c r="F71" s="210"/>
      <c r="G71" s="209"/>
      <c r="H71" s="210"/>
      <c r="I71" s="209"/>
      <c r="J71" s="210"/>
      <c r="K71" s="209"/>
      <c r="L71" s="209"/>
      <c r="M71" s="209"/>
    </row>
    <row r="72">
      <c r="A72" s="207"/>
      <c r="B72" s="212"/>
      <c r="C72" s="207"/>
      <c r="D72" s="212"/>
      <c r="E72" s="207"/>
      <c r="F72" s="212"/>
      <c r="G72" s="207"/>
      <c r="H72" s="212"/>
      <c r="I72" s="207"/>
      <c r="J72" s="212"/>
      <c r="K72" s="207"/>
      <c r="L72" s="207"/>
      <c r="M72" s="207"/>
    </row>
    <row r="73">
      <c r="A73" s="209"/>
      <c r="B73" s="210"/>
      <c r="C73" s="209"/>
      <c r="D73" s="210"/>
      <c r="E73" s="209"/>
      <c r="F73" s="210"/>
      <c r="G73" s="209"/>
      <c r="H73" s="210"/>
      <c r="I73" s="209"/>
      <c r="J73" s="210"/>
      <c r="K73" s="209"/>
      <c r="L73" s="209"/>
      <c r="M73" s="209"/>
    </row>
    <row r="74">
      <c r="A74" s="207"/>
      <c r="B74" s="212"/>
      <c r="C74" s="207"/>
      <c r="D74" s="212"/>
      <c r="E74" s="207"/>
      <c r="F74" s="212"/>
      <c r="G74" s="207"/>
      <c r="H74" s="212"/>
      <c r="I74" s="207"/>
      <c r="J74" s="212"/>
      <c r="K74" s="207"/>
      <c r="L74" s="207"/>
      <c r="M74" s="207"/>
    </row>
    <row r="75">
      <c r="A75" s="209"/>
      <c r="B75" s="210"/>
      <c r="C75" s="209"/>
      <c r="D75" s="210"/>
      <c r="E75" s="209"/>
      <c r="F75" s="210"/>
      <c r="G75" s="209"/>
      <c r="H75" s="210"/>
      <c r="I75" s="209"/>
      <c r="J75" s="210"/>
      <c r="K75" s="209"/>
      <c r="L75" s="209"/>
      <c r="M75" s="209"/>
    </row>
    <row r="76">
      <c r="A76" s="207"/>
      <c r="B76" s="212"/>
      <c r="C76" s="207"/>
      <c r="D76" s="212"/>
      <c r="E76" s="207"/>
      <c r="F76" s="212"/>
      <c r="G76" s="207"/>
      <c r="H76" s="212"/>
      <c r="I76" s="207"/>
      <c r="J76" s="212"/>
      <c r="K76" s="207"/>
      <c r="L76" s="207"/>
      <c r="M76" s="207"/>
    </row>
    <row r="77">
      <c r="A77" s="209"/>
      <c r="B77" s="210"/>
      <c r="C77" s="209"/>
      <c r="D77" s="210"/>
      <c r="E77" s="209"/>
      <c r="F77" s="210"/>
      <c r="G77" s="209"/>
      <c r="H77" s="210"/>
      <c r="I77" s="209"/>
      <c r="J77" s="210"/>
      <c r="K77" s="209"/>
      <c r="L77" s="209"/>
      <c r="M77" s="209"/>
    </row>
    <row r="78">
      <c r="A78" s="207"/>
      <c r="B78" s="212"/>
      <c r="C78" s="207"/>
      <c r="D78" s="212"/>
      <c r="E78" s="207"/>
      <c r="F78" s="212"/>
      <c r="G78" s="207"/>
      <c r="H78" s="212"/>
      <c r="I78" s="207"/>
      <c r="J78" s="212"/>
      <c r="K78" s="207"/>
      <c r="L78" s="207"/>
      <c r="M78" s="207"/>
    </row>
    <row r="79">
      <c r="A79" s="209"/>
      <c r="B79" s="210"/>
      <c r="C79" s="209"/>
      <c r="D79" s="210"/>
      <c r="E79" s="209"/>
      <c r="F79" s="210"/>
      <c r="G79" s="209"/>
      <c r="H79" s="210"/>
      <c r="I79" s="209"/>
      <c r="J79" s="210"/>
      <c r="K79" s="209"/>
      <c r="L79" s="209"/>
      <c r="M79" s="209"/>
    </row>
    <row r="80">
      <c r="A80" s="207"/>
      <c r="B80" s="212"/>
      <c r="C80" s="207"/>
      <c r="D80" s="212"/>
      <c r="E80" s="207"/>
      <c r="F80" s="212"/>
      <c r="G80" s="207"/>
      <c r="H80" s="212"/>
      <c r="I80" s="207"/>
      <c r="J80" s="212"/>
      <c r="K80" s="207"/>
      <c r="L80" s="207"/>
      <c r="M80" s="207"/>
    </row>
    <row r="81">
      <c r="A81" s="209"/>
      <c r="B81" s="210"/>
      <c r="C81" s="209"/>
      <c r="D81" s="210"/>
      <c r="E81" s="209"/>
      <c r="F81" s="210"/>
      <c r="G81" s="209"/>
      <c r="H81" s="210"/>
      <c r="I81" s="209"/>
      <c r="J81" s="210"/>
      <c r="K81" s="209"/>
      <c r="L81" s="209"/>
      <c r="M81" s="209"/>
    </row>
    <row r="82">
      <c r="A82" s="207"/>
      <c r="B82" s="212"/>
      <c r="C82" s="207"/>
      <c r="D82" s="212"/>
      <c r="E82" s="207"/>
      <c r="F82" s="212"/>
      <c r="G82" s="207"/>
      <c r="H82" s="212"/>
      <c r="I82" s="207"/>
      <c r="J82" s="212"/>
      <c r="K82" s="207"/>
      <c r="L82" s="207"/>
      <c r="M82" s="207"/>
    </row>
    <row r="83">
      <c r="A83" s="209"/>
      <c r="B83" s="210"/>
      <c r="C83" s="209"/>
      <c r="D83" s="210"/>
      <c r="E83" s="209"/>
      <c r="F83" s="210"/>
      <c r="G83" s="209"/>
      <c r="H83" s="210"/>
      <c r="I83" s="209"/>
      <c r="J83" s="210"/>
      <c r="K83" s="209"/>
      <c r="L83" s="209"/>
      <c r="M83" s="209"/>
    </row>
    <row r="84">
      <c r="A84" s="207"/>
      <c r="B84" s="212"/>
      <c r="C84" s="207"/>
      <c r="D84" s="212"/>
      <c r="E84" s="207"/>
      <c r="F84" s="212"/>
      <c r="G84" s="207"/>
      <c r="H84" s="212"/>
      <c r="I84" s="207"/>
      <c r="J84" s="212"/>
      <c r="K84" s="207"/>
      <c r="L84" s="207"/>
      <c r="M84" s="207"/>
    </row>
    <row r="85">
      <c r="A85" s="209"/>
      <c r="B85" s="210"/>
      <c r="C85" s="209"/>
      <c r="D85" s="210"/>
      <c r="E85" s="209"/>
      <c r="F85" s="210"/>
      <c r="G85" s="209"/>
      <c r="H85" s="210"/>
      <c r="I85" s="209"/>
      <c r="J85" s="210"/>
      <c r="K85" s="209"/>
      <c r="L85" s="209"/>
      <c r="M85" s="209"/>
    </row>
    <row r="86">
      <c r="A86" s="207"/>
      <c r="B86" s="212"/>
      <c r="C86" s="207"/>
      <c r="D86" s="212"/>
      <c r="E86" s="207"/>
      <c r="F86" s="212"/>
      <c r="G86" s="207"/>
      <c r="H86" s="212"/>
      <c r="I86" s="207"/>
      <c r="J86" s="212"/>
      <c r="K86" s="207"/>
      <c r="L86" s="207"/>
      <c r="M86" s="207"/>
    </row>
    <row r="87">
      <c r="A87" s="209"/>
      <c r="B87" s="210"/>
      <c r="C87" s="209"/>
      <c r="D87" s="210"/>
      <c r="E87" s="209"/>
      <c r="F87" s="210"/>
      <c r="G87" s="209"/>
      <c r="H87" s="210"/>
      <c r="I87" s="209"/>
      <c r="J87" s="210"/>
      <c r="K87" s="209"/>
      <c r="L87" s="209"/>
      <c r="M87" s="209"/>
    </row>
    <row r="88">
      <c r="A88" s="207"/>
      <c r="B88" s="212"/>
      <c r="C88" s="207"/>
      <c r="D88" s="212"/>
      <c r="E88" s="207"/>
      <c r="F88" s="212"/>
      <c r="G88" s="207"/>
      <c r="H88" s="212"/>
      <c r="I88" s="207"/>
      <c r="J88" s="212"/>
      <c r="K88" s="207"/>
      <c r="L88" s="207"/>
      <c r="M88" s="207"/>
    </row>
    <row r="89">
      <c r="A89" s="209"/>
      <c r="B89" s="210"/>
      <c r="C89" s="209"/>
      <c r="D89" s="210"/>
      <c r="E89" s="209"/>
      <c r="F89" s="210"/>
      <c r="G89" s="209"/>
      <c r="H89" s="210"/>
      <c r="I89" s="209"/>
      <c r="J89" s="216"/>
      <c r="K89" s="209"/>
      <c r="L89" s="209"/>
      <c r="M89" s="209"/>
    </row>
    <row r="90">
      <c r="A90" s="207"/>
      <c r="B90" s="212"/>
      <c r="C90" s="207"/>
      <c r="D90" s="212"/>
      <c r="E90" s="207"/>
      <c r="F90" s="212"/>
      <c r="G90" s="207"/>
      <c r="H90" s="212"/>
      <c r="I90" s="207"/>
      <c r="J90" s="212"/>
      <c r="K90" s="207"/>
      <c r="L90" s="207"/>
      <c r="M90" s="207"/>
    </row>
    <row r="91">
      <c r="A91" s="209"/>
      <c r="B91" s="210"/>
      <c r="C91" s="209"/>
      <c r="D91" s="210"/>
      <c r="E91" s="209"/>
      <c r="F91" s="210"/>
      <c r="G91" s="209"/>
      <c r="H91" s="216"/>
      <c r="I91" s="209"/>
      <c r="J91" s="210"/>
      <c r="K91" s="209"/>
      <c r="L91" s="209"/>
      <c r="M91" s="209"/>
    </row>
    <row r="92">
      <c r="A92" s="207"/>
      <c r="B92" s="212"/>
      <c r="C92" s="207"/>
      <c r="D92" s="212"/>
      <c r="E92" s="207"/>
      <c r="F92" s="212"/>
      <c r="G92" s="207"/>
      <c r="H92" s="212"/>
      <c r="I92" s="207"/>
      <c r="J92" s="212"/>
      <c r="K92" s="207"/>
      <c r="L92" s="207"/>
      <c r="M92" s="207"/>
    </row>
    <row r="93">
      <c r="A93" s="209"/>
      <c r="B93" s="210"/>
      <c r="C93" s="209"/>
      <c r="D93" s="210"/>
      <c r="E93" s="209"/>
      <c r="F93" s="210"/>
      <c r="G93" s="209"/>
      <c r="H93" s="210"/>
      <c r="I93" s="209"/>
      <c r="J93" s="210"/>
      <c r="K93" s="209"/>
      <c r="L93" s="209"/>
      <c r="M93" s="209"/>
    </row>
    <row r="94">
      <c r="A94" s="207"/>
      <c r="B94" s="212"/>
      <c r="C94" s="207"/>
      <c r="D94" s="212"/>
      <c r="E94" s="207"/>
      <c r="F94" s="212"/>
      <c r="G94" s="207"/>
      <c r="H94" s="212"/>
      <c r="I94" s="207"/>
      <c r="J94" s="212"/>
      <c r="K94" s="207"/>
      <c r="L94" s="207"/>
      <c r="M94" s="207"/>
    </row>
    <row r="95">
      <c r="A95" s="209"/>
      <c r="B95" s="210"/>
      <c r="C95" s="209"/>
      <c r="D95" s="210"/>
      <c r="E95" s="209"/>
      <c r="F95" s="210"/>
      <c r="G95" s="209"/>
      <c r="H95" s="210"/>
      <c r="I95" s="209"/>
      <c r="J95" s="210"/>
      <c r="K95" s="209"/>
      <c r="L95" s="209"/>
      <c r="M95" s="209"/>
    </row>
    <row r="96">
      <c r="A96" s="207"/>
      <c r="B96" s="212"/>
      <c r="C96" s="207"/>
      <c r="D96" s="212"/>
      <c r="E96" s="207"/>
      <c r="F96" s="212"/>
      <c r="G96" s="207"/>
      <c r="H96" s="212"/>
      <c r="I96" s="207"/>
      <c r="J96" s="212"/>
      <c r="K96" s="207"/>
      <c r="L96" s="207"/>
      <c r="M96" s="207"/>
    </row>
    <row r="97">
      <c r="A97" s="209"/>
      <c r="B97" s="210"/>
      <c r="C97" s="209"/>
      <c r="D97" s="210"/>
      <c r="E97" s="209"/>
      <c r="F97" s="210"/>
      <c r="G97" s="209"/>
      <c r="H97" s="210"/>
      <c r="I97" s="209"/>
      <c r="J97" s="210"/>
      <c r="K97" s="209"/>
      <c r="L97" s="209"/>
      <c r="M97" s="209"/>
    </row>
    <row r="98">
      <c r="A98" s="207"/>
      <c r="B98" s="212"/>
      <c r="C98" s="207"/>
      <c r="D98" s="212"/>
      <c r="E98" s="207"/>
      <c r="F98" s="212"/>
      <c r="G98" s="207"/>
      <c r="H98" s="212"/>
      <c r="I98" s="207"/>
      <c r="J98" s="212"/>
      <c r="K98" s="207"/>
      <c r="L98" s="207"/>
      <c r="M98" s="207"/>
    </row>
    <row r="99">
      <c r="A99" s="209"/>
      <c r="B99" s="210"/>
      <c r="C99" s="209"/>
      <c r="D99" s="210"/>
      <c r="E99" s="209"/>
      <c r="F99" s="210"/>
      <c r="G99" s="209"/>
      <c r="H99" s="210"/>
      <c r="I99" s="209"/>
      <c r="J99" s="210"/>
      <c r="K99" s="209"/>
      <c r="L99" s="209"/>
      <c r="M99" s="209"/>
    </row>
    <row r="100">
      <c r="A100" s="207"/>
      <c r="B100" s="212"/>
      <c r="C100" s="207"/>
      <c r="D100" s="212"/>
      <c r="E100" s="207"/>
      <c r="F100" s="212"/>
      <c r="G100" s="207"/>
      <c r="H100" s="212"/>
      <c r="I100" s="207"/>
      <c r="J100" s="212"/>
      <c r="K100" s="207"/>
      <c r="L100" s="207"/>
      <c r="M100" s="207"/>
    </row>
    <row r="101">
      <c r="A101" s="209"/>
      <c r="B101" s="210"/>
      <c r="C101" s="209"/>
      <c r="D101" s="210"/>
      <c r="E101" s="209"/>
      <c r="F101" s="210"/>
      <c r="G101" s="209"/>
      <c r="H101" s="210"/>
      <c r="I101" s="209"/>
      <c r="J101" s="210"/>
      <c r="K101" s="209"/>
      <c r="L101" s="209"/>
      <c r="M101" s="209"/>
    </row>
    <row r="102">
      <c r="A102" s="207"/>
      <c r="B102" s="212"/>
      <c r="C102" s="207"/>
      <c r="D102" s="212"/>
      <c r="E102" s="207"/>
      <c r="F102" s="212"/>
      <c r="G102" s="207"/>
      <c r="H102" s="212"/>
      <c r="I102" s="207"/>
      <c r="J102" s="212"/>
      <c r="K102" s="207"/>
      <c r="L102" s="207"/>
      <c r="M102" s="207"/>
    </row>
    <row r="103">
      <c r="A103" s="209"/>
      <c r="B103" s="210"/>
      <c r="C103" s="209"/>
      <c r="D103" s="210"/>
      <c r="E103" s="209"/>
      <c r="F103" s="210"/>
      <c r="G103" s="209"/>
      <c r="H103" s="210"/>
      <c r="I103" s="209"/>
      <c r="J103" s="210"/>
      <c r="K103" s="209"/>
      <c r="L103" s="209"/>
      <c r="M103" s="209"/>
    </row>
    <row r="104">
      <c r="A104" s="207"/>
      <c r="B104" s="212"/>
      <c r="C104" s="207"/>
      <c r="D104" s="212"/>
      <c r="E104" s="207"/>
      <c r="F104" s="212"/>
      <c r="G104" s="207"/>
      <c r="H104" s="212"/>
      <c r="I104" s="207"/>
      <c r="J104" s="212"/>
      <c r="K104" s="207"/>
      <c r="L104" s="207"/>
      <c r="M104" s="207"/>
    </row>
    <row r="105">
      <c r="A105" s="209"/>
      <c r="B105" s="210"/>
      <c r="C105" s="209"/>
      <c r="D105" s="210"/>
      <c r="E105" s="209"/>
      <c r="F105" s="210"/>
      <c r="G105" s="209"/>
      <c r="H105" s="210"/>
      <c r="I105" s="209"/>
      <c r="J105" s="210"/>
      <c r="K105" s="209"/>
      <c r="L105" s="209"/>
      <c r="M105" s="209"/>
    </row>
    <row r="106">
      <c r="A106" s="207"/>
      <c r="B106" s="212"/>
      <c r="C106" s="207"/>
      <c r="D106" s="212"/>
      <c r="E106" s="207"/>
      <c r="F106" s="212"/>
      <c r="G106" s="207"/>
      <c r="H106" s="212"/>
      <c r="I106" s="207"/>
      <c r="J106" s="212"/>
      <c r="K106" s="207"/>
      <c r="L106" s="207"/>
      <c r="M106" s="207"/>
    </row>
    <row r="107">
      <c r="A107" s="209"/>
      <c r="B107" s="210"/>
      <c r="C107" s="209"/>
      <c r="D107" s="210"/>
      <c r="E107" s="209"/>
      <c r="F107" s="210"/>
      <c r="G107" s="209"/>
      <c r="H107" s="210"/>
      <c r="I107" s="209"/>
      <c r="J107" s="210"/>
      <c r="K107" s="209"/>
      <c r="L107" s="209"/>
      <c r="M107" s="209"/>
    </row>
    <row r="108">
      <c r="A108" s="207"/>
      <c r="B108" s="212"/>
      <c r="C108" s="207"/>
      <c r="D108" s="212"/>
      <c r="E108" s="207"/>
      <c r="F108" s="212"/>
      <c r="G108" s="207"/>
      <c r="H108" s="212"/>
      <c r="I108" s="207"/>
      <c r="J108" s="212"/>
      <c r="K108" s="207"/>
      <c r="L108" s="207"/>
      <c r="M108" s="207"/>
    </row>
    <row r="109">
      <c r="A109" s="209"/>
      <c r="B109" s="210"/>
      <c r="C109" s="209"/>
      <c r="D109" s="210"/>
      <c r="E109" s="209"/>
      <c r="F109" s="210"/>
      <c r="G109" s="209"/>
      <c r="H109" s="210"/>
      <c r="I109" s="209"/>
      <c r="J109" s="210"/>
      <c r="K109" s="209"/>
      <c r="L109" s="209"/>
      <c r="M109" s="209"/>
    </row>
    <row r="110">
      <c r="A110" s="207"/>
      <c r="B110" s="212"/>
      <c r="C110" s="207"/>
      <c r="D110" s="212"/>
      <c r="E110" s="207"/>
      <c r="F110" s="212"/>
      <c r="G110" s="207"/>
      <c r="H110" s="212"/>
      <c r="I110" s="207"/>
      <c r="J110" s="212"/>
      <c r="K110" s="207"/>
      <c r="L110" s="207"/>
      <c r="M110" s="207"/>
    </row>
    <row r="111">
      <c r="A111" s="209"/>
      <c r="B111" s="210"/>
      <c r="C111" s="209"/>
      <c r="D111" s="210"/>
      <c r="E111" s="209"/>
      <c r="F111" s="210"/>
      <c r="G111" s="209"/>
      <c r="H111" s="210"/>
      <c r="I111" s="209"/>
      <c r="J111" s="210"/>
      <c r="K111" s="209"/>
      <c r="L111" s="209"/>
      <c r="M111" s="209"/>
    </row>
    <row r="112">
      <c r="A112" s="207"/>
      <c r="B112" s="212"/>
      <c r="C112" s="207"/>
      <c r="D112" s="212"/>
      <c r="E112" s="207"/>
      <c r="F112" s="212"/>
      <c r="G112" s="207"/>
      <c r="H112" s="212"/>
      <c r="I112" s="207"/>
      <c r="J112" s="212"/>
      <c r="K112" s="207"/>
      <c r="L112" s="207"/>
      <c r="M112" s="207"/>
    </row>
    <row r="113">
      <c r="A113" s="209"/>
      <c r="B113" s="210"/>
      <c r="C113" s="209"/>
      <c r="D113" s="210"/>
      <c r="E113" s="209"/>
      <c r="F113" s="210"/>
      <c r="G113" s="209"/>
      <c r="H113" s="210"/>
      <c r="I113" s="209"/>
      <c r="J113" s="210"/>
      <c r="K113" s="209"/>
      <c r="L113" s="209"/>
      <c r="M113" s="209"/>
    </row>
    <row r="114">
      <c r="A114" s="207"/>
      <c r="B114" s="212"/>
      <c r="C114" s="207"/>
      <c r="D114" s="212"/>
      <c r="E114" s="207"/>
      <c r="F114" s="212"/>
      <c r="G114" s="207"/>
      <c r="H114" s="212"/>
      <c r="I114" s="207"/>
      <c r="J114" s="212"/>
      <c r="K114" s="207"/>
      <c r="L114" s="207"/>
      <c r="M114" s="207"/>
    </row>
    <row r="115">
      <c r="A115" s="209"/>
      <c r="B115" s="210"/>
      <c r="C115" s="209"/>
      <c r="D115" s="210"/>
      <c r="E115" s="209"/>
      <c r="F115" s="210"/>
      <c r="G115" s="209"/>
      <c r="H115" s="210"/>
      <c r="I115" s="209"/>
      <c r="J115" s="210"/>
      <c r="K115" s="209"/>
      <c r="L115" s="209"/>
      <c r="M115" s="209"/>
    </row>
    <row r="116">
      <c r="A116" s="207"/>
      <c r="B116" s="212"/>
      <c r="C116" s="207"/>
      <c r="D116" s="212"/>
      <c r="E116" s="207"/>
      <c r="F116" s="212"/>
      <c r="G116" s="207"/>
      <c r="H116" s="212"/>
      <c r="I116" s="207"/>
      <c r="J116" s="212"/>
      <c r="K116" s="207"/>
      <c r="L116" s="207"/>
      <c r="M116" s="207"/>
    </row>
    <row r="117">
      <c r="A117" s="209"/>
      <c r="B117" s="210"/>
      <c r="C117" s="209"/>
      <c r="D117" s="210"/>
      <c r="E117" s="209"/>
      <c r="F117" s="210"/>
      <c r="G117" s="209"/>
      <c r="H117" s="210"/>
      <c r="I117" s="209"/>
      <c r="J117" s="210"/>
      <c r="K117" s="209"/>
      <c r="L117" s="209"/>
      <c r="M117" s="209"/>
    </row>
    <row r="118">
      <c r="A118" s="207"/>
      <c r="B118" s="212"/>
      <c r="C118" s="207"/>
      <c r="D118" s="212"/>
      <c r="E118" s="207"/>
      <c r="F118" s="212"/>
      <c r="G118" s="207"/>
      <c r="H118" s="212"/>
      <c r="I118" s="207"/>
      <c r="J118" s="212"/>
      <c r="K118" s="207"/>
      <c r="L118" s="207"/>
      <c r="M118" s="207"/>
    </row>
    <row r="119">
      <c r="A119" s="209"/>
      <c r="B119" s="210"/>
      <c r="C119" s="209"/>
      <c r="D119" s="210"/>
      <c r="E119" s="209"/>
      <c r="F119" s="210"/>
      <c r="G119" s="209"/>
      <c r="H119" s="210"/>
      <c r="I119" s="209"/>
      <c r="J119" s="210"/>
      <c r="K119" s="209"/>
      <c r="L119" s="209"/>
      <c r="M119" s="209"/>
    </row>
    <row r="120">
      <c r="A120" s="207"/>
      <c r="B120" s="212"/>
      <c r="C120" s="207"/>
      <c r="D120" s="212"/>
      <c r="E120" s="207"/>
      <c r="F120" s="212"/>
      <c r="G120" s="207"/>
      <c r="H120" s="212"/>
      <c r="I120" s="207"/>
      <c r="J120" s="212"/>
      <c r="K120" s="207"/>
      <c r="L120" s="207"/>
      <c r="M120" s="207"/>
    </row>
    <row r="121">
      <c r="A121" s="209"/>
      <c r="B121" s="210"/>
      <c r="C121" s="209"/>
      <c r="D121" s="210"/>
      <c r="E121" s="209"/>
      <c r="F121" s="210"/>
      <c r="G121" s="209"/>
      <c r="H121" s="210"/>
      <c r="I121" s="209"/>
      <c r="J121" s="210"/>
      <c r="K121" s="209"/>
      <c r="L121" s="209"/>
      <c r="M121" s="209"/>
    </row>
    <row r="122">
      <c r="A122" s="207"/>
      <c r="B122" s="212"/>
      <c r="C122" s="207"/>
      <c r="D122" s="212"/>
      <c r="E122" s="207"/>
      <c r="F122" s="212"/>
      <c r="G122" s="207"/>
      <c r="H122" s="212"/>
      <c r="I122" s="207"/>
      <c r="J122" s="212"/>
      <c r="K122" s="207"/>
      <c r="L122" s="207"/>
      <c r="M122" s="207"/>
    </row>
    <row r="123">
      <c r="A123" s="209"/>
      <c r="B123" s="210"/>
      <c r="C123" s="209"/>
      <c r="D123" s="210"/>
      <c r="E123" s="209"/>
      <c r="F123" s="210"/>
      <c r="G123" s="209"/>
      <c r="H123" s="210"/>
      <c r="I123" s="209"/>
      <c r="J123" s="210"/>
      <c r="K123" s="209"/>
      <c r="L123" s="209"/>
      <c r="M123" s="209"/>
    </row>
    <row r="124">
      <c r="A124" s="207"/>
      <c r="B124" s="212"/>
      <c r="C124" s="207"/>
      <c r="D124" s="212"/>
      <c r="E124" s="207"/>
      <c r="F124" s="212"/>
      <c r="G124" s="207"/>
      <c r="H124" s="212"/>
      <c r="I124" s="207"/>
      <c r="J124" s="212"/>
      <c r="K124" s="207"/>
      <c r="L124" s="207"/>
      <c r="M124" s="207"/>
    </row>
    <row r="125">
      <c r="A125" s="209"/>
      <c r="B125" s="210"/>
      <c r="C125" s="209"/>
      <c r="D125" s="210"/>
      <c r="E125" s="209"/>
      <c r="F125" s="210"/>
      <c r="G125" s="209"/>
      <c r="H125" s="210"/>
      <c r="I125" s="209"/>
      <c r="J125" s="210"/>
      <c r="K125" s="209"/>
      <c r="L125" s="209"/>
      <c r="M125" s="209"/>
    </row>
    <row r="126">
      <c r="A126" s="207"/>
      <c r="B126" s="212"/>
      <c r="C126" s="207"/>
      <c r="D126" s="212"/>
      <c r="E126" s="207"/>
      <c r="F126" s="212"/>
      <c r="G126" s="207"/>
      <c r="H126" s="212"/>
      <c r="I126" s="207"/>
      <c r="J126" s="212"/>
      <c r="K126" s="207"/>
      <c r="L126" s="207"/>
      <c r="M126" s="207"/>
    </row>
    <row r="127">
      <c r="A127" s="209"/>
      <c r="B127" s="210"/>
      <c r="C127" s="209"/>
      <c r="D127" s="210"/>
      <c r="E127" s="209"/>
      <c r="F127" s="210"/>
      <c r="G127" s="209"/>
      <c r="H127" s="210"/>
      <c r="I127" s="209"/>
      <c r="J127" s="210"/>
      <c r="K127" s="209"/>
      <c r="L127" s="209"/>
      <c r="M127" s="209"/>
    </row>
    <row r="128">
      <c r="A128" s="207"/>
      <c r="B128" s="212"/>
      <c r="C128" s="207"/>
      <c r="D128" s="212"/>
      <c r="E128" s="207"/>
      <c r="F128" s="212"/>
      <c r="G128" s="207"/>
      <c r="H128" s="212"/>
      <c r="I128" s="207"/>
      <c r="J128" s="212"/>
      <c r="K128" s="207"/>
      <c r="L128" s="207"/>
      <c r="M128" s="207"/>
    </row>
    <row r="129">
      <c r="A129" s="209"/>
      <c r="B129" s="210"/>
      <c r="C129" s="209"/>
      <c r="D129" s="210"/>
      <c r="E129" s="209"/>
      <c r="F129" s="210"/>
      <c r="G129" s="209"/>
      <c r="H129" s="210"/>
      <c r="I129" s="209"/>
      <c r="J129" s="210"/>
      <c r="K129" s="209"/>
      <c r="L129" s="209"/>
      <c r="M129" s="209"/>
    </row>
    <row r="130">
      <c r="A130" s="207"/>
      <c r="B130" s="212"/>
      <c r="C130" s="207"/>
      <c r="D130" s="212"/>
      <c r="E130" s="207"/>
      <c r="F130" s="212"/>
      <c r="G130" s="207"/>
      <c r="H130" s="212"/>
      <c r="I130" s="207"/>
      <c r="J130" s="212"/>
      <c r="K130" s="207"/>
      <c r="L130" s="207"/>
      <c r="M130" s="207"/>
    </row>
    <row r="131">
      <c r="A131" s="209"/>
      <c r="B131" s="210"/>
      <c r="C131" s="209"/>
      <c r="D131" s="210"/>
      <c r="E131" s="209"/>
      <c r="F131" s="210"/>
      <c r="G131" s="209"/>
      <c r="H131" s="210"/>
      <c r="I131" s="209"/>
      <c r="J131" s="210"/>
      <c r="K131" s="209"/>
      <c r="L131" s="209"/>
      <c r="M131" s="209"/>
    </row>
    <row r="132">
      <c r="A132" s="207"/>
      <c r="B132" s="212"/>
      <c r="C132" s="207"/>
      <c r="D132" s="212"/>
      <c r="E132" s="207"/>
      <c r="F132" s="212"/>
      <c r="G132" s="207"/>
      <c r="H132" s="212"/>
      <c r="I132" s="207"/>
      <c r="J132" s="212"/>
      <c r="K132" s="207"/>
      <c r="L132" s="207"/>
      <c r="M132" s="207"/>
    </row>
    <row r="133">
      <c r="A133" s="209"/>
      <c r="B133" s="210"/>
      <c r="C133" s="209"/>
      <c r="D133" s="210"/>
      <c r="E133" s="209"/>
      <c r="F133" s="210"/>
      <c r="G133" s="209"/>
      <c r="H133" s="210"/>
      <c r="I133" s="209"/>
      <c r="J133" s="210"/>
      <c r="K133" s="209"/>
      <c r="L133" s="209"/>
      <c r="M133" s="209"/>
    </row>
    <row r="134">
      <c r="A134" s="207"/>
      <c r="B134" s="212"/>
      <c r="C134" s="207"/>
      <c r="D134" s="212"/>
      <c r="E134" s="207"/>
      <c r="F134" s="212"/>
      <c r="G134" s="207"/>
      <c r="H134" s="212"/>
      <c r="I134" s="207"/>
      <c r="J134" s="212"/>
      <c r="K134" s="207"/>
      <c r="L134" s="207"/>
      <c r="M134" s="207"/>
    </row>
    <row r="135">
      <c r="A135" s="209"/>
      <c r="B135" s="210"/>
      <c r="C135" s="209"/>
      <c r="D135" s="210"/>
      <c r="E135" s="209"/>
      <c r="F135" s="210"/>
      <c r="G135" s="209"/>
      <c r="H135" s="210"/>
      <c r="I135" s="209"/>
      <c r="J135" s="210"/>
      <c r="K135" s="209"/>
      <c r="L135" s="209"/>
      <c r="M135" s="209"/>
    </row>
    <row r="136">
      <c r="A136" s="207"/>
      <c r="B136" s="212"/>
      <c r="C136" s="207"/>
      <c r="D136" s="212"/>
      <c r="E136" s="207"/>
      <c r="F136" s="212"/>
      <c r="G136" s="207"/>
      <c r="H136" s="212"/>
      <c r="I136" s="207"/>
      <c r="J136" s="212"/>
      <c r="K136" s="207"/>
      <c r="L136" s="207"/>
      <c r="M136" s="207"/>
    </row>
    <row r="137">
      <c r="A137" s="209"/>
      <c r="B137" s="210"/>
      <c r="C137" s="209"/>
      <c r="D137" s="210"/>
      <c r="E137" s="209"/>
      <c r="F137" s="210"/>
      <c r="G137" s="209"/>
      <c r="H137" s="210"/>
      <c r="I137" s="209"/>
      <c r="J137" s="210"/>
      <c r="K137" s="209"/>
      <c r="L137" s="209"/>
      <c r="M137" s="209"/>
    </row>
    <row r="138">
      <c r="A138" s="207"/>
      <c r="B138" s="212"/>
      <c r="C138" s="207"/>
      <c r="D138" s="212"/>
      <c r="E138" s="207"/>
      <c r="F138" s="212"/>
      <c r="G138" s="207"/>
      <c r="H138" s="212"/>
      <c r="I138" s="207"/>
      <c r="J138" s="212"/>
      <c r="K138" s="207"/>
      <c r="L138" s="207"/>
      <c r="M138" s="207"/>
    </row>
    <row r="139">
      <c r="A139" s="209"/>
      <c r="B139" s="210"/>
      <c r="C139" s="209"/>
      <c r="D139" s="210"/>
      <c r="E139" s="209"/>
      <c r="F139" s="210"/>
      <c r="G139" s="209"/>
      <c r="H139" s="210"/>
      <c r="I139" s="209"/>
      <c r="J139" s="210"/>
      <c r="K139" s="209"/>
      <c r="L139" s="209"/>
      <c r="M139" s="209"/>
    </row>
    <row r="140">
      <c r="A140" s="207"/>
      <c r="B140" s="212"/>
      <c r="C140" s="207"/>
      <c r="D140" s="212"/>
      <c r="E140" s="207"/>
      <c r="F140" s="212"/>
      <c r="G140" s="207"/>
      <c r="H140" s="212"/>
      <c r="I140" s="207"/>
      <c r="J140" s="212"/>
      <c r="K140" s="207"/>
      <c r="L140" s="207"/>
      <c r="M140" s="207"/>
    </row>
    <row r="141">
      <c r="A141" s="209"/>
      <c r="B141" s="210"/>
      <c r="C141" s="209"/>
      <c r="D141" s="210"/>
      <c r="E141" s="209"/>
      <c r="F141" s="210"/>
      <c r="G141" s="209"/>
      <c r="H141" s="210"/>
      <c r="I141" s="209"/>
      <c r="J141" s="216"/>
      <c r="K141" s="209"/>
      <c r="L141" s="209"/>
      <c r="M141" s="209"/>
    </row>
    <row r="142">
      <c r="A142" s="207"/>
      <c r="B142" s="212"/>
      <c r="C142" s="207"/>
      <c r="D142" s="212"/>
      <c r="E142" s="207"/>
      <c r="F142" s="212"/>
      <c r="G142" s="207"/>
      <c r="H142" s="212"/>
      <c r="I142" s="207"/>
      <c r="J142" s="212"/>
      <c r="K142" s="207"/>
      <c r="L142" s="207"/>
      <c r="M142" s="207"/>
    </row>
    <row r="143">
      <c r="A143" s="209"/>
      <c r="B143" s="210"/>
      <c r="C143" s="209"/>
      <c r="D143" s="210"/>
      <c r="E143" s="209"/>
      <c r="F143" s="210"/>
      <c r="G143" s="209"/>
      <c r="H143" s="210"/>
      <c r="I143" s="209"/>
      <c r="J143" s="210"/>
      <c r="K143" s="209"/>
      <c r="L143" s="209"/>
      <c r="M143" s="209"/>
    </row>
    <row r="144">
      <c r="A144" s="207"/>
      <c r="B144" s="212"/>
      <c r="C144" s="207"/>
      <c r="D144" s="212"/>
      <c r="E144" s="207"/>
      <c r="F144" s="212"/>
      <c r="G144" s="207"/>
      <c r="H144" s="212"/>
      <c r="I144" s="207"/>
      <c r="J144" s="212"/>
      <c r="K144" s="207"/>
      <c r="L144" s="207"/>
      <c r="M144" s="207"/>
    </row>
    <row r="145">
      <c r="A145" s="209"/>
      <c r="B145" s="210"/>
      <c r="C145" s="209"/>
      <c r="D145" s="210"/>
      <c r="E145" s="209"/>
      <c r="F145" s="210"/>
      <c r="G145" s="209"/>
      <c r="H145" s="210"/>
      <c r="I145" s="209"/>
      <c r="J145" s="210"/>
      <c r="K145" s="209"/>
      <c r="L145" s="209"/>
      <c r="M145" s="209"/>
    </row>
    <row r="146">
      <c r="A146" s="207"/>
      <c r="B146" s="212"/>
      <c r="C146" s="207"/>
      <c r="D146" s="212"/>
      <c r="E146" s="207"/>
      <c r="F146" s="212"/>
      <c r="G146" s="207"/>
      <c r="H146" s="212"/>
      <c r="I146" s="207"/>
      <c r="J146" s="212"/>
      <c r="K146" s="207"/>
      <c r="L146" s="207"/>
      <c r="M146" s="207"/>
    </row>
    <row r="147">
      <c r="A147" s="209"/>
      <c r="B147" s="210"/>
      <c r="C147" s="209"/>
      <c r="D147" s="210"/>
      <c r="E147" s="209"/>
      <c r="F147" s="210"/>
      <c r="G147" s="209"/>
      <c r="H147" s="210"/>
      <c r="I147" s="209"/>
      <c r="J147" s="210"/>
      <c r="K147" s="209"/>
      <c r="L147" s="209"/>
      <c r="M147" s="209"/>
    </row>
    <row r="148">
      <c r="A148" s="207"/>
      <c r="B148" s="212"/>
      <c r="C148" s="207"/>
      <c r="D148" s="212"/>
      <c r="E148" s="207"/>
      <c r="F148" s="212"/>
      <c r="G148" s="207"/>
      <c r="H148" s="212"/>
      <c r="I148" s="207"/>
      <c r="J148" s="212"/>
      <c r="K148" s="207"/>
      <c r="L148" s="207"/>
      <c r="M148" s="207"/>
    </row>
    <row r="149">
      <c r="A149" s="209"/>
      <c r="B149" s="210"/>
      <c r="C149" s="209"/>
      <c r="D149" s="210"/>
      <c r="E149" s="209"/>
      <c r="F149" s="210"/>
      <c r="G149" s="209"/>
      <c r="H149" s="210"/>
      <c r="I149" s="209"/>
      <c r="J149" s="210"/>
      <c r="K149" s="209"/>
      <c r="L149" s="209"/>
      <c r="M149" s="209"/>
    </row>
    <row r="150">
      <c r="A150" s="207"/>
      <c r="B150" s="212"/>
      <c r="C150" s="207"/>
      <c r="D150" s="212"/>
      <c r="E150" s="207"/>
      <c r="F150" s="212"/>
      <c r="G150" s="207"/>
      <c r="H150" s="212"/>
      <c r="I150" s="207"/>
      <c r="J150" s="212"/>
      <c r="K150" s="207"/>
      <c r="L150" s="207"/>
      <c r="M150" s="207"/>
    </row>
    <row r="151">
      <c r="A151" s="209"/>
      <c r="B151" s="210"/>
      <c r="C151" s="209"/>
      <c r="D151" s="210"/>
      <c r="E151" s="209"/>
      <c r="F151" s="210"/>
      <c r="G151" s="209"/>
      <c r="H151" s="210"/>
      <c r="I151" s="209"/>
      <c r="J151" s="210"/>
      <c r="K151" s="209"/>
      <c r="L151" s="209"/>
      <c r="M151" s="209"/>
    </row>
    <row r="152">
      <c r="A152" s="207"/>
      <c r="B152" s="212"/>
      <c r="C152" s="207"/>
      <c r="D152" s="212"/>
      <c r="E152" s="207"/>
      <c r="F152" s="212"/>
      <c r="G152" s="207"/>
      <c r="H152" s="212"/>
      <c r="I152" s="207"/>
      <c r="J152" s="212"/>
      <c r="K152" s="207"/>
      <c r="L152" s="207"/>
      <c r="M152" s="207"/>
    </row>
    <row r="153">
      <c r="A153" s="209"/>
      <c r="B153" s="210"/>
      <c r="C153" s="209"/>
      <c r="D153" s="210"/>
      <c r="E153" s="209"/>
      <c r="F153" s="210"/>
      <c r="G153" s="209"/>
      <c r="H153" s="210"/>
      <c r="I153" s="209"/>
      <c r="J153" s="210"/>
      <c r="K153" s="209"/>
      <c r="L153" s="209"/>
      <c r="M153" s="209"/>
    </row>
    <row r="154">
      <c r="A154" s="207"/>
      <c r="B154" s="212"/>
      <c r="C154" s="207"/>
      <c r="D154" s="212"/>
      <c r="E154" s="207"/>
      <c r="F154" s="212"/>
      <c r="G154" s="207"/>
      <c r="H154" s="212"/>
      <c r="I154" s="207"/>
      <c r="J154" s="212"/>
      <c r="K154" s="207"/>
      <c r="L154" s="207"/>
      <c r="M154" s="207"/>
    </row>
    <row r="155">
      <c r="A155" s="209"/>
      <c r="B155" s="210"/>
      <c r="C155" s="209"/>
      <c r="D155" s="210"/>
      <c r="E155" s="209"/>
      <c r="F155" s="210"/>
      <c r="G155" s="209"/>
      <c r="H155" s="210"/>
      <c r="I155" s="209"/>
      <c r="J155" s="210"/>
      <c r="K155" s="209"/>
      <c r="L155" s="209"/>
      <c r="M155" s="209"/>
    </row>
    <row r="156">
      <c r="A156" s="207"/>
      <c r="B156" s="212"/>
      <c r="C156" s="207"/>
      <c r="D156" s="212"/>
      <c r="E156" s="207"/>
      <c r="F156" s="212"/>
      <c r="G156" s="207"/>
      <c r="H156" s="212"/>
      <c r="I156" s="207"/>
      <c r="J156" s="212"/>
      <c r="K156" s="207"/>
      <c r="L156" s="207"/>
      <c r="M156" s="207"/>
    </row>
    <row r="157">
      <c r="A157" s="209"/>
      <c r="B157" s="210"/>
      <c r="C157" s="209"/>
      <c r="D157" s="210"/>
      <c r="E157" s="209"/>
      <c r="F157" s="210"/>
      <c r="G157" s="209"/>
      <c r="H157" s="210"/>
      <c r="I157" s="209"/>
      <c r="J157" s="210"/>
      <c r="K157" s="209"/>
      <c r="L157" s="209"/>
      <c r="M157" s="209"/>
    </row>
    <row r="158">
      <c r="A158" s="207"/>
      <c r="B158" s="212"/>
      <c r="C158" s="207"/>
      <c r="D158" s="212"/>
      <c r="E158" s="207"/>
      <c r="F158" s="212"/>
      <c r="G158" s="207"/>
      <c r="H158" s="212"/>
      <c r="I158" s="207"/>
      <c r="J158" s="212"/>
      <c r="K158" s="207"/>
      <c r="L158" s="207"/>
      <c r="M158" s="207"/>
    </row>
    <row r="159">
      <c r="A159" s="209"/>
      <c r="B159" s="210"/>
      <c r="C159" s="209"/>
      <c r="D159" s="210"/>
      <c r="E159" s="209"/>
      <c r="F159" s="210"/>
      <c r="G159" s="209"/>
      <c r="H159" s="210"/>
      <c r="I159" s="209"/>
      <c r="J159" s="210"/>
      <c r="K159" s="209"/>
      <c r="L159" s="209"/>
      <c r="M159" s="209"/>
    </row>
    <row r="160">
      <c r="A160" s="207"/>
      <c r="B160" s="212"/>
      <c r="C160" s="207"/>
      <c r="D160" s="212"/>
      <c r="E160" s="207"/>
      <c r="F160" s="212"/>
      <c r="G160" s="207"/>
      <c r="H160" s="212"/>
      <c r="I160" s="207"/>
      <c r="J160" s="212"/>
      <c r="K160" s="207"/>
      <c r="L160" s="207"/>
      <c r="M160" s="207"/>
    </row>
    <row r="161">
      <c r="A161" s="209"/>
      <c r="B161" s="210"/>
      <c r="C161" s="209"/>
      <c r="D161" s="210"/>
      <c r="E161" s="209"/>
      <c r="F161" s="210"/>
      <c r="G161" s="209"/>
      <c r="H161" s="210"/>
      <c r="I161" s="209"/>
      <c r="J161" s="210"/>
      <c r="K161" s="209"/>
      <c r="L161" s="209"/>
      <c r="M161" s="209"/>
    </row>
    <row r="162">
      <c r="A162" s="207"/>
      <c r="B162" s="212"/>
      <c r="C162" s="207"/>
      <c r="D162" s="212"/>
      <c r="E162" s="207"/>
      <c r="F162" s="212"/>
      <c r="G162" s="207"/>
      <c r="H162" s="212"/>
      <c r="I162" s="207"/>
      <c r="J162" s="212"/>
      <c r="K162" s="207"/>
      <c r="L162" s="207"/>
      <c r="M162" s="207"/>
    </row>
    <row r="163">
      <c r="A163" s="209"/>
      <c r="B163" s="210"/>
      <c r="C163" s="209"/>
      <c r="D163" s="210"/>
      <c r="E163" s="209"/>
      <c r="F163" s="210"/>
      <c r="G163" s="209"/>
      <c r="H163" s="210"/>
      <c r="I163" s="209"/>
      <c r="J163" s="210"/>
      <c r="K163" s="209"/>
      <c r="L163" s="209"/>
      <c r="M163" s="209"/>
    </row>
    <row r="164">
      <c r="A164" s="207"/>
      <c r="B164" s="212"/>
      <c r="C164" s="207"/>
      <c r="D164" s="212"/>
      <c r="E164" s="207"/>
      <c r="F164" s="212"/>
      <c r="G164" s="207"/>
      <c r="H164" s="212"/>
      <c r="I164" s="207"/>
      <c r="J164" s="212"/>
      <c r="K164" s="207"/>
      <c r="L164" s="207"/>
      <c r="M164" s="207"/>
    </row>
    <row r="165">
      <c r="A165" s="209"/>
      <c r="B165" s="210"/>
      <c r="C165" s="209"/>
      <c r="D165" s="210"/>
      <c r="E165" s="209"/>
      <c r="F165" s="210"/>
      <c r="G165" s="209"/>
      <c r="H165" s="210"/>
      <c r="I165" s="209"/>
      <c r="J165" s="210"/>
      <c r="K165" s="209"/>
      <c r="L165" s="209"/>
      <c r="M165" s="209"/>
    </row>
    <row r="166">
      <c r="A166" s="207"/>
      <c r="B166" s="212"/>
      <c r="C166" s="207"/>
      <c r="D166" s="212"/>
      <c r="E166" s="207"/>
      <c r="F166" s="212"/>
      <c r="G166" s="207"/>
      <c r="H166" s="212"/>
      <c r="I166" s="207"/>
      <c r="J166" s="212"/>
      <c r="K166" s="207"/>
      <c r="L166" s="207"/>
      <c r="M166" s="207"/>
    </row>
    <row r="167">
      <c r="A167" s="209"/>
      <c r="B167" s="210"/>
      <c r="C167" s="209"/>
      <c r="D167" s="210"/>
      <c r="E167" s="209"/>
      <c r="F167" s="210"/>
      <c r="G167" s="209"/>
      <c r="H167" s="210"/>
      <c r="I167" s="209"/>
      <c r="J167" s="210"/>
      <c r="K167" s="209"/>
      <c r="L167" s="209"/>
      <c r="M167" s="209"/>
    </row>
    <row r="168">
      <c r="A168" s="207"/>
      <c r="B168" s="212"/>
      <c r="C168" s="207"/>
      <c r="D168" s="212"/>
      <c r="E168" s="207"/>
      <c r="F168" s="212"/>
      <c r="G168" s="207"/>
      <c r="H168" s="212"/>
      <c r="I168" s="207"/>
      <c r="J168" s="212"/>
      <c r="K168" s="207"/>
      <c r="L168" s="207"/>
      <c r="M168" s="207"/>
    </row>
    <row r="169">
      <c r="A169" s="209"/>
      <c r="B169" s="210"/>
      <c r="C169" s="209"/>
      <c r="D169" s="210"/>
      <c r="E169" s="209"/>
      <c r="F169" s="210"/>
      <c r="G169" s="209"/>
      <c r="H169" s="210"/>
      <c r="I169" s="209"/>
      <c r="J169" s="210"/>
      <c r="K169" s="209"/>
      <c r="L169" s="209"/>
      <c r="M169" s="209"/>
    </row>
    <row r="170">
      <c r="A170" s="207"/>
      <c r="B170" s="212"/>
      <c r="C170" s="207"/>
      <c r="D170" s="212"/>
      <c r="E170" s="207"/>
      <c r="F170" s="212"/>
      <c r="G170" s="207"/>
      <c r="H170" s="217"/>
      <c r="I170" s="207"/>
      <c r="J170" s="212"/>
      <c r="K170" s="207"/>
      <c r="L170" s="207"/>
      <c r="M170" s="207"/>
    </row>
    <row r="171">
      <c r="A171" s="209"/>
      <c r="B171" s="210"/>
      <c r="C171" s="209"/>
      <c r="D171" s="210"/>
      <c r="E171" s="209"/>
      <c r="F171" s="210"/>
      <c r="G171" s="209"/>
      <c r="H171" s="210"/>
      <c r="I171" s="209"/>
      <c r="J171" s="210"/>
      <c r="K171" s="209"/>
      <c r="L171" s="209"/>
      <c r="M171" s="209"/>
    </row>
    <row r="172">
      <c r="A172" s="207"/>
      <c r="B172" s="212"/>
      <c r="C172" s="207"/>
      <c r="D172" s="212"/>
      <c r="E172" s="207"/>
      <c r="F172" s="212"/>
      <c r="G172" s="207"/>
      <c r="H172" s="212"/>
      <c r="I172" s="207"/>
      <c r="J172" s="212"/>
      <c r="K172" s="207"/>
      <c r="L172" s="207"/>
      <c r="M172" s="207"/>
    </row>
    <row r="173">
      <c r="A173" s="209"/>
      <c r="B173" s="210"/>
      <c r="C173" s="209"/>
      <c r="D173" s="210"/>
      <c r="E173" s="209"/>
      <c r="F173" s="210"/>
      <c r="G173" s="209"/>
      <c r="H173" s="210"/>
      <c r="I173" s="209"/>
      <c r="J173" s="210"/>
      <c r="K173" s="209"/>
      <c r="L173" s="209"/>
      <c r="M173" s="209"/>
    </row>
    <row r="174">
      <c r="A174" s="207"/>
      <c r="B174" s="212"/>
      <c r="C174" s="207"/>
      <c r="D174" s="212"/>
      <c r="E174" s="207"/>
      <c r="F174" s="212"/>
      <c r="G174" s="207"/>
      <c r="H174" s="212"/>
      <c r="I174" s="207"/>
      <c r="J174" s="212"/>
      <c r="K174" s="207"/>
      <c r="L174" s="207"/>
      <c r="M174" s="207"/>
    </row>
    <row r="175">
      <c r="A175" s="209"/>
      <c r="B175" s="210"/>
      <c r="C175" s="209"/>
      <c r="D175" s="210"/>
      <c r="E175" s="209"/>
      <c r="F175" s="210"/>
      <c r="G175" s="209"/>
      <c r="H175" s="210"/>
      <c r="I175" s="209"/>
      <c r="J175" s="210"/>
      <c r="K175" s="209"/>
      <c r="L175" s="209"/>
      <c r="M175" s="209"/>
    </row>
    <row r="176">
      <c r="A176" s="207"/>
      <c r="B176" s="212"/>
      <c r="C176" s="207"/>
      <c r="D176" s="212"/>
      <c r="E176" s="207"/>
      <c r="F176" s="212"/>
      <c r="G176" s="207"/>
      <c r="H176" s="212"/>
      <c r="I176" s="207"/>
      <c r="J176" s="212"/>
      <c r="K176" s="207"/>
      <c r="L176" s="207"/>
      <c r="M176" s="207"/>
    </row>
    <row r="177">
      <c r="A177" s="209"/>
      <c r="B177" s="210"/>
      <c r="C177" s="209"/>
      <c r="D177" s="210"/>
      <c r="E177" s="209"/>
      <c r="F177" s="210"/>
      <c r="G177" s="209"/>
      <c r="H177" s="210"/>
      <c r="I177" s="209"/>
      <c r="J177" s="210"/>
      <c r="K177" s="209"/>
      <c r="L177" s="209"/>
      <c r="M177" s="209"/>
    </row>
    <row r="178">
      <c r="A178" s="207"/>
      <c r="B178" s="212"/>
      <c r="C178" s="207"/>
      <c r="D178" s="212"/>
      <c r="E178" s="207"/>
      <c r="F178" s="212"/>
      <c r="G178" s="207"/>
      <c r="H178" s="212"/>
      <c r="I178" s="207"/>
      <c r="J178" s="212"/>
      <c r="K178" s="207"/>
      <c r="L178" s="207"/>
      <c r="M178" s="207"/>
    </row>
    <row r="179">
      <c r="A179" s="209"/>
      <c r="B179" s="210"/>
      <c r="C179" s="209"/>
      <c r="D179" s="210"/>
      <c r="E179" s="209"/>
      <c r="F179" s="210"/>
      <c r="G179" s="209"/>
      <c r="H179" s="210"/>
      <c r="I179" s="209"/>
      <c r="J179" s="210"/>
      <c r="K179" s="209"/>
      <c r="L179" s="209"/>
      <c r="M179" s="209"/>
    </row>
    <row r="180">
      <c r="A180" s="207"/>
      <c r="B180" s="212"/>
      <c r="C180" s="207"/>
      <c r="D180" s="212"/>
      <c r="E180" s="207"/>
      <c r="F180" s="212"/>
      <c r="G180" s="207"/>
      <c r="H180" s="212"/>
      <c r="I180" s="207"/>
      <c r="J180" s="212"/>
      <c r="K180" s="207"/>
      <c r="L180" s="207"/>
      <c r="M180" s="207"/>
    </row>
    <row r="181">
      <c r="A181" s="209"/>
      <c r="B181" s="210"/>
      <c r="C181" s="209"/>
      <c r="D181" s="210"/>
      <c r="E181" s="209"/>
      <c r="F181" s="210"/>
      <c r="G181" s="209"/>
      <c r="H181" s="210"/>
      <c r="I181" s="209"/>
      <c r="J181" s="210"/>
      <c r="K181" s="209"/>
      <c r="L181" s="209"/>
      <c r="M181" s="209"/>
    </row>
    <row r="182">
      <c r="A182" s="207"/>
      <c r="B182" s="212"/>
      <c r="C182" s="207"/>
      <c r="D182" s="212"/>
      <c r="E182" s="207"/>
      <c r="F182" s="212"/>
      <c r="G182" s="207"/>
      <c r="H182" s="212"/>
      <c r="I182" s="207"/>
      <c r="J182" s="212"/>
      <c r="K182" s="207"/>
      <c r="L182" s="207"/>
      <c r="M182" s="207"/>
    </row>
    <row r="183">
      <c r="A183" s="209"/>
      <c r="B183" s="210"/>
      <c r="C183" s="209"/>
      <c r="D183" s="210"/>
      <c r="E183" s="209"/>
      <c r="F183" s="210"/>
      <c r="G183" s="209"/>
      <c r="H183" s="210"/>
      <c r="I183" s="209"/>
      <c r="J183" s="210"/>
      <c r="K183" s="209"/>
      <c r="L183" s="209"/>
      <c r="M183" s="209"/>
    </row>
    <row r="184">
      <c r="A184" s="207"/>
      <c r="B184" s="212"/>
      <c r="C184" s="207"/>
      <c r="D184" s="212"/>
      <c r="E184" s="207"/>
      <c r="F184" s="212"/>
      <c r="G184" s="207"/>
      <c r="H184" s="212"/>
      <c r="I184" s="207"/>
      <c r="J184" s="212"/>
      <c r="K184" s="207"/>
      <c r="L184" s="207"/>
      <c r="M184" s="207"/>
    </row>
    <row r="185">
      <c r="A185" s="209"/>
      <c r="B185" s="210"/>
      <c r="C185" s="209"/>
      <c r="D185" s="210"/>
      <c r="E185" s="209"/>
      <c r="F185" s="210"/>
      <c r="G185" s="209"/>
      <c r="H185" s="210"/>
      <c r="I185" s="209"/>
      <c r="J185" s="210"/>
      <c r="K185" s="209"/>
      <c r="L185" s="209"/>
      <c r="M185" s="209"/>
    </row>
    <row r="186">
      <c r="A186" s="207"/>
      <c r="B186" s="212"/>
      <c r="C186" s="207"/>
      <c r="D186" s="212"/>
      <c r="E186" s="207"/>
      <c r="F186" s="212"/>
      <c r="G186" s="207"/>
      <c r="H186" s="212"/>
      <c r="I186" s="207"/>
      <c r="J186" s="212"/>
      <c r="K186" s="207"/>
      <c r="L186" s="207"/>
      <c r="M186" s="207"/>
    </row>
    <row r="187">
      <c r="A187" s="209"/>
      <c r="B187" s="210"/>
      <c r="C187" s="209"/>
      <c r="D187" s="210"/>
      <c r="E187" s="209"/>
      <c r="F187" s="216"/>
      <c r="G187" s="209"/>
      <c r="H187" s="210"/>
      <c r="I187" s="209"/>
      <c r="J187" s="210"/>
      <c r="K187" s="209"/>
      <c r="L187" s="209"/>
      <c r="M187" s="209"/>
    </row>
    <row r="188">
      <c r="A188" s="207"/>
      <c r="B188" s="208"/>
      <c r="C188" s="207"/>
      <c r="D188" s="212"/>
      <c r="E188" s="207"/>
      <c r="F188" s="212"/>
      <c r="G188" s="207"/>
      <c r="H188" s="212"/>
      <c r="I188" s="207"/>
      <c r="J188" s="212"/>
      <c r="K188" s="207"/>
      <c r="L188" s="207"/>
      <c r="M188" s="207"/>
    </row>
    <row r="189">
      <c r="A189" s="209"/>
      <c r="B189" s="214"/>
      <c r="C189" s="209"/>
      <c r="D189" s="210"/>
      <c r="E189" s="209"/>
      <c r="F189" s="210"/>
      <c r="G189" s="209"/>
      <c r="H189" s="210"/>
      <c r="I189" s="209"/>
      <c r="J189" s="210"/>
      <c r="K189" s="209"/>
      <c r="L189" s="209"/>
      <c r="M189" s="209"/>
    </row>
    <row r="190">
      <c r="A190" s="207"/>
      <c r="B190" s="208"/>
      <c r="C190" s="207"/>
      <c r="D190" s="212"/>
      <c r="E190" s="207"/>
      <c r="F190" s="212"/>
      <c r="G190" s="207"/>
      <c r="H190" s="212"/>
      <c r="I190" s="207"/>
      <c r="J190" s="212"/>
      <c r="K190" s="207"/>
      <c r="L190" s="207"/>
      <c r="M190" s="207"/>
    </row>
    <row r="191">
      <c r="A191" s="209"/>
      <c r="B191" s="210"/>
      <c r="C191" s="209"/>
      <c r="D191" s="210"/>
      <c r="E191" s="209"/>
      <c r="F191" s="210"/>
      <c r="G191" s="209"/>
      <c r="H191" s="210"/>
      <c r="I191" s="209"/>
      <c r="J191" s="210"/>
      <c r="K191" s="209"/>
      <c r="L191" s="209"/>
      <c r="M191" s="209"/>
    </row>
    <row r="192">
      <c r="A192" s="207"/>
      <c r="B192" s="212"/>
      <c r="C192" s="207"/>
      <c r="D192" s="212"/>
      <c r="E192" s="207"/>
      <c r="F192" s="212"/>
      <c r="G192" s="207"/>
      <c r="H192" s="212"/>
      <c r="I192" s="207"/>
      <c r="J192" s="212"/>
      <c r="K192" s="207"/>
      <c r="L192" s="207"/>
      <c r="M192" s="207"/>
    </row>
    <row r="193">
      <c r="A193" s="209"/>
      <c r="B193" s="210"/>
      <c r="C193" s="209"/>
      <c r="D193" s="210"/>
      <c r="E193" s="209"/>
      <c r="F193" s="210"/>
      <c r="G193" s="209"/>
      <c r="H193" s="210"/>
      <c r="I193" s="209"/>
      <c r="J193" s="210"/>
      <c r="K193" s="209"/>
      <c r="L193" s="209"/>
      <c r="M193" s="209"/>
    </row>
    <row r="194">
      <c r="A194" s="207"/>
      <c r="B194" s="212"/>
      <c r="C194" s="207"/>
      <c r="D194" s="212"/>
      <c r="E194" s="207"/>
      <c r="F194" s="212"/>
      <c r="G194" s="207"/>
      <c r="H194" s="212"/>
      <c r="I194" s="207"/>
      <c r="J194" s="212"/>
      <c r="K194" s="207"/>
      <c r="L194" s="207"/>
      <c r="M194" s="207"/>
    </row>
    <row r="195">
      <c r="A195" s="209"/>
      <c r="B195" s="210"/>
      <c r="C195" s="209"/>
      <c r="D195" s="210"/>
      <c r="E195" s="209"/>
      <c r="F195" s="210"/>
      <c r="G195" s="209"/>
      <c r="H195" s="210"/>
      <c r="I195" s="209"/>
      <c r="J195" s="210"/>
      <c r="K195" s="209"/>
      <c r="L195" s="209"/>
      <c r="M195" s="209"/>
    </row>
    <row r="196">
      <c r="A196" s="207"/>
      <c r="B196" s="212"/>
      <c r="C196" s="207"/>
      <c r="D196" s="212"/>
      <c r="E196" s="207"/>
      <c r="F196" s="212"/>
      <c r="G196" s="207"/>
      <c r="H196" s="212"/>
      <c r="I196" s="207"/>
      <c r="J196" s="212"/>
      <c r="K196" s="207"/>
      <c r="L196" s="207"/>
      <c r="M196" s="207"/>
    </row>
    <row r="197">
      <c r="A197" s="209"/>
      <c r="B197" s="210"/>
      <c r="C197" s="209"/>
      <c r="D197" s="216"/>
      <c r="E197" s="209"/>
      <c r="F197" s="210"/>
      <c r="G197" s="209"/>
      <c r="H197" s="210"/>
      <c r="I197" s="209"/>
      <c r="J197" s="210"/>
      <c r="K197" s="209"/>
      <c r="L197" s="209"/>
      <c r="M197" s="209"/>
    </row>
    <row r="198">
      <c r="A198" s="207"/>
      <c r="B198" s="212"/>
      <c r="C198" s="207"/>
      <c r="D198" s="212"/>
      <c r="E198" s="207"/>
      <c r="F198" s="212"/>
      <c r="G198" s="207"/>
      <c r="H198" s="212"/>
      <c r="I198" s="207"/>
      <c r="J198" s="212"/>
      <c r="K198" s="207"/>
      <c r="L198" s="207"/>
      <c r="M198" s="207"/>
    </row>
    <row r="199">
      <c r="A199" s="209"/>
      <c r="B199" s="210"/>
      <c r="C199" s="209"/>
      <c r="D199" s="210"/>
      <c r="E199" s="209"/>
      <c r="F199" s="210"/>
      <c r="G199" s="209"/>
      <c r="H199" s="210"/>
      <c r="I199" s="209"/>
      <c r="J199" s="210"/>
      <c r="K199" s="209"/>
      <c r="L199" s="209"/>
      <c r="M199" s="209"/>
    </row>
    <row r="200">
      <c r="A200" s="207"/>
      <c r="B200" s="212"/>
      <c r="C200" s="207"/>
      <c r="D200" s="212"/>
      <c r="E200" s="207"/>
      <c r="F200" s="212"/>
      <c r="G200" s="207"/>
      <c r="H200" s="212"/>
      <c r="I200" s="207"/>
      <c r="J200" s="212"/>
      <c r="K200" s="207"/>
      <c r="L200" s="207"/>
      <c r="M200" s="207"/>
    </row>
    <row r="201">
      <c r="A201" s="209"/>
      <c r="B201" s="210"/>
      <c r="C201" s="209"/>
      <c r="D201" s="210"/>
      <c r="E201" s="209"/>
      <c r="F201" s="210"/>
      <c r="G201" s="209"/>
      <c r="H201" s="210"/>
      <c r="I201" s="209"/>
      <c r="J201" s="210"/>
      <c r="K201" s="209"/>
      <c r="L201" s="209"/>
      <c r="M201" s="209"/>
    </row>
    <row r="202">
      <c r="A202" s="207"/>
      <c r="B202" s="212"/>
      <c r="C202" s="207"/>
      <c r="D202" s="212"/>
      <c r="E202" s="207"/>
      <c r="F202" s="212"/>
      <c r="G202" s="207"/>
      <c r="H202" s="212"/>
      <c r="I202" s="207"/>
      <c r="J202" s="212"/>
      <c r="K202" s="207"/>
      <c r="L202" s="207"/>
      <c r="M202" s="207"/>
    </row>
    <row r="203">
      <c r="A203" s="209"/>
      <c r="B203" s="210"/>
      <c r="C203" s="209"/>
      <c r="D203" s="210"/>
      <c r="E203" s="209"/>
      <c r="F203" s="210"/>
      <c r="G203" s="209"/>
      <c r="H203" s="210"/>
      <c r="I203" s="209"/>
      <c r="J203" s="210"/>
      <c r="K203" s="209"/>
      <c r="L203" s="209"/>
      <c r="M203" s="209"/>
    </row>
    <row r="204">
      <c r="A204" s="207"/>
      <c r="B204" s="212"/>
      <c r="C204" s="207"/>
      <c r="D204" s="212"/>
      <c r="E204" s="207"/>
      <c r="F204" s="212"/>
      <c r="G204" s="207"/>
      <c r="H204" s="212"/>
      <c r="I204" s="207"/>
      <c r="J204" s="212"/>
      <c r="K204" s="207"/>
      <c r="L204" s="207"/>
      <c r="M204" s="207"/>
    </row>
    <row r="205">
      <c r="A205" s="209"/>
      <c r="B205" s="210"/>
      <c r="C205" s="209"/>
      <c r="D205" s="210"/>
      <c r="E205" s="209"/>
      <c r="F205" s="210"/>
      <c r="G205" s="209"/>
      <c r="H205" s="210"/>
      <c r="I205" s="209"/>
      <c r="J205" s="210"/>
      <c r="K205" s="209"/>
      <c r="L205" s="209"/>
      <c r="M205" s="209"/>
    </row>
    <row r="206">
      <c r="A206" s="207"/>
      <c r="B206" s="212"/>
      <c r="C206" s="207"/>
      <c r="D206" s="212"/>
      <c r="E206" s="207"/>
      <c r="F206" s="212"/>
      <c r="G206" s="207"/>
      <c r="H206" s="212"/>
      <c r="I206" s="207"/>
      <c r="J206" s="212"/>
      <c r="K206" s="207"/>
      <c r="L206" s="207"/>
      <c r="M206" s="207"/>
    </row>
    <row r="207">
      <c r="A207" s="209"/>
      <c r="B207" s="210"/>
      <c r="C207" s="209"/>
      <c r="D207" s="210"/>
      <c r="E207" s="209"/>
      <c r="F207" s="210"/>
      <c r="G207" s="209"/>
      <c r="H207" s="210"/>
      <c r="I207" s="209"/>
      <c r="J207" s="210"/>
      <c r="K207" s="209"/>
      <c r="L207" s="209"/>
      <c r="M207" s="209"/>
    </row>
    <row r="208">
      <c r="A208" s="207"/>
      <c r="B208" s="212"/>
      <c r="C208" s="207"/>
      <c r="D208" s="212"/>
      <c r="E208" s="207"/>
      <c r="F208" s="212"/>
      <c r="G208" s="207"/>
      <c r="H208" s="212"/>
      <c r="I208" s="207"/>
      <c r="J208" s="212"/>
      <c r="K208" s="207"/>
      <c r="L208" s="207"/>
      <c r="M208" s="207"/>
    </row>
    <row r="209">
      <c r="A209" s="209"/>
      <c r="B209" s="210"/>
      <c r="C209" s="209"/>
      <c r="D209" s="210"/>
      <c r="E209" s="209"/>
      <c r="F209" s="210"/>
      <c r="G209" s="209"/>
      <c r="H209" s="210"/>
      <c r="I209" s="209"/>
      <c r="J209" s="210"/>
      <c r="K209" s="209"/>
      <c r="L209" s="209"/>
      <c r="M209" s="209"/>
    </row>
    <row r="210">
      <c r="A210" s="207"/>
      <c r="B210" s="212"/>
      <c r="C210" s="207"/>
      <c r="D210" s="212"/>
      <c r="E210" s="207"/>
      <c r="F210" s="212"/>
      <c r="G210" s="207"/>
      <c r="H210" s="212"/>
      <c r="I210" s="207"/>
      <c r="J210" s="212"/>
      <c r="K210" s="207"/>
      <c r="L210" s="207"/>
      <c r="M210" s="207"/>
    </row>
    <row r="211">
      <c r="A211" s="209"/>
      <c r="B211" s="210"/>
      <c r="C211" s="209"/>
      <c r="D211" s="210"/>
      <c r="E211" s="209"/>
      <c r="F211" s="210"/>
      <c r="G211" s="209"/>
      <c r="H211" s="210"/>
      <c r="I211" s="209"/>
      <c r="J211" s="210"/>
      <c r="K211" s="209"/>
      <c r="L211" s="209"/>
      <c r="M211" s="209"/>
    </row>
    <row r="212">
      <c r="A212" s="207"/>
      <c r="B212" s="212"/>
      <c r="C212" s="207"/>
      <c r="D212" s="212"/>
      <c r="E212" s="207"/>
      <c r="F212" s="212"/>
      <c r="G212" s="207"/>
      <c r="H212" s="212"/>
      <c r="I212" s="207"/>
      <c r="J212" s="212"/>
      <c r="K212" s="207"/>
      <c r="L212" s="207"/>
      <c r="M212" s="207"/>
    </row>
    <row r="213">
      <c r="A213" s="209"/>
      <c r="B213" s="210"/>
      <c r="C213" s="209"/>
      <c r="D213" s="210"/>
      <c r="E213" s="209"/>
      <c r="F213" s="210"/>
      <c r="G213" s="209"/>
      <c r="H213" s="210"/>
      <c r="I213" s="209"/>
      <c r="J213" s="210"/>
      <c r="K213" s="209"/>
      <c r="L213" s="209"/>
      <c r="M213" s="209"/>
    </row>
    <row r="214">
      <c r="A214" s="207"/>
      <c r="B214" s="212"/>
      <c r="C214" s="207"/>
      <c r="D214" s="212"/>
      <c r="E214" s="207"/>
      <c r="F214" s="212"/>
      <c r="G214" s="207"/>
      <c r="H214" s="212"/>
      <c r="I214" s="207"/>
      <c r="J214" s="212"/>
      <c r="K214" s="207"/>
      <c r="L214" s="207"/>
      <c r="M214" s="207"/>
    </row>
    <row r="215">
      <c r="A215" s="209"/>
      <c r="B215" s="210"/>
      <c r="C215" s="209"/>
      <c r="D215" s="210"/>
      <c r="E215" s="209"/>
      <c r="F215" s="210"/>
      <c r="G215" s="209"/>
      <c r="H215" s="210"/>
      <c r="I215" s="209"/>
      <c r="J215" s="216"/>
      <c r="K215" s="209"/>
      <c r="L215" s="209"/>
      <c r="M215" s="209"/>
    </row>
    <row r="216">
      <c r="A216" s="207"/>
      <c r="B216" s="212"/>
      <c r="C216" s="207"/>
      <c r="D216" s="212"/>
      <c r="E216" s="207"/>
      <c r="F216" s="212"/>
      <c r="G216" s="207"/>
      <c r="H216" s="212"/>
      <c r="I216" s="207"/>
      <c r="J216" s="212"/>
      <c r="K216" s="207"/>
      <c r="L216" s="207"/>
      <c r="M216" s="207"/>
    </row>
    <row r="217">
      <c r="A217" s="209"/>
      <c r="B217" s="210"/>
      <c r="C217" s="209"/>
      <c r="D217" s="210"/>
      <c r="E217" s="209"/>
      <c r="F217" s="210"/>
      <c r="G217" s="209"/>
      <c r="H217" s="210"/>
      <c r="I217" s="209"/>
      <c r="J217" s="210"/>
      <c r="K217" s="209"/>
      <c r="L217" s="209"/>
      <c r="M217" s="209"/>
    </row>
    <row r="218">
      <c r="A218" s="207"/>
      <c r="B218" s="212"/>
      <c r="C218" s="207"/>
      <c r="D218" s="212"/>
      <c r="E218" s="207"/>
      <c r="F218" s="212"/>
      <c r="G218" s="207"/>
      <c r="H218" s="212"/>
      <c r="I218" s="207"/>
      <c r="J218" s="212"/>
      <c r="K218" s="207"/>
      <c r="L218" s="207"/>
      <c r="M218" s="207"/>
    </row>
    <row r="219">
      <c r="A219" s="209"/>
      <c r="B219" s="210"/>
      <c r="C219" s="209"/>
      <c r="D219" s="210"/>
      <c r="E219" s="209"/>
      <c r="F219" s="210"/>
      <c r="G219" s="209"/>
      <c r="H219" s="210"/>
      <c r="I219" s="209"/>
      <c r="J219" s="210"/>
      <c r="K219" s="209"/>
      <c r="L219" s="209"/>
      <c r="M219" s="209"/>
    </row>
    <row r="220">
      <c r="A220" s="207"/>
      <c r="B220" s="207"/>
      <c r="C220" s="207"/>
      <c r="D220" s="212"/>
      <c r="E220" s="207"/>
      <c r="F220" s="212"/>
      <c r="G220" s="207"/>
      <c r="H220" s="212"/>
      <c r="I220" s="207"/>
      <c r="J220" s="212"/>
      <c r="K220" s="207"/>
      <c r="L220" s="207"/>
      <c r="M220" s="207"/>
    </row>
    <row r="221">
      <c r="A221" s="209"/>
      <c r="B221" s="210"/>
      <c r="C221" s="209"/>
      <c r="D221" s="210"/>
      <c r="E221" s="209"/>
      <c r="F221" s="210"/>
      <c r="G221" s="209"/>
      <c r="H221" s="210"/>
      <c r="I221" s="209"/>
      <c r="J221" s="210"/>
      <c r="K221" s="209"/>
      <c r="L221" s="209"/>
      <c r="M221" s="209"/>
    </row>
    <row r="222">
      <c r="A222" s="207"/>
      <c r="B222" s="212"/>
      <c r="C222" s="207"/>
      <c r="D222" s="212"/>
      <c r="E222" s="207"/>
      <c r="F222" s="212"/>
      <c r="G222" s="207"/>
      <c r="H222" s="212"/>
      <c r="I222" s="207"/>
      <c r="J222" s="212"/>
      <c r="K222" s="207"/>
      <c r="L222" s="207"/>
      <c r="M222" s="207"/>
    </row>
    <row r="223">
      <c r="A223" s="209"/>
      <c r="B223" s="210"/>
      <c r="C223" s="209"/>
      <c r="D223" s="210"/>
      <c r="E223" s="209"/>
      <c r="F223" s="210"/>
      <c r="G223" s="209"/>
      <c r="H223" s="210"/>
      <c r="I223" s="209"/>
      <c r="J223" s="210"/>
      <c r="K223" s="209"/>
      <c r="L223" s="209"/>
      <c r="M223" s="209"/>
    </row>
    <row r="224">
      <c r="A224" s="207"/>
      <c r="B224" s="212"/>
      <c r="C224" s="207"/>
      <c r="D224" s="212"/>
      <c r="E224" s="207"/>
      <c r="F224" s="212"/>
      <c r="G224" s="207"/>
      <c r="H224" s="212"/>
      <c r="I224" s="207"/>
      <c r="J224" s="212"/>
      <c r="K224" s="207"/>
      <c r="L224" s="207"/>
      <c r="M224" s="207"/>
    </row>
    <row r="225">
      <c r="A225" s="209"/>
      <c r="B225" s="210"/>
      <c r="C225" s="209"/>
      <c r="D225" s="210"/>
      <c r="E225" s="209"/>
      <c r="F225" s="210"/>
      <c r="G225" s="209"/>
      <c r="H225" s="210"/>
      <c r="I225" s="209"/>
      <c r="J225" s="210"/>
      <c r="K225" s="209"/>
      <c r="L225" s="209"/>
      <c r="M225" s="209"/>
    </row>
    <row r="226">
      <c r="A226" s="207"/>
      <c r="B226" s="212"/>
      <c r="C226" s="207"/>
      <c r="D226" s="212"/>
      <c r="E226" s="207"/>
      <c r="F226" s="212"/>
      <c r="G226" s="207"/>
      <c r="H226" s="212"/>
      <c r="I226" s="207"/>
      <c r="J226" s="212"/>
      <c r="K226" s="207"/>
      <c r="L226" s="207"/>
      <c r="M226" s="207"/>
    </row>
    <row r="227">
      <c r="A227" s="209"/>
      <c r="B227" s="210"/>
      <c r="C227" s="209"/>
      <c r="D227" s="210"/>
      <c r="E227" s="209"/>
      <c r="F227" s="210"/>
      <c r="G227" s="209"/>
      <c r="H227" s="210"/>
      <c r="I227" s="209"/>
      <c r="J227" s="210"/>
      <c r="K227" s="209"/>
      <c r="L227" s="209"/>
      <c r="M227" s="209"/>
    </row>
    <row r="228">
      <c r="A228" s="207"/>
      <c r="B228" s="212"/>
      <c r="C228" s="207"/>
      <c r="D228" s="212"/>
      <c r="E228" s="207"/>
      <c r="F228" s="212"/>
      <c r="G228" s="207"/>
      <c r="H228" s="212"/>
      <c r="I228" s="207"/>
      <c r="J228" s="212"/>
      <c r="K228" s="207"/>
      <c r="L228" s="207"/>
      <c r="M228" s="207"/>
    </row>
    <row r="229">
      <c r="A229" s="209"/>
      <c r="B229" s="210"/>
      <c r="C229" s="209"/>
      <c r="D229" s="210"/>
      <c r="E229" s="209"/>
      <c r="F229" s="210"/>
      <c r="G229" s="209"/>
      <c r="H229" s="210"/>
      <c r="I229" s="209"/>
      <c r="J229" s="210"/>
      <c r="K229" s="209"/>
      <c r="L229" s="209"/>
      <c r="M229" s="209"/>
    </row>
    <row r="230">
      <c r="A230" s="207"/>
      <c r="B230" s="212"/>
      <c r="C230" s="207"/>
      <c r="D230" s="212"/>
      <c r="E230" s="207"/>
      <c r="F230" s="212"/>
      <c r="G230" s="207"/>
      <c r="H230" s="212"/>
      <c r="I230" s="207"/>
      <c r="J230" s="212"/>
      <c r="K230" s="207"/>
      <c r="L230" s="207"/>
      <c r="M230" s="207"/>
    </row>
    <row r="231">
      <c r="A231" s="209"/>
      <c r="B231" s="210"/>
      <c r="C231" s="209"/>
      <c r="D231" s="210"/>
      <c r="E231" s="209"/>
      <c r="F231" s="210"/>
      <c r="G231" s="209"/>
      <c r="H231" s="210"/>
      <c r="I231" s="209"/>
      <c r="J231" s="210"/>
      <c r="K231" s="209"/>
      <c r="L231" s="209"/>
      <c r="M231" s="209"/>
    </row>
    <row r="232">
      <c r="A232" s="207"/>
      <c r="B232" s="212"/>
      <c r="C232" s="207"/>
      <c r="D232" s="212"/>
      <c r="E232" s="207"/>
      <c r="F232" s="212"/>
      <c r="G232" s="207"/>
      <c r="H232" s="212"/>
      <c r="I232" s="207"/>
      <c r="J232" s="212"/>
      <c r="K232" s="207"/>
      <c r="L232" s="207"/>
      <c r="M232" s="207"/>
    </row>
    <row r="233">
      <c r="A233" s="209"/>
      <c r="B233" s="210"/>
      <c r="C233" s="209"/>
      <c r="D233" s="210"/>
      <c r="E233" s="209"/>
      <c r="F233" s="210"/>
      <c r="G233" s="209"/>
      <c r="H233" s="210"/>
      <c r="I233" s="209"/>
      <c r="J233" s="210"/>
      <c r="K233" s="209"/>
      <c r="L233" s="209"/>
      <c r="M233" s="209"/>
    </row>
    <row r="234">
      <c r="A234" s="207"/>
      <c r="B234" s="212"/>
      <c r="C234" s="207"/>
      <c r="D234" s="212"/>
      <c r="E234" s="207"/>
      <c r="F234" s="212"/>
      <c r="G234" s="207"/>
      <c r="H234" s="212"/>
      <c r="I234" s="207"/>
      <c r="J234" s="212"/>
      <c r="K234" s="207"/>
      <c r="L234" s="207"/>
      <c r="M234" s="207"/>
    </row>
    <row r="235">
      <c r="A235" s="209"/>
      <c r="B235" s="210"/>
      <c r="C235" s="209"/>
      <c r="D235" s="210"/>
      <c r="E235" s="209"/>
      <c r="F235" s="210"/>
      <c r="G235" s="209"/>
      <c r="H235" s="210"/>
      <c r="I235" s="209"/>
      <c r="J235" s="210"/>
      <c r="K235" s="209"/>
      <c r="L235" s="209"/>
      <c r="M235" s="209"/>
    </row>
    <row r="236">
      <c r="A236" s="207"/>
      <c r="B236" s="212"/>
      <c r="C236" s="207"/>
      <c r="D236" s="212"/>
      <c r="E236" s="207"/>
      <c r="F236" s="212"/>
      <c r="G236" s="207"/>
      <c r="H236" s="212"/>
      <c r="I236" s="207"/>
      <c r="J236" s="212"/>
      <c r="K236" s="207"/>
      <c r="L236" s="207"/>
      <c r="M236" s="207"/>
    </row>
    <row r="237">
      <c r="A237" s="209"/>
      <c r="B237" s="210"/>
      <c r="C237" s="209"/>
      <c r="D237" s="210"/>
      <c r="E237" s="209"/>
      <c r="F237" s="210"/>
      <c r="G237" s="209"/>
      <c r="H237" s="210"/>
      <c r="I237" s="209"/>
      <c r="J237" s="210"/>
      <c r="K237" s="209"/>
      <c r="L237" s="209"/>
      <c r="M237" s="209"/>
    </row>
    <row r="238">
      <c r="A238" s="207"/>
      <c r="B238" s="212"/>
      <c r="C238" s="207"/>
      <c r="D238" s="212"/>
      <c r="E238" s="207"/>
      <c r="F238" s="212"/>
      <c r="G238" s="207"/>
      <c r="H238" s="212"/>
      <c r="I238" s="207"/>
      <c r="J238" s="212"/>
      <c r="K238" s="207"/>
      <c r="L238" s="207"/>
      <c r="M238" s="207"/>
    </row>
    <row r="239">
      <c r="A239" s="209"/>
      <c r="B239" s="210"/>
      <c r="C239" s="209"/>
      <c r="D239" s="210"/>
      <c r="E239" s="209"/>
      <c r="F239" s="210"/>
      <c r="G239" s="209"/>
      <c r="H239" s="210"/>
      <c r="I239" s="209"/>
      <c r="J239" s="210"/>
      <c r="K239" s="209"/>
      <c r="L239" s="209"/>
      <c r="M239" s="209"/>
    </row>
    <row r="240">
      <c r="A240" s="207"/>
      <c r="B240" s="212"/>
      <c r="C240" s="207"/>
      <c r="D240" s="212"/>
      <c r="E240" s="207"/>
      <c r="F240" s="212"/>
      <c r="G240" s="207"/>
      <c r="H240" s="212"/>
      <c r="I240" s="207"/>
      <c r="J240" s="212"/>
      <c r="K240" s="207"/>
      <c r="L240" s="207"/>
      <c r="M240" s="207"/>
    </row>
    <row r="241">
      <c r="A241" s="209"/>
      <c r="B241" s="210"/>
      <c r="C241" s="209"/>
      <c r="D241" s="210"/>
      <c r="E241" s="209"/>
      <c r="F241" s="210"/>
      <c r="G241" s="209"/>
      <c r="H241" s="210"/>
      <c r="I241" s="209"/>
      <c r="J241" s="210"/>
      <c r="K241" s="209"/>
      <c r="L241" s="209"/>
      <c r="M241" s="209"/>
    </row>
    <row r="242">
      <c r="A242" s="207"/>
      <c r="B242" s="212"/>
      <c r="C242" s="207"/>
      <c r="D242" s="212"/>
      <c r="E242" s="207"/>
      <c r="F242" s="212"/>
      <c r="G242" s="207"/>
      <c r="H242" s="212"/>
      <c r="I242" s="207"/>
      <c r="J242" s="212"/>
      <c r="K242" s="207"/>
      <c r="L242" s="207"/>
      <c r="M242" s="207"/>
    </row>
    <row r="243">
      <c r="A243" s="209"/>
      <c r="B243" s="210"/>
      <c r="C243" s="209"/>
      <c r="D243" s="210"/>
      <c r="E243" s="209"/>
      <c r="F243" s="210"/>
      <c r="G243" s="209"/>
      <c r="H243" s="210"/>
      <c r="I243" s="209"/>
      <c r="J243" s="210"/>
      <c r="K243" s="209"/>
      <c r="L243" s="209"/>
      <c r="M243" s="209"/>
    </row>
    <row r="244">
      <c r="A244" s="207"/>
      <c r="B244" s="212"/>
      <c r="C244" s="207"/>
      <c r="D244" s="212"/>
      <c r="E244" s="207"/>
      <c r="F244" s="212"/>
      <c r="G244" s="207"/>
      <c r="H244" s="212"/>
      <c r="I244" s="207"/>
      <c r="J244" s="212"/>
      <c r="K244" s="207"/>
      <c r="L244" s="207"/>
      <c r="M244" s="207"/>
    </row>
    <row r="245">
      <c r="A245" s="209"/>
      <c r="B245" s="210"/>
      <c r="C245" s="209"/>
      <c r="D245" s="210"/>
      <c r="E245" s="209"/>
      <c r="F245" s="210"/>
      <c r="G245" s="209"/>
      <c r="H245" s="210"/>
      <c r="I245" s="209"/>
      <c r="J245" s="210"/>
      <c r="K245" s="209"/>
      <c r="L245" s="209"/>
      <c r="M245" s="209"/>
    </row>
    <row r="246">
      <c r="A246" s="207"/>
      <c r="B246" s="212"/>
      <c r="C246" s="207"/>
      <c r="D246" s="212"/>
      <c r="E246" s="207"/>
      <c r="F246" s="212"/>
      <c r="G246" s="207"/>
      <c r="H246" s="212"/>
      <c r="I246" s="207"/>
      <c r="J246" s="212"/>
      <c r="K246" s="207"/>
      <c r="L246" s="207"/>
      <c r="M246" s="207"/>
    </row>
    <row r="247">
      <c r="A247" s="209"/>
      <c r="B247" s="210"/>
      <c r="C247" s="209"/>
      <c r="D247" s="210"/>
      <c r="E247" s="209"/>
      <c r="F247" s="210"/>
      <c r="G247" s="209"/>
      <c r="H247" s="216"/>
      <c r="I247" s="209"/>
      <c r="J247" s="210"/>
      <c r="K247" s="209"/>
      <c r="L247" s="209"/>
      <c r="M247" s="209"/>
    </row>
    <row r="248">
      <c r="A248" s="207"/>
      <c r="B248" s="212"/>
      <c r="C248" s="207"/>
      <c r="D248" s="212"/>
      <c r="E248" s="207"/>
      <c r="F248" s="212"/>
      <c r="G248" s="207"/>
      <c r="H248" s="212"/>
      <c r="I248" s="207"/>
      <c r="J248" s="212"/>
      <c r="K248" s="207"/>
      <c r="L248" s="207"/>
      <c r="M248" s="207"/>
    </row>
    <row r="249">
      <c r="A249" s="209"/>
      <c r="B249" s="210"/>
      <c r="C249" s="209"/>
      <c r="D249" s="210"/>
      <c r="E249" s="209"/>
      <c r="F249" s="210"/>
      <c r="G249" s="209"/>
      <c r="H249" s="210"/>
      <c r="I249" s="209"/>
      <c r="J249" s="210"/>
      <c r="K249" s="209"/>
      <c r="L249" s="209"/>
      <c r="M249" s="209"/>
    </row>
    <row r="250">
      <c r="A250" s="207"/>
      <c r="B250" s="212"/>
      <c r="C250" s="207"/>
      <c r="D250" s="212"/>
      <c r="E250" s="207"/>
      <c r="F250" s="212"/>
      <c r="G250" s="207"/>
      <c r="H250" s="212"/>
      <c r="I250" s="207"/>
      <c r="J250" s="212"/>
      <c r="K250" s="207"/>
      <c r="L250" s="207"/>
      <c r="M250" s="207"/>
    </row>
    <row r="251">
      <c r="A251" s="209"/>
      <c r="B251" s="210"/>
      <c r="C251" s="209"/>
      <c r="D251" s="210"/>
      <c r="E251" s="209"/>
      <c r="F251" s="210"/>
      <c r="G251" s="209"/>
      <c r="H251" s="210"/>
      <c r="I251" s="209"/>
      <c r="J251" s="210"/>
      <c r="K251" s="209"/>
      <c r="L251" s="209"/>
      <c r="M251" s="209"/>
    </row>
    <row r="252">
      <c r="A252" s="207"/>
      <c r="B252" s="212"/>
      <c r="C252" s="207"/>
      <c r="D252" s="212"/>
      <c r="E252" s="207"/>
      <c r="F252" s="212"/>
      <c r="G252" s="207"/>
      <c r="H252" s="212"/>
      <c r="I252" s="207"/>
      <c r="J252" s="212"/>
      <c r="K252" s="207"/>
      <c r="L252" s="207"/>
      <c r="M252" s="207"/>
    </row>
    <row r="253">
      <c r="A253" s="209"/>
      <c r="B253" s="210"/>
      <c r="C253" s="209"/>
      <c r="D253" s="210"/>
      <c r="E253" s="209"/>
      <c r="F253" s="210"/>
      <c r="G253" s="209"/>
      <c r="H253" s="210"/>
      <c r="I253" s="209"/>
      <c r="J253" s="210"/>
      <c r="K253" s="209"/>
      <c r="L253" s="209"/>
      <c r="M253" s="209"/>
    </row>
    <row r="254">
      <c r="A254" s="207"/>
      <c r="B254" s="212"/>
      <c r="C254" s="207"/>
      <c r="D254" s="212"/>
      <c r="E254" s="207"/>
      <c r="F254" s="212"/>
      <c r="G254" s="207"/>
      <c r="H254" s="212"/>
      <c r="I254" s="207"/>
      <c r="J254" s="212"/>
      <c r="K254" s="207"/>
      <c r="L254" s="207"/>
      <c r="M254" s="207"/>
    </row>
    <row r="255">
      <c r="A255" s="209"/>
      <c r="B255" s="210"/>
      <c r="C255" s="209"/>
      <c r="D255" s="210"/>
      <c r="E255" s="209"/>
      <c r="F255" s="210"/>
      <c r="G255" s="209"/>
      <c r="H255" s="210"/>
      <c r="I255" s="209"/>
      <c r="J255" s="210"/>
      <c r="K255" s="209"/>
      <c r="L255" s="209"/>
      <c r="M255" s="209"/>
    </row>
    <row r="256">
      <c r="A256" s="207"/>
      <c r="B256" s="212"/>
      <c r="C256" s="207"/>
      <c r="D256" s="212"/>
      <c r="E256" s="207"/>
      <c r="F256" s="212"/>
      <c r="G256" s="207"/>
      <c r="H256" s="212"/>
      <c r="I256" s="207"/>
      <c r="J256" s="212"/>
      <c r="K256" s="207"/>
      <c r="L256" s="207"/>
      <c r="M256" s="207"/>
    </row>
    <row r="257">
      <c r="A257" s="209"/>
      <c r="B257" s="210"/>
      <c r="C257" s="209"/>
      <c r="D257" s="210"/>
      <c r="E257" s="209"/>
      <c r="F257" s="210"/>
      <c r="G257" s="209"/>
      <c r="H257" s="210"/>
      <c r="I257" s="209"/>
      <c r="J257" s="210"/>
      <c r="K257" s="209"/>
      <c r="L257" s="209"/>
      <c r="M257" s="209"/>
    </row>
    <row r="258">
      <c r="A258" s="207"/>
      <c r="B258" s="212"/>
      <c r="C258" s="207"/>
      <c r="D258" s="212"/>
      <c r="E258" s="207"/>
      <c r="F258" s="212"/>
      <c r="G258" s="207"/>
      <c r="H258" s="212"/>
      <c r="I258" s="207"/>
      <c r="J258" s="212"/>
      <c r="K258" s="207"/>
      <c r="L258" s="207"/>
      <c r="M258" s="207"/>
    </row>
    <row r="259">
      <c r="A259" s="209"/>
      <c r="B259" s="210"/>
      <c r="C259" s="209"/>
      <c r="D259" s="210"/>
      <c r="E259" s="209"/>
      <c r="F259" s="210"/>
      <c r="G259" s="209"/>
      <c r="H259" s="210"/>
      <c r="I259" s="209"/>
      <c r="J259" s="210"/>
      <c r="K259" s="209"/>
      <c r="L259" s="209"/>
      <c r="M259" s="209"/>
    </row>
    <row r="260">
      <c r="A260" s="207"/>
      <c r="B260" s="212"/>
      <c r="C260" s="207"/>
      <c r="D260" s="212"/>
      <c r="E260" s="207"/>
      <c r="F260" s="212"/>
      <c r="G260" s="207"/>
      <c r="H260" s="212"/>
      <c r="I260" s="207"/>
      <c r="J260" s="212"/>
      <c r="K260" s="207"/>
      <c r="L260" s="207"/>
      <c r="M260" s="207"/>
    </row>
    <row r="261">
      <c r="A261" s="209"/>
      <c r="B261" s="210"/>
      <c r="C261" s="209"/>
      <c r="D261" s="210"/>
      <c r="E261" s="209"/>
      <c r="F261" s="210"/>
      <c r="G261" s="209"/>
      <c r="H261" s="210"/>
      <c r="I261" s="209"/>
      <c r="J261" s="210"/>
      <c r="K261" s="209"/>
      <c r="L261" s="209"/>
      <c r="M261" s="209"/>
    </row>
    <row r="262">
      <c r="A262" s="207"/>
      <c r="B262" s="212"/>
      <c r="C262" s="207"/>
      <c r="D262" s="212"/>
      <c r="E262" s="207"/>
      <c r="F262" s="212"/>
      <c r="G262" s="207"/>
      <c r="H262" s="212"/>
      <c r="I262" s="207"/>
      <c r="J262" s="212"/>
      <c r="K262" s="207"/>
      <c r="L262" s="207"/>
      <c r="M262" s="207"/>
    </row>
    <row r="263">
      <c r="A263" s="209"/>
      <c r="B263" s="210"/>
      <c r="C263" s="209"/>
      <c r="D263" s="210"/>
      <c r="E263" s="209"/>
      <c r="F263" s="210"/>
      <c r="G263" s="209"/>
      <c r="H263" s="210"/>
      <c r="I263" s="209"/>
      <c r="J263" s="210"/>
      <c r="K263" s="209"/>
      <c r="L263" s="209"/>
      <c r="M263" s="209"/>
    </row>
    <row r="264">
      <c r="A264" s="207"/>
      <c r="B264" s="212"/>
      <c r="C264" s="207"/>
      <c r="D264" s="212"/>
      <c r="E264" s="207"/>
      <c r="F264" s="212"/>
      <c r="G264" s="207"/>
      <c r="H264" s="212"/>
      <c r="I264" s="207"/>
      <c r="J264" s="212"/>
      <c r="K264" s="207"/>
      <c r="L264" s="207"/>
      <c r="M264" s="207"/>
    </row>
    <row r="265">
      <c r="A265" s="209"/>
      <c r="B265" s="210"/>
      <c r="C265" s="209"/>
      <c r="D265" s="210"/>
      <c r="E265" s="209"/>
      <c r="F265" s="210"/>
      <c r="G265" s="209"/>
      <c r="H265" s="210"/>
      <c r="I265" s="209"/>
      <c r="J265" s="210"/>
      <c r="K265" s="209"/>
      <c r="L265" s="209"/>
      <c r="M265" s="209"/>
    </row>
    <row r="266">
      <c r="A266" s="207"/>
      <c r="B266" s="212"/>
      <c r="C266" s="207"/>
      <c r="D266" s="212"/>
      <c r="E266" s="207"/>
      <c r="F266" s="212"/>
      <c r="G266" s="207"/>
      <c r="H266" s="212"/>
      <c r="I266" s="207"/>
      <c r="J266" s="212"/>
      <c r="K266" s="207"/>
      <c r="L266" s="207"/>
      <c r="M266" s="207"/>
    </row>
    <row r="267">
      <c r="A267" s="209"/>
      <c r="B267" s="210"/>
      <c r="C267" s="209"/>
      <c r="D267" s="210"/>
      <c r="E267" s="209"/>
      <c r="F267" s="210"/>
      <c r="G267" s="209"/>
      <c r="H267" s="210"/>
      <c r="I267" s="209"/>
      <c r="J267" s="210"/>
      <c r="K267" s="209"/>
      <c r="L267" s="209"/>
      <c r="M267" s="209"/>
    </row>
    <row r="268">
      <c r="A268" s="207"/>
      <c r="B268" s="212"/>
      <c r="C268" s="207"/>
      <c r="D268" s="212"/>
      <c r="E268" s="207"/>
      <c r="F268" s="212"/>
      <c r="G268" s="207"/>
      <c r="H268" s="212"/>
      <c r="I268" s="207"/>
      <c r="J268" s="212"/>
      <c r="K268" s="207"/>
      <c r="L268" s="207"/>
      <c r="M268" s="207"/>
    </row>
    <row r="269">
      <c r="A269" s="209"/>
      <c r="B269" s="210"/>
      <c r="C269" s="209"/>
      <c r="D269" s="210"/>
      <c r="E269" s="209"/>
      <c r="F269" s="210"/>
      <c r="G269" s="209"/>
      <c r="H269" s="210"/>
      <c r="I269" s="209"/>
      <c r="J269" s="210"/>
      <c r="K269" s="209"/>
      <c r="L269" s="209"/>
      <c r="M269" s="209"/>
    </row>
    <row r="270">
      <c r="A270" s="207"/>
      <c r="B270" s="212"/>
      <c r="C270" s="207"/>
      <c r="D270" s="212"/>
      <c r="E270" s="207"/>
      <c r="F270" s="212"/>
      <c r="G270" s="207"/>
      <c r="H270" s="212"/>
      <c r="I270" s="207"/>
      <c r="J270" s="212"/>
      <c r="K270" s="207"/>
      <c r="L270" s="207"/>
      <c r="M270" s="207"/>
    </row>
    <row r="271">
      <c r="A271" s="209"/>
      <c r="B271" s="210"/>
      <c r="C271" s="209"/>
      <c r="D271" s="210"/>
      <c r="E271" s="209"/>
      <c r="F271" s="210"/>
      <c r="G271" s="209"/>
      <c r="H271" s="210"/>
      <c r="I271" s="209"/>
      <c r="J271" s="210"/>
      <c r="K271" s="209"/>
      <c r="L271" s="209"/>
      <c r="M271" s="209"/>
    </row>
    <row r="272">
      <c r="A272" s="207"/>
      <c r="B272" s="212"/>
      <c r="C272" s="207"/>
      <c r="D272" s="212"/>
      <c r="E272" s="207"/>
      <c r="F272" s="212"/>
      <c r="G272" s="207"/>
      <c r="H272" s="212"/>
      <c r="I272" s="207"/>
      <c r="J272" s="212"/>
      <c r="K272" s="207"/>
      <c r="L272" s="207"/>
      <c r="M272" s="207"/>
    </row>
    <row r="273">
      <c r="A273" s="209"/>
      <c r="B273" s="214"/>
      <c r="C273" s="209"/>
      <c r="D273" s="210"/>
      <c r="E273" s="209"/>
      <c r="F273" s="210"/>
      <c r="G273" s="209"/>
      <c r="H273" s="210"/>
      <c r="I273" s="209"/>
      <c r="J273" s="210"/>
      <c r="K273" s="209"/>
      <c r="L273" s="209"/>
      <c r="M273" s="209"/>
    </row>
    <row r="274">
      <c r="A274" s="207"/>
      <c r="B274" s="212"/>
      <c r="C274" s="207"/>
      <c r="D274" s="212"/>
      <c r="E274" s="207"/>
      <c r="F274" s="212"/>
      <c r="G274" s="207"/>
      <c r="H274" s="212"/>
      <c r="I274" s="207"/>
      <c r="J274" s="212"/>
      <c r="K274" s="207"/>
      <c r="L274" s="207"/>
      <c r="M274" s="207"/>
    </row>
    <row r="275">
      <c r="A275" s="209"/>
      <c r="B275" s="210"/>
      <c r="C275" s="209"/>
      <c r="D275" s="210"/>
      <c r="E275" s="209"/>
      <c r="F275" s="210"/>
      <c r="G275" s="209"/>
      <c r="H275" s="210"/>
      <c r="I275" s="209"/>
      <c r="J275" s="210"/>
      <c r="K275" s="209"/>
      <c r="L275" s="209"/>
      <c r="M275" s="209"/>
    </row>
    <row r="276">
      <c r="A276" s="207"/>
      <c r="B276" s="212"/>
      <c r="C276" s="207"/>
      <c r="D276" s="212"/>
      <c r="E276" s="207"/>
      <c r="F276" s="212"/>
      <c r="G276" s="207"/>
      <c r="H276" s="212"/>
      <c r="I276" s="207"/>
      <c r="J276" s="212"/>
      <c r="K276" s="207"/>
      <c r="L276" s="207"/>
      <c r="M276" s="207"/>
    </row>
    <row r="277">
      <c r="A277" s="209"/>
      <c r="B277" s="210"/>
      <c r="C277" s="209"/>
      <c r="D277" s="210"/>
      <c r="E277" s="209"/>
      <c r="F277" s="210"/>
      <c r="G277" s="209"/>
      <c r="H277" s="210"/>
      <c r="I277" s="209"/>
      <c r="J277" s="210"/>
      <c r="K277" s="209"/>
      <c r="L277" s="209"/>
      <c r="M277" s="209"/>
    </row>
    <row r="278">
      <c r="A278" s="207"/>
      <c r="B278" s="212"/>
      <c r="C278" s="207"/>
      <c r="D278" s="212"/>
      <c r="E278" s="207"/>
      <c r="F278" s="212"/>
      <c r="G278" s="207"/>
      <c r="H278" s="212"/>
      <c r="I278" s="207"/>
      <c r="J278" s="212"/>
      <c r="K278" s="207"/>
      <c r="L278" s="207"/>
      <c r="M278" s="207"/>
    </row>
    <row r="279">
      <c r="A279" s="209"/>
      <c r="B279" s="210"/>
      <c r="C279" s="209"/>
      <c r="D279" s="210"/>
      <c r="E279" s="209"/>
      <c r="F279" s="210"/>
      <c r="G279" s="209"/>
      <c r="H279" s="210"/>
      <c r="I279" s="209"/>
      <c r="J279" s="210"/>
      <c r="K279" s="209"/>
      <c r="L279" s="209"/>
      <c r="M279" s="209"/>
    </row>
    <row r="280">
      <c r="A280" s="207"/>
      <c r="B280" s="212"/>
      <c r="C280" s="207"/>
      <c r="D280" s="212"/>
      <c r="E280" s="207"/>
      <c r="F280" s="212"/>
      <c r="G280" s="207"/>
      <c r="H280" s="212"/>
      <c r="I280" s="207"/>
      <c r="J280" s="212"/>
      <c r="K280" s="207"/>
      <c r="L280" s="207"/>
      <c r="M280" s="207"/>
    </row>
    <row r="281">
      <c r="A281" s="209"/>
      <c r="B281" s="210"/>
      <c r="C281" s="209"/>
      <c r="D281" s="210"/>
      <c r="E281" s="209"/>
      <c r="F281" s="210"/>
      <c r="G281" s="209"/>
      <c r="H281" s="210"/>
      <c r="I281" s="209"/>
      <c r="J281" s="210"/>
      <c r="K281" s="209"/>
      <c r="L281" s="209"/>
      <c r="M281" s="209"/>
    </row>
    <row r="282">
      <c r="A282" s="207"/>
      <c r="B282" s="212"/>
      <c r="C282" s="207"/>
      <c r="D282" s="212"/>
      <c r="E282" s="207"/>
      <c r="F282" s="212"/>
      <c r="G282" s="207"/>
      <c r="H282" s="212"/>
      <c r="I282" s="207"/>
      <c r="J282" s="212"/>
      <c r="K282" s="207"/>
      <c r="L282" s="207"/>
      <c r="M282" s="207"/>
    </row>
    <row r="283">
      <c r="A283" s="209"/>
      <c r="B283" s="210"/>
      <c r="C283" s="209"/>
      <c r="D283" s="210"/>
      <c r="E283" s="209"/>
      <c r="F283" s="210"/>
      <c r="G283" s="209"/>
      <c r="H283" s="210"/>
      <c r="I283" s="209"/>
      <c r="J283" s="210"/>
      <c r="K283" s="209"/>
      <c r="L283" s="209"/>
      <c r="M283" s="209"/>
    </row>
    <row r="284">
      <c r="A284" s="207"/>
      <c r="B284" s="212"/>
      <c r="C284" s="207"/>
      <c r="D284" s="212"/>
      <c r="E284" s="207"/>
      <c r="F284" s="212"/>
      <c r="G284" s="207"/>
      <c r="H284" s="212"/>
      <c r="I284" s="207"/>
      <c r="J284" s="217"/>
      <c r="K284" s="207"/>
      <c r="L284" s="207"/>
      <c r="M284" s="207"/>
    </row>
    <row r="285">
      <c r="A285" s="209"/>
      <c r="B285" s="210"/>
      <c r="C285" s="209"/>
      <c r="D285" s="210"/>
      <c r="E285" s="209"/>
      <c r="F285" s="210"/>
      <c r="G285" s="209"/>
      <c r="H285" s="210"/>
      <c r="I285" s="209"/>
      <c r="J285" s="210"/>
      <c r="K285" s="209"/>
      <c r="L285" s="209"/>
      <c r="M285" s="209"/>
    </row>
    <row r="286">
      <c r="A286" s="207"/>
      <c r="B286" s="212"/>
      <c r="C286" s="207"/>
      <c r="D286" s="212"/>
      <c r="E286" s="207"/>
      <c r="F286" s="212"/>
      <c r="G286" s="207"/>
      <c r="H286" s="212"/>
      <c r="I286" s="207"/>
      <c r="J286" s="212"/>
      <c r="K286" s="207"/>
      <c r="L286" s="207"/>
      <c r="M286" s="207"/>
    </row>
    <row r="287">
      <c r="A287" s="209"/>
      <c r="B287" s="210"/>
      <c r="C287" s="209"/>
      <c r="D287" s="210"/>
      <c r="E287" s="209"/>
      <c r="F287" s="210"/>
      <c r="G287" s="209"/>
      <c r="H287" s="210"/>
      <c r="I287" s="209"/>
      <c r="J287" s="210"/>
      <c r="K287" s="209"/>
      <c r="L287" s="209"/>
      <c r="M287" s="209"/>
    </row>
    <row r="288">
      <c r="A288" s="207"/>
      <c r="B288" s="212"/>
      <c r="C288" s="207"/>
      <c r="D288" s="212"/>
      <c r="E288" s="207"/>
      <c r="F288" s="212"/>
      <c r="G288" s="207"/>
      <c r="H288" s="212"/>
      <c r="I288" s="207"/>
      <c r="J288" s="212"/>
      <c r="K288" s="207"/>
      <c r="L288" s="207"/>
      <c r="M288" s="207"/>
    </row>
    <row r="289">
      <c r="A289" s="209"/>
      <c r="B289" s="210"/>
      <c r="C289" s="209"/>
      <c r="D289" s="210"/>
      <c r="E289" s="209"/>
      <c r="F289" s="210"/>
      <c r="G289" s="209"/>
      <c r="H289" s="210"/>
      <c r="I289" s="209"/>
      <c r="J289" s="210"/>
      <c r="K289" s="209"/>
      <c r="L289" s="209"/>
      <c r="M289" s="209"/>
    </row>
    <row r="290">
      <c r="A290" s="207"/>
      <c r="B290" s="212"/>
      <c r="C290" s="207"/>
      <c r="D290" s="212"/>
      <c r="E290" s="207"/>
      <c r="F290" s="212"/>
      <c r="G290" s="207"/>
      <c r="H290" s="212"/>
      <c r="I290" s="207"/>
      <c r="J290" s="212"/>
      <c r="K290" s="207"/>
      <c r="L290" s="207"/>
      <c r="M290" s="207"/>
    </row>
    <row r="291">
      <c r="A291" s="209"/>
      <c r="B291" s="210"/>
      <c r="C291" s="209"/>
      <c r="D291" s="210"/>
      <c r="E291" s="209"/>
      <c r="F291" s="210"/>
      <c r="G291" s="209"/>
      <c r="H291" s="210"/>
      <c r="I291" s="209"/>
      <c r="J291" s="210"/>
      <c r="K291" s="209"/>
      <c r="L291" s="209"/>
      <c r="M291" s="209"/>
    </row>
    <row r="292">
      <c r="A292" s="207"/>
      <c r="B292" s="212"/>
      <c r="C292" s="207"/>
      <c r="D292" s="212"/>
      <c r="E292" s="207"/>
      <c r="F292" s="212"/>
      <c r="G292" s="207"/>
      <c r="H292" s="212"/>
      <c r="I292" s="207"/>
      <c r="J292" s="212"/>
      <c r="K292" s="207"/>
      <c r="L292" s="207"/>
      <c r="M292" s="207"/>
    </row>
    <row r="293">
      <c r="A293" s="209"/>
      <c r="B293" s="210"/>
      <c r="C293" s="209"/>
      <c r="D293" s="210"/>
      <c r="E293" s="209"/>
      <c r="F293" s="210"/>
      <c r="G293" s="209"/>
      <c r="H293" s="210"/>
      <c r="I293" s="209"/>
      <c r="J293" s="210"/>
      <c r="K293" s="209"/>
      <c r="L293" s="209"/>
      <c r="M293" s="209"/>
    </row>
    <row r="294">
      <c r="A294" s="207"/>
      <c r="B294" s="212"/>
      <c r="C294" s="207"/>
      <c r="D294" s="212"/>
      <c r="E294" s="207"/>
      <c r="F294" s="217"/>
      <c r="G294" s="207"/>
      <c r="H294" s="212"/>
      <c r="I294" s="207"/>
      <c r="J294" s="212"/>
      <c r="K294" s="207"/>
      <c r="L294" s="207"/>
      <c r="M294" s="207"/>
    </row>
    <row r="295">
      <c r="A295" s="209"/>
      <c r="B295" s="210"/>
      <c r="C295" s="209"/>
      <c r="D295" s="210"/>
      <c r="E295" s="209"/>
      <c r="F295" s="210"/>
      <c r="G295" s="209"/>
      <c r="H295" s="210"/>
      <c r="I295" s="209"/>
      <c r="J295" s="210"/>
      <c r="K295" s="209"/>
      <c r="L295" s="209"/>
      <c r="M295" s="209"/>
    </row>
    <row r="296">
      <c r="A296" s="207"/>
      <c r="B296" s="212"/>
      <c r="C296" s="207"/>
      <c r="D296" s="212"/>
      <c r="E296" s="207"/>
      <c r="F296" s="212"/>
      <c r="G296" s="207"/>
      <c r="H296" s="212"/>
      <c r="I296" s="207"/>
      <c r="J296" s="212"/>
      <c r="K296" s="207"/>
      <c r="L296" s="207"/>
      <c r="M296" s="207"/>
    </row>
    <row r="297">
      <c r="A297" s="209"/>
      <c r="B297" s="210"/>
      <c r="C297" s="209"/>
      <c r="D297" s="210"/>
      <c r="E297" s="209"/>
      <c r="F297" s="210"/>
      <c r="G297" s="209"/>
      <c r="H297" s="210"/>
      <c r="I297" s="209"/>
      <c r="J297" s="210"/>
      <c r="K297" s="209"/>
      <c r="L297" s="209"/>
      <c r="M297" s="209"/>
    </row>
    <row r="298">
      <c r="A298" s="207"/>
      <c r="B298" s="212"/>
      <c r="C298" s="207"/>
      <c r="D298" s="212"/>
      <c r="E298" s="207"/>
      <c r="F298" s="212"/>
      <c r="G298" s="207"/>
      <c r="H298" s="212"/>
      <c r="I298" s="207"/>
      <c r="J298" s="212"/>
      <c r="K298" s="207"/>
      <c r="L298" s="207"/>
      <c r="M298" s="207"/>
    </row>
    <row r="299">
      <c r="A299" s="209"/>
      <c r="B299" s="210"/>
      <c r="C299" s="209"/>
      <c r="D299" s="210"/>
      <c r="E299" s="209"/>
      <c r="F299" s="210"/>
      <c r="G299" s="209"/>
      <c r="H299" s="210"/>
      <c r="I299" s="209"/>
      <c r="J299" s="210"/>
      <c r="K299" s="209"/>
      <c r="L299" s="209"/>
      <c r="M299" s="209"/>
    </row>
    <row r="300">
      <c r="A300" s="207"/>
      <c r="B300" s="212"/>
      <c r="C300" s="207"/>
      <c r="D300" s="212"/>
      <c r="E300" s="207"/>
      <c r="F300" s="212"/>
      <c r="G300" s="207"/>
      <c r="H300" s="212"/>
      <c r="I300" s="207"/>
      <c r="J300" s="212"/>
      <c r="K300" s="207"/>
      <c r="L300" s="207"/>
      <c r="M300" s="207"/>
    </row>
    <row r="301">
      <c r="A301" s="209"/>
      <c r="B301" s="210"/>
      <c r="C301" s="209"/>
      <c r="D301" s="210"/>
      <c r="E301" s="209"/>
      <c r="F301" s="210"/>
      <c r="G301" s="209"/>
      <c r="H301" s="210"/>
      <c r="I301" s="209"/>
      <c r="J301" s="210"/>
      <c r="K301" s="209"/>
      <c r="L301" s="209"/>
      <c r="M301" s="209"/>
    </row>
    <row r="302">
      <c r="A302" s="207"/>
      <c r="B302" s="212"/>
      <c r="C302" s="207"/>
      <c r="D302" s="212"/>
      <c r="E302" s="207"/>
      <c r="F302" s="212"/>
      <c r="G302" s="207"/>
      <c r="H302" s="212"/>
      <c r="I302" s="207"/>
      <c r="J302" s="212"/>
      <c r="K302" s="207"/>
      <c r="L302" s="207"/>
      <c r="M302" s="207"/>
    </row>
    <row r="303">
      <c r="A303" s="209"/>
      <c r="B303" s="210"/>
      <c r="C303" s="209"/>
      <c r="D303" s="210"/>
      <c r="E303" s="209"/>
      <c r="F303" s="210"/>
      <c r="G303" s="209"/>
      <c r="H303" s="210"/>
      <c r="I303" s="209"/>
      <c r="J303" s="210"/>
      <c r="K303" s="209"/>
      <c r="L303" s="209"/>
      <c r="M303" s="209"/>
    </row>
    <row r="304">
      <c r="A304" s="207"/>
      <c r="B304" s="212"/>
      <c r="C304" s="207"/>
      <c r="D304" s="212"/>
      <c r="E304" s="207"/>
      <c r="F304" s="212"/>
      <c r="G304" s="207"/>
      <c r="H304" s="212"/>
      <c r="I304" s="207"/>
      <c r="J304" s="212"/>
      <c r="K304" s="207"/>
      <c r="L304" s="207"/>
      <c r="M304" s="207"/>
    </row>
    <row r="305">
      <c r="A305" s="209"/>
      <c r="B305" s="210"/>
      <c r="C305" s="209"/>
      <c r="D305" s="210"/>
      <c r="E305" s="209"/>
      <c r="F305" s="210"/>
      <c r="G305" s="209"/>
      <c r="H305" s="210"/>
      <c r="I305" s="209"/>
      <c r="J305" s="210"/>
      <c r="K305" s="209"/>
      <c r="L305" s="209"/>
      <c r="M305" s="209"/>
    </row>
    <row r="306">
      <c r="A306" s="207"/>
      <c r="B306" s="212"/>
      <c r="C306" s="207"/>
      <c r="D306" s="212"/>
      <c r="E306" s="207"/>
      <c r="F306" s="212"/>
      <c r="G306" s="207"/>
      <c r="H306" s="212"/>
      <c r="I306" s="207"/>
      <c r="J306" s="212"/>
      <c r="K306" s="207"/>
      <c r="L306" s="207"/>
      <c r="M306" s="207"/>
    </row>
    <row r="307">
      <c r="A307" s="209"/>
      <c r="B307" s="210"/>
      <c r="C307" s="209"/>
      <c r="D307" s="210"/>
      <c r="E307" s="209"/>
      <c r="F307" s="210"/>
      <c r="G307" s="209"/>
      <c r="H307" s="210"/>
      <c r="I307" s="209"/>
      <c r="J307" s="210"/>
      <c r="K307" s="209"/>
      <c r="L307" s="209"/>
      <c r="M307" s="209"/>
    </row>
    <row r="308">
      <c r="A308" s="207"/>
      <c r="B308" s="212"/>
      <c r="C308" s="207"/>
      <c r="D308" s="212"/>
      <c r="E308" s="207"/>
      <c r="F308" s="212"/>
      <c r="G308" s="207"/>
      <c r="H308" s="212"/>
      <c r="I308" s="207"/>
      <c r="J308" s="212"/>
      <c r="K308" s="207"/>
      <c r="L308" s="207"/>
      <c r="M308" s="207"/>
    </row>
    <row r="309">
      <c r="A309" s="209"/>
      <c r="B309" s="210"/>
      <c r="C309" s="209"/>
      <c r="D309" s="210"/>
      <c r="E309" s="209"/>
      <c r="F309" s="210"/>
      <c r="G309" s="209"/>
      <c r="H309" s="210"/>
      <c r="I309" s="209"/>
      <c r="J309" s="210"/>
      <c r="K309" s="209"/>
      <c r="L309" s="209"/>
      <c r="M309" s="209"/>
    </row>
    <row r="310">
      <c r="A310" s="207"/>
      <c r="B310" s="212"/>
      <c r="C310" s="207"/>
      <c r="D310" s="212"/>
      <c r="E310" s="207"/>
      <c r="F310" s="212"/>
      <c r="G310" s="207"/>
      <c r="H310" s="212"/>
      <c r="I310" s="207"/>
      <c r="J310" s="212"/>
      <c r="K310" s="207"/>
      <c r="L310" s="207"/>
      <c r="M310" s="207"/>
    </row>
    <row r="311">
      <c r="A311" s="209"/>
      <c r="B311" s="210"/>
      <c r="C311" s="209"/>
      <c r="D311" s="210"/>
      <c r="E311" s="209"/>
      <c r="F311" s="210"/>
      <c r="G311" s="209"/>
      <c r="H311" s="210"/>
      <c r="I311" s="209"/>
      <c r="J311" s="210"/>
      <c r="K311" s="209"/>
      <c r="L311" s="209"/>
      <c r="M311" s="209"/>
    </row>
    <row r="312">
      <c r="A312" s="207"/>
      <c r="B312" s="212"/>
      <c r="C312" s="207"/>
      <c r="D312" s="212"/>
      <c r="E312" s="207"/>
      <c r="F312" s="212"/>
      <c r="G312" s="207"/>
      <c r="H312" s="212"/>
      <c r="I312" s="207"/>
      <c r="J312" s="212"/>
      <c r="K312" s="207"/>
      <c r="L312" s="207"/>
      <c r="M312" s="207"/>
    </row>
    <row r="313">
      <c r="A313" s="209"/>
      <c r="B313" s="210"/>
      <c r="C313" s="209"/>
      <c r="D313" s="210"/>
      <c r="E313" s="209"/>
      <c r="F313" s="210"/>
      <c r="G313" s="209"/>
      <c r="H313" s="210"/>
      <c r="I313" s="209"/>
      <c r="J313" s="210"/>
      <c r="K313" s="209"/>
      <c r="L313" s="209"/>
      <c r="M313" s="209"/>
    </row>
    <row r="314">
      <c r="A314" s="207"/>
      <c r="B314" s="208"/>
      <c r="C314" s="207"/>
      <c r="D314" s="212"/>
      <c r="E314" s="207"/>
      <c r="F314" s="212"/>
      <c r="G314" s="207"/>
      <c r="H314" s="212"/>
      <c r="I314" s="207"/>
      <c r="J314" s="212"/>
      <c r="K314" s="207"/>
      <c r="L314" s="207"/>
      <c r="M314" s="207"/>
    </row>
    <row r="315">
      <c r="A315" s="209"/>
      <c r="B315" s="210"/>
      <c r="C315" s="209"/>
      <c r="D315" s="210"/>
      <c r="E315" s="209"/>
      <c r="F315" s="210"/>
      <c r="G315" s="209"/>
      <c r="H315" s="210"/>
      <c r="I315" s="209"/>
      <c r="J315" s="210"/>
      <c r="K315" s="209"/>
      <c r="L315" s="209"/>
      <c r="M315" s="209"/>
    </row>
    <row r="316">
      <c r="A316" s="207"/>
      <c r="B316" s="212"/>
      <c r="C316" s="207"/>
      <c r="D316" s="212"/>
      <c r="E316" s="207"/>
      <c r="F316" s="212"/>
      <c r="G316" s="207"/>
      <c r="H316" s="212"/>
      <c r="I316" s="207"/>
      <c r="J316" s="212"/>
      <c r="K316" s="207"/>
      <c r="L316" s="207"/>
      <c r="M316" s="207"/>
    </row>
    <row r="317">
      <c r="A317" s="209"/>
      <c r="B317" s="210"/>
      <c r="C317" s="209"/>
      <c r="D317" s="210"/>
      <c r="E317" s="209"/>
      <c r="F317" s="210"/>
      <c r="G317" s="209"/>
      <c r="H317" s="210"/>
      <c r="I317" s="209"/>
      <c r="J317" s="210"/>
      <c r="K317" s="209"/>
      <c r="L317" s="209"/>
      <c r="M317" s="209"/>
    </row>
    <row r="318">
      <c r="A318" s="207"/>
      <c r="B318" s="212"/>
      <c r="C318" s="207"/>
      <c r="D318" s="212"/>
      <c r="E318" s="207"/>
      <c r="F318" s="212"/>
      <c r="G318" s="207"/>
      <c r="H318" s="212"/>
      <c r="I318" s="207"/>
      <c r="J318" s="212"/>
      <c r="K318" s="207"/>
      <c r="L318" s="207"/>
      <c r="M318" s="207"/>
    </row>
    <row r="319">
      <c r="A319" s="209"/>
      <c r="B319" s="210"/>
      <c r="C319" s="209"/>
      <c r="D319" s="210"/>
      <c r="E319" s="209"/>
      <c r="F319" s="210"/>
      <c r="G319" s="209"/>
      <c r="H319" s="210"/>
      <c r="I319" s="209"/>
      <c r="J319" s="210"/>
      <c r="K319" s="209"/>
      <c r="L319" s="209"/>
      <c r="M319" s="209"/>
    </row>
    <row r="320">
      <c r="A320" s="207"/>
      <c r="B320" s="212"/>
      <c r="C320" s="207"/>
      <c r="D320" s="212"/>
      <c r="E320" s="207"/>
      <c r="F320" s="212"/>
      <c r="G320" s="207"/>
      <c r="H320" s="212"/>
      <c r="I320" s="207"/>
      <c r="J320" s="212"/>
      <c r="K320" s="207"/>
      <c r="L320" s="207"/>
      <c r="M320" s="207"/>
    </row>
    <row r="321">
      <c r="A321" s="209"/>
      <c r="B321" s="210"/>
      <c r="C321" s="209"/>
      <c r="D321" s="210"/>
      <c r="E321" s="209"/>
      <c r="F321" s="210"/>
      <c r="G321" s="209"/>
      <c r="H321" s="210"/>
      <c r="I321" s="209"/>
      <c r="J321" s="210"/>
      <c r="K321" s="209"/>
      <c r="L321" s="209"/>
      <c r="M321" s="209"/>
    </row>
    <row r="322">
      <c r="A322" s="207"/>
      <c r="B322" s="212"/>
      <c r="C322" s="207"/>
      <c r="D322" s="212"/>
      <c r="E322" s="207"/>
      <c r="F322" s="212"/>
      <c r="G322" s="207"/>
      <c r="H322" s="212"/>
      <c r="I322" s="207"/>
      <c r="J322" s="212"/>
      <c r="K322" s="207"/>
      <c r="L322" s="207"/>
      <c r="M322" s="207"/>
    </row>
    <row r="323">
      <c r="A323" s="209"/>
      <c r="B323" s="210"/>
      <c r="C323" s="209"/>
      <c r="D323" s="210"/>
      <c r="E323" s="209"/>
      <c r="F323" s="210"/>
      <c r="G323" s="209"/>
      <c r="H323" s="210"/>
      <c r="I323" s="209"/>
      <c r="J323" s="210"/>
      <c r="K323" s="209"/>
      <c r="L323" s="209"/>
      <c r="M323" s="209"/>
    </row>
    <row r="324">
      <c r="A324" s="207"/>
      <c r="B324" s="212"/>
      <c r="C324" s="207"/>
      <c r="D324" s="212"/>
      <c r="E324" s="207"/>
      <c r="F324" s="212"/>
      <c r="G324" s="207"/>
      <c r="H324" s="212"/>
      <c r="I324" s="207"/>
      <c r="J324" s="212"/>
      <c r="K324" s="207"/>
      <c r="L324" s="207"/>
      <c r="M324" s="207"/>
    </row>
    <row r="325">
      <c r="A325" s="209"/>
      <c r="B325" s="210"/>
      <c r="C325" s="209"/>
      <c r="D325" s="210"/>
      <c r="E325" s="209"/>
      <c r="F325" s="210"/>
      <c r="G325" s="209"/>
      <c r="H325" s="216"/>
      <c r="I325" s="209"/>
      <c r="J325" s="210"/>
      <c r="K325" s="209"/>
      <c r="L325" s="209"/>
      <c r="M325" s="209"/>
    </row>
    <row r="326">
      <c r="A326" s="207"/>
      <c r="B326" s="212"/>
      <c r="C326" s="207"/>
      <c r="D326" s="212"/>
      <c r="E326" s="207"/>
      <c r="F326" s="212"/>
      <c r="G326" s="207"/>
      <c r="H326" s="212"/>
      <c r="I326" s="207"/>
      <c r="J326" s="212"/>
      <c r="K326" s="207"/>
      <c r="L326" s="207"/>
      <c r="M326" s="207"/>
    </row>
    <row r="327">
      <c r="A327" s="209"/>
      <c r="B327" s="210"/>
      <c r="C327" s="209"/>
      <c r="D327" s="210"/>
      <c r="E327" s="209"/>
      <c r="F327" s="210"/>
      <c r="G327" s="209"/>
      <c r="H327" s="210"/>
      <c r="I327" s="209"/>
      <c r="J327" s="210"/>
      <c r="K327" s="209"/>
      <c r="L327" s="209"/>
      <c r="M327" s="209"/>
    </row>
    <row r="328">
      <c r="A328" s="207"/>
      <c r="B328" s="212"/>
      <c r="C328" s="207"/>
      <c r="D328" s="212"/>
      <c r="E328" s="207"/>
      <c r="F328" s="212"/>
      <c r="G328" s="207"/>
      <c r="H328" s="212"/>
      <c r="I328" s="207"/>
      <c r="J328" s="212"/>
      <c r="K328" s="207"/>
      <c r="L328" s="207"/>
      <c r="M328" s="207"/>
    </row>
    <row r="329">
      <c r="A329" s="209"/>
      <c r="B329" s="210"/>
      <c r="C329" s="209"/>
      <c r="D329" s="210"/>
      <c r="E329" s="209"/>
      <c r="F329" s="210"/>
      <c r="G329" s="209"/>
      <c r="H329" s="210"/>
      <c r="I329" s="209"/>
      <c r="J329" s="210"/>
      <c r="K329" s="209"/>
      <c r="L329" s="209"/>
      <c r="M329" s="209"/>
    </row>
    <row r="330">
      <c r="A330" s="207"/>
      <c r="B330" s="212"/>
      <c r="C330" s="207"/>
      <c r="D330" s="212"/>
      <c r="E330" s="207"/>
      <c r="F330" s="212"/>
      <c r="G330" s="207"/>
      <c r="H330" s="212"/>
      <c r="I330" s="207"/>
      <c r="J330" s="212"/>
      <c r="K330" s="207"/>
      <c r="L330" s="207"/>
      <c r="M330" s="207"/>
    </row>
    <row r="331">
      <c r="A331" s="209"/>
      <c r="B331" s="210"/>
      <c r="C331" s="209"/>
      <c r="D331" s="216"/>
      <c r="E331" s="209"/>
      <c r="F331" s="210"/>
      <c r="G331" s="209"/>
      <c r="H331" s="210"/>
      <c r="I331" s="209"/>
      <c r="J331" s="210"/>
      <c r="K331" s="209"/>
      <c r="L331" s="209"/>
      <c r="M331" s="209"/>
    </row>
    <row r="332">
      <c r="A332" s="207"/>
      <c r="B332" s="212"/>
      <c r="C332" s="207"/>
      <c r="D332" s="212"/>
      <c r="E332" s="207"/>
      <c r="F332" s="212"/>
      <c r="G332" s="207"/>
      <c r="H332" s="212"/>
      <c r="I332" s="207"/>
      <c r="J332" s="212"/>
      <c r="K332" s="207"/>
      <c r="L332" s="207"/>
      <c r="M332" s="207"/>
    </row>
    <row r="333">
      <c r="A333" s="209"/>
      <c r="B333" s="210"/>
      <c r="C333" s="209"/>
      <c r="D333" s="210"/>
      <c r="E333" s="209"/>
      <c r="F333" s="210"/>
      <c r="G333" s="209"/>
      <c r="H333" s="210"/>
      <c r="I333" s="209"/>
      <c r="J333" s="210"/>
      <c r="K333" s="209"/>
      <c r="L333" s="209"/>
      <c r="M333" s="209"/>
    </row>
    <row r="334">
      <c r="A334" s="207"/>
      <c r="B334" s="212"/>
      <c r="C334" s="207"/>
      <c r="D334" s="212"/>
      <c r="E334" s="207"/>
      <c r="F334" s="212"/>
      <c r="G334" s="207"/>
      <c r="H334" s="212"/>
      <c r="I334" s="207"/>
      <c r="J334" s="212"/>
      <c r="K334" s="207"/>
      <c r="L334" s="207"/>
      <c r="M334" s="207"/>
    </row>
    <row r="335">
      <c r="A335" s="209"/>
      <c r="B335" s="210"/>
      <c r="C335" s="209"/>
      <c r="D335" s="210"/>
      <c r="E335" s="209"/>
      <c r="F335" s="210"/>
      <c r="G335" s="209"/>
      <c r="H335" s="210"/>
      <c r="I335" s="209"/>
      <c r="J335" s="210"/>
      <c r="K335" s="209"/>
      <c r="L335" s="209"/>
      <c r="M335" s="209"/>
    </row>
    <row r="336">
      <c r="A336" s="207"/>
      <c r="B336" s="212"/>
      <c r="C336" s="207"/>
      <c r="D336" s="212"/>
      <c r="E336" s="207"/>
      <c r="F336" s="212"/>
      <c r="G336" s="207"/>
      <c r="H336" s="212"/>
      <c r="I336" s="207"/>
      <c r="J336" s="212"/>
      <c r="K336" s="207"/>
      <c r="L336" s="207"/>
      <c r="M336" s="207"/>
    </row>
    <row r="337">
      <c r="A337" s="209"/>
      <c r="B337" s="210"/>
      <c r="C337" s="209"/>
      <c r="D337" s="210"/>
      <c r="E337" s="209"/>
      <c r="F337" s="210"/>
      <c r="G337" s="209"/>
      <c r="H337" s="210"/>
      <c r="I337" s="209"/>
      <c r="J337" s="210"/>
      <c r="K337" s="209"/>
      <c r="L337" s="209"/>
      <c r="M337" s="209"/>
    </row>
    <row r="338">
      <c r="A338" s="207"/>
      <c r="B338" s="212"/>
      <c r="C338" s="207"/>
      <c r="D338" s="212"/>
      <c r="E338" s="207"/>
      <c r="F338" s="212"/>
      <c r="G338" s="207"/>
      <c r="H338" s="212"/>
      <c r="I338" s="207"/>
      <c r="J338" s="212"/>
      <c r="K338" s="207"/>
      <c r="L338" s="207"/>
      <c r="M338" s="207"/>
    </row>
    <row r="339">
      <c r="A339" s="209"/>
      <c r="B339" s="210"/>
      <c r="C339" s="209"/>
      <c r="D339" s="210"/>
      <c r="E339" s="209"/>
      <c r="F339" s="210"/>
      <c r="G339" s="209"/>
      <c r="H339" s="210"/>
      <c r="I339" s="209"/>
      <c r="J339" s="210"/>
      <c r="K339" s="209"/>
      <c r="L339" s="209"/>
      <c r="M339" s="209"/>
    </row>
    <row r="340">
      <c r="A340" s="207"/>
      <c r="B340" s="212"/>
      <c r="C340" s="207"/>
      <c r="D340" s="212"/>
      <c r="E340" s="207"/>
      <c r="F340" s="212"/>
      <c r="G340" s="207"/>
      <c r="H340" s="212"/>
      <c r="I340" s="207"/>
      <c r="J340" s="212"/>
      <c r="K340" s="207"/>
      <c r="L340" s="207"/>
      <c r="M340" s="207"/>
    </row>
    <row r="341">
      <c r="A341" s="209"/>
      <c r="B341" s="210"/>
      <c r="C341" s="209"/>
      <c r="D341" s="210"/>
      <c r="E341" s="209"/>
      <c r="F341" s="210"/>
      <c r="G341" s="209"/>
      <c r="H341" s="210"/>
      <c r="I341" s="209"/>
      <c r="J341" s="210"/>
      <c r="K341" s="209"/>
      <c r="L341" s="209"/>
      <c r="M341" s="209"/>
    </row>
    <row r="342">
      <c r="A342" s="207"/>
      <c r="B342" s="212"/>
      <c r="C342" s="207"/>
      <c r="D342" s="212"/>
      <c r="E342" s="207"/>
      <c r="F342" s="212"/>
      <c r="G342" s="207"/>
      <c r="H342" s="212"/>
      <c r="I342" s="207"/>
      <c r="J342" s="212"/>
      <c r="K342" s="207"/>
      <c r="L342" s="207"/>
      <c r="M342" s="207"/>
    </row>
    <row r="343">
      <c r="A343" s="209"/>
      <c r="B343" s="210"/>
      <c r="C343" s="209"/>
      <c r="D343" s="210"/>
      <c r="E343" s="209"/>
      <c r="F343" s="210"/>
      <c r="G343" s="209"/>
      <c r="H343" s="210"/>
      <c r="I343" s="209"/>
      <c r="J343" s="210"/>
      <c r="K343" s="209"/>
      <c r="L343" s="209"/>
      <c r="M343" s="209"/>
    </row>
    <row r="344">
      <c r="A344" s="207"/>
      <c r="B344" s="212"/>
      <c r="C344" s="207"/>
      <c r="D344" s="212"/>
      <c r="E344" s="207"/>
      <c r="F344" s="212"/>
      <c r="G344" s="207"/>
      <c r="H344" s="212"/>
      <c r="I344" s="207"/>
      <c r="J344" s="212"/>
      <c r="K344" s="207"/>
      <c r="L344" s="207"/>
      <c r="M344" s="207"/>
    </row>
    <row r="345">
      <c r="A345" s="209"/>
      <c r="B345" s="210"/>
      <c r="C345" s="209"/>
      <c r="D345" s="210"/>
      <c r="E345" s="209"/>
      <c r="F345" s="210"/>
      <c r="G345" s="209"/>
      <c r="H345" s="210"/>
      <c r="I345" s="209"/>
      <c r="J345" s="210"/>
      <c r="K345" s="209"/>
      <c r="L345" s="209"/>
      <c r="M345" s="209"/>
    </row>
    <row r="346">
      <c r="A346" s="207"/>
      <c r="B346" s="212"/>
      <c r="C346" s="207"/>
      <c r="D346" s="212"/>
      <c r="E346" s="207"/>
      <c r="F346" s="212"/>
      <c r="G346" s="207"/>
      <c r="H346" s="212"/>
      <c r="I346" s="207"/>
      <c r="J346" s="212"/>
      <c r="K346" s="207"/>
      <c r="L346" s="207"/>
      <c r="M346" s="207"/>
    </row>
    <row r="347">
      <c r="A347" s="209"/>
      <c r="B347" s="210"/>
      <c r="C347" s="209"/>
      <c r="D347" s="210"/>
      <c r="E347" s="209"/>
      <c r="F347" s="210"/>
      <c r="G347" s="209"/>
      <c r="H347" s="210"/>
      <c r="I347" s="209"/>
      <c r="J347" s="210"/>
      <c r="K347" s="209"/>
      <c r="L347" s="209"/>
      <c r="M347" s="209"/>
    </row>
    <row r="348">
      <c r="A348" s="207"/>
      <c r="B348" s="212"/>
      <c r="C348" s="207"/>
      <c r="D348" s="212"/>
      <c r="E348" s="207"/>
      <c r="F348" s="212"/>
      <c r="G348" s="207"/>
      <c r="H348" s="212"/>
      <c r="I348" s="207"/>
      <c r="J348" s="212"/>
      <c r="K348" s="207"/>
      <c r="L348" s="207"/>
      <c r="M348" s="207"/>
    </row>
    <row r="349">
      <c r="A349" s="209"/>
      <c r="B349" s="210"/>
      <c r="C349" s="209"/>
      <c r="D349" s="210"/>
      <c r="E349" s="209"/>
      <c r="F349" s="210"/>
      <c r="G349" s="209"/>
      <c r="H349" s="210"/>
      <c r="I349" s="209"/>
      <c r="J349" s="210"/>
      <c r="K349" s="209"/>
      <c r="L349" s="209"/>
      <c r="M349" s="209"/>
    </row>
    <row r="350">
      <c r="A350" s="207"/>
      <c r="B350" s="212"/>
      <c r="C350" s="207"/>
      <c r="D350" s="212"/>
      <c r="E350" s="207"/>
      <c r="F350" s="212"/>
      <c r="G350" s="207"/>
      <c r="H350" s="212"/>
      <c r="I350" s="207"/>
      <c r="J350" s="212"/>
      <c r="K350" s="207"/>
      <c r="L350" s="207"/>
      <c r="M350" s="207"/>
    </row>
    <row r="351">
      <c r="A351" s="209"/>
      <c r="B351" s="210"/>
      <c r="C351" s="209"/>
      <c r="D351" s="210"/>
      <c r="E351" s="209"/>
      <c r="F351" s="210"/>
      <c r="G351" s="209"/>
      <c r="H351" s="210"/>
      <c r="I351" s="209"/>
      <c r="J351" s="210"/>
      <c r="K351" s="209"/>
      <c r="L351" s="209"/>
      <c r="M351" s="209"/>
    </row>
    <row r="352">
      <c r="A352" s="207"/>
      <c r="B352" s="212"/>
      <c r="C352" s="207"/>
      <c r="D352" s="212"/>
      <c r="E352" s="207"/>
      <c r="F352" s="212"/>
      <c r="G352" s="207"/>
      <c r="H352" s="212"/>
      <c r="I352" s="207"/>
      <c r="J352" s="212"/>
      <c r="K352" s="207"/>
      <c r="L352" s="207"/>
      <c r="M352" s="207"/>
    </row>
    <row r="353">
      <c r="A353" s="209"/>
      <c r="B353" s="210"/>
      <c r="C353" s="209"/>
      <c r="D353" s="210"/>
      <c r="E353" s="209"/>
      <c r="F353" s="210"/>
      <c r="G353" s="209"/>
      <c r="H353" s="210"/>
      <c r="I353" s="209"/>
      <c r="J353" s="210"/>
      <c r="K353" s="209"/>
      <c r="L353" s="209"/>
      <c r="M353" s="209"/>
    </row>
    <row r="354">
      <c r="A354" s="207"/>
      <c r="B354" s="212"/>
      <c r="C354" s="207"/>
      <c r="D354" s="212"/>
      <c r="E354" s="207"/>
      <c r="F354" s="212"/>
      <c r="G354" s="207"/>
      <c r="H354" s="212"/>
      <c r="I354" s="207"/>
      <c r="J354" s="212"/>
      <c r="K354" s="207"/>
      <c r="L354" s="207"/>
      <c r="M354" s="207"/>
    </row>
    <row r="355">
      <c r="A355" s="209"/>
      <c r="B355" s="210"/>
      <c r="C355" s="209"/>
      <c r="D355" s="210"/>
      <c r="E355" s="209"/>
      <c r="F355" s="210"/>
      <c r="G355" s="209"/>
      <c r="H355" s="210"/>
      <c r="I355" s="209"/>
      <c r="J355" s="210"/>
      <c r="K355" s="209"/>
      <c r="L355" s="209"/>
      <c r="M355" s="209"/>
    </row>
    <row r="356">
      <c r="A356" s="207"/>
      <c r="B356" s="212"/>
      <c r="C356" s="207"/>
      <c r="D356" s="212"/>
      <c r="E356" s="207"/>
      <c r="F356" s="212"/>
      <c r="G356" s="207"/>
      <c r="H356" s="212"/>
      <c r="I356" s="207"/>
      <c r="J356" s="212"/>
      <c r="K356" s="207"/>
      <c r="L356" s="207"/>
      <c r="M356" s="207"/>
    </row>
    <row r="357">
      <c r="A357" s="209"/>
      <c r="B357" s="214"/>
      <c r="C357" s="209"/>
      <c r="D357" s="210"/>
      <c r="E357" s="209"/>
      <c r="F357" s="210"/>
      <c r="G357" s="209"/>
      <c r="H357" s="210"/>
      <c r="I357" s="209"/>
      <c r="J357" s="210"/>
      <c r="K357" s="209"/>
      <c r="L357" s="209"/>
      <c r="M357" s="209"/>
    </row>
    <row r="358">
      <c r="A358" s="207"/>
      <c r="B358" s="212"/>
      <c r="C358" s="207"/>
      <c r="D358" s="212"/>
      <c r="E358" s="207"/>
      <c r="F358" s="212"/>
      <c r="G358" s="207"/>
      <c r="H358" s="212"/>
      <c r="I358" s="207"/>
      <c r="J358" s="212"/>
      <c r="K358" s="207"/>
      <c r="L358" s="207"/>
      <c r="M358" s="207"/>
    </row>
    <row r="359">
      <c r="A359" s="209"/>
      <c r="B359" s="210"/>
      <c r="C359" s="209"/>
      <c r="D359" s="210"/>
      <c r="E359" s="209"/>
      <c r="F359" s="210"/>
      <c r="G359" s="209"/>
      <c r="H359" s="210"/>
      <c r="I359" s="209"/>
      <c r="J359" s="210"/>
      <c r="K359" s="209"/>
      <c r="L359" s="209"/>
      <c r="M359" s="209"/>
    </row>
    <row r="360">
      <c r="A360" s="207"/>
      <c r="B360" s="212"/>
      <c r="C360" s="207"/>
      <c r="D360" s="212"/>
      <c r="E360" s="207"/>
      <c r="F360" s="212"/>
      <c r="G360" s="207"/>
      <c r="H360" s="212"/>
      <c r="I360" s="207"/>
      <c r="J360" s="212"/>
      <c r="K360" s="207"/>
      <c r="L360" s="207"/>
      <c r="M360" s="207"/>
    </row>
    <row r="361">
      <c r="A361" s="209"/>
      <c r="B361" s="210"/>
      <c r="C361" s="209"/>
      <c r="D361" s="210"/>
      <c r="E361" s="209"/>
      <c r="F361" s="210"/>
      <c r="G361" s="209"/>
      <c r="H361" s="210"/>
      <c r="I361" s="209"/>
      <c r="J361" s="210"/>
      <c r="K361" s="209"/>
      <c r="L361" s="209"/>
      <c r="M361" s="209"/>
    </row>
    <row r="362">
      <c r="A362" s="207"/>
      <c r="B362" s="212"/>
      <c r="C362" s="207"/>
      <c r="D362" s="212"/>
      <c r="E362" s="207"/>
      <c r="F362" s="212"/>
      <c r="G362" s="207"/>
      <c r="H362" s="212"/>
      <c r="I362" s="207"/>
      <c r="J362" s="212"/>
      <c r="K362" s="207"/>
      <c r="L362" s="207"/>
      <c r="M362" s="207"/>
    </row>
    <row r="363">
      <c r="A363" s="209"/>
      <c r="B363" s="210"/>
      <c r="C363" s="209"/>
      <c r="D363" s="210"/>
      <c r="E363" s="209"/>
      <c r="F363" s="210"/>
      <c r="G363" s="209"/>
      <c r="H363" s="210"/>
      <c r="I363" s="209"/>
      <c r="J363" s="210"/>
      <c r="K363" s="209"/>
      <c r="L363" s="209"/>
      <c r="M363" s="209"/>
    </row>
    <row r="364">
      <c r="A364" s="207"/>
      <c r="B364" s="212"/>
      <c r="C364" s="207"/>
      <c r="D364" s="212"/>
      <c r="E364" s="207"/>
      <c r="F364" s="212"/>
      <c r="G364" s="207"/>
      <c r="H364" s="212"/>
      <c r="I364" s="207"/>
      <c r="J364" s="212"/>
      <c r="K364" s="207"/>
      <c r="L364" s="207"/>
      <c r="M364" s="207"/>
    </row>
    <row r="365">
      <c r="A365" s="209"/>
      <c r="B365" s="210"/>
      <c r="C365" s="209"/>
      <c r="D365" s="210"/>
      <c r="E365" s="209"/>
      <c r="F365" s="210"/>
      <c r="G365" s="209"/>
      <c r="H365" s="210"/>
      <c r="I365" s="209"/>
      <c r="J365" s="210"/>
      <c r="K365" s="209"/>
      <c r="L365" s="209"/>
      <c r="M365" s="209"/>
    </row>
    <row r="366">
      <c r="A366" s="207"/>
      <c r="B366" s="212"/>
      <c r="C366" s="207"/>
      <c r="D366" s="212"/>
      <c r="E366" s="207"/>
      <c r="F366" s="212"/>
      <c r="G366" s="207"/>
      <c r="H366" s="212"/>
      <c r="I366" s="207"/>
      <c r="J366" s="212"/>
      <c r="K366" s="207"/>
      <c r="L366" s="207"/>
      <c r="M366" s="207"/>
    </row>
    <row r="367">
      <c r="A367" s="209"/>
      <c r="B367" s="210"/>
      <c r="C367" s="209"/>
      <c r="D367" s="210"/>
      <c r="E367" s="209"/>
      <c r="F367" s="210"/>
      <c r="G367" s="209"/>
      <c r="H367" s="210"/>
      <c r="I367" s="209"/>
      <c r="J367" s="210"/>
      <c r="K367" s="209"/>
      <c r="L367" s="209"/>
      <c r="M367" s="209"/>
    </row>
    <row r="368">
      <c r="A368" s="207"/>
      <c r="B368" s="212"/>
      <c r="C368" s="207"/>
      <c r="D368" s="212"/>
      <c r="E368" s="207"/>
      <c r="F368" s="212"/>
      <c r="G368" s="207"/>
      <c r="H368" s="212"/>
      <c r="I368" s="207"/>
      <c r="J368" s="212"/>
      <c r="K368" s="207"/>
      <c r="L368" s="207"/>
      <c r="M368" s="207"/>
    </row>
    <row r="369">
      <c r="A369" s="209"/>
      <c r="B369" s="210"/>
      <c r="C369" s="209"/>
      <c r="D369" s="210"/>
      <c r="E369" s="209"/>
      <c r="F369" s="210"/>
      <c r="G369" s="209"/>
      <c r="H369" s="210"/>
      <c r="I369" s="209"/>
      <c r="J369" s="210"/>
      <c r="K369" s="209"/>
      <c r="L369" s="209"/>
      <c r="M369" s="209"/>
    </row>
    <row r="370">
      <c r="A370" s="207"/>
      <c r="B370" s="212"/>
      <c r="C370" s="207"/>
      <c r="D370" s="212"/>
      <c r="E370" s="207"/>
      <c r="F370" s="212"/>
      <c r="G370" s="207"/>
      <c r="H370" s="212"/>
      <c r="I370" s="207"/>
      <c r="J370" s="212"/>
      <c r="K370" s="207"/>
      <c r="L370" s="207"/>
      <c r="M370" s="207"/>
    </row>
    <row r="371">
      <c r="A371" s="209"/>
      <c r="B371" s="210"/>
      <c r="C371" s="209"/>
      <c r="D371" s="210"/>
      <c r="E371" s="209"/>
      <c r="F371" s="210"/>
      <c r="G371" s="209"/>
      <c r="H371" s="210"/>
      <c r="I371" s="209"/>
      <c r="J371" s="216"/>
      <c r="K371" s="209"/>
      <c r="L371" s="209"/>
      <c r="M371" s="209"/>
    </row>
    <row r="372">
      <c r="A372" s="207"/>
      <c r="B372" s="212"/>
      <c r="C372" s="207"/>
      <c r="D372" s="212"/>
      <c r="E372" s="207"/>
      <c r="F372" s="212"/>
      <c r="G372" s="207"/>
      <c r="H372" s="212"/>
      <c r="I372" s="207"/>
      <c r="J372" s="212"/>
      <c r="K372" s="207"/>
      <c r="L372" s="207"/>
      <c r="M372" s="207"/>
    </row>
    <row r="373">
      <c r="A373" s="209"/>
      <c r="B373" s="210"/>
      <c r="C373" s="209"/>
      <c r="D373" s="210"/>
      <c r="E373" s="209"/>
      <c r="F373" s="210"/>
      <c r="G373" s="209"/>
      <c r="H373" s="210"/>
      <c r="I373" s="209"/>
      <c r="J373" s="210"/>
      <c r="K373" s="209"/>
      <c r="L373" s="209"/>
      <c r="M373" s="209"/>
    </row>
    <row r="374">
      <c r="A374" s="207"/>
      <c r="B374" s="212"/>
      <c r="C374" s="207"/>
      <c r="D374" s="212"/>
      <c r="E374" s="207"/>
      <c r="F374" s="212"/>
      <c r="G374" s="207"/>
      <c r="H374" s="212"/>
      <c r="I374" s="207"/>
      <c r="J374" s="212"/>
      <c r="K374" s="207"/>
      <c r="L374" s="207"/>
      <c r="M374" s="207"/>
    </row>
    <row r="375">
      <c r="A375" s="209"/>
      <c r="B375" s="210"/>
      <c r="C375" s="209"/>
      <c r="D375" s="210"/>
      <c r="E375" s="209"/>
      <c r="F375" s="210"/>
      <c r="G375" s="209"/>
      <c r="H375" s="210"/>
      <c r="I375" s="209"/>
      <c r="J375" s="210"/>
      <c r="K375" s="209"/>
      <c r="L375" s="209"/>
      <c r="M375" s="209"/>
    </row>
    <row r="376">
      <c r="A376" s="207"/>
      <c r="B376" s="212"/>
      <c r="C376" s="207"/>
      <c r="D376" s="212"/>
      <c r="E376" s="207"/>
      <c r="F376" s="212"/>
      <c r="G376" s="207"/>
      <c r="H376" s="212"/>
      <c r="I376" s="207"/>
      <c r="J376" s="212"/>
      <c r="K376" s="207"/>
      <c r="L376" s="207"/>
      <c r="M376" s="207"/>
    </row>
    <row r="377">
      <c r="A377" s="209"/>
      <c r="B377" s="209"/>
      <c r="C377" s="209"/>
      <c r="D377" s="210"/>
      <c r="E377" s="209"/>
      <c r="F377" s="210"/>
      <c r="G377" s="209"/>
      <c r="H377" s="210"/>
      <c r="I377" s="209"/>
      <c r="J377" s="210"/>
      <c r="K377" s="209"/>
      <c r="L377" s="209"/>
      <c r="M377" s="209"/>
    </row>
    <row r="378">
      <c r="A378" s="207"/>
      <c r="B378" s="212"/>
      <c r="C378" s="207"/>
      <c r="D378" s="212"/>
      <c r="E378" s="207"/>
      <c r="F378" s="212"/>
      <c r="G378" s="207"/>
      <c r="H378" s="212"/>
      <c r="I378" s="207"/>
      <c r="J378" s="212"/>
      <c r="K378" s="207"/>
      <c r="L378" s="207"/>
      <c r="M378" s="207"/>
    </row>
    <row r="379">
      <c r="A379" s="209"/>
      <c r="B379" s="210"/>
      <c r="C379" s="209"/>
      <c r="D379" s="210"/>
      <c r="E379" s="209"/>
      <c r="F379" s="210"/>
      <c r="G379" s="209"/>
      <c r="H379" s="210"/>
      <c r="I379" s="209"/>
      <c r="J379" s="210"/>
      <c r="K379" s="209"/>
      <c r="L379" s="209"/>
      <c r="M379" s="209"/>
    </row>
    <row r="380">
      <c r="A380" s="207"/>
      <c r="B380" s="212"/>
      <c r="C380" s="207"/>
      <c r="D380" s="212"/>
      <c r="E380" s="207"/>
      <c r="F380" s="212"/>
      <c r="G380" s="207"/>
      <c r="H380" s="212"/>
      <c r="I380" s="207"/>
      <c r="J380" s="212"/>
      <c r="K380" s="207"/>
      <c r="L380" s="207"/>
      <c r="M380" s="207"/>
    </row>
    <row r="381">
      <c r="A381" s="209"/>
      <c r="B381" s="210"/>
      <c r="C381" s="209"/>
      <c r="D381" s="210"/>
      <c r="E381" s="209"/>
      <c r="F381" s="210"/>
      <c r="G381" s="209"/>
      <c r="H381" s="210"/>
      <c r="I381" s="209"/>
      <c r="J381" s="210"/>
      <c r="K381" s="209"/>
      <c r="L381" s="209"/>
      <c r="M381" s="209"/>
    </row>
    <row r="382">
      <c r="A382" s="207"/>
      <c r="B382" s="212"/>
      <c r="C382" s="207"/>
      <c r="D382" s="212"/>
      <c r="E382" s="207"/>
      <c r="F382" s="212"/>
      <c r="G382" s="207"/>
      <c r="H382" s="212"/>
      <c r="I382" s="207"/>
      <c r="J382" s="212"/>
      <c r="K382" s="207"/>
      <c r="L382" s="207"/>
      <c r="M382" s="207"/>
    </row>
    <row r="383">
      <c r="A383" s="209"/>
      <c r="B383" s="210"/>
      <c r="C383" s="209"/>
      <c r="D383" s="210"/>
      <c r="E383" s="209"/>
      <c r="F383" s="210"/>
      <c r="G383" s="209"/>
      <c r="H383" s="210"/>
      <c r="I383" s="209"/>
      <c r="J383" s="210"/>
      <c r="K383" s="209"/>
      <c r="L383" s="209"/>
      <c r="M383" s="209"/>
    </row>
    <row r="384">
      <c r="A384" s="207"/>
      <c r="B384" s="212"/>
      <c r="C384" s="207"/>
      <c r="D384" s="212"/>
      <c r="E384" s="207"/>
      <c r="F384" s="212"/>
      <c r="G384" s="207"/>
      <c r="H384" s="212"/>
      <c r="I384" s="207"/>
      <c r="J384" s="212"/>
      <c r="K384" s="207"/>
      <c r="L384" s="207"/>
      <c r="M384" s="207"/>
    </row>
    <row r="385">
      <c r="A385" s="209"/>
      <c r="B385" s="210"/>
      <c r="C385" s="209"/>
      <c r="D385" s="210"/>
      <c r="E385" s="209"/>
      <c r="F385" s="210"/>
      <c r="G385" s="209"/>
      <c r="H385" s="210"/>
      <c r="I385" s="209"/>
      <c r="J385" s="210"/>
      <c r="K385" s="209"/>
      <c r="L385" s="209"/>
      <c r="M385" s="209"/>
    </row>
    <row r="386">
      <c r="A386" s="207"/>
      <c r="B386" s="212"/>
      <c r="C386" s="207"/>
      <c r="D386" s="212"/>
      <c r="E386" s="207"/>
      <c r="F386" s="212"/>
      <c r="G386" s="207"/>
      <c r="H386" s="212"/>
      <c r="I386" s="207"/>
      <c r="J386" s="212"/>
      <c r="K386" s="207"/>
      <c r="L386" s="207"/>
      <c r="M386" s="207"/>
    </row>
    <row r="387">
      <c r="A387" s="209"/>
      <c r="B387" s="210"/>
      <c r="C387" s="209"/>
      <c r="D387" s="210"/>
      <c r="E387" s="209"/>
      <c r="F387" s="210"/>
      <c r="G387" s="209"/>
      <c r="H387" s="210"/>
      <c r="I387" s="209"/>
      <c r="J387" s="210"/>
      <c r="K387" s="209"/>
      <c r="L387" s="209"/>
      <c r="M387" s="209"/>
    </row>
    <row r="388">
      <c r="A388" s="207"/>
      <c r="B388" s="212"/>
      <c r="C388" s="207"/>
      <c r="D388" s="212"/>
      <c r="E388" s="207"/>
      <c r="F388" s="212"/>
      <c r="G388" s="207"/>
      <c r="H388" s="212"/>
      <c r="I388" s="207"/>
      <c r="J388" s="212"/>
      <c r="K388" s="207"/>
      <c r="L388" s="207"/>
      <c r="M388" s="207"/>
    </row>
    <row r="389">
      <c r="A389" s="209"/>
      <c r="B389" s="210"/>
      <c r="C389" s="209"/>
      <c r="D389" s="210"/>
      <c r="E389" s="209"/>
      <c r="F389" s="210"/>
      <c r="G389" s="209"/>
      <c r="H389" s="210"/>
      <c r="I389" s="209"/>
      <c r="J389" s="210"/>
      <c r="K389" s="209"/>
      <c r="L389" s="209"/>
      <c r="M389" s="209"/>
    </row>
    <row r="390">
      <c r="A390" s="207"/>
      <c r="B390" s="212"/>
      <c r="C390" s="207"/>
      <c r="D390" s="212"/>
      <c r="E390" s="207"/>
      <c r="F390" s="212"/>
      <c r="G390" s="207"/>
      <c r="H390" s="212"/>
      <c r="I390" s="207"/>
      <c r="J390" s="212"/>
      <c r="K390" s="207"/>
      <c r="L390" s="207"/>
      <c r="M390" s="207"/>
    </row>
    <row r="391">
      <c r="A391" s="209"/>
      <c r="B391" s="210"/>
      <c r="C391" s="209"/>
      <c r="D391" s="210"/>
      <c r="E391" s="209"/>
      <c r="F391" s="210"/>
      <c r="G391" s="209"/>
      <c r="H391" s="210"/>
      <c r="I391" s="209"/>
      <c r="J391" s="210"/>
      <c r="K391" s="209"/>
      <c r="L391" s="209"/>
      <c r="M391" s="209"/>
    </row>
    <row r="392">
      <c r="A392" s="207"/>
      <c r="B392" s="212"/>
      <c r="C392" s="207"/>
      <c r="D392" s="212"/>
      <c r="E392" s="207"/>
      <c r="F392" s="212"/>
      <c r="G392" s="207"/>
      <c r="H392" s="212"/>
      <c r="I392" s="207"/>
      <c r="J392" s="212"/>
      <c r="K392" s="207"/>
      <c r="L392" s="207"/>
      <c r="M392" s="207"/>
    </row>
    <row r="393">
      <c r="A393" s="209"/>
      <c r="B393" s="210"/>
      <c r="C393" s="209"/>
      <c r="D393" s="210"/>
      <c r="E393" s="209"/>
      <c r="F393" s="210"/>
      <c r="G393" s="209"/>
      <c r="H393" s="210"/>
      <c r="I393" s="209"/>
      <c r="J393" s="210"/>
      <c r="K393" s="209"/>
      <c r="L393" s="209"/>
      <c r="M393" s="209"/>
    </row>
    <row r="394">
      <c r="A394" s="207"/>
      <c r="B394" s="212"/>
      <c r="C394" s="207"/>
      <c r="D394" s="212"/>
      <c r="E394" s="207"/>
      <c r="F394" s="212"/>
      <c r="G394" s="207"/>
      <c r="H394" s="212"/>
      <c r="I394" s="207"/>
      <c r="J394" s="212"/>
      <c r="K394" s="207"/>
      <c r="L394" s="207"/>
      <c r="M394" s="207"/>
    </row>
    <row r="395">
      <c r="A395" s="209"/>
      <c r="B395" s="210"/>
      <c r="C395" s="209"/>
      <c r="D395" s="210"/>
      <c r="E395" s="209"/>
      <c r="F395" s="210"/>
      <c r="G395" s="209"/>
      <c r="H395" s="210"/>
      <c r="I395" s="209"/>
      <c r="J395" s="210"/>
      <c r="K395" s="209"/>
      <c r="L395" s="209"/>
      <c r="M395" s="209"/>
    </row>
    <row r="396">
      <c r="A396" s="207"/>
      <c r="B396" s="212"/>
      <c r="C396" s="207"/>
      <c r="D396" s="212"/>
      <c r="E396" s="207"/>
      <c r="F396" s="212"/>
      <c r="G396" s="207"/>
      <c r="H396" s="212"/>
      <c r="I396" s="207"/>
      <c r="J396" s="212"/>
      <c r="K396" s="207"/>
      <c r="L396" s="207"/>
      <c r="M396" s="207"/>
    </row>
    <row r="397">
      <c r="A397" s="209"/>
      <c r="B397" s="210"/>
      <c r="C397" s="209"/>
      <c r="D397" s="210"/>
      <c r="E397" s="209"/>
      <c r="F397" s="210"/>
      <c r="G397" s="209"/>
      <c r="H397" s="210"/>
      <c r="I397" s="209"/>
      <c r="J397" s="210"/>
      <c r="K397" s="209"/>
      <c r="L397" s="209"/>
      <c r="M397" s="209"/>
    </row>
    <row r="398">
      <c r="A398" s="207"/>
      <c r="B398" s="212"/>
      <c r="C398" s="207"/>
      <c r="D398" s="212"/>
      <c r="E398" s="207"/>
      <c r="F398" s="212"/>
      <c r="G398" s="207"/>
      <c r="H398" s="212"/>
      <c r="I398" s="207"/>
      <c r="J398" s="212"/>
      <c r="K398" s="207"/>
      <c r="L398" s="207"/>
      <c r="M398" s="207"/>
    </row>
    <row r="399">
      <c r="A399" s="209"/>
      <c r="B399" s="210"/>
      <c r="C399" s="209"/>
      <c r="D399" s="210"/>
      <c r="E399" s="209"/>
      <c r="F399" s="210"/>
      <c r="G399" s="209"/>
      <c r="H399" s="210"/>
      <c r="I399" s="209"/>
      <c r="J399" s="210"/>
      <c r="K399" s="209"/>
      <c r="L399" s="209"/>
      <c r="M399" s="209"/>
    </row>
    <row r="400">
      <c r="A400" s="207"/>
      <c r="B400" s="212"/>
      <c r="C400" s="207"/>
      <c r="D400" s="212"/>
      <c r="E400" s="207"/>
      <c r="F400" s="212"/>
      <c r="G400" s="207"/>
      <c r="H400" s="212"/>
      <c r="I400" s="207"/>
      <c r="J400" s="212"/>
      <c r="K400" s="207"/>
      <c r="L400" s="207"/>
      <c r="M400" s="207"/>
    </row>
    <row r="401">
      <c r="A401" s="209"/>
      <c r="B401" s="210"/>
      <c r="C401" s="209"/>
      <c r="D401" s="210"/>
      <c r="E401" s="209"/>
      <c r="F401" s="210"/>
      <c r="G401" s="209"/>
      <c r="H401" s="210"/>
      <c r="I401" s="209"/>
      <c r="J401" s="210"/>
      <c r="K401" s="209"/>
      <c r="L401" s="209"/>
      <c r="M401" s="209"/>
    </row>
    <row r="402">
      <c r="A402" s="207"/>
      <c r="B402" s="212"/>
      <c r="C402" s="207"/>
      <c r="D402" s="212"/>
      <c r="E402" s="207"/>
      <c r="F402" s="212"/>
      <c r="G402" s="207"/>
      <c r="H402" s="212"/>
      <c r="I402" s="207"/>
      <c r="J402" s="212"/>
      <c r="K402" s="207"/>
      <c r="L402" s="207"/>
      <c r="M402" s="207"/>
    </row>
    <row r="403">
      <c r="A403" s="209"/>
      <c r="B403" s="210"/>
      <c r="C403" s="209"/>
      <c r="D403" s="210"/>
      <c r="E403" s="209"/>
      <c r="F403" s="210"/>
      <c r="G403" s="209"/>
      <c r="H403" s="210"/>
      <c r="I403" s="209"/>
      <c r="J403" s="210"/>
      <c r="K403" s="209"/>
      <c r="L403" s="209"/>
      <c r="M403" s="209"/>
    </row>
    <row r="404">
      <c r="A404" s="207"/>
      <c r="B404" s="212"/>
      <c r="C404" s="207"/>
      <c r="D404" s="212"/>
      <c r="E404" s="207"/>
      <c r="F404" s="212"/>
      <c r="G404" s="207"/>
      <c r="H404" s="212"/>
      <c r="I404" s="207"/>
      <c r="J404" s="212"/>
      <c r="K404" s="207"/>
      <c r="L404" s="207"/>
      <c r="M404" s="207"/>
    </row>
    <row r="405">
      <c r="A405" s="209"/>
      <c r="B405" s="210"/>
      <c r="C405" s="209"/>
      <c r="D405" s="210"/>
      <c r="E405" s="209"/>
      <c r="F405" s="210"/>
      <c r="G405" s="209"/>
      <c r="H405" s="210"/>
      <c r="I405" s="209"/>
      <c r="J405" s="210"/>
      <c r="K405" s="209"/>
      <c r="L405" s="209"/>
      <c r="M405" s="209"/>
    </row>
    <row r="406">
      <c r="A406" s="207"/>
      <c r="B406" s="212"/>
      <c r="C406" s="207"/>
      <c r="D406" s="212"/>
      <c r="E406" s="207"/>
      <c r="F406" s="212"/>
      <c r="G406" s="207"/>
      <c r="H406" s="212"/>
      <c r="I406" s="207"/>
      <c r="J406" s="212"/>
      <c r="K406" s="207"/>
      <c r="L406" s="207"/>
      <c r="M406" s="207"/>
    </row>
    <row r="407">
      <c r="A407" s="209"/>
      <c r="B407" s="210"/>
      <c r="C407" s="209"/>
      <c r="D407" s="210"/>
      <c r="E407" s="209"/>
      <c r="F407" s="210"/>
      <c r="G407" s="209"/>
      <c r="H407" s="210"/>
      <c r="I407" s="209"/>
      <c r="J407" s="210"/>
      <c r="K407" s="209"/>
      <c r="L407" s="209"/>
      <c r="M407" s="209"/>
    </row>
    <row r="408">
      <c r="A408" s="207"/>
      <c r="B408" s="212"/>
      <c r="C408" s="207"/>
      <c r="D408" s="212"/>
      <c r="E408" s="207"/>
      <c r="F408" s="212"/>
      <c r="G408" s="207"/>
      <c r="H408" s="212"/>
      <c r="I408" s="207"/>
      <c r="J408" s="212"/>
      <c r="K408" s="207"/>
      <c r="L408" s="207"/>
      <c r="M408" s="207"/>
    </row>
    <row r="409">
      <c r="A409" s="209"/>
      <c r="B409" s="210"/>
      <c r="C409" s="209"/>
      <c r="D409" s="210"/>
      <c r="E409" s="209"/>
      <c r="F409" s="210"/>
      <c r="G409" s="209"/>
      <c r="H409" s="210"/>
      <c r="I409" s="209"/>
      <c r="J409" s="210"/>
      <c r="K409" s="209"/>
      <c r="L409" s="209"/>
      <c r="M409" s="209"/>
    </row>
    <row r="410">
      <c r="A410" s="207"/>
      <c r="B410" s="212"/>
      <c r="C410" s="207"/>
      <c r="D410" s="212"/>
      <c r="E410" s="207"/>
      <c r="F410" s="212"/>
      <c r="G410" s="207"/>
      <c r="H410" s="212"/>
      <c r="I410" s="207"/>
      <c r="J410" s="212"/>
      <c r="K410" s="207"/>
      <c r="L410" s="207"/>
      <c r="M410" s="207"/>
    </row>
    <row r="411">
      <c r="A411" s="209"/>
      <c r="B411" s="210"/>
      <c r="C411" s="209"/>
      <c r="D411" s="210"/>
      <c r="E411" s="209"/>
      <c r="F411" s="210"/>
      <c r="G411" s="209"/>
      <c r="H411" s="210"/>
      <c r="I411" s="209"/>
      <c r="J411" s="210"/>
      <c r="K411" s="209"/>
      <c r="L411" s="209"/>
      <c r="M411" s="209"/>
    </row>
    <row r="412">
      <c r="A412" s="207"/>
      <c r="B412" s="212"/>
      <c r="C412" s="207"/>
      <c r="D412" s="212"/>
      <c r="E412" s="207"/>
      <c r="F412" s="212"/>
      <c r="G412" s="207"/>
      <c r="H412" s="212"/>
      <c r="I412" s="207"/>
      <c r="J412" s="217"/>
      <c r="K412" s="207"/>
      <c r="L412" s="207"/>
      <c r="M412" s="207"/>
    </row>
    <row r="413">
      <c r="A413" s="209"/>
      <c r="B413" s="210"/>
      <c r="C413" s="209"/>
      <c r="D413" s="210"/>
      <c r="E413" s="209"/>
      <c r="F413" s="210"/>
      <c r="G413" s="209"/>
      <c r="H413" s="210"/>
      <c r="I413" s="209"/>
      <c r="J413" s="210"/>
      <c r="K413" s="209"/>
      <c r="L413" s="209"/>
      <c r="M413" s="209"/>
    </row>
    <row r="414">
      <c r="A414" s="207"/>
      <c r="B414" s="212"/>
      <c r="C414" s="207"/>
      <c r="D414" s="212"/>
      <c r="E414" s="207"/>
      <c r="F414" s="212"/>
      <c r="G414" s="207"/>
      <c r="H414" s="212"/>
      <c r="I414" s="207"/>
      <c r="J414" s="212"/>
      <c r="K414" s="207"/>
      <c r="L414" s="207"/>
      <c r="M414" s="207"/>
    </row>
    <row r="415">
      <c r="A415" s="209"/>
      <c r="B415" s="210"/>
      <c r="C415" s="209"/>
      <c r="D415" s="210"/>
      <c r="E415" s="209"/>
      <c r="F415" s="210"/>
      <c r="G415" s="209"/>
      <c r="H415" s="210"/>
      <c r="I415" s="209"/>
      <c r="J415" s="210"/>
      <c r="K415" s="209"/>
      <c r="L415" s="209"/>
      <c r="M415" s="209"/>
    </row>
    <row r="416">
      <c r="A416" s="207"/>
      <c r="B416" s="212"/>
      <c r="C416" s="207"/>
      <c r="D416" s="212"/>
      <c r="E416" s="207"/>
      <c r="F416" s="212"/>
      <c r="G416" s="207"/>
      <c r="H416" s="212"/>
      <c r="I416" s="207"/>
      <c r="J416" s="212"/>
      <c r="K416" s="207"/>
      <c r="L416" s="207"/>
      <c r="M416" s="207"/>
    </row>
    <row r="417">
      <c r="A417" s="209"/>
      <c r="B417" s="210"/>
      <c r="C417" s="209"/>
      <c r="D417" s="210"/>
      <c r="E417" s="209"/>
      <c r="F417" s="210"/>
      <c r="G417" s="209"/>
      <c r="H417" s="210"/>
      <c r="I417" s="209"/>
      <c r="J417" s="210"/>
      <c r="K417" s="209"/>
      <c r="L417" s="209"/>
      <c r="M417" s="209"/>
    </row>
    <row r="418">
      <c r="A418" s="207"/>
      <c r="B418" s="212"/>
      <c r="C418" s="207"/>
      <c r="D418" s="212"/>
      <c r="E418" s="207"/>
      <c r="F418" s="212"/>
      <c r="G418" s="207"/>
      <c r="H418" s="212"/>
      <c r="I418" s="207"/>
      <c r="J418" s="212"/>
      <c r="K418" s="207"/>
      <c r="L418" s="207"/>
      <c r="M418" s="207"/>
    </row>
    <row r="419">
      <c r="A419" s="209"/>
      <c r="B419" s="210"/>
      <c r="C419" s="209"/>
      <c r="D419" s="210"/>
      <c r="E419" s="209"/>
      <c r="F419" s="210"/>
      <c r="G419" s="209"/>
      <c r="H419" s="210"/>
      <c r="I419" s="209"/>
      <c r="J419" s="210"/>
      <c r="K419" s="209"/>
      <c r="L419" s="209"/>
      <c r="M419" s="209"/>
    </row>
    <row r="420">
      <c r="A420" s="207"/>
      <c r="B420" s="212"/>
      <c r="C420" s="207"/>
      <c r="D420" s="212"/>
      <c r="E420" s="207"/>
      <c r="F420" s="212"/>
      <c r="G420" s="207"/>
      <c r="H420" s="212"/>
      <c r="I420" s="207"/>
      <c r="J420" s="212"/>
      <c r="K420" s="207"/>
      <c r="L420" s="207"/>
      <c r="M420" s="207"/>
    </row>
    <row r="421">
      <c r="A421" s="209"/>
      <c r="B421" s="210"/>
      <c r="C421" s="209"/>
      <c r="D421" s="210"/>
      <c r="E421" s="209"/>
      <c r="F421" s="210"/>
      <c r="G421" s="209"/>
      <c r="H421" s="216"/>
      <c r="I421" s="209"/>
      <c r="J421" s="210"/>
      <c r="K421" s="209"/>
      <c r="L421" s="209"/>
      <c r="M421" s="209"/>
    </row>
    <row r="422">
      <c r="A422" s="207"/>
      <c r="B422" s="212"/>
      <c r="C422" s="207"/>
      <c r="D422" s="212"/>
      <c r="E422" s="207"/>
      <c r="F422" s="212"/>
      <c r="G422" s="207"/>
      <c r="H422" s="212"/>
      <c r="I422" s="207"/>
      <c r="J422" s="212"/>
      <c r="K422" s="207"/>
      <c r="L422" s="207"/>
      <c r="M422" s="207"/>
    </row>
    <row r="423">
      <c r="A423" s="209"/>
      <c r="B423" s="210"/>
      <c r="C423" s="209"/>
      <c r="D423" s="210"/>
      <c r="E423" s="209"/>
      <c r="F423" s="210"/>
      <c r="G423" s="209"/>
      <c r="H423" s="210"/>
      <c r="I423" s="209"/>
      <c r="J423" s="210"/>
      <c r="K423" s="209"/>
      <c r="L423" s="209"/>
      <c r="M423" s="209"/>
    </row>
    <row r="424">
      <c r="A424" s="207"/>
      <c r="B424" s="212"/>
      <c r="C424" s="207"/>
      <c r="D424" s="212"/>
      <c r="E424" s="207"/>
      <c r="F424" s="212"/>
      <c r="G424" s="207"/>
      <c r="H424" s="212"/>
      <c r="I424" s="207"/>
      <c r="J424" s="212"/>
      <c r="K424" s="207"/>
      <c r="L424" s="207"/>
      <c r="M424" s="207"/>
    </row>
    <row r="425">
      <c r="A425" s="209"/>
      <c r="B425" s="210"/>
      <c r="C425" s="209"/>
      <c r="D425" s="210"/>
      <c r="E425" s="209"/>
      <c r="F425" s="210"/>
      <c r="G425" s="209"/>
      <c r="H425" s="210"/>
      <c r="I425" s="209"/>
      <c r="J425" s="210"/>
      <c r="K425" s="209"/>
      <c r="L425" s="209"/>
      <c r="M425" s="209"/>
    </row>
    <row r="426">
      <c r="A426" s="207"/>
      <c r="B426" s="212"/>
      <c r="C426" s="207"/>
      <c r="D426" s="212"/>
      <c r="E426" s="207"/>
      <c r="F426" s="212"/>
      <c r="G426" s="207"/>
      <c r="H426" s="212"/>
      <c r="I426" s="207"/>
      <c r="J426" s="212"/>
      <c r="K426" s="207"/>
      <c r="L426" s="207"/>
      <c r="M426" s="207"/>
    </row>
    <row r="427">
      <c r="A427" s="209"/>
      <c r="B427" s="210"/>
      <c r="C427" s="209"/>
      <c r="D427" s="210"/>
      <c r="E427" s="209"/>
      <c r="F427" s="210"/>
      <c r="G427" s="209"/>
      <c r="H427" s="210"/>
      <c r="I427" s="209"/>
      <c r="J427" s="210"/>
      <c r="K427" s="209"/>
      <c r="L427" s="209"/>
      <c r="M427" s="209"/>
    </row>
    <row r="428">
      <c r="A428" s="207"/>
      <c r="B428" s="212"/>
      <c r="C428" s="207"/>
      <c r="D428" s="212"/>
      <c r="E428" s="207"/>
      <c r="F428" s="212"/>
      <c r="G428" s="207"/>
      <c r="H428" s="212"/>
      <c r="I428" s="207"/>
      <c r="J428" s="212"/>
      <c r="K428" s="207"/>
      <c r="L428" s="207"/>
      <c r="M428" s="207"/>
    </row>
    <row r="429">
      <c r="A429" s="209"/>
      <c r="B429" s="210"/>
      <c r="C429" s="209"/>
      <c r="D429" s="210"/>
      <c r="E429" s="209"/>
      <c r="F429" s="210"/>
      <c r="G429" s="209"/>
      <c r="H429" s="210"/>
      <c r="I429" s="209"/>
      <c r="J429" s="210"/>
      <c r="K429" s="209"/>
      <c r="L429" s="209"/>
      <c r="M429" s="209"/>
    </row>
    <row r="430">
      <c r="A430" s="207"/>
      <c r="B430" s="212"/>
      <c r="C430" s="207"/>
      <c r="D430" s="212"/>
      <c r="E430" s="207"/>
      <c r="F430" s="212"/>
      <c r="G430" s="207"/>
      <c r="H430" s="212"/>
      <c r="I430" s="207"/>
      <c r="J430" s="212"/>
      <c r="K430" s="207"/>
      <c r="L430" s="207"/>
      <c r="M430" s="207"/>
    </row>
    <row r="431">
      <c r="A431" s="209"/>
      <c r="B431" s="210"/>
      <c r="C431" s="209"/>
      <c r="D431" s="210"/>
      <c r="E431" s="209"/>
      <c r="F431" s="210"/>
      <c r="G431" s="209"/>
      <c r="H431" s="210"/>
      <c r="I431" s="209"/>
      <c r="J431" s="210"/>
      <c r="K431" s="209"/>
      <c r="L431" s="209"/>
      <c r="M431" s="209"/>
    </row>
    <row r="432">
      <c r="A432" s="207"/>
      <c r="B432" s="212"/>
      <c r="C432" s="207"/>
      <c r="D432" s="212"/>
      <c r="E432" s="207"/>
      <c r="F432" s="217"/>
      <c r="G432" s="207"/>
      <c r="H432" s="212"/>
      <c r="I432" s="207"/>
      <c r="J432" s="212"/>
      <c r="K432" s="207"/>
      <c r="L432" s="207"/>
      <c r="M432" s="207"/>
    </row>
    <row r="433">
      <c r="A433" s="209"/>
      <c r="B433" s="210"/>
      <c r="C433" s="209"/>
      <c r="D433" s="210"/>
      <c r="E433" s="209"/>
      <c r="F433" s="210"/>
      <c r="G433" s="209"/>
      <c r="H433" s="210"/>
      <c r="I433" s="209"/>
      <c r="J433" s="210"/>
      <c r="K433" s="209"/>
      <c r="L433" s="209"/>
      <c r="M433" s="209"/>
    </row>
    <row r="434">
      <c r="A434" s="207"/>
      <c r="B434" s="212"/>
      <c r="C434" s="207"/>
      <c r="D434" s="212"/>
      <c r="E434" s="207"/>
      <c r="F434" s="212"/>
      <c r="G434" s="207"/>
      <c r="H434" s="212"/>
      <c r="I434" s="207"/>
      <c r="J434" s="212"/>
      <c r="K434" s="207"/>
      <c r="L434" s="207"/>
      <c r="M434" s="207"/>
    </row>
    <row r="435">
      <c r="A435" s="209"/>
      <c r="B435" s="210"/>
      <c r="C435" s="209"/>
      <c r="D435" s="210"/>
      <c r="E435" s="209"/>
      <c r="F435" s="210"/>
      <c r="G435" s="209"/>
      <c r="H435" s="210"/>
      <c r="I435" s="209"/>
      <c r="J435" s="210"/>
      <c r="K435" s="209"/>
      <c r="L435" s="209"/>
      <c r="M435" s="209"/>
    </row>
    <row r="436">
      <c r="A436" s="207"/>
      <c r="B436" s="212"/>
      <c r="C436" s="207"/>
      <c r="D436" s="212"/>
      <c r="E436" s="207"/>
      <c r="F436" s="212"/>
      <c r="G436" s="207"/>
      <c r="H436" s="212"/>
      <c r="I436" s="207"/>
      <c r="J436" s="212"/>
      <c r="K436" s="207"/>
      <c r="L436" s="207"/>
      <c r="M436" s="207"/>
    </row>
    <row r="437">
      <c r="A437" s="209"/>
      <c r="B437" s="210"/>
      <c r="C437" s="209"/>
      <c r="D437" s="210"/>
      <c r="E437" s="209"/>
      <c r="F437" s="210"/>
      <c r="G437" s="209"/>
      <c r="H437" s="210"/>
      <c r="I437" s="209"/>
      <c r="J437" s="210"/>
      <c r="K437" s="209"/>
      <c r="L437" s="209"/>
      <c r="M437" s="209"/>
    </row>
    <row r="438">
      <c r="A438" s="207"/>
      <c r="B438" s="212"/>
      <c r="C438" s="207"/>
      <c r="D438" s="212"/>
      <c r="E438" s="207"/>
      <c r="F438" s="212"/>
      <c r="G438" s="207"/>
      <c r="H438" s="212"/>
      <c r="I438" s="207"/>
      <c r="J438" s="212"/>
      <c r="K438" s="207"/>
      <c r="L438" s="207"/>
      <c r="M438" s="207"/>
    </row>
    <row r="439">
      <c r="A439" s="209"/>
      <c r="B439" s="210"/>
      <c r="C439" s="209"/>
      <c r="D439" s="210"/>
      <c r="E439" s="209"/>
      <c r="F439" s="210"/>
      <c r="G439" s="209"/>
      <c r="H439" s="210"/>
      <c r="I439" s="209"/>
      <c r="J439" s="210"/>
      <c r="K439" s="209"/>
      <c r="L439" s="209"/>
      <c r="M439" s="209"/>
    </row>
    <row r="440">
      <c r="A440" s="207"/>
      <c r="B440" s="212"/>
      <c r="C440" s="207"/>
      <c r="D440" s="212"/>
      <c r="E440" s="207"/>
      <c r="F440" s="212"/>
      <c r="G440" s="207"/>
      <c r="H440" s="212"/>
      <c r="I440" s="207"/>
      <c r="J440" s="212"/>
      <c r="K440" s="207"/>
      <c r="L440" s="207"/>
      <c r="M440" s="207"/>
    </row>
    <row r="441">
      <c r="A441" s="209"/>
      <c r="B441" s="210"/>
      <c r="C441" s="209"/>
      <c r="D441" s="210"/>
      <c r="E441" s="209"/>
      <c r="F441" s="210"/>
      <c r="G441" s="209"/>
      <c r="H441" s="210"/>
      <c r="I441" s="209"/>
      <c r="J441" s="210"/>
      <c r="K441" s="209"/>
      <c r="L441" s="209"/>
      <c r="M441" s="209"/>
    </row>
    <row r="442">
      <c r="A442" s="207"/>
      <c r="B442" s="212"/>
      <c r="C442" s="207"/>
      <c r="D442" s="212"/>
      <c r="E442" s="207"/>
      <c r="F442" s="212"/>
      <c r="G442" s="207"/>
      <c r="H442" s="212"/>
      <c r="I442" s="207"/>
      <c r="J442" s="212"/>
      <c r="K442" s="207"/>
      <c r="L442" s="207"/>
      <c r="M442" s="207"/>
    </row>
    <row r="443">
      <c r="A443" s="209"/>
      <c r="B443" s="210"/>
      <c r="C443" s="209"/>
      <c r="D443" s="210"/>
      <c r="E443" s="209"/>
      <c r="F443" s="210"/>
      <c r="G443" s="209"/>
      <c r="H443" s="210"/>
      <c r="I443" s="209"/>
      <c r="J443" s="210"/>
      <c r="K443" s="209"/>
      <c r="L443" s="209"/>
      <c r="M443" s="209"/>
    </row>
    <row r="444">
      <c r="A444" s="207"/>
      <c r="B444" s="212"/>
      <c r="C444" s="207"/>
      <c r="D444" s="212"/>
      <c r="E444" s="207"/>
      <c r="F444" s="212"/>
      <c r="G444" s="207"/>
      <c r="H444" s="212"/>
      <c r="I444" s="207"/>
      <c r="J444" s="212"/>
      <c r="K444" s="207"/>
      <c r="L444" s="207"/>
      <c r="M444" s="207"/>
    </row>
    <row r="445">
      <c r="A445" s="209"/>
      <c r="B445" s="210"/>
      <c r="C445" s="209"/>
      <c r="D445" s="210"/>
      <c r="E445" s="209"/>
      <c r="F445" s="210"/>
      <c r="G445" s="209"/>
      <c r="H445" s="210"/>
      <c r="I445" s="209"/>
      <c r="J445" s="210"/>
      <c r="K445" s="209"/>
      <c r="L445" s="209"/>
      <c r="M445" s="209"/>
    </row>
    <row r="446">
      <c r="A446" s="207"/>
      <c r="B446" s="212"/>
      <c r="C446" s="207"/>
      <c r="D446" s="212"/>
      <c r="E446" s="207"/>
      <c r="F446" s="212"/>
      <c r="G446" s="207"/>
      <c r="H446" s="212"/>
      <c r="I446" s="207"/>
      <c r="J446" s="212"/>
      <c r="K446" s="207"/>
      <c r="L446" s="207"/>
      <c r="M446" s="207"/>
    </row>
    <row r="447">
      <c r="A447" s="209"/>
      <c r="B447" s="210"/>
      <c r="C447" s="209"/>
      <c r="D447" s="210"/>
      <c r="E447" s="209"/>
      <c r="F447" s="210"/>
      <c r="G447" s="209"/>
      <c r="H447" s="210"/>
      <c r="I447" s="209"/>
      <c r="J447" s="210"/>
      <c r="K447" s="209"/>
      <c r="L447" s="209"/>
      <c r="M447" s="209"/>
    </row>
    <row r="448">
      <c r="A448" s="207"/>
      <c r="B448" s="212"/>
      <c r="C448" s="207"/>
      <c r="D448" s="212"/>
      <c r="E448" s="207"/>
      <c r="F448" s="212"/>
      <c r="G448" s="207"/>
      <c r="H448" s="212"/>
      <c r="I448" s="207"/>
      <c r="J448" s="212"/>
      <c r="K448" s="207"/>
      <c r="L448" s="207"/>
      <c r="M448" s="207"/>
    </row>
    <row r="449">
      <c r="A449" s="209"/>
      <c r="B449" s="210"/>
      <c r="C449" s="209"/>
      <c r="D449" s="210"/>
      <c r="E449" s="209"/>
      <c r="F449" s="210"/>
      <c r="G449" s="209"/>
      <c r="H449" s="210"/>
      <c r="I449" s="209"/>
      <c r="J449" s="210"/>
      <c r="K449" s="209"/>
      <c r="L449" s="209"/>
      <c r="M449" s="209"/>
    </row>
    <row r="450">
      <c r="A450" s="207"/>
      <c r="B450" s="212"/>
      <c r="C450" s="207"/>
      <c r="D450" s="212"/>
      <c r="E450" s="207"/>
      <c r="F450" s="212"/>
      <c r="G450" s="207"/>
      <c r="H450" s="212"/>
      <c r="I450" s="207"/>
      <c r="J450" s="212"/>
      <c r="K450" s="207"/>
      <c r="L450" s="207"/>
      <c r="M450" s="207"/>
    </row>
    <row r="451">
      <c r="A451" s="209"/>
      <c r="B451" s="210"/>
      <c r="C451" s="209"/>
      <c r="D451" s="210"/>
      <c r="E451" s="209"/>
      <c r="F451" s="210"/>
      <c r="G451" s="209"/>
      <c r="H451" s="210"/>
      <c r="I451" s="209"/>
      <c r="J451" s="210"/>
      <c r="K451" s="209"/>
      <c r="L451" s="209"/>
      <c r="M451" s="209"/>
    </row>
    <row r="452">
      <c r="A452" s="207"/>
      <c r="B452" s="212"/>
      <c r="C452" s="207"/>
      <c r="D452" s="212"/>
      <c r="E452" s="207"/>
      <c r="F452" s="212"/>
      <c r="G452" s="207"/>
      <c r="H452" s="212"/>
      <c r="I452" s="207"/>
      <c r="J452" s="212"/>
      <c r="K452" s="207"/>
      <c r="L452" s="207"/>
      <c r="M452" s="207"/>
    </row>
    <row r="453">
      <c r="A453" s="209"/>
      <c r="B453" s="210"/>
      <c r="C453" s="209"/>
      <c r="D453" s="210"/>
      <c r="E453" s="209"/>
      <c r="F453" s="210"/>
      <c r="G453" s="209"/>
      <c r="H453" s="210"/>
      <c r="I453" s="209"/>
      <c r="J453" s="210"/>
      <c r="K453" s="209"/>
      <c r="L453" s="209"/>
      <c r="M453" s="209"/>
    </row>
    <row r="454">
      <c r="A454" s="207"/>
      <c r="B454" s="212"/>
      <c r="C454" s="207"/>
      <c r="D454" s="212"/>
      <c r="E454" s="207"/>
      <c r="F454" s="212"/>
      <c r="G454" s="207"/>
      <c r="H454" s="212"/>
      <c r="I454" s="207"/>
      <c r="J454" s="212"/>
      <c r="K454" s="207"/>
      <c r="L454" s="207"/>
      <c r="M454" s="207"/>
    </row>
    <row r="455">
      <c r="A455" s="209"/>
      <c r="B455" s="214"/>
      <c r="C455" s="209"/>
      <c r="D455" s="210"/>
      <c r="E455" s="209"/>
      <c r="F455" s="210"/>
      <c r="G455" s="209"/>
      <c r="H455" s="210"/>
      <c r="I455" s="209"/>
      <c r="J455" s="210"/>
      <c r="K455" s="209"/>
      <c r="L455" s="209"/>
      <c r="M455" s="209"/>
    </row>
    <row r="456">
      <c r="A456" s="207"/>
      <c r="B456" s="212"/>
      <c r="C456" s="207"/>
      <c r="D456" s="212"/>
      <c r="E456" s="207"/>
      <c r="F456" s="212"/>
      <c r="G456" s="207"/>
      <c r="H456" s="212"/>
      <c r="I456" s="207"/>
      <c r="J456" s="212"/>
      <c r="K456" s="207"/>
      <c r="L456" s="207"/>
      <c r="M456" s="207"/>
    </row>
    <row r="457">
      <c r="A457" s="209"/>
      <c r="B457" s="210"/>
      <c r="C457" s="209"/>
      <c r="D457" s="210"/>
      <c r="E457" s="209"/>
      <c r="F457" s="210"/>
      <c r="G457" s="209"/>
      <c r="H457" s="210"/>
      <c r="I457" s="209"/>
      <c r="J457" s="210"/>
      <c r="K457" s="209"/>
      <c r="L457" s="209"/>
      <c r="M457" s="209"/>
    </row>
    <row r="458">
      <c r="A458" s="207"/>
      <c r="B458" s="208"/>
      <c r="C458" s="207"/>
      <c r="D458" s="212"/>
      <c r="E458" s="207"/>
      <c r="F458" s="212"/>
      <c r="G458" s="207"/>
      <c r="H458" s="212"/>
      <c r="I458" s="207"/>
      <c r="J458" s="212"/>
      <c r="K458" s="207"/>
      <c r="L458" s="207"/>
      <c r="M458" s="207"/>
    </row>
    <row r="459">
      <c r="A459" s="209"/>
      <c r="B459" s="210"/>
      <c r="C459" s="209"/>
      <c r="D459" s="210"/>
      <c r="E459" s="209"/>
      <c r="F459" s="210"/>
      <c r="G459" s="209"/>
      <c r="H459" s="210"/>
      <c r="I459" s="209"/>
      <c r="J459" s="210"/>
      <c r="K459" s="209"/>
      <c r="L459" s="209"/>
      <c r="M459" s="209"/>
    </row>
    <row r="460">
      <c r="A460" s="207"/>
      <c r="B460" s="212"/>
      <c r="C460" s="207"/>
      <c r="D460" s="212"/>
      <c r="E460" s="207"/>
      <c r="F460" s="212"/>
      <c r="G460" s="207"/>
      <c r="H460" s="212"/>
      <c r="I460" s="207"/>
      <c r="J460" s="212"/>
      <c r="K460" s="207"/>
      <c r="L460" s="207"/>
      <c r="M460" s="207"/>
    </row>
    <row r="461">
      <c r="A461" s="209"/>
      <c r="B461" s="210"/>
      <c r="C461" s="209"/>
      <c r="D461" s="210"/>
      <c r="E461" s="209"/>
      <c r="F461" s="210"/>
      <c r="G461" s="209"/>
      <c r="H461" s="210"/>
      <c r="I461" s="209"/>
      <c r="J461" s="210"/>
      <c r="K461" s="209"/>
      <c r="L461" s="209"/>
      <c r="M461" s="209"/>
    </row>
    <row r="462">
      <c r="A462" s="207"/>
      <c r="B462" s="212"/>
      <c r="C462" s="207"/>
      <c r="D462" s="212"/>
      <c r="E462" s="207"/>
      <c r="F462" s="212"/>
      <c r="G462" s="207"/>
      <c r="H462" s="212"/>
      <c r="I462" s="207"/>
      <c r="J462" s="212"/>
      <c r="K462" s="207"/>
      <c r="L462" s="207"/>
      <c r="M462" s="207"/>
    </row>
    <row r="463">
      <c r="A463" s="209"/>
      <c r="B463" s="210"/>
      <c r="C463" s="209"/>
      <c r="D463" s="210"/>
      <c r="E463" s="209"/>
      <c r="F463" s="210"/>
      <c r="G463" s="209"/>
      <c r="H463" s="210"/>
      <c r="I463" s="209"/>
      <c r="J463" s="210"/>
      <c r="K463" s="209"/>
      <c r="L463" s="209"/>
      <c r="M463" s="209"/>
    </row>
    <row r="464">
      <c r="A464" s="207"/>
      <c r="B464" s="212"/>
      <c r="C464" s="207"/>
      <c r="D464" s="212"/>
      <c r="E464" s="207"/>
      <c r="F464" s="212"/>
      <c r="G464" s="207"/>
      <c r="H464" s="212"/>
      <c r="I464" s="207"/>
      <c r="J464" s="212"/>
      <c r="K464" s="207"/>
      <c r="L464" s="207"/>
      <c r="M464" s="207"/>
    </row>
    <row r="465">
      <c r="A465" s="209"/>
      <c r="B465" s="210"/>
      <c r="C465" s="209"/>
      <c r="D465" s="210"/>
      <c r="E465" s="209"/>
      <c r="F465" s="210"/>
      <c r="G465" s="209"/>
      <c r="H465" s="210"/>
      <c r="I465" s="209"/>
      <c r="J465" s="210"/>
      <c r="K465" s="209"/>
      <c r="L465" s="209"/>
      <c r="M465" s="209"/>
    </row>
    <row r="466">
      <c r="A466" s="207"/>
      <c r="B466" s="212"/>
      <c r="C466" s="207"/>
      <c r="D466" s="212"/>
      <c r="E466" s="207"/>
      <c r="F466" s="212"/>
      <c r="G466" s="207"/>
      <c r="H466" s="212"/>
      <c r="I466" s="207"/>
      <c r="J466" s="212"/>
      <c r="K466" s="207"/>
      <c r="L466" s="207"/>
      <c r="M466" s="207"/>
    </row>
    <row r="467">
      <c r="A467" s="209"/>
      <c r="B467" s="210"/>
      <c r="C467" s="209"/>
      <c r="D467" s="210"/>
      <c r="E467" s="209"/>
      <c r="F467" s="210"/>
      <c r="G467" s="209"/>
      <c r="H467" s="210"/>
      <c r="I467" s="209"/>
      <c r="J467" s="210"/>
      <c r="K467" s="209"/>
      <c r="L467" s="209"/>
      <c r="M467" s="209"/>
    </row>
    <row r="468">
      <c r="A468" s="207"/>
      <c r="B468" s="212"/>
      <c r="C468" s="207"/>
      <c r="D468" s="212"/>
      <c r="E468" s="207"/>
      <c r="F468" s="212"/>
      <c r="G468" s="207"/>
      <c r="H468" s="212"/>
      <c r="I468" s="207"/>
      <c r="J468" s="212"/>
      <c r="K468" s="207"/>
      <c r="L468" s="207"/>
      <c r="M468" s="207"/>
    </row>
    <row r="469">
      <c r="A469" s="209"/>
      <c r="B469" s="210"/>
      <c r="C469" s="209"/>
      <c r="D469" s="210"/>
      <c r="E469" s="209"/>
      <c r="F469" s="210"/>
      <c r="G469" s="209"/>
      <c r="H469" s="210"/>
      <c r="I469" s="209"/>
      <c r="J469" s="210"/>
      <c r="K469" s="209"/>
      <c r="L469" s="209"/>
      <c r="M469" s="209"/>
    </row>
    <row r="470">
      <c r="A470" s="207"/>
      <c r="B470" s="212"/>
      <c r="C470" s="207"/>
      <c r="D470" s="212"/>
      <c r="E470" s="207"/>
      <c r="F470" s="212"/>
      <c r="G470" s="207"/>
      <c r="H470" s="212"/>
      <c r="I470" s="207"/>
      <c r="J470" s="217"/>
      <c r="K470" s="207"/>
      <c r="L470" s="207"/>
      <c r="M470" s="207"/>
    </row>
    <row r="471">
      <c r="A471" s="209"/>
      <c r="B471" s="210"/>
      <c r="C471" s="209"/>
      <c r="D471" s="210"/>
      <c r="E471" s="209"/>
      <c r="F471" s="210"/>
      <c r="G471" s="209"/>
      <c r="H471" s="210"/>
      <c r="I471" s="209"/>
      <c r="J471" s="210"/>
      <c r="K471" s="209"/>
      <c r="L471" s="209"/>
      <c r="M471" s="209"/>
    </row>
    <row r="472">
      <c r="A472" s="207"/>
      <c r="B472" s="212"/>
      <c r="C472" s="207"/>
      <c r="D472" s="217"/>
      <c r="E472" s="207"/>
      <c r="F472" s="212"/>
      <c r="G472" s="207"/>
      <c r="H472" s="212"/>
      <c r="I472" s="207"/>
      <c r="J472" s="212"/>
      <c r="K472" s="207"/>
      <c r="L472" s="207"/>
      <c r="M472" s="207"/>
    </row>
    <row r="473">
      <c r="A473" s="209"/>
      <c r="B473" s="210"/>
      <c r="C473" s="209"/>
      <c r="D473" s="210"/>
      <c r="E473" s="209"/>
      <c r="F473" s="210"/>
      <c r="G473" s="209"/>
      <c r="H473" s="210"/>
      <c r="I473" s="209"/>
      <c r="J473" s="210"/>
      <c r="K473" s="209"/>
      <c r="L473" s="209"/>
      <c r="M473" s="209"/>
    </row>
    <row r="474">
      <c r="A474" s="207"/>
      <c r="B474" s="212"/>
      <c r="C474" s="207"/>
      <c r="D474" s="212"/>
      <c r="E474" s="207"/>
      <c r="F474" s="212"/>
      <c r="G474" s="207"/>
      <c r="H474" s="212"/>
      <c r="I474" s="207"/>
      <c r="J474" s="212"/>
      <c r="K474" s="207"/>
      <c r="L474" s="207"/>
      <c r="M474" s="207"/>
    </row>
    <row r="475">
      <c r="A475" s="209"/>
      <c r="B475" s="210"/>
      <c r="C475" s="209"/>
      <c r="D475" s="210"/>
      <c r="E475" s="209"/>
      <c r="F475" s="210"/>
      <c r="G475" s="209"/>
      <c r="H475" s="210"/>
      <c r="I475" s="209"/>
      <c r="J475" s="210"/>
      <c r="K475" s="209"/>
      <c r="L475" s="209"/>
      <c r="M475" s="209"/>
    </row>
    <row r="476">
      <c r="A476" s="207"/>
      <c r="B476" s="212"/>
      <c r="C476" s="207"/>
      <c r="D476" s="212"/>
      <c r="E476" s="207"/>
      <c r="F476" s="212"/>
      <c r="G476" s="207"/>
      <c r="H476" s="212"/>
      <c r="I476" s="207"/>
      <c r="J476" s="212"/>
      <c r="K476" s="207"/>
      <c r="L476" s="207"/>
      <c r="M476" s="207"/>
    </row>
    <row r="477">
      <c r="A477" s="209"/>
      <c r="B477" s="210"/>
      <c r="C477" s="209"/>
      <c r="D477" s="210"/>
      <c r="E477" s="209"/>
      <c r="F477" s="210"/>
      <c r="G477" s="209"/>
      <c r="H477" s="210"/>
      <c r="I477" s="209"/>
      <c r="J477" s="210"/>
      <c r="K477" s="209"/>
      <c r="L477" s="209"/>
      <c r="M477" s="209"/>
    </row>
    <row r="478">
      <c r="A478" s="207"/>
      <c r="B478" s="212"/>
      <c r="C478" s="207"/>
      <c r="D478" s="212"/>
      <c r="E478" s="207"/>
      <c r="F478" s="212"/>
      <c r="G478" s="207"/>
      <c r="H478" s="212"/>
      <c r="I478" s="207"/>
      <c r="J478" s="212"/>
      <c r="K478" s="207"/>
      <c r="L478" s="207"/>
      <c r="M478" s="207"/>
    </row>
    <row r="479">
      <c r="A479" s="209"/>
      <c r="B479" s="210"/>
      <c r="C479" s="209"/>
      <c r="D479" s="210"/>
      <c r="E479" s="209"/>
      <c r="F479" s="210"/>
      <c r="G479" s="209"/>
      <c r="H479" s="210"/>
      <c r="I479" s="209"/>
      <c r="J479" s="210"/>
      <c r="K479" s="209"/>
      <c r="L479" s="209"/>
      <c r="M479" s="209"/>
    </row>
    <row r="480">
      <c r="A480" s="207"/>
      <c r="B480" s="212"/>
      <c r="C480" s="207"/>
      <c r="D480" s="212"/>
      <c r="E480" s="207"/>
      <c r="F480" s="212"/>
      <c r="G480" s="207"/>
      <c r="H480" s="212"/>
      <c r="I480" s="207"/>
      <c r="J480" s="212"/>
      <c r="K480" s="207"/>
      <c r="L480" s="207"/>
      <c r="M480" s="207"/>
    </row>
    <row r="481">
      <c r="A481" s="209"/>
      <c r="B481" s="210"/>
      <c r="C481" s="209"/>
      <c r="D481" s="210"/>
      <c r="E481" s="209"/>
      <c r="F481" s="210"/>
      <c r="G481" s="209"/>
      <c r="H481" s="210"/>
      <c r="I481" s="209"/>
      <c r="J481" s="210"/>
      <c r="K481" s="209"/>
      <c r="L481" s="209"/>
      <c r="M481" s="209"/>
    </row>
    <row r="482">
      <c r="A482" s="207"/>
      <c r="B482" s="212"/>
      <c r="C482" s="207"/>
      <c r="D482" s="212"/>
      <c r="E482" s="207"/>
      <c r="F482" s="212"/>
      <c r="G482" s="207"/>
      <c r="H482" s="212"/>
      <c r="I482" s="207"/>
      <c r="J482" s="212"/>
      <c r="K482" s="207"/>
      <c r="L482" s="207"/>
      <c r="M482" s="207"/>
    </row>
    <row r="483">
      <c r="A483" s="209"/>
      <c r="B483" s="210"/>
      <c r="C483" s="209"/>
      <c r="D483" s="210"/>
      <c r="E483" s="209"/>
      <c r="F483" s="210"/>
      <c r="G483" s="209"/>
      <c r="H483" s="210"/>
      <c r="I483" s="209"/>
      <c r="J483" s="210"/>
      <c r="K483" s="209"/>
      <c r="L483" s="209"/>
      <c r="M483" s="209"/>
    </row>
    <row r="484">
      <c r="A484" s="207"/>
      <c r="B484" s="212"/>
      <c r="C484" s="207"/>
      <c r="D484" s="212"/>
      <c r="E484" s="207"/>
      <c r="F484" s="212"/>
      <c r="G484" s="207"/>
      <c r="H484" s="212"/>
      <c r="I484" s="207"/>
      <c r="J484" s="212"/>
      <c r="K484" s="207"/>
      <c r="L484" s="207"/>
      <c r="M484" s="207"/>
    </row>
    <row r="485">
      <c r="A485" s="209"/>
      <c r="B485" s="210"/>
      <c r="C485" s="209"/>
      <c r="D485" s="210"/>
      <c r="E485" s="209"/>
      <c r="F485" s="210"/>
      <c r="G485" s="209"/>
      <c r="H485" s="210"/>
      <c r="I485" s="209"/>
      <c r="J485" s="210"/>
      <c r="K485" s="209"/>
      <c r="L485" s="209"/>
      <c r="M485" s="209"/>
    </row>
    <row r="486">
      <c r="A486" s="207"/>
      <c r="B486" s="212"/>
      <c r="C486" s="207"/>
      <c r="D486" s="212"/>
      <c r="E486" s="207"/>
      <c r="F486" s="212"/>
      <c r="G486" s="207"/>
      <c r="H486" s="212"/>
      <c r="I486" s="207"/>
      <c r="J486" s="212"/>
      <c r="K486" s="207"/>
      <c r="L486" s="207"/>
      <c r="M486" s="207"/>
    </row>
    <row r="487">
      <c r="A487" s="209"/>
      <c r="B487" s="210"/>
      <c r="C487" s="209"/>
      <c r="D487" s="210"/>
      <c r="E487" s="209"/>
      <c r="F487" s="210"/>
      <c r="G487" s="209"/>
      <c r="H487" s="210"/>
      <c r="I487" s="209"/>
      <c r="J487" s="210"/>
      <c r="K487" s="209"/>
      <c r="L487" s="209"/>
      <c r="M487" s="209"/>
    </row>
    <row r="488">
      <c r="A488" s="207"/>
      <c r="B488" s="212"/>
      <c r="C488" s="207"/>
      <c r="D488" s="212"/>
      <c r="E488" s="207"/>
      <c r="F488" s="212"/>
      <c r="G488" s="207"/>
      <c r="H488" s="212"/>
      <c r="I488" s="207"/>
      <c r="J488" s="212"/>
      <c r="K488" s="207"/>
      <c r="L488" s="207"/>
      <c r="M488" s="207"/>
    </row>
    <row r="489">
      <c r="A489" s="209"/>
      <c r="B489" s="210"/>
      <c r="C489" s="209"/>
      <c r="D489" s="210"/>
      <c r="E489" s="209"/>
      <c r="F489" s="210"/>
      <c r="G489" s="209"/>
      <c r="H489" s="210"/>
      <c r="I489" s="209"/>
      <c r="J489" s="210"/>
      <c r="K489" s="209"/>
      <c r="L489" s="209"/>
      <c r="M489" s="209"/>
    </row>
    <row r="490">
      <c r="A490" s="207"/>
      <c r="B490" s="212"/>
      <c r="C490" s="207"/>
      <c r="D490" s="212"/>
      <c r="E490" s="207"/>
      <c r="F490" s="212"/>
      <c r="G490" s="207"/>
      <c r="H490" s="212"/>
      <c r="I490" s="207"/>
      <c r="J490" s="212"/>
      <c r="K490" s="207"/>
      <c r="L490" s="207"/>
      <c r="M490" s="207"/>
    </row>
    <row r="491">
      <c r="A491" s="209"/>
      <c r="B491" s="210"/>
      <c r="C491" s="209"/>
      <c r="D491" s="210"/>
      <c r="E491" s="209"/>
      <c r="F491" s="210"/>
      <c r="G491" s="209"/>
      <c r="H491" s="210"/>
      <c r="I491" s="209"/>
      <c r="J491" s="210"/>
      <c r="K491" s="209"/>
      <c r="L491" s="209"/>
      <c r="M491" s="209"/>
    </row>
    <row r="492">
      <c r="A492" s="207"/>
      <c r="B492" s="212"/>
      <c r="C492" s="207"/>
      <c r="D492" s="212"/>
      <c r="E492" s="207"/>
      <c r="F492" s="212"/>
      <c r="G492" s="207"/>
      <c r="H492" s="212"/>
      <c r="I492" s="207"/>
      <c r="J492" s="212"/>
      <c r="K492" s="207"/>
      <c r="L492" s="207"/>
      <c r="M492" s="207"/>
    </row>
    <row r="493">
      <c r="A493" s="209"/>
      <c r="B493" s="210"/>
      <c r="C493" s="209"/>
      <c r="D493" s="210"/>
      <c r="E493" s="209"/>
      <c r="F493" s="210"/>
      <c r="G493" s="209"/>
      <c r="H493" s="210"/>
      <c r="I493" s="209"/>
      <c r="J493" s="210"/>
      <c r="K493" s="209"/>
      <c r="L493" s="209"/>
      <c r="M493" s="209"/>
    </row>
    <row r="494">
      <c r="A494" s="207"/>
      <c r="B494" s="212"/>
      <c r="C494" s="207"/>
      <c r="D494" s="212"/>
      <c r="E494" s="207"/>
      <c r="F494" s="212"/>
      <c r="G494" s="207"/>
      <c r="H494" s="212"/>
      <c r="I494" s="207"/>
      <c r="J494" s="212"/>
      <c r="K494" s="207"/>
      <c r="L494" s="207"/>
      <c r="M494" s="207"/>
    </row>
    <row r="495">
      <c r="A495" s="209"/>
      <c r="B495" s="210"/>
      <c r="C495" s="209"/>
      <c r="D495" s="210"/>
      <c r="E495" s="209"/>
      <c r="F495" s="210"/>
      <c r="G495" s="209"/>
      <c r="H495" s="210"/>
      <c r="I495" s="209"/>
      <c r="J495" s="210"/>
      <c r="K495" s="209"/>
      <c r="L495" s="209"/>
      <c r="M495" s="209"/>
    </row>
    <row r="496">
      <c r="A496" s="207"/>
      <c r="B496" s="212"/>
      <c r="C496" s="207"/>
      <c r="D496" s="212"/>
      <c r="E496" s="207"/>
      <c r="F496" s="212"/>
      <c r="G496" s="207"/>
      <c r="H496" s="212"/>
      <c r="I496" s="207"/>
      <c r="J496" s="212"/>
      <c r="K496" s="207"/>
      <c r="L496" s="207"/>
      <c r="M496" s="207"/>
    </row>
    <row r="497">
      <c r="A497" s="209"/>
      <c r="B497" s="210"/>
      <c r="C497" s="209"/>
      <c r="D497" s="210"/>
      <c r="E497" s="209"/>
      <c r="F497" s="210"/>
      <c r="G497" s="209"/>
      <c r="H497" s="210"/>
      <c r="I497" s="209"/>
      <c r="J497" s="210"/>
      <c r="K497" s="209"/>
      <c r="L497" s="209"/>
      <c r="M497" s="209"/>
    </row>
    <row r="498">
      <c r="A498" s="207"/>
      <c r="B498" s="212"/>
      <c r="C498" s="207"/>
      <c r="D498" s="212"/>
      <c r="E498" s="207"/>
      <c r="F498" s="212"/>
      <c r="G498" s="207"/>
      <c r="H498" s="212"/>
      <c r="I498" s="207"/>
      <c r="J498" s="212"/>
      <c r="K498" s="207"/>
      <c r="L498" s="207"/>
      <c r="M498" s="207"/>
    </row>
    <row r="499">
      <c r="A499" s="209"/>
      <c r="B499" s="210"/>
      <c r="C499" s="209"/>
      <c r="D499" s="210"/>
      <c r="E499" s="209"/>
      <c r="F499" s="210"/>
      <c r="G499" s="209"/>
      <c r="H499" s="216"/>
      <c r="I499" s="209"/>
      <c r="J499" s="210"/>
      <c r="K499" s="209"/>
      <c r="L499" s="209"/>
      <c r="M499" s="209"/>
    </row>
    <row r="500">
      <c r="A500" s="207"/>
      <c r="B500" s="212"/>
      <c r="C500" s="207"/>
      <c r="D500" s="212"/>
      <c r="E500" s="207"/>
      <c r="F500" s="212"/>
      <c r="G500" s="207"/>
      <c r="H500" s="212"/>
      <c r="I500" s="207"/>
      <c r="J500" s="212"/>
      <c r="K500" s="207"/>
      <c r="L500" s="207"/>
      <c r="M500" s="207"/>
    </row>
    <row r="501">
      <c r="A501" s="209"/>
      <c r="B501" s="210"/>
      <c r="C501" s="209"/>
      <c r="D501" s="210"/>
      <c r="E501" s="209"/>
      <c r="F501" s="210"/>
      <c r="G501" s="209"/>
      <c r="H501" s="210"/>
      <c r="I501" s="209"/>
      <c r="J501" s="210"/>
      <c r="K501" s="209"/>
      <c r="L501" s="209"/>
      <c r="M501" s="209"/>
    </row>
    <row r="502">
      <c r="A502" s="207"/>
      <c r="B502" s="212"/>
      <c r="C502" s="207"/>
      <c r="D502" s="212"/>
      <c r="E502" s="207"/>
      <c r="F502" s="212"/>
      <c r="G502" s="207"/>
      <c r="H502" s="212"/>
      <c r="I502" s="207"/>
      <c r="J502" s="212"/>
      <c r="K502" s="207"/>
      <c r="L502" s="207"/>
      <c r="M502" s="207"/>
    </row>
    <row r="503">
      <c r="A503" s="209"/>
      <c r="B503" s="210"/>
      <c r="C503" s="209"/>
      <c r="D503" s="210"/>
      <c r="E503" s="209"/>
      <c r="F503" s="210"/>
      <c r="G503" s="209"/>
      <c r="H503" s="210"/>
      <c r="I503" s="209"/>
      <c r="J503" s="210"/>
      <c r="K503" s="209"/>
      <c r="L503" s="209"/>
      <c r="M503" s="209"/>
    </row>
    <row r="504">
      <c r="A504" s="207"/>
      <c r="B504" s="212"/>
      <c r="C504" s="207"/>
      <c r="D504" s="212"/>
      <c r="E504" s="207"/>
      <c r="F504" s="212"/>
      <c r="G504" s="207"/>
      <c r="H504" s="212"/>
      <c r="I504" s="207"/>
      <c r="J504" s="212"/>
      <c r="K504" s="207"/>
      <c r="L504" s="207"/>
      <c r="M504" s="207"/>
    </row>
    <row r="505">
      <c r="A505" s="209"/>
      <c r="B505" s="210"/>
      <c r="C505" s="209"/>
      <c r="D505" s="210"/>
      <c r="E505" s="209"/>
      <c r="F505" s="210"/>
      <c r="G505" s="209"/>
      <c r="H505" s="210"/>
      <c r="I505" s="209"/>
      <c r="J505" s="210"/>
      <c r="K505" s="209"/>
      <c r="L505" s="209"/>
      <c r="M505" s="209"/>
    </row>
    <row r="506">
      <c r="A506" s="207"/>
      <c r="B506" s="212"/>
      <c r="C506" s="207"/>
      <c r="D506" s="212"/>
      <c r="E506" s="207"/>
      <c r="F506" s="212"/>
      <c r="G506" s="207"/>
      <c r="H506" s="212"/>
      <c r="I506" s="207"/>
      <c r="J506" s="212"/>
      <c r="K506" s="207"/>
      <c r="L506" s="207"/>
      <c r="M506" s="207"/>
    </row>
    <row r="507">
      <c r="A507" s="209"/>
      <c r="B507" s="210"/>
      <c r="C507" s="209"/>
      <c r="D507" s="210"/>
      <c r="E507" s="209"/>
      <c r="F507" s="210"/>
      <c r="G507" s="209"/>
      <c r="H507" s="210"/>
      <c r="I507" s="209"/>
      <c r="J507" s="210"/>
      <c r="K507" s="209"/>
      <c r="L507" s="209"/>
      <c r="M507" s="209"/>
    </row>
    <row r="508">
      <c r="A508" s="207"/>
      <c r="B508" s="212"/>
      <c r="C508" s="207"/>
      <c r="D508" s="212"/>
      <c r="E508" s="207"/>
      <c r="F508" s="212"/>
      <c r="G508" s="207"/>
      <c r="H508" s="212"/>
      <c r="I508" s="207"/>
      <c r="J508" s="212"/>
      <c r="K508" s="207"/>
      <c r="L508" s="207"/>
      <c r="M508" s="207"/>
    </row>
    <row r="509">
      <c r="A509" s="209"/>
      <c r="B509" s="210"/>
      <c r="C509" s="209"/>
      <c r="D509" s="210"/>
      <c r="E509" s="209"/>
      <c r="F509" s="210"/>
      <c r="G509" s="209"/>
      <c r="H509" s="210"/>
      <c r="I509" s="209"/>
      <c r="J509" s="210"/>
      <c r="K509" s="209"/>
      <c r="L509" s="209"/>
      <c r="M509" s="209"/>
    </row>
    <row r="510">
      <c r="A510" s="207"/>
      <c r="B510" s="212"/>
      <c r="C510" s="207"/>
      <c r="D510" s="212"/>
      <c r="E510" s="207"/>
      <c r="F510" s="212"/>
      <c r="G510" s="207"/>
      <c r="H510" s="212"/>
      <c r="I510" s="207"/>
      <c r="J510" s="212"/>
      <c r="K510" s="207"/>
      <c r="L510" s="207"/>
      <c r="M510" s="207"/>
    </row>
    <row r="511">
      <c r="A511" s="209"/>
      <c r="B511" s="210"/>
      <c r="C511" s="209"/>
      <c r="D511" s="210"/>
      <c r="E511" s="209"/>
      <c r="F511" s="210"/>
      <c r="G511" s="209"/>
      <c r="H511" s="210"/>
      <c r="I511" s="209"/>
      <c r="J511" s="210"/>
      <c r="K511" s="209"/>
      <c r="L511" s="209"/>
      <c r="M511" s="209"/>
    </row>
    <row r="512">
      <c r="A512" s="207"/>
      <c r="B512" s="212"/>
      <c r="C512" s="207"/>
      <c r="D512" s="212"/>
      <c r="E512" s="207"/>
      <c r="F512" s="212"/>
      <c r="G512" s="207"/>
      <c r="H512" s="212"/>
      <c r="I512" s="207"/>
      <c r="J512" s="212"/>
      <c r="K512" s="207"/>
      <c r="L512" s="207"/>
      <c r="M512" s="207"/>
    </row>
    <row r="513">
      <c r="A513" s="209"/>
      <c r="B513" s="210"/>
      <c r="C513" s="209"/>
      <c r="D513" s="210"/>
      <c r="E513" s="209"/>
      <c r="F513" s="210"/>
      <c r="G513" s="209"/>
      <c r="H513" s="210"/>
      <c r="I513" s="209"/>
      <c r="J513" s="210"/>
      <c r="K513" s="209"/>
      <c r="L513" s="209"/>
      <c r="M513" s="209"/>
    </row>
    <row r="514">
      <c r="A514" s="207"/>
      <c r="B514" s="212"/>
      <c r="C514" s="207"/>
      <c r="D514" s="212"/>
      <c r="E514" s="207"/>
      <c r="F514" s="212"/>
      <c r="G514" s="207"/>
      <c r="H514" s="212"/>
      <c r="I514" s="207"/>
      <c r="J514" s="212"/>
      <c r="K514" s="207"/>
      <c r="L514" s="207"/>
      <c r="M514" s="207"/>
    </row>
    <row r="515">
      <c r="A515" s="209"/>
      <c r="B515" s="210"/>
      <c r="C515" s="209"/>
      <c r="D515" s="210"/>
      <c r="E515" s="209"/>
      <c r="F515" s="210"/>
      <c r="G515" s="209"/>
      <c r="H515" s="210"/>
      <c r="I515" s="209"/>
      <c r="J515" s="210"/>
      <c r="K515" s="209"/>
      <c r="L515" s="209"/>
      <c r="M515" s="209"/>
    </row>
    <row r="516">
      <c r="A516" s="207"/>
      <c r="B516" s="212"/>
      <c r="C516" s="207"/>
      <c r="D516" s="212"/>
      <c r="E516" s="207"/>
      <c r="F516" s="212"/>
      <c r="G516" s="207"/>
      <c r="H516" s="212"/>
      <c r="I516" s="207"/>
      <c r="J516" s="212"/>
      <c r="K516" s="207"/>
      <c r="L516" s="207"/>
      <c r="M516" s="207"/>
    </row>
    <row r="517">
      <c r="A517" s="209"/>
      <c r="B517" s="210"/>
      <c r="C517" s="209"/>
      <c r="D517" s="210"/>
      <c r="E517" s="209"/>
      <c r="F517" s="210"/>
      <c r="G517" s="209"/>
      <c r="H517" s="210"/>
      <c r="I517" s="209"/>
      <c r="J517" s="210"/>
      <c r="K517" s="209"/>
      <c r="L517" s="209"/>
      <c r="M517" s="209"/>
    </row>
    <row r="518">
      <c r="A518" s="207"/>
      <c r="B518" s="212"/>
      <c r="C518" s="207"/>
      <c r="D518" s="212"/>
      <c r="E518" s="207"/>
      <c r="F518" s="212"/>
      <c r="G518" s="207"/>
      <c r="H518" s="212"/>
      <c r="I518" s="207"/>
      <c r="J518" s="212"/>
      <c r="K518" s="207"/>
      <c r="L518" s="207"/>
      <c r="M518" s="207"/>
    </row>
    <row r="519">
      <c r="A519" s="209"/>
      <c r="B519" s="210"/>
      <c r="C519" s="209"/>
      <c r="D519" s="210"/>
      <c r="E519" s="209"/>
      <c r="F519" s="210"/>
      <c r="G519" s="209"/>
      <c r="H519" s="210"/>
      <c r="I519" s="209"/>
      <c r="J519" s="210"/>
      <c r="K519" s="209"/>
      <c r="L519" s="209"/>
      <c r="M519" s="209"/>
    </row>
    <row r="520">
      <c r="A520" s="207"/>
      <c r="B520" s="212"/>
      <c r="C520" s="207"/>
      <c r="D520" s="212"/>
      <c r="E520" s="207"/>
      <c r="F520" s="212"/>
      <c r="G520" s="207"/>
      <c r="H520" s="212"/>
      <c r="I520" s="207"/>
      <c r="J520" s="212"/>
      <c r="K520" s="207"/>
      <c r="L520" s="207"/>
      <c r="M520" s="207"/>
    </row>
    <row r="521">
      <c r="A521" s="209"/>
      <c r="B521" s="210"/>
      <c r="C521" s="209"/>
      <c r="D521" s="210"/>
      <c r="E521" s="209"/>
      <c r="F521" s="210"/>
      <c r="G521" s="209"/>
      <c r="H521" s="210"/>
      <c r="I521" s="209"/>
      <c r="J521" s="210"/>
      <c r="K521" s="209"/>
      <c r="L521" s="209"/>
      <c r="M521" s="209"/>
    </row>
    <row r="522">
      <c r="A522" s="207"/>
      <c r="B522" s="212"/>
      <c r="C522" s="207"/>
      <c r="D522" s="212"/>
      <c r="E522" s="207"/>
      <c r="F522" s="212"/>
      <c r="G522" s="207"/>
      <c r="H522" s="212"/>
      <c r="I522" s="207"/>
      <c r="J522" s="212"/>
      <c r="K522" s="207"/>
      <c r="L522" s="207"/>
      <c r="M522" s="207"/>
    </row>
    <row r="523">
      <c r="A523" s="209"/>
      <c r="B523" s="210"/>
      <c r="C523" s="209"/>
      <c r="D523" s="210"/>
      <c r="E523" s="209"/>
      <c r="F523" s="210"/>
      <c r="G523" s="209"/>
      <c r="H523" s="210"/>
      <c r="I523" s="209"/>
      <c r="J523" s="210"/>
      <c r="K523" s="209"/>
      <c r="L523" s="209"/>
      <c r="M523" s="209"/>
    </row>
    <row r="524">
      <c r="A524" s="207"/>
      <c r="B524" s="212"/>
      <c r="C524" s="207"/>
      <c r="D524" s="212"/>
      <c r="E524" s="207"/>
      <c r="F524" s="212"/>
      <c r="G524" s="207"/>
      <c r="H524" s="212"/>
      <c r="I524" s="207"/>
      <c r="J524" s="212"/>
      <c r="K524" s="207"/>
      <c r="L524" s="207"/>
      <c r="M524" s="207"/>
    </row>
    <row r="525">
      <c r="A525" s="209"/>
      <c r="B525" s="210"/>
      <c r="C525" s="209"/>
      <c r="D525" s="210"/>
      <c r="E525" s="209"/>
      <c r="F525" s="210"/>
      <c r="G525" s="209"/>
      <c r="H525" s="210"/>
      <c r="I525" s="209"/>
      <c r="J525" s="210"/>
      <c r="K525" s="209"/>
      <c r="L525" s="209"/>
      <c r="M525" s="209"/>
    </row>
    <row r="526">
      <c r="A526" s="207"/>
      <c r="B526" s="212"/>
      <c r="C526" s="207"/>
      <c r="D526" s="212"/>
      <c r="E526" s="207"/>
      <c r="F526" s="212"/>
      <c r="G526" s="207"/>
      <c r="H526" s="212"/>
      <c r="I526" s="207"/>
      <c r="J526" s="212"/>
      <c r="K526" s="207"/>
      <c r="L526" s="207"/>
      <c r="M526" s="207"/>
    </row>
    <row r="527">
      <c r="A527" s="209"/>
      <c r="B527" s="210"/>
      <c r="C527" s="209"/>
      <c r="D527" s="210"/>
      <c r="E527" s="209"/>
      <c r="F527" s="210"/>
      <c r="G527" s="209"/>
      <c r="H527" s="210"/>
      <c r="I527" s="209"/>
      <c r="J527" s="210"/>
      <c r="K527" s="209"/>
      <c r="L527" s="209"/>
      <c r="M527" s="209"/>
    </row>
    <row r="528">
      <c r="A528" s="207"/>
      <c r="B528" s="212"/>
      <c r="C528" s="207"/>
      <c r="D528" s="212"/>
      <c r="E528" s="207"/>
      <c r="F528" s="212"/>
      <c r="G528" s="207"/>
      <c r="H528" s="212"/>
      <c r="I528" s="207"/>
      <c r="J528" s="212"/>
      <c r="K528" s="207"/>
      <c r="L528" s="207"/>
      <c r="M528" s="207"/>
    </row>
    <row r="529">
      <c r="A529" s="209"/>
      <c r="B529" s="210"/>
      <c r="C529" s="209"/>
      <c r="D529" s="210"/>
      <c r="E529" s="209"/>
      <c r="F529" s="210"/>
      <c r="G529" s="209"/>
      <c r="H529" s="210"/>
      <c r="I529" s="209"/>
      <c r="J529" s="210"/>
      <c r="K529" s="209"/>
      <c r="L529" s="209"/>
      <c r="M529" s="209"/>
    </row>
    <row r="530">
      <c r="A530" s="207"/>
      <c r="B530" s="212"/>
      <c r="C530" s="207"/>
      <c r="D530" s="212"/>
      <c r="E530" s="207"/>
      <c r="F530" s="212"/>
      <c r="G530" s="207"/>
      <c r="H530" s="212"/>
      <c r="I530" s="207"/>
      <c r="J530" s="212"/>
      <c r="K530" s="207"/>
      <c r="L530" s="207"/>
      <c r="M530" s="207"/>
    </row>
    <row r="531">
      <c r="A531" s="209"/>
      <c r="B531" s="210"/>
      <c r="C531" s="209"/>
      <c r="D531" s="210"/>
      <c r="E531" s="209"/>
      <c r="F531" s="210"/>
      <c r="G531" s="209"/>
      <c r="H531" s="210"/>
      <c r="I531" s="209"/>
      <c r="J531" s="210"/>
      <c r="K531" s="209"/>
      <c r="L531" s="209"/>
      <c r="M531" s="209"/>
    </row>
    <row r="532">
      <c r="A532" s="207"/>
      <c r="B532" s="212"/>
      <c r="C532" s="207"/>
      <c r="D532" s="212"/>
      <c r="E532" s="207"/>
      <c r="F532" s="212"/>
      <c r="G532" s="207"/>
      <c r="H532" s="212"/>
      <c r="I532" s="207"/>
      <c r="J532" s="217"/>
      <c r="K532" s="207"/>
      <c r="L532" s="207"/>
      <c r="M532" s="207"/>
    </row>
    <row r="533">
      <c r="A533" s="209"/>
      <c r="B533" s="210"/>
      <c r="C533" s="209"/>
      <c r="D533" s="210"/>
      <c r="E533" s="209"/>
      <c r="F533" s="210"/>
      <c r="G533" s="209"/>
      <c r="H533" s="210"/>
      <c r="I533" s="209"/>
      <c r="J533" s="210"/>
      <c r="K533" s="209"/>
      <c r="L533" s="209"/>
      <c r="M533" s="209"/>
    </row>
    <row r="534">
      <c r="A534" s="207"/>
      <c r="B534" s="212"/>
      <c r="C534" s="207"/>
      <c r="D534" s="212"/>
      <c r="E534" s="207"/>
      <c r="F534" s="212"/>
      <c r="G534" s="207"/>
      <c r="H534" s="212"/>
      <c r="I534" s="207"/>
      <c r="J534" s="212"/>
      <c r="K534" s="207"/>
      <c r="L534" s="207"/>
      <c r="M534" s="207"/>
    </row>
    <row r="535">
      <c r="A535" s="209"/>
      <c r="B535" s="210"/>
      <c r="C535" s="209"/>
      <c r="D535" s="210"/>
      <c r="E535" s="209"/>
      <c r="F535" s="210"/>
      <c r="G535" s="209"/>
      <c r="H535" s="210"/>
      <c r="I535" s="209"/>
      <c r="J535" s="210"/>
      <c r="K535" s="209"/>
      <c r="L535" s="209"/>
      <c r="M535" s="209"/>
    </row>
    <row r="536">
      <c r="A536" s="207"/>
      <c r="B536" s="207"/>
      <c r="C536" s="207"/>
      <c r="D536" s="212"/>
      <c r="E536" s="207"/>
      <c r="F536" s="212"/>
      <c r="G536" s="207"/>
      <c r="H536" s="212"/>
      <c r="I536" s="207"/>
      <c r="J536" s="212"/>
      <c r="K536" s="207"/>
      <c r="L536" s="207"/>
      <c r="M536" s="207"/>
    </row>
    <row r="537">
      <c r="A537" s="209"/>
      <c r="B537" s="210"/>
      <c r="C537" s="209"/>
      <c r="D537" s="210"/>
      <c r="E537" s="209"/>
      <c r="F537" s="210"/>
      <c r="G537" s="209"/>
      <c r="H537" s="210"/>
      <c r="I537" s="209"/>
      <c r="J537" s="210"/>
      <c r="K537" s="209"/>
      <c r="L537" s="209"/>
      <c r="M537" s="209"/>
    </row>
    <row r="538">
      <c r="A538" s="207"/>
      <c r="B538" s="212"/>
      <c r="C538" s="207"/>
      <c r="D538" s="212"/>
      <c r="E538" s="207"/>
      <c r="F538" s="212"/>
      <c r="G538" s="207"/>
      <c r="H538" s="212"/>
      <c r="I538" s="207"/>
      <c r="J538" s="212"/>
      <c r="K538" s="207"/>
      <c r="L538" s="207"/>
      <c r="M538" s="207"/>
    </row>
    <row r="539">
      <c r="A539" s="209"/>
      <c r="B539" s="210"/>
      <c r="C539" s="209"/>
      <c r="D539" s="210"/>
      <c r="E539" s="209"/>
      <c r="F539" s="210"/>
      <c r="G539" s="209"/>
      <c r="H539" s="210"/>
      <c r="I539" s="209"/>
      <c r="J539" s="210"/>
      <c r="K539" s="209"/>
      <c r="L539" s="209"/>
      <c r="M539" s="209"/>
    </row>
    <row r="540">
      <c r="A540" s="207"/>
      <c r="B540" s="212"/>
      <c r="C540" s="207"/>
      <c r="D540" s="212"/>
      <c r="E540" s="207"/>
      <c r="F540" s="217"/>
      <c r="G540" s="207"/>
      <c r="H540" s="212"/>
      <c r="I540" s="207"/>
      <c r="J540" s="212"/>
      <c r="K540" s="207"/>
      <c r="L540" s="207"/>
      <c r="M540" s="207"/>
    </row>
    <row r="541">
      <c r="A541" s="209"/>
      <c r="B541" s="210"/>
      <c r="C541" s="209"/>
      <c r="D541" s="210"/>
      <c r="E541" s="209"/>
      <c r="F541" s="210"/>
      <c r="G541" s="209"/>
      <c r="H541" s="210"/>
      <c r="I541" s="209"/>
      <c r="J541" s="210"/>
      <c r="K541" s="209"/>
      <c r="L541" s="209"/>
      <c r="M541" s="209"/>
    </row>
    <row r="542">
      <c r="A542" s="207"/>
      <c r="B542" s="212"/>
      <c r="C542" s="207"/>
      <c r="D542" s="212"/>
      <c r="E542" s="207"/>
      <c r="F542" s="212"/>
      <c r="G542" s="207"/>
      <c r="H542" s="212"/>
      <c r="I542" s="207"/>
      <c r="J542" s="212"/>
      <c r="K542" s="207"/>
      <c r="L542" s="207"/>
      <c r="M542" s="207"/>
    </row>
    <row r="543">
      <c r="A543" s="209"/>
      <c r="B543" s="210"/>
      <c r="C543" s="209"/>
      <c r="D543" s="210"/>
      <c r="E543" s="209"/>
      <c r="F543" s="210"/>
      <c r="G543" s="209"/>
      <c r="H543" s="210"/>
      <c r="I543" s="209"/>
      <c r="J543" s="210"/>
      <c r="K543" s="209"/>
      <c r="L543" s="209"/>
      <c r="M543" s="209"/>
    </row>
    <row r="544">
      <c r="A544" s="207"/>
      <c r="B544" s="212"/>
      <c r="C544" s="207"/>
      <c r="D544" s="212"/>
      <c r="E544" s="207"/>
      <c r="F544" s="212"/>
      <c r="G544" s="207"/>
      <c r="H544" s="212"/>
      <c r="I544" s="207"/>
      <c r="J544" s="212"/>
      <c r="K544" s="207"/>
      <c r="L544" s="207"/>
      <c r="M544" s="207"/>
    </row>
    <row r="545">
      <c r="A545" s="209"/>
      <c r="B545" s="210"/>
      <c r="C545" s="209"/>
      <c r="D545" s="210"/>
      <c r="E545" s="209"/>
      <c r="F545" s="210"/>
      <c r="G545" s="209"/>
      <c r="H545" s="210"/>
      <c r="I545" s="209"/>
      <c r="J545" s="210"/>
      <c r="K545" s="209"/>
      <c r="L545" s="209"/>
      <c r="M545" s="209"/>
    </row>
    <row r="546">
      <c r="A546" s="207"/>
      <c r="B546" s="212"/>
      <c r="C546" s="207"/>
      <c r="D546" s="212"/>
      <c r="E546" s="207"/>
      <c r="F546" s="212"/>
      <c r="G546" s="207"/>
      <c r="H546" s="212"/>
      <c r="I546" s="207"/>
      <c r="J546" s="212"/>
      <c r="K546" s="207"/>
      <c r="L546" s="207"/>
      <c r="M546" s="207"/>
    </row>
    <row r="547">
      <c r="A547" s="209"/>
      <c r="B547" s="210"/>
      <c r="C547" s="209"/>
      <c r="D547" s="210"/>
      <c r="E547" s="209"/>
      <c r="F547" s="210"/>
      <c r="G547" s="209"/>
      <c r="H547" s="210"/>
      <c r="I547" s="209"/>
      <c r="J547" s="210"/>
      <c r="K547" s="209"/>
      <c r="L547" s="209"/>
      <c r="M547" s="209"/>
    </row>
    <row r="548">
      <c r="A548" s="207"/>
      <c r="B548" s="212"/>
      <c r="C548" s="207"/>
      <c r="D548" s="212"/>
      <c r="E548" s="207"/>
      <c r="F548" s="212"/>
      <c r="G548" s="207"/>
      <c r="H548" s="212"/>
      <c r="I548" s="207"/>
      <c r="J548" s="212"/>
      <c r="K548" s="207"/>
      <c r="L548" s="207"/>
      <c r="M548" s="207"/>
    </row>
    <row r="549">
      <c r="A549" s="209"/>
      <c r="B549" s="210"/>
      <c r="C549" s="209"/>
      <c r="D549" s="210"/>
      <c r="E549" s="209"/>
      <c r="F549" s="210"/>
      <c r="G549" s="209"/>
      <c r="H549" s="210"/>
      <c r="I549" s="209"/>
      <c r="J549" s="210"/>
      <c r="K549" s="209"/>
      <c r="L549" s="209"/>
      <c r="M549" s="209"/>
    </row>
    <row r="550">
      <c r="A550" s="207"/>
      <c r="B550" s="212"/>
      <c r="C550" s="207"/>
      <c r="D550" s="212"/>
      <c r="E550" s="207"/>
      <c r="F550" s="212"/>
      <c r="G550" s="207"/>
      <c r="H550" s="212"/>
      <c r="I550" s="207"/>
      <c r="J550" s="212"/>
      <c r="K550" s="207"/>
      <c r="L550" s="207"/>
      <c r="M550" s="207"/>
    </row>
    <row r="551">
      <c r="A551" s="209"/>
      <c r="B551" s="210"/>
      <c r="C551" s="209"/>
      <c r="D551" s="210"/>
      <c r="E551" s="209"/>
      <c r="F551" s="210"/>
      <c r="G551" s="209"/>
      <c r="H551" s="210"/>
      <c r="I551" s="209"/>
      <c r="J551" s="210"/>
      <c r="K551" s="209"/>
      <c r="L551" s="209"/>
      <c r="M551" s="209"/>
    </row>
    <row r="552">
      <c r="A552" s="207"/>
      <c r="B552" s="212"/>
      <c r="C552" s="207"/>
      <c r="D552" s="212"/>
      <c r="E552" s="207"/>
      <c r="F552" s="212"/>
      <c r="G552" s="207"/>
      <c r="H552" s="212"/>
      <c r="I552" s="207"/>
      <c r="J552" s="212"/>
      <c r="K552" s="207"/>
      <c r="L552" s="207"/>
      <c r="M552" s="207"/>
    </row>
    <row r="553">
      <c r="A553" s="209"/>
      <c r="B553" s="210"/>
      <c r="C553" s="209"/>
      <c r="D553" s="210"/>
      <c r="E553" s="209"/>
      <c r="F553" s="210"/>
      <c r="G553" s="209"/>
      <c r="H553" s="210"/>
      <c r="I553" s="209"/>
      <c r="J553" s="210"/>
      <c r="K553" s="209"/>
      <c r="L553" s="209"/>
      <c r="M553" s="209"/>
    </row>
    <row r="554">
      <c r="A554" s="207"/>
      <c r="B554" s="212"/>
      <c r="C554" s="207"/>
      <c r="D554" s="212"/>
      <c r="E554" s="207"/>
      <c r="F554" s="212"/>
      <c r="G554" s="207"/>
      <c r="H554" s="212"/>
      <c r="I554" s="207"/>
      <c r="J554" s="212"/>
      <c r="K554" s="207"/>
      <c r="L554" s="207"/>
      <c r="M554" s="207"/>
    </row>
    <row r="555">
      <c r="A555" s="209"/>
      <c r="B555" s="210"/>
      <c r="C555" s="209"/>
      <c r="D555" s="210"/>
      <c r="E555" s="209"/>
      <c r="F555" s="210"/>
      <c r="G555" s="209"/>
      <c r="H555" s="210"/>
      <c r="I555" s="209"/>
      <c r="J555" s="210"/>
      <c r="K555" s="209"/>
      <c r="L555" s="209"/>
      <c r="M555" s="209"/>
    </row>
    <row r="556">
      <c r="A556" s="207"/>
      <c r="B556" s="212"/>
      <c r="C556" s="207"/>
      <c r="D556" s="212"/>
      <c r="E556" s="207"/>
      <c r="F556" s="212"/>
      <c r="G556" s="207"/>
      <c r="H556" s="212"/>
      <c r="I556" s="207"/>
      <c r="J556" s="212"/>
      <c r="K556" s="207"/>
      <c r="L556" s="207"/>
      <c r="M556" s="207"/>
    </row>
    <row r="557">
      <c r="A557" s="209"/>
      <c r="B557" s="210"/>
      <c r="C557" s="209"/>
      <c r="D557" s="210"/>
      <c r="E557" s="209"/>
      <c r="F557" s="210"/>
      <c r="G557" s="209"/>
      <c r="H557" s="210"/>
      <c r="I557" s="209"/>
      <c r="J557" s="210"/>
      <c r="K557" s="209"/>
      <c r="L557" s="209"/>
      <c r="M557" s="209"/>
    </row>
    <row r="558">
      <c r="A558" s="207"/>
      <c r="B558" s="212"/>
      <c r="C558" s="207"/>
      <c r="D558" s="212"/>
      <c r="E558" s="207"/>
      <c r="F558" s="212"/>
      <c r="G558" s="207"/>
      <c r="H558" s="212"/>
      <c r="I558" s="207"/>
      <c r="J558" s="212"/>
      <c r="K558" s="207"/>
      <c r="L558" s="207"/>
      <c r="M558" s="207"/>
    </row>
    <row r="559">
      <c r="A559" s="209"/>
      <c r="B559" s="210"/>
      <c r="C559" s="209"/>
      <c r="D559" s="210"/>
      <c r="E559" s="209"/>
      <c r="F559" s="210"/>
      <c r="G559" s="209"/>
      <c r="H559" s="210"/>
      <c r="I559" s="209"/>
      <c r="J559" s="210"/>
      <c r="K559" s="209"/>
      <c r="L559" s="209"/>
      <c r="M559" s="209"/>
    </row>
    <row r="560">
      <c r="A560" s="207"/>
      <c r="B560" s="212"/>
      <c r="C560" s="207"/>
      <c r="D560" s="212"/>
      <c r="E560" s="207"/>
      <c r="F560" s="212"/>
      <c r="G560" s="207"/>
      <c r="H560" s="212"/>
      <c r="I560" s="207"/>
      <c r="J560" s="212"/>
      <c r="K560" s="207"/>
      <c r="L560" s="207"/>
      <c r="M560" s="207"/>
    </row>
    <row r="561">
      <c r="A561" s="209"/>
      <c r="B561" s="210"/>
      <c r="C561" s="209"/>
      <c r="D561" s="210"/>
      <c r="E561" s="209"/>
      <c r="F561" s="210"/>
      <c r="G561" s="209"/>
      <c r="H561" s="210"/>
      <c r="I561" s="209"/>
      <c r="J561" s="210"/>
      <c r="K561" s="209"/>
      <c r="L561" s="209"/>
      <c r="M561" s="209"/>
    </row>
    <row r="562">
      <c r="A562" s="207"/>
      <c r="B562" s="212"/>
      <c r="C562" s="207"/>
      <c r="D562" s="212"/>
      <c r="E562" s="207"/>
      <c r="F562" s="212"/>
      <c r="G562" s="207"/>
      <c r="H562" s="217"/>
      <c r="I562" s="207"/>
      <c r="J562" s="212"/>
      <c r="K562" s="207"/>
      <c r="L562" s="207"/>
      <c r="M562" s="207"/>
    </row>
    <row r="563">
      <c r="A563" s="209"/>
      <c r="B563" s="210"/>
      <c r="C563" s="209"/>
      <c r="D563" s="210"/>
      <c r="E563" s="209"/>
      <c r="F563" s="210"/>
      <c r="G563" s="209"/>
      <c r="H563" s="210"/>
      <c r="I563" s="209"/>
      <c r="J563" s="210"/>
      <c r="K563" s="209"/>
      <c r="L563" s="209"/>
      <c r="M563" s="209"/>
    </row>
    <row r="564">
      <c r="A564" s="207"/>
      <c r="B564" s="212"/>
      <c r="C564" s="207"/>
      <c r="D564" s="212"/>
      <c r="E564" s="207"/>
      <c r="F564" s="212"/>
      <c r="G564" s="207"/>
      <c r="H564" s="212"/>
      <c r="I564" s="207"/>
      <c r="J564" s="212"/>
      <c r="K564" s="207"/>
      <c r="L564" s="207"/>
      <c r="M564" s="207"/>
    </row>
    <row r="565">
      <c r="A565" s="209"/>
      <c r="B565" s="210"/>
      <c r="C565" s="209"/>
      <c r="D565" s="210"/>
      <c r="E565" s="209"/>
      <c r="F565" s="210"/>
      <c r="G565" s="209"/>
      <c r="H565" s="210"/>
      <c r="I565" s="209"/>
      <c r="J565" s="210"/>
      <c r="K565" s="209"/>
      <c r="L565" s="209"/>
      <c r="M565" s="209"/>
    </row>
    <row r="566">
      <c r="A566" s="207"/>
      <c r="B566" s="212"/>
      <c r="C566" s="207"/>
      <c r="D566" s="212"/>
      <c r="E566" s="207"/>
      <c r="F566" s="212"/>
      <c r="G566" s="207"/>
      <c r="H566" s="212"/>
      <c r="I566" s="207"/>
      <c r="J566" s="212"/>
      <c r="K566" s="207"/>
      <c r="L566" s="207"/>
      <c r="M566" s="207"/>
    </row>
    <row r="567">
      <c r="A567" s="209"/>
      <c r="B567" s="210"/>
      <c r="C567" s="209"/>
      <c r="D567" s="210"/>
      <c r="E567" s="209"/>
      <c r="F567" s="210"/>
      <c r="G567" s="209"/>
      <c r="H567" s="210"/>
      <c r="I567" s="209"/>
      <c r="J567" s="210"/>
      <c r="K567" s="209"/>
      <c r="L567" s="209"/>
      <c r="M567" s="209"/>
    </row>
    <row r="568">
      <c r="A568" s="207"/>
      <c r="B568" s="212"/>
      <c r="C568" s="207"/>
      <c r="D568" s="212"/>
      <c r="E568" s="207"/>
      <c r="F568" s="212"/>
      <c r="G568" s="207"/>
      <c r="H568" s="212"/>
      <c r="I568" s="207"/>
      <c r="J568" s="212"/>
      <c r="K568" s="207"/>
      <c r="L568" s="207"/>
      <c r="M568" s="207"/>
    </row>
    <row r="569">
      <c r="A569" s="209"/>
      <c r="B569" s="210"/>
      <c r="C569" s="209"/>
      <c r="D569" s="210"/>
      <c r="E569" s="209"/>
      <c r="F569" s="210"/>
      <c r="G569" s="209"/>
      <c r="H569" s="210"/>
      <c r="I569" s="209"/>
      <c r="J569" s="210"/>
      <c r="K569" s="209"/>
      <c r="L569" s="209"/>
      <c r="M569" s="209"/>
    </row>
    <row r="570">
      <c r="A570" s="207"/>
      <c r="B570" s="212"/>
      <c r="C570" s="207"/>
      <c r="D570" s="212"/>
      <c r="E570" s="207"/>
      <c r="F570" s="212"/>
      <c r="G570" s="207"/>
      <c r="H570" s="212"/>
      <c r="I570" s="207"/>
      <c r="J570" s="212"/>
      <c r="K570" s="207"/>
      <c r="L570" s="207"/>
      <c r="M570" s="207"/>
    </row>
    <row r="571">
      <c r="A571" s="209"/>
      <c r="B571" s="210"/>
      <c r="C571" s="209"/>
      <c r="D571" s="210"/>
      <c r="E571" s="209"/>
      <c r="F571" s="210"/>
      <c r="G571" s="209"/>
      <c r="H571" s="210"/>
      <c r="I571" s="209"/>
      <c r="J571" s="210"/>
      <c r="K571" s="209"/>
      <c r="L571" s="209"/>
      <c r="M571" s="209"/>
    </row>
    <row r="572">
      <c r="A572" s="207"/>
      <c r="B572" s="212"/>
      <c r="C572" s="207"/>
      <c r="D572" s="212"/>
      <c r="E572" s="207"/>
      <c r="F572" s="212"/>
      <c r="G572" s="207"/>
      <c r="H572" s="212"/>
      <c r="I572" s="207"/>
      <c r="J572" s="212"/>
      <c r="K572" s="207"/>
      <c r="L572" s="207"/>
      <c r="M572" s="207"/>
    </row>
    <row r="573">
      <c r="A573" s="209"/>
      <c r="B573" s="210"/>
      <c r="C573" s="209"/>
      <c r="D573" s="210"/>
      <c r="E573" s="209"/>
      <c r="F573" s="210"/>
      <c r="G573" s="209"/>
      <c r="H573" s="210"/>
      <c r="I573" s="209"/>
      <c r="J573" s="210"/>
      <c r="K573" s="209"/>
      <c r="L573" s="209"/>
      <c r="M573" s="209"/>
    </row>
    <row r="574">
      <c r="A574" s="207"/>
      <c r="B574" s="212"/>
      <c r="C574" s="207"/>
      <c r="D574" s="212"/>
      <c r="E574" s="207"/>
      <c r="F574" s="212"/>
      <c r="G574" s="207"/>
      <c r="H574" s="212"/>
      <c r="I574" s="207"/>
      <c r="J574" s="212"/>
      <c r="K574" s="207"/>
      <c r="L574" s="207"/>
      <c r="M574" s="207"/>
    </row>
    <row r="575">
      <c r="A575" s="209"/>
      <c r="B575" s="210"/>
      <c r="C575" s="209"/>
      <c r="D575" s="210"/>
      <c r="E575" s="209"/>
      <c r="F575" s="210"/>
      <c r="G575" s="209"/>
      <c r="H575" s="210"/>
      <c r="I575" s="209"/>
      <c r="J575" s="210"/>
      <c r="K575" s="209"/>
      <c r="L575" s="209"/>
      <c r="M575" s="209"/>
    </row>
    <row r="576">
      <c r="A576" s="207"/>
      <c r="B576" s="212"/>
      <c r="C576" s="207"/>
      <c r="D576" s="212"/>
      <c r="E576" s="207"/>
      <c r="F576" s="212"/>
      <c r="G576" s="207"/>
      <c r="H576" s="212"/>
      <c r="I576" s="207"/>
      <c r="J576" s="212"/>
      <c r="K576" s="207"/>
      <c r="L576" s="207"/>
      <c r="M576" s="207"/>
    </row>
    <row r="577">
      <c r="A577" s="209"/>
      <c r="B577" s="210"/>
      <c r="C577" s="209"/>
      <c r="D577" s="210"/>
      <c r="E577" s="209"/>
      <c r="F577" s="210"/>
      <c r="G577" s="209"/>
      <c r="H577" s="210"/>
      <c r="I577" s="209"/>
      <c r="J577" s="210"/>
      <c r="K577" s="209"/>
      <c r="L577" s="209"/>
      <c r="M577" s="209"/>
    </row>
    <row r="578">
      <c r="A578" s="207"/>
      <c r="B578" s="212"/>
      <c r="C578" s="207"/>
      <c r="D578" s="212"/>
      <c r="E578" s="207"/>
      <c r="F578" s="212"/>
      <c r="G578" s="207"/>
      <c r="H578" s="212"/>
      <c r="I578" s="207"/>
      <c r="J578" s="212"/>
      <c r="K578" s="207"/>
      <c r="L578" s="207"/>
      <c r="M578" s="207"/>
    </row>
    <row r="579">
      <c r="A579" s="209"/>
      <c r="B579" s="210"/>
      <c r="C579" s="209"/>
      <c r="D579" s="210"/>
      <c r="E579" s="209"/>
      <c r="F579" s="210"/>
      <c r="G579" s="209"/>
      <c r="H579" s="210"/>
      <c r="I579" s="209"/>
      <c r="J579" s="210"/>
      <c r="K579" s="209"/>
      <c r="L579" s="209"/>
      <c r="M579" s="209"/>
    </row>
    <row r="580">
      <c r="A580" s="207"/>
      <c r="B580" s="212"/>
      <c r="C580" s="207"/>
      <c r="D580" s="212"/>
      <c r="E580" s="207"/>
      <c r="F580" s="212"/>
      <c r="G580" s="207"/>
      <c r="H580" s="212"/>
      <c r="I580" s="207"/>
      <c r="J580" s="212"/>
      <c r="K580" s="207"/>
      <c r="L580" s="207"/>
      <c r="M580" s="207"/>
    </row>
    <row r="581">
      <c r="A581" s="209"/>
      <c r="B581" s="210"/>
      <c r="C581" s="209"/>
      <c r="D581" s="210"/>
      <c r="E581" s="209"/>
      <c r="F581" s="210"/>
      <c r="G581" s="209"/>
      <c r="H581" s="210"/>
      <c r="I581" s="209"/>
      <c r="J581" s="210"/>
      <c r="K581" s="209"/>
      <c r="L581" s="209"/>
      <c r="M581" s="209"/>
    </row>
    <row r="582">
      <c r="A582" s="207"/>
      <c r="B582" s="212"/>
      <c r="C582" s="207"/>
      <c r="D582" s="212"/>
      <c r="E582" s="207"/>
      <c r="F582" s="212"/>
      <c r="G582" s="207"/>
      <c r="H582" s="212"/>
      <c r="I582" s="207"/>
      <c r="J582" s="212"/>
      <c r="K582" s="207"/>
      <c r="L582" s="207"/>
      <c r="M582" s="207"/>
    </row>
    <row r="583">
      <c r="A583" s="209"/>
      <c r="B583" s="210"/>
      <c r="C583" s="209"/>
      <c r="D583" s="210"/>
      <c r="E583" s="209"/>
      <c r="F583" s="210"/>
      <c r="G583" s="209"/>
      <c r="H583" s="210"/>
      <c r="I583" s="209"/>
      <c r="J583" s="210"/>
      <c r="K583" s="209"/>
      <c r="L583" s="209"/>
      <c r="M583" s="209"/>
    </row>
    <row r="584">
      <c r="A584" s="207"/>
      <c r="B584" s="212"/>
      <c r="C584" s="207"/>
      <c r="D584" s="212"/>
      <c r="E584" s="207"/>
      <c r="F584" s="212"/>
      <c r="G584" s="207"/>
      <c r="H584" s="212"/>
      <c r="I584" s="207"/>
      <c r="J584" s="212"/>
      <c r="K584" s="207"/>
      <c r="L584" s="207"/>
      <c r="M584" s="207"/>
    </row>
    <row r="585">
      <c r="A585" s="209"/>
      <c r="B585" s="210"/>
      <c r="C585" s="209"/>
      <c r="D585" s="210"/>
      <c r="E585" s="209"/>
      <c r="F585" s="210"/>
      <c r="G585" s="209"/>
      <c r="H585" s="210"/>
      <c r="I585" s="209"/>
      <c r="J585" s="210"/>
      <c r="K585" s="209"/>
      <c r="L585" s="209"/>
      <c r="M585" s="209"/>
    </row>
    <row r="586">
      <c r="A586" s="207"/>
      <c r="B586" s="212"/>
      <c r="C586" s="207"/>
      <c r="D586" s="212"/>
      <c r="E586" s="207"/>
      <c r="F586" s="212"/>
      <c r="G586" s="207"/>
      <c r="H586" s="212"/>
      <c r="I586" s="207"/>
      <c r="J586" s="212"/>
      <c r="K586" s="207"/>
      <c r="L586" s="207"/>
      <c r="M586" s="207"/>
    </row>
    <row r="587">
      <c r="A587" s="209"/>
      <c r="B587" s="210"/>
      <c r="C587" s="209"/>
      <c r="D587" s="210"/>
      <c r="E587" s="209"/>
      <c r="F587" s="210"/>
      <c r="G587" s="209"/>
      <c r="H587" s="210"/>
      <c r="I587" s="209"/>
      <c r="J587" s="210"/>
      <c r="K587" s="209"/>
      <c r="L587" s="209"/>
      <c r="M587" s="209"/>
    </row>
    <row r="588">
      <c r="A588" s="207"/>
      <c r="B588" s="212"/>
      <c r="C588" s="207"/>
      <c r="D588" s="212"/>
      <c r="E588" s="207"/>
      <c r="F588" s="212"/>
      <c r="G588" s="207"/>
      <c r="H588" s="212"/>
      <c r="I588" s="207"/>
      <c r="J588" s="212"/>
      <c r="K588" s="207"/>
      <c r="L588" s="207"/>
      <c r="M588" s="207"/>
    </row>
    <row r="589">
      <c r="A589" s="209"/>
      <c r="B589" s="210"/>
      <c r="C589" s="209"/>
      <c r="D589" s="210"/>
      <c r="E589" s="209"/>
      <c r="F589" s="210"/>
      <c r="G589" s="209"/>
      <c r="H589" s="210"/>
      <c r="I589" s="209"/>
      <c r="J589" s="210"/>
      <c r="K589" s="209"/>
      <c r="L589" s="209"/>
      <c r="M589" s="209"/>
    </row>
    <row r="590">
      <c r="A590" s="207"/>
      <c r="B590" s="212"/>
      <c r="C590" s="207"/>
      <c r="D590" s="212"/>
      <c r="E590" s="207"/>
      <c r="F590" s="212"/>
      <c r="G590" s="207"/>
      <c r="H590" s="212"/>
      <c r="I590" s="207"/>
      <c r="J590" s="212"/>
      <c r="K590" s="207"/>
      <c r="L590" s="207"/>
      <c r="M590" s="207"/>
    </row>
    <row r="591">
      <c r="A591" s="209"/>
      <c r="B591" s="210"/>
      <c r="C591" s="209"/>
      <c r="D591" s="210"/>
      <c r="E591" s="209"/>
      <c r="F591" s="210"/>
      <c r="G591" s="209"/>
      <c r="H591" s="210"/>
      <c r="I591" s="209"/>
      <c r="J591" s="210"/>
      <c r="K591" s="209"/>
      <c r="L591" s="209"/>
      <c r="M591" s="209"/>
    </row>
    <row r="592">
      <c r="A592" s="207"/>
      <c r="B592" s="212"/>
      <c r="C592" s="207"/>
      <c r="D592" s="217"/>
      <c r="E592" s="207"/>
      <c r="F592" s="212"/>
      <c r="G592" s="207"/>
      <c r="H592" s="212"/>
      <c r="I592" s="207"/>
      <c r="J592" s="212"/>
      <c r="K592" s="207"/>
      <c r="L592" s="207"/>
      <c r="M592" s="207"/>
    </row>
    <row r="593">
      <c r="A593" s="209"/>
      <c r="B593" s="210"/>
      <c r="C593" s="209"/>
      <c r="D593" s="210"/>
      <c r="E593" s="209"/>
      <c r="F593" s="210"/>
      <c r="G593" s="209"/>
      <c r="H593" s="210"/>
      <c r="I593" s="209"/>
      <c r="J593" s="210"/>
      <c r="K593" s="209"/>
      <c r="L593" s="209"/>
      <c r="M593" s="209"/>
    </row>
    <row r="594">
      <c r="A594" s="207"/>
      <c r="B594" s="212"/>
      <c r="C594" s="207"/>
      <c r="D594" s="212"/>
      <c r="E594" s="207"/>
      <c r="F594" s="212"/>
      <c r="G594" s="207"/>
      <c r="H594" s="212"/>
      <c r="I594" s="207"/>
      <c r="J594" s="212"/>
      <c r="K594" s="207"/>
      <c r="L594" s="207"/>
      <c r="M594" s="207"/>
    </row>
    <row r="595">
      <c r="A595" s="209"/>
      <c r="B595" s="210"/>
      <c r="C595" s="209"/>
      <c r="D595" s="210"/>
      <c r="E595" s="209"/>
      <c r="F595" s="210"/>
      <c r="G595" s="209"/>
      <c r="H595" s="210"/>
      <c r="I595" s="209"/>
      <c r="J595" s="210"/>
      <c r="K595" s="209"/>
      <c r="L595" s="209"/>
      <c r="M595" s="209"/>
    </row>
    <row r="596">
      <c r="A596" s="207"/>
      <c r="B596" s="212"/>
      <c r="C596" s="207"/>
      <c r="D596" s="212"/>
      <c r="E596" s="207"/>
      <c r="F596" s="212"/>
      <c r="G596" s="207"/>
      <c r="H596" s="212"/>
      <c r="I596" s="207"/>
      <c r="J596" s="212"/>
      <c r="K596" s="207"/>
      <c r="L596" s="207"/>
      <c r="M596" s="207"/>
    </row>
    <row r="597">
      <c r="A597" s="209"/>
      <c r="B597" s="210"/>
      <c r="C597" s="209"/>
      <c r="D597" s="210"/>
      <c r="E597" s="209"/>
      <c r="F597" s="210"/>
      <c r="G597" s="209"/>
      <c r="H597" s="210"/>
      <c r="I597" s="209"/>
      <c r="J597" s="210"/>
      <c r="K597" s="209"/>
      <c r="L597" s="209"/>
      <c r="M597" s="209"/>
    </row>
    <row r="598">
      <c r="A598" s="207"/>
      <c r="B598" s="212"/>
      <c r="C598" s="207"/>
      <c r="D598" s="212"/>
      <c r="E598" s="207"/>
      <c r="F598" s="212"/>
      <c r="G598" s="207"/>
      <c r="H598" s="212"/>
      <c r="I598" s="207"/>
      <c r="J598" s="212"/>
      <c r="K598" s="207"/>
      <c r="L598" s="207"/>
      <c r="M598" s="207"/>
    </row>
    <row r="599">
      <c r="A599" s="209"/>
      <c r="B599" s="210"/>
      <c r="C599" s="209"/>
      <c r="D599" s="210"/>
      <c r="E599" s="209"/>
      <c r="F599" s="210"/>
      <c r="G599" s="209"/>
      <c r="H599" s="210"/>
      <c r="I599" s="209"/>
      <c r="J599" s="210"/>
      <c r="K599" s="209"/>
      <c r="L599" s="209"/>
      <c r="M599" s="209"/>
    </row>
    <row r="600">
      <c r="A600" s="207"/>
      <c r="B600" s="212"/>
      <c r="C600" s="207"/>
      <c r="D600" s="212"/>
      <c r="E600" s="207"/>
      <c r="F600" s="212"/>
      <c r="G600" s="207"/>
      <c r="H600" s="212"/>
      <c r="I600" s="207"/>
      <c r="J600" s="207"/>
      <c r="K600" s="207"/>
      <c r="L600" s="207"/>
      <c r="M600" s="207"/>
    </row>
    <row r="601">
      <c r="A601" s="209"/>
      <c r="B601" s="210"/>
      <c r="C601" s="209"/>
      <c r="D601" s="210"/>
      <c r="E601" s="209"/>
      <c r="F601" s="210"/>
      <c r="G601" s="209"/>
      <c r="H601" s="210"/>
      <c r="I601" s="209"/>
      <c r="J601" s="209"/>
      <c r="K601" s="209"/>
      <c r="L601" s="209"/>
      <c r="M601" s="209"/>
    </row>
    <row r="602">
      <c r="A602" s="207"/>
      <c r="B602" s="212"/>
      <c r="C602" s="207"/>
      <c r="D602" s="212"/>
      <c r="E602" s="207"/>
      <c r="F602" s="212"/>
      <c r="G602" s="207"/>
      <c r="H602" s="212"/>
      <c r="I602" s="207"/>
      <c r="J602" s="207"/>
      <c r="K602" s="207"/>
      <c r="L602" s="207"/>
      <c r="M602" s="207"/>
    </row>
    <row r="603">
      <c r="A603" s="209"/>
      <c r="B603" s="210"/>
      <c r="C603" s="209"/>
      <c r="D603" s="210"/>
      <c r="E603" s="209"/>
      <c r="F603" s="210"/>
      <c r="G603" s="209"/>
      <c r="H603" s="210"/>
      <c r="I603" s="209"/>
      <c r="J603" s="209"/>
      <c r="K603" s="209"/>
      <c r="L603" s="209"/>
      <c r="M603" s="209"/>
    </row>
    <row r="604">
      <c r="A604" s="207"/>
      <c r="B604" s="212"/>
      <c r="C604" s="207"/>
      <c r="D604" s="212"/>
      <c r="E604" s="207"/>
      <c r="F604" s="212"/>
      <c r="G604" s="207"/>
      <c r="H604" s="212"/>
      <c r="I604" s="207"/>
      <c r="J604" s="207"/>
      <c r="K604" s="207"/>
      <c r="L604" s="207"/>
      <c r="M604" s="207"/>
    </row>
    <row r="605">
      <c r="A605" s="209"/>
      <c r="B605" s="210"/>
      <c r="C605" s="209"/>
      <c r="D605" s="210"/>
      <c r="E605" s="209"/>
      <c r="F605" s="210"/>
      <c r="G605" s="209"/>
      <c r="H605" s="210"/>
      <c r="I605" s="209"/>
      <c r="J605" s="209"/>
      <c r="K605" s="209"/>
      <c r="L605" s="209"/>
      <c r="M605" s="209"/>
    </row>
    <row r="606">
      <c r="A606" s="207"/>
      <c r="B606" s="212"/>
      <c r="C606" s="207"/>
      <c r="D606" s="212"/>
      <c r="E606" s="207"/>
      <c r="F606" s="212"/>
      <c r="G606" s="207"/>
      <c r="H606" s="212"/>
      <c r="I606" s="207"/>
      <c r="J606" s="207"/>
      <c r="K606" s="207"/>
      <c r="L606" s="207"/>
      <c r="M606" s="207"/>
    </row>
    <row r="607">
      <c r="A607" s="209"/>
      <c r="B607" s="210"/>
      <c r="C607" s="209"/>
      <c r="D607" s="210"/>
      <c r="E607" s="209"/>
      <c r="F607" s="210"/>
      <c r="G607" s="209"/>
      <c r="H607" s="210"/>
      <c r="I607" s="209"/>
      <c r="J607" s="209"/>
      <c r="K607" s="209"/>
      <c r="L607" s="209"/>
      <c r="M607" s="209"/>
    </row>
    <row r="608">
      <c r="A608" s="207"/>
      <c r="B608" s="212"/>
      <c r="C608" s="207"/>
      <c r="D608" s="212"/>
      <c r="E608" s="207"/>
      <c r="F608" s="212"/>
      <c r="G608" s="207"/>
      <c r="H608" s="212"/>
      <c r="I608" s="207"/>
      <c r="J608" s="207"/>
      <c r="K608" s="207"/>
      <c r="L608" s="207"/>
      <c r="M608" s="207"/>
    </row>
    <row r="609">
      <c r="A609" s="209"/>
      <c r="B609" s="210"/>
      <c r="C609" s="209"/>
      <c r="D609" s="210"/>
      <c r="E609" s="209"/>
      <c r="F609" s="210"/>
      <c r="G609" s="209"/>
      <c r="H609" s="210"/>
      <c r="I609" s="209"/>
      <c r="J609" s="209"/>
      <c r="K609" s="209"/>
      <c r="L609" s="209"/>
      <c r="M609" s="209"/>
    </row>
    <row r="610">
      <c r="A610" s="207"/>
      <c r="B610" s="212"/>
      <c r="C610" s="207"/>
      <c r="D610" s="212"/>
      <c r="E610" s="207"/>
      <c r="F610" s="212"/>
      <c r="G610" s="207"/>
      <c r="H610" s="212"/>
      <c r="I610" s="207"/>
      <c r="J610" s="207"/>
      <c r="K610" s="207"/>
      <c r="L610" s="207"/>
      <c r="M610" s="207"/>
    </row>
    <row r="611">
      <c r="A611" s="209"/>
      <c r="B611" s="210"/>
      <c r="C611" s="209"/>
      <c r="D611" s="210"/>
      <c r="E611" s="209"/>
      <c r="F611" s="210"/>
      <c r="G611" s="209"/>
      <c r="H611" s="210"/>
      <c r="I611" s="209"/>
      <c r="J611" s="209"/>
      <c r="K611" s="209"/>
      <c r="L611" s="209"/>
      <c r="M611" s="209"/>
    </row>
    <row r="612">
      <c r="A612" s="207"/>
      <c r="B612" s="212"/>
      <c r="C612" s="207"/>
      <c r="D612" s="212"/>
      <c r="E612" s="207"/>
      <c r="F612" s="212"/>
      <c r="G612" s="207"/>
      <c r="H612" s="212"/>
      <c r="I612" s="207"/>
      <c r="J612" s="207"/>
      <c r="K612" s="207"/>
      <c r="L612" s="207"/>
      <c r="M612" s="207"/>
    </row>
    <row r="613">
      <c r="A613" s="209"/>
      <c r="B613" s="210"/>
      <c r="C613" s="209"/>
      <c r="D613" s="210"/>
      <c r="E613" s="209"/>
      <c r="F613" s="210"/>
      <c r="G613" s="209"/>
      <c r="H613" s="210"/>
      <c r="I613" s="209"/>
      <c r="J613" s="209"/>
      <c r="K613" s="209"/>
      <c r="L613" s="209"/>
      <c r="M613" s="209"/>
    </row>
    <row r="614">
      <c r="A614" s="207"/>
      <c r="B614" s="212"/>
      <c r="C614" s="207"/>
      <c r="D614" s="212"/>
      <c r="E614" s="207"/>
      <c r="F614" s="212"/>
      <c r="G614" s="207"/>
      <c r="H614" s="212"/>
      <c r="I614" s="207"/>
      <c r="J614" s="207"/>
      <c r="K614" s="207"/>
      <c r="L614" s="207"/>
      <c r="M614" s="207"/>
    </row>
    <row r="615">
      <c r="A615" s="209"/>
      <c r="B615" s="210"/>
      <c r="C615" s="209"/>
      <c r="D615" s="210"/>
      <c r="E615" s="209"/>
      <c r="F615" s="210"/>
      <c r="G615" s="209"/>
      <c r="H615" s="210"/>
      <c r="I615" s="209"/>
      <c r="J615" s="209"/>
      <c r="K615" s="209"/>
      <c r="L615" s="209"/>
      <c r="M615" s="209"/>
    </row>
    <row r="616">
      <c r="A616" s="207"/>
      <c r="B616" s="212"/>
      <c r="C616" s="207"/>
      <c r="D616" s="212"/>
      <c r="E616" s="207"/>
      <c r="F616" s="212"/>
      <c r="G616" s="207"/>
      <c r="H616" s="212"/>
      <c r="I616" s="207"/>
      <c r="J616" s="207"/>
      <c r="K616" s="207"/>
      <c r="L616" s="207"/>
      <c r="M616" s="207"/>
    </row>
    <row r="617">
      <c r="A617" s="209"/>
      <c r="B617" s="210"/>
      <c r="C617" s="209"/>
      <c r="D617" s="210"/>
      <c r="E617" s="209"/>
      <c r="F617" s="210"/>
      <c r="G617" s="209"/>
      <c r="H617" s="210"/>
      <c r="I617" s="209"/>
      <c r="J617" s="209"/>
      <c r="K617" s="209"/>
      <c r="L617" s="209"/>
      <c r="M617" s="209"/>
    </row>
    <row r="618">
      <c r="A618" s="207"/>
      <c r="B618" s="212"/>
      <c r="C618" s="207"/>
      <c r="D618" s="212"/>
      <c r="E618" s="207"/>
      <c r="F618" s="212"/>
      <c r="G618" s="207"/>
      <c r="H618" s="212"/>
      <c r="I618" s="207"/>
      <c r="J618" s="207"/>
      <c r="K618" s="207"/>
      <c r="L618" s="207"/>
      <c r="M618" s="207"/>
    </row>
    <row r="619">
      <c r="A619" s="209"/>
      <c r="B619" s="210"/>
      <c r="C619" s="209"/>
      <c r="D619" s="210"/>
      <c r="E619" s="209"/>
      <c r="F619" s="210"/>
      <c r="G619" s="209"/>
      <c r="H619" s="210"/>
      <c r="I619" s="209"/>
      <c r="J619" s="209"/>
      <c r="K619" s="209"/>
      <c r="L619" s="209"/>
      <c r="M619" s="209"/>
    </row>
    <row r="620">
      <c r="A620" s="207"/>
      <c r="B620" s="212"/>
      <c r="C620" s="207"/>
      <c r="D620" s="212"/>
      <c r="E620" s="207"/>
      <c r="F620" s="212"/>
      <c r="G620" s="207"/>
      <c r="H620" s="212"/>
      <c r="I620" s="207"/>
      <c r="J620" s="207"/>
      <c r="K620" s="207"/>
      <c r="L620" s="207"/>
      <c r="M620" s="207"/>
    </row>
    <row r="621">
      <c r="A621" s="209"/>
      <c r="B621" s="210"/>
      <c r="C621" s="209"/>
      <c r="D621" s="210"/>
      <c r="E621" s="209"/>
      <c r="F621" s="210"/>
      <c r="G621" s="209"/>
      <c r="H621" s="210"/>
      <c r="I621" s="209"/>
      <c r="J621" s="209"/>
      <c r="K621" s="209"/>
      <c r="L621" s="209"/>
      <c r="M621" s="209"/>
    </row>
    <row r="622">
      <c r="A622" s="207"/>
      <c r="B622" s="212"/>
      <c r="C622" s="207"/>
      <c r="D622" s="212"/>
      <c r="E622" s="207"/>
      <c r="F622" s="212"/>
      <c r="G622" s="207"/>
      <c r="H622" s="212"/>
      <c r="I622" s="207"/>
      <c r="J622" s="207"/>
      <c r="K622" s="207"/>
      <c r="L622" s="207"/>
      <c r="M622" s="207"/>
    </row>
    <row r="623">
      <c r="A623" s="209"/>
      <c r="B623" s="210"/>
      <c r="C623" s="209"/>
      <c r="D623" s="210"/>
      <c r="E623" s="209"/>
      <c r="F623" s="210"/>
      <c r="G623" s="209"/>
      <c r="H623" s="210"/>
      <c r="I623" s="209"/>
      <c r="J623" s="209"/>
      <c r="K623" s="209"/>
      <c r="L623" s="209"/>
      <c r="M623" s="209"/>
    </row>
    <row r="624">
      <c r="A624" s="207"/>
      <c r="B624" s="212"/>
      <c r="C624" s="207"/>
      <c r="D624" s="212"/>
      <c r="E624" s="207"/>
      <c r="F624" s="212"/>
      <c r="G624" s="207"/>
      <c r="H624" s="212"/>
      <c r="I624" s="207"/>
      <c r="J624" s="207"/>
      <c r="K624" s="207"/>
      <c r="L624" s="207"/>
      <c r="M624" s="207"/>
    </row>
    <row r="625">
      <c r="A625" s="209"/>
      <c r="B625" s="210"/>
      <c r="C625" s="209"/>
      <c r="D625" s="210"/>
      <c r="E625" s="209"/>
      <c r="F625" s="210"/>
      <c r="G625" s="209"/>
      <c r="H625" s="210"/>
      <c r="I625" s="209"/>
      <c r="J625" s="209"/>
      <c r="K625" s="209"/>
      <c r="L625" s="209"/>
      <c r="M625" s="209"/>
    </row>
    <row r="626">
      <c r="A626" s="207"/>
      <c r="B626" s="212"/>
      <c r="C626" s="207"/>
      <c r="D626" s="212"/>
      <c r="E626" s="207"/>
      <c r="F626" s="212"/>
      <c r="G626" s="207"/>
      <c r="H626" s="212"/>
      <c r="I626" s="207"/>
      <c r="J626" s="207"/>
      <c r="K626" s="207"/>
      <c r="L626" s="207"/>
      <c r="M626" s="207"/>
    </row>
    <row r="627">
      <c r="A627" s="209"/>
      <c r="B627" s="210"/>
      <c r="C627" s="209"/>
      <c r="D627" s="210"/>
      <c r="E627" s="209"/>
      <c r="F627" s="210"/>
      <c r="G627" s="209"/>
      <c r="H627" s="210"/>
      <c r="I627" s="209"/>
      <c r="J627" s="209"/>
      <c r="K627" s="209"/>
      <c r="L627" s="209"/>
      <c r="M627" s="209"/>
    </row>
    <row r="628">
      <c r="A628" s="207"/>
      <c r="B628" s="212"/>
      <c r="C628" s="207"/>
      <c r="D628" s="212"/>
      <c r="E628" s="207"/>
      <c r="F628" s="212"/>
      <c r="G628" s="207"/>
      <c r="H628" s="212"/>
      <c r="I628" s="207"/>
      <c r="J628" s="207"/>
      <c r="K628" s="207"/>
      <c r="L628" s="207"/>
      <c r="M628" s="207"/>
    </row>
    <row r="629">
      <c r="A629" s="209"/>
      <c r="B629" s="210"/>
      <c r="C629" s="209"/>
      <c r="D629" s="210"/>
      <c r="E629" s="209"/>
      <c r="F629" s="210"/>
      <c r="G629" s="209"/>
      <c r="H629" s="210"/>
      <c r="I629" s="209"/>
      <c r="J629" s="209"/>
      <c r="K629" s="209"/>
      <c r="L629" s="209"/>
      <c r="M629" s="209"/>
    </row>
    <row r="630">
      <c r="A630" s="207"/>
      <c r="B630" s="212"/>
      <c r="C630" s="207"/>
      <c r="D630" s="212"/>
      <c r="E630" s="207"/>
      <c r="F630" s="212"/>
      <c r="G630" s="207"/>
      <c r="H630" s="212"/>
      <c r="I630" s="207"/>
      <c r="J630" s="207"/>
      <c r="K630" s="207"/>
      <c r="L630" s="207"/>
      <c r="M630" s="207"/>
    </row>
    <row r="631">
      <c r="A631" s="209"/>
      <c r="B631" s="210"/>
      <c r="C631" s="209"/>
      <c r="D631" s="210"/>
      <c r="E631" s="209"/>
      <c r="F631" s="210"/>
      <c r="G631" s="209"/>
      <c r="H631" s="210"/>
      <c r="I631" s="209"/>
      <c r="J631" s="209"/>
      <c r="K631" s="209"/>
      <c r="L631" s="209"/>
      <c r="M631" s="209"/>
    </row>
    <row r="632">
      <c r="A632" s="207"/>
      <c r="B632" s="212"/>
      <c r="C632" s="207"/>
      <c r="D632" s="212"/>
      <c r="E632" s="207"/>
      <c r="F632" s="212"/>
      <c r="G632" s="207"/>
      <c r="H632" s="212"/>
      <c r="I632" s="207"/>
      <c r="J632" s="207"/>
      <c r="K632" s="207"/>
      <c r="L632" s="207"/>
      <c r="M632" s="207"/>
    </row>
    <row r="633">
      <c r="A633" s="209"/>
      <c r="B633" s="210"/>
      <c r="C633" s="209"/>
      <c r="D633" s="210"/>
      <c r="E633" s="209"/>
      <c r="F633" s="210"/>
      <c r="G633" s="209"/>
      <c r="H633" s="210"/>
      <c r="I633" s="209"/>
      <c r="J633" s="209"/>
      <c r="K633" s="209"/>
      <c r="L633" s="209"/>
      <c r="M633" s="209"/>
    </row>
    <row r="634">
      <c r="A634" s="207"/>
      <c r="B634" s="212"/>
      <c r="C634" s="207"/>
      <c r="D634" s="212"/>
      <c r="E634" s="207"/>
      <c r="F634" s="212"/>
      <c r="G634" s="207"/>
      <c r="H634" s="212"/>
      <c r="I634" s="207"/>
      <c r="J634" s="207"/>
      <c r="K634" s="207"/>
      <c r="L634" s="207"/>
      <c r="M634" s="207"/>
    </row>
    <row r="635">
      <c r="A635" s="209"/>
      <c r="B635" s="210"/>
      <c r="C635" s="209"/>
      <c r="D635" s="210"/>
      <c r="E635" s="209"/>
      <c r="F635" s="210"/>
      <c r="G635" s="209"/>
      <c r="H635" s="216"/>
      <c r="I635" s="209"/>
      <c r="J635" s="209"/>
      <c r="K635" s="209"/>
      <c r="L635" s="209"/>
      <c r="M635" s="209"/>
    </row>
    <row r="636">
      <c r="A636" s="207"/>
      <c r="B636" s="212"/>
      <c r="C636" s="207"/>
      <c r="D636" s="212"/>
      <c r="E636" s="207"/>
      <c r="F636" s="212"/>
      <c r="G636" s="207"/>
      <c r="H636" s="212"/>
      <c r="I636" s="207"/>
      <c r="J636" s="207"/>
      <c r="K636" s="207"/>
      <c r="L636" s="207"/>
      <c r="M636" s="207"/>
    </row>
    <row r="637">
      <c r="A637" s="209"/>
      <c r="B637" s="210"/>
      <c r="C637" s="209"/>
      <c r="D637" s="210"/>
      <c r="E637" s="209"/>
      <c r="F637" s="210"/>
      <c r="G637" s="209"/>
      <c r="H637" s="210"/>
      <c r="I637" s="209"/>
      <c r="J637" s="209"/>
      <c r="K637" s="209"/>
      <c r="L637" s="209"/>
      <c r="M637" s="209"/>
    </row>
    <row r="638">
      <c r="A638" s="207"/>
      <c r="B638" s="212"/>
      <c r="C638" s="207"/>
      <c r="D638" s="212"/>
      <c r="E638" s="207"/>
      <c r="F638" s="212"/>
      <c r="G638" s="207"/>
      <c r="H638" s="212"/>
      <c r="I638" s="207"/>
      <c r="J638" s="207"/>
      <c r="K638" s="207"/>
      <c r="L638" s="207"/>
      <c r="M638" s="207"/>
    </row>
    <row r="639">
      <c r="A639" s="209"/>
      <c r="B639" s="210"/>
      <c r="C639" s="209"/>
      <c r="D639" s="210"/>
      <c r="E639" s="209"/>
      <c r="F639" s="210"/>
      <c r="G639" s="209"/>
      <c r="H639" s="210"/>
      <c r="I639" s="209"/>
      <c r="J639" s="209"/>
      <c r="K639" s="209"/>
      <c r="L639" s="209"/>
      <c r="M639" s="209"/>
    </row>
    <row r="640">
      <c r="A640" s="207"/>
      <c r="B640" s="212"/>
      <c r="C640" s="207"/>
      <c r="D640" s="212"/>
      <c r="E640" s="207"/>
      <c r="F640" s="212"/>
      <c r="G640" s="207"/>
      <c r="H640" s="212"/>
      <c r="I640" s="207"/>
      <c r="J640" s="207"/>
      <c r="K640" s="207"/>
      <c r="L640" s="207"/>
      <c r="M640" s="207"/>
    </row>
    <row r="641">
      <c r="A641" s="209"/>
      <c r="B641" s="210"/>
      <c r="C641" s="209"/>
      <c r="D641" s="210"/>
      <c r="E641" s="209"/>
      <c r="F641" s="210"/>
      <c r="G641" s="209"/>
      <c r="H641" s="210"/>
      <c r="I641" s="209"/>
      <c r="J641" s="209"/>
      <c r="K641" s="209"/>
      <c r="L641" s="209"/>
      <c r="M641" s="209"/>
    </row>
    <row r="642">
      <c r="A642" s="207"/>
      <c r="B642" s="212"/>
      <c r="C642" s="207"/>
      <c r="D642" s="212"/>
      <c r="E642" s="207"/>
      <c r="F642" s="212"/>
      <c r="G642" s="207"/>
      <c r="H642" s="212"/>
      <c r="I642" s="207"/>
      <c r="J642" s="207"/>
      <c r="K642" s="207"/>
      <c r="L642" s="207"/>
      <c r="M642" s="207"/>
    </row>
    <row r="643">
      <c r="A643" s="209"/>
      <c r="B643" s="210"/>
      <c r="C643" s="209"/>
      <c r="D643" s="210"/>
      <c r="E643" s="209"/>
      <c r="F643" s="210"/>
      <c r="G643" s="209"/>
      <c r="H643" s="210"/>
      <c r="I643" s="209"/>
      <c r="J643" s="209"/>
      <c r="K643" s="209"/>
      <c r="L643" s="209"/>
      <c r="M643" s="209"/>
    </row>
    <row r="644">
      <c r="A644" s="207"/>
      <c r="B644" s="212"/>
      <c r="C644" s="207"/>
      <c r="D644" s="212"/>
      <c r="E644" s="207"/>
      <c r="F644" s="212"/>
      <c r="G644" s="207"/>
      <c r="H644" s="212"/>
      <c r="I644" s="207"/>
      <c r="J644" s="207"/>
      <c r="K644" s="207"/>
      <c r="L644" s="207"/>
      <c r="M644" s="207"/>
    </row>
    <row r="645">
      <c r="A645" s="209"/>
      <c r="B645" s="210"/>
      <c r="C645" s="209"/>
      <c r="D645" s="210"/>
      <c r="E645" s="209"/>
      <c r="F645" s="210"/>
      <c r="G645" s="209"/>
      <c r="H645" s="210"/>
      <c r="I645" s="209"/>
      <c r="J645" s="209"/>
      <c r="K645" s="209"/>
      <c r="L645" s="209"/>
      <c r="M645" s="209"/>
    </row>
    <row r="646">
      <c r="A646" s="207"/>
      <c r="B646" s="212"/>
      <c r="C646" s="207"/>
      <c r="D646" s="212"/>
      <c r="E646" s="207"/>
      <c r="F646" s="212"/>
      <c r="G646" s="207"/>
      <c r="H646" s="212"/>
      <c r="I646" s="207"/>
      <c r="J646" s="207"/>
      <c r="K646" s="207"/>
      <c r="L646" s="207"/>
      <c r="M646" s="207"/>
    </row>
    <row r="647">
      <c r="A647" s="209"/>
      <c r="B647" s="210"/>
      <c r="C647" s="209"/>
      <c r="D647" s="210"/>
      <c r="E647" s="209"/>
      <c r="F647" s="210"/>
      <c r="G647" s="209"/>
      <c r="H647" s="210"/>
      <c r="I647" s="209"/>
      <c r="J647" s="209"/>
      <c r="K647" s="209"/>
      <c r="L647" s="209"/>
      <c r="M647" s="209"/>
    </row>
    <row r="648">
      <c r="A648" s="207"/>
      <c r="B648" s="212"/>
      <c r="C648" s="207"/>
      <c r="D648" s="212"/>
      <c r="E648" s="207"/>
      <c r="F648" s="212"/>
      <c r="G648" s="207"/>
      <c r="H648" s="212"/>
      <c r="I648" s="207"/>
      <c r="J648" s="207"/>
      <c r="K648" s="207"/>
      <c r="L648" s="207"/>
      <c r="M648" s="207"/>
    </row>
    <row r="649">
      <c r="A649" s="209"/>
      <c r="B649" s="210"/>
      <c r="C649" s="209"/>
      <c r="D649" s="210"/>
      <c r="E649" s="209"/>
      <c r="F649" s="210"/>
      <c r="G649" s="209"/>
      <c r="H649" s="210"/>
      <c r="I649" s="209"/>
      <c r="J649" s="209"/>
      <c r="K649" s="209"/>
      <c r="L649" s="209"/>
      <c r="M649" s="209"/>
    </row>
    <row r="650">
      <c r="A650" s="207"/>
      <c r="B650" s="212"/>
      <c r="C650" s="207"/>
      <c r="D650" s="212"/>
      <c r="E650" s="207"/>
      <c r="F650" s="212"/>
      <c r="G650" s="207"/>
      <c r="H650" s="212"/>
      <c r="I650" s="207"/>
      <c r="J650" s="207"/>
      <c r="K650" s="207"/>
      <c r="L650" s="207"/>
      <c r="M650" s="207"/>
    </row>
    <row r="651">
      <c r="A651" s="209"/>
      <c r="B651" s="210"/>
      <c r="C651" s="209"/>
      <c r="D651" s="210"/>
      <c r="E651" s="209"/>
      <c r="F651" s="210"/>
      <c r="G651" s="209"/>
      <c r="H651" s="210"/>
      <c r="I651" s="209"/>
      <c r="J651" s="209"/>
      <c r="K651" s="209"/>
      <c r="L651" s="209"/>
      <c r="M651" s="209"/>
    </row>
    <row r="652">
      <c r="A652" s="207"/>
      <c r="B652" s="212"/>
      <c r="C652" s="207"/>
      <c r="D652" s="212"/>
      <c r="E652" s="207"/>
      <c r="F652" s="212"/>
      <c r="G652" s="207"/>
      <c r="H652" s="212"/>
      <c r="I652" s="207"/>
      <c r="J652" s="207"/>
      <c r="K652" s="207"/>
      <c r="L652" s="207"/>
      <c r="M652" s="207"/>
    </row>
    <row r="653">
      <c r="A653" s="209"/>
      <c r="B653" s="210"/>
      <c r="C653" s="209"/>
      <c r="D653" s="210"/>
      <c r="E653" s="209"/>
      <c r="F653" s="210"/>
      <c r="G653" s="209"/>
      <c r="H653" s="210"/>
      <c r="I653" s="209"/>
      <c r="J653" s="209"/>
      <c r="K653" s="209"/>
      <c r="L653" s="209"/>
      <c r="M653" s="209"/>
    </row>
    <row r="654">
      <c r="A654" s="207"/>
      <c r="B654" s="212"/>
      <c r="C654" s="207"/>
      <c r="D654" s="212"/>
      <c r="E654" s="207"/>
      <c r="F654" s="212"/>
      <c r="G654" s="207"/>
      <c r="H654" s="212"/>
      <c r="I654" s="207"/>
      <c r="J654" s="207"/>
      <c r="K654" s="207"/>
      <c r="L654" s="207"/>
      <c r="M654" s="207"/>
    </row>
    <row r="655">
      <c r="A655" s="209"/>
      <c r="B655" s="210"/>
      <c r="C655" s="209"/>
      <c r="D655" s="210"/>
      <c r="E655" s="209"/>
      <c r="F655" s="210"/>
      <c r="G655" s="209"/>
      <c r="H655" s="210"/>
      <c r="I655" s="209"/>
      <c r="J655" s="209"/>
      <c r="K655" s="209"/>
      <c r="L655" s="209"/>
      <c r="M655" s="209"/>
    </row>
    <row r="656">
      <c r="A656" s="207"/>
      <c r="B656" s="212"/>
      <c r="C656" s="207"/>
      <c r="D656" s="212"/>
      <c r="E656" s="207"/>
      <c r="F656" s="212"/>
      <c r="G656" s="207"/>
      <c r="H656" s="212"/>
      <c r="I656" s="207"/>
      <c r="J656" s="207"/>
      <c r="K656" s="207"/>
      <c r="L656" s="207"/>
      <c r="M656" s="207"/>
    </row>
    <row r="657">
      <c r="A657" s="209"/>
      <c r="B657" s="210"/>
      <c r="C657" s="209"/>
      <c r="D657" s="210"/>
      <c r="E657" s="209"/>
      <c r="F657" s="210"/>
      <c r="G657" s="209"/>
      <c r="H657" s="210"/>
      <c r="I657" s="209"/>
      <c r="J657" s="209"/>
      <c r="K657" s="209"/>
      <c r="L657" s="209"/>
      <c r="M657" s="209"/>
    </row>
    <row r="658">
      <c r="A658" s="207"/>
      <c r="B658" s="212"/>
      <c r="C658" s="207"/>
      <c r="D658" s="212"/>
      <c r="E658" s="207"/>
      <c r="F658" s="212"/>
      <c r="G658" s="207"/>
      <c r="H658" s="212"/>
      <c r="I658" s="207"/>
      <c r="J658" s="207"/>
      <c r="K658" s="207"/>
      <c r="L658" s="207"/>
      <c r="M658" s="207"/>
    </row>
    <row r="659">
      <c r="A659" s="209"/>
      <c r="B659" s="210"/>
      <c r="C659" s="209"/>
      <c r="D659" s="210"/>
      <c r="E659" s="209"/>
      <c r="F659" s="210"/>
      <c r="G659" s="209"/>
      <c r="H659" s="210"/>
      <c r="I659" s="209"/>
      <c r="J659" s="209"/>
      <c r="K659" s="209"/>
      <c r="L659" s="209"/>
      <c r="M659" s="209"/>
    </row>
    <row r="660">
      <c r="A660" s="207"/>
      <c r="B660" s="212"/>
      <c r="C660" s="207"/>
      <c r="D660" s="212"/>
      <c r="E660" s="207"/>
      <c r="F660" s="212"/>
      <c r="G660" s="207"/>
      <c r="H660" s="212"/>
      <c r="I660" s="207"/>
      <c r="J660" s="207"/>
      <c r="K660" s="207"/>
      <c r="L660" s="207"/>
      <c r="M660" s="207"/>
    </row>
    <row r="661">
      <c r="A661" s="209"/>
      <c r="B661" s="210"/>
      <c r="C661" s="209"/>
      <c r="D661" s="210"/>
      <c r="E661" s="209"/>
      <c r="F661" s="210"/>
      <c r="G661" s="209"/>
      <c r="H661" s="210"/>
      <c r="I661" s="209"/>
      <c r="J661" s="209"/>
      <c r="K661" s="209"/>
      <c r="L661" s="209"/>
      <c r="M661" s="209"/>
    </row>
    <row r="662">
      <c r="A662" s="207"/>
      <c r="B662" s="212"/>
      <c r="C662" s="207"/>
      <c r="D662" s="212"/>
      <c r="E662" s="207"/>
      <c r="F662" s="212"/>
      <c r="G662" s="207"/>
      <c r="H662" s="212"/>
      <c r="I662" s="207"/>
      <c r="J662" s="207"/>
      <c r="K662" s="207"/>
      <c r="L662" s="207"/>
      <c r="M662" s="207"/>
    </row>
    <row r="663">
      <c r="A663" s="209"/>
      <c r="B663" s="210"/>
      <c r="C663" s="209"/>
      <c r="D663" s="210"/>
      <c r="E663" s="209"/>
      <c r="F663" s="210"/>
      <c r="G663" s="209"/>
      <c r="H663" s="210"/>
      <c r="I663" s="209"/>
      <c r="J663" s="209"/>
      <c r="K663" s="209"/>
      <c r="L663" s="209"/>
      <c r="M663" s="209"/>
    </row>
    <row r="664">
      <c r="A664" s="207"/>
      <c r="B664" s="212"/>
      <c r="C664" s="207"/>
      <c r="D664" s="212"/>
      <c r="E664" s="207"/>
      <c r="F664" s="212"/>
      <c r="G664" s="207"/>
      <c r="H664" s="212"/>
      <c r="I664" s="207"/>
      <c r="J664" s="207"/>
      <c r="K664" s="207"/>
      <c r="L664" s="207"/>
      <c r="M664" s="207"/>
    </row>
    <row r="665">
      <c r="A665" s="209"/>
      <c r="B665" s="210"/>
      <c r="C665" s="209"/>
      <c r="D665" s="210"/>
      <c r="E665" s="209"/>
      <c r="F665" s="210"/>
      <c r="G665" s="209"/>
      <c r="H665" s="210"/>
      <c r="I665" s="209"/>
      <c r="J665" s="209"/>
      <c r="K665" s="209"/>
      <c r="L665" s="209"/>
      <c r="M665" s="209"/>
    </row>
    <row r="666">
      <c r="A666" s="207"/>
      <c r="B666" s="212"/>
      <c r="C666" s="207"/>
      <c r="D666" s="212"/>
      <c r="E666" s="207"/>
      <c r="F666" s="212"/>
      <c r="G666" s="207"/>
      <c r="H666" s="212"/>
      <c r="I666" s="207"/>
      <c r="J666" s="207"/>
      <c r="K666" s="207"/>
      <c r="L666" s="207"/>
      <c r="M666" s="207"/>
    </row>
    <row r="667">
      <c r="A667" s="209"/>
      <c r="B667" s="210"/>
      <c r="C667" s="209"/>
      <c r="D667" s="210"/>
      <c r="E667" s="209"/>
      <c r="F667" s="210"/>
      <c r="G667" s="209"/>
      <c r="H667" s="210"/>
      <c r="I667" s="209"/>
      <c r="J667" s="209"/>
      <c r="K667" s="209"/>
      <c r="L667" s="209"/>
      <c r="M667" s="209"/>
    </row>
    <row r="668">
      <c r="A668" s="207"/>
      <c r="B668" s="212"/>
      <c r="C668" s="207"/>
      <c r="D668" s="212"/>
      <c r="E668" s="207"/>
      <c r="F668" s="212"/>
      <c r="G668" s="207"/>
      <c r="H668" s="212"/>
      <c r="I668" s="207"/>
      <c r="J668" s="207"/>
      <c r="K668" s="207"/>
      <c r="L668" s="207"/>
      <c r="M668" s="207"/>
    </row>
    <row r="669">
      <c r="A669" s="209"/>
      <c r="B669" s="210"/>
      <c r="C669" s="209"/>
      <c r="D669" s="210"/>
      <c r="E669" s="209"/>
      <c r="F669" s="210"/>
      <c r="G669" s="209"/>
      <c r="H669" s="210"/>
      <c r="I669" s="209"/>
      <c r="J669" s="209"/>
      <c r="K669" s="209"/>
      <c r="L669" s="209"/>
      <c r="M669" s="209"/>
    </row>
    <row r="670">
      <c r="A670" s="207"/>
      <c r="B670" s="212"/>
      <c r="C670" s="207"/>
      <c r="D670" s="212"/>
      <c r="E670" s="207"/>
      <c r="F670" s="212"/>
      <c r="G670" s="207"/>
      <c r="H670" s="212"/>
      <c r="I670" s="207"/>
      <c r="J670" s="207"/>
      <c r="K670" s="207"/>
      <c r="L670" s="207"/>
      <c r="M670" s="207"/>
    </row>
    <row r="671">
      <c r="A671" s="209"/>
      <c r="B671" s="210"/>
      <c r="C671" s="209"/>
      <c r="D671" s="210"/>
      <c r="E671" s="209"/>
      <c r="F671" s="210"/>
      <c r="G671" s="209"/>
      <c r="H671" s="210"/>
      <c r="I671" s="209"/>
      <c r="J671" s="209"/>
      <c r="K671" s="209"/>
      <c r="L671" s="209"/>
      <c r="M671" s="209"/>
    </row>
    <row r="672">
      <c r="A672" s="207"/>
      <c r="B672" s="212"/>
      <c r="C672" s="207"/>
      <c r="D672" s="212"/>
      <c r="E672" s="207"/>
      <c r="F672" s="212"/>
      <c r="G672" s="207"/>
      <c r="H672" s="212"/>
      <c r="I672" s="207"/>
      <c r="J672" s="207"/>
      <c r="K672" s="207"/>
      <c r="L672" s="207"/>
      <c r="M672" s="207"/>
    </row>
    <row r="673">
      <c r="A673" s="209"/>
      <c r="B673" s="210"/>
      <c r="C673" s="209"/>
      <c r="D673" s="210"/>
      <c r="E673" s="209"/>
      <c r="F673" s="210"/>
      <c r="G673" s="209"/>
      <c r="H673" s="210"/>
      <c r="I673" s="209"/>
      <c r="J673" s="209"/>
      <c r="K673" s="209"/>
      <c r="L673" s="209"/>
      <c r="M673" s="209"/>
    </row>
    <row r="674">
      <c r="A674" s="207"/>
      <c r="B674" s="212"/>
      <c r="C674" s="207"/>
      <c r="D674" s="212"/>
      <c r="E674" s="207"/>
      <c r="F674" s="212"/>
      <c r="G674" s="207"/>
      <c r="H674" s="212"/>
      <c r="I674" s="207"/>
      <c r="J674" s="207"/>
      <c r="K674" s="207"/>
      <c r="L674" s="207"/>
      <c r="M674" s="207"/>
    </row>
    <row r="675">
      <c r="A675" s="209"/>
      <c r="B675" s="210"/>
      <c r="C675" s="209"/>
      <c r="D675" s="210"/>
      <c r="E675" s="209"/>
      <c r="F675" s="210"/>
      <c r="G675" s="209"/>
      <c r="H675" s="210"/>
      <c r="I675" s="209"/>
      <c r="J675" s="209"/>
      <c r="K675" s="209"/>
      <c r="L675" s="209"/>
      <c r="M675" s="209"/>
    </row>
    <row r="676">
      <c r="A676" s="207"/>
      <c r="B676" s="212"/>
      <c r="C676" s="207"/>
      <c r="D676" s="212"/>
      <c r="E676" s="207"/>
      <c r="F676" s="212"/>
      <c r="G676" s="207"/>
      <c r="H676" s="212"/>
      <c r="I676" s="207"/>
      <c r="J676" s="207"/>
      <c r="K676" s="207"/>
      <c r="L676" s="207"/>
      <c r="M676" s="207"/>
    </row>
    <row r="677">
      <c r="A677" s="209"/>
      <c r="B677" s="210"/>
      <c r="C677" s="209"/>
      <c r="D677" s="210"/>
      <c r="E677" s="209"/>
      <c r="F677" s="210"/>
      <c r="G677" s="209"/>
      <c r="H677" s="210"/>
      <c r="I677" s="209"/>
      <c r="J677" s="209"/>
      <c r="K677" s="209"/>
      <c r="L677" s="209"/>
      <c r="M677" s="209"/>
    </row>
    <row r="678">
      <c r="A678" s="207"/>
      <c r="B678" s="212"/>
      <c r="C678" s="207"/>
      <c r="D678" s="212"/>
      <c r="E678" s="207"/>
      <c r="F678" s="212"/>
      <c r="G678" s="207"/>
      <c r="H678" s="212"/>
      <c r="I678" s="207"/>
      <c r="J678" s="207"/>
      <c r="K678" s="207"/>
      <c r="L678" s="207"/>
      <c r="M678" s="207"/>
    </row>
    <row r="679">
      <c r="A679" s="209"/>
      <c r="B679" s="210"/>
      <c r="C679" s="209"/>
      <c r="D679" s="210"/>
      <c r="E679" s="209"/>
      <c r="F679" s="210"/>
      <c r="G679" s="209"/>
      <c r="H679" s="210"/>
      <c r="I679" s="209"/>
      <c r="J679" s="209"/>
      <c r="K679" s="209"/>
      <c r="L679" s="209"/>
      <c r="M679" s="209"/>
    </row>
    <row r="680">
      <c r="A680" s="207"/>
      <c r="B680" s="212"/>
      <c r="C680" s="207"/>
      <c r="D680" s="212"/>
      <c r="E680" s="207"/>
      <c r="F680" s="212"/>
      <c r="G680" s="207"/>
      <c r="H680" s="212"/>
      <c r="I680" s="207"/>
      <c r="J680" s="207"/>
      <c r="K680" s="207"/>
      <c r="L680" s="207"/>
      <c r="M680" s="207"/>
    </row>
    <row r="681">
      <c r="A681" s="209"/>
      <c r="B681" s="210"/>
      <c r="C681" s="209"/>
      <c r="D681" s="210"/>
      <c r="E681" s="209"/>
      <c r="F681" s="210"/>
      <c r="G681" s="209"/>
      <c r="H681" s="210"/>
      <c r="I681" s="209"/>
      <c r="J681" s="209"/>
      <c r="K681" s="209"/>
      <c r="L681" s="209"/>
      <c r="M681" s="209"/>
    </row>
    <row r="682">
      <c r="A682" s="207"/>
      <c r="B682" s="212"/>
      <c r="C682" s="207"/>
      <c r="D682" s="212"/>
      <c r="E682" s="207"/>
      <c r="F682" s="212"/>
      <c r="G682" s="207"/>
      <c r="H682" s="212"/>
      <c r="I682" s="207"/>
      <c r="J682" s="207"/>
      <c r="K682" s="207"/>
      <c r="L682" s="207"/>
      <c r="M682" s="207"/>
    </row>
    <row r="683">
      <c r="A683" s="209"/>
      <c r="B683" s="210"/>
      <c r="C683" s="209"/>
      <c r="D683" s="210"/>
      <c r="E683" s="209"/>
      <c r="F683" s="210"/>
      <c r="G683" s="209"/>
      <c r="H683" s="210"/>
      <c r="I683" s="209"/>
      <c r="J683" s="209"/>
      <c r="K683" s="209"/>
      <c r="L683" s="209"/>
      <c r="M683" s="209"/>
    </row>
    <row r="684">
      <c r="A684" s="207"/>
      <c r="B684" s="212"/>
      <c r="C684" s="207"/>
      <c r="D684" s="212"/>
      <c r="E684" s="207"/>
      <c r="F684" s="212"/>
      <c r="G684" s="207"/>
      <c r="H684" s="212"/>
      <c r="I684" s="207"/>
      <c r="J684" s="207"/>
      <c r="K684" s="207"/>
      <c r="L684" s="207"/>
      <c r="M684" s="207"/>
    </row>
    <row r="685">
      <c r="A685" s="209"/>
      <c r="B685" s="210"/>
      <c r="C685" s="209"/>
      <c r="D685" s="210"/>
      <c r="E685" s="209"/>
      <c r="F685" s="210"/>
      <c r="G685" s="209"/>
      <c r="H685" s="210"/>
      <c r="I685" s="209"/>
      <c r="J685" s="209"/>
      <c r="K685" s="209"/>
      <c r="L685" s="209"/>
      <c r="M685" s="209"/>
    </row>
    <row r="686">
      <c r="A686" s="207"/>
      <c r="B686" s="212"/>
      <c r="C686" s="207"/>
      <c r="D686" s="212"/>
      <c r="E686" s="207"/>
      <c r="F686" s="212"/>
      <c r="G686" s="207"/>
      <c r="H686" s="212"/>
      <c r="I686" s="207"/>
      <c r="J686" s="207"/>
      <c r="K686" s="207"/>
      <c r="L686" s="207"/>
      <c r="M686" s="207"/>
    </row>
    <row r="687">
      <c r="A687" s="209"/>
      <c r="B687" s="209"/>
      <c r="C687" s="209"/>
      <c r="D687" s="210"/>
      <c r="E687" s="209"/>
      <c r="F687" s="210"/>
      <c r="G687" s="209"/>
      <c r="H687" s="210"/>
      <c r="I687" s="209"/>
      <c r="J687" s="209"/>
      <c r="K687" s="209"/>
      <c r="L687" s="209"/>
      <c r="M687" s="209"/>
    </row>
    <row r="688">
      <c r="A688" s="207"/>
      <c r="B688" s="212"/>
      <c r="C688" s="207"/>
      <c r="D688" s="212"/>
      <c r="E688" s="207"/>
      <c r="F688" s="212"/>
      <c r="G688" s="207"/>
      <c r="H688" s="212"/>
      <c r="I688" s="207"/>
      <c r="J688" s="207"/>
      <c r="K688" s="207"/>
      <c r="L688" s="207"/>
      <c r="M688" s="207"/>
    </row>
    <row r="689">
      <c r="A689" s="209"/>
      <c r="B689" s="210"/>
      <c r="C689" s="209"/>
      <c r="D689" s="210"/>
      <c r="E689" s="209"/>
      <c r="F689" s="210"/>
      <c r="G689" s="209"/>
      <c r="H689" s="210"/>
      <c r="I689" s="209"/>
      <c r="J689" s="209"/>
      <c r="K689" s="209"/>
      <c r="L689" s="209"/>
      <c r="M689" s="209"/>
    </row>
    <row r="690">
      <c r="A690" s="207"/>
      <c r="B690" s="212"/>
      <c r="C690" s="207"/>
      <c r="D690" s="212"/>
      <c r="E690" s="207"/>
      <c r="F690" s="212"/>
      <c r="G690" s="207"/>
      <c r="H690" s="212"/>
      <c r="I690" s="207"/>
      <c r="J690" s="207"/>
      <c r="K690" s="207"/>
      <c r="L690" s="207"/>
      <c r="M690" s="207"/>
    </row>
    <row r="691">
      <c r="A691" s="209"/>
      <c r="B691" s="210"/>
      <c r="C691" s="209"/>
      <c r="D691" s="210"/>
      <c r="E691" s="209"/>
      <c r="F691" s="210"/>
      <c r="G691" s="209"/>
      <c r="H691" s="210"/>
      <c r="I691" s="209"/>
      <c r="J691" s="209"/>
      <c r="K691" s="209"/>
      <c r="L691" s="209"/>
      <c r="M691" s="209"/>
    </row>
    <row r="692">
      <c r="A692" s="207"/>
      <c r="B692" s="212"/>
      <c r="C692" s="207"/>
      <c r="D692" s="212"/>
      <c r="E692" s="207"/>
      <c r="F692" s="212"/>
      <c r="G692" s="207"/>
      <c r="H692" s="212"/>
      <c r="I692" s="207"/>
      <c r="J692" s="207"/>
      <c r="K692" s="207"/>
      <c r="L692" s="207"/>
      <c r="M692" s="207"/>
    </row>
    <row r="693">
      <c r="A693" s="209"/>
      <c r="B693" s="210"/>
      <c r="C693" s="209"/>
      <c r="D693" s="210"/>
      <c r="E693" s="209"/>
      <c r="F693" s="210"/>
      <c r="G693" s="209"/>
      <c r="H693" s="210"/>
      <c r="I693" s="209"/>
      <c r="J693" s="209"/>
      <c r="K693" s="209"/>
      <c r="L693" s="209"/>
      <c r="M693" s="209"/>
    </row>
    <row r="694">
      <c r="A694" s="207"/>
      <c r="B694" s="212"/>
      <c r="C694" s="207"/>
      <c r="D694" s="212"/>
      <c r="E694" s="207"/>
      <c r="F694" s="212"/>
      <c r="G694" s="207"/>
      <c r="H694" s="212"/>
      <c r="I694" s="207"/>
      <c r="J694" s="207"/>
      <c r="K694" s="207"/>
      <c r="L694" s="207"/>
      <c r="M694" s="207"/>
    </row>
    <row r="695">
      <c r="A695" s="209"/>
      <c r="B695" s="210"/>
      <c r="C695" s="209"/>
      <c r="D695" s="210"/>
      <c r="E695" s="209"/>
      <c r="F695" s="210"/>
      <c r="G695" s="209"/>
      <c r="H695" s="210"/>
      <c r="I695" s="209"/>
      <c r="J695" s="209"/>
      <c r="K695" s="209"/>
      <c r="L695" s="209"/>
      <c r="M695" s="209"/>
    </row>
    <row r="696">
      <c r="A696" s="207"/>
      <c r="B696" s="212"/>
      <c r="C696" s="207"/>
      <c r="D696" s="212"/>
      <c r="E696" s="207"/>
      <c r="F696" s="212"/>
      <c r="G696" s="207"/>
      <c r="H696" s="212"/>
      <c r="I696" s="207"/>
      <c r="J696" s="207"/>
      <c r="K696" s="207"/>
      <c r="L696" s="207"/>
      <c r="M696" s="207"/>
    </row>
    <row r="697">
      <c r="A697" s="209"/>
      <c r="B697" s="210"/>
      <c r="C697" s="209"/>
      <c r="D697" s="210"/>
      <c r="E697" s="209"/>
      <c r="F697" s="210"/>
      <c r="G697" s="209"/>
      <c r="H697" s="210"/>
      <c r="I697" s="209"/>
      <c r="J697" s="209"/>
      <c r="K697" s="209"/>
      <c r="L697" s="209"/>
      <c r="M697" s="209"/>
    </row>
    <row r="698">
      <c r="A698" s="207"/>
      <c r="B698" s="212"/>
      <c r="C698" s="207"/>
      <c r="D698" s="212"/>
      <c r="E698" s="207"/>
      <c r="F698" s="212"/>
      <c r="G698" s="207"/>
      <c r="H698" s="212"/>
      <c r="I698" s="207"/>
      <c r="J698" s="207"/>
      <c r="K698" s="207"/>
      <c r="L698" s="207"/>
      <c r="M698" s="207"/>
    </row>
    <row r="699">
      <c r="A699" s="209"/>
      <c r="B699" s="210"/>
      <c r="C699" s="209"/>
      <c r="D699" s="210"/>
      <c r="E699" s="209"/>
      <c r="F699" s="210"/>
      <c r="G699" s="209"/>
      <c r="H699" s="210"/>
      <c r="I699" s="209"/>
      <c r="J699" s="209"/>
      <c r="K699" s="209"/>
      <c r="L699" s="209"/>
      <c r="M699" s="209"/>
    </row>
    <row r="700">
      <c r="A700" s="207"/>
      <c r="B700" s="212"/>
      <c r="C700" s="207"/>
      <c r="D700" s="212"/>
      <c r="E700" s="207"/>
      <c r="F700" s="212"/>
      <c r="G700" s="207"/>
      <c r="H700" s="212"/>
      <c r="I700" s="207"/>
      <c r="J700" s="207"/>
      <c r="K700" s="207"/>
      <c r="L700" s="207"/>
      <c r="M700" s="207"/>
    </row>
    <row r="701">
      <c r="A701" s="209"/>
      <c r="B701" s="210"/>
      <c r="C701" s="209"/>
      <c r="D701" s="210"/>
      <c r="E701" s="209"/>
      <c r="F701" s="210"/>
      <c r="G701" s="209"/>
      <c r="H701" s="210"/>
      <c r="I701" s="209"/>
      <c r="J701" s="209"/>
      <c r="K701" s="209"/>
      <c r="L701" s="209"/>
      <c r="M701" s="209"/>
    </row>
    <row r="702">
      <c r="A702" s="207"/>
      <c r="B702" s="212"/>
      <c r="C702" s="207"/>
      <c r="D702" s="212"/>
      <c r="E702" s="207"/>
      <c r="F702" s="212"/>
      <c r="G702" s="207"/>
      <c r="H702" s="212"/>
      <c r="I702" s="207"/>
      <c r="J702" s="207"/>
      <c r="K702" s="207"/>
      <c r="L702" s="207"/>
      <c r="M702" s="207"/>
    </row>
    <row r="703">
      <c r="A703" s="209"/>
      <c r="B703" s="210"/>
      <c r="C703" s="209"/>
      <c r="D703" s="210"/>
      <c r="E703" s="209"/>
      <c r="F703" s="210"/>
      <c r="G703" s="209"/>
      <c r="H703" s="210"/>
      <c r="I703" s="209"/>
      <c r="J703" s="209"/>
      <c r="K703" s="209"/>
      <c r="L703" s="209"/>
      <c r="M703" s="209"/>
    </row>
    <row r="704">
      <c r="A704" s="207"/>
      <c r="B704" s="212"/>
      <c r="C704" s="207"/>
      <c r="D704" s="212"/>
      <c r="E704" s="207"/>
      <c r="F704" s="212"/>
      <c r="G704" s="207"/>
      <c r="H704" s="212"/>
      <c r="I704" s="207"/>
      <c r="J704" s="207"/>
      <c r="K704" s="207"/>
      <c r="L704" s="207"/>
      <c r="M704" s="207"/>
    </row>
    <row r="705">
      <c r="A705" s="209"/>
      <c r="B705" s="210"/>
      <c r="C705" s="209"/>
      <c r="D705" s="210"/>
      <c r="E705" s="209"/>
      <c r="F705" s="210"/>
      <c r="G705" s="209"/>
      <c r="H705" s="210"/>
      <c r="I705" s="209"/>
      <c r="J705" s="209"/>
      <c r="K705" s="209"/>
      <c r="L705" s="209"/>
      <c r="M705" s="209"/>
    </row>
    <row r="706">
      <c r="A706" s="207"/>
      <c r="B706" s="212"/>
      <c r="C706" s="207"/>
      <c r="D706" s="212"/>
      <c r="E706" s="207"/>
      <c r="F706" s="212"/>
      <c r="G706" s="207"/>
      <c r="H706" s="212"/>
      <c r="I706" s="207"/>
      <c r="J706" s="207"/>
      <c r="K706" s="207"/>
      <c r="L706" s="207"/>
      <c r="M706" s="207"/>
    </row>
    <row r="707">
      <c r="A707" s="209"/>
      <c r="B707" s="210"/>
      <c r="C707" s="209"/>
      <c r="D707" s="210"/>
      <c r="E707" s="209"/>
      <c r="F707" s="216"/>
      <c r="G707" s="209"/>
      <c r="H707" s="210"/>
      <c r="I707" s="209"/>
      <c r="J707" s="209"/>
      <c r="K707" s="209"/>
      <c r="L707" s="209"/>
      <c r="M707" s="209"/>
    </row>
    <row r="708">
      <c r="A708" s="207"/>
      <c r="B708" s="212"/>
      <c r="C708" s="207"/>
      <c r="D708" s="212"/>
      <c r="E708" s="207"/>
      <c r="F708" s="212"/>
      <c r="G708" s="207"/>
      <c r="H708" s="212"/>
      <c r="I708" s="207"/>
      <c r="J708" s="207"/>
      <c r="K708" s="207"/>
      <c r="L708" s="207"/>
      <c r="M708" s="207"/>
    </row>
    <row r="709">
      <c r="A709" s="209"/>
      <c r="B709" s="210"/>
      <c r="C709" s="209"/>
      <c r="D709" s="210"/>
      <c r="E709" s="209"/>
      <c r="F709" s="210"/>
      <c r="G709" s="209"/>
      <c r="H709" s="210"/>
      <c r="I709" s="209"/>
      <c r="J709" s="209"/>
      <c r="K709" s="209"/>
      <c r="L709" s="209"/>
      <c r="M709" s="209"/>
    </row>
    <row r="710">
      <c r="A710" s="207"/>
      <c r="B710" s="212"/>
      <c r="C710" s="207"/>
      <c r="D710" s="212"/>
      <c r="E710" s="207"/>
      <c r="F710" s="212"/>
      <c r="G710" s="207"/>
      <c r="H710" s="207"/>
      <c r="I710" s="207"/>
      <c r="J710" s="207"/>
      <c r="K710" s="207"/>
      <c r="L710" s="207"/>
      <c r="M710" s="207"/>
    </row>
    <row r="711">
      <c r="A711" s="209"/>
      <c r="B711" s="210"/>
      <c r="C711" s="209"/>
      <c r="D711" s="210"/>
      <c r="E711" s="209"/>
      <c r="F711" s="210"/>
      <c r="G711" s="209"/>
      <c r="H711" s="209"/>
      <c r="I711" s="209"/>
      <c r="J711" s="209"/>
      <c r="K711" s="209"/>
      <c r="L711" s="209"/>
      <c r="M711" s="209"/>
    </row>
    <row r="712">
      <c r="A712" s="207"/>
      <c r="B712" s="212"/>
      <c r="C712" s="207"/>
      <c r="D712" s="212"/>
      <c r="E712" s="207"/>
      <c r="F712" s="212"/>
      <c r="G712" s="207"/>
      <c r="H712" s="207"/>
      <c r="I712" s="207"/>
      <c r="J712" s="207"/>
      <c r="K712" s="207"/>
      <c r="L712" s="207"/>
      <c r="M712" s="207"/>
    </row>
    <row r="713">
      <c r="A713" s="209"/>
      <c r="B713" s="210"/>
      <c r="C713" s="209"/>
      <c r="D713" s="210"/>
      <c r="E713" s="209"/>
      <c r="F713" s="210"/>
      <c r="G713" s="209"/>
      <c r="H713" s="209"/>
      <c r="I713" s="209"/>
      <c r="J713" s="209"/>
      <c r="K713" s="209"/>
      <c r="L713" s="209"/>
      <c r="M713" s="209"/>
    </row>
    <row r="714">
      <c r="A714" s="207"/>
      <c r="B714" s="212"/>
      <c r="C714" s="207"/>
      <c r="D714" s="212"/>
      <c r="E714" s="207"/>
      <c r="F714" s="212"/>
      <c r="G714" s="207"/>
      <c r="H714" s="207"/>
      <c r="I714" s="207"/>
      <c r="J714" s="207"/>
      <c r="K714" s="207"/>
      <c r="L714" s="207"/>
      <c r="M714" s="207"/>
    </row>
    <row r="715">
      <c r="A715" s="209"/>
      <c r="B715" s="210"/>
      <c r="C715" s="209"/>
      <c r="D715" s="210"/>
      <c r="E715" s="209"/>
      <c r="F715" s="210"/>
      <c r="G715" s="209"/>
      <c r="H715" s="209"/>
      <c r="I715" s="209"/>
      <c r="J715" s="209"/>
      <c r="K715" s="209"/>
      <c r="L715" s="209"/>
      <c r="M715" s="209"/>
    </row>
    <row r="716">
      <c r="A716" s="207"/>
      <c r="B716" s="212"/>
      <c r="C716" s="207"/>
      <c r="D716" s="212"/>
      <c r="E716" s="207"/>
      <c r="F716" s="212"/>
      <c r="G716" s="207"/>
      <c r="H716" s="207"/>
      <c r="I716" s="207"/>
      <c r="J716" s="207"/>
      <c r="K716" s="207"/>
      <c r="L716" s="207"/>
      <c r="M716" s="207"/>
    </row>
    <row r="717">
      <c r="A717" s="209"/>
      <c r="B717" s="210"/>
      <c r="C717" s="209"/>
      <c r="D717" s="210"/>
      <c r="E717" s="209"/>
      <c r="F717" s="210"/>
      <c r="G717" s="209"/>
      <c r="H717" s="209"/>
      <c r="I717" s="209"/>
      <c r="J717" s="209"/>
      <c r="K717" s="209"/>
      <c r="L717" s="209"/>
      <c r="M717" s="209"/>
    </row>
    <row r="718">
      <c r="A718" s="207"/>
      <c r="B718" s="212"/>
      <c r="C718" s="207"/>
      <c r="D718" s="212"/>
      <c r="E718" s="207"/>
      <c r="F718" s="212"/>
      <c r="G718" s="207"/>
      <c r="H718" s="207"/>
      <c r="I718" s="207"/>
      <c r="J718" s="207"/>
      <c r="K718" s="207"/>
      <c r="L718" s="207"/>
      <c r="M718" s="207"/>
    </row>
    <row r="719">
      <c r="A719" s="209"/>
      <c r="B719" s="210"/>
      <c r="C719" s="209"/>
      <c r="D719" s="210"/>
      <c r="E719" s="209"/>
      <c r="F719" s="210"/>
      <c r="G719" s="209"/>
      <c r="H719" s="209"/>
      <c r="I719" s="209"/>
      <c r="J719" s="209"/>
      <c r="K719" s="209"/>
      <c r="L719" s="209"/>
      <c r="M719" s="209"/>
    </row>
    <row r="720">
      <c r="A720" s="207"/>
      <c r="B720" s="212"/>
      <c r="C720" s="207"/>
      <c r="D720" s="212"/>
      <c r="E720" s="207"/>
      <c r="F720" s="212"/>
      <c r="G720" s="207"/>
      <c r="H720" s="207"/>
      <c r="I720" s="207"/>
      <c r="J720" s="207"/>
      <c r="K720" s="207"/>
      <c r="L720" s="207"/>
      <c r="M720" s="207"/>
    </row>
    <row r="721">
      <c r="A721" s="209"/>
      <c r="B721" s="210"/>
      <c r="C721" s="209"/>
      <c r="D721" s="210"/>
      <c r="E721" s="209"/>
      <c r="F721" s="210"/>
      <c r="G721" s="209"/>
      <c r="H721" s="209"/>
      <c r="I721" s="209"/>
      <c r="J721" s="209"/>
      <c r="K721" s="209"/>
      <c r="L721" s="209"/>
      <c r="M721" s="209"/>
    </row>
    <row r="722">
      <c r="A722" s="207"/>
      <c r="B722" s="212"/>
      <c r="C722" s="207"/>
      <c r="D722" s="212"/>
      <c r="E722" s="207"/>
      <c r="F722" s="212"/>
      <c r="G722" s="207"/>
      <c r="H722" s="207"/>
      <c r="I722" s="207"/>
      <c r="J722" s="207"/>
      <c r="K722" s="207"/>
      <c r="L722" s="207"/>
      <c r="M722" s="207"/>
    </row>
    <row r="723">
      <c r="A723" s="209"/>
      <c r="B723" s="210"/>
      <c r="C723" s="209"/>
      <c r="D723" s="210"/>
      <c r="E723" s="209"/>
      <c r="F723" s="210"/>
      <c r="G723" s="209"/>
      <c r="H723" s="209"/>
      <c r="I723" s="209"/>
      <c r="J723" s="209"/>
      <c r="K723" s="209"/>
      <c r="L723" s="209"/>
      <c r="M723" s="209"/>
    </row>
    <row r="724">
      <c r="A724" s="207"/>
      <c r="B724" s="212"/>
      <c r="C724" s="207"/>
      <c r="D724" s="212"/>
      <c r="E724" s="207"/>
      <c r="F724" s="212"/>
      <c r="G724" s="207"/>
      <c r="H724" s="207"/>
      <c r="I724" s="207"/>
      <c r="J724" s="207"/>
      <c r="K724" s="207"/>
      <c r="L724" s="207"/>
      <c r="M724" s="207"/>
    </row>
    <row r="725">
      <c r="A725" s="209"/>
      <c r="B725" s="210"/>
      <c r="C725" s="209"/>
      <c r="D725" s="210"/>
      <c r="E725" s="209"/>
      <c r="F725" s="210"/>
      <c r="G725" s="209"/>
      <c r="H725" s="209"/>
      <c r="I725" s="209"/>
      <c r="J725" s="209"/>
      <c r="K725" s="209"/>
      <c r="L725" s="209"/>
      <c r="M725" s="209"/>
    </row>
    <row r="726">
      <c r="A726" s="207"/>
      <c r="B726" s="212"/>
      <c r="C726" s="207"/>
      <c r="D726" s="212"/>
      <c r="E726" s="207"/>
      <c r="F726" s="212"/>
      <c r="G726" s="207"/>
      <c r="H726" s="207"/>
      <c r="I726" s="207"/>
      <c r="J726" s="207"/>
      <c r="K726" s="207"/>
      <c r="L726" s="207"/>
      <c r="M726" s="207"/>
    </row>
    <row r="727">
      <c r="A727" s="209"/>
      <c r="B727" s="210"/>
      <c r="C727" s="209"/>
      <c r="D727" s="210"/>
      <c r="E727" s="209"/>
      <c r="F727" s="210"/>
      <c r="G727" s="209"/>
      <c r="H727" s="209"/>
      <c r="I727" s="209"/>
      <c r="J727" s="209"/>
      <c r="K727" s="209"/>
      <c r="L727" s="209"/>
      <c r="M727" s="209"/>
    </row>
    <row r="728">
      <c r="A728" s="207"/>
      <c r="B728" s="212"/>
      <c r="C728" s="207"/>
      <c r="D728" s="212"/>
      <c r="E728" s="207"/>
      <c r="F728" s="212"/>
      <c r="G728" s="207"/>
      <c r="H728" s="207"/>
      <c r="I728" s="207"/>
      <c r="J728" s="207"/>
      <c r="K728" s="207"/>
      <c r="L728" s="207"/>
      <c r="M728" s="207"/>
    </row>
    <row r="729">
      <c r="A729" s="209"/>
      <c r="B729" s="210"/>
      <c r="C729" s="209"/>
      <c r="D729" s="210"/>
      <c r="E729" s="209"/>
      <c r="F729" s="210"/>
      <c r="G729" s="209"/>
      <c r="H729" s="209"/>
      <c r="I729" s="209"/>
      <c r="J729" s="209"/>
      <c r="K729" s="209"/>
      <c r="L729" s="209"/>
      <c r="M729" s="209"/>
    </row>
    <row r="730">
      <c r="A730" s="207"/>
      <c r="B730" s="212"/>
      <c r="C730" s="207"/>
      <c r="D730" s="212"/>
      <c r="E730" s="207"/>
      <c r="F730" s="212"/>
      <c r="G730" s="207"/>
      <c r="H730" s="207"/>
      <c r="I730" s="207"/>
      <c r="J730" s="207"/>
      <c r="K730" s="207"/>
      <c r="L730" s="207"/>
      <c r="M730" s="207"/>
    </row>
    <row r="731">
      <c r="A731" s="209"/>
      <c r="B731" s="210"/>
      <c r="C731" s="209"/>
      <c r="D731" s="210"/>
      <c r="E731" s="209"/>
      <c r="F731" s="210"/>
      <c r="G731" s="209"/>
      <c r="H731" s="209"/>
      <c r="I731" s="209"/>
      <c r="J731" s="209"/>
      <c r="K731" s="209"/>
      <c r="L731" s="209"/>
      <c r="M731" s="209"/>
    </row>
    <row r="732">
      <c r="A732" s="207"/>
      <c r="B732" s="212"/>
      <c r="C732" s="207"/>
      <c r="D732" s="212"/>
      <c r="E732" s="207"/>
      <c r="F732" s="212"/>
      <c r="G732" s="207"/>
      <c r="H732" s="207"/>
      <c r="I732" s="207"/>
      <c r="J732" s="207"/>
      <c r="K732" s="207"/>
      <c r="L732" s="207"/>
      <c r="M732" s="207"/>
    </row>
    <row r="733">
      <c r="A733" s="209"/>
      <c r="B733" s="210"/>
      <c r="C733" s="209"/>
      <c r="D733" s="210"/>
      <c r="E733" s="209"/>
      <c r="F733" s="210"/>
      <c r="G733" s="209"/>
      <c r="H733" s="209"/>
      <c r="I733" s="209"/>
      <c r="J733" s="209"/>
      <c r="K733" s="209"/>
      <c r="L733" s="209"/>
      <c r="M733" s="209"/>
    </row>
    <row r="734">
      <c r="A734" s="207"/>
      <c r="B734" s="212"/>
      <c r="C734" s="207"/>
      <c r="D734" s="212"/>
      <c r="E734" s="207"/>
      <c r="F734" s="212"/>
      <c r="G734" s="207"/>
      <c r="H734" s="207"/>
      <c r="I734" s="207"/>
      <c r="J734" s="207"/>
      <c r="K734" s="207"/>
      <c r="L734" s="207"/>
      <c r="M734" s="207"/>
    </row>
    <row r="735">
      <c r="A735" s="209"/>
      <c r="B735" s="210"/>
      <c r="C735" s="209"/>
      <c r="D735" s="210"/>
      <c r="E735" s="209"/>
      <c r="F735" s="210"/>
      <c r="G735" s="209"/>
      <c r="H735" s="209"/>
      <c r="I735" s="209"/>
      <c r="J735" s="209"/>
      <c r="K735" s="209"/>
      <c r="L735" s="209"/>
      <c r="M735" s="209"/>
    </row>
    <row r="736">
      <c r="A736" s="207"/>
      <c r="B736" s="212"/>
      <c r="C736" s="207"/>
      <c r="D736" s="212"/>
      <c r="E736" s="207"/>
      <c r="F736" s="212"/>
      <c r="G736" s="207"/>
      <c r="H736" s="207"/>
      <c r="I736" s="207"/>
      <c r="J736" s="207"/>
      <c r="K736" s="207"/>
      <c r="L736" s="207"/>
      <c r="M736" s="207"/>
    </row>
    <row r="737">
      <c r="A737" s="209"/>
      <c r="B737" s="210"/>
      <c r="C737" s="209"/>
      <c r="D737" s="210"/>
      <c r="E737" s="209"/>
      <c r="F737" s="210"/>
      <c r="G737" s="209"/>
      <c r="H737" s="209"/>
      <c r="I737" s="209"/>
      <c r="J737" s="209"/>
      <c r="K737" s="209"/>
      <c r="L737" s="209"/>
      <c r="M737" s="209"/>
    </row>
    <row r="738">
      <c r="A738" s="207"/>
      <c r="B738" s="212"/>
      <c r="C738" s="207"/>
      <c r="D738" s="212"/>
      <c r="E738" s="207"/>
      <c r="F738" s="212"/>
      <c r="G738" s="207"/>
      <c r="H738" s="207"/>
      <c r="I738" s="207"/>
      <c r="J738" s="207"/>
      <c r="K738" s="207"/>
      <c r="L738" s="207"/>
      <c r="M738" s="207"/>
    </row>
    <row r="739">
      <c r="A739" s="209"/>
      <c r="B739" s="210"/>
      <c r="C739" s="209"/>
      <c r="D739" s="210"/>
      <c r="E739" s="209"/>
      <c r="F739" s="210"/>
      <c r="G739" s="209"/>
      <c r="H739" s="209"/>
      <c r="I739" s="209"/>
      <c r="J739" s="209"/>
      <c r="K739" s="209"/>
      <c r="L739" s="209"/>
      <c r="M739" s="209"/>
    </row>
    <row r="740">
      <c r="A740" s="207"/>
      <c r="B740" s="212"/>
      <c r="C740" s="207"/>
      <c r="D740" s="212"/>
      <c r="E740" s="207"/>
      <c r="F740" s="212"/>
      <c r="G740" s="207"/>
      <c r="H740" s="207"/>
      <c r="I740" s="207"/>
      <c r="J740" s="207"/>
      <c r="K740" s="207"/>
      <c r="L740" s="207"/>
      <c r="M740" s="207"/>
    </row>
    <row r="741">
      <c r="A741" s="209"/>
      <c r="B741" s="210"/>
      <c r="C741" s="209"/>
      <c r="D741" s="210"/>
      <c r="E741" s="209"/>
      <c r="F741" s="210"/>
      <c r="G741" s="209"/>
      <c r="H741" s="209"/>
      <c r="I741" s="209"/>
      <c r="J741" s="209"/>
      <c r="K741" s="209"/>
      <c r="L741" s="209"/>
      <c r="M741" s="209"/>
    </row>
    <row r="742">
      <c r="A742" s="207"/>
      <c r="B742" s="212"/>
      <c r="C742" s="207"/>
      <c r="D742" s="212"/>
      <c r="E742" s="207"/>
      <c r="F742" s="212"/>
      <c r="G742" s="207"/>
      <c r="H742" s="207"/>
      <c r="I742" s="207"/>
      <c r="J742" s="207"/>
      <c r="K742" s="207"/>
      <c r="L742" s="207"/>
      <c r="M742" s="207"/>
    </row>
    <row r="743">
      <c r="A743" s="209"/>
      <c r="B743" s="210"/>
      <c r="C743" s="209"/>
      <c r="D743" s="210"/>
      <c r="E743" s="209"/>
      <c r="F743" s="210"/>
      <c r="G743" s="209"/>
      <c r="H743" s="209"/>
      <c r="I743" s="209"/>
      <c r="J743" s="209"/>
      <c r="K743" s="209"/>
      <c r="L743" s="209"/>
      <c r="M743" s="209"/>
    </row>
    <row r="744">
      <c r="A744" s="207"/>
      <c r="B744" s="212"/>
      <c r="C744" s="207"/>
      <c r="D744" s="212"/>
      <c r="E744" s="207"/>
      <c r="F744" s="212"/>
      <c r="G744" s="207"/>
      <c r="H744" s="207"/>
      <c r="I744" s="207"/>
      <c r="J744" s="207"/>
      <c r="K744" s="207"/>
      <c r="L744" s="207"/>
      <c r="M744" s="207"/>
    </row>
    <row r="745">
      <c r="A745" s="209"/>
      <c r="B745" s="210"/>
      <c r="C745" s="209"/>
      <c r="D745" s="210"/>
      <c r="E745" s="209"/>
      <c r="F745" s="210"/>
      <c r="G745" s="209"/>
      <c r="H745" s="209"/>
      <c r="I745" s="209"/>
      <c r="J745" s="209"/>
      <c r="K745" s="209"/>
      <c r="L745" s="209"/>
      <c r="M745" s="209"/>
    </row>
    <row r="746">
      <c r="A746" s="207"/>
      <c r="B746" s="212"/>
      <c r="C746" s="207"/>
      <c r="D746" s="212"/>
      <c r="E746" s="207"/>
      <c r="F746" s="212"/>
      <c r="G746" s="207"/>
      <c r="H746" s="207"/>
      <c r="I746" s="207"/>
      <c r="J746" s="207"/>
      <c r="K746" s="207"/>
      <c r="L746" s="207"/>
      <c r="M746" s="207"/>
    </row>
    <row r="747">
      <c r="A747" s="209"/>
      <c r="B747" s="210"/>
      <c r="C747" s="209"/>
      <c r="D747" s="210"/>
      <c r="E747" s="209"/>
      <c r="F747" s="210"/>
      <c r="G747" s="209"/>
      <c r="H747" s="209"/>
      <c r="I747" s="209"/>
      <c r="J747" s="209"/>
      <c r="K747" s="209"/>
      <c r="L747" s="209"/>
      <c r="M747" s="209"/>
    </row>
    <row r="748">
      <c r="A748" s="207"/>
      <c r="B748" s="212"/>
      <c r="C748" s="207"/>
      <c r="D748" s="212"/>
      <c r="E748" s="207"/>
      <c r="F748" s="212"/>
      <c r="G748" s="207"/>
      <c r="H748" s="207"/>
      <c r="I748" s="207"/>
      <c r="J748" s="207"/>
      <c r="K748" s="207"/>
      <c r="L748" s="207"/>
      <c r="M748" s="207"/>
    </row>
    <row r="749">
      <c r="A749" s="209"/>
      <c r="B749" s="210"/>
      <c r="C749" s="209"/>
      <c r="D749" s="210"/>
      <c r="E749" s="209"/>
      <c r="F749" s="210"/>
      <c r="G749" s="209"/>
      <c r="H749" s="209"/>
      <c r="I749" s="209"/>
      <c r="J749" s="209"/>
      <c r="K749" s="209"/>
      <c r="L749" s="209"/>
      <c r="M749" s="209"/>
    </row>
    <row r="750">
      <c r="A750" s="207"/>
      <c r="B750" s="212"/>
      <c r="C750" s="207"/>
      <c r="D750" s="212"/>
      <c r="E750" s="207"/>
      <c r="F750" s="212"/>
      <c r="G750" s="207"/>
      <c r="H750" s="207"/>
      <c r="I750" s="207"/>
      <c r="J750" s="207"/>
      <c r="K750" s="207"/>
      <c r="L750" s="207"/>
      <c r="M750" s="207"/>
    </row>
    <row r="751">
      <c r="A751" s="209"/>
      <c r="B751" s="210"/>
      <c r="C751" s="209"/>
      <c r="D751" s="210"/>
      <c r="E751" s="209"/>
      <c r="F751" s="210"/>
      <c r="G751" s="209"/>
      <c r="H751" s="209"/>
      <c r="I751" s="209"/>
      <c r="J751" s="209"/>
      <c r="K751" s="209"/>
      <c r="L751" s="209"/>
      <c r="M751" s="209"/>
    </row>
    <row r="752">
      <c r="A752" s="207"/>
      <c r="B752" s="212"/>
      <c r="C752" s="207"/>
      <c r="D752" s="212"/>
      <c r="E752" s="207"/>
      <c r="F752" s="212"/>
      <c r="G752" s="207"/>
      <c r="H752" s="207"/>
      <c r="I752" s="207"/>
      <c r="J752" s="207"/>
      <c r="K752" s="207"/>
      <c r="L752" s="207"/>
      <c r="M752" s="207"/>
    </row>
    <row r="753">
      <c r="A753" s="209"/>
      <c r="B753" s="210"/>
      <c r="C753" s="209"/>
      <c r="D753" s="210"/>
      <c r="E753" s="209"/>
      <c r="F753" s="210"/>
      <c r="G753" s="209"/>
      <c r="H753" s="209"/>
      <c r="I753" s="209"/>
      <c r="J753" s="209"/>
      <c r="K753" s="209"/>
      <c r="L753" s="209"/>
      <c r="M753" s="209"/>
    </row>
    <row r="754">
      <c r="A754" s="207"/>
      <c r="B754" s="212"/>
      <c r="C754" s="207"/>
      <c r="D754" s="212"/>
      <c r="E754" s="207"/>
      <c r="F754" s="212"/>
      <c r="G754" s="207"/>
      <c r="H754" s="207"/>
      <c r="I754" s="207"/>
      <c r="J754" s="207"/>
      <c r="K754" s="207"/>
      <c r="L754" s="207"/>
      <c r="M754" s="207"/>
    </row>
    <row r="755">
      <c r="A755" s="209"/>
      <c r="B755" s="210"/>
      <c r="C755" s="209"/>
      <c r="D755" s="210"/>
      <c r="E755" s="209"/>
      <c r="F755" s="210"/>
      <c r="G755" s="209"/>
      <c r="H755" s="209"/>
      <c r="I755" s="209"/>
      <c r="J755" s="209"/>
      <c r="K755" s="209"/>
      <c r="L755" s="209"/>
      <c r="M755" s="209"/>
    </row>
    <row r="756">
      <c r="A756" s="207"/>
      <c r="B756" s="212"/>
      <c r="C756" s="207"/>
      <c r="D756" s="212"/>
      <c r="E756" s="207"/>
      <c r="F756" s="212"/>
      <c r="G756" s="207"/>
      <c r="H756" s="207"/>
      <c r="I756" s="207"/>
      <c r="J756" s="207"/>
      <c r="K756" s="207"/>
      <c r="L756" s="207"/>
      <c r="M756" s="207"/>
    </row>
    <row r="757">
      <c r="A757" s="209"/>
      <c r="B757" s="210"/>
      <c r="C757" s="209"/>
      <c r="D757" s="210"/>
      <c r="E757" s="209"/>
      <c r="F757" s="210"/>
      <c r="G757" s="209"/>
      <c r="H757" s="209"/>
      <c r="I757" s="209"/>
      <c r="J757" s="209"/>
      <c r="K757" s="209"/>
      <c r="L757" s="209"/>
      <c r="M757" s="209"/>
    </row>
    <row r="758">
      <c r="A758" s="207"/>
      <c r="B758" s="212"/>
      <c r="C758" s="207"/>
      <c r="D758" s="212"/>
      <c r="E758" s="207"/>
      <c r="F758" s="212"/>
      <c r="G758" s="207"/>
      <c r="H758" s="207"/>
      <c r="I758" s="207"/>
      <c r="J758" s="207"/>
      <c r="K758" s="207"/>
      <c r="L758" s="207"/>
      <c r="M758" s="207"/>
    </row>
    <row r="759">
      <c r="A759" s="209"/>
      <c r="B759" s="210"/>
      <c r="C759" s="209"/>
      <c r="D759" s="210"/>
      <c r="E759" s="209"/>
      <c r="F759" s="210"/>
      <c r="G759" s="209"/>
      <c r="H759" s="209"/>
      <c r="I759" s="209"/>
      <c r="J759" s="209"/>
      <c r="K759" s="209"/>
      <c r="L759" s="209"/>
      <c r="M759" s="209"/>
    </row>
    <row r="760">
      <c r="A760" s="207"/>
      <c r="B760" s="212"/>
      <c r="C760" s="207"/>
      <c r="D760" s="212"/>
      <c r="E760" s="207"/>
      <c r="F760" s="212"/>
      <c r="G760" s="207"/>
      <c r="H760" s="207"/>
      <c r="I760" s="207"/>
      <c r="J760" s="207"/>
      <c r="K760" s="207"/>
      <c r="L760" s="207"/>
      <c r="M760" s="207"/>
    </row>
    <row r="761">
      <c r="A761" s="209"/>
      <c r="B761" s="210"/>
      <c r="C761" s="209"/>
      <c r="D761" s="210"/>
      <c r="E761" s="209"/>
      <c r="F761" s="210"/>
      <c r="G761" s="209"/>
      <c r="H761" s="209"/>
      <c r="I761" s="209"/>
      <c r="J761" s="209"/>
      <c r="K761" s="209"/>
      <c r="L761" s="209"/>
      <c r="M761" s="209"/>
    </row>
    <row r="762">
      <c r="A762" s="207"/>
      <c r="B762" s="212"/>
      <c r="C762" s="207"/>
      <c r="D762" s="212"/>
      <c r="E762" s="207"/>
      <c r="F762" s="212"/>
      <c r="G762" s="207"/>
      <c r="H762" s="207"/>
      <c r="I762" s="207"/>
      <c r="J762" s="207"/>
      <c r="K762" s="207"/>
      <c r="L762" s="207"/>
      <c r="M762" s="207"/>
    </row>
    <row r="763">
      <c r="A763" s="209"/>
      <c r="B763" s="210"/>
      <c r="C763" s="209"/>
      <c r="D763" s="210"/>
      <c r="E763" s="209"/>
      <c r="F763" s="210"/>
      <c r="G763" s="209"/>
      <c r="H763" s="209"/>
      <c r="I763" s="209"/>
      <c r="J763" s="209"/>
      <c r="K763" s="209"/>
      <c r="L763" s="209"/>
      <c r="M763" s="209"/>
    </row>
    <row r="764">
      <c r="A764" s="207"/>
      <c r="B764" s="212"/>
      <c r="C764" s="207"/>
      <c r="D764" s="212"/>
      <c r="E764" s="207"/>
      <c r="F764" s="212"/>
      <c r="G764" s="207"/>
      <c r="H764" s="207"/>
      <c r="I764" s="207"/>
      <c r="J764" s="207"/>
      <c r="K764" s="207"/>
      <c r="L764" s="207"/>
      <c r="M764" s="207"/>
    </row>
    <row r="765">
      <c r="A765" s="209"/>
      <c r="B765" s="210"/>
      <c r="C765" s="209"/>
      <c r="D765" s="210"/>
      <c r="E765" s="209"/>
      <c r="F765" s="210"/>
      <c r="G765" s="209"/>
      <c r="H765" s="209"/>
      <c r="I765" s="209"/>
      <c r="J765" s="209"/>
      <c r="K765" s="209"/>
      <c r="L765" s="209"/>
      <c r="M765" s="209"/>
    </row>
    <row r="766">
      <c r="A766" s="207"/>
      <c r="B766" s="212"/>
      <c r="C766" s="207"/>
      <c r="D766" s="212"/>
      <c r="E766" s="207"/>
      <c r="F766" s="212"/>
      <c r="G766" s="207"/>
      <c r="H766" s="207"/>
      <c r="I766" s="207"/>
      <c r="J766" s="207"/>
      <c r="K766" s="207"/>
      <c r="L766" s="207"/>
      <c r="M766" s="207"/>
    </row>
    <row r="767">
      <c r="A767" s="209"/>
      <c r="B767" s="210"/>
      <c r="C767" s="209"/>
      <c r="D767" s="210"/>
      <c r="E767" s="209"/>
      <c r="F767" s="210"/>
      <c r="G767" s="209"/>
      <c r="H767" s="209"/>
      <c r="I767" s="209"/>
      <c r="J767" s="209"/>
      <c r="K767" s="209"/>
      <c r="L767" s="209"/>
      <c r="M767" s="209"/>
    </row>
    <row r="768">
      <c r="A768" s="207"/>
      <c r="B768" s="212"/>
      <c r="C768" s="207"/>
      <c r="D768" s="212"/>
      <c r="E768" s="207"/>
      <c r="F768" s="212"/>
      <c r="G768" s="207"/>
      <c r="H768" s="207"/>
      <c r="I768" s="207"/>
      <c r="J768" s="207"/>
      <c r="K768" s="207"/>
      <c r="L768" s="207"/>
      <c r="M768" s="207"/>
    </row>
    <row r="769">
      <c r="A769" s="209"/>
      <c r="B769" s="210"/>
      <c r="C769" s="209"/>
      <c r="D769" s="210"/>
      <c r="E769" s="209"/>
      <c r="F769" s="210"/>
      <c r="G769" s="209"/>
      <c r="H769" s="209"/>
      <c r="I769" s="209"/>
      <c r="J769" s="209"/>
      <c r="K769" s="209"/>
      <c r="L769" s="209"/>
      <c r="M769" s="209"/>
    </row>
    <row r="770">
      <c r="A770" s="207"/>
      <c r="B770" s="212"/>
      <c r="C770" s="207"/>
      <c r="D770" s="217"/>
      <c r="E770" s="207"/>
      <c r="F770" s="212"/>
      <c r="G770" s="207"/>
      <c r="H770" s="207"/>
      <c r="I770" s="207"/>
      <c r="J770" s="207"/>
      <c r="K770" s="207"/>
      <c r="L770" s="207"/>
      <c r="M770" s="207"/>
    </row>
    <row r="771">
      <c r="A771" s="209"/>
      <c r="B771" s="210"/>
      <c r="C771" s="209"/>
      <c r="D771" s="210"/>
      <c r="E771" s="209"/>
      <c r="F771" s="210"/>
      <c r="G771" s="209"/>
      <c r="H771" s="209"/>
      <c r="I771" s="209"/>
      <c r="J771" s="209"/>
      <c r="K771" s="209"/>
      <c r="L771" s="209"/>
      <c r="M771" s="209"/>
    </row>
    <row r="772">
      <c r="A772" s="207"/>
      <c r="B772" s="212"/>
      <c r="C772" s="207"/>
      <c r="D772" s="212"/>
      <c r="E772" s="207"/>
      <c r="F772" s="212"/>
      <c r="G772" s="207"/>
      <c r="H772" s="207"/>
      <c r="I772" s="207"/>
      <c r="J772" s="207"/>
      <c r="K772" s="207"/>
      <c r="L772" s="207"/>
      <c r="M772" s="207"/>
    </row>
    <row r="773">
      <c r="A773" s="209"/>
      <c r="B773" s="210"/>
      <c r="C773" s="209"/>
      <c r="D773" s="210"/>
      <c r="E773" s="209"/>
      <c r="F773" s="210"/>
      <c r="G773" s="209"/>
      <c r="H773" s="209"/>
      <c r="I773" s="209"/>
      <c r="J773" s="209"/>
      <c r="K773" s="209"/>
      <c r="L773" s="209"/>
      <c r="M773" s="209"/>
    </row>
    <row r="774">
      <c r="A774" s="207"/>
      <c r="B774" s="212"/>
      <c r="C774" s="207"/>
      <c r="D774" s="212"/>
      <c r="E774" s="207"/>
      <c r="F774" s="212"/>
      <c r="G774" s="207"/>
      <c r="H774" s="207"/>
      <c r="I774" s="207"/>
      <c r="J774" s="207"/>
      <c r="K774" s="207"/>
      <c r="L774" s="207"/>
      <c r="M774" s="207"/>
    </row>
    <row r="775">
      <c r="A775" s="209"/>
      <c r="B775" s="210"/>
      <c r="C775" s="209"/>
      <c r="D775" s="210"/>
      <c r="E775" s="209"/>
      <c r="F775" s="210"/>
      <c r="G775" s="209"/>
      <c r="H775" s="209"/>
      <c r="I775" s="209"/>
      <c r="J775" s="209"/>
      <c r="K775" s="209"/>
      <c r="L775" s="209"/>
      <c r="M775" s="209"/>
    </row>
    <row r="776">
      <c r="A776" s="207"/>
      <c r="B776" s="212"/>
      <c r="C776" s="207"/>
      <c r="D776" s="212"/>
      <c r="E776" s="207"/>
      <c r="F776" s="212"/>
      <c r="G776" s="207"/>
      <c r="H776" s="207"/>
      <c r="I776" s="207"/>
      <c r="J776" s="207"/>
      <c r="K776" s="207"/>
      <c r="L776" s="207"/>
      <c r="M776" s="207"/>
    </row>
    <row r="777">
      <c r="A777" s="209"/>
      <c r="B777" s="210"/>
      <c r="C777" s="209"/>
      <c r="D777" s="210"/>
      <c r="E777" s="209"/>
      <c r="F777" s="210"/>
      <c r="G777" s="209"/>
      <c r="H777" s="209"/>
      <c r="I777" s="209"/>
      <c r="J777" s="209"/>
      <c r="K777" s="209"/>
      <c r="L777" s="209"/>
      <c r="M777" s="209"/>
    </row>
    <row r="778">
      <c r="A778" s="207"/>
      <c r="B778" s="212"/>
      <c r="C778" s="207"/>
      <c r="D778" s="212"/>
      <c r="E778" s="207"/>
      <c r="F778" s="212"/>
      <c r="G778" s="207"/>
      <c r="H778" s="207"/>
      <c r="I778" s="207"/>
      <c r="J778" s="207"/>
      <c r="K778" s="207"/>
      <c r="L778" s="207"/>
      <c r="M778" s="207"/>
    </row>
    <row r="779">
      <c r="A779" s="209"/>
      <c r="B779" s="210"/>
      <c r="C779" s="209"/>
      <c r="D779" s="210"/>
      <c r="E779" s="209"/>
      <c r="F779" s="210"/>
      <c r="G779" s="209"/>
      <c r="H779" s="209"/>
      <c r="I779" s="209"/>
      <c r="J779" s="209"/>
      <c r="K779" s="209"/>
      <c r="L779" s="209"/>
      <c r="M779" s="209"/>
    </row>
    <row r="780">
      <c r="A780" s="207"/>
      <c r="B780" s="212"/>
      <c r="C780" s="207"/>
      <c r="D780" s="212"/>
      <c r="E780" s="207"/>
      <c r="F780" s="212"/>
      <c r="G780" s="207"/>
      <c r="H780" s="207"/>
      <c r="I780" s="207"/>
      <c r="J780" s="207"/>
      <c r="K780" s="207"/>
      <c r="L780" s="207"/>
      <c r="M780" s="207"/>
    </row>
    <row r="781">
      <c r="A781" s="209"/>
      <c r="B781" s="210"/>
      <c r="C781" s="209"/>
      <c r="D781" s="210"/>
      <c r="E781" s="209"/>
      <c r="F781" s="210"/>
      <c r="G781" s="209"/>
      <c r="H781" s="209"/>
      <c r="I781" s="209"/>
      <c r="J781" s="209"/>
      <c r="K781" s="209"/>
      <c r="L781" s="209"/>
      <c r="M781" s="209"/>
    </row>
    <row r="782">
      <c r="A782" s="207"/>
      <c r="B782" s="212"/>
      <c r="C782" s="207"/>
      <c r="D782" s="212"/>
      <c r="E782" s="207"/>
      <c r="F782" s="212"/>
      <c r="G782" s="207"/>
      <c r="H782" s="207"/>
      <c r="I782" s="207"/>
      <c r="J782" s="207"/>
      <c r="K782" s="207"/>
      <c r="L782" s="207"/>
      <c r="M782" s="207"/>
    </row>
    <row r="783">
      <c r="A783" s="209"/>
      <c r="B783" s="210"/>
      <c r="C783" s="209"/>
      <c r="D783" s="210"/>
      <c r="E783" s="209"/>
      <c r="F783" s="216"/>
      <c r="G783" s="209"/>
      <c r="H783" s="209"/>
      <c r="I783" s="209"/>
      <c r="J783" s="209"/>
      <c r="K783" s="209"/>
      <c r="L783" s="209"/>
      <c r="M783" s="209"/>
    </row>
    <row r="784">
      <c r="A784" s="207"/>
      <c r="B784" s="212"/>
      <c r="C784" s="207"/>
      <c r="D784" s="212"/>
      <c r="E784" s="207"/>
      <c r="F784" s="212"/>
      <c r="G784" s="207"/>
      <c r="H784" s="207"/>
      <c r="I784" s="207"/>
      <c r="J784" s="207"/>
      <c r="K784" s="207"/>
      <c r="L784" s="207"/>
      <c r="M784" s="207"/>
    </row>
    <row r="785">
      <c r="A785" s="209"/>
      <c r="B785" s="210"/>
      <c r="C785" s="209"/>
      <c r="D785" s="210"/>
      <c r="E785" s="209"/>
      <c r="F785" s="210"/>
      <c r="G785" s="209"/>
      <c r="H785" s="209"/>
      <c r="I785" s="209"/>
      <c r="J785" s="209"/>
      <c r="K785" s="209"/>
      <c r="L785" s="209"/>
      <c r="M785" s="209"/>
    </row>
    <row r="786">
      <c r="A786" s="207"/>
      <c r="B786" s="212"/>
      <c r="C786" s="207"/>
      <c r="D786" s="212"/>
      <c r="E786" s="207"/>
      <c r="F786" s="212"/>
      <c r="G786" s="207"/>
      <c r="H786" s="207"/>
      <c r="I786" s="207"/>
      <c r="J786" s="207"/>
      <c r="K786" s="207"/>
      <c r="L786" s="207"/>
      <c r="M786" s="207"/>
    </row>
    <row r="787">
      <c r="A787" s="209"/>
      <c r="B787" s="210"/>
      <c r="C787" s="209"/>
      <c r="D787" s="210"/>
      <c r="E787" s="209"/>
      <c r="F787" s="210"/>
      <c r="G787" s="209"/>
      <c r="H787" s="209"/>
      <c r="I787" s="209"/>
      <c r="J787" s="209"/>
      <c r="K787" s="209"/>
      <c r="L787" s="209"/>
      <c r="M787" s="209"/>
    </row>
    <row r="788">
      <c r="A788" s="207"/>
      <c r="B788" s="212"/>
      <c r="C788" s="207"/>
      <c r="D788" s="212"/>
      <c r="E788" s="207"/>
      <c r="F788" s="212"/>
      <c r="G788" s="207"/>
      <c r="H788" s="207"/>
      <c r="I788" s="207"/>
      <c r="J788" s="207"/>
      <c r="K788" s="207"/>
      <c r="L788" s="207"/>
      <c r="M788" s="207"/>
    </row>
    <row r="789">
      <c r="A789" s="209"/>
      <c r="B789" s="214"/>
      <c r="C789" s="209"/>
      <c r="D789" s="210"/>
      <c r="E789" s="209"/>
      <c r="F789" s="210"/>
      <c r="G789" s="209"/>
      <c r="H789" s="209"/>
      <c r="I789" s="209"/>
      <c r="J789" s="209"/>
      <c r="K789" s="209"/>
      <c r="L789" s="209"/>
      <c r="M789" s="209"/>
    </row>
    <row r="790">
      <c r="A790" s="207"/>
      <c r="B790" s="208"/>
      <c r="C790" s="207"/>
      <c r="D790" s="212"/>
      <c r="E790" s="207"/>
      <c r="F790" s="212"/>
      <c r="G790" s="207"/>
      <c r="H790" s="207"/>
      <c r="I790" s="207"/>
      <c r="J790" s="207"/>
      <c r="K790" s="207"/>
      <c r="L790" s="207"/>
      <c r="M790" s="207"/>
    </row>
    <row r="791">
      <c r="A791" s="209"/>
      <c r="B791" s="210"/>
      <c r="C791" s="209"/>
      <c r="D791" s="210"/>
      <c r="E791" s="209"/>
      <c r="F791" s="210"/>
      <c r="G791" s="209"/>
      <c r="H791" s="209"/>
      <c r="I791" s="209"/>
      <c r="J791" s="209"/>
      <c r="K791" s="209"/>
      <c r="L791" s="209"/>
      <c r="M791" s="209"/>
    </row>
    <row r="792">
      <c r="A792" s="207"/>
      <c r="B792" s="208"/>
      <c r="C792" s="207"/>
      <c r="D792" s="212"/>
      <c r="E792" s="207"/>
      <c r="F792" s="212"/>
      <c r="G792" s="207"/>
      <c r="H792" s="207"/>
      <c r="I792" s="207"/>
      <c r="J792" s="207"/>
      <c r="K792" s="207"/>
      <c r="L792" s="207"/>
      <c r="M792" s="207"/>
    </row>
    <row r="793">
      <c r="A793" s="209"/>
      <c r="B793" s="214"/>
      <c r="C793" s="209"/>
      <c r="D793" s="210"/>
      <c r="E793" s="209"/>
      <c r="F793" s="210"/>
      <c r="G793" s="209"/>
      <c r="H793" s="209"/>
      <c r="I793" s="209"/>
      <c r="J793" s="209"/>
      <c r="K793" s="209"/>
      <c r="L793" s="209"/>
      <c r="M793" s="209"/>
    </row>
    <row r="794">
      <c r="A794" s="207"/>
      <c r="B794" s="208"/>
      <c r="C794" s="207"/>
      <c r="D794" s="212"/>
      <c r="E794" s="207"/>
      <c r="F794" s="212"/>
      <c r="G794" s="207"/>
      <c r="H794" s="207"/>
      <c r="I794" s="207"/>
      <c r="J794" s="207"/>
      <c r="K794" s="207"/>
      <c r="L794" s="207"/>
      <c r="M794" s="207"/>
    </row>
    <row r="795">
      <c r="A795" s="209"/>
      <c r="B795" s="210"/>
      <c r="C795" s="209"/>
      <c r="D795" s="210"/>
      <c r="E795" s="209"/>
      <c r="F795" s="210"/>
      <c r="G795" s="209"/>
      <c r="H795" s="209"/>
      <c r="I795" s="209"/>
      <c r="J795" s="209"/>
      <c r="K795" s="209"/>
      <c r="L795" s="209"/>
      <c r="M795" s="209"/>
    </row>
    <row r="796">
      <c r="A796" s="207"/>
      <c r="B796" s="208"/>
      <c r="C796" s="207"/>
      <c r="D796" s="212"/>
      <c r="E796" s="207"/>
      <c r="F796" s="212"/>
      <c r="G796" s="207"/>
      <c r="H796" s="207"/>
      <c r="I796" s="207"/>
      <c r="J796" s="207"/>
      <c r="K796" s="207"/>
      <c r="L796" s="207"/>
      <c r="M796" s="207"/>
    </row>
    <row r="797">
      <c r="A797" s="209"/>
      <c r="B797" s="210"/>
      <c r="C797" s="209"/>
      <c r="D797" s="210"/>
      <c r="E797" s="209"/>
      <c r="F797" s="210"/>
      <c r="G797" s="209"/>
      <c r="H797" s="209"/>
      <c r="I797" s="209"/>
      <c r="J797" s="209"/>
      <c r="K797" s="209"/>
      <c r="L797" s="209"/>
      <c r="M797" s="209"/>
    </row>
    <row r="798">
      <c r="A798" s="207"/>
      <c r="B798" s="212"/>
      <c r="C798" s="207"/>
      <c r="D798" s="212"/>
      <c r="E798" s="207"/>
      <c r="F798" s="212"/>
      <c r="G798" s="207"/>
      <c r="H798" s="207"/>
      <c r="I798" s="207"/>
      <c r="J798" s="207"/>
      <c r="K798" s="207"/>
      <c r="L798" s="207"/>
      <c r="M798" s="207"/>
    </row>
    <row r="799">
      <c r="A799" s="209"/>
      <c r="B799" s="210"/>
      <c r="C799" s="209"/>
      <c r="D799" s="210"/>
      <c r="E799" s="209"/>
      <c r="F799" s="210"/>
      <c r="G799" s="209"/>
      <c r="H799" s="209"/>
      <c r="I799" s="209"/>
      <c r="J799" s="209"/>
      <c r="K799" s="209"/>
      <c r="L799" s="209"/>
      <c r="M799" s="209"/>
    </row>
    <row r="800">
      <c r="A800" s="207"/>
      <c r="B800" s="212"/>
      <c r="C800" s="207"/>
      <c r="D800" s="212"/>
      <c r="E800" s="207"/>
      <c r="F800" s="212"/>
      <c r="G800" s="207"/>
      <c r="H800" s="207"/>
      <c r="I800" s="207"/>
      <c r="J800" s="207"/>
      <c r="K800" s="207"/>
      <c r="L800" s="207"/>
      <c r="M800" s="207"/>
    </row>
    <row r="801">
      <c r="A801" s="209"/>
      <c r="B801" s="210"/>
      <c r="C801" s="209"/>
      <c r="D801" s="210"/>
      <c r="E801" s="209"/>
      <c r="F801" s="210"/>
      <c r="G801" s="209"/>
      <c r="H801" s="209"/>
      <c r="I801" s="209"/>
      <c r="J801" s="209"/>
      <c r="K801" s="209"/>
      <c r="L801" s="209"/>
      <c r="M801" s="209"/>
    </row>
    <row r="802">
      <c r="A802" s="207"/>
      <c r="B802" s="212"/>
      <c r="C802" s="207"/>
      <c r="D802" s="212"/>
      <c r="E802" s="207"/>
      <c r="F802" s="212"/>
      <c r="G802" s="207"/>
      <c r="H802" s="207"/>
      <c r="I802" s="207"/>
      <c r="J802" s="207"/>
      <c r="K802" s="207"/>
      <c r="L802" s="207"/>
      <c r="M802" s="207"/>
    </row>
    <row r="803">
      <c r="A803" s="209"/>
      <c r="B803" s="210"/>
      <c r="C803" s="209"/>
      <c r="D803" s="210"/>
      <c r="E803" s="209"/>
      <c r="F803" s="210"/>
      <c r="G803" s="209"/>
      <c r="H803" s="209"/>
      <c r="I803" s="209"/>
      <c r="J803" s="209"/>
      <c r="K803" s="209"/>
      <c r="L803" s="209"/>
      <c r="M803" s="209"/>
    </row>
    <row r="804">
      <c r="A804" s="207"/>
      <c r="B804" s="212"/>
      <c r="C804" s="207"/>
      <c r="D804" s="212"/>
      <c r="E804" s="207"/>
      <c r="F804" s="212"/>
      <c r="G804" s="207"/>
      <c r="H804" s="207"/>
      <c r="I804" s="207"/>
      <c r="J804" s="207"/>
      <c r="K804" s="207"/>
      <c r="L804" s="207"/>
      <c r="M804" s="207"/>
    </row>
    <row r="805">
      <c r="A805" s="209"/>
      <c r="B805" s="210"/>
      <c r="C805" s="209"/>
      <c r="D805" s="210"/>
      <c r="E805" s="209"/>
      <c r="F805" s="210"/>
      <c r="G805" s="209"/>
      <c r="H805" s="209"/>
      <c r="I805" s="209"/>
      <c r="J805" s="209"/>
      <c r="K805" s="209"/>
      <c r="L805" s="209"/>
      <c r="M805" s="209"/>
    </row>
    <row r="806">
      <c r="A806" s="207"/>
      <c r="B806" s="212"/>
      <c r="C806" s="207"/>
      <c r="D806" s="212"/>
      <c r="E806" s="207"/>
      <c r="F806" s="212"/>
      <c r="G806" s="207"/>
      <c r="H806" s="207"/>
      <c r="I806" s="207"/>
      <c r="J806" s="207"/>
      <c r="K806" s="207"/>
      <c r="L806" s="207"/>
      <c r="M806" s="207"/>
    </row>
    <row r="807">
      <c r="A807" s="209"/>
      <c r="B807" s="210"/>
      <c r="C807" s="209"/>
      <c r="D807" s="210"/>
      <c r="E807" s="209"/>
      <c r="F807" s="210"/>
      <c r="G807" s="209"/>
      <c r="H807" s="209"/>
      <c r="I807" s="209"/>
      <c r="J807" s="209"/>
      <c r="K807" s="209"/>
      <c r="L807" s="209"/>
      <c r="M807" s="209"/>
    </row>
    <row r="808">
      <c r="A808" s="207"/>
      <c r="B808" s="212"/>
      <c r="C808" s="207"/>
      <c r="D808" s="212"/>
      <c r="E808" s="207"/>
      <c r="F808" s="212"/>
      <c r="G808" s="207"/>
      <c r="H808" s="207"/>
      <c r="I808" s="207"/>
      <c r="J808" s="207"/>
      <c r="K808" s="207"/>
      <c r="L808" s="207"/>
      <c r="M808" s="207"/>
    </row>
    <row r="809">
      <c r="A809" s="209"/>
      <c r="B809" s="210"/>
      <c r="C809" s="209"/>
      <c r="D809" s="210"/>
      <c r="E809" s="209"/>
      <c r="F809" s="210"/>
      <c r="G809" s="209"/>
      <c r="H809" s="209"/>
      <c r="I809" s="209"/>
      <c r="J809" s="209"/>
      <c r="K809" s="209"/>
      <c r="L809" s="209"/>
      <c r="M809" s="209"/>
    </row>
    <row r="810">
      <c r="A810" s="207"/>
      <c r="B810" s="212"/>
      <c r="C810" s="207"/>
      <c r="D810" s="212"/>
      <c r="E810" s="207"/>
      <c r="F810" s="212"/>
      <c r="G810" s="207"/>
      <c r="H810" s="207"/>
      <c r="I810" s="207"/>
      <c r="J810" s="207"/>
      <c r="K810" s="207"/>
      <c r="L810" s="207"/>
      <c r="M810" s="207"/>
    </row>
    <row r="811">
      <c r="A811" s="209"/>
      <c r="B811" s="210"/>
      <c r="C811" s="209"/>
      <c r="D811" s="210"/>
      <c r="E811" s="209"/>
      <c r="F811" s="210"/>
      <c r="G811" s="209"/>
      <c r="H811" s="209"/>
      <c r="I811" s="209"/>
      <c r="J811" s="209"/>
      <c r="K811" s="209"/>
      <c r="L811" s="209"/>
      <c r="M811" s="209"/>
    </row>
    <row r="812">
      <c r="A812" s="207"/>
      <c r="B812" s="212"/>
      <c r="C812" s="207"/>
      <c r="D812" s="212"/>
      <c r="E812" s="207"/>
      <c r="F812" s="212"/>
      <c r="G812" s="207"/>
      <c r="H812" s="207"/>
      <c r="I812" s="207"/>
      <c r="J812" s="207"/>
      <c r="K812" s="207"/>
      <c r="L812" s="207"/>
      <c r="M812" s="207"/>
    </row>
    <row r="813">
      <c r="A813" s="209"/>
      <c r="B813" s="210"/>
      <c r="C813" s="209"/>
      <c r="D813" s="210"/>
      <c r="E813" s="209"/>
      <c r="F813" s="210"/>
      <c r="G813" s="209"/>
      <c r="H813" s="209"/>
      <c r="I813" s="209"/>
      <c r="J813" s="209"/>
      <c r="K813" s="209"/>
      <c r="L813" s="209"/>
      <c r="M813" s="209"/>
    </row>
    <row r="814">
      <c r="A814" s="207"/>
      <c r="B814" s="212"/>
      <c r="C814" s="207"/>
      <c r="D814" s="212"/>
      <c r="E814" s="207"/>
      <c r="F814" s="212"/>
      <c r="G814" s="207"/>
      <c r="H814" s="207"/>
      <c r="I814" s="207"/>
      <c r="J814" s="207"/>
      <c r="K814" s="207"/>
      <c r="L814" s="207"/>
      <c r="M814" s="207"/>
    </row>
    <row r="815">
      <c r="A815" s="209"/>
      <c r="B815" s="210"/>
      <c r="C815" s="209"/>
      <c r="D815" s="210"/>
      <c r="E815" s="209"/>
      <c r="F815" s="210"/>
      <c r="G815" s="209"/>
      <c r="H815" s="209"/>
      <c r="I815" s="209"/>
      <c r="J815" s="209"/>
      <c r="K815" s="209"/>
      <c r="L815" s="209"/>
      <c r="M815" s="209"/>
    </row>
    <row r="816">
      <c r="A816" s="207"/>
      <c r="B816" s="212"/>
      <c r="C816" s="207"/>
      <c r="D816" s="212"/>
      <c r="E816" s="207"/>
      <c r="F816" s="212"/>
      <c r="G816" s="207"/>
      <c r="H816" s="207"/>
      <c r="I816" s="207"/>
      <c r="J816" s="207"/>
      <c r="K816" s="207"/>
      <c r="L816" s="207"/>
      <c r="M816" s="207"/>
    </row>
    <row r="817">
      <c r="A817" s="209"/>
      <c r="B817" s="210"/>
      <c r="C817" s="209"/>
      <c r="D817" s="210"/>
      <c r="E817" s="209"/>
      <c r="F817" s="210"/>
      <c r="G817" s="209"/>
      <c r="H817" s="209"/>
      <c r="I817" s="209"/>
      <c r="J817" s="209"/>
      <c r="K817" s="209"/>
      <c r="L817" s="209"/>
      <c r="M817" s="209"/>
    </row>
    <row r="818">
      <c r="A818" s="207"/>
      <c r="B818" s="212"/>
      <c r="C818" s="207"/>
      <c r="D818" s="212"/>
      <c r="E818" s="207"/>
      <c r="F818" s="212"/>
      <c r="G818" s="207"/>
      <c r="H818" s="207"/>
      <c r="I818" s="207"/>
      <c r="J818" s="207"/>
      <c r="K818" s="207"/>
      <c r="L818" s="207"/>
      <c r="M818" s="207"/>
    </row>
    <row r="819">
      <c r="A819" s="209"/>
      <c r="B819" s="210"/>
      <c r="C819" s="209"/>
      <c r="D819" s="210"/>
      <c r="E819" s="209"/>
      <c r="F819" s="210"/>
      <c r="G819" s="209"/>
      <c r="H819" s="209"/>
      <c r="I819" s="209"/>
      <c r="J819" s="209"/>
      <c r="K819" s="209"/>
      <c r="L819" s="209"/>
      <c r="M819" s="209"/>
    </row>
    <row r="820">
      <c r="A820" s="207"/>
      <c r="B820" s="212"/>
      <c r="C820" s="207"/>
      <c r="D820" s="212"/>
      <c r="E820" s="207"/>
      <c r="F820" s="212"/>
      <c r="G820" s="207"/>
      <c r="H820" s="207"/>
      <c r="I820" s="207"/>
      <c r="J820" s="207"/>
      <c r="K820" s="207"/>
      <c r="L820" s="207"/>
      <c r="M820" s="207"/>
    </row>
    <row r="821">
      <c r="A821" s="209"/>
      <c r="B821" s="210"/>
      <c r="C821" s="209"/>
      <c r="D821" s="210"/>
      <c r="E821" s="209"/>
      <c r="F821" s="210"/>
      <c r="G821" s="209"/>
      <c r="H821" s="209"/>
      <c r="I821" s="209"/>
      <c r="J821" s="209"/>
      <c r="K821" s="209"/>
      <c r="L821" s="209"/>
      <c r="M821" s="209"/>
    </row>
    <row r="822">
      <c r="A822" s="207"/>
      <c r="B822" s="212"/>
      <c r="C822" s="207"/>
      <c r="D822" s="212"/>
      <c r="E822" s="207"/>
      <c r="F822" s="212"/>
      <c r="G822" s="207"/>
      <c r="H822" s="207"/>
      <c r="I822" s="207"/>
      <c r="J822" s="207"/>
      <c r="K822" s="207"/>
      <c r="L822" s="207"/>
      <c r="M822" s="207"/>
    </row>
    <row r="823">
      <c r="A823" s="209"/>
      <c r="B823" s="210"/>
      <c r="C823" s="209"/>
      <c r="D823" s="210"/>
      <c r="E823" s="209"/>
      <c r="F823" s="210"/>
      <c r="G823" s="209"/>
      <c r="H823" s="209"/>
      <c r="I823" s="209"/>
      <c r="J823" s="209"/>
      <c r="K823" s="209"/>
      <c r="L823" s="209"/>
      <c r="M823" s="209"/>
    </row>
    <row r="824">
      <c r="A824" s="207"/>
      <c r="B824" s="212"/>
      <c r="C824" s="207"/>
      <c r="D824" s="212"/>
      <c r="E824" s="207"/>
      <c r="F824" s="212"/>
      <c r="G824" s="207"/>
      <c r="H824" s="207"/>
      <c r="I824" s="207"/>
      <c r="J824" s="207"/>
      <c r="K824" s="207"/>
      <c r="L824" s="207"/>
      <c r="M824" s="207"/>
    </row>
    <row r="825">
      <c r="A825" s="209"/>
      <c r="B825" s="210"/>
      <c r="C825" s="209"/>
      <c r="D825" s="210"/>
      <c r="E825" s="209"/>
      <c r="F825" s="210"/>
      <c r="G825" s="209"/>
      <c r="H825" s="209"/>
      <c r="I825" s="209"/>
      <c r="J825" s="209"/>
      <c r="K825" s="209"/>
      <c r="L825" s="209"/>
      <c r="M825" s="209"/>
    </row>
    <row r="826">
      <c r="A826" s="207"/>
      <c r="B826" s="212"/>
      <c r="C826" s="207"/>
      <c r="D826" s="212"/>
      <c r="E826" s="207"/>
      <c r="F826" s="212"/>
      <c r="G826" s="207"/>
      <c r="H826" s="207"/>
      <c r="I826" s="207"/>
      <c r="J826" s="207"/>
      <c r="K826" s="207"/>
      <c r="L826" s="207"/>
      <c r="M826" s="207"/>
    </row>
    <row r="827">
      <c r="A827" s="209"/>
      <c r="B827" s="210"/>
      <c r="C827" s="209"/>
      <c r="D827" s="210"/>
      <c r="E827" s="209"/>
      <c r="F827" s="210"/>
      <c r="G827" s="209"/>
      <c r="H827" s="209"/>
      <c r="I827" s="209"/>
      <c r="J827" s="209"/>
      <c r="K827" s="209"/>
      <c r="L827" s="209"/>
      <c r="M827" s="209"/>
    </row>
    <row r="828">
      <c r="A828" s="207"/>
      <c r="B828" s="212"/>
      <c r="C828" s="207"/>
      <c r="D828" s="212"/>
      <c r="E828" s="207"/>
      <c r="F828" s="212"/>
      <c r="G828" s="207"/>
      <c r="H828" s="207"/>
      <c r="I828" s="207"/>
      <c r="J828" s="207"/>
      <c r="K828" s="207"/>
      <c r="L828" s="207"/>
      <c r="M828" s="207"/>
    </row>
    <row r="829">
      <c r="A829" s="209"/>
      <c r="B829" s="210"/>
      <c r="C829" s="209"/>
      <c r="D829" s="210"/>
      <c r="E829" s="209"/>
      <c r="F829" s="210"/>
      <c r="G829" s="209"/>
      <c r="H829" s="209"/>
      <c r="I829" s="209"/>
      <c r="J829" s="209"/>
      <c r="K829" s="209"/>
      <c r="L829" s="209"/>
      <c r="M829" s="209"/>
    </row>
    <row r="830">
      <c r="A830" s="207"/>
      <c r="B830" s="212"/>
      <c r="C830" s="207"/>
      <c r="D830" s="212"/>
      <c r="E830" s="207"/>
      <c r="F830" s="212"/>
      <c r="G830" s="207"/>
      <c r="H830" s="207"/>
      <c r="I830" s="207"/>
      <c r="J830" s="207"/>
      <c r="K830" s="207"/>
      <c r="L830" s="207"/>
      <c r="M830" s="207"/>
    </row>
    <row r="831">
      <c r="A831" s="209"/>
      <c r="B831" s="210"/>
      <c r="C831" s="209"/>
      <c r="D831" s="210"/>
      <c r="E831" s="209"/>
      <c r="F831" s="210"/>
      <c r="G831" s="209"/>
      <c r="H831" s="209"/>
      <c r="I831" s="209"/>
      <c r="J831" s="209"/>
      <c r="K831" s="209"/>
      <c r="L831" s="209"/>
      <c r="M831" s="209"/>
    </row>
    <row r="832">
      <c r="A832" s="207"/>
      <c r="B832" s="212"/>
      <c r="C832" s="207"/>
      <c r="D832" s="212"/>
      <c r="E832" s="207"/>
      <c r="F832" s="212"/>
      <c r="G832" s="207"/>
      <c r="H832" s="207"/>
      <c r="I832" s="207"/>
      <c r="J832" s="207"/>
      <c r="K832" s="207"/>
      <c r="L832" s="207"/>
      <c r="M832" s="207"/>
    </row>
    <row r="833">
      <c r="A833" s="209"/>
      <c r="B833" s="210"/>
      <c r="C833" s="209"/>
      <c r="D833" s="210"/>
      <c r="E833" s="209"/>
      <c r="F833" s="210"/>
      <c r="G833" s="209"/>
      <c r="H833" s="209"/>
      <c r="I833" s="209"/>
      <c r="J833" s="209"/>
      <c r="K833" s="209"/>
      <c r="L833" s="209"/>
      <c r="M833" s="209"/>
    </row>
    <row r="834">
      <c r="A834" s="207"/>
      <c r="B834" s="212"/>
      <c r="C834" s="207"/>
      <c r="D834" s="212"/>
      <c r="E834" s="207"/>
      <c r="F834" s="212"/>
      <c r="G834" s="207"/>
      <c r="H834" s="207"/>
      <c r="I834" s="207"/>
      <c r="J834" s="207"/>
      <c r="K834" s="207"/>
      <c r="L834" s="207"/>
      <c r="M834" s="207"/>
    </row>
    <row r="835">
      <c r="A835" s="209"/>
      <c r="B835" s="210"/>
      <c r="C835" s="209"/>
      <c r="D835" s="210"/>
      <c r="E835" s="209"/>
      <c r="F835" s="210"/>
      <c r="G835" s="209"/>
      <c r="H835" s="209"/>
      <c r="I835" s="209"/>
      <c r="J835" s="209"/>
      <c r="K835" s="209"/>
      <c r="L835" s="209"/>
      <c r="M835" s="209"/>
    </row>
    <row r="836">
      <c r="A836" s="207"/>
      <c r="B836" s="212"/>
      <c r="C836" s="207"/>
      <c r="D836" s="212"/>
      <c r="E836" s="207"/>
      <c r="F836" s="212"/>
      <c r="G836" s="207"/>
      <c r="H836" s="207"/>
      <c r="I836" s="207"/>
      <c r="J836" s="207"/>
      <c r="K836" s="207"/>
      <c r="L836" s="207"/>
      <c r="M836" s="207"/>
    </row>
    <row r="837">
      <c r="A837" s="209"/>
      <c r="B837" s="210"/>
      <c r="C837" s="209"/>
      <c r="D837" s="210"/>
      <c r="E837" s="209"/>
      <c r="F837" s="210"/>
      <c r="G837" s="209"/>
      <c r="H837" s="209"/>
      <c r="I837" s="209"/>
      <c r="J837" s="209"/>
      <c r="K837" s="209"/>
      <c r="L837" s="209"/>
      <c r="M837" s="209"/>
    </row>
    <row r="838">
      <c r="A838" s="207"/>
      <c r="B838" s="212"/>
      <c r="C838" s="207"/>
      <c r="D838" s="212"/>
      <c r="E838" s="207"/>
      <c r="F838" s="212"/>
      <c r="G838" s="207"/>
      <c r="H838" s="207"/>
      <c r="I838" s="207"/>
      <c r="J838" s="207"/>
      <c r="K838" s="207"/>
      <c r="L838" s="207"/>
      <c r="M838" s="207"/>
    </row>
    <row r="839">
      <c r="A839" s="209"/>
      <c r="B839" s="210"/>
      <c r="C839" s="209"/>
      <c r="D839" s="210"/>
      <c r="E839" s="209"/>
      <c r="F839" s="210"/>
      <c r="G839" s="209"/>
      <c r="H839" s="209"/>
      <c r="I839" s="209"/>
      <c r="J839" s="209"/>
      <c r="K839" s="209"/>
      <c r="L839" s="209"/>
      <c r="M839" s="209"/>
    </row>
    <row r="840">
      <c r="A840" s="207"/>
      <c r="B840" s="212"/>
      <c r="C840" s="207"/>
      <c r="D840" s="212"/>
      <c r="E840" s="207"/>
      <c r="F840" s="212"/>
      <c r="G840" s="207"/>
      <c r="H840" s="207"/>
      <c r="I840" s="207"/>
      <c r="J840" s="207"/>
      <c r="K840" s="207"/>
      <c r="L840" s="207"/>
      <c r="M840" s="207"/>
    </row>
    <row r="841">
      <c r="A841" s="209"/>
      <c r="B841" s="210"/>
      <c r="C841" s="209"/>
      <c r="D841" s="210"/>
      <c r="E841" s="209"/>
      <c r="F841" s="210"/>
      <c r="G841" s="209"/>
      <c r="H841" s="209"/>
      <c r="I841" s="209"/>
      <c r="J841" s="209"/>
      <c r="K841" s="209"/>
      <c r="L841" s="209"/>
      <c r="M841" s="209"/>
    </row>
    <row r="842">
      <c r="A842" s="207"/>
      <c r="B842" s="212"/>
      <c r="C842" s="207"/>
      <c r="D842" s="212"/>
      <c r="E842" s="207"/>
      <c r="F842" s="212"/>
      <c r="G842" s="207"/>
      <c r="H842" s="207"/>
      <c r="I842" s="207"/>
      <c r="J842" s="207"/>
      <c r="K842" s="207"/>
      <c r="L842" s="207"/>
      <c r="M842" s="207"/>
    </row>
    <row r="843">
      <c r="A843" s="209"/>
      <c r="B843" s="210"/>
      <c r="C843" s="209"/>
      <c r="D843" s="210"/>
      <c r="E843" s="209"/>
      <c r="F843" s="210"/>
      <c r="G843" s="209"/>
      <c r="H843" s="209"/>
      <c r="I843" s="209"/>
      <c r="J843" s="209"/>
      <c r="K843" s="209"/>
      <c r="L843" s="209"/>
      <c r="M843" s="209"/>
    </row>
    <row r="844">
      <c r="A844" s="207"/>
      <c r="B844" s="212"/>
      <c r="C844" s="207"/>
      <c r="D844" s="212"/>
      <c r="E844" s="207"/>
      <c r="F844" s="212"/>
      <c r="G844" s="207"/>
      <c r="H844" s="207"/>
      <c r="I844" s="207"/>
      <c r="J844" s="207"/>
      <c r="K844" s="207"/>
      <c r="L844" s="207"/>
      <c r="M844" s="207"/>
    </row>
    <row r="845">
      <c r="A845" s="209"/>
      <c r="B845" s="210"/>
      <c r="C845" s="209"/>
      <c r="D845" s="210"/>
      <c r="E845" s="209"/>
      <c r="F845" s="210"/>
      <c r="G845" s="209"/>
      <c r="H845" s="209"/>
      <c r="I845" s="209"/>
      <c r="J845" s="209"/>
      <c r="K845" s="209"/>
      <c r="L845" s="209"/>
      <c r="M845" s="209"/>
    </row>
    <row r="846">
      <c r="A846" s="207"/>
      <c r="B846" s="212"/>
      <c r="C846" s="207"/>
      <c r="D846" s="212"/>
      <c r="E846" s="207"/>
      <c r="F846" s="212"/>
      <c r="G846" s="207"/>
      <c r="H846" s="207"/>
      <c r="I846" s="207"/>
      <c r="J846" s="207"/>
      <c r="K846" s="207"/>
      <c r="L846" s="207"/>
      <c r="M846" s="207"/>
    </row>
    <row r="847">
      <c r="A847" s="209"/>
      <c r="B847" s="210"/>
      <c r="C847" s="209"/>
      <c r="D847" s="210"/>
      <c r="E847" s="209"/>
      <c r="F847" s="210"/>
      <c r="G847" s="209"/>
      <c r="H847" s="209"/>
      <c r="I847" s="209"/>
      <c r="J847" s="209"/>
      <c r="K847" s="209"/>
      <c r="L847" s="209"/>
      <c r="M847" s="209"/>
    </row>
    <row r="848">
      <c r="A848" s="207"/>
      <c r="B848" s="212"/>
      <c r="C848" s="207"/>
      <c r="D848" s="212"/>
      <c r="E848" s="207"/>
      <c r="F848" s="212"/>
      <c r="G848" s="207"/>
      <c r="H848" s="207"/>
      <c r="I848" s="207"/>
      <c r="J848" s="207"/>
      <c r="K848" s="207"/>
      <c r="L848" s="207"/>
      <c r="M848" s="207"/>
    </row>
    <row r="849">
      <c r="A849" s="209"/>
      <c r="B849" s="210"/>
      <c r="C849" s="209"/>
      <c r="D849" s="210"/>
      <c r="E849" s="209"/>
      <c r="F849" s="210"/>
      <c r="G849" s="209"/>
      <c r="H849" s="209"/>
      <c r="I849" s="209"/>
      <c r="J849" s="209"/>
      <c r="K849" s="209"/>
      <c r="L849" s="209"/>
      <c r="M849" s="209"/>
    </row>
    <row r="850">
      <c r="A850" s="207"/>
      <c r="B850" s="212"/>
      <c r="C850" s="207"/>
      <c r="D850" s="212"/>
      <c r="E850" s="207"/>
      <c r="F850" s="212"/>
      <c r="G850" s="207"/>
      <c r="H850" s="207"/>
      <c r="I850" s="207"/>
      <c r="J850" s="207"/>
      <c r="K850" s="207"/>
      <c r="L850" s="207"/>
      <c r="M850" s="207"/>
    </row>
    <row r="851">
      <c r="A851" s="209"/>
      <c r="B851" s="210"/>
      <c r="C851" s="209"/>
      <c r="D851" s="210"/>
      <c r="E851" s="209"/>
      <c r="F851" s="210"/>
      <c r="G851" s="209"/>
      <c r="H851" s="209"/>
      <c r="I851" s="209"/>
      <c r="J851" s="209"/>
      <c r="K851" s="209"/>
      <c r="L851" s="209"/>
      <c r="M851" s="209"/>
    </row>
    <row r="852">
      <c r="A852" s="207"/>
      <c r="B852" s="212"/>
      <c r="C852" s="207"/>
      <c r="D852" s="212"/>
      <c r="E852" s="207"/>
      <c r="F852" s="212"/>
      <c r="G852" s="207"/>
      <c r="H852" s="207"/>
      <c r="I852" s="207"/>
      <c r="J852" s="207"/>
      <c r="K852" s="207"/>
      <c r="L852" s="207"/>
      <c r="M852" s="207"/>
    </row>
    <row r="853">
      <c r="A853" s="209"/>
      <c r="B853" s="210"/>
      <c r="C853" s="209"/>
      <c r="D853" s="210"/>
      <c r="E853" s="209"/>
      <c r="F853" s="210"/>
      <c r="G853" s="209"/>
      <c r="H853" s="209"/>
      <c r="I853" s="209"/>
      <c r="J853" s="209"/>
      <c r="K853" s="209"/>
      <c r="L853" s="209"/>
      <c r="M853" s="209"/>
    </row>
    <row r="854">
      <c r="A854" s="207"/>
      <c r="B854" s="212"/>
      <c r="C854" s="207"/>
      <c r="D854" s="212"/>
      <c r="E854" s="207"/>
      <c r="F854" s="212"/>
      <c r="G854" s="207"/>
      <c r="H854" s="207"/>
      <c r="I854" s="207"/>
      <c r="J854" s="207"/>
      <c r="K854" s="207"/>
      <c r="L854" s="207"/>
      <c r="M854" s="207"/>
    </row>
    <row r="855">
      <c r="A855" s="209"/>
      <c r="B855" s="210"/>
      <c r="C855" s="209"/>
      <c r="D855" s="210"/>
      <c r="E855" s="209"/>
      <c r="F855" s="210"/>
      <c r="G855" s="209"/>
      <c r="H855" s="209"/>
      <c r="I855" s="209"/>
      <c r="J855" s="209"/>
      <c r="K855" s="209"/>
      <c r="L855" s="209"/>
      <c r="M855" s="209"/>
    </row>
    <row r="856">
      <c r="A856" s="207"/>
      <c r="B856" s="212"/>
      <c r="C856" s="207"/>
      <c r="D856" s="212"/>
      <c r="E856" s="207"/>
      <c r="F856" s="212"/>
      <c r="G856" s="207"/>
      <c r="H856" s="207"/>
      <c r="I856" s="207"/>
      <c r="J856" s="207"/>
      <c r="K856" s="207"/>
      <c r="L856" s="207"/>
      <c r="M856" s="207"/>
    </row>
    <row r="857">
      <c r="A857" s="209"/>
      <c r="B857" s="210"/>
      <c r="C857" s="209"/>
      <c r="D857" s="210"/>
      <c r="E857" s="209"/>
      <c r="F857" s="210"/>
      <c r="G857" s="209"/>
      <c r="H857" s="209"/>
      <c r="I857" s="209"/>
      <c r="J857" s="209"/>
      <c r="K857" s="209"/>
      <c r="L857" s="209"/>
      <c r="M857" s="209"/>
    </row>
    <row r="858">
      <c r="A858" s="207"/>
      <c r="B858" s="212"/>
      <c r="C858" s="207"/>
      <c r="D858" s="212"/>
      <c r="E858" s="207"/>
      <c r="F858" s="212"/>
      <c r="G858" s="207"/>
      <c r="H858" s="207"/>
      <c r="I858" s="207"/>
      <c r="J858" s="207"/>
      <c r="K858" s="207"/>
      <c r="L858" s="207"/>
      <c r="M858" s="207"/>
    </row>
    <row r="859">
      <c r="A859" s="209"/>
      <c r="B859" s="210"/>
      <c r="C859" s="209"/>
      <c r="D859" s="210"/>
      <c r="E859" s="209"/>
      <c r="F859" s="210"/>
      <c r="G859" s="209"/>
      <c r="H859" s="209"/>
      <c r="I859" s="209"/>
      <c r="J859" s="209"/>
      <c r="K859" s="209"/>
      <c r="L859" s="209"/>
      <c r="M859" s="209"/>
    </row>
    <row r="860">
      <c r="A860" s="207"/>
      <c r="B860" s="212"/>
      <c r="C860" s="207"/>
      <c r="D860" s="212"/>
      <c r="E860" s="207"/>
      <c r="F860" s="212"/>
      <c r="G860" s="207"/>
      <c r="H860" s="207"/>
      <c r="I860" s="207"/>
      <c r="J860" s="207"/>
      <c r="K860" s="207"/>
      <c r="L860" s="207"/>
      <c r="M860" s="207"/>
    </row>
    <row r="861">
      <c r="A861" s="209"/>
      <c r="B861" s="210"/>
      <c r="C861" s="209"/>
      <c r="D861" s="210"/>
      <c r="E861" s="209"/>
      <c r="F861" s="210"/>
      <c r="G861" s="209"/>
      <c r="H861" s="209"/>
      <c r="I861" s="209"/>
      <c r="J861" s="209"/>
      <c r="K861" s="209"/>
      <c r="L861" s="209"/>
      <c r="M861" s="209"/>
    </row>
    <row r="862">
      <c r="A862" s="207"/>
      <c r="B862" s="212"/>
      <c r="C862" s="207"/>
      <c r="D862" s="212"/>
      <c r="E862" s="207"/>
      <c r="F862" s="212"/>
      <c r="G862" s="207"/>
      <c r="H862" s="207"/>
      <c r="I862" s="207"/>
      <c r="J862" s="207"/>
      <c r="K862" s="207"/>
      <c r="L862" s="207"/>
      <c r="M862" s="207"/>
    </row>
    <row r="863">
      <c r="A863" s="209"/>
      <c r="B863" s="210"/>
      <c r="C863" s="209"/>
      <c r="D863" s="210"/>
      <c r="E863" s="209"/>
      <c r="F863" s="210"/>
      <c r="G863" s="209"/>
      <c r="H863" s="209"/>
      <c r="I863" s="209"/>
      <c r="J863" s="209"/>
      <c r="K863" s="209"/>
      <c r="L863" s="209"/>
      <c r="M863" s="209"/>
    </row>
    <row r="864">
      <c r="A864" s="207"/>
      <c r="B864" s="212"/>
      <c r="C864" s="207"/>
      <c r="D864" s="212"/>
      <c r="E864" s="207"/>
      <c r="F864" s="212"/>
      <c r="G864" s="207"/>
      <c r="H864" s="207"/>
      <c r="I864" s="207"/>
      <c r="J864" s="207"/>
      <c r="K864" s="207"/>
      <c r="L864" s="207"/>
      <c r="M864" s="207"/>
    </row>
    <row r="865">
      <c r="A865" s="209"/>
      <c r="B865" s="210"/>
      <c r="C865" s="209"/>
      <c r="D865" s="210"/>
      <c r="E865" s="209"/>
      <c r="F865" s="210"/>
      <c r="G865" s="209"/>
      <c r="H865" s="209"/>
      <c r="I865" s="209"/>
      <c r="J865" s="209"/>
      <c r="K865" s="209"/>
      <c r="L865" s="209"/>
      <c r="M865" s="209"/>
    </row>
    <row r="866">
      <c r="A866" s="207"/>
      <c r="B866" s="212"/>
      <c r="C866" s="207"/>
      <c r="D866" s="212"/>
      <c r="E866" s="207"/>
      <c r="F866" s="212"/>
      <c r="G866" s="207"/>
      <c r="H866" s="207"/>
      <c r="I866" s="207"/>
      <c r="J866" s="207"/>
      <c r="K866" s="207"/>
      <c r="L866" s="207"/>
      <c r="M866" s="207"/>
    </row>
    <row r="867">
      <c r="A867" s="209"/>
      <c r="B867" s="210"/>
      <c r="C867" s="209"/>
      <c r="D867" s="210"/>
      <c r="E867" s="209"/>
      <c r="F867" s="210"/>
      <c r="G867" s="209"/>
      <c r="H867" s="209"/>
      <c r="I867" s="209"/>
      <c r="J867" s="209"/>
      <c r="K867" s="209"/>
      <c r="L867" s="209"/>
      <c r="M867" s="209"/>
    </row>
    <row r="868">
      <c r="A868" s="207"/>
      <c r="B868" s="207"/>
      <c r="C868" s="207"/>
      <c r="D868" s="212"/>
      <c r="E868" s="207"/>
      <c r="F868" s="212"/>
      <c r="G868" s="207"/>
      <c r="H868" s="207"/>
      <c r="I868" s="207"/>
      <c r="J868" s="207"/>
      <c r="K868" s="207"/>
      <c r="L868" s="207"/>
      <c r="M868" s="207"/>
    </row>
    <row r="869">
      <c r="A869" s="209"/>
      <c r="B869" s="210"/>
      <c r="C869" s="209"/>
      <c r="D869" s="210"/>
      <c r="E869" s="209"/>
      <c r="F869" s="210"/>
      <c r="G869" s="209"/>
      <c r="H869" s="209"/>
      <c r="I869" s="209"/>
      <c r="J869" s="209"/>
      <c r="K869" s="209"/>
      <c r="L869" s="209"/>
      <c r="M869" s="209"/>
    </row>
    <row r="870">
      <c r="A870" s="207"/>
      <c r="B870" s="212"/>
      <c r="C870" s="207"/>
      <c r="D870" s="212"/>
      <c r="E870" s="207"/>
      <c r="F870" s="212"/>
      <c r="G870" s="207"/>
      <c r="H870" s="207"/>
      <c r="I870" s="207"/>
      <c r="J870" s="207"/>
      <c r="K870" s="207"/>
      <c r="L870" s="207"/>
      <c r="M870" s="207"/>
    </row>
    <row r="871">
      <c r="A871" s="209"/>
      <c r="B871" s="210"/>
      <c r="C871" s="209"/>
      <c r="D871" s="210"/>
      <c r="E871" s="209"/>
      <c r="F871" s="210"/>
      <c r="G871" s="209"/>
      <c r="H871" s="209"/>
      <c r="I871" s="209"/>
      <c r="J871" s="209"/>
      <c r="K871" s="209"/>
      <c r="L871" s="209"/>
      <c r="M871" s="209"/>
    </row>
    <row r="872">
      <c r="A872" s="207"/>
      <c r="B872" s="212"/>
      <c r="C872" s="207"/>
      <c r="D872" s="212"/>
      <c r="E872" s="207"/>
      <c r="F872" s="212"/>
      <c r="G872" s="207"/>
      <c r="H872" s="207"/>
      <c r="I872" s="207"/>
      <c r="J872" s="207"/>
      <c r="K872" s="207"/>
      <c r="L872" s="207"/>
      <c r="M872" s="207"/>
    </row>
    <row r="873">
      <c r="A873" s="209"/>
      <c r="B873" s="210"/>
      <c r="C873" s="209"/>
      <c r="D873" s="210"/>
      <c r="E873" s="209"/>
      <c r="F873" s="210"/>
      <c r="G873" s="209"/>
      <c r="H873" s="209"/>
      <c r="I873" s="209"/>
      <c r="J873" s="209"/>
      <c r="K873" s="209"/>
      <c r="L873" s="209"/>
      <c r="M873" s="209"/>
    </row>
    <row r="874">
      <c r="A874" s="207"/>
      <c r="B874" s="212"/>
      <c r="C874" s="207"/>
      <c r="D874" s="212"/>
      <c r="E874" s="207"/>
      <c r="F874" s="217"/>
      <c r="G874" s="207"/>
      <c r="H874" s="207"/>
      <c r="I874" s="207"/>
      <c r="J874" s="207"/>
      <c r="K874" s="207"/>
      <c r="L874" s="207"/>
      <c r="M874" s="207"/>
    </row>
    <row r="875">
      <c r="A875" s="209"/>
      <c r="B875" s="210"/>
      <c r="C875" s="209"/>
      <c r="D875" s="210"/>
      <c r="E875" s="209"/>
      <c r="F875" s="210"/>
      <c r="G875" s="209"/>
      <c r="H875" s="209"/>
      <c r="I875" s="209"/>
      <c r="J875" s="209"/>
      <c r="K875" s="209"/>
      <c r="L875" s="209"/>
      <c r="M875" s="209"/>
    </row>
    <row r="876">
      <c r="A876" s="207"/>
      <c r="B876" s="212"/>
      <c r="C876" s="207"/>
      <c r="D876" s="212"/>
      <c r="E876" s="207"/>
      <c r="F876" s="212"/>
      <c r="G876" s="207"/>
      <c r="H876" s="207"/>
      <c r="I876" s="207"/>
      <c r="J876" s="207"/>
      <c r="K876" s="207"/>
      <c r="L876" s="207"/>
      <c r="M876" s="207"/>
    </row>
    <row r="877">
      <c r="A877" s="209"/>
      <c r="B877" s="210"/>
      <c r="C877" s="209"/>
      <c r="D877" s="210"/>
      <c r="E877" s="209"/>
      <c r="F877" s="210"/>
      <c r="G877" s="209"/>
      <c r="H877" s="209"/>
      <c r="I877" s="209"/>
      <c r="J877" s="209"/>
      <c r="K877" s="209"/>
      <c r="L877" s="209"/>
      <c r="M877" s="209"/>
    </row>
    <row r="878">
      <c r="A878" s="207"/>
      <c r="B878" s="212"/>
      <c r="C878" s="207"/>
      <c r="D878" s="212"/>
      <c r="E878" s="207"/>
      <c r="F878" s="212"/>
      <c r="G878" s="207"/>
      <c r="H878" s="207"/>
      <c r="I878" s="207"/>
      <c r="J878" s="207"/>
      <c r="K878" s="207"/>
      <c r="L878" s="207"/>
      <c r="M878" s="207"/>
    </row>
    <row r="879">
      <c r="A879" s="209"/>
      <c r="B879" s="210"/>
      <c r="C879" s="209"/>
      <c r="D879" s="210"/>
      <c r="E879" s="209"/>
      <c r="F879" s="210"/>
      <c r="G879" s="209"/>
      <c r="H879" s="209"/>
      <c r="I879" s="209"/>
      <c r="J879" s="209"/>
      <c r="K879" s="209"/>
      <c r="L879" s="209"/>
      <c r="M879" s="209"/>
    </row>
    <row r="880">
      <c r="A880" s="207"/>
      <c r="B880" s="212"/>
      <c r="C880" s="207"/>
      <c r="D880" s="212"/>
      <c r="E880" s="207"/>
      <c r="F880" s="212"/>
      <c r="G880" s="207"/>
      <c r="H880" s="207"/>
      <c r="I880" s="207"/>
      <c r="J880" s="207"/>
      <c r="K880" s="207"/>
      <c r="L880" s="207"/>
      <c r="M880" s="207"/>
    </row>
    <row r="881">
      <c r="A881" s="209"/>
      <c r="B881" s="210"/>
      <c r="C881" s="209"/>
      <c r="D881" s="210"/>
      <c r="E881" s="209"/>
      <c r="F881" s="210"/>
      <c r="G881" s="209"/>
      <c r="H881" s="209"/>
      <c r="I881" s="209"/>
      <c r="J881" s="209"/>
      <c r="K881" s="209"/>
      <c r="L881" s="209"/>
      <c r="M881" s="209"/>
    </row>
    <row r="882">
      <c r="A882" s="207"/>
      <c r="B882" s="212"/>
      <c r="C882" s="207"/>
      <c r="D882" s="212"/>
      <c r="E882" s="207"/>
      <c r="F882" s="212"/>
      <c r="G882" s="207"/>
      <c r="H882" s="207"/>
      <c r="I882" s="207"/>
      <c r="J882" s="207"/>
      <c r="K882" s="207"/>
      <c r="L882" s="207"/>
      <c r="M882" s="207"/>
    </row>
    <row r="883">
      <c r="A883" s="209"/>
      <c r="B883" s="210"/>
      <c r="C883" s="209"/>
      <c r="D883" s="210"/>
      <c r="E883" s="209"/>
      <c r="F883" s="210"/>
      <c r="G883" s="209"/>
      <c r="H883" s="209"/>
      <c r="I883" s="209"/>
      <c r="J883" s="209"/>
      <c r="K883" s="209"/>
      <c r="L883" s="209"/>
      <c r="M883" s="209"/>
    </row>
    <row r="884">
      <c r="A884" s="207"/>
      <c r="B884" s="212"/>
      <c r="C884" s="207"/>
      <c r="D884" s="212"/>
      <c r="E884" s="207"/>
      <c r="F884" s="212"/>
      <c r="G884" s="207"/>
      <c r="H884" s="207"/>
      <c r="I884" s="207"/>
      <c r="J884" s="207"/>
      <c r="K884" s="207"/>
      <c r="L884" s="207"/>
      <c r="M884" s="207"/>
    </row>
    <row r="885">
      <c r="A885" s="209"/>
      <c r="B885" s="214"/>
      <c r="C885" s="209"/>
      <c r="D885" s="210"/>
      <c r="E885" s="209"/>
      <c r="F885" s="210"/>
      <c r="G885" s="209"/>
      <c r="H885" s="209"/>
      <c r="I885" s="209"/>
      <c r="J885" s="209"/>
      <c r="K885" s="209"/>
      <c r="L885" s="209"/>
      <c r="M885" s="209"/>
    </row>
    <row r="886">
      <c r="A886" s="207"/>
      <c r="B886" s="208"/>
      <c r="C886" s="207"/>
      <c r="D886" s="212"/>
      <c r="E886" s="207"/>
      <c r="F886" s="212"/>
      <c r="G886" s="207"/>
      <c r="H886" s="207"/>
      <c r="I886" s="207"/>
      <c r="J886" s="207"/>
      <c r="K886" s="207"/>
      <c r="L886" s="207"/>
      <c r="M886" s="207"/>
    </row>
    <row r="887">
      <c r="A887" s="209"/>
      <c r="B887" s="214"/>
      <c r="C887" s="209"/>
      <c r="D887" s="210"/>
      <c r="E887" s="209"/>
      <c r="F887" s="210"/>
      <c r="G887" s="209"/>
      <c r="H887" s="209"/>
      <c r="I887" s="209"/>
      <c r="J887" s="209"/>
      <c r="K887" s="209"/>
      <c r="L887" s="209"/>
      <c r="M887" s="209"/>
    </row>
    <row r="888">
      <c r="A888" s="207"/>
      <c r="B888" s="208"/>
      <c r="C888" s="207"/>
      <c r="D888" s="212"/>
      <c r="E888" s="207"/>
      <c r="F888" s="212"/>
      <c r="G888" s="207"/>
      <c r="H888" s="207"/>
      <c r="I888" s="207"/>
      <c r="J888" s="207"/>
      <c r="K888" s="207"/>
      <c r="L888" s="207"/>
      <c r="M888" s="207"/>
    </row>
    <row r="889">
      <c r="A889" s="209"/>
      <c r="B889" s="214"/>
      <c r="C889" s="209"/>
      <c r="D889" s="210"/>
      <c r="E889" s="209"/>
      <c r="F889" s="210"/>
      <c r="G889" s="209"/>
      <c r="H889" s="209"/>
      <c r="I889" s="209"/>
      <c r="J889" s="209"/>
      <c r="K889" s="209"/>
      <c r="L889" s="209"/>
      <c r="M889" s="209"/>
    </row>
    <row r="890">
      <c r="A890" s="207"/>
      <c r="B890" s="208"/>
      <c r="C890" s="207"/>
      <c r="D890" s="212"/>
      <c r="E890" s="207"/>
      <c r="F890" s="212"/>
      <c r="G890" s="207"/>
      <c r="H890" s="207"/>
      <c r="I890" s="207"/>
      <c r="J890" s="207"/>
      <c r="K890" s="207"/>
      <c r="L890" s="207"/>
      <c r="M890" s="207"/>
    </row>
    <row r="891">
      <c r="A891" s="209"/>
      <c r="B891" s="214"/>
      <c r="C891" s="209"/>
      <c r="D891" s="210"/>
      <c r="E891" s="209"/>
      <c r="F891" s="210"/>
      <c r="G891" s="209"/>
      <c r="H891" s="209"/>
      <c r="I891" s="209"/>
      <c r="J891" s="209"/>
      <c r="K891" s="209"/>
      <c r="L891" s="209"/>
      <c r="M891" s="209"/>
    </row>
    <row r="892">
      <c r="A892" s="207"/>
      <c r="B892" s="208"/>
      <c r="C892" s="207"/>
      <c r="D892" s="212"/>
      <c r="E892" s="207"/>
      <c r="F892" s="212"/>
      <c r="G892" s="207"/>
      <c r="H892" s="207"/>
      <c r="I892" s="207"/>
      <c r="J892" s="207"/>
      <c r="K892" s="207"/>
      <c r="L892" s="207"/>
      <c r="M892" s="207"/>
    </row>
    <row r="893">
      <c r="A893" s="209"/>
      <c r="B893" s="214"/>
      <c r="C893" s="209"/>
      <c r="D893" s="210"/>
      <c r="E893" s="209"/>
      <c r="F893" s="210"/>
      <c r="G893" s="209"/>
      <c r="H893" s="209"/>
      <c r="I893" s="209"/>
      <c r="J893" s="209"/>
      <c r="K893" s="209"/>
      <c r="L893" s="209"/>
      <c r="M893" s="209"/>
    </row>
    <row r="894">
      <c r="A894" s="207"/>
      <c r="B894" s="208"/>
      <c r="C894" s="207"/>
      <c r="D894" s="217"/>
      <c r="E894" s="207"/>
      <c r="F894" s="212"/>
      <c r="G894" s="207"/>
      <c r="H894" s="207"/>
      <c r="I894" s="207"/>
      <c r="J894" s="207"/>
      <c r="K894" s="207"/>
      <c r="L894" s="207"/>
      <c r="M894" s="207"/>
    </row>
    <row r="895">
      <c r="A895" s="209"/>
      <c r="B895" s="214"/>
      <c r="C895" s="209"/>
      <c r="D895" s="210"/>
      <c r="E895" s="209"/>
      <c r="F895" s="210"/>
      <c r="G895" s="209"/>
      <c r="H895" s="209"/>
      <c r="I895" s="209"/>
      <c r="J895" s="209"/>
      <c r="K895" s="209"/>
      <c r="L895" s="209"/>
      <c r="M895" s="209"/>
    </row>
    <row r="896">
      <c r="A896" s="207"/>
      <c r="B896" s="208"/>
      <c r="C896" s="207"/>
      <c r="D896" s="212"/>
      <c r="E896" s="207"/>
      <c r="F896" s="212"/>
      <c r="G896" s="207"/>
      <c r="H896" s="207"/>
      <c r="I896" s="207"/>
      <c r="J896" s="207"/>
      <c r="K896" s="207"/>
      <c r="L896" s="207"/>
      <c r="M896" s="207"/>
    </row>
    <row r="897">
      <c r="A897" s="209"/>
      <c r="B897" s="214"/>
      <c r="C897" s="209"/>
      <c r="D897" s="210"/>
      <c r="E897" s="209"/>
      <c r="F897" s="210"/>
      <c r="G897" s="209"/>
      <c r="H897" s="209"/>
      <c r="I897" s="209"/>
      <c r="J897" s="209"/>
      <c r="K897" s="209"/>
      <c r="L897" s="209"/>
      <c r="M897" s="209"/>
    </row>
    <row r="898">
      <c r="A898" s="207"/>
      <c r="B898" s="208"/>
      <c r="C898" s="207"/>
      <c r="D898" s="212"/>
      <c r="E898" s="207"/>
      <c r="F898" s="212"/>
      <c r="G898" s="207"/>
      <c r="H898" s="207"/>
      <c r="I898" s="207"/>
      <c r="J898" s="207"/>
      <c r="K898" s="207"/>
      <c r="L898" s="207"/>
      <c r="M898" s="207"/>
    </row>
    <row r="899">
      <c r="A899" s="209"/>
      <c r="B899" s="214"/>
      <c r="C899" s="209"/>
      <c r="D899" s="210"/>
      <c r="E899" s="209"/>
      <c r="F899" s="210"/>
      <c r="G899" s="209"/>
      <c r="H899" s="209"/>
      <c r="I899" s="209"/>
      <c r="J899" s="209"/>
      <c r="K899" s="209"/>
      <c r="L899" s="209"/>
      <c r="M899" s="209"/>
    </row>
    <row r="900">
      <c r="A900" s="207"/>
      <c r="B900" s="208"/>
      <c r="C900" s="207"/>
      <c r="D900" s="212"/>
      <c r="E900" s="207"/>
      <c r="F900" s="212"/>
      <c r="G900" s="207"/>
      <c r="H900" s="207"/>
      <c r="I900" s="207"/>
      <c r="J900" s="207"/>
      <c r="K900" s="207"/>
      <c r="L900" s="207"/>
      <c r="M900" s="207"/>
    </row>
    <row r="901">
      <c r="A901" s="209"/>
      <c r="B901" s="214"/>
      <c r="C901" s="209"/>
      <c r="D901" s="210"/>
      <c r="E901" s="209"/>
      <c r="F901" s="210"/>
      <c r="G901" s="209"/>
      <c r="H901" s="209"/>
      <c r="I901" s="209"/>
      <c r="J901" s="209"/>
      <c r="K901" s="209"/>
      <c r="L901" s="209"/>
      <c r="M901" s="209"/>
    </row>
    <row r="902">
      <c r="A902" s="207"/>
      <c r="B902" s="208"/>
      <c r="C902" s="207"/>
      <c r="D902" s="212"/>
      <c r="E902" s="207"/>
      <c r="F902" s="212"/>
      <c r="G902" s="207"/>
      <c r="H902" s="207"/>
      <c r="I902" s="207"/>
      <c r="J902" s="207"/>
      <c r="K902" s="207"/>
      <c r="L902" s="207"/>
      <c r="M902" s="207"/>
    </row>
    <row r="903">
      <c r="A903" s="209"/>
      <c r="B903" s="214"/>
      <c r="C903" s="209"/>
      <c r="D903" s="210"/>
      <c r="E903" s="209"/>
      <c r="F903" s="210"/>
      <c r="G903" s="209"/>
      <c r="H903" s="209"/>
      <c r="I903" s="209"/>
      <c r="J903" s="209"/>
      <c r="K903" s="209"/>
      <c r="L903" s="209"/>
      <c r="M903" s="209"/>
    </row>
    <row r="904">
      <c r="A904" s="207"/>
      <c r="B904" s="212"/>
      <c r="C904" s="207"/>
      <c r="D904" s="212"/>
      <c r="E904" s="207"/>
      <c r="F904" s="212"/>
      <c r="G904" s="207"/>
      <c r="H904" s="207"/>
      <c r="I904" s="207"/>
      <c r="J904" s="207"/>
      <c r="K904" s="207"/>
      <c r="L904" s="207"/>
      <c r="M904" s="207"/>
    </row>
    <row r="905">
      <c r="A905" s="209"/>
      <c r="B905" s="210"/>
      <c r="C905" s="209"/>
      <c r="D905" s="210"/>
      <c r="E905" s="209"/>
      <c r="F905" s="210"/>
      <c r="G905" s="209"/>
      <c r="H905" s="209"/>
      <c r="I905" s="209"/>
      <c r="J905" s="209"/>
      <c r="K905" s="209"/>
      <c r="L905" s="209"/>
      <c r="M905" s="209"/>
    </row>
    <row r="906">
      <c r="A906" s="207"/>
      <c r="B906" s="208"/>
      <c r="C906" s="207"/>
      <c r="D906" s="212"/>
      <c r="E906" s="207"/>
      <c r="F906" s="212"/>
      <c r="G906" s="207"/>
      <c r="H906" s="207"/>
      <c r="I906" s="207"/>
      <c r="J906" s="207"/>
      <c r="K906" s="207"/>
      <c r="L906" s="207"/>
      <c r="M906" s="207"/>
    </row>
    <row r="907">
      <c r="A907" s="209"/>
      <c r="B907" s="210"/>
      <c r="C907" s="209"/>
      <c r="D907" s="210"/>
      <c r="E907" s="209"/>
      <c r="F907" s="210"/>
      <c r="G907" s="209"/>
      <c r="H907" s="209"/>
      <c r="I907" s="209"/>
      <c r="J907" s="209"/>
      <c r="K907" s="209"/>
      <c r="L907" s="209"/>
      <c r="M907" s="209"/>
    </row>
    <row r="908">
      <c r="A908" s="207"/>
      <c r="B908" s="208"/>
      <c r="C908" s="207"/>
      <c r="D908" s="212"/>
      <c r="E908" s="207"/>
      <c r="F908" s="212"/>
      <c r="G908" s="207"/>
      <c r="H908" s="207"/>
      <c r="I908" s="207"/>
      <c r="J908" s="207"/>
      <c r="K908" s="207"/>
      <c r="L908" s="207"/>
      <c r="M908" s="207"/>
    </row>
    <row r="909">
      <c r="A909" s="209"/>
      <c r="B909" s="210"/>
      <c r="C909" s="209"/>
      <c r="D909" s="210"/>
      <c r="E909" s="209"/>
      <c r="F909" s="210"/>
      <c r="G909" s="209"/>
      <c r="H909" s="209"/>
      <c r="I909" s="209"/>
      <c r="J909" s="209"/>
      <c r="K909" s="209"/>
      <c r="L909" s="209"/>
      <c r="M909" s="209"/>
    </row>
    <row r="910">
      <c r="A910" s="207"/>
      <c r="B910" s="208"/>
      <c r="C910" s="207"/>
      <c r="D910" s="212"/>
      <c r="E910" s="207"/>
      <c r="F910" s="212"/>
      <c r="G910" s="207"/>
      <c r="H910" s="207"/>
      <c r="I910" s="207"/>
      <c r="J910" s="207"/>
      <c r="K910" s="207"/>
      <c r="L910" s="207"/>
      <c r="M910" s="207"/>
    </row>
    <row r="911">
      <c r="A911" s="209"/>
      <c r="B911" s="214"/>
      <c r="C911" s="209"/>
      <c r="D911" s="210"/>
      <c r="E911" s="209"/>
      <c r="F911" s="210"/>
      <c r="G911" s="209"/>
      <c r="H911" s="209"/>
      <c r="I911" s="209"/>
      <c r="J911" s="209"/>
      <c r="K911" s="209"/>
      <c r="L911" s="209"/>
      <c r="M911" s="209"/>
    </row>
    <row r="912">
      <c r="A912" s="207"/>
      <c r="B912" s="208"/>
      <c r="C912" s="207"/>
      <c r="D912" s="212"/>
      <c r="E912" s="207"/>
      <c r="F912" s="212"/>
      <c r="G912" s="207"/>
      <c r="H912" s="207"/>
      <c r="I912" s="207"/>
      <c r="J912" s="207"/>
      <c r="K912" s="207"/>
      <c r="L912" s="207"/>
      <c r="M912" s="207"/>
    </row>
    <row r="913">
      <c r="A913" s="209"/>
      <c r="B913" s="214"/>
      <c r="C913" s="209"/>
      <c r="D913" s="210"/>
      <c r="E913" s="209"/>
      <c r="F913" s="210"/>
      <c r="G913" s="209"/>
      <c r="H913" s="209"/>
      <c r="I913" s="209"/>
      <c r="J913" s="209"/>
      <c r="K913" s="209"/>
      <c r="L913" s="209"/>
      <c r="M913" s="209"/>
    </row>
    <row r="914">
      <c r="A914" s="207"/>
      <c r="B914" s="208"/>
      <c r="C914" s="207"/>
      <c r="D914" s="212"/>
      <c r="E914" s="207"/>
      <c r="F914" s="212"/>
      <c r="G914" s="207"/>
      <c r="H914" s="207"/>
      <c r="I914" s="207"/>
      <c r="J914" s="207"/>
      <c r="K914" s="207"/>
      <c r="L914" s="207"/>
      <c r="M914" s="207"/>
    </row>
    <row r="915">
      <c r="A915" s="209"/>
      <c r="B915" s="214"/>
      <c r="C915" s="209"/>
      <c r="D915" s="210"/>
      <c r="E915" s="209"/>
      <c r="F915" s="210"/>
      <c r="G915" s="209"/>
      <c r="H915" s="209"/>
      <c r="I915" s="209"/>
      <c r="J915" s="209"/>
      <c r="K915" s="209"/>
      <c r="L915" s="209"/>
      <c r="M915" s="209"/>
    </row>
    <row r="916">
      <c r="A916" s="207"/>
      <c r="B916" s="212"/>
      <c r="C916" s="207"/>
      <c r="D916" s="212"/>
      <c r="E916" s="207"/>
      <c r="F916" s="212"/>
      <c r="G916" s="207"/>
      <c r="H916" s="207"/>
      <c r="I916" s="207"/>
      <c r="J916" s="207"/>
      <c r="K916" s="207"/>
      <c r="L916" s="207"/>
      <c r="M916" s="207"/>
    </row>
    <row r="917">
      <c r="A917" s="209"/>
      <c r="B917" s="214"/>
      <c r="C917" s="209"/>
      <c r="D917" s="210"/>
      <c r="E917" s="209"/>
      <c r="F917" s="210"/>
      <c r="G917" s="209"/>
      <c r="H917" s="209"/>
      <c r="I917" s="209"/>
      <c r="J917" s="209"/>
      <c r="K917" s="209"/>
      <c r="L917" s="209"/>
      <c r="M917" s="209"/>
    </row>
    <row r="918">
      <c r="A918" s="207"/>
      <c r="B918" s="208"/>
      <c r="C918" s="207"/>
      <c r="D918" s="212"/>
      <c r="E918" s="207"/>
      <c r="F918" s="212"/>
      <c r="G918" s="207"/>
      <c r="H918" s="207"/>
      <c r="I918" s="207"/>
      <c r="J918" s="207"/>
      <c r="K918" s="207"/>
      <c r="L918" s="207"/>
      <c r="M918" s="207"/>
    </row>
    <row r="919">
      <c r="A919" s="209"/>
      <c r="B919" s="214"/>
      <c r="C919" s="209"/>
      <c r="D919" s="210"/>
      <c r="E919" s="209"/>
      <c r="F919" s="210"/>
      <c r="G919" s="209"/>
      <c r="H919" s="209"/>
      <c r="I919" s="209"/>
      <c r="J919" s="209"/>
      <c r="K919" s="209"/>
      <c r="L919" s="209"/>
      <c r="M919" s="209"/>
    </row>
    <row r="920">
      <c r="A920" s="207"/>
      <c r="B920" s="208"/>
      <c r="C920" s="207"/>
      <c r="D920" s="212"/>
      <c r="E920" s="207"/>
      <c r="F920" s="212"/>
      <c r="G920" s="207"/>
      <c r="H920" s="207"/>
      <c r="I920" s="207"/>
      <c r="J920" s="207"/>
      <c r="K920" s="207"/>
      <c r="L920" s="207"/>
      <c r="M920" s="207"/>
    </row>
    <row r="921">
      <c r="A921" s="209"/>
      <c r="B921" s="210"/>
      <c r="C921" s="209"/>
      <c r="D921" s="210"/>
      <c r="E921" s="209"/>
      <c r="F921" s="210"/>
      <c r="G921" s="209"/>
      <c r="H921" s="209"/>
      <c r="I921" s="209"/>
      <c r="J921" s="209"/>
      <c r="K921" s="209"/>
      <c r="L921" s="209"/>
      <c r="M921" s="209"/>
    </row>
    <row r="922">
      <c r="A922" s="207"/>
      <c r="B922" s="208"/>
      <c r="C922" s="207"/>
      <c r="D922" s="212"/>
      <c r="E922" s="207"/>
      <c r="F922" s="212"/>
      <c r="G922" s="207"/>
      <c r="H922" s="207"/>
      <c r="I922" s="207"/>
      <c r="J922" s="207"/>
      <c r="K922" s="207"/>
      <c r="L922" s="207"/>
      <c r="M922" s="207"/>
    </row>
    <row r="923">
      <c r="A923" s="209"/>
      <c r="B923" s="210"/>
      <c r="C923" s="209"/>
      <c r="D923" s="210"/>
      <c r="E923" s="209"/>
      <c r="F923" s="210"/>
      <c r="G923" s="209"/>
      <c r="H923" s="209"/>
      <c r="I923" s="209"/>
      <c r="J923" s="209"/>
      <c r="K923" s="209"/>
      <c r="L923" s="209"/>
      <c r="M923" s="209"/>
    </row>
    <row r="924">
      <c r="A924" s="207"/>
      <c r="B924" s="208"/>
      <c r="C924" s="207"/>
      <c r="D924" s="212"/>
      <c r="E924" s="207"/>
      <c r="F924" s="212"/>
      <c r="G924" s="207"/>
      <c r="H924" s="207"/>
      <c r="I924" s="207"/>
      <c r="J924" s="207"/>
      <c r="K924" s="207"/>
      <c r="L924" s="207"/>
      <c r="M924" s="207"/>
    </row>
    <row r="925">
      <c r="A925" s="209"/>
      <c r="B925" s="210"/>
      <c r="C925" s="209"/>
      <c r="D925" s="210"/>
      <c r="E925" s="209"/>
      <c r="F925" s="210"/>
      <c r="G925" s="209"/>
      <c r="H925" s="209"/>
      <c r="I925" s="209"/>
      <c r="J925" s="209"/>
      <c r="K925" s="209"/>
      <c r="L925" s="209"/>
      <c r="M925" s="209"/>
    </row>
    <row r="926">
      <c r="A926" s="207"/>
      <c r="B926" s="212"/>
      <c r="C926" s="207"/>
      <c r="D926" s="212"/>
      <c r="E926" s="207"/>
      <c r="F926" s="212"/>
      <c r="G926" s="207"/>
      <c r="H926" s="207"/>
      <c r="I926" s="207"/>
      <c r="J926" s="207"/>
      <c r="K926" s="207"/>
      <c r="L926" s="207"/>
      <c r="M926" s="207"/>
    </row>
    <row r="927">
      <c r="A927" s="209"/>
      <c r="B927" s="210"/>
      <c r="C927" s="209"/>
      <c r="D927" s="210"/>
      <c r="E927" s="209"/>
      <c r="F927" s="210"/>
      <c r="G927" s="209"/>
      <c r="H927" s="209"/>
      <c r="I927" s="209"/>
      <c r="J927" s="209"/>
      <c r="K927" s="209"/>
      <c r="L927" s="209"/>
      <c r="M927" s="209"/>
    </row>
    <row r="928">
      <c r="A928" s="207"/>
      <c r="B928" s="212"/>
      <c r="C928" s="207"/>
      <c r="D928" s="212"/>
      <c r="E928" s="207"/>
      <c r="F928" s="212"/>
      <c r="G928" s="207"/>
      <c r="H928" s="207"/>
      <c r="I928" s="207"/>
      <c r="J928" s="207"/>
      <c r="K928" s="207"/>
      <c r="L928" s="207"/>
      <c r="M928" s="207"/>
    </row>
    <row r="929">
      <c r="A929" s="209"/>
      <c r="B929" s="214"/>
      <c r="C929" s="209"/>
      <c r="D929" s="210"/>
      <c r="E929" s="209"/>
      <c r="F929" s="210"/>
      <c r="G929" s="209"/>
      <c r="H929" s="209"/>
      <c r="I929" s="209"/>
      <c r="J929" s="209"/>
      <c r="K929" s="209"/>
      <c r="L929" s="209"/>
      <c r="M929" s="209"/>
    </row>
    <row r="930">
      <c r="A930" s="207"/>
      <c r="B930" s="212"/>
      <c r="C930" s="207"/>
      <c r="D930" s="212"/>
      <c r="E930" s="207"/>
      <c r="F930" s="212"/>
      <c r="G930" s="207"/>
      <c r="H930" s="207"/>
      <c r="I930" s="207"/>
      <c r="J930" s="207"/>
      <c r="K930" s="207"/>
      <c r="L930" s="207"/>
      <c r="M930" s="207"/>
    </row>
    <row r="931">
      <c r="A931" s="209"/>
      <c r="B931" s="210"/>
      <c r="C931" s="209"/>
      <c r="D931" s="210"/>
      <c r="E931" s="209"/>
      <c r="F931" s="210"/>
      <c r="G931" s="209"/>
      <c r="H931" s="209"/>
      <c r="I931" s="209"/>
      <c r="J931" s="209"/>
      <c r="K931" s="209"/>
      <c r="L931" s="209"/>
      <c r="M931" s="209"/>
    </row>
    <row r="932">
      <c r="A932" s="207"/>
      <c r="B932" s="212"/>
      <c r="C932" s="207"/>
      <c r="D932" s="212"/>
      <c r="E932" s="207"/>
      <c r="F932" s="212"/>
      <c r="G932" s="207"/>
      <c r="H932" s="207"/>
      <c r="I932" s="207"/>
      <c r="J932" s="207"/>
      <c r="K932" s="207"/>
      <c r="L932" s="207"/>
      <c r="M932" s="207"/>
    </row>
    <row r="933">
      <c r="A933" s="209"/>
      <c r="B933" s="210"/>
      <c r="C933" s="209"/>
      <c r="D933" s="210"/>
      <c r="E933" s="209"/>
      <c r="F933" s="210"/>
      <c r="G933" s="209"/>
      <c r="H933" s="209"/>
      <c r="I933" s="209"/>
      <c r="J933" s="209"/>
      <c r="K933" s="209"/>
      <c r="L933" s="209"/>
      <c r="M933" s="209"/>
    </row>
    <row r="934">
      <c r="A934" s="207"/>
      <c r="B934" s="212"/>
      <c r="C934" s="207"/>
      <c r="D934" s="212"/>
      <c r="E934" s="207"/>
      <c r="F934" s="212"/>
      <c r="G934" s="207"/>
      <c r="H934" s="207"/>
      <c r="I934" s="207"/>
      <c r="J934" s="207"/>
      <c r="K934" s="207"/>
      <c r="L934" s="207"/>
      <c r="M934" s="207"/>
    </row>
    <row r="935">
      <c r="A935" s="209"/>
      <c r="B935" s="214"/>
      <c r="C935" s="209"/>
      <c r="D935" s="210"/>
      <c r="E935" s="209"/>
      <c r="F935" s="210"/>
      <c r="G935" s="209"/>
      <c r="H935" s="209"/>
      <c r="I935" s="209"/>
      <c r="J935" s="209"/>
      <c r="K935" s="209"/>
      <c r="L935" s="209"/>
      <c r="M935" s="209"/>
    </row>
    <row r="936">
      <c r="A936" s="207"/>
      <c r="B936" s="208"/>
      <c r="C936" s="207"/>
      <c r="D936" s="212"/>
      <c r="E936" s="207"/>
      <c r="F936" s="212"/>
      <c r="G936" s="207"/>
      <c r="H936" s="207"/>
      <c r="I936" s="207"/>
      <c r="J936" s="207"/>
      <c r="K936" s="207"/>
      <c r="L936" s="207"/>
      <c r="M936" s="207"/>
    </row>
    <row r="937">
      <c r="A937" s="209"/>
      <c r="B937" s="210"/>
      <c r="C937" s="209"/>
      <c r="D937" s="210"/>
      <c r="E937" s="209"/>
      <c r="F937" s="210"/>
      <c r="G937" s="209"/>
      <c r="H937" s="209"/>
      <c r="I937" s="209"/>
      <c r="J937" s="209"/>
      <c r="K937" s="209"/>
      <c r="L937" s="209"/>
      <c r="M937" s="209"/>
    </row>
    <row r="938">
      <c r="A938" s="207"/>
      <c r="B938" s="212"/>
      <c r="C938" s="207"/>
      <c r="D938" s="212"/>
      <c r="E938" s="207"/>
      <c r="F938" s="212"/>
      <c r="G938" s="207"/>
      <c r="H938" s="207"/>
      <c r="I938" s="207"/>
      <c r="J938" s="207"/>
      <c r="K938" s="207"/>
      <c r="L938" s="207"/>
      <c r="M938" s="207"/>
    </row>
    <row r="939">
      <c r="A939" s="209"/>
      <c r="B939" s="210"/>
      <c r="C939" s="209"/>
      <c r="D939" s="210"/>
      <c r="E939" s="209"/>
      <c r="F939" s="210"/>
      <c r="G939" s="209"/>
      <c r="H939" s="209"/>
      <c r="I939" s="209"/>
      <c r="J939" s="209"/>
      <c r="K939" s="209"/>
      <c r="L939" s="209"/>
      <c r="M939" s="209"/>
    </row>
    <row r="940">
      <c r="A940" s="207"/>
      <c r="B940" s="212"/>
      <c r="C940" s="207"/>
      <c r="D940" s="212"/>
      <c r="E940" s="207"/>
      <c r="F940" s="212"/>
      <c r="G940" s="207"/>
      <c r="H940" s="207"/>
      <c r="I940" s="207"/>
      <c r="J940" s="207"/>
      <c r="K940" s="207"/>
      <c r="L940" s="207"/>
      <c r="M940" s="207"/>
    </row>
    <row r="941">
      <c r="A941" s="209"/>
      <c r="B941" s="210"/>
      <c r="C941" s="209"/>
      <c r="D941" s="210"/>
      <c r="E941" s="209"/>
      <c r="F941" s="210"/>
      <c r="G941" s="209"/>
      <c r="H941" s="209"/>
      <c r="I941" s="209"/>
      <c r="J941" s="209"/>
      <c r="K941" s="209"/>
      <c r="L941" s="209"/>
      <c r="M941" s="209"/>
    </row>
    <row r="942">
      <c r="A942" s="207"/>
      <c r="B942" s="212"/>
      <c r="C942" s="207"/>
      <c r="D942" s="212"/>
      <c r="E942" s="207"/>
      <c r="F942" s="212"/>
      <c r="G942" s="207"/>
      <c r="H942" s="207"/>
      <c r="I942" s="207"/>
      <c r="J942" s="207"/>
      <c r="K942" s="207"/>
      <c r="L942" s="207"/>
      <c r="M942" s="207"/>
    </row>
    <row r="943">
      <c r="A943" s="209"/>
      <c r="B943" s="210"/>
      <c r="C943" s="209"/>
      <c r="D943" s="210"/>
      <c r="E943" s="209"/>
      <c r="F943" s="210"/>
      <c r="G943" s="209"/>
      <c r="H943" s="209"/>
      <c r="I943" s="209"/>
      <c r="J943" s="209"/>
      <c r="K943" s="209"/>
      <c r="L943" s="209"/>
      <c r="M943" s="209"/>
    </row>
    <row r="944">
      <c r="A944" s="207"/>
      <c r="B944" s="212"/>
      <c r="C944" s="207"/>
      <c r="D944" s="212"/>
      <c r="E944" s="207"/>
      <c r="F944" s="212"/>
      <c r="G944" s="207"/>
      <c r="H944" s="207"/>
      <c r="I944" s="207"/>
      <c r="J944" s="207"/>
      <c r="K944" s="207"/>
      <c r="L944" s="207"/>
      <c r="M944" s="207"/>
    </row>
    <row r="945">
      <c r="A945" s="209"/>
      <c r="B945" s="210"/>
      <c r="C945" s="209"/>
      <c r="D945" s="210"/>
      <c r="E945" s="209"/>
      <c r="F945" s="210"/>
      <c r="G945" s="209"/>
      <c r="H945" s="209"/>
      <c r="I945" s="209"/>
      <c r="J945" s="209"/>
      <c r="K945" s="209"/>
      <c r="L945" s="209"/>
      <c r="M945" s="209"/>
    </row>
    <row r="946">
      <c r="A946" s="207"/>
      <c r="B946" s="212"/>
      <c r="C946" s="207"/>
      <c r="D946" s="212"/>
      <c r="E946" s="207"/>
      <c r="F946" s="212"/>
      <c r="G946" s="207"/>
      <c r="H946" s="207"/>
      <c r="I946" s="207"/>
      <c r="J946" s="207"/>
      <c r="K946" s="207"/>
      <c r="L946" s="207"/>
      <c r="M946" s="207"/>
    </row>
    <row r="947">
      <c r="A947" s="209"/>
      <c r="B947" s="210"/>
      <c r="C947" s="209"/>
      <c r="D947" s="210"/>
      <c r="E947" s="209"/>
      <c r="F947" s="210"/>
      <c r="G947" s="209"/>
      <c r="H947" s="209"/>
      <c r="I947" s="209"/>
      <c r="J947" s="209"/>
      <c r="K947" s="209"/>
      <c r="L947" s="209"/>
      <c r="M947" s="209"/>
    </row>
    <row r="948">
      <c r="A948" s="207"/>
      <c r="B948" s="212"/>
      <c r="C948" s="207"/>
      <c r="D948" s="212"/>
      <c r="E948" s="207"/>
      <c r="F948" s="212"/>
      <c r="G948" s="207"/>
      <c r="H948" s="207"/>
      <c r="I948" s="207"/>
      <c r="J948" s="207"/>
      <c r="K948" s="207"/>
      <c r="L948" s="207"/>
      <c r="M948" s="207"/>
    </row>
    <row r="949">
      <c r="A949" s="209"/>
      <c r="B949" s="210"/>
      <c r="C949" s="209"/>
      <c r="D949" s="210"/>
      <c r="E949" s="209"/>
      <c r="F949" s="210"/>
      <c r="G949" s="209"/>
      <c r="H949" s="209"/>
      <c r="I949" s="209"/>
      <c r="J949" s="209"/>
      <c r="K949" s="209"/>
      <c r="L949" s="209"/>
      <c r="M949" s="209"/>
    </row>
    <row r="950">
      <c r="A950" s="207"/>
      <c r="B950" s="212"/>
      <c r="C950" s="207"/>
      <c r="D950" s="212"/>
      <c r="E950" s="207"/>
      <c r="F950" s="212"/>
      <c r="G950" s="207"/>
      <c r="H950" s="207"/>
      <c r="I950" s="207"/>
      <c r="J950" s="207"/>
      <c r="K950" s="207"/>
      <c r="L950" s="207"/>
      <c r="M950" s="207"/>
    </row>
    <row r="951">
      <c r="A951" s="209"/>
      <c r="B951" s="210"/>
      <c r="C951" s="209"/>
      <c r="D951" s="210"/>
      <c r="E951" s="209"/>
      <c r="F951" s="210"/>
      <c r="G951" s="209"/>
      <c r="H951" s="209"/>
      <c r="I951" s="209"/>
      <c r="J951" s="209"/>
      <c r="K951" s="209"/>
      <c r="L951" s="209"/>
      <c r="M951" s="209"/>
    </row>
    <row r="952">
      <c r="A952" s="207"/>
      <c r="B952" s="212"/>
      <c r="C952" s="207"/>
      <c r="D952" s="212"/>
      <c r="E952" s="207"/>
      <c r="F952" s="212"/>
      <c r="G952" s="207"/>
      <c r="H952" s="207"/>
      <c r="I952" s="207"/>
      <c r="J952" s="207"/>
      <c r="K952" s="207"/>
      <c r="L952" s="207"/>
      <c r="M952" s="207"/>
    </row>
    <row r="953">
      <c r="A953" s="209"/>
      <c r="B953" s="210"/>
      <c r="C953" s="209"/>
      <c r="D953" s="210"/>
      <c r="E953" s="209"/>
      <c r="F953" s="210"/>
      <c r="G953" s="209"/>
      <c r="H953" s="209"/>
      <c r="I953" s="209"/>
      <c r="J953" s="209"/>
      <c r="K953" s="209"/>
      <c r="L953" s="209"/>
      <c r="M953" s="209"/>
    </row>
    <row r="954">
      <c r="A954" s="207"/>
      <c r="B954" s="212"/>
      <c r="C954" s="207"/>
      <c r="D954" s="212"/>
      <c r="E954" s="207"/>
      <c r="F954" s="212"/>
      <c r="G954" s="207"/>
      <c r="H954" s="207"/>
      <c r="I954" s="207"/>
      <c r="J954" s="207"/>
      <c r="K954" s="207"/>
      <c r="L954" s="207"/>
      <c r="M954" s="207"/>
    </row>
    <row r="955">
      <c r="A955" s="209"/>
      <c r="B955" s="210"/>
      <c r="C955" s="209"/>
      <c r="D955" s="210"/>
      <c r="E955" s="209"/>
      <c r="F955" s="210"/>
      <c r="G955" s="209"/>
      <c r="H955" s="209"/>
      <c r="I955" s="209"/>
      <c r="J955" s="209"/>
      <c r="K955" s="209"/>
      <c r="L955" s="209"/>
      <c r="M955" s="209"/>
    </row>
    <row r="956">
      <c r="A956" s="207"/>
      <c r="B956" s="212"/>
      <c r="C956" s="207"/>
      <c r="D956" s="212"/>
      <c r="E956" s="207"/>
      <c r="F956" s="212"/>
      <c r="G956" s="207"/>
      <c r="H956" s="207"/>
      <c r="I956" s="207"/>
      <c r="J956" s="207"/>
      <c r="K956" s="207"/>
      <c r="L956" s="207"/>
      <c r="M956" s="207"/>
    </row>
    <row r="957">
      <c r="A957" s="209"/>
      <c r="B957" s="210"/>
      <c r="C957" s="209"/>
      <c r="D957" s="210"/>
      <c r="E957" s="209"/>
      <c r="F957" s="210"/>
      <c r="G957" s="209"/>
      <c r="H957" s="209"/>
      <c r="I957" s="209"/>
      <c r="J957" s="209"/>
      <c r="K957" s="209"/>
      <c r="L957" s="209"/>
      <c r="M957" s="209"/>
    </row>
    <row r="958">
      <c r="A958" s="207"/>
      <c r="B958" s="212"/>
      <c r="C958" s="207"/>
      <c r="D958" s="212"/>
      <c r="E958" s="207"/>
      <c r="F958" s="212"/>
      <c r="G958" s="207"/>
      <c r="H958" s="207"/>
      <c r="I958" s="207"/>
      <c r="J958" s="207"/>
      <c r="K958" s="207"/>
      <c r="L958" s="207"/>
      <c r="M958" s="207"/>
    </row>
    <row r="959">
      <c r="A959" s="209"/>
      <c r="B959" s="210"/>
      <c r="C959" s="209"/>
      <c r="D959" s="210"/>
      <c r="E959" s="209"/>
      <c r="F959" s="210"/>
      <c r="G959" s="209"/>
      <c r="H959" s="209"/>
      <c r="I959" s="209"/>
      <c r="J959" s="209"/>
      <c r="K959" s="209"/>
      <c r="L959" s="209"/>
      <c r="M959" s="209"/>
    </row>
    <row r="960">
      <c r="A960" s="207"/>
      <c r="B960" s="212"/>
      <c r="C960" s="207"/>
      <c r="D960" s="212"/>
      <c r="E960" s="207"/>
      <c r="F960" s="212"/>
      <c r="G960" s="207"/>
      <c r="H960" s="207"/>
      <c r="I960" s="207"/>
      <c r="J960" s="207"/>
      <c r="K960" s="207"/>
      <c r="L960" s="207"/>
      <c r="M960" s="207"/>
    </row>
    <row r="961">
      <c r="A961" s="209"/>
      <c r="B961" s="210"/>
      <c r="C961" s="209"/>
      <c r="D961" s="210"/>
      <c r="E961" s="209"/>
      <c r="F961" s="210"/>
      <c r="G961" s="209"/>
      <c r="H961" s="209"/>
      <c r="I961" s="209"/>
      <c r="J961" s="209"/>
      <c r="K961" s="209"/>
      <c r="L961" s="209"/>
      <c r="M961" s="209"/>
    </row>
    <row r="962">
      <c r="A962" s="207"/>
      <c r="B962" s="212"/>
      <c r="C962" s="207"/>
      <c r="D962" s="212"/>
      <c r="E962" s="207"/>
      <c r="F962" s="212"/>
      <c r="G962" s="207"/>
      <c r="H962" s="207"/>
      <c r="I962" s="207"/>
      <c r="J962" s="207"/>
      <c r="K962" s="207"/>
      <c r="L962" s="207"/>
      <c r="M962" s="207"/>
    </row>
    <row r="963">
      <c r="A963" s="209"/>
      <c r="B963" s="210"/>
      <c r="C963" s="209"/>
      <c r="D963" s="210"/>
      <c r="E963" s="209"/>
      <c r="F963" s="210"/>
      <c r="G963" s="209"/>
      <c r="H963" s="209"/>
      <c r="I963" s="209"/>
      <c r="J963" s="209"/>
      <c r="K963" s="209"/>
      <c r="L963" s="209"/>
      <c r="M963" s="209"/>
    </row>
    <row r="964">
      <c r="A964" s="207"/>
      <c r="B964" s="212"/>
      <c r="C964" s="207"/>
      <c r="D964" s="212"/>
      <c r="E964" s="207"/>
      <c r="F964" s="212"/>
      <c r="G964" s="207"/>
      <c r="H964" s="207"/>
      <c r="I964" s="207"/>
      <c r="J964" s="207"/>
      <c r="K964" s="207"/>
      <c r="L964" s="207"/>
      <c r="M964" s="207"/>
    </row>
    <row r="965">
      <c r="A965" s="209"/>
      <c r="B965" s="210"/>
      <c r="C965" s="209"/>
      <c r="D965" s="210"/>
      <c r="E965" s="209"/>
      <c r="F965" s="210"/>
      <c r="G965" s="209"/>
      <c r="H965" s="209"/>
      <c r="I965" s="209"/>
      <c r="J965" s="209"/>
      <c r="K965" s="209"/>
      <c r="L965" s="209"/>
      <c r="M965" s="209"/>
    </row>
    <row r="966">
      <c r="A966" s="207"/>
      <c r="B966" s="212"/>
      <c r="C966" s="207"/>
      <c r="D966" s="212"/>
      <c r="E966" s="207"/>
      <c r="F966" s="212"/>
      <c r="G966" s="207"/>
      <c r="H966" s="207"/>
      <c r="I966" s="207"/>
      <c r="J966" s="207"/>
      <c r="K966" s="207"/>
      <c r="L966" s="207"/>
      <c r="M966" s="207"/>
    </row>
    <row r="967">
      <c r="A967" s="209"/>
      <c r="B967" s="210"/>
      <c r="C967" s="209"/>
      <c r="D967" s="210"/>
      <c r="E967" s="209"/>
      <c r="F967" s="210"/>
      <c r="G967" s="209"/>
      <c r="H967" s="209"/>
      <c r="I967" s="209"/>
      <c r="J967" s="209"/>
      <c r="K967" s="209"/>
      <c r="L967" s="209"/>
      <c r="M967" s="209"/>
    </row>
    <row r="968">
      <c r="A968" s="207"/>
      <c r="B968" s="212"/>
      <c r="C968" s="207"/>
      <c r="D968" s="212"/>
      <c r="E968" s="207"/>
      <c r="F968" s="212"/>
      <c r="G968" s="207"/>
      <c r="H968" s="207"/>
      <c r="I968" s="207"/>
      <c r="J968" s="207"/>
      <c r="K968" s="207"/>
      <c r="L968" s="207"/>
      <c r="M968" s="207"/>
    </row>
    <row r="969">
      <c r="A969" s="209"/>
      <c r="B969" s="210"/>
      <c r="C969" s="209"/>
      <c r="D969" s="210"/>
      <c r="E969" s="209"/>
      <c r="F969" s="210"/>
      <c r="G969" s="209"/>
      <c r="H969" s="209"/>
      <c r="I969" s="209"/>
      <c r="J969" s="209"/>
      <c r="K969" s="209"/>
      <c r="L969" s="209"/>
      <c r="M969" s="209"/>
    </row>
    <row r="970">
      <c r="A970" s="207"/>
      <c r="B970" s="212"/>
      <c r="C970" s="207"/>
      <c r="D970" s="212"/>
      <c r="E970" s="207"/>
      <c r="F970" s="212"/>
      <c r="G970" s="207"/>
      <c r="H970" s="207"/>
      <c r="I970" s="207"/>
      <c r="J970" s="207"/>
      <c r="K970" s="207"/>
      <c r="L970" s="207"/>
      <c r="M970" s="207"/>
    </row>
    <row r="971">
      <c r="A971" s="209"/>
      <c r="B971" s="210"/>
      <c r="C971" s="209"/>
      <c r="D971" s="210"/>
      <c r="E971" s="209"/>
      <c r="F971" s="216"/>
      <c r="G971" s="209"/>
      <c r="H971" s="209"/>
      <c r="I971" s="209"/>
      <c r="J971" s="209"/>
      <c r="K971" s="209"/>
      <c r="L971" s="209"/>
      <c r="M971" s="209"/>
    </row>
    <row r="972">
      <c r="A972" s="207"/>
      <c r="B972" s="212"/>
      <c r="C972" s="207"/>
      <c r="D972" s="212"/>
      <c r="E972" s="207"/>
      <c r="F972" s="212"/>
      <c r="G972" s="207"/>
      <c r="H972" s="207"/>
      <c r="I972" s="207"/>
      <c r="J972" s="207"/>
      <c r="K972" s="207"/>
      <c r="L972" s="207"/>
      <c r="M972" s="207"/>
    </row>
    <row r="973">
      <c r="A973" s="209"/>
      <c r="B973" s="210"/>
      <c r="C973" s="209"/>
      <c r="D973" s="210"/>
      <c r="E973" s="209"/>
      <c r="F973" s="210"/>
      <c r="G973" s="209"/>
      <c r="H973" s="209"/>
      <c r="I973" s="209"/>
      <c r="J973" s="209"/>
      <c r="K973" s="209"/>
      <c r="L973" s="209"/>
      <c r="M973" s="209"/>
    </row>
    <row r="974">
      <c r="A974" s="207"/>
      <c r="B974" s="212"/>
      <c r="C974" s="207"/>
      <c r="D974" s="212"/>
      <c r="E974" s="207"/>
      <c r="F974" s="212"/>
      <c r="G974" s="207"/>
      <c r="H974" s="207"/>
      <c r="I974" s="207"/>
      <c r="J974" s="207"/>
      <c r="K974" s="207"/>
      <c r="L974" s="207"/>
      <c r="M974" s="207"/>
    </row>
    <row r="975">
      <c r="A975" s="209"/>
      <c r="B975" s="210"/>
      <c r="C975" s="209"/>
      <c r="D975" s="210"/>
      <c r="E975" s="209"/>
      <c r="F975" s="210"/>
      <c r="G975" s="209"/>
      <c r="H975" s="209"/>
      <c r="I975" s="209"/>
      <c r="J975" s="209"/>
      <c r="K975" s="209"/>
      <c r="L975" s="209"/>
      <c r="M975" s="209"/>
    </row>
    <row r="976">
      <c r="A976" s="207"/>
      <c r="B976" s="212"/>
      <c r="C976" s="207"/>
      <c r="D976" s="212"/>
      <c r="E976" s="207"/>
      <c r="F976" s="212"/>
      <c r="G976" s="207"/>
      <c r="H976" s="207"/>
      <c r="I976" s="207"/>
      <c r="J976" s="207"/>
      <c r="K976" s="207"/>
      <c r="L976" s="207"/>
      <c r="M976" s="207"/>
    </row>
    <row r="977">
      <c r="A977" s="209"/>
      <c r="B977" s="210"/>
      <c r="C977" s="209"/>
      <c r="D977" s="210"/>
      <c r="E977" s="209"/>
      <c r="F977" s="210"/>
      <c r="G977" s="209"/>
      <c r="H977" s="209"/>
      <c r="I977" s="209"/>
      <c r="J977" s="209"/>
      <c r="K977" s="209"/>
      <c r="L977" s="209"/>
      <c r="M977" s="209"/>
    </row>
    <row r="978">
      <c r="A978" s="207"/>
      <c r="B978" s="212"/>
      <c r="C978" s="207"/>
      <c r="D978" s="212"/>
      <c r="E978" s="207"/>
      <c r="F978" s="212"/>
      <c r="G978" s="207"/>
      <c r="H978" s="207"/>
      <c r="I978" s="207"/>
      <c r="J978" s="207"/>
      <c r="K978" s="207"/>
      <c r="L978" s="207"/>
      <c r="M978" s="207"/>
    </row>
    <row r="979">
      <c r="A979" s="209"/>
      <c r="B979" s="210"/>
      <c r="C979" s="209"/>
      <c r="D979" s="210"/>
      <c r="E979" s="209"/>
      <c r="F979" s="210"/>
      <c r="G979" s="209"/>
      <c r="H979" s="209"/>
      <c r="I979" s="209"/>
      <c r="J979" s="209"/>
      <c r="K979" s="209"/>
      <c r="L979" s="209"/>
      <c r="M979" s="209"/>
    </row>
    <row r="980">
      <c r="A980" s="207"/>
      <c r="B980" s="212"/>
      <c r="C980" s="207"/>
      <c r="D980" s="212"/>
      <c r="E980" s="207"/>
      <c r="F980" s="212"/>
      <c r="G980" s="207"/>
      <c r="H980" s="207"/>
      <c r="I980" s="207"/>
      <c r="J980" s="207"/>
      <c r="K980" s="207"/>
      <c r="L980" s="207"/>
      <c r="M980" s="207"/>
    </row>
    <row r="981">
      <c r="A981" s="209"/>
      <c r="B981" s="210"/>
      <c r="C981" s="209"/>
      <c r="D981" s="210"/>
      <c r="E981" s="209"/>
      <c r="F981" s="210"/>
      <c r="G981" s="209"/>
      <c r="H981" s="209"/>
      <c r="I981" s="209"/>
      <c r="J981" s="209"/>
      <c r="K981" s="209"/>
      <c r="L981" s="209"/>
      <c r="M981" s="209"/>
    </row>
    <row r="982">
      <c r="A982" s="207"/>
      <c r="B982" s="212"/>
      <c r="C982" s="207"/>
      <c r="D982" s="212"/>
      <c r="E982" s="207"/>
      <c r="F982" s="212"/>
      <c r="G982" s="207"/>
      <c r="H982" s="207"/>
      <c r="I982" s="207"/>
      <c r="J982" s="207"/>
      <c r="K982" s="207"/>
      <c r="L982" s="207"/>
      <c r="M982" s="207"/>
    </row>
    <row r="983">
      <c r="A983" s="209"/>
      <c r="B983" s="210"/>
      <c r="C983" s="209"/>
      <c r="D983" s="210"/>
      <c r="E983" s="209"/>
      <c r="F983" s="210"/>
      <c r="G983" s="209"/>
      <c r="H983" s="209"/>
      <c r="I983" s="209"/>
      <c r="J983" s="209"/>
      <c r="K983" s="209"/>
      <c r="L983" s="209"/>
      <c r="M983" s="209"/>
    </row>
    <row r="984">
      <c r="A984" s="207"/>
      <c r="B984" s="212"/>
      <c r="C984" s="207"/>
      <c r="D984" s="212"/>
      <c r="E984" s="207"/>
      <c r="F984" s="212"/>
      <c r="G984" s="207"/>
      <c r="H984" s="207"/>
      <c r="I984" s="207"/>
      <c r="J984" s="207"/>
      <c r="K984" s="207"/>
      <c r="L984" s="207"/>
      <c r="M984" s="207"/>
    </row>
    <row r="985">
      <c r="A985" s="209"/>
      <c r="B985" s="210"/>
      <c r="C985" s="209"/>
      <c r="D985" s="210"/>
      <c r="E985" s="209"/>
      <c r="F985" s="210"/>
      <c r="G985" s="209"/>
      <c r="H985" s="209"/>
      <c r="I985" s="209"/>
      <c r="J985" s="209"/>
      <c r="K985" s="209"/>
      <c r="L985" s="209"/>
      <c r="M985" s="209"/>
    </row>
    <row r="986">
      <c r="A986" s="207"/>
      <c r="B986" s="212"/>
      <c r="C986" s="207"/>
      <c r="D986" s="212"/>
      <c r="E986" s="207"/>
      <c r="F986" s="212"/>
      <c r="G986" s="207"/>
      <c r="H986" s="207"/>
      <c r="I986" s="207"/>
      <c r="J986" s="207"/>
      <c r="K986" s="207"/>
      <c r="L986" s="207"/>
      <c r="M986" s="207"/>
    </row>
    <row r="987">
      <c r="A987" s="209"/>
      <c r="B987" s="210"/>
      <c r="C987" s="209"/>
      <c r="D987" s="210"/>
      <c r="E987" s="209"/>
      <c r="F987" s="210"/>
      <c r="G987" s="209"/>
      <c r="H987" s="209"/>
      <c r="I987" s="209"/>
      <c r="J987" s="209"/>
      <c r="K987" s="209"/>
      <c r="L987" s="209"/>
      <c r="M987" s="209"/>
    </row>
    <row r="988">
      <c r="A988" s="207"/>
      <c r="B988" s="212"/>
      <c r="C988" s="207"/>
      <c r="D988" s="212"/>
      <c r="E988" s="207"/>
      <c r="F988" s="212"/>
      <c r="G988" s="207"/>
      <c r="H988" s="207"/>
      <c r="I988" s="207"/>
      <c r="J988" s="207"/>
      <c r="K988" s="207"/>
      <c r="L988" s="207"/>
      <c r="M988" s="207"/>
    </row>
    <row r="989">
      <c r="A989" s="209"/>
      <c r="B989" s="210"/>
      <c r="C989" s="209"/>
      <c r="D989" s="210"/>
      <c r="E989" s="209"/>
      <c r="F989" s="210"/>
      <c r="G989" s="209"/>
      <c r="H989" s="209"/>
      <c r="I989" s="209"/>
      <c r="J989" s="209"/>
      <c r="K989" s="209"/>
      <c r="L989" s="209"/>
      <c r="M989" s="209"/>
    </row>
    <row r="990">
      <c r="A990" s="207"/>
      <c r="B990" s="212"/>
      <c r="C990" s="207"/>
      <c r="D990" s="212"/>
      <c r="E990" s="207"/>
      <c r="F990" s="212"/>
      <c r="G990" s="207"/>
      <c r="H990" s="207"/>
      <c r="I990" s="207"/>
      <c r="J990" s="207"/>
      <c r="K990" s="207"/>
      <c r="L990" s="207"/>
      <c r="M990" s="207"/>
    </row>
    <row r="991">
      <c r="A991" s="209"/>
      <c r="B991" s="210"/>
      <c r="C991" s="209"/>
      <c r="D991" s="210"/>
      <c r="E991" s="209"/>
      <c r="F991" s="210"/>
      <c r="G991" s="209"/>
      <c r="H991" s="209"/>
      <c r="I991" s="209"/>
      <c r="J991" s="209"/>
      <c r="K991" s="209"/>
      <c r="L991" s="209"/>
      <c r="M991" s="209"/>
    </row>
    <row r="992">
      <c r="A992" s="207"/>
      <c r="B992" s="212"/>
      <c r="C992" s="207"/>
      <c r="D992" s="212"/>
      <c r="E992" s="207"/>
      <c r="F992" s="212"/>
      <c r="G992" s="207"/>
      <c r="H992" s="207"/>
      <c r="I992" s="207"/>
      <c r="J992" s="207"/>
      <c r="K992" s="207"/>
      <c r="L992" s="207"/>
      <c r="M992" s="207"/>
    </row>
    <row r="993">
      <c r="A993" s="209"/>
      <c r="B993" s="210"/>
      <c r="C993" s="209"/>
      <c r="D993" s="210"/>
      <c r="E993" s="209"/>
      <c r="F993" s="210"/>
      <c r="G993" s="209"/>
      <c r="H993" s="209"/>
      <c r="I993" s="209"/>
      <c r="J993" s="209"/>
      <c r="K993" s="209"/>
      <c r="L993" s="209"/>
      <c r="M993" s="209"/>
    </row>
    <row r="994">
      <c r="A994" s="207"/>
      <c r="B994" s="207"/>
      <c r="C994" s="207"/>
      <c r="D994" s="212"/>
      <c r="E994" s="207"/>
      <c r="F994" s="212"/>
      <c r="G994" s="207"/>
      <c r="H994" s="207"/>
      <c r="I994" s="207"/>
      <c r="J994" s="207"/>
      <c r="K994" s="207"/>
      <c r="L994" s="207"/>
      <c r="M994" s="207"/>
    </row>
    <row r="995">
      <c r="A995" s="209"/>
      <c r="B995" s="210"/>
      <c r="C995" s="209"/>
      <c r="D995" s="210"/>
      <c r="E995" s="209"/>
      <c r="F995" s="210"/>
      <c r="G995" s="209"/>
      <c r="H995" s="209"/>
      <c r="I995" s="209"/>
      <c r="J995" s="209"/>
      <c r="K995" s="209"/>
      <c r="L995" s="209"/>
      <c r="M995" s="209"/>
    </row>
    <row r="996">
      <c r="A996" s="207"/>
      <c r="B996" s="212"/>
      <c r="C996" s="207"/>
      <c r="D996" s="217"/>
      <c r="E996" s="207"/>
      <c r="F996" s="212"/>
      <c r="G996" s="207"/>
      <c r="H996" s="207"/>
      <c r="I996" s="207"/>
      <c r="J996" s="207"/>
      <c r="K996" s="207"/>
      <c r="L996" s="207"/>
      <c r="M996" s="207"/>
    </row>
    <row r="997">
      <c r="A997" s="209"/>
      <c r="B997" s="210"/>
      <c r="C997" s="209"/>
      <c r="D997" s="210"/>
      <c r="E997" s="209"/>
      <c r="F997" s="210"/>
      <c r="G997" s="209"/>
      <c r="H997" s="209"/>
      <c r="I997" s="209"/>
      <c r="J997" s="209"/>
      <c r="K997" s="209"/>
      <c r="L997" s="209"/>
      <c r="M997" s="209"/>
    </row>
    <row r="998">
      <c r="A998" s="207"/>
      <c r="B998" s="212"/>
      <c r="C998" s="207"/>
      <c r="D998" s="212"/>
      <c r="E998" s="207"/>
      <c r="F998" s="212"/>
      <c r="G998" s="207"/>
      <c r="H998" s="207"/>
      <c r="I998" s="207"/>
      <c r="J998" s="207"/>
      <c r="K998" s="207"/>
      <c r="L998" s="207"/>
      <c r="M998" s="207"/>
    </row>
    <row r="999">
      <c r="A999" s="209"/>
      <c r="B999" s="210"/>
      <c r="C999" s="209"/>
      <c r="D999" s="210"/>
      <c r="E999" s="209"/>
      <c r="F999" s="210"/>
      <c r="G999" s="209"/>
      <c r="H999" s="209"/>
      <c r="I999" s="209"/>
      <c r="J999" s="209"/>
      <c r="K999" s="209"/>
      <c r="L999" s="209"/>
      <c r="M999" s="209"/>
    </row>
    <row r="1000">
      <c r="A1000" s="207"/>
      <c r="B1000" s="212"/>
      <c r="C1000" s="207"/>
      <c r="D1000" s="212"/>
      <c r="E1000" s="207"/>
      <c r="F1000" s="212"/>
      <c r="G1000" s="207"/>
      <c r="H1000" s="207"/>
      <c r="I1000" s="207"/>
      <c r="J1000" s="207"/>
      <c r="K1000" s="207"/>
      <c r="L1000" s="207"/>
      <c r="M1000" s="207"/>
    </row>
    <row r="1001">
      <c r="A1001" s="209"/>
      <c r="B1001" s="210"/>
      <c r="C1001" s="209"/>
      <c r="D1001" s="210"/>
      <c r="E1001" s="209"/>
      <c r="F1001" s="210"/>
      <c r="G1001" s="209"/>
      <c r="H1001" s="209"/>
      <c r="I1001" s="209"/>
      <c r="J1001" s="209"/>
      <c r="K1001" s="209"/>
      <c r="L1001" s="209"/>
      <c r="M1001" s="209"/>
    </row>
    <row r="1002">
      <c r="A1002" s="207"/>
      <c r="B1002" s="212"/>
      <c r="C1002" s="207"/>
      <c r="D1002" s="212"/>
      <c r="E1002" s="207"/>
      <c r="F1002" s="212"/>
      <c r="G1002" s="207"/>
      <c r="H1002" s="207"/>
      <c r="I1002" s="207"/>
      <c r="J1002" s="207"/>
      <c r="K1002" s="207"/>
      <c r="L1002" s="207"/>
      <c r="M1002" s="207"/>
    </row>
    <row r="1003">
      <c r="A1003" s="209"/>
      <c r="B1003" s="210"/>
      <c r="C1003" s="209"/>
      <c r="D1003" s="210"/>
      <c r="E1003" s="209"/>
      <c r="F1003" s="210"/>
      <c r="G1003" s="209"/>
      <c r="H1003" s="209"/>
      <c r="I1003" s="209"/>
      <c r="J1003" s="209"/>
      <c r="K1003" s="209"/>
      <c r="L1003" s="209"/>
      <c r="M1003" s="209"/>
    </row>
    <row r="1004">
      <c r="A1004" s="207"/>
      <c r="B1004" s="212"/>
      <c r="C1004" s="207"/>
      <c r="D1004" s="212"/>
      <c r="E1004" s="207"/>
      <c r="F1004" s="212"/>
      <c r="G1004" s="207"/>
      <c r="H1004" s="207"/>
      <c r="I1004" s="207"/>
      <c r="J1004" s="207"/>
      <c r="K1004" s="207"/>
      <c r="L1004" s="207"/>
      <c r="M1004" s="207"/>
    </row>
    <row r="1005">
      <c r="A1005" s="209"/>
      <c r="B1005" s="210"/>
      <c r="C1005" s="209"/>
      <c r="D1005" s="210"/>
      <c r="E1005" s="209"/>
      <c r="F1005" s="210"/>
      <c r="G1005" s="209"/>
      <c r="H1005" s="209"/>
      <c r="I1005" s="209"/>
      <c r="J1005" s="209"/>
      <c r="K1005" s="209"/>
      <c r="L1005" s="209"/>
      <c r="M1005" s="209"/>
    </row>
    <row r="1006">
      <c r="A1006" s="207"/>
      <c r="B1006" s="212"/>
      <c r="C1006" s="207"/>
      <c r="D1006" s="212"/>
      <c r="E1006" s="207"/>
      <c r="F1006" s="212"/>
      <c r="G1006" s="207"/>
      <c r="H1006" s="207"/>
      <c r="I1006" s="207"/>
      <c r="J1006" s="207"/>
      <c r="K1006" s="207"/>
      <c r="L1006" s="207"/>
      <c r="M1006" s="207"/>
    </row>
    <row r="1007">
      <c r="A1007" s="209"/>
      <c r="B1007" s="210"/>
      <c r="C1007" s="209"/>
      <c r="D1007" s="210"/>
      <c r="E1007" s="209"/>
      <c r="F1007" s="210"/>
      <c r="G1007" s="209"/>
      <c r="H1007" s="209"/>
      <c r="I1007" s="209"/>
      <c r="J1007" s="209"/>
      <c r="K1007" s="209"/>
      <c r="L1007" s="209"/>
      <c r="M1007" s="209"/>
    </row>
    <row r="1008">
      <c r="A1008" s="207"/>
      <c r="B1008" s="212"/>
      <c r="C1008" s="207"/>
      <c r="D1008" s="212"/>
      <c r="E1008" s="207"/>
      <c r="F1008" s="212"/>
      <c r="G1008" s="207"/>
      <c r="H1008" s="207"/>
      <c r="I1008" s="207"/>
      <c r="J1008" s="207"/>
      <c r="K1008" s="207"/>
      <c r="L1008" s="207"/>
      <c r="M1008" s="207"/>
    </row>
    <row r="1009">
      <c r="A1009" s="209"/>
      <c r="B1009" s="210"/>
      <c r="C1009" s="209"/>
      <c r="D1009" s="210"/>
      <c r="E1009" s="209"/>
      <c r="F1009" s="210"/>
      <c r="G1009" s="209"/>
      <c r="H1009" s="209"/>
      <c r="I1009" s="209"/>
      <c r="J1009" s="209"/>
      <c r="K1009" s="209"/>
      <c r="L1009" s="209"/>
      <c r="M1009" s="209"/>
    </row>
    <row r="1010">
      <c r="A1010" s="207"/>
      <c r="B1010" s="212"/>
      <c r="C1010" s="207"/>
      <c r="D1010" s="212"/>
      <c r="E1010" s="207"/>
      <c r="F1010" s="212"/>
      <c r="G1010" s="207"/>
      <c r="H1010" s="207"/>
      <c r="I1010" s="207"/>
      <c r="J1010" s="207"/>
      <c r="K1010" s="207"/>
      <c r="L1010" s="207"/>
      <c r="M1010" s="207"/>
    </row>
    <row r="1011">
      <c r="A1011" s="209"/>
      <c r="B1011" s="210"/>
      <c r="C1011" s="209"/>
      <c r="D1011" s="210"/>
      <c r="E1011" s="209"/>
      <c r="F1011" s="210"/>
      <c r="G1011" s="209"/>
      <c r="H1011" s="209"/>
      <c r="I1011" s="209"/>
      <c r="J1011" s="209"/>
      <c r="K1011" s="209"/>
      <c r="L1011" s="209"/>
      <c r="M1011" s="209"/>
    </row>
    <row r="1012">
      <c r="A1012" s="207"/>
      <c r="B1012" s="212"/>
      <c r="C1012" s="207"/>
      <c r="D1012" s="212"/>
      <c r="E1012" s="207"/>
      <c r="F1012" s="212"/>
      <c r="G1012" s="207"/>
      <c r="H1012" s="207"/>
      <c r="I1012" s="207"/>
      <c r="J1012" s="207"/>
      <c r="K1012" s="207"/>
      <c r="L1012" s="207"/>
      <c r="M1012" s="207"/>
    </row>
    <row r="1013">
      <c r="A1013" s="209"/>
      <c r="B1013" s="210"/>
      <c r="C1013" s="209"/>
      <c r="D1013" s="210"/>
      <c r="E1013" s="209"/>
      <c r="F1013" s="210"/>
      <c r="G1013" s="209"/>
      <c r="H1013" s="209"/>
      <c r="I1013" s="209"/>
      <c r="J1013" s="209"/>
      <c r="K1013" s="209"/>
      <c r="L1013" s="209"/>
      <c r="M1013" s="209"/>
    </row>
    <row r="1014">
      <c r="A1014" s="207"/>
      <c r="B1014" s="212"/>
      <c r="C1014" s="207"/>
      <c r="D1014" s="212"/>
      <c r="E1014" s="207"/>
      <c r="F1014" s="212"/>
      <c r="G1014" s="207"/>
      <c r="H1014" s="207"/>
      <c r="I1014" s="207"/>
      <c r="J1014" s="207"/>
      <c r="K1014" s="207"/>
      <c r="L1014" s="207"/>
      <c r="M1014" s="207"/>
    </row>
    <row r="1015">
      <c r="A1015" s="209"/>
      <c r="B1015" s="214"/>
      <c r="C1015" s="209"/>
      <c r="D1015" s="210"/>
      <c r="E1015" s="209"/>
      <c r="F1015" s="210"/>
      <c r="G1015" s="209"/>
      <c r="H1015" s="209"/>
      <c r="I1015" s="209"/>
      <c r="J1015" s="209"/>
      <c r="K1015" s="209"/>
      <c r="L1015" s="209"/>
      <c r="M1015" s="209"/>
    </row>
    <row r="1016">
      <c r="A1016" s="207"/>
      <c r="B1016" s="212"/>
      <c r="C1016" s="207"/>
      <c r="D1016" s="212"/>
      <c r="E1016" s="207"/>
      <c r="F1016" s="212"/>
      <c r="G1016" s="207"/>
      <c r="H1016" s="207"/>
      <c r="I1016" s="207"/>
      <c r="J1016" s="207"/>
      <c r="K1016" s="207"/>
      <c r="L1016" s="207"/>
      <c r="M1016" s="207"/>
    </row>
    <row r="1017">
      <c r="A1017" s="209"/>
      <c r="B1017" s="214"/>
      <c r="C1017" s="209"/>
      <c r="D1017" s="210"/>
      <c r="E1017" s="209"/>
      <c r="F1017" s="210"/>
      <c r="G1017" s="209"/>
      <c r="H1017" s="209"/>
      <c r="I1017" s="209"/>
      <c r="J1017" s="209"/>
      <c r="K1017" s="209"/>
      <c r="L1017" s="209"/>
      <c r="M1017" s="209"/>
    </row>
    <row r="1018">
      <c r="A1018" s="207"/>
      <c r="B1018" s="208"/>
      <c r="C1018" s="207"/>
      <c r="D1018" s="212"/>
      <c r="E1018" s="207"/>
      <c r="F1018" s="212"/>
      <c r="G1018" s="207"/>
      <c r="H1018" s="207"/>
      <c r="I1018" s="207"/>
      <c r="J1018" s="207"/>
      <c r="K1018" s="207"/>
      <c r="L1018" s="207"/>
      <c r="M1018" s="207"/>
    </row>
    <row r="1019">
      <c r="A1019" s="209"/>
      <c r="B1019" s="210"/>
      <c r="C1019" s="209"/>
      <c r="D1019" s="210"/>
      <c r="E1019" s="209"/>
      <c r="F1019" s="210"/>
      <c r="G1019" s="209"/>
      <c r="H1019" s="209"/>
      <c r="I1019" s="209"/>
      <c r="J1019" s="209"/>
      <c r="K1019" s="209"/>
      <c r="L1019" s="209"/>
      <c r="M1019" s="209"/>
    </row>
    <row r="1020">
      <c r="A1020" s="207"/>
      <c r="B1020" s="212"/>
      <c r="C1020" s="207"/>
      <c r="D1020" s="212"/>
      <c r="E1020" s="207"/>
      <c r="F1020" s="212"/>
      <c r="G1020" s="207"/>
      <c r="H1020" s="207"/>
      <c r="I1020" s="207"/>
      <c r="J1020" s="207"/>
      <c r="K1020" s="207"/>
      <c r="L1020" s="207"/>
      <c r="M1020" s="207"/>
    </row>
    <row r="1021">
      <c r="A1021" s="209"/>
      <c r="B1021" s="210"/>
      <c r="C1021" s="209"/>
      <c r="D1021" s="210"/>
      <c r="E1021" s="209"/>
      <c r="F1021" s="210"/>
      <c r="G1021" s="209"/>
      <c r="H1021" s="209"/>
      <c r="I1021" s="209"/>
      <c r="J1021" s="209"/>
      <c r="K1021" s="209"/>
      <c r="L1021" s="209"/>
      <c r="M1021" s="209"/>
    </row>
    <row r="1022">
      <c r="A1022" s="207"/>
      <c r="B1022" s="212"/>
      <c r="C1022" s="207"/>
      <c r="D1022" s="212"/>
      <c r="E1022" s="207"/>
      <c r="F1022" s="212"/>
      <c r="G1022" s="207"/>
      <c r="H1022" s="207"/>
      <c r="I1022" s="207"/>
      <c r="J1022" s="207"/>
      <c r="K1022" s="207"/>
      <c r="L1022" s="207"/>
      <c r="M1022" s="207"/>
    </row>
    <row r="1023">
      <c r="A1023" s="209"/>
      <c r="B1023" s="210"/>
      <c r="C1023" s="209"/>
      <c r="D1023" s="210"/>
      <c r="E1023" s="209"/>
      <c r="F1023" s="210"/>
      <c r="G1023" s="209"/>
      <c r="H1023" s="209"/>
      <c r="I1023" s="209"/>
      <c r="J1023" s="209"/>
      <c r="K1023" s="209"/>
      <c r="L1023" s="209"/>
      <c r="M1023" s="209"/>
    </row>
    <row r="1024">
      <c r="A1024" s="207"/>
      <c r="B1024" s="212"/>
      <c r="C1024" s="207"/>
      <c r="D1024" s="212"/>
      <c r="E1024" s="207"/>
      <c r="F1024" s="212"/>
      <c r="G1024" s="207"/>
      <c r="H1024" s="207"/>
      <c r="I1024" s="207"/>
      <c r="J1024" s="207"/>
      <c r="K1024" s="207"/>
      <c r="L1024" s="207"/>
      <c r="M1024" s="207"/>
    </row>
    <row r="1025">
      <c r="A1025" s="209"/>
      <c r="B1025" s="210"/>
      <c r="C1025" s="209"/>
      <c r="D1025" s="210"/>
      <c r="E1025" s="209"/>
      <c r="F1025" s="210"/>
      <c r="G1025" s="209"/>
      <c r="H1025" s="209"/>
      <c r="I1025" s="209"/>
      <c r="J1025" s="209"/>
      <c r="K1025" s="209"/>
      <c r="L1025" s="209"/>
      <c r="M1025" s="209"/>
    </row>
    <row r="1026">
      <c r="A1026" s="207"/>
      <c r="B1026" s="212"/>
      <c r="C1026" s="207"/>
      <c r="D1026" s="212"/>
      <c r="E1026" s="207"/>
      <c r="F1026" s="212"/>
      <c r="G1026" s="207"/>
      <c r="H1026" s="207"/>
      <c r="I1026" s="207"/>
      <c r="J1026" s="207"/>
      <c r="K1026" s="207"/>
      <c r="L1026" s="207"/>
      <c r="M1026" s="207"/>
    </row>
    <row r="1027">
      <c r="A1027" s="209"/>
      <c r="B1027" s="210"/>
      <c r="C1027" s="209"/>
      <c r="D1027" s="210"/>
      <c r="E1027" s="209"/>
      <c r="F1027" s="210"/>
      <c r="G1027" s="209"/>
      <c r="H1027" s="209"/>
      <c r="I1027" s="209"/>
      <c r="J1027" s="209"/>
      <c r="K1027" s="209"/>
      <c r="L1027" s="209"/>
      <c r="M1027" s="209"/>
    </row>
    <row r="1028">
      <c r="A1028" s="207"/>
      <c r="B1028" s="212"/>
      <c r="C1028" s="207"/>
      <c r="D1028" s="212"/>
      <c r="E1028" s="207"/>
      <c r="F1028" s="212"/>
      <c r="G1028" s="207"/>
      <c r="H1028" s="207"/>
      <c r="I1028" s="207"/>
      <c r="J1028" s="207"/>
      <c r="K1028" s="207"/>
      <c r="L1028" s="207"/>
      <c r="M1028" s="207"/>
    </row>
    <row r="1029">
      <c r="A1029" s="209"/>
      <c r="B1029" s="210"/>
      <c r="C1029" s="209"/>
      <c r="D1029" s="210"/>
      <c r="E1029" s="209"/>
      <c r="F1029" s="210"/>
      <c r="G1029" s="209"/>
      <c r="H1029" s="209"/>
      <c r="I1029" s="209"/>
      <c r="J1029" s="209"/>
      <c r="K1029" s="209"/>
      <c r="L1029" s="209"/>
      <c r="M1029" s="209"/>
    </row>
    <row r="1030">
      <c r="A1030" s="207"/>
      <c r="B1030" s="212"/>
      <c r="C1030" s="207"/>
      <c r="D1030" s="212"/>
      <c r="E1030" s="207"/>
      <c r="F1030" s="212"/>
      <c r="G1030" s="207"/>
      <c r="H1030" s="207"/>
      <c r="I1030" s="207"/>
      <c r="J1030" s="207"/>
      <c r="K1030" s="207"/>
      <c r="L1030" s="207"/>
      <c r="M1030" s="207"/>
    </row>
    <row r="1031">
      <c r="A1031" s="209"/>
      <c r="B1031" s="210"/>
      <c r="C1031" s="209"/>
      <c r="D1031" s="210"/>
      <c r="E1031" s="209"/>
      <c r="F1031" s="210"/>
      <c r="G1031" s="209"/>
      <c r="H1031" s="209"/>
      <c r="I1031" s="209"/>
      <c r="J1031" s="209"/>
      <c r="K1031" s="209"/>
      <c r="L1031" s="209"/>
      <c r="M1031" s="209"/>
    </row>
    <row r="1032">
      <c r="A1032" s="207"/>
      <c r="B1032" s="212"/>
      <c r="C1032" s="207"/>
      <c r="D1032" s="212"/>
      <c r="E1032" s="207"/>
      <c r="F1032" s="212"/>
      <c r="G1032" s="207"/>
      <c r="H1032" s="207"/>
      <c r="I1032" s="207"/>
      <c r="J1032" s="207"/>
      <c r="K1032" s="207"/>
      <c r="L1032" s="207"/>
      <c r="M1032" s="207"/>
    </row>
    <row r="1033">
      <c r="A1033" s="209"/>
      <c r="B1033" s="210"/>
      <c r="C1033" s="209"/>
      <c r="D1033" s="210"/>
      <c r="E1033" s="209"/>
      <c r="F1033" s="210"/>
      <c r="G1033" s="209"/>
      <c r="H1033" s="209"/>
      <c r="I1033" s="209"/>
      <c r="J1033" s="209"/>
      <c r="K1033" s="209"/>
      <c r="L1033" s="209"/>
      <c r="M1033" s="209"/>
    </row>
    <row r="1034">
      <c r="A1034" s="207"/>
      <c r="B1034" s="212"/>
      <c r="C1034" s="207"/>
      <c r="D1034" s="212"/>
      <c r="E1034" s="207"/>
      <c r="F1034" s="212"/>
      <c r="G1034" s="207"/>
      <c r="H1034" s="207"/>
      <c r="I1034" s="207"/>
      <c r="J1034" s="207"/>
      <c r="K1034" s="207"/>
      <c r="L1034" s="207"/>
      <c r="M1034" s="207"/>
    </row>
    <row r="1035">
      <c r="A1035" s="209"/>
      <c r="B1035" s="210"/>
      <c r="C1035" s="209"/>
      <c r="D1035" s="210"/>
      <c r="E1035" s="209"/>
      <c r="F1035" s="210"/>
      <c r="G1035" s="209"/>
      <c r="H1035" s="209"/>
      <c r="I1035" s="209"/>
      <c r="J1035" s="209"/>
      <c r="K1035" s="209"/>
      <c r="L1035" s="209"/>
      <c r="M1035" s="209"/>
    </row>
    <row r="1036">
      <c r="A1036" s="207"/>
      <c r="B1036" s="212"/>
      <c r="C1036" s="207"/>
      <c r="D1036" s="212"/>
      <c r="E1036" s="207"/>
      <c r="F1036" s="212"/>
      <c r="G1036" s="207"/>
      <c r="H1036" s="207"/>
      <c r="I1036" s="207"/>
      <c r="J1036" s="207"/>
      <c r="K1036" s="207"/>
      <c r="L1036" s="207"/>
      <c r="M1036" s="207"/>
    </row>
    <row r="1037">
      <c r="A1037" s="209"/>
      <c r="B1037" s="210"/>
      <c r="C1037" s="209"/>
      <c r="D1037" s="210"/>
      <c r="E1037" s="209"/>
      <c r="F1037" s="210"/>
      <c r="G1037" s="209"/>
      <c r="H1037" s="209"/>
      <c r="I1037" s="209"/>
      <c r="J1037" s="209"/>
      <c r="K1037" s="209"/>
      <c r="L1037" s="209"/>
      <c r="M1037" s="209"/>
    </row>
    <row r="1038">
      <c r="A1038" s="207"/>
      <c r="B1038" s="212"/>
      <c r="C1038" s="207"/>
      <c r="D1038" s="212"/>
      <c r="E1038" s="207"/>
      <c r="F1038" s="212"/>
      <c r="G1038" s="207"/>
      <c r="H1038" s="207"/>
      <c r="I1038" s="207"/>
      <c r="J1038" s="207"/>
      <c r="K1038" s="207"/>
      <c r="L1038" s="207"/>
      <c r="M1038" s="207"/>
    </row>
    <row r="1039">
      <c r="A1039" s="209"/>
      <c r="B1039" s="210"/>
      <c r="C1039" s="209"/>
      <c r="D1039" s="210"/>
      <c r="E1039" s="209"/>
      <c r="F1039" s="210"/>
      <c r="G1039" s="209"/>
      <c r="H1039" s="209"/>
      <c r="I1039" s="209"/>
      <c r="J1039" s="209"/>
      <c r="K1039" s="209"/>
      <c r="L1039" s="209"/>
      <c r="M1039" s="209"/>
    </row>
    <row r="1040">
      <c r="A1040" s="207"/>
      <c r="B1040" s="212"/>
      <c r="C1040" s="207"/>
      <c r="D1040" s="212"/>
      <c r="E1040" s="207"/>
      <c r="F1040" s="212"/>
      <c r="G1040" s="207"/>
      <c r="H1040" s="207"/>
      <c r="I1040" s="207"/>
      <c r="J1040" s="207"/>
      <c r="K1040" s="207"/>
      <c r="L1040" s="207"/>
      <c r="M1040" s="207"/>
    </row>
    <row r="1041">
      <c r="A1041" s="209"/>
      <c r="B1041" s="210"/>
      <c r="C1041" s="209"/>
      <c r="D1041" s="210"/>
      <c r="E1041" s="209"/>
      <c r="F1041" s="210"/>
      <c r="G1041" s="209"/>
      <c r="H1041" s="209"/>
      <c r="I1041" s="209"/>
      <c r="J1041" s="209"/>
      <c r="K1041" s="209"/>
      <c r="L1041" s="209"/>
      <c r="M1041" s="209"/>
    </row>
    <row r="1042">
      <c r="A1042" s="207"/>
      <c r="B1042" s="212"/>
      <c r="C1042" s="207"/>
      <c r="D1042" s="212"/>
      <c r="E1042" s="207"/>
      <c r="F1042" s="212"/>
      <c r="G1042" s="207"/>
      <c r="H1042" s="207"/>
      <c r="I1042" s="207"/>
      <c r="J1042" s="207"/>
      <c r="K1042" s="207"/>
      <c r="L1042" s="207"/>
      <c r="M1042" s="207"/>
    </row>
    <row r="1043">
      <c r="A1043" s="209"/>
      <c r="B1043" s="210"/>
      <c r="C1043" s="209"/>
      <c r="D1043" s="210"/>
      <c r="E1043" s="209"/>
      <c r="F1043" s="210"/>
      <c r="G1043" s="209"/>
      <c r="H1043" s="209"/>
      <c r="I1043" s="209"/>
      <c r="J1043" s="209"/>
      <c r="K1043" s="209"/>
      <c r="L1043" s="209"/>
      <c r="M1043" s="209"/>
    </row>
    <row r="1044">
      <c r="A1044" s="207"/>
      <c r="B1044" s="212"/>
      <c r="C1044" s="207"/>
      <c r="D1044" s="212"/>
      <c r="E1044" s="207"/>
      <c r="F1044" s="212"/>
      <c r="G1044" s="207"/>
      <c r="H1044" s="207"/>
      <c r="I1044" s="207"/>
      <c r="J1044" s="207"/>
      <c r="K1044" s="207"/>
      <c r="L1044" s="207"/>
      <c r="M1044" s="207"/>
    </row>
    <row r="1045">
      <c r="A1045" s="209"/>
      <c r="B1045" s="210"/>
      <c r="C1045" s="209"/>
      <c r="D1045" s="210"/>
      <c r="E1045" s="209"/>
      <c r="F1045" s="210"/>
      <c r="G1045" s="209"/>
      <c r="H1045" s="209"/>
      <c r="I1045" s="209"/>
      <c r="J1045" s="209"/>
      <c r="K1045" s="209"/>
      <c r="L1045" s="209"/>
      <c r="M1045" s="209"/>
    </row>
    <row r="1046">
      <c r="A1046" s="207"/>
      <c r="B1046" s="212"/>
      <c r="C1046" s="207"/>
      <c r="D1046" s="212"/>
      <c r="E1046" s="207"/>
      <c r="F1046" s="212"/>
      <c r="G1046" s="207"/>
      <c r="H1046" s="207"/>
      <c r="I1046" s="207"/>
      <c r="J1046" s="207"/>
      <c r="K1046" s="207"/>
      <c r="L1046" s="207"/>
      <c r="M1046" s="207"/>
    </row>
    <row r="1047">
      <c r="A1047" s="209"/>
      <c r="B1047" s="210"/>
      <c r="C1047" s="209"/>
      <c r="D1047" s="210"/>
      <c r="E1047" s="209"/>
      <c r="F1047" s="210"/>
      <c r="G1047" s="209"/>
      <c r="H1047" s="209"/>
      <c r="I1047" s="209"/>
      <c r="J1047" s="209"/>
      <c r="K1047" s="209"/>
      <c r="L1047" s="209"/>
      <c r="M1047" s="209"/>
    </row>
    <row r="1048">
      <c r="A1048" s="207"/>
      <c r="B1048" s="212"/>
      <c r="C1048" s="207"/>
      <c r="D1048" s="212"/>
      <c r="E1048" s="207"/>
      <c r="F1048" s="212"/>
      <c r="G1048" s="207"/>
      <c r="H1048" s="207"/>
      <c r="I1048" s="207"/>
      <c r="J1048" s="207"/>
      <c r="K1048" s="207"/>
      <c r="L1048" s="207"/>
      <c r="M1048" s="207"/>
    </row>
    <row r="1049">
      <c r="A1049" s="209"/>
      <c r="B1049" s="210"/>
      <c r="C1049" s="209"/>
      <c r="D1049" s="210"/>
      <c r="E1049" s="209"/>
      <c r="F1049" s="210"/>
      <c r="G1049" s="209"/>
      <c r="H1049" s="209"/>
      <c r="I1049" s="209"/>
      <c r="J1049" s="209"/>
      <c r="K1049" s="209"/>
      <c r="L1049" s="209"/>
      <c r="M1049" s="209"/>
    </row>
    <row r="1050">
      <c r="A1050" s="207"/>
      <c r="B1050" s="212"/>
      <c r="C1050" s="207"/>
      <c r="D1050" s="212"/>
      <c r="E1050" s="207"/>
      <c r="F1050" s="212"/>
      <c r="G1050" s="207"/>
      <c r="H1050" s="207"/>
      <c r="I1050" s="207"/>
      <c r="J1050" s="207"/>
      <c r="K1050" s="207"/>
      <c r="L1050" s="207"/>
      <c r="M1050" s="207"/>
    </row>
    <row r="1051">
      <c r="A1051" s="209"/>
      <c r="B1051" s="210"/>
      <c r="C1051" s="209"/>
      <c r="D1051" s="210"/>
      <c r="E1051" s="209"/>
      <c r="F1051" s="210"/>
      <c r="G1051" s="209"/>
      <c r="H1051" s="209"/>
      <c r="I1051" s="209"/>
      <c r="J1051" s="209"/>
      <c r="K1051" s="209"/>
      <c r="L1051" s="209"/>
      <c r="M1051" s="209"/>
    </row>
    <row r="1052">
      <c r="A1052" s="207"/>
      <c r="B1052" s="212"/>
      <c r="C1052" s="207"/>
      <c r="D1052" s="212"/>
      <c r="E1052" s="207"/>
      <c r="F1052" s="212"/>
      <c r="G1052" s="207"/>
      <c r="H1052" s="207"/>
      <c r="I1052" s="207"/>
      <c r="J1052" s="207"/>
      <c r="K1052" s="207"/>
      <c r="L1052" s="207"/>
      <c r="M1052" s="207"/>
    </row>
    <row r="1053">
      <c r="A1053" s="209"/>
      <c r="B1053" s="210"/>
      <c r="C1053" s="209"/>
      <c r="D1053" s="210"/>
      <c r="E1053" s="209"/>
      <c r="F1053" s="210"/>
      <c r="G1053" s="209"/>
      <c r="H1053" s="209"/>
      <c r="I1053" s="209"/>
      <c r="J1053" s="209"/>
      <c r="K1053" s="209"/>
      <c r="L1053" s="209"/>
      <c r="M1053" s="209"/>
    </row>
    <row r="1054">
      <c r="A1054" s="207"/>
      <c r="B1054" s="212"/>
      <c r="C1054" s="207"/>
      <c r="D1054" s="212"/>
      <c r="E1054" s="207"/>
      <c r="F1054" s="212"/>
      <c r="G1054" s="207"/>
      <c r="H1054" s="207"/>
      <c r="I1054" s="207"/>
      <c r="J1054" s="207"/>
      <c r="K1054" s="207"/>
      <c r="L1054" s="207"/>
      <c r="M1054" s="207"/>
    </row>
    <row r="1055">
      <c r="A1055" s="209"/>
      <c r="B1055" s="210"/>
      <c r="C1055" s="209"/>
      <c r="D1055" s="210"/>
      <c r="E1055" s="209"/>
      <c r="F1055" s="210"/>
      <c r="G1055" s="209"/>
      <c r="H1055" s="209"/>
      <c r="I1055" s="209"/>
      <c r="J1055" s="209"/>
      <c r="K1055" s="209"/>
      <c r="L1055" s="209"/>
      <c r="M1055" s="209"/>
    </row>
    <row r="1056">
      <c r="A1056" s="207"/>
      <c r="B1056" s="212"/>
      <c r="C1056" s="207"/>
      <c r="D1056" s="212"/>
      <c r="E1056" s="207"/>
      <c r="F1056" s="212"/>
      <c r="G1056" s="207"/>
      <c r="H1056" s="207"/>
      <c r="I1056" s="207"/>
      <c r="J1056" s="207"/>
      <c r="K1056" s="207"/>
      <c r="L1056" s="207"/>
      <c r="M1056" s="207"/>
    </row>
    <row r="1057">
      <c r="A1057" s="209"/>
      <c r="B1057" s="210"/>
      <c r="C1057" s="209"/>
      <c r="D1057" s="210"/>
      <c r="E1057" s="209"/>
      <c r="F1057" s="210"/>
      <c r="G1057" s="209"/>
      <c r="H1057" s="209"/>
      <c r="I1057" s="209"/>
      <c r="J1057" s="209"/>
      <c r="K1057" s="209"/>
      <c r="L1057" s="209"/>
      <c r="M1057" s="209"/>
    </row>
    <row r="1058">
      <c r="A1058" s="207"/>
      <c r="B1058" s="212"/>
      <c r="C1058" s="207"/>
      <c r="D1058" s="212"/>
      <c r="E1058" s="207"/>
      <c r="F1058" s="212"/>
      <c r="G1058" s="207"/>
      <c r="H1058" s="207"/>
      <c r="I1058" s="207"/>
      <c r="J1058" s="207"/>
      <c r="K1058" s="207"/>
      <c r="L1058" s="207"/>
      <c r="M1058" s="207"/>
    </row>
    <row r="1059">
      <c r="A1059" s="209"/>
      <c r="B1059" s="210"/>
      <c r="C1059" s="209"/>
      <c r="D1059" s="210"/>
      <c r="E1059" s="209"/>
      <c r="F1059" s="210"/>
      <c r="G1059" s="209"/>
      <c r="H1059" s="209"/>
      <c r="I1059" s="209"/>
      <c r="J1059" s="209"/>
      <c r="K1059" s="209"/>
      <c r="L1059" s="209"/>
      <c r="M1059" s="209"/>
    </row>
    <row r="1060">
      <c r="A1060" s="207"/>
      <c r="B1060" s="212"/>
      <c r="C1060" s="207"/>
      <c r="D1060" s="212"/>
      <c r="E1060" s="207"/>
      <c r="F1060" s="212"/>
      <c r="G1060" s="207"/>
      <c r="H1060" s="207"/>
      <c r="I1060" s="207"/>
      <c r="J1060" s="207"/>
      <c r="K1060" s="207"/>
      <c r="L1060" s="207"/>
      <c r="M1060" s="207"/>
    </row>
    <row r="1061">
      <c r="A1061" s="209"/>
      <c r="B1061" s="210"/>
      <c r="C1061" s="209"/>
      <c r="D1061" s="210"/>
      <c r="E1061" s="209"/>
      <c r="F1061" s="210"/>
      <c r="G1061" s="209"/>
      <c r="H1061" s="209"/>
      <c r="I1061" s="209"/>
      <c r="J1061" s="209"/>
      <c r="K1061" s="209"/>
      <c r="L1061" s="209"/>
      <c r="M1061" s="209"/>
    </row>
    <row r="1062">
      <c r="A1062" s="207"/>
      <c r="B1062" s="212"/>
      <c r="C1062" s="207"/>
      <c r="D1062" s="212"/>
      <c r="E1062" s="207"/>
      <c r="F1062" s="212"/>
      <c r="G1062" s="207"/>
      <c r="H1062" s="207"/>
      <c r="I1062" s="207"/>
      <c r="J1062" s="207"/>
      <c r="K1062" s="207"/>
      <c r="L1062" s="207"/>
      <c r="M1062" s="207"/>
    </row>
    <row r="1063">
      <c r="A1063" s="209"/>
      <c r="B1063" s="210"/>
      <c r="C1063" s="209"/>
      <c r="D1063" s="210"/>
      <c r="E1063" s="209"/>
      <c r="F1063" s="210"/>
      <c r="G1063" s="209"/>
      <c r="H1063" s="209"/>
      <c r="I1063" s="209"/>
      <c r="J1063" s="209"/>
      <c r="K1063" s="209"/>
      <c r="L1063" s="209"/>
      <c r="M1063" s="209"/>
    </row>
    <row r="1064">
      <c r="A1064" s="207"/>
      <c r="B1064" s="212"/>
      <c r="C1064" s="207"/>
      <c r="D1064" s="212"/>
      <c r="E1064" s="207"/>
      <c r="F1064" s="212"/>
      <c r="G1064" s="207"/>
      <c r="H1064" s="207"/>
      <c r="I1064" s="207"/>
      <c r="J1064" s="207"/>
      <c r="K1064" s="207"/>
      <c r="L1064" s="207"/>
      <c r="M1064" s="207"/>
    </row>
    <row r="1065">
      <c r="A1065" s="209"/>
      <c r="B1065" s="210"/>
      <c r="C1065" s="209"/>
      <c r="D1065" s="210"/>
      <c r="E1065" s="209"/>
      <c r="F1065" s="210"/>
      <c r="G1065" s="209"/>
      <c r="H1065" s="209"/>
      <c r="I1065" s="209"/>
      <c r="J1065" s="209"/>
      <c r="K1065" s="209"/>
      <c r="L1065" s="209"/>
      <c r="M1065" s="209"/>
    </row>
    <row r="1066">
      <c r="A1066" s="207"/>
      <c r="B1066" s="212"/>
      <c r="C1066" s="207"/>
      <c r="D1066" s="212"/>
      <c r="E1066" s="207"/>
      <c r="F1066" s="212"/>
      <c r="G1066" s="207"/>
      <c r="H1066" s="207"/>
      <c r="I1066" s="207"/>
      <c r="J1066" s="207"/>
      <c r="K1066" s="207"/>
      <c r="L1066" s="207"/>
      <c r="M1066" s="207"/>
    </row>
    <row r="1067">
      <c r="A1067" s="209"/>
      <c r="B1067" s="210"/>
      <c r="C1067" s="209"/>
      <c r="D1067" s="210"/>
      <c r="E1067" s="209"/>
      <c r="F1067" s="210"/>
      <c r="G1067" s="209"/>
      <c r="H1067" s="209"/>
      <c r="I1067" s="209"/>
      <c r="J1067" s="209"/>
      <c r="K1067" s="209"/>
      <c r="L1067" s="209"/>
      <c r="M1067" s="209"/>
    </row>
    <row r="1068">
      <c r="A1068" s="207"/>
      <c r="B1068" s="212"/>
      <c r="C1068" s="207"/>
      <c r="D1068" s="212"/>
      <c r="E1068" s="207"/>
      <c r="F1068" s="212"/>
      <c r="G1068" s="207"/>
      <c r="H1068" s="207"/>
      <c r="I1068" s="207"/>
      <c r="J1068" s="207"/>
      <c r="K1068" s="207"/>
      <c r="L1068" s="207"/>
      <c r="M1068" s="207"/>
    </row>
    <row r="1069">
      <c r="A1069" s="209"/>
      <c r="B1069" s="210"/>
      <c r="C1069" s="209"/>
      <c r="D1069" s="210"/>
      <c r="E1069" s="209"/>
      <c r="F1069" s="210"/>
      <c r="G1069" s="209"/>
      <c r="H1069" s="209"/>
      <c r="I1069" s="209"/>
      <c r="J1069" s="209"/>
      <c r="K1069" s="209"/>
      <c r="L1069" s="209"/>
      <c r="M1069" s="209"/>
    </row>
    <row r="1070">
      <c r="A1070" s="207"/>
      <c r="B1070" s="212"/>
      <c r="C1070" s="207"/>
      <c r="D1070" s="212"/>
      <c r="E1070" s="207"/>
      <c r="F1070" s="212"/>
      <c r="G1070" s="207"/>
      <c r="H1070" s="207"/>
      <c r="I1070" s="207"/>
      <c r="J1070" s="207"/>
      <c r="K1070" s="207"/>
      <c r="L1070" s="207"/>
      <c r="M1070" s="207"/>
    </row>
    <row r="1071">
      <c r="A1071" s="209"/>
      <c r="B1071" s="210"/>
      <c r="C1071" s="209"/>
      <c r="D1071" s="210"/>
      <c r="E1071" s="209"/>
      <c r="F1071" s="210"/>
      <c r="G1071" s="209"/>
      <c r="H1071" s="209"/>
      <c r="I1071" s="209"/>
      <c r="J1071" s="209"/>
      <c r="K1071" s="209"/>
      <c r="L1071" s="209"/>
      <c r="M1071" s="209"/>
    </row>
    <row r="1072">
      <c r="A1072" s="207"/>
      <c r="B1072" s="212"/>
      <c r="C1072" s="207"/>
      <c r="D1072" s="212"/>
      <c r="E1072" s="207"/>
      <c r="F1072" s="212"/>
      <c r="G1072" s="207"/>
      <c r="H1072" s="207"/>
      <c r="I1072" s="207"/>
      <c r="J1072" s="207"/>
      <c r="K1072" s="207"/>
      <c r="L1072" s="207"/>
      <c r="M1072" s="207"/>
    </row>
    <row r="1073">
      <c r="A1073" s="209"/>
      <c r="B1073" s="210"/>
      <c r="C1073" s="209"/>
      <c r="D1073" s="210"/>
      <c r="E1073" s="209"/>
      <c r="F1073" s="210"/>
      <c r="G1073" s="209"/>
      <c r="H1073" s="209"/>
      <c r="I1073" s="209"/>
      <c r="J1073" s="209"/>
      <c r="K1073" s="209"/>
      <c r="L1073" s="209"/>
      <c r="M1073" s="209"/>
    </row>
    <row r="1074">
      <c r="A1074" s="207"/>
      <c r="B1074" s="212"/>
      <c r="C1074" s="207"/>
      <c r="D1074" s="212"/>
      <c r="E1074" s="207"/>
      <c r="F1074" s="212"/>
      <c r="G1074" s="207"/>
      <c r="H1074" s="207"/>
      <c r="I1074" s="207"/>
      <c r="J1074" s="207"/>
      <c r="K1074" s="207"/>
      <c r="L1074" s="207"/>
      <c r="M1074" s="207"/>
    </row>
    <row r="1075">
      <c r="A1075" s="209"/>
      <c r="B1075" s="210"/>
      <c r="C1075" s="209"/>
      <c r="D1075" s="210"/>
      <c r="E1075" s="209"/>
      <c r="F1075" s="210"/>
      <c r="G1075" s="209"/>
      <c r="H1075" s="209"/>
      <c r="I1075" s="209"/>
      <c r="J1075" s="209"/>
      <c r="K1075" s="209"/>
      <c r="L1075" s="209"/>
      <c r="M1075" s="209"/>
    </row>
    <row r="1076">
      <c r="A1076" s="207"/>
      <c r="B1076" s="212"/>
      <c r="C1076" s="207"/>
      <c r="D1076" s="212"/>
      <c r="E1076" s="207"/>
      <c r="F1076" s="212"/>
      <c r="G1076" s="207"/>
      <c r="H1076" s="207"/>
      <c r="I1076" s="207"/>
      <c r="J1076" s="207"/>
      <c r="K1076" s="207"/>
      <c r="L1076" s="207"/>
      <c r="M1076" s="207"/>
    </row>
    <row r="1077">
      <c r="A1077" s="209"/>
      <c r="B1077" s="210"/>
      <c r="C1077" s="209"/>
      <c r="D1077" s="210"/>
      <c r="E1077" s="209"/>
      <c r="F1077" s="209"/>
      <c r="G1077" s="209"/>
      <c r="H1077" s="209"/>
      <c r="I1077" s="209"/>
      <c r="J1077" s="209"/>
      <c r="K1077" s="209"/>
      <c r="L1077" s="209"/>
      <c r="M1077" s="209"/>
    </row>
    <row r="1078">
      <c r="A1078" s="207"/>
      <c r="B1078" s="212"/>
      <c r="C1078" s="207"/>
      <c r="D1078" s="212"/>
      <c r="E1078" s="207"/>
      <c r="F1078" s="207"/>
      <c r="G1078" s="207"/>
      <c r="H1078" s="207"/>
      <c r="I1078" s="207"/>
      <c r="J1078" s="207"/>
      <c r="K1078" s="207"/>
      <c r="L1078" s="207"/>
      <c r="M1078" s="207"/>
    </row>
    <row r="1079">
      <c r="A1079" s="209"/>
      <c r="B1079" s="210"/>
      <c r="C1079" s="209"/>
      <c r="D1079" s="210"/>
      <c r="E1079" s="209"/>
      <c r="F1079" s="209"/>
      <c r="G1079" s="209"/>
      <c r="H1079" s="209"/>
      <c r="I1079" s="209"/>
      <c r="J1079" s="209"/>
      <c r="K1079" s="209"/>
      <c r="L1079" s="209"/>
      <c r="M1079" s="209"/>
    </row>
    <row r="1080">
      <c r="A1080" s="207"/>
      <c r="B1080" s="212"/>
      <c r="C1080" s="207"/>
      <c r="D1080" s="212"/>
      <c r="E1080" s="207"/>
      <c r="F1080" s="207"/>
      <c r="G1080" s="207"/>
      <c r="H1080" s="207"/>
      <c r="I1080" s="207"/>
      <c r="J1080" s="207"/>
      <c r="K1080" s="207"/>
      <c r="L1080" s="207"/>
      <c r="M1080" s="207"/>
    </row>
    <row r="1081">
      <c r="A1081" s="209"/>
      <c r="B1081" s="210"/>
      <c r="C1081" s="209"/>
      <c r="D1081" s="210"/>
      <c r="E1081" s="209"/>
      <c r="F1081" s="209"/>
      <c r="G1081" s="209"/>
      <c r="H1081" s="209"/>
      <c r="I1081" s="209"/>
      <c r="J1081" s="209"/>
      <c r="K1081" s="209"/>
      <c r="L1081" s="209"/>
      <c r="M1081" s="209"/>
    </row>
    <row r="1082">
      <c r="A1082" s="207"/>
      <c r="B1082" s="212"/>
      <c r="C1082" s="207"/>
      <c r="D1082" s="212"/>
      <c r="E1082" s="207"/>
      <c r="F1082" s="207"/>
      <c r="G1082" s="207"/>
      <c r="H1082" s="207"/>
      <c r="I1082" s="207"/>
      <c r="J1082" s="207"/>
      <c r="K1082" s="207"/>
      <c r="L1082" s="207"/>
      <c r="M1082" s="207"/>
    </row>
    <row r="1083">
      <c r="A1083" s="209"/>
      <c r="B1083" s="210"/>
      <c r="C1083" s="209"/>
      <c r="D1083" s="210"/>
      <c r="E1083" s="209"/>
      <c r="F1083" s="209"/>
      <c r="G1083" s="209"/>
      <c r="H1083" s="209"/>
      <c r="I1083" s="209"/>
      <c r="J1083" s="209"/>
      <c r="K1083" s="209"/>
      <c r="L1083" s="209"/>
      <c r="M1083" s="209"/>
    </row>
    <row r="1084">
      <c r="A1084" s="207"/>
      <c r="B1084" s="212"/>
      <c r="C1084" s="207"/>
      <c r="D1084" s="212"/>
      <c r="E1084" s="207"/>
      <c r="F1084" s="207"/>
      <c r="G1084" s="207"/>
      <c r="H1084" s="207"/>
      <c r="I1084" s="207"/>
      <c r="J1084" s="207"/>
      <c r="K1084" s="207"/>
      <c r="L1084" s="207"/>
      <c r="M1084" s="207"/>
    </row>
    <row r="1085">
      <c r="A1085" s="209"/>
      <c r="B1085" s="210"/>
      <c r="C1085" s="209"/>
      <c r="D1085" s="210"/>
      <c r="E1085" s="209"/>
      <c r="F1085" s="209"/>
      <c r="G1085" s="209"/>
      <c r="H1085" s="209"/>
      <c r="I1085" s="209"/>
      <c r="J1085" s="209"/>
      <c r="K1085" s="209"/>
      <c r="L1085" s="209"/>
      <c r="M1085" s="209"/>
    </row>
    <row r="1086">
      <c r="A1086" s="207"/>
      <c r="B1086" s="212"/>
      <c r="C1086" s="207"/>
      <c r="D1086" s="212"/>
      <c r="E1086" s="207"/>
      <c r="F1086" s="207"/>
      <c r="G1086" s="207"/>
      <c r="H1086" s="207"/>
      <c r="I1086" s="207"/>
      <c r="J1086" s="207"/>
      <c r="K1086" s="207"/>
      <c r="L1086" s="207"/>
      <c r="M1086" s="207"/>
    </row>
    <row r="1087">
      <c r="A1087" s="209"/>
      <c r="B1087" s="210"/>
      <c r="C1087" s="209"/>
      <c r="D1087" s="210"/>
      <c r="E1087" s="209"/>
      <c r="F1087" s="209"/>
      <c r="G1087" s="209"/>
      <c r="H1087" s="209"/>
      <c r="I1087" s="209"/>
      <c r="J1087" s="209"/>
      <c r="K1087" s="209"/>
      <c r="L1087" s="209"/>
      <c r="M1087" s="209"/>
    </row>
    <row r="1088">
      <c r="A1088" s="207"/>
      <c r="B1088" s="212"/>
      <c r="C1088" s="207"/>
      <c r="D1088" s="212"/>
      <c r="E1088" s="207"/>
      <c r="F1088" s="207"/>
      <c r="G1088" s="207"/>
      <c r="H1088" s="207"/>
      <c r="I1088" s="207"/>
      <c r="J1088" s="207"/>
      <c r="K1088" s="207"/>
      <c r="L1088" s="207"/>
      <c r="M1088" s="207"/>
    </row>
    <row r="1089">
      <c r="A1089" s="209"/>
      <c r="B1089" s="210"/>
      <c r="C1089" s="209"/>
      <c r="D1089" s="210"/>
      <c r="E1089" s="209"/>
      <c r="F1089" s="209"/>
      <c r="G1089" s="209"/>
      <c r="H1089" s="209"/>
      <c r="I1089" s="209"/>
      <c r="J1089" s="209"/>
      <c r="K1089" s="209"/>
      <c r="L1089" s="209"/>
      <c r="M1089" s="209"/>
    </row>
    <row r="1090">
      <c r="A1090" s="207"/>
      <c r="B1090" s="212"/>
      <c r="C1090" s="207"/>
      <c r="D1090" s="212"/>
      <c r="E1090" s="207"/>
      <c r="F1090" s="207"/>
      <c r="G1090" s="207"/>
      <c r="H1090" s="207"/>
      <c r="I1090" s="207"/>
      <c r="J1090" s="207"/>
      <c r="K1090" s="207"/>
      <c r="L1090" s="207"/>
      <c r="M1090" s="207"/>
    </row>
    <row r="1091">
      <c r="A1091" s="209"/>
      <c r="B1091" s="210"/>
      <c r="C1091" s="209"/>
      <c r="D1091" s="210"/>
      <c r="E1091" s="209"/>
      <c r="F1091" s="209"/>
      <c r="G1091" s="209"/>
      <c r="H1091" s="209"/>
      <c r="I1091" s="209"/>
      <c r="J1091" s="209"/>
      <c r="K1091" s="209"/>
      <c r="L1091" s="209"/>
      <c r="M1091" s="209"/>
    </row>
    <row r="1092">
      <c r="A1092" s="207"/>
      <c r="B1092" s="212"/>
      <c r="C1092" s="207"/>
      <c r="D1092" s="212"/>
      <c r="E1092" s="207"/>
      <c r="F1092" s="207"/>
      <c r="G1092" s="207"/>
      <c r="H1092" s="207"/>
      <c r="I1092" s="207"/>
      <c r="J1092" s="207"/>
      <c r="K1092" s="207"/>
      <c r="L1092" s="207"/>
      <c r="M1092" s="207"/>
    </row>
    <row r="1093">
      <c r="A1093" s="209"/>
      <c r="B1093" s="210"/>
      <c r="C1093" s="209"/>
      <c r="D1093" s="210"/>
      <c r="E1093" s="209"/>
      <c r="F1093" s="209"/>
      <c r="G1093" s="209"/>
      <c r="H1093" s="209"/>
      <c r="I1093" s="209"/>
      <c r="J1093" s="209"/>
      <c r="K1093" s="209"/>
      <c r="L1093" s="209"/>
      <c r="M1093" s="209"/>
    </row>
    <row r="1094">
      <c r="A1094" s="207"/>
      <c r="B1094" s="212"/>
      <c r="C1094" s="207"/>
      <c r="D1094" s="212"/>
      <c r="E1094" s="207"/>
      <c r="F1094" s="207"/>
      <c r="G1094" s="207"/>
      <c r="H1094" s="207"/>
      <c r="I1094" s="207"/>
      <c r="J1094" s="207"/>
      <c r="K1094" s="207"/>
      <c r="L1094" s="207"/>
      <c r="M1094" s="207"/>
    </row>
    <row r="1095">
      <c r="A1095" s="209"/>
      <c r="B1095" s="210"/>
      <c r="C1095" s="209"/>
      <c r="D1095" s="210"/>
      <c r="E1095" s="209"/>
      <c r="F1095" s="209"/>
      <c r="G1095" s="209"/>
      <c r="H1095" s="209"/>
      <c r="I1095" s="209"/>
      <c r="J1095" s="209"/>
      <c r="K1095" s="209"/>
      <c r="L1095" s="209"/>
      <c r="M1095" s="209"/>
    </row>
    <row r="1096">
      <c r="A1096" s="207"/>
      <c r="B1096" s="207"/>
      <c r="C1096" s="207"/>
      <c r="D1096" s="212"/>
      <c r="E1096" s="207"/>
      <c r="F1096" s="207"/>
      <c r="G1096" s="207"/>
      <c r="H1096" s="207"/>
      <c r="I1096" s="207"/>
      <c r="J1096" s="207"/>
      <c r="K1096" s="207"/>
      <c r="L1096" s="207"/>
      <c r="M1096" s="207"/>
    </row>
    <row r="1097">
      <c r="A1097" s="209"/>
      <c r="B1097" s="210"/>
      <c r="C1097" s="209"/>
      <c r="D1097" s="210"/>
      <c r="E1097" s="209"/>
      <c r="F1097" s="209"/>
      <c r="G1097" s="209"/>
      <c r="H1097" s="209"/>
      <c r="I1097" s="209"/>
      <c r="J1097" s="209"/>
      <c r="K1097" s="209"/>
      <c r="L1097" s="209"/>
      <c r="M1097" s="209"/>
    </row>
    <row r="1098">
      <c r="A1098" s="207"/>
      <c r="B1098" s="212"/>
      <c r="C1098" s="207"/>
      <c r="D1098" s="212"/>
      <c r="E1098" s="207"/>
      <c r="F1098" s="207"/>
      <c r="G1098" s="207"/>
      <c r="H1098" s="207"/>
      <c r="I1098" s="207"/>
      <c r="J1098" s="207"/>
      <c r="K1098" s="207"/>
      <c r="L1098" s="207"/>
      <c r="M1098" s="207"/>
    </row>
    <row r="1099">
      <c r="A1099" s="209"/>
      <c r="B1099" s="210"/>
      <c r="C1099" s="209"/>
      <c r="D1099" s="210"/>
      <c r="E1099" s="209"/>
      <c r="F1099" s="209"/>
      <c r="G1099" s="209"/>
      <c r="H1099" s="209"/>
      <c r="I1099" s="209"/>
      <c r="J1099" s="209"/>
      <c r="K1099" s="209"/>
      <c r="L1099" s="209"/>
      <c r="M1099" s="209"/>
    </row>
    <row r="1100">
      <c r="A1100" s="207"/>
      <c r="B1100" s="212"/>
      <c r="C1100" s="207"/>
      <c r="D1100" s="212"/>
      <c r="E1100" s="207"/>
      <c r="F1100" s="207"/>
      <c r="G1100" s="207"/>
      <c r="H1100" s="207"/>
      <c r="I1100" s="207"/>
      <c r="J1100" s="207"/>
      <c r="K1100" s="207"/>
      <c r="L1100" s="207"/>
      <c r="M1100" s="207"/>
    </row>
    <row r="1101">
      <c r="A1101" s="209"/>
      <c r="B1101" s="210"/>
      <c r="C1101" s="209"/>
      <c r="D1101" s="210"/>
      <c r="E1101" s="209"/>
      <c r="F1101" s="209"/>
      <c r="G1101" s="209"/>
      <c r="H1101" s="209"/>
      <c r="I1101" s="209"/>
      <c r="J1101" s="209"/>
      <c r="K1101" s="209"/>
      <c r="L1101" s="209"/>
      <c r="M1101" s="209"/>
    </row>
    <row r="1102">
      <c r="A1102" s="207"/>
      <c r="B1102" s="212"/>
      <c r="C1102" s="207"/>
      <c r="D1102" s="212"/>
      <c r="E1102" s="207"/>
      <c r="F1102" s="207"/>
      <c r="G1102" s="207"/>
      <c r="H1102" s="207"/>
      <c r="I1102" s="207"/>
      <c r="J1102" s="207"/>
      <c r="K1102" s="207"/>
      <c r="L1102" s="207"/>
      <c r="M1102" s="207"/>
    </row>
    <row r="1103">
      <c r="A1103" s="209"/>
      <c r="B1103" s="210"/>
      <c r="C1103" s="209"/>
      <c r="D1103" s="210"/>
      <c r="E1103" s="209"/>
      <c r="F1103" s="209"/>
      <c r="G1103" s="209"/>
      <c r="H1103" s="209"/>
      <c r="I1103" s="209"/>
      <c r="J1103" s="209"/>
      <c r="K1103" s="209"/>
      <c r="L1103" s="209"/>
      <c r="M1103" s="209"/>
    </row>
    <row r="1104">
      <c r="A1104" s="207"/>
      <c r="B1104" s="212"/>
      <c r="C1104" s="207"/>
      <c r="D1104" s="212"/>
      <c r="E1104" s="207"/>
      <c r="F1104" s="207"/>
      <c r="G1104" s="207"/>
      <c r="H1104" s="207"/>
      <c r="I1104" s="207"/>
      <c r="J1104" s="207"/>
      <c r="K1104" s="207"/>
      <c r="L1104" s="207"/>
      <c r="M1104" s="207"/>
    </row>
    <row r="1105">
      <c r="A1105" s="209"/>
      <c r="B1105" s="210"/>
      <c r="C1105" s="209"/>
      <c r="D1105" s="210"/>
      <c r="E1105" s="209"/>
      <c r="F1105" s="209"/>
      <c r="G1105" s="209"/>
      <c r="H1105" s="209"/>
      <c r="I1105" s="209"/>
      <c r="J1105" s="209"/>
      <c r="K1105" s="209"/>
      <c r="L1105" s="209"/>
      <c r="M1105" s="209"/>
    </row>
    <row r="1106">
      <c r="A1106" s="207"/>
      <c r="B1106" s="212"/>
      <c r="C1106" s="207"/>
      <c r="D1106" s="212"/>
      <c r="E1106" s="207"/>
      <c r="F1106" s="207"/>
      <c r="G1106" s="207"/>
      <c r="H1106" s="207"/>
      <c r="I1106" s="207"/>
      <c r="J1106" s="207"/>
      <c r="K1106" s="207"/>
      <c r="L1106" s="207"/>
      <c r="M1106" s="207"/>
    </row>
    <row r="1107">
      <c r="A1107" s="209"/>
      <c r="B1107" s="210"/>
      <c r="C1107" s="209"/>
      <c r="D1107" s="210"/>
      <c r="E1107" s="209"/>
      <c r="F1107" s="209"/>
      <c r="G1107" s="209"/>
      <c r="H1107" s="209"/>
      <c r="I1107" s="209"/>
      <c r="J1107" s="209"/>
      <c r="K1107" s="209"/>
      <c r="L1107" s="209"/>
      <c r="M1107" s="209"/>
    </row>
    <row r="1108">
      <c r="A1108" s="207"/>
      <c r="B1108" s="212"/>
      <c r="C1108" s="207"/>
      <c r="D1108" s="212"/>
      <c r="E1108" s="207"/>
      <c r="F1108" s="207"/>
      <c r="G1108" s="207"/>
      <c r="H1108" s="207"/>
      <c r="I1108" s="207"/>
      <c r="J1108" s="207"/>
      <c r="K1108" s="207"/>
      <c r="L1108" s="207"/>
      <c r="M1108" s="207"/>
    </row>
    <row r="1109">
      <c r="A1109" s="209"/>
      <c r="B1109" s="210"/>
      <c r="C1109" s="209"/>
      <c r="D1109" s="210"/>
      <c r="E1109" s="209"/>
      <c r="F1109" s="209"/>
      <c r="G1109" s="209"/>
      <c r="H1109" s="209"/>
      <c r="I1109" s="209"/>
      <c r="J1109" s="209"/>
      <c r="K1109" s="209"/>
      <c r="L1109" s="209"/>
      <c r="M1109" s="209"/>
    </row>
    <row r="1110">
      <c r="A1110" s="207"/>
      <c r="B1110" s="212"/>
      <c r="C1110" s="207"/>
      <c r="D1110" s="212"/>
      <c r="E1110" s="207"/>
      <c r="F1110" s="207"/>
      <c r="G1110" s="207"/>
      <c r="H1110" s="207"/>
      <c r="I1110" s="207"/>
      <c r="J1110" s="207"/>
      <c r="K1110" s="207"/>
      <c r="L1110" s="207"/>
      <c r="M1110" s="207"/>
    </row>
    <row r="1111">
      <c r="A1111" s="209"/>
      <c r="B1111" s="210"/>
      <c r="C1111" s="209"/>
      <c r="D1111" s="210"/>
      <c r="E1111" s="209"/>
      <c r="F1111" s="209"/>
      <c r="G1111" s="209"/>
      <c r="H1111" s="209"/>
      <c r="I1111" s="209"/>
      <c r="J1111" s="209"/>
      <c r="K1111" s="209"/>
      <c r="L1111" s="209"/>
      <c r="M1111" s="209"/>
    </row>
    <row r="1112">
      <c r="A1112" s="207"/>
      <c r="B1112" s="212"/>
      <c r="C1112" s="207"/>
      <c r="D1112" s="212"/>
      <c r="E1112" s="207"/>
      <c r="F1112" s="207"/>
      <c r="G1112" s="207"/>
      <c r="H1112" s="207"/>
      <c r="I1112" s="207"/>
      <c r="J1112" s="207"/>
      <c r="K1112" s="207"/>
      <c r="L1112" s="207"/>
      <c r="M1112" s="207"/>
    </row>
    <row r="1113">
      <c r="A1113" s="209"/>
      <c r="B1113" s="210"/>
      <c r="C1113" s="209"/>
      <c r="D1113" s="210"/>
      <c r="E1113" s="209"/>
      <c r="F1113" s="209"/>
      <c r="G1113" s="209"/>
      <c r="H1113" s="209"/>
      <c r="I1113" s="209"/>
      <c r="J1113" s="209"/>
      <c r="K1113" s="209"/>
      <c r="L1113" s="209"/>
      <c r="M1113" s="209"/>
    </row>
    <row r="1114">
      <c r="A1114" s="207"/>
      <c r="B1114" s="212"/>
      <c r="C1114" s="207"/>
      <c r="D1114" s="212"/>
      <c r="E1114" s="207"/>
      <c r="F1114" s="207"/>
      <c r="G1114" s="207"/>
      <c r="H1114" s="207"/>
      <c r="I1114" s="207"/>
      <c r="J1114" s="207"/>
      <c r="K1114" s="207"/>
      <c r="L1114" s="207"/>
      <c r="M1114" s="207"/>
    </row>
    <row r="1115">
      <c r="A1115" s="209"/>
      <c r="B1115" s="210"/>
      <c r="C1115" s="209"/>
      <c r="D1115" s="210"/>
      <c r="E1115" s="209"/>
      <c r="F1115" s="209"/>
      <c r="G1115" s="209"/>
      <c r="H1115" s="209"/>
      <c r="I1115" s="209"/>
      <c r="J1115" s="209"/>
      <c r="K1115" s="209"/>
      <c r="L1115" s="209"/>
      <c r="M1115" s="209"/>
    </row>
    <row r="1116">
      <c r="A1116" s="207"/>
      <c r="B1116" s="212"/>
      <c r="C1116" s="207"/>
      <c r="D1116" s="212"/>
      <c r="E1116" s="207"/>
      <c r="F1116" s="207"/>
      <c r="G1116" s="207"/>
      <c r="H1116" s="207"/>
      <c r="I1116" s="207"/>
      <c r="J1116" s="207"/>
      <c r="K1116" s="207"/>
      <c r="L1116" s="207"/>
      <c r="M1116" s="207"/>
    </row>
    <row r="1117">
      <c r="A1117" s="209"/>
      <c r="B1117" s="210"/>
      <c r="C1117" s="209"/>
      <c r="D1117" s="210"/>
      <c r="E1117" s="209"/>
      <c r="F1117" s="209"/>
      <c r="G1117" s="209"/>
      <c r="H1117" s="209"/>
      <c r="I1117" s="209"/>
      <c r="J1117" s="209"/>
      <c r="K1117" s="209"/>
      <c r="L1117" s="209"/>
      <c r="M1117" s="209"/>
    </row>
    <row r="1118">
      <c r="A1118" s="207"/>
      <c r="B1118" s="212"/>
      <c r="C1118" s="207"/>
      <c r="D1118" s="212"/>
      <c r="E1118" s="207"/>
      <c r="F1118" s="207"/>
      <c r="G1118" s="207"/>
      <c r="H1118" s="207"/>
      <c r="I1118" s="207"/>
      <c r="J1118" s="207"/>
      <c r="K1118" s="207"/>
      <c r="L1118" s="207"/>
      <c r="M1118" s="207"/>
    </row>
    <row r="1119">
      <c r="A1119" s="209"/>
      <c r="B1119" s="210"/>
      <c r="C1119" s="209"/>
      <c r="D1119" s="210"/>
      <c r="E1119" s="209"/>
      <c r="F1119" s="209"/>
      <c r="G1119" s="209"/>
      <c r="H1119" s="209"/>
      <c r="I1119" s="209"/>
      <c r="J1119" s="209"/>
      <c r="K1119" s="209"/>
      <c r="L1119" s="209"/>
      <c r="M1119" s="209"/>
    </row>
    <row r="1120">
      <c r="A1120" s="207"/>
      <c r="B1120" s="212"/>
      <c r="C1120" s="207"/>
      <c r="D1120" s="212"/>
      <c r="E1120" s="207"/>
      <c r="F1120" s="207"/>
      <c r="G1120" s="207"/>
      <c r="H1120" s="207"/>
      <c r="I1120" s="207"/>
      <c r="J1120" s="207"/>
      <c r="K1120" s="207"/>
      <c r="L1120" s="207"/>
      <c r="M1120" s="207"/>
    </row>
    <row r="1121">
      <c r="A1121" s="209"/>
      <c r="B1121" s="210"/>
      <c r="C1121" s="209"/>
      <c r="D1121" s="210"/>
      <c r="E1121" s="209"/>
      <c r="F1121" s="209"/>
      <c r="G1121" s="209"/>
      <c r="H1121" s="209"/>
      <c r="I1121" s="209"/>
      <c r="J1121" s="209"/>
      <c r="K1121" s="209"/>
      <c r="L1121" s="209"/>
      <c r="M1121" s="209"/>
    </row>
    <row r="1122">
      <c r="A1122" s="207"/>
      <c r="B1122" s="212"/>
      <c r="C1122" s="207"/>
      <c r="D1122" s="212"/>
      <c r="E1122" s="207"/>
      <c r="F1122" s="207"/>
      <c r="G1122" s="207"/>
      <c r="H1122" s="207"/>
      <c r="I1122" s="207"/>
      <c r="J1122" s="207"/>
      <c r="K1122" s="207"/>
      <c r="L1122" s="207"/>
      <c r="M1122" s="207"/>
    </row>
    <row r="1123">
      <c r="A1123" s="209"/>
      <c r="B1123" s="210"/>
      <c r="C1123" s="209"/>
      <c r="D1123" s="210"/>
      <c r="E1123" s="209"/>
      <c r="F1123" s="209"/>
      <c r="G1123" s="209"/>
      <c r="H1123" s="209"/>
      <c r="I1123" s="209"/>
      <c r="J1123" s="209"/>
      <c r="K1123" s="209"/>
      <c r="L1123" s="209"/>
      <c r="M1123" s="209"/>
    </row>
    <row r="1124">
      <c r="A1124" s="207"/>
      <c r="B1124" s="212"/>
      <c r="C1124" s="207"/>
      <c r="D1124" s="212"/>
      <c r="E1124" s="207"/>
      <c r="F1124" s="207"/>
      <c r="G1124" s="207"/>
      <c r="H1124" s="207"/>
      <c r="I1124" s="207"/>
      <c r="J1124" s="207"/>
      <c r="K1124" s="207"/>
      <c r="L1124" s="207"/>
      <c r="M1124" s="207"/>
    </row>
    <row r="1125">
      <c r="A1125" s="209"/>
      <c r="B1125" s="210"/>
      <c r="C1125" s="209"/>
      <c r="D1125" s="210"/>
      <c r="E1125" s="209"/>
      <c r="F1125" s="209"/>
      <c r="G1125" s="209"/>
      <c r="H1125" s="209"/>
      <c r="I1125" s="209"/>
      <c r="J1125" s="209"/>
      <c r="K1125" s="209"/>
      <c r="L1125" s="209"/>
      <c r="M1125" s="209"/>
    </row>
    <row r="1126">
      <c r="A1126" s="207"/>
      <c r="B1126" s="212"/>
      <c r="C1126" s="207"/>
      <c r="D1126" s="212"/>
      <c r="E1126" s="207"/>
      <c r="F1126" s="207"/>
      <c r="G1126" s="207"/>
      <c r="H1126" s="207"/>
      <c r="I1126" s="207"/>
      <c r="J1126" s="207"/>
      <c r="K1126" s="207"/>
      <c r="L1126" s="207"/>
      <c r="M1126" s="207"/>
    </row>
    <row r="1127">
      <c r="A1127" s="209"/>
      <c r="B1127" s="210"/>
      <c r="C1127" s="209"/>
      <c r="D1127" s="210"/>
      <c r="E1127" s="209"/>
      <c r="F1127" s="209"/>
      <c r="G1127" s="209"/>
      <c r="H1127" s="209"/>
      <c r="I1127" s="209"/>
      <c r="J1127" s="209"/>
      <c r="K1127" s="209"/>
      <c r="L1127" s="209"/>
      <c r="M1127" s="209"/>
    </row>
    <row r="1128">
      <c r="A1128" s="207"/>
      <c r="B1128" s="212"/>
      <c r="C1128" s="207"/>
      <c r="D1128" s="212"/>
      <c r="E1128" s="207"/>
      <c r="F1128" s="207"/>
      <c r="G1128" s="207"/>
      <c r="H1128" s="207"/>
      <c r="I1128" s="207"/>
      <c r="J1128" s="207"/>
      <c r="K1128" s="207"/>
      <c r="L1128" s="207"/>
      <c r="M1128" s="207"/>
    </row>
    <row r="1129">
      <c r="A1129" s="209"/>
      <c r="B1129" s="210"/>
      <c r="C1129" s="209"/>
      <c r="D1129" s="210"/>
      <c r="E1129" s="209"/>
      <c r="F1129" s="209"/>
      <c r="G1129" s="209"/>
      <c r="H1129" s="209"/>
      <c r="I1129" s="209"/>
      <c r="J1129" s="209"/>
      <c r="K1129" s="209"/>
      <c r="L1129" s="209"/>
      <c r="M1129" s="209"/>
    </row>
    <row r="1130">
      <c r="A1130" s="207"/>
      <c r="B1130" s="212"/>
      <c r="C1130" s="207"/>
      <c r="D1130" s="212"/>
      <c r="E1130" s="207"/>
      <c r="F1130" s="207"/>
      <c r="G1130" s="207"/>
      <c r="H1130" s="207"/>
      <c r="I1130" s="207"/>
      <c r="J1130" s="207"/>
      <c r="K1130" s="207"/>
      <c r="L1130" s="207"/>
      <c r="M1130" s="207"/>
    </row>
    <row r="1131">
      <c r="A1131" s="209"/>
      <c r="B1131" s="210"/>
      <c r="C1131" s="209"/>
      <c r="D1131" s="210"/>
      <c r="E1131" s="209"/>
      <c r="F1131" s="209"/>
      <c r="G1131" s="209"/>
      <c r="H1131" s="209"/>
      <c r="I1131" s="209"/>
      <c r="J1131" s="209"/>
      <c r="K1131" s="209"/>
      <c r="L1131" s="209"/>
      <c r="M1131" s="209"/>
    </row>
    <row r="1132">
      <c r="A1132" s="207"/>
      <c r="B1132" s="212"/>
      <c r="C1132" s="207"/>
      <c r="D1132" s="212"/>
      <c r="E1132" s="207"/>
      <c r="F1132" s="207"/>
      <c r="G1132" s="207"/>
      <c r="H1132" s="207"/>
      <c r="I1132" s="207"/>
      <c r="J1132" s="207"/>
      <c r="K1132" s="207"/>
      <c r="L1132" s="207"/>
      <c r="M1132" s="207"/>
    </row>
    <row r="1133">
      <c r="A1133" s="209"/>
      <c r="B1133" s="210"/>
      <c r="C1133" s="209"/>
      <c r="D1133" s="210"/>
      <c r="E1133" s="209"/>
      <c r="F1133" s="209"/>
      <c r="G1133" s="209"/>
      <c r="H1133" s="209"/>
      <c r="I1133" s="209"/>
      <c r="J1133" s="209"/>
      <c r="K1133" s="209"/>
      <c r="L1133" s="209"/>
      <c r="M1133" s="209"/>
    </row>
    <row r="1134">
      <c r="A1134" s="207"/>
      <c r="B1134" s="212"/>
      <c r="C1134" s="207"/>
      <c r="D1134" s="212"/>
      <c r="E1134" s="207"/>
      <c r="F1134" s="207"/>
      <c r="G1134" s="207"/>
      <c r="H1134" s="207"/>
      <c r="I1134" s="207"/>
      <c r="J1134" s="207"/>
      <c r="K1134" s="207"/>
      <c r="L1134" s="207"/>
      <c r="M1134" s="207"/>
    </row>
    <row r="1135">
      <c r="A1135" s="209"/>
      <c r="B1135" s="210"/>
      <c r="C1135" s="209"/>
      <c r="D1135" s="210"/>
      <c r="E1135" s="209"/>
      <c r="F1135" s="209"/>
      <c r="G1135" s="209"/>
      <c r="H1135" s="209"/>
      <c r="I1135" s="209"/>
      <c r="J1135" s="209"/>
      <c r="K1135" s="209"/>
      <c r="L1135" s="209"/>
      <c r="M1135" s="209"/>
    </row>
    <row r="1136">
      <c r="A1136" s="207"/>
      <c r="B1136" s="212"/>
      <c r="C1136" s="207"/>
      <c r="D1136" s="212"/>
      <c r="E1136" s="207"/>
      <c r="F1136" s="207"/>
      <c r="G1136" s="207"/>
      <c r="H1136" s="207"/>
      <c r="I1136" s="207"/>
      <c r="J1136" s="207"/>
      <c r="K1136" s="207"/>
      <c r="L1136" s="207"/>
      <c r="M1136" s="207"/>
    </row>
    <row r="1137">
      <c r="A1137" s="209"/>
      <c r="B1137" s="210"/>
      <c r="C1137" s="209"/>
      <c r="D1137" s="210"/>
      <c r="E1137" s="209"/>
      <c r="F1137" s="209"/>
      <c r="G1137" s="209"/>
      <c r="H1137" s="209"/>
      <c r="I1137" s="209"/>
      <c r="J1137" s="209"/>
      <c r="K1137" s="209"/>
      <c r="L1137" s="209"/>
      <c r="M1137" s="209"/>
    </row>
    <row r="1138">
      <c r="A1138" s="207"/>
      <c r="B1138" s="212"/>
      <c r="C1138" s="207"/>
      <c r="D1138" s="212"/>
      <c r="E1138" s="207"/>
      <c r="F1138" s="207"/>
      <c r="G1138" s="207"/>
      <c r="H1138" s="207"/>
      <c r="I1138" s="207"/>
      <c r="J1138" s="207"/>
      <c r="K1138" s="207"/>
      <c r="L1138" s="207"/>
      <c r="M1138" s="207"/>
    </row>
    <row r="1139">
      <c r="A1139" s="209"/>
      <c r="B1139" s="210"/>
      <c r="C1139" s="209"/>
      <c r="D1139" s="210"/>
      <c r="E1139" s="209"/>
      <c r="F1139" s="209"/>
      <c r="G1139" s="209"/>
      <c r="H1139" s="209"/>
      <c r="I1139" s="209"/>
      <c r="J1139" s="209"/>
      <c r="K1139" s="209"/>
      <c r="L1139" s="209"/>
      <c r="M1139" s="209"/>
    </row>
    <row r="1140">
      <c r="A1140" s="207"/>
      <c r="B1140" s="212"/>
      <c r="C1140" s="207"/>
      <c r="D1140" s="212"/>
      <c r="E1140" s="207"/>
      <c r="F1140" s="207"/>
      <c r="G1140" s="207"/>
      <c r="H1140" s="207"/>
      <c r="I1140" s="207"/>
      <c r="J1140" s="207"/>
      <c r="K1140" s="207"/>
      <c r="L1140" s="207"/>
      <c r="M1140" s="207"/>
    </row>
    <row r="1141">
      <c r="A1141" s="209"/>
      <c r="B1141" s="210"/>
      <c r="C1141" s="209"/>
      <c r="D1141" s="210"/>
      <c r="E1141" s="209"/>
      <c r="F1141" s="209"/>
      <c r="G1141" s="209"/>
      <c r="H1141" s="209"/>
      <c r="I1141" s="209"/>
      <c r="J1141" s="209"/>
      <c r="K1141" s="209"/>
      <c r="L1141" s="209"/>
      <c r="M1141" s="209"/>
    </row>
    <row r="1142">
      <c r="A1142" s="207"/>
      <c r="B1142" s="212"/>
      <c r="C1142" s="207"/>
      <c r="D1142" s="212"/>
      <c r="E1142" s="207"/>
      <c r="F1142" s="207"/>
      <c r="G1142" s="207"/>
      <c r="H1142" s="207"/>
      <c r="I1142" s="207"/>
      <c r="J1142" s="207"/>
      <c r="K1142" s="207"/>
      <c r="L1142" s="207"/>
      <c r="M1142" s="207"/>
    </row>
    <row r="1143">
      <c r="A1143" s="209"/>
      <c r="B1143" s="210"/>
      <c r="C1143" s="209"/>
      <c r="D1143" s="210"/>
      <c r="E1143" s="209"/>
      <c r="F1143" s="209"/>
      <c r="G1143" s="209"/>
      <c r="H1143" s="209"/>
      <c r="I1143" s="209"/>
      <c r="J1143" s="209"/>
      <c r="K1143" s="209"/>
      <c r="L1143" s="209"/>
      <c r="M1143" s="209"/>
    </row>
    <row r="1144">
      <c r="A1144" s="207"/>
      <c r="B1144" s="212"/>
      <c r="C1144" s="207"/>
      <c r="D1144" s="212"/>
      <c r="E1144" s="207"/>
      <c r="F1144" s="207"/>
      <c r="G1144" s="207"/>
      <c r="H1144" s="207"/>
      <c r="I1144" s="207"/>
      <c r="J1144" s="207"/>
      <c r="K1144" s="207"/>
      <c r="L1144" s="207"/>
      <c r="M1144" s="207"/>
    </row>
    <row r="1145">
      <c r="A1145" s="209"/>
      <c r="B1145" s="210"/>
      <c r="C1145" s="209"/>
      <c r="D1145" s="210"/>
      <c r="E1145" s="209"/>
      <c r="F1145" s="209"/>
      <c r="G1145" s="209"/>
      <c r="H1145" s="209"/>
      <c r="I1145" s="209"/>
      <c r="J1145" s="209"/>
      <c r="K1145" s="209"/>
      <c r="L1145" s="209"/>
      <c r="M1145" s="209"/>
    </row>
    <row r="1146">
      <c r="A1146" s="207"/>
      <c r="B1146" s="212"/>
      <c r="C1146" s="207"/>
      <c r="D1146" s="212"/>
      <c r="E1146" s="207"/>
      <c r="F1146" s="207"/>
      <c r="G1146" s="207"/>
      <c r="H1146" s="207"/>
      <c r="I1146" s="207"/>
      <c r="J1146" s="207"/>
      <c r="K1146" s="207"/>
      <c r="L1146" s="207"/>
      <c r="M1146" s="207"/>
    </row>
    <row r="1147">
      <c r="A1147" s="209"/>
      <c r="B1147" s="210"/>
      <c r="C1147" s="209"/>
      <c r="D1147" s="210"/>
      <c r="E1147" s="209"/>
      <c r="F1147" s="209"/>
      <c r="G1147" s="209"/>
      <c r="H1147" s="209"/>
      <c r="I1147" s="209"/>
      <c r="J1147" s="209"/>
      <c r="K1147" s="209"/>
      <c r="L1147" s="209"/>
      <c r="M1147" s="209"/>
    </row>
    <row r="1148">
      <c r="A1148" s="207"/>
      <c r="B1148" s="212"/>
      <c r="C1148" s="207"/>
      <c r="D1148" s="212"/>
      <c r="E1148" s="207"/>
      <c r="F1148" s="207"/>
      <c r="G1148" s="207"/>
      <c r="H1148" s="207"/>
      <c r="I1148" s="207"/>
      <c r="J1148" s="207"/>
      <c r="K1148" s="207"/>
      <c r="L1148" s="207"/>
      <c r="M1148" s="207"/>
    </row>
    <row r="1149">
      <c r="A1149" s="209"/>
      <c r="B1149" s="210"/>
      <c r="C1149" s="209"/>
      <c r="D1149" s="210"/>
      <c r="E1149" s="209"/>
      <c r="F1149" s="209"/>
      <c r="G1149" s="209"/>
      <c r="H1149" s="209"/>
      <c r="I1149" s="209"/>
      <c r="J1149" s="209"/>
      <c r="K1149" s="209"/>
      <c r="L1149" s="209"/>
      <c r="M1149" s="209"/>
    </row>
    <row r="1150">
      <c r="A1150" s="207"/>
      <c r="B1150" s="212"/>
      <c r="C1150" s="207"/>
      <c r="D1150" s="212"/>
      <c r="E1150" s="207"/>
      <c r="F1150" s="207"/>
      <c r="G1150" s="207"/>
      <c r="H1150" s="207"/>
      <c r="I1150" s="207"/>
      <c r="J1150" s="207"/>
      <c r="K1150" s="207"/>
      <c r="L1150" s="207"/>
      <c r="M1150" s="207"/>
    </row>
    <row r="1151">
      <c r="A1151" s="209"/>
      <c r="B1151" s="210"/>
      <c r="C1151" s="209"/>
      <c r="D1151" s="210"/>
      <c r="E1151" s="209"/>
      <c r="F1151" s="209"/>
      <c r="G1151" s="209"/>
      <c r="H1151" s="209"/>
      <c r="I1151" s="209"/>
      <c r="J1151" s="209"/>
      <c r="K1151" s="209"/>
      <c r="L1151" s="209"/>
      <c r="M1151" s="209"/>
    </row>
    <row r="1152">
      <c r="A1152" s="207"/>
      <c r="B1152" s="212"/>
      <c r="C1152" s="207"/>
      <c r="D1152" s="212"/>
      <c r="E1152" s="207"/>
      <c r="F1152" s="207"/>
      <c r="G1152" s="207"/>
      <c r="H1152" s="207"/>
      <c r="I1152" s="207"/>
      <c r="J1152" s="207"/>
      <c r="K1152" s="207"/>
      <c r="L1152" s="207"/>
      <c r="M1152" s="207"/>
    </row>
    <row r="1153">
      <c r="A1153" s="209"/>
      <c r="B1153" s="210"/>
      <c r="C1153" s="209"/>
      <c r="D1153" s="210"/>
      <c r="E1153" s="209"/>
      <c r="F1153" s="209"/>
      <c r="G1153" s="209"/>
      <c r="H1153" s="209"/>
      <c r="I1153" s="209"/>
      <c r="J1153" s="209"/>
      <c r="K1153" s="209"/>
      <c r="L1153" s="209"/>
      <c r="M1153" s="209"/>
    </row>
    <row r="1154">
      <c r="A1154" s="207"/>
      <c r="B1154" s="212"/>
      <c r="C1154" s="207"/>
      <c r="D1154" s="212"/>
      <c r="E1154" s="207"/>
      <c r="F1154" s="207"/>
      <c r="G1154" s="207"/>
      <c r="H1154" s="207"/>
      <c r="I1154" s="207"/>
      <c r="J1154" s="207"/>
      <c r="K1154" s="207"/>
      <c r="L1154" s="207"/>
      <c r="M1154" s="207"/>
    </row>
    <row r="1155">
      <c r="A1155" s="209"/>
      <c r="B1155" s="210"/>
      <c r="C1155" s="209"/>
      <c r="D1155" s="210"/>
      <c r="E1155" s="209"/>
      <c r="F1155" s="209"/>
      <c r="G1155" s="209"/>
      <c r="H1155" s="209"/>
      <c r="I1155" s="209"/>
      <c r="J1155" s="209"/>
      <c r="K1155" s="209"/>
      <c r="L1155" s="209"/>
      <c r="M1155" s="209"/>
    </row>
    <row r="1156">
      <c r="A1156" s="207"/>
      <c r="B1156" s="212"/>
      <c r="C1156" s="207"/>
      <c r="D1156" s="212"/>
      <c r="E1156" s="207"/>
      <c r="F1156" s="207"/>
      <c r="G1156" s="207"/>
      <c r="H1156" s="207"/>
      <c r="I1156" s="207"/>
      <c r="J1156" s="207"/>
      <c r="K1156" s="207"/>
      <c r="L1156" s="207"/>
      <c r="M1156" s="207"/>
    </row>
    <row r="1157">
      <c r="A1157" s="209"/>
      <c r="B1157" s="210"/>
      <c r="C1157" s="209"/>
      <c r="D1157" s="210"/>
      <c r="E1157" s="209"/>
      <c r="F1157" s="209"/>
      <c r="G1157" s="209"/>
      <c r="H1157" s="209"/>
      <c r="I1157" s="209"/>
      <c r="J1157" s="209"/>
      <c r="K1157" s="209"/>
      <c r="L1157" s="209"/>
      <c r="M1157" s="209"/>
    </row>
    <row r="1158">
      <c r="A1158" s="207"/>
      <c r="B1158" s="212"/>
      <c r="C1158" s="207"/>
      <c r="D1158" s="212"/>
      <c r="E1158" s="207"/>
      <c r="F1158" s="207"/>
      <c r="G1158" s="207"/>
      <c r="H1158" s="207"/>
      <c r="I1158" s="207"/>
      <c r="J1158" s="207"/>
      <c r="K1158" s="207"/>
      <c r="L1158" s="207"/>
      <c r="M1158" s="207"/>
    </row>
    <row r="1159">
      <c r="A1159" s="209"/>
      <c r="B1159" s="210"/>
      <c r="C1159" s="209"/>
      <c r="D1159" s="210"/>
      <c r="E1159" s="209"/>
      <c r="F1159" s="209"/>
      <c r="G1159" s="209"/>
      <c r="H1159" s="209"/>
      <c r="I1159" s="209"/>
      <c r="J1159" s="209"/>
      <c r="K1159" s="209"/>
      <c r="L1159" s="209"/>
      <c r="M1159" s="209"/>
    </row>
    <row r="1160">
      <c r="A1160" s="207"/>
      <c r="B1160" s="212"/>
      <c r="C1160" s="207"/>
      <c r="D1160" s="212"/>
      <c r="E1160" s="207"/>
      <c r="F1160" s="207"/>
      <c r="G1160" s="207"/>
      <c r="H1160" s="207"/>
      <c r="I1160" s="207"/>
      <c r="J1160" s="207"/>
      <c r="K1160" s="207"/>
      <c r="L1160" s="207"/>
      <c r="M1160" s="207"/>
    </row>
    <row r="1161">
      <c r="A1161" s="209"/>
      <c r="B1161" s="210"/>
      <c r="C1161" s="209"/>
      <c r="D1161" s="216"/>
      <c r="E1161" s="209"/>
      <c r="F1161" s="209"/>
      <c r="G1161" s="209"/>
      <c r="H1161" s="209"/>
      <c r="I1161" s="209"/>
      <c r="J1161" s="209"/>
      <c r="K1161" s="209"/>
      <c r="L1161" s="209"/>
      <c r="M1161" s="209"/>
    </row>
    <row r="1162">
      <c r="A1162" s="207"/>
      <c r="B1162" s="212"/>
      <c r="C1162" s="207"/>
      <c r="D1162" s="212"/>
      <c r="E1162" s="207"/>
      <c r="F1162" s="207"/>
      <c r="G1162" s="207"/>
      <c r="H1162" s="207"/>
      <c r="I1162" s="207"/>
      <c r="J1162" s="207"/>
      <c r="K1162" s="207"/>
      <c r="L1162" s="207"/>
      <c r="M1162" s="207"/>
    </row>
    <row r="1163">
      <c r="A1163" s="209"/>
      <c r="B1163" s="210"/>
      <c r="C1163" s="209"/>
      <c r="D1163" s="210"/>
      <c r="E1163" s="209"/>
      <c r="F1163" s="209"/>
      <c r="G1163" s="209"/>
      <c r="H1163" s="209"/>
      <c r="I1163" s="209"/>
      <c r="J1163" s="209"/>
      <c r="K1163" s="209"/>
      <c r="L1163" s="209"/>
      <c r="M1163" s="209"/>
    </row>
    <row r="1164">
      <c r="A1164" s="207"/>
      <c r="B1164" s="212"/>
      <c r="C1164" s="207"/>
      <c r="D1164" s="212"/>
      <c r="E1164" s="207"/>
      <c r="F1164" s="207"/>
      <c r="G1164" s="207"/>
      <c r="H1164" s="207"/>
      <c r="I1164" s="207"/>
      <c r="J1164" s="207"/>
      <c r="K1164" s="207"/>
      <c r="L1164" s="207"/>
      <c r="M1164" s="207"/>
    </row>
    <row r="1165">
      <c r="A1165" s="209"/>
      <c r="B1165" s="210"/>
      <c r="C1165" s="209"/>
      <c r="D1165" s="210"/>
      <c r="E1165" s="209"/>
      <c r="F1165" s="209"/>
      <c r="G1165" s="209"/>
      <c r="H1165" s="209"/>
      <c r="I1165" s="209"/>
      <c r="J1165" s="209"/>
      <c r="K1165" s="209"/>
      <c r="L1165" s="209"/>
      <c r="M1165" s="209"/>
    </row>
    <row r="1166">
      <c r="A1166" s="207"/>
      <c r="B1166" s="212"/>
      <c r="C1166" s="207"/>
      <c r="D1166" s="212"/>
      <c r="E1166" s="207"/>
      <c r="F1166" s="207"/>
      <c r="G1166" s="207"/>
      <c r="H1166" s="207"/>
      <c r="I1166" s="207"/>
      <c r="J1166" s="207"/>
      <c r="K1166" s="207"/>
      <c r="L1166" s="207"/>
      <c r="M1166" s="207"/>
    </row>
    <row r="1167">
      <c r="A1167" s="209"/>
      <c r="B1167" s="210"/>
      <c r="C1167" s="209"/>
      <c r="D1167" s="210"/>
      <c r="E1167" s="209"/>
      <c r="F1167" s="209"/>
      <c r="G1167" s="209"/>
      <c r="H1167" s="209"/>
      <c r="I1167" s="209"/>
      <c r="J1167" s="209"/>
      <c r="K1167" s="209"/>
      <c r="L1167" s="209"/>
      <c r="M1167" s="209"/>
    </row>
    <row r="1168">
      <c r="A1168" s="207"/>
      <c r="B1168" s="212"/>
      <c r="C1168" s="207"/>
      <c r="D1168" s="212"/>
      <c r="E1168" s="207"/>
      <c r="F1168" s="207"/>
      <c r="G1168" s="207"/>
      <c r="H1168" s="207"/>
      <c r="I1168" s="207"/>
      <c r="J1168" s="207"/>
      <c r="K1168" s="207"/>
      <c r="L1168" s="207"/>
      <c r="M1168" s="207"/>
    </row>
    <row r="1169">
      <c r="A1169" s="209"/>
      <c r="B1169" s="210"/>
      <c r="C1169" s="209"/>
      <c r="D1169" s="210"/>
      <c r="E1169" s="209"/>
      <c r="F1169" s="209"/>
      <c r="G1169" s="209"/>
      <c r="H1169" s="209"/>
      <c r="I1169" s="209"/>
      <c r="J1169" s="209"/>
      <c r="K1169" s="209"/>
      <c r="L1169" s="209"/>
      <c r="M1169" s="209"/>
    </row>
    <row r="1170">
      <c r="A1170" s="207"/>
      <c r="B1170" s="212"/>
      <c r="C1170" s="207"/>
      <c r="D1170" s="212"/>
      <c r="E1170" s="207"/>
      <c r="F1170" s="207"/>
      <c r="G1170" s="207"/>
      <c r="H1170" s="207"/>
      <c r="I1170" s="207"/>
      <c r="J1170" s="207"/>
      <c r="K1170" s="207"/>
      <c r="L1170" s="207"/>
      <c r="M1170" s="207"/>
    </row>
    <row r="1171">
      <c r="A1171" s="209"/>
      <c r="B1171" s="210"/>
      <c r="C1171" s="209"/>
      <c r="D1171" s="210"/>
      <c r="E1171" s="209"/>
      <c r="F1171" s="209"/>
      <c r="G1171" s="209"/>
      <c r="H1171" s="209"/>
      <c r="I1171" s="209"/>
      <c r="J1171" s="209"/>
      <c r="K1171" s="209"/>
      <c r="L1171" s="209"/>
      <c r="M1171" s="209"/>
    </row>
    <row r="1172">
      <c r="A1172" s="207"/>
      <c r="B1172" s="212"/>
      <c r="C1172" s="207"/>
      <c r="D1172" s="212"/>
      <c r="E1172" s="207"/>
      <c r="F1172" s="207"/>
      <c r="G1172" s="207"/>
      <c r="H1172" s="207"/>
      <c r="I1172" s="207"/>
      <c r="J1172" s="207"/>
      <c r="K1172" s="207"/>
      <c r="L1172" s="207"/>
      <c r="M1172" s="207"/>
    </row>
    <row r="1173">
      <c r="A1173" s="209"/>
      <c r="B1173" s="210"/>
      <c r="C1173" s="209"/>
      <c r="D1173" s="210"/>
      <c r="E1173" s="209"/>
      <c r="F1173" s="209"/>
      <c r="G1173" s="209"/>
      <c r="H1173" s="209"/>
      <c r="I1173" s="209"/>
      <c r="J1173" s="209"/>
      <c r="K1173" s="209"/>
      <c r="L1173" s="209"/>
      <c r="M1173" s="209"/>
    </row>
    <row r="1174">
      <c r="A1174" s="207"/>
      <c r="B1174" s="212"/>
      <c r="C1174" s="207"/>
      <c r="D1174" s="212"/>
      <c r="E1174" s="207"/>
      <c r="F1174" s="207"/>
      <c r="G1174" s="207"/>
      <c r="H1174" s="207"/>
      <c r="I1174" s="207"/>
      <c r="J1174" s="207"/>
      <c r="K1174" s="207"/>
      <c r="L1174" s="207"/>
      <c r="M1174" s="207"/>
    </row>
    <row r="1175">
      <c r="A1175" s="209"/>
      <c r="B1175" s="210"/>
      <c r="C1175" s="209"/>
      <c r="D1175" s="210"/>
      <c r="E1175" s="209"/>
      <c r="F1175" s="209"/>
      <c r="G1175" s="209"/>
      <c r="H1175" s="209"/>
      <c r="I1175" s="209"/>
      <c r="J1175" s="209"/>
      <c r="K1175" s="209"/>
      <c r="L1175" s="209"/>
      <c r="M1175" s="209"/>
    </row>
    <row r="1176">
      <c r="A1176" s="207"/>
      <c r="B1176" s="212"/>
      <c r="C1176" s="207"/>
      <c r="D1176" s="212"/>
      <c r="E1176" s="207"/>
      <c r="F1176" s="207"/>
      <c r="G1176" s="207"/>
      <c r="H1176" s="207"/>
      <c r="I1176" s="207"/>
      <c r="J1176" s="207"/>
      <c r="K1176" s="207"/>
      <c r="L1176" s="207"/>
      <c r="M1176" s="207"/>
    </row>
    <row r="1177">
      <c r="A1177" s="209"/>
      <c r="B1177" s="210"/>
      <c r="C1177" s="209"/>
      <c r="D1177" s="210"/>
      <c r="E1177" s="209"/>
      <c r="F1177" s="209"/>
      <c r="G1177" s="209"/>
      <c r="H1177" s="209"/>
      <c r="I1177" s="209"/>
      <c r="J1177" s="209"/>
      <c r="K1177" s="209"/>
      <c r="L1177" s="209"/>
      <c r="M1177" s="209"/>
    </row>
    <row r="1178">
      <c r="A1178" s="207"/>
      <c r="B1178" s="212"/>
      <c r="C1178" s="207"/>
      <c r="D1178" s="212"/>
      <c r="E1178" s="207"/>
      <c r="F1178" s="207"/>
      <c r="G1178" s="207"/>
      <c r="H1178" s="207"/>
      <c r="I1178" s="207"/>
      <c r="J1178" s="207"/>
      <c r="K1178" s="207"/>
      <c r="L1178" s="207"/>
      <c r="M1178" s="207"/>
    </row>
    <row r="1179">
      <c r="A1179" s="209"/>
      <c r="B1179" s="210"/>
      <c r="C1179" s="209"/>
      <c r="D1179" s="210"/>
      <c r="E1179" s="209"/>
      <c r="F1179" s="209"/>
      <c r="G1179" s="209"/>
      <c r="H1179" s="209"/>
      <c r="I1179" s="209"/>
      <c r="J1179" s="209"/>
      <c r="K1179" s="209"/>
      <c r="L1179" s="209"/>
      <c r="M1179" s="209"/>
    </row>
    <row r="1180">
      <c r="A1180" s="207"/>
      <c r="B1180" s="212"/>
      <c r="C1180" s="207"/>
      <c r="D1180" s="212"/>
      <c r="E1180" s="207"/>
      <c r="F1180" s="207"/>
      <c r="G1180" s="207"/>
      <c r="H1180" s="207"/>
      <c r="I1180" s="207"/>
      <c r="J1180" s="207"/>
      <c r="K1180" s="207"/>
      <c r="L1180" s="207"/>
      <c r="M1180" s="207"/>
    </row>
    <row r="1181">
      <c r="A1181" s="209"/>
      <c r="B1181" s="210"/>
      <c r="C1181" s="209"/>
      <c r="D1181" s="210"/>
      <c r="E1181" s="209"/>
      <c r="F1181" s="209"/>
      <c r="G1181" s="209"/>
      <c r="H1181" s="209"/>
      <c r="I1181" s="209"/>
      <c r="J1181" s="209"/>
      <c r="K1181" s="209"/>
      <c r="L1181" s="209"/>
      <c r="M1181" s="209"/>
    </row>
    <row r="1182">
      <c r="A1182" s="207"/>
      <c r="B1182" s="212"/>
      <c r="C1182" s="207"/>
      <c r="D1182" s="212"/>
      <c r="E1182" s="207"/>
      <c r="F1182" s="207"/>
      <c r="G1182" s="207"/>
      <c r="H1182" s="207"/>
      <c r="I1182" s="207"/>
      <c r="J1182" s="207"/>
      <c r="K1182" s="207"/>
      <c r="L1182" s="207"/>
      <c r="M1182" s="207"/>
    </row>
    <row r="1183">
      <c r="A1183" s="209"/>
      <c r="B1183" s="210"/>
      <c r="C1183" s="209"/>
      <c r="D1183" s="210"/>
      <c r="E1183" s="209"/>
      <c r="F1183" s="209"/>
      <c r="G1183" s="209"/>
      <c r="H1183" s="209"/>
      <c r="I1183" s="209"/>
      <c r="J1183" s="209"/>
      <c r="K1183" s="209"/>
      <c r="L1183" s="209"/>
      <c r="M1183" s="209"/>
    </row>
    <row r="1184">
      <c r="A1184" s="207"/>
      <c r="B1184" s="212"/>
      <c r="C1184" s="207"/>
      <c r="D1184" s="212"/>
      <c r="E1184" s="207"/>
      <c r="F1184" s="207"/>
      <c r="G1184" s="207"/>
      <c r="H1184" s="207"/>
      <c r="I1184" s="207"/>
      <c r="J1184" s="207"/>
      <c r="K1184" s="207"/>
      <c r="L1184" s="207"/>
      <c r="M1184" s="207"/>
    </row>
    <row r="1185">
      <c r="A1185" s="209"/>
      <c r="B1185" s="210"/>
      <c r="C1185" s="209"/>
      <c r="D1185" s="210"/>
      <c r="E1185" s="209"/>
      <c r="F1185" s="209"/>
      <c r="G1185" s="209"/>
      <c r="H1185" s="209"/>
      <c r="I1185" s="209"/>
      <c r="J1185" s="209"/>
      <c r="K1185" s="209"/>
      <c r="L1185" s="209"/>
      <c r="M1185" s="209"/>
    </row>
    <row r="1186">
      <c r="A1186" s="207"/>
      <c r="B1186" s="212"/>
      <c r="C1186" s="207"/>
      <c r="D1186" s="212"/>
      <c r="E1186" s="207"/>
      <c r="F1186" s="207"/>
      <c r="G1186" s="207"/>
      <c r="H1186" s="207"/>
      <c r="I1186" s="207"/>
      <c r="J1186" s="207"/>
      <c r="K1186" s="207"/>
      <c r="L1186" s="207"/>
      <c r="M1186" s="207"/>
    </row>
    <row r="1187">
      <c r="A1187" s="209"/>
      <c r="B1187" s="210"/>
      <c r="C1187" s="209"/>
      <c r="D1187" s="210"/>
      <c r="E1187" s="209"/>
      <c r="F1187" s="209"/>
      <c r="G1187" s="209"/>
      <c r="H1187" s="209"/>
      <c r="I1187" s="209"/>
      <c r="J1187" s="209"/>
      <c r="K1187" s="209"/>
      <c r="L1187" s="209"/>
      <c r="M1187" s="209"/>
    </row>
    <row r="1188">
      <c r="A1188" s="207"/>
      <c r="B1188" s="212"/>
      <c r="C1188" s="207"/>
      <c r="D1188" s="212"/>
      <c r="E1188" s="207"/>
      <c r="F1188" s="207"/>
      <c r="G1188" s="207"/>
      <c r="H1188" s="207"/>
      <c r="I1188" s="207"/>
      <c r="J1188" s="207"/>
      <c r="K1188" s="207"/>
      <c r="L1188" s="207"/>
      <c r="M1188" s="207"/>
    </row>
    <row r="1189">
      <c r="A1189" s="209"/>
      <c r="B1189" s="210"/>
      <c r="C1189" s="209"/>
      <c r="D1189" s="210"/>
      <c r="E1189" s="209"/>
      <c r="F1189" s="209"/>
      <c r="G1189" s="209"/>
      <c r="H1189" s="209"/>
      <c r="I1189" s="209"/>
      <c r="J1189" s="209"/>
      <c r="K1189" s="209"/>
      <c r="L1189" s="209"/>
      <c r="M1189" s="209"/>
    </row>
    <row r="1190">
      <c r="A1190" s="207"/>
      <c r="B1190" s="212"/>
      <c r="C1190" s="207"/>
      <c r="D1190" s="212"/>
      <c r="E1190" s="207"/>
      <c r="F1190" s="207"/>
      <c r="G1190" s="207"/>
      <c r="H1190" s="207"/>
      <c r="I1190" s="207"/>
      <c r="J1190" s="207"/>
      <c r="K1190" s="207"/>
      <c r="L1190" s="207"/>
      <c r="M1190" s="207"/>
    </row>
    <row r="1191">
      <c r="A1191" s="209"/>
      <c r="B1191" s="210"/>
      <c r="C1191" s="209"/>
      <c r="D1191" s="210"/>
      <c r="E1191" s="209"/>
      <c r="F1191" s="209"/>
      <c r="G1191" s="209"/>
      <c r="H1191" s="209"/>
      <c r="I1191" s="209"/>
      <c r="J1191" s="209"/>
      <c r="K1191" s="209"/>
      <c r="L1191" s="209"/>
      <c r="M1191" s="209"/>
    </row>
    <row r="1192">
      <c r="A1192" s="207"/>
      <c r="B1192" s="212"/>
      <c r="C1192" s="207"/>
      <c r="D1192" s="212"/>
      <c r="E1192" s="207"/>
      <c r="F1192" s="207"/>
      <c r="G1192" s="207"/>
      <c r="H1192" s="207"/>
      <c r="I1192" s="207"/>
      <c r="J1192" s="207"/>
      <c r="K1192" s="207"/>
      <c r="L1192" s="207"/>
      <c r="M1192" s="207"/>
    </row>
    <row r="1193">
      <c r="A1193" s="209"/>
      <c r="B1193" s="210"/>
      <c r="C1193" s="209"/>
      <c r="D1193" s="210"/>
      <c r="E1193" s="209"/>
      <c r="F1193" s="209"/>
      <c r="G1193" s="209"/>
      <c r="H1193" s="209"/>
      <c r="I1193" s="209"/>
      <c r="J1193" s="209"/>
      <c r="K1193" s="209"/>
      <c r="L1193" s="209"/>
      <c r="M1193" s="209"/>
    </row>
    <row r="1194">
      <c r="A1194" s="207"/>
      <c r="B1194" s="212"/>
      <c r="C1194" s="207"/>
      <c r="D1194" s="212"/>
      <c r="E1194" s="207"/>
      <c r="F1194" s="207"/>
      <c r="G1194" s="207"/>
      <c r="H1194" s="207"/>
      <c r="I1194" s="207"/>
      <c r="J1194" s="207"/>
      <c r="K1194" s="207"/>
      <c r="L1194" s="207"/>
      <c r="M1194" s="207"/>
    </row>
    <row r="1195">
      <c r="A1195" s="209"/>
      <c r="B1195" s="210"/>
      <c r="C1195" s="209"/>
      <c r="D1195" s="210"/>
      <c r="E1195" s="209"/>
      <c r="F1195" s="209"/>
      <c r="G1195" s="209"/>
      <c r="H1195" s="209"/>
      <c r="I1195" s="209"/>
      <c r="J1195" s="209"/>
      <c r="K1195" s="209"/>
      <c r="L1195" s="209"/>
      <c r="M1195" s="209"/>
    </row>
    <row r="1196">
      <c r="A1196" s="207"/>
      <c r="B1196" s="212"/>
      <c r="C1196" s="207"/>
      <c r="D1196" s="212"/>
      <c r="E1196" s="207"/>
      <c r="F1196" s="207"/>
      <c r="G1196" s="207"/>
      <c r="H1196" s="207"/>
      <c r="I1196" s="207"/>
      <c r="J1196" s="207"/>
      <c r="K1196" s="207"/>
      <c r="L1196" s="207"/>
      <c r="M1196" s="207"/>
    </row>
    <row r="1197">
      <c r="A1197" s="209"/>
      <c r="B1197" s="210"/>
      <c r="C1197" s="209"/>
      <c r="D1197" s="210"/>
      <c r="E1197" s="209"/>
      <c r="F1197" s="209"/>
      <c r="G1197" s="209"/>
      <c r="H1197" s="209"/>
      <c r="I1197" s="209"/>
      <c r="J1197" s="209"/>
      <c r="K1197" s="209"/>
      <c r="L1197" s="209"/>
      <c r="M1197" s="209"/>
    </row>
    <row r="1198">
      <c r="A1198" s="207"/>
      <c r="B1198" s="212"/>
      <c r="C1198" s="207"/>
      <c r="D1198" s="212"/>
      <c r="E1198" s="207"/>
      <c r="F1198" s="207"/>
      <c r="G1198" s="207"/>
      <c r="H1198" s="207"/>
      <c r="I1198" s="207"/>
      <c r="J1198" s="207"/>
      <c r="K1198" s="207"/>
      <c r="L1198" s="207"/>
      <c r="M1198" s="207"/>
    </row>
    <row r="1199">
      <c r="A1199" s="209"/>
      <c r="B1199" s="210"/>
      <c r="C1199" s="209"/>
      <c r="D1199" s="210"/>
      <c r="E1199" s="209"/>
      <c r="F1199" s="209"/>
      <c r="G1199" s="209"/>
      <c r="H1199" s="209"/>
      <c r="I1199" s="209"/>
      <c r="J1199" s="209"/>
      <c r="K1199" s="209"/>
      <c r="L1199" s="209"/>
      <c r="M1199" s="209"/>
    </row>
    <row r="1200">
      <c r="A1200" s="207"/>
      <c r="B1200" s="212"/>
      <c r="C1200" s="207"/>
      <c r="D1200" s="212"/>
      <c r="E1200" s="207"/>
      <c r="F1200" s="207"/>
      <c r="G1200" s="207"/>
      <c r="H1200" s="207"/>
      <c r="I1200" s="207"/>
      <c r="J1200" s="207"/>
      <c r="K1200" s="207"/>
      <c r="L1200" s="207"/>
      <c r="M1200" s="207"/>
    </row>
    <row r="1201">
      <c r="A1201" s="209"/>
      <c r="B1201" s="210"/>
      <c r="C1201" s="209"/>
      <c r="D1201" s="210"/>
      <c r="E1201" s="209"/>
      <c r="F1201" s="209"/>
      <c r="G1201" s="209"/>
      <c r="H1201" s="209"/>
      <c r="I1201" s="209"/>
      <c r="J1201" s="209"/>
      <c r="K1201" s="209"/>
      <c r="L1201" s="209"/>
      <c r="M1201" s="209"/>
    </row>
    <row r="1202">
      <c r="A1202" s="207"/>
      <c r="B1202" s="212"/>
      <c r="C1202" s="207"/>
      <c r="D1202" s="212"/>
      <c r="E1202" s="207"/>
      <c r="F1202" s="207"/>
      <c r="G1202" s="207"/>
      <c r="H1202" s="207"/>
      <c r="I1202" s="207"/>
      <c r="J1202" s="207"/>
      <c r="K1202" s="207"/>
      <c r="L1202" s="207"/>
      <c r="M1202" s="207"/>
    </row>
    <row r="1203">
      <c r="A1203" s="209"/>
      <c r="B1203" s="210"/>
      <c r="C1203" s="209"/>
      <c r="D1203" s="210"/>
      <c r="E1203" s="209"/>
      <c r="F1203" s="209"/>
      <c r="G1203" s="209"/>
      <c r="H1203" s="209"/>
      <c r="I1203" s="209"/>
      <c r="J1203" s="209"/>
      <c r="K1203" s="209"/>
      <c r="L1203" s="209"/>
      <c r="M1203" s="209"/>
    </row>
    <row r="1204">
      <c r="A1204" s="207"/>
      <c r="B1204" s="212"/>
      <c r="C1204" s="207"/>
      <c r="D1204" s="212"/>
      <c r="E1204" s="207"/>
      <c r="F1204" s="207"/>
      <c r="G1204" s="207"/>
      <c r="H1204" s="207"/>
      <c r="I1204" s="207"/>
      <c r="J1204" s="207"/>
      <c r="K1204" s="207"/>
      <c r="L1204" s="207"/>
      <c r="M1204" s="207"/>
    </row>
    <row r="1205">
      <c r="A1205" s="209"/>
      <c r="B1205" s="210"/>
      <c r="C1205" s="209"/>
      <c r="D1205" s="210"/>
      <c r="E1205" s="209"/>
      <c r="F1205" s="209"/>
      <c r="G1205" s="209"/>
      <c r="H1205" s="209"/>
      <c r="I1205" s="209"/>
      <c r="J1205" s="209"/>
      <c r="K1205" s="209"/>
      <c r="L1205" s="209"/>
      <c r="M1205" s="209"/>
    </row>
    <row r="1206">
      <c r="A1206" s="207"/>
      <c r="B1206" s="212"/>
      <c r="C1206" s="207"/>
      <c r="D1206" s="212"/>
      <c r="E1206" s="207"/>
      <c r="F1206" s="207"/>
      <c r="G1206" s="207"/>
      <c r="H1206" s="207"/>
      <c r="I1206" s="207"/>
      <c r="J1206" s="207"/>
      <c r="K1206" s="207"/>
      <c r="L1206" s="207"/>
      <c r="M1206" s="207"/>
    </row>
    <row r="1207">
      <c r="A1207" s="209"/>
      <c r="B1207" s="210"/>
      <c r="C1207" s="209"/>
      <c r="D1207" s="210"/>
      <c r="E1207" s="209"/>
      <c r="F1207" s="209"/>
      <c r="G1207" s="209"/>
      <c r="H1207" s="209"/>
      <c r="I1207" s="209"/>
      <c r="J1207" s="209"/>
      <c r="K1207" s="209"/>
      <c r="L1207" s="209"/>
      <c r="M1207" s="209"/>
    </row>
    <row r="1208">
      <c r="A1208" s="207"/>
      <c r="B1208" s="212"/>
      <c r="C1208" s="207"/>
      <c r="D1208" s="212"/>
      <c r="E1208" s="207"/>
      <c r="F1208" s="207"/>
      <c r="G1208" s="207"/>
      <c r="H1208" s="207"/>
      <c r="I1208" s="207"/>
      <c r="J1208" s="207"/>
      <c r="K1208" s="207"/>
      <c r="L1208" s="207"/>
      <c r="M1208" s="207"/>
    </row>
    <row r="1209">
      <c r="A1209" s="209"/>
      <c r="B1209" s="210"/>
      <c r="C1209" s="209"/>
      <c r="D1209" s="210"/>
      <c r="E1209" s="209"/>
      <c r="F1209" s="209"/>
      <c r="G1209" s="209"/>
      <c r="H1209" s="209"/>
      <c r="I1209" s="209"/>
      <c r="J1209" s="209"/>
      <c r="K1209" s="209"/>
      <c r="L1209" s="209"/>
      <c r="M1209" s="209"/>
    </row>
    <row r="1210">
      <c r="A1210" s="207"/>
      <c r="B1210" s="212"/>
      <c r="C1210" s="207"/>
      <c r="D1210" s="212"/>
      <c r="E1210" s="207"/>
      <c r="F1210" s="207"/>
      <c r="G1210" s="207"/>
      <c r="H1210" s="207"/>
      <c r="I1210" s="207"/>
      <c r="J1210" s="207"/>
      <c r="K1210" s="207"/>
      <c r="L1210" s="207"/>
      <c r="M1210" s="207"/>
    </row>
    <row r="1211">
      <c r="A1211" s="209"/>
      <c r="B1211" s="210"/>
      <c r="C1211" s="209"/>
      <c r="D1211" s="210"/>
      <c r="E1211" s="209"/>
      <c r="F1211" s="209"/>
      <c r="G1211" s="209"/>
      <c r="H1211" s="209"/>
      <c r="I1211" s="209"/>
      <c r="J1211" s="209"/>
      <c r="K1211" s="209"/>
      <c r="L1211" s="209"/>
      <c r="M1211" s="209"/>
    </row>
    <row r="1212">
      <c r="A1212" s="207"/>
      <c r="B1212" s="212"/>
      <c r="C1212" s="207"/>
      <c r="D1212" s="212"/>
      <c r="E1212" s="207"/>
      <c r="F1212" s="207"/>
      <c r="G1212" s="207"/>
      <c r="H1212" s="207"/>
      <c r="I1212" s="207"/>
      <c r="J1212" s="207"/>
      <c r="K1212" s="207"/>
      <c r="L1212" s="207"/>
      <c r="M1212" s="207"/>
    </row>
    <row r="1213">
      <c r="A1213" s="209"/>
      <c r="B1213" s="210"/>
      <c r="C1213" s="209"/>
      <c r="D1213" s="210"/>
      <c r="E1213" s="209"/>
      <c r="F1213" s="209"/>
      <c r="G1213" s="209"/>
      <c r="H1213" s="209"/>
      <c r="I1213" s="209"/>
      <c r="J1213" s="209"/>
      <c r="K1213" s="209"/>
      <c r="L1213" s="209"/>
      <c r="M1213" s="209"/>
    </row>
    <row r="1214">
      <c r="A1214" s="207"/>
      <c r="B1214" s="212"/>
      <c r="C1214" s="207"/>
      <c r="D1214" s="212"/>
      <c r="E1214" s="207"/>
      <c r="F1214" s="207"/>
      <c r="G1214" s="207"/>
      <c r="H1214" s="207"/>
      <c r="I1214" s="207"/>
      <c r="J1214" s="207"/>
      <c r="K1214" s="207"/>
      <c r="L1214" s="207"/>
      <c r="M1214" s="207"/>
    </row>
    <row r="1215">
      <c r="A1215" s="209"/>
      <c r="B1215" s="210"/>
      <c r="C1215" s="209"/>
      <c r="D1215" s="210"/>
      <c r="E1215" s="209"/>
      <c r="F1215" s="209"/>
      <c r="G1215" s="209"/>
      <c r="H1215" s="209"/>
      <c r="I1215" s="209"/>
      <c r="J1215" s="209"/>
      <c r="K1215" s="209"/>
      <c r="L1215" s="209"/>
      <c r="M1215" s="209"/>
    </row>
    <row r="1216">
      <c r="A1216" s="207"/>
      <c r="B1216" s="212"/>
      <c r="C1216" s="207"/>
      <c r="D1216" s="212"/>
      <c r="E1216" s="207"/>
      <c r="F1216" s="207"/>
      <c r="G1216" s="207"/>
      <c r="H1216" s="207"/>
      <c r="I1216" s="207"/>
      <c r="J1216" s="207"/>
      <c r="K1216" s="207"/>
      <c r="L1216" s="207"/>
      <c r="M1216" s="207"/>
    </row>
    <row r="1217">
      <c r="A1217" s="209"/>
      <c r="B1217" s="210"/>
      <c r="C1217" s="209"/>
      <c r="D1217" s="210"/>
      <c r="E1217" s="209"/>
      <c r="F1217" s="209"/>
      <c r="G1217" s="209"/>
      <c r="H1217" s="209"/>
      <c r="I1217" s="209"/>
      <c r="J1217" s="209"/>
      <c r="K1217" s="209"/>
      <c r="L1217" s="209"/>
      <c r="M1217" s="209"/>
    </row>
    <row r="1218">
      <c r="A1218" s="207"/>
      <c r="B1218" s="212"/>
      <c r="C1218" s="207"/>
      <c r="D1218" s="212"/>
      <c r="E1218" s="207"/>
      <c r="F1218" s="207"/>
      <c r="G1218" s="207"/>
      <c r="H1218" s="207"/>
      <c r="I1218" s="207"/>
      <c r="J1218" s="207"/>
      <c r="K1218" s="207"/>
      <c r="L1218" s="207"/>
      <c r="M1218" s="207"/>
    </row>
    <row r="1219">
      <c r="A1219" s="209"/>
      <c r="B1219" s="210"/>
      <c r="C1219" s="209"/>
      <c r="D1219" s="210"/>
      <c r="E1219" s="209"/>
      <c r="F1219" s="209"/>
      <c r="G1219" s="209"/>
      <c r="H1219" s="209"/>
      <c r="I1219" s="209"/>
      <c r="J1219" s="209"/>
      <c r="K1219" s="209"/>
      <c r="L1219" s="209"/>
      <c r="M1219" s="209"/>
    </row>
    <row r="1220">
      <c r="A1220" s="207"/>
      <c r="B1220" s="212"/>
      <c r="C1220" s="207"/>
      <c r="D1220" s="212"/>
      <c r="E1220" s="207"/>
      <c r="F1220" s="207"/>
      <c r="G1220" s="207"/>
      <c r="H1220" s="207"/>
      <c r="I1220" s="207"/>
      <c r="J1220" s="207"/>
      <c r="K1220" s="207"/>
      <c r="L1220" s="207"/>
      <c r="M1220" s="207"/>
    </row>
    <row r="1221">
      <c r="A1221" s="209"/>
      <c r="B1221" s="210"/>
      <c r="C1221" s="209"/>
      <c r="D1221" s="210"/>
      <c r="E1221" s="209"/>
      <c r="F1221" s="209"/>
      <c r="G1221" s="209"/>
      <c r="H1221" s="209"/>
      <c r="I1221" s="209"/>
      <c r="J1221" s="209"/>
      <c r="K1221" s="209"/>
      <c r="L1221" s="209"/>
      <c r="M1221" s="209"/>
    </row>
    <row r="1222">
      <c r="A1222" s="207"/>
      <c r="B1222" s="212"/>
      <c r="C1222" s="207"/>
      <c r="D1222" s="212"/>
      <c r="E1222" s="207"/>
      <c r="F1222" s="207"/>
      <c r="G1222" s="207"/>
      <c r="H1222" s="207"/>
      <c r="I1222" s="207"/>
      <c r="J1222" s="207"/>
      <c r="K1222" s="207"/>
      <c r="L1222" s="207"/>
      <c r="M1222" s="207"/>
    </row>
    <row r="1223">
      <c r="A1223" s="209"/>
      <c r="B1223" s="210"/>
      <c r="C1223" s="209"/>
      <c r="D1223" s="210"/>
      <c r="E1223" s="209"/>
      <c r="F1223" s="209"/>
      <c r="G1223" s="209"/>
      <c r="H1223" s="209"/>
      <c r="I1223" s="209"/>
      <c r="J1223" s="209"/>
      <c r="K1223" s="209"/>
      <c r="L1223" s="209"/>
      <c r="M1223" s="209"/>
    </row>
    <row r="1224">
      <c r="A1224" s="207"/>
      <c r="B1224" s="212"/>
      <c r="C1224" s="207"/>
      <c r="D1224" s="212"/>
      <c r="E1224" s="207"/>
      <c r="F1224" s="207"/>
      <c r="G1224" s="207"/>
      <c r="H1224" s="207"/>
      <c r="I1224" s="207"/>
      <c r="J1224" s="207"/>
      <c r="K1224" s="207"/>
      <c r="L1224" s="207"/>
      <c r="M1224" s="207"/>
    </row>
    <row r="1225">
      <c r="A1225" s="209"/>
      <c r="B1225" s="210"/>
      <c r="C1225" s="209"/>
      <c r="D1225" s="210"/>
      <c r="E1225" s="209"/>
      <c r="F1225" s="209"/>
      <c r="G1225" s="209"/>
      <c r="H1225" s="209"/>
      <c r="I1225" s="209"/>
      <c r="J1225" s="209"/>
      <c r="K1225" s="209"/>
      <c r="L1225" s="209"/>
      <c r="M1225" s="209"/>
    </row>
    <row r="1226">
      <c r="A1226" s="207"/>
      <c r="B1226" s="212"/>
      <c r="C1226" s="207"/>
      <c r="D1226" s="212"/>
      <c r="E1226" s="207"/>
      <c r="F1226" s="207"/>
      <c r="G1226" s="207"/>
      <c r="H1226" s="207"/>
      <c r="I1226" s="207"/>
      <c r="J1226" s="207"/>
      <c r="K1226" s="207"/>
      <c r="L1226" s="207"/>
      <c r="M1226" s="207"/>
    </row>
    <row r="1227">
      <c r="A1227" s="209"/>
      <c r="B1227" s="210"/>
      <c r="C1227" s="209"/>
      <c r="D1227" s="210"/>
      <c r="E1227" s="209"/>
      <c r="F1227" s="209"/>
      <c r="G1227" s="209"/>
      <c r="H1227" s="209"/>
      <c r="I1227" s="209"/>
      <c r="J1227" s="209"/>
      <c r="K1227" s="209"/>
      <c r="L1227" s="209"/>
      <c r="M1227" s="209"/>
    </row>
    <row r="1228">
      <c r="A1228" s="207"/>
      <c r="B1228" s="212"/>
      <c r="C1228" s="207"/>
      <c r="D1228" s="212"/>
      <c r="E1228" s="207"/>
      <c r="F1228" s="207"/>
      <c r="G1228" s="207"/>
      <c r="H1228" s="207"/>
      <c r="I1228" s="207"/>
      <c r="J1228" s="207"/>
      <c r="K1228" s="207"/>
      <c r="L1228" s="207"/>
      <c r="M1228" s="207"/>
    </row>
    <row r="1229">
      <c r="A1229" s="209"/>
      <c r="B1229" s="210"/>
      <c r="C1229" s="209"/>
      <c r="D1229" s="210"/>
      <c r="E1229" s="209"/>
      <c r="F1229" s="209"/>
      <c r="G1229" s="209"/>
      <c r="H1229" s="209"/>
      <c r="I1229" s="209"/>
      <c r="J1229" s="209"/>
      <c r="K1229" s="209"/>
      <c r="L1229" s="209"/>
      <c r="M1229" s="209"/>
    </row>
    <row r="1230">
      <c r="A1230" s="207"/>
      <c r="B1230" s="212"/>
      <c r="C1230" s="207"/>
      <c r="D1230" s="212"/>
      <c r="E1230" s="207"/>
      <c r="F1230" s="207"/>
      <c r="G1230" s="207"/>
      <c r="H1230" s="207"/>
      <c r="I1230" s="207"/>
      <c r="J1230" s="207"/>
      <c r="K1230" s="207"/>
      <c r="L1230" s="207"/>
      <c r="M1230" s="207"/>
    </row>
    <row r="1231">
      <c r="A1231" s="209"/>
      <c r="B1231" s="210"/>
      <c r="C1231" s="209"/>
      <c r="D1231" s="210"/>
      <c r="E1231" s="209"/>
      <c r="F1231" s="209"/>
      <c r="G1231" s="209"/>
      <c r="H1231" s="209"/>
      <c r="I1231" s="209"/>
      <c r="J1231" s="209"/>
      <c r="K1231" s="209"/>
      <c r="L1231" s="209"/>
      <c r="M1231" s="209"/>
    </row>
    <row r="1232">
      <c r="A1232" s="207"/>
      <c r="B1232" s="212"/>
      <c r="C1232" s="207"/>
      <c r="D1232" s="212"/>
      <c r="E1232" s="207"/>
      <c r="F1232" s="207"/>
      <c r="G1232" s="207"/>
      <c r="H1232" s="207"/>
      <c r="I1232" s="207"/>
      <c r="J1232" s="207"/>
      <c r="K1232" s="207"/>
      <c r="L1232" s="207"/>
      <c r="M1232" s="207"/>
    </row>
    <row r="1233">
      <c r="A1233" s="209"/>
      <c r="B1233" s="210"/>
      <c r="C1233" s="209"/>
      <c r="D1233" s="210"/>
      <c r="E1233" s="209"/>
      <c r="F1233" s="209"/>
      <c r="G1233" s="209"/>
      <c r="H1233" s="209"/>
      <c r="I1233" s="209"/>
      <c r="J1233" s="209"/>
      <c r="K1233" s="209"/>
      <c r="L1233" s="209"/>
      <c r="M1233" s="209"/>
    </row>
    <row r="1234">
      <c r="A1234" s="207"/>
      <c r="B1234" s="212"/>
      <c r="C1234" s="207"/>
      <c r="D1234" s="212"/>
      <c r="E1234" s="207"/>
      <c r="F1234" s="207"/>
      <c r="G1234" s="207"/>
      <c r="H1234" s="207"/>
      <c r="I1234" s="207"/>
      <c r="J1234" s="207"/>
      <c r="K1234" s="207"/>
      <c r="L1234" s="207"/>
      <c r="M1234" s="207"/>
    </row>
    <row r="1235">
      <c r="A1235" s="209"/>
      <c r="B1235" s="210"/>
      <c r="C1235" s="209"/>
      <c r="D1235" s="210"/>
      <c r="E1235" s="209"/>
      <c r="F1235" s="209"/>
      <c r="G1235" s="209"/>
      <c r="H1235" s="209"/>
      <c r="I1235" s="209"/>
      <c r="J1235" s="209"/>
      <c r="K1235" s="209"/>
      <c r="L1235" s="209"/>
      <c r="M1235" s="209"/>
    </row>
    <row r="1236">
      <c r="A1236" s="207"/>
      <c r="B1236" s="212"/>
      <c r="C1236" s="207"/>
      <c r="D1236" s="212"/>
      <c r="E1236" s="207"/>
      <c r="F1236" s="207"/>
      <c r="G1236" s="207"/>
      <c r="H1236" s="207"/>
      <c r="I1236" s="207"/>
      <c r="J1236" s="207"/>
      <c r="K1236" s="207"/>
      <c r="L1236" s="207"/>
      <c r="M1236" s="207"/>
    </row>
    <row r="1237">
      <c r="A1237" s="209"/>
      <c r="B1237" s="210"/>
      <c r="C1237" s="209"/>
      <c r="D1237" s="210"/>
      <c r="E1237" s="209"/>
      <c r="F1237" s="209"/>
      <c r="G1237" s="209"/>
      <c r="H1237" s="209"/>
      <c r="I1237" s="209"/>
      <c r="J1237" s="209"/>
      <c r="K1237" s="209"/>
      <c r="L1237" s="209"/>
      <c r="M1237" s="209"/>
    </row>
    <row r="1238">
      <c r="A1238" s="207"/>
      <c r="B1238" s="212"/>
      <c r="C1238" s="207"/>
      <c r="D1238" s="212"/>
      <c r="E1238" s="207"/>
      <c r="F1238" s="207"/>
      <c r="G1238" s="207"/>
      <c r="H1238" s="207"/>
      <c r="I1238" s="207"/>
      <c r="J1238" s="207"/>
      <c r="K1238" s="207"/>
      <c r="L1238" s="207"/>
      <c r="M1238" s="207"/>
    </row>
    <row r="1239">
      <c r="A1239" s="209"/>
      <c r="B1239" s="210"/>
      <c r="C1239" s="209"/>
      <c r="D1239" s="210"/>
      <c r="E1239" s="209"/>
      <c r="F1239" s="209"/>
      <c r="G1239" s="209"/>
      <c r="H1239" s="209"/>
      <c r="I1239" s="209"/>
      <c r="J1239" s="209"/>
      <c r="K1239" s="209"/>
      <c r="L1239" s="209"/>
      <c r="M1239" s="209"/>
    </row>
    <row r="1240">
      <c r="A1240" s="207"/>
      <c r="B1240" s="212"/>
      <c r="C1240" s="207"/>
      <c r="D1240" s="212"/>
      <c r="E1240" s="207"/>
      <c r="F1240" s="207"/>
      <c r="G1240" s="207"/>
      <c r="H1240" s="207"/>
      <c r="I1240" s="207"/>
      <c r="J1240" s="207"/>
      <c r="K1240" s="207"/>
      <c r="L1240" s="207"/>
      <c r="M1240" s="207"/>
    </row>
    <row r="1241">
      <c r="A1241" s="209"/>
      <c r="B1241" s="210"/>
      <c r="C1241" s="209"/>
      <c r="D1241" s="210"/>
      <c r="E1241" s="209"/>
      <c r="F1241" s="209"/>
      <c r="G1241" s="209"/>
      <c r="H1241" s="209"/>
      <c r="I1241" s="209"/>
      <c r="J1241" s="209"/>
      <c r="K1241" s="209"/>
      <c r="L1241" s="209"/>
      <c r="M1241" s="209"/>
    </row>
    <row r="1242">
      <c r="A1242" s="207"/>
      <c r="B1242" s="212"/>
      <c r="C1242" s="207"/>
      <c r="D1242" s="212"/>
      <c r="E1242" s="207"/>
      <c r="F1242" s="207"/>
      <c r="G1242" s="207"/>
      <c r="H1242" s="207"/>
      <c r="I1242" s="207"/>
      <c r="J1242" s="207"/>
      <c r="K1242" s="207"/>
      <c r="L1242" s="207"/>
      <c r="M1242" s="207"/>
    </row>
    <row r="1243">
      <c r="A1243" s="209"/>
      <c r="B1243" s="210"/>
      <c r="C1243" s="209"/>
      <c r="D1243" s="210"/>
      <c r="E1243" s="209"/>
      <c r="F1243" s="209"/>
      <c r="G1243" s="209"/>
      <c r="H1243" s="209"/>
      <c r="I1243" s="209"/>
      <c r="J1243" s="209"/>
      <c r="K1243" s="209"/>
      <c r="L1243" s="209"/>
      <c r="M1243" s="209"/>
    </row>
    <row r="1244">
      <c r="A1244" s="207"/>
      <c r="B1244" s="212"/>
      <c r="C1244" s="207"/>
      <c r="D1244" s="212"/>
      <c r="E1244" s="207"/>
      <c r="F1244" s="207"/>
      <c r="G1244" s="207"/>
      <c r="H1244" s="207"/>
      <c r="I1244" s="207"/>
      <c r="J1244" s="207"/>
      <c r="K1244" s="207"/>
      <c r="L1244" s="207"/>
      <c r="M1244" s="207"/>
    </row>
    <row r="1245">
      <c r="A1245" s="209"/>
      <c r="B1245" s="210"/>
      <c r="C1245" s="209"/>
      <c r="D1245" s="210"/>
      <c r="E1245" s="209"/>
      <c r="F1245" s="209"/>
      <c r="G1245" s="209"/>
      <c r="H1245" s="209"/>
      <c r="I1245" s="209"/>
      <c r="J1245" s="209"/>
      <c r="K1245" s="209"/>
      <c r="L1245" s="209"/>
      <c r="M1245" s="209"/>
    </row>
    <row r="1246">
      <c r="A1246" s="207"/>
      <c r="B1246" s="212"/>
      <c r="C1246" s="207"/>
      <c r="D1246" s="212"/>
      <c r="E1246" s="207"/>
      <c r="F1246" s="207"/>
      <c r="G1246" s="207"/>
      <c r="H1246" s="207"/>
      <c r="I1246" s="207"/>
      <c r="J1246" s="207"/>
      <c r="K1246" s="207"/>
      <c r="L1246" s="207"/>
      <c r="M1246" s="207"/>
    </row>
    <row r="1247">
      <c r="A1247" s="209"/>
      <c r="B1247" s="210"/>
      <c r="C1247" s="209"/>
      <c r="D1247" s="210"/>
      <c r="E1247" s="209"/>
      <c r="F1247" s="209"/>
      <c r="G1247" s="209"/>
      <c r="H1247" s="209"/>
      <c r="I1247" s="209"/>
      <c r="J1247" s="209"/>
      <c r="K1247" s="209"/>
      <c r="L1247" s="209"/>
      <c r="M1247" s="209"/>
    </row>
    <row r="1248">
      <c r="A1248" s="207"/>
      <c r="B1248" s="212"/>
      <c r="C1248" s="207"/>
      <c r="D1248" s="212"/>
      <c r="E1248" s="207"/>
      <c r="F1248" s="207"/>
      <c r="G1248" s="207"/>
      <c r="H1248" s="207"/>
      <c r="I1248" s="207"/>
      <c r="J1248" s="207"/>
      <c r="K1248" s="207"/>
      <c r="L1248" s="207"/>
      <c r="M1248" s="207"/>
    </row>
    <row r="1249">
      <c r="A1249" s="209"/>
      <c r="B1249" s="210"/>
      <c r="C1249" s="209"/>
      <c r="D1249" s="210"/>
      <c r="E1249" s="209"/>
      <c r="F1249" s="209"/>
      <c r="G1249" s="209"/>
      <c r="H1249" s="209"/>
      <c r="I1249" s="209"/>
      <c r="J1249" s="209"/>
      <c r="K1249" s="209"/>
      <c r="L1249" s="209"/>
      <c r="M1249" s="209"/>
    </row>
    <row r="1250">
      <c r="A1250" s="207"/>
      <c r="B1250" s="212"/>
      <c r="C1250" s="207"/>
      <c r="D1250" s="212"/>
      <c r="E1250" s="207"/>
      <c r="F1250" s="207"/>
      <c r="G1250" s="207"/>
      <c r="H1250" s="207"/>
      <c r="I1250" s="207"/>
      <c r="J1250" s="207"/>
      <c r="K1250" s="207"/>
      <c r="L1250" s="207"/>
      <c r="M1250" s="207"/>
    </row>
    <row r="1251">
      <c r="A1251" s="209"/>
      <c r="B1251" s="210"/>
      <c r="C1251" s="209"/>
      <c r="D1251" s="210"/>
      <c r="E1251" s="209"/>
      <c r="F1251" s="209"/>
      <c r="G1251" s="209"/>
      <c r="H1251" s="209"/>
      <c r="I1251" s="209"/>
      <c r="J1251" s="209"/>
      <c r="K1251" s="209"/>
      <c r="L1251" s="209"/>
      <c r="M1251" s="209"/>
    </row>
    <row r="1252">
      <c r="A1252" s="207"/>
      <c r="B1252" s="212"/>
      <c r="C1252" s="207"/>
      <c r="D1252" s="212"/>
      <c r="E1252" s="207"/>
      <c r="F1252" s="207"/>
      <c r="G1252" s="207"/>
      <c r="H1252" s="207"/>
      <c r="I1252" s="207"/>
      <c r="J1252" s="207"/>
      <c r="K1252" s="207"/>
      <c r="L1252" s="207"/>
      <c r="M1252" s="207"/>
    </row>
    <row r="1253">
      <c r="A1253" s="209"/>
      <c r="B1253" s="210"/>
      <c r="C1253" s="209"/>
      <c r="D1253" s="210"/>
      <c r="E1253" s="209"/>
      <c r="F1253" s="209"/>
      <c r="G1253" s="209"/>
      <c r="H1253" s="209"/>
      <c r="I1253" s="209"/>
      <c r="J1253" s="209"/>
      <c r="K1253" s="209"/>
      <c r="L1253" s="209"/>
      <c r="M1253" s="209"/>
    </row>
    <row r="1254">
      <c r="A1254" s="207"/>
      <c r="B1254" s="212"/>
      <c r="C1254" s="207"/>
      <c r="D1254" s="212"/>
      <c r="E1254" s="207"/>
      <c r="F1254" s="207"/>
      <c r="G1254" s="207"/>
      <c r="H1254" s="207"/>
      <c r="I1254" s="207"/>
      <c r="J1254" s="207"/>
      <c r="K1254" s="207"/>
      <c r="L1254" s="207"/>
      <c r="M1254" s="207"/>
    </row>
    <row r="1255">
      <c r="A1255" s="209"/>
      <c r="B1255" s="210"/>
      <c r="C1255" s="209"/>
      <c r="D1255" s="210"/>
      <c r="E1255" s="209"/>
      <c r="F1255" s="209"/>
      <c r="G1255" s="209"/>
      <c r="H1255" s="209"/>
      <c r="I1255" s="209"/>
      <c r="J1255" s="209"/>
      <c r="K1255" s="209"/>
      <c r="L1255" s="209"/>
      <c r="M1255" s="209"/>
    </row>
    <row r="1256">
      <c r="A1256" s="207"/>
      <c r="B1256" s="212"/>
      <c r="C1256" s="207"/>
      <c r="D1256" s="212"/>
      <c r="E1256" s="207"/>
      <c r="F1256" s="207"/>
      <c r="G1256" s="207"/>
      <c r="H1256" s="207"/>
      <c r="I1256" s="207"/>
      <c r="J1256" s="207"/>
      <c r="K1256" s="207"/>
      <c r="L1256" s="207"/>
      <c r="M1256" s="207"/>
    </row>
    <row r="1257">
      <c r="A1257" s="209"/>
      <c r="B1257" s="210"/>
      <c r="C1257" s="209"/>
      <c r="D1257" s="210"/>
      <c r="E1257" s="209"/>
      <c r="F1257" s="209"/>
      <c r="G1257" s="209"/>
      <c r="H1257" s="209"/>
      <c r="I1257" s="209"/>
      <c r="J1257" s="209"/>
      <c r="K1257" s="209"/>
      <c r="L1257" s="209"/>
      <c r="M1257" s="209"/>
    </row>
    <row r="1258">
      <c r="A1258" s="207"/>
      <c r="B1258" s="212"/>
      <c r="C1258" s="207"/>
      <c r="D1258" s="212"/>
      <c r="E1258" s="207"/>
      <c r="F1258" s="207"/>
      <c r="G1258" s="207"/>
      <c r="H1258" s="207"/>
      <c r="I1258" s="207"/>
      <c r="J1258" s="207"/>
      <c r="K1258" s="207"/>
      <c r="L1258" s="207"/>
      <c r="M1258" s="207"/>
    </row>
    <row r="1259">
      <c r="A1259" s="209"/>
      <c r="B1259" s="210"/>
      <c r="C1259" s="209"/>
      <c r="D1259" s="210"/>
      <c r="E1259" s="209"/>
      <c r="F1259" s="209"/>
      <c r="G1259" s="209"/>
      <c r="H1259" s="209"/>
      <c r="I1259" s="209"/>
      <c r="J1259" s="209"/>
      <c r="K1259" s="209"/>
      <c r="L1259" s="209"/>
      <c r="M1259" s="209"/>
    </row>
    <row r="1260">
      <c r="A1260" s="207"/>
      <c r="B1260" s="212"/>
      <c r="C1260" s="207"/>
      <c r="D1260" s="212"/>
      <c r="E1260" s="207"/>
      <c r="F1260" s="207"/>
      <c r="G1260" s="207"/>
      <c r="H1260" s="207"/>
      <c r="I1260" s="207"/>
      <c r="J1260" s="207"/>
      <c r="K1260" s="207"/>
      <c r="L1260" s="207"/>
      <c r="M1260" s="207"/>
    </row>
    <row r="1261">
      <c r="A1261" s="209"/>
      <c r="B1261" s="210"/>
      <c r="C1261" s="209"/>
      <c r="D1261" s="210"/>
      <c r="E1261" s="209"/>
      <c r="F1261" s="209"/>
      <c r="G1261" s="209"/>
      <c r="H1261" s="209"/>
      <c r="I1261" s="209"/>
      <c r="J1261" s="209"/>
      <c r="K1261" s="209"/>
      <c r="L1261" s="209"/>
      <c r="M1261" s="209"/>
    </row>
    <row r="1262">
      <c r="A1262" s="207"/>
      <c r="B1262" s="212"/>
      <c r="C1262" s="207"/>
      <c r="D1262" s="212"/>
      <c r="E1262" s="207"/>
      <c r="F1262" s="207"/>
      <c r="G1262" s="207"/>
      <c r="H1262" s="207"/>
      <c r="I1262" s="207"/>
      <c r="J1262" s="207"/>
      <c r="K1262" s="207"/>
      <c r="L1262" s="207"/>
      <c r="M1262" s="207"/>
    </row>
    <row r="1263">
      <c r="A1263" s="209"/>
      <c r="B1263" s="209"/>
      <c r="C1263" s="209"/>
      <c r="D1263" s="210"/>
      <c r="E1263" s="209"/>
      <c r="F1263" s="209"/>
      <c r="G1263" s="209"/>
      <c r="H1263" s="209"/>
      <c r="I1263" s="209"/>
      <c r="J1263" s="209"/>
      <c r="K1263" s="209"/>
      <c r="L1263" s="209"/>
      <c r="M1263" s="209"/>
    </row>
    <row r="1264">
      <c r="A1264" s="207"/>
      <c r="B1264" s="208"/>
      <c r="C1264" s="207"/>
      <c r="D1264" s="212"/>
      <c r="E1264" s="207"/>
      <c r="F1264" s="207"/>
      <c r="G1264" s="207"/>
      <c r="H1264" s="207"/>
      <c r="I1264" s="207"/>
      <c r="J1264" s="207"/>
      <c r="K1264" s="207"/>
      <c r="L1264" s="207"/>
      <c r="M1264" s="207"/>
    </row>
    <row r="1265">
      <c r="A1265" s="209"/>
      <c r="B1265" s="214"/>
      <c r="C1265" s="209"/>
      <c r="D1265" s="210"/>
      <c r="E1265" s="209"/>
      <c r="F1265" s="209"/>
      <c r="G1265" s="209"/>
      <c r="H1265" s="209"/>
      <c r="I1265" s="209"/>
      <c r="J1265" s="209"/>
      <c r="K1265" s="209"/>
      <c r="L1265" s="209"/>
      <c r="M1265" s="209"/>
    </row>
    <row r="1266">
      <c r="A1266" s="207"/>
      <c r="B1266" s="208"/>
      <c r="C1266" s="207"/>
      <c r="D1266" s="212"/>
      <c r="E1266" s="207"/>
      <c r="F1266" s="207"/>
      <c r="G1266" s="207"/>
      <c r="H1266" s="207"/>
      <c r="I1266" s="207"/>
      <c r="J1266" s="207"/>
      <c r="K1266" s="207"/>
      <c r="L1266" s="207"/>
      <c r="M1266" s="207"/>
    </row>
    <row r="1267">
      <c r="A1267" s="209"/>
      <c r="B1267" s="214"/>
      <c r="C1267" s="209"/>
      <c r="D1267" s="210"/>
      <c r="E1267" s="209"/>
      <c r="F1267" s="209"/>
      <c r="G1267" s="209"/>
      <c r="H1267" s="209"/>
      <c r="I1267" s="209"/>
      <c r="J1267" s="209"/>
      <c r="K1267" s="209"/>
      <c r="L1267" s="209"/>
      <c r="M1267" s="209"/>
    </row>
    <row r="1268">
      <c r="A1268" s="207"/>
      <c r="B1268" s="208"/>
      <c r="C1268" s="207"/>
      <c r="D1268" s="212"/>
      <c r="E1268" s="207"/>
      <c r="F1268" s="207"/>
      <c r="G1268" s="207"/>
      <c r="H1268" s="207"/>
      <c r="I1268" s="207"/>
      <c r="J1268" s="207"/>
      <c r="K1268" s="207"/>
      <c r="L1268" s="207"/>
      <c r="M1268" s="207"/>
    </row>
    <row r="1269">
      <c r="A1269" s="209"/>
      <c r="B1269" s="214"/>
      <c r="C1269" s="209"/>
      <c r="D1269" s="210"/>
      <c r="E1269" s="209"/>
      <c r="F1269" s="209"/>
      <c r="G1269" s="209"/>
      <c r="H1269" s="209"/>
      <c r="I1269" s="209"/>
      <c r="J1269" s="209"/>
      <c r="K1269" s="209"/>
      <c r="L1269" s="209"/>
      <c r="M1269" s="209"/>
    </row>
    <row r="1270">
      <c r="A1270" s="207"/>
      <c r="B1270" s="208"/>
      <c r="C1270" s="207"/>
      <c r="D1270" s="212"/>
      <c r="E1270" s="207"/>
      <c r="F1270" s="207"/>
      <c r="G1270" s="207"/>
      <c r="H1270" s="207"/>
      <c r="I1270" s="207"/>
      <c r="J1270" s="207"/>
      <c r="K1270" s="207"/>
      <c r="L1270" s="207"/>
      <c r="M1270" s="207"/>
    </row>
    <row r="1271">
      <c r="A1271" s="209"/>
      <c r="B1271" s="214"/>
      <c r="C1271" s="209"/>
      <c r="D1271" s="210"/>
      <c r="E1271" s="209"/>
      <c r="F1271" s="209"/>
      <c r="G1271" s="209"/>
      <c r="H1271" s="209"/>
      <c r="I1271" s="209"/>
      <c r="J1271" s="209"/>
      <c r="K1271" s="209"/>
      <c r="L1271" s="209"/>
      <c r="M1271" s="209"/>
    </row>
    <row r="1272">
      <c r="A1272" s="207"/>
      <c r="B1272" s="208"/>
      <c r="C1272" s="207"/>
      <c r="D1272" s="212"/>
      <c r="E1272" s="207"/>
      <c r="F1272" s="207"/>
      <c r="G1272" s="207"/>
      <c r="H1272" s="207"/>
      <c r="I1272" s="207"/>
      <c r="J1272" s="207"/>
      <c r="K1272" s="207"/>
      <c r="L1272" s="207"/>
      <c r="M1272" s="207"/>
    </row>
    <row r="1273">
      <c r="A1273" s="209"/>
      <c r="B1273" s="214"/>
      <c r="C1273" s="209"/>
      <c r="D1273" s="210"/>
      <c r="E1273" s="209"/>
      <c r="F1273" s="209"/>
      <c r="G1273" s="209"/>
      <c r="H1273" s="209"/>
      <c r="I1273" s="209"/>
      <c r="J1273" s="209"/>
      <c r="K1273" s="209"/>
      <c r="L1273" s="209"/>
      <c r="M1273" s="209"/>
    </row>
    <row r="1274">
      <c r="A1274" s="207"/>
      <c r="B1274" s="208"/>
      <c r="C1274" s="207"/>
      <c r="D1274" s="212"/>
      <c r="E1274" s="207"/>
      <c r="F1274" s="207"/>
      <c r="G1274" s="207"/>
      <c r="H1274" s="207"/>
      <c r="I1274" s="207"/>
      <c r="J1274" s="207"/>
      <c r="K1274" s="207"/>
      <c r="L1274" s="207"/>
      <c r="M1274" s="207"/>
    </row>
    <row r="1275">
      <c r="A1275" s="209"/>
      <c r="B1275" s="214"/>
      <c r="C1275" s="209"/>
      <c r="D1275" s="209"/>
      <c r="E1275" s="209"/>
      <c r="F1275" s="209"/>
      <c r="G1275" s="209"/>
      <c r="H1275" s="209"/>
      <c r="I1275" s="209"/>
      <c r="J1275" s="209"/>
      <c r="K1275" s="209"/>
      <c r="L1275" s="209"/>
      <c r="M1275" s="209"/>
    </row>
    <row r="1276">
      <c r="A1276" s="207"/>
      <c r="B1276" s="208"/>
      <c r="C1276" s="207"/>
      <c r="D1276" s="207"/>
      <c r="E1276" s="207"/>
      <c r="F1276" s="207"/>
      <c r="G1276" s="207"/>
      <c r="H1276" s="207"/>
      <c r="I1276" s="207"/>
      <c r="J1276" s="207"/>
      <c r="K1276" s="207"/>
      <c r="L1276" s="207"/>
      <c r="M1276" s="207"/>
    </row>
    <row r="1277">
      <c r="A1277" s="209"/>
      <c r="B1277" s="214"/>
      <c r="C1277" s="209"/>
      <c r="D1277" s="209"/>
      <c r="E1277" s="209"/>
      <c r="F1277" s="209"/>
      <c r="G1277" s="209"/>
      <c r="H1277" s="209"/>
      <c r="I1277" s="209"/>
      <c r="J1277" s="209"/>
      <c r="K1277" s="209"/>
      <c r="L1277" s="209"/>
      <c r="M1277" s="209"/>
    </row>
    <row r="1278">
      <c r="A1278" s="207"/>
      <c r="B1278" s="208"/>
      <c r="C1278" s="207"/>
      <c r="D1278" s="207"/>
      <c r="E1278" s="207"/>
      <c r="F1278" s="207"/>
      <c r="G1278" s="207"/>
      <c r="H1278" s="207"/>
      <c r="I1278" s="207"/>
      <c r="J1278" s="207"/>
      <c r="K1278" s="207"/>
      <c r="L1278" s="207"/>
      <c r="M1278" s="207"/>
    </row>
    <row r="1279">
      <c r="A1279" s="209"/>
      <c r="B1279" s="214"/>
      <c r="C1279" s="209"/>
      <c r="D1279" s="209"/>
      <c r="E1279" s="209"/>
      <c r="F1279" s="209"/>
      <c r="G1279" s="209"/>
      <c r="H1279" s="209"/>
      <c r="I1279" s="209"/>
      <c r="J1279" s="209"/>
      <c r="K1279" s="209"/>
      <c r="L1279" s="209"/>
      <c r="M1279" s="209"/>
    </row>
    <row r="1280">
      <c r="A1280" s="207"/>
      <c r="B1280" s="208"/>
      <c r="C1280" s="207"/>
      <c r="D1280" s="207"/>
      <c r="E1280" s="207"/>
      <c r="F1280" s="207"/>
      <c r="G1280" s="207"/>
      <c r="H1280" s="207"/>
      <c r="I1280" s="207"/>
      <c r="J1280" s="207"/>
      <c r="K1280" s="207"/>
      <c r="L1280" s="207"/>
      <c r="M1280" s="207"/>
    </row>
    <row r="1281">
      <c r="A1281" s="209"/>
      <c r="B1281" s="214"/>
      <c r="C1281" s="209"/>
      <c r="D1281" s="209"/>
      <c r="E1281" s="209"/>
      <c r="F1281" s="209"/>
      <c r="G1281" s="209"/>
      <c r="H1281" s="209"/>
      <c r="I1281" s="209"/>
      <c r="J1281" s="209"/>
      <c r="K1281" s="209"/>
      <c r="L1281" s="209"/>
      <c r="M1281" s="209"/>
    </row>
    <row r="1282">
      <c r="A1282" s="207"/>
      <c r="B1282" s="208"/>
      <c r="C1282" s="207"/>
      <c r="D1282" s="207"/>
      <c r="E1282" s="207"/>
      <c r="F1282" s="207"/>
      <c r="G1282" s="207"/>
      <c r="H1282" s="207"/>
      <c r="I1282" s="207"/>
      <c r="J1282" s="207"/>
      <c r="K1282" s="207"/>
      <c r="L1282" s="207"/>
      <c r="M1282" s="207"/>
    </row>
    <row r="1283">
      <c r="A1283" s="209"/>
      <c r="B1283" s="214"/>
      <c r="C1283" s="209"/>
      <c r="D1283" s="209"/>
      <c r="E1283" s="209"/>
      <c r="F1283" s="209"/>
      <c r="G1283" s="209"/>
      <c r="H1283" s="209"/>
      <c r="I1283" s="209"/>
      <c r="J1283" s="209"/>
      <c r="K1283" s="209"/>
      <c r="L1283" s="209"/>
      <c r="M1283" s="209"/>
    </row>
    <row r="1284">
      <c r="A1284" s="207"/>
      <c r="B1284" s="208"/>
      <c r="C1284" s="207"/>
      <c r="D1284" s="207"/>
      <c r="E1284" s="207"/>
      <c r="F1284" s="207"/>
      <c r="G1284" s="207"/>
      <c r="H1284" s="207"/>
      <c r="I1284" s="207"/>
      <c r="J1284" s="207"/>
      <c r="K1284" s="207"/>
      <c r="L1284" s="207"/>
      <c r="M1284" s="207"/>
    </row>
    <row r="1285">
      <c r="A1285" s="209"/>
      <c r="B1285" s="214"/>
      <c r="C1285" s="209"/>
      <c r="D1285" s="209"/>
      <c r="E1285" s="209"/>
      <c r="F1285" s="209"/>
      <c r="G1285" s="209"/>
      <c r="H1285" s="209"/>
      <c r="I1285" s="209"/>
      <c r="J1285" s="209"/>
      <c r="K1285" s="209"/>
      <c r="L1285" s="209"/>
      <c r="M1285" s="209"/>
    </row>
    <row r="1286">
      <c r="A1286" s="207"/>
      <c r="B1286" s="208"/>
      <c r="C1286" s="207"/>
      <c r="D1286" s="207"/>
      <c r="E1286" s="207"/>
      <c r="F1286" s="207"/>
      <c r="G1286" s="207"/>
      <c r="H1286" s="207"/>
      <c r="I1286" s="207"/>
      <c r="J1286" s="207"/>
      <c r="K1286" s="207"/>
      <c r="L1286" s="207"/>
      <c r="M1286" s="207"/>
    </row>
    <row r="1287">
      <c r="A1287" s="209"/>
      <c r="B1287" s="214"/>
      <c r="C1287" s="209"/>
      <c r="D1287" s="209"/>
      <c r="E1287" s="209"/>
      <c r="F1287" s="209"/>
      <c r="G1287" s="209"/>
      <c r="H1287" s="209"/>
      <c r="I1287" s="209"/>
      <c r="J1287" s="209"/>
      <c r="K1287" s="209"/>
      <c r="L1287" s="209"/>
      <c r="M1287" s="209"/>
    </row>
    <row r="1288">
      <c r="A1288" s="207"/>
      <c r="B1288" s="208"/>
      <c r="C1288" s="207"/>
      <c r="D1288" s="207"/>
      <c r="E1288" s="207"/>
      <c r="F1288" s="207"/>
      <c r="G1288" s="207"/>
      <c r="H1288" s="207"/>
      <c r="I1288" s="207"/>
      <c r="J1288" s="207"/>
      <c r="K1288" s="207"/>
      <c r="L1288" s="207"/>
      <c r="M1288" s="207"/>
    </row>
    <row r="1289">
      <c r="A1289" s="209"/>
      <c r="B1289" s="214"/>
      <c r="C1289" s="209"/>
      <c r="D1289" s="209"/>
      <c r="E1289" s="209"/>
      <c r="F1289" s="209"/>
      <c r="G1289" s="209"/>
      <c r="H1289" s="209"/>
      <c r="I1289" s="209"/>
      <c r="J1289" s="209"/>
      <c r="K1289" s="209"/>
      <c r="L1289" s="209"/>
      <c r="M1289" s="209"/>
    </row>
    <row r="1290">
      <c r="A1290" s="207"/>
      <c r="B1290" s="208"/>
      <c r="C1290" s="207"/>
      <c r="D1290" s="207"/>
      <c r="E1290" s="207"/>
      <c r="F1290" s="207"/>
      <c r="G1290" s="207"/>
      <c r="H1290" s="207"/>
      <c r="I1290" s="207"/>
      <c r="J1290" s="207"/>
      <c r="K1290" s="207"/>
      <c r="L1290" s="207"/>
      <c r="M1290" s="207"/>
    </row>
    <row r="1291">
      <c r="A1291" s="209"/>
      <c r="B1291" s="214"/>
      <c r="C1291" s="209"/>
      <c r="D1291" s="209"/>
      <c r="E1291" s="209"/>
      <c r="F1291" s="209"/>
      <c r="G1291" s="209"/>
      <c r="H1291" s="209"/>
      <c r="I1291" s="209"/>
      <c r="J1291" s="209"/>
      <c r="K1291" s="209"/>
      <c r="L1291" s="209"/>
      <c r="M1291" s="209"/>
    </row>
    <row r="1292">
      <c r="A1292" s="207"/>
      <c r="B1292" s="208"/>
      <c r="C1292" s="207"/>
      <c r="D1292" s="207"/>
      <c r="E1292" s="207"/>
      <c r="F1292" s="207"/>
      <c r="G1292" s="207"/>
      <c r="H1292" s="207"/>
      <c r="I1292" s="207"/>
      <c r="J1292" s="207"/>
      <c r="K1292" s="207"/>
      <c r="L1292" s="207"/>
      <c r="M1292" s="207"/>
    </row>
    <row r="1293">
      <c r="A1293" s="209"/>
      <c r="B1293" s="214"/>
      <c r="C1293" s="209"/>
      <c r="D1293" s="209"/>
      <c r="E1293" s="209"/>
      <c r="F1293" s="209"/>
      <c r="G1293" s="209"/>
      <c r="H1293" s="209"/>
      <c r="I1293" s="209"/>
      <c r="J1293" s="209"/>
      <c r="K1293" s="209"/>
      <c r="L1293" s="209"/>
      <c r="M1293" s="209"/>
    </row>
    <row r="1294">
      <c r="A1294" s="207"/>
      <c r="B1294" s="208"/>
      <c r="C1294" s="207"/>
      <c r="D1294" s="207"/>
      <c r="E1294" s="207"/>
      <c r="F1294" s="207"/>
      <c r="G1294" s="207"/>
      <c r="H1294" s="207"/>
      <c r="I1294" s="207"/>
      <c r="J1294" s="207"/>
      <c r="K1294" s="207"/>
      <c r="L1294" s="207"/>
      <c r="M1294" s="207"/>
    </row>
    <row r="1295">
      <c r="A1295" s="209"/>
      <c r="B1295" s="214"/>
      <c r="C1295" s="209"/>
      <c r="D1295" s="209"/>
      <c r="E1295" s="209"/>
      <c r="F1295" s="209"/>
      <c r="G1295" s="209"/>
      <c r="H1295" s="209"/>
      <c r="I1295" s="209"/>
      <c r="J1295" s="209"/>
      <c r="K1295" s="209"/>
      <c r="L1295" s="209"/>
      <c r="M1295" s="209"/>
    </row>
    <row r="1296">
      <c r="A1296" s="207"/>
      <c r="B1296" s="208"/>
      <c r="C1296" s="207"/>
      <c r="D1296" s="207"/>
      <c r="E1296" s="207"/>
      <c r="F1296" s="207"/>
      <c r="G1296" s="207"/>
      <c r="H1296" s="207"/>
      <c r="I1296" s="207"/>
      <c r="J1296" s="207"/>
      <c r="K1296" s="207"/>
      <c r="L1296" s="207"/>
      <c r="M1296" s="207"/>
    </row>
    <row r="1297">
      <c r="A1297" s="209"/>
      <c r="B1297" s="214"/>
      <c r="C1297" s="209"/>
      <c r="D1297" s="209"/>
      <c r="E1297" s="209"/>
      <c r="F1297" s="209"/>
      <c r="G1297" s="209"/>
      <c r="H1297" s="209"/>
      <c r="I1297" s="209"/>
      <c r="J1297" s="209"/>
      <c r="K1297" s="209"/>
      <c r="L1297" s="209"/>
      <c r="M1297" s="209"/>
    </row>
    <row r="1298">
      <c r="A1298" s="207"/>
      <c r="B1298" s="208"/>
      <c r="C1298" s="207"/>
      <c r="D1298" s="207"/>
      <c r="E1298" s="207"/>
      <c r="F1298" s="207"/>
      <c r="G1298" s="207"/>
      <c r="H1298" s="207"/>
      <c r="I1298" s="207"/>
      <c r="J1298" s="207"/>
      <c r="K1298" s="207"/>
      <c r="L1298" s="207"/>
      <c r="M1298" s="207"/>
    </row>
    <row r="1299">
      <c r="A1299" s="209"/>
      <c r="B1299" s="214"/>
      <c r="C1299" s="209"/>
      <c r="D1299" s="209"/>
      <c r="E1299" s="209"/>
      <c r="F1299" s="209"/>
      <c r="G1299" s="209"/>
      <c r="H1299" s="209"/>
      <c r="I1299" s="209"/>
      <c r="J1299" s="209"/>
      <c r="K1299" s="209"/>
      <c r="L1299" s="209"/>
      <c r="M1299" s="209"/>
    </row>
    <row r="1300">
      <c r="A1300" s="207"/>
      <c r="B1300" s="208"/>
      <c r="C1300" s="207"/>
      <c r="D1300" s="207"/>
      <c r="E1300" s="207"/>
      <c r="F1300" s="207"/>
      <c r="G1300" s="207"/>
      <c r="H1300" s="207"/>
      <c r="I1300" s="207"/>
      <c r="J1300" s="207"/>
      <c r="K1300" s="207"/>
      <c r="L1300" s="207"/>
      <c r="M1300" s="207"/>
    </row>
    <row r="1301">
      <c r="A1301" s="209"/>
      <c r="B1301" s="214"/>
      <c r="C1301" s="209"/>
      <c r="D1301" s="209"/>
      <c r="E1301" s="209"/>
      <c r="F1301" s="209"/>
      <c r="G1301" s="209"/>
      <c r="H1301" s="209"/>
      <c r="I1301" s="209"/>
      <c r="J1301" s="209"/>
      <c r="K1301" s="209"/>
      <c r="L1301" s="209"/>
      <c r="M1301" s="209"/>
    </row>
    <row r="1302">
      <c r="A1302" s="207"/>
      <c r="B1302" s="208"/>
      <c r="C1302" s="207"/>
      <c r="D1302" s="207"/>
      <c r="E1302" s="207"/>
      <c r="F1302" s="207"/>
      <c r="G1302" s="207"/>
      <c r="H1302" s="207"/>
      <c r="I1302" s="207"/>
      <c r="J1302" s="207"/>
      <c r="K1302" s="207"/>
      <c r="L1302" s="207"/>
      <c r="M1302" s="207"/>
    </row>
    <row r="1303">
      <c r="A1303" s="209"/>
      <c r="B1303" s="214"/>
      <c r="C1303" s="209"/>
      <c r="D1303" s="209"/>
      <c r="E1303" s="209"/>
      <c r="F1303" s="209"/>
      <c r="G1303" s="209"/>
      <c r="H1303" s="209"/>
      <c r="I1303" s="209"/>
      <c r="J1303" s="209"/>
      <c r="K1303" s="209"/>
      <c r="L1303" s="209"/>
      <c r="M1303" s="209"/>
    </row>
    <row r="1304">
      <c r="A1304" s="207"/>
      <c r="B1304" s="208"/>
      <c r="C1304" s="207"/>
      <c r="D1304" s="207"/>
      <c r="E1304" s="207"/>
      <c r="F1304" s="207"/>
      <c r="G1304" s="207"/>
      <c r="H1304" s="207"/>
      <c r="I1304" s="207"/>
      <c r="J1304" s="207"/>
      <c r="K1304" s="207"/>
      <c r="L1304" s="207"/>
      <c r="M1304" s="207"/>
    </row>
    <row r="1305">
      <c r="A1305" s="209"/>
      <c r="B1305" s="214"/>
      <c r="C1305" s="209"/>
      <c r="D1305" s="209"/>
      <c r="E1305" s="209"/>
      <c r="F1305" s="209"/>
      <c r="G1305" s="209"/>
      <c r="H1305" s="209"/>
      <c r="I1305" s="209"/>
      <c r="J1305" s="209"/>
      <c r="K1305" s="209"/>
      <c r="L1305" s="209"/>
      <c r="M1305" s="209"/>
    </row>
    <row r="1306">
      <c r="A1306" s="207"/>
      <c r="B1306" s="208"/>
      <c r="C1306" s="207"/>
      <c r="D1306" s="207"/>
      <c r="E1306" s="207"/>
      <c r="F1306" s="207"/>
      <c r="G1306" s="207"/>
      <c r="H1306" s="207"/>
      <c r="I1306" s="207"/>
      <c r="J1306" s="207"/>
      <c r="K1306" s="207"/>
      <c r="L1306" s="207"/>
      <c r="M1306" s="207"/>
    </row>
    <row r="1307">
      <c r="A1307" s="209"/>
      <c r="B1307" s="214"/>
      <c r="C1307" s="209"/>
      <c r="D1307" s="209"/>
      <c r="E1307" s="209"/>
      <c r="F1307" s="209"/>
      <c r="G1307" s="209"/>
      <c r="H1307" s="209"/>
      <c r="I1307" s="209"/>
      <c r="J1307" s="209"/>
      <c r="K1307" s="209"/>
      <c r="L1307" s="209"/>
      <c r="M1307" s="209"/>
    </row>
    <row r="1308">
      <c r="A1308" s="207"/>
      <c r="B1308" s="208"/>
      <c r="C1308" s="207"/>
      <c r="D1308" s="207"/>
      <c r="E1308" s="207"/>
      <c r="F1308" s="207"/>
      <c r="G1308" s="207"/>
      <c r="H1308" s="207"/>
      <c r="I1308" s="207"/>
      <c r="J1308" s="207"/>
      <c r="K1308" s="207"/>
      <c r="L1308" s="207"/>
      <c r="M1308" s="207"/>
    </row>
    <row r="1309">
      <c r="A1309" s="209"/>
      <c r="B1309" s="214"/>
      <c r="C1309" s="209"/>
      <c r="D1309" s="209"/>
      <c r="E1309" s="209"/>
      <c r="F1309" s="209"/>
      <c r="G1309" s="209"/>
      <c r="H1309" s="209"/>
      <c r="I1309" s="209"/>
      <c r="J1309" s="209"/>
      <c r="K1309" s="209"/>
      <c r="L1309" s="209"/>
      <c r="M1309" s="209"/>
    </row>
    <row r="1310">
      <c r="A1310" s="207"/>
      <c r="B1310" s="208"/>
      <c r="C1310" s="207"/>
      <c r="D1310" s="207"/>
      <c r="E1310" s="207"/>
      <c r="F1310" s="207"/>
      <c r="G1310" s="207"/>
      <c r="H1310" s="207"/>
      <c r="I1310" s="207"/>
      <c r="J1310" s="207"/>
      <c r="K1310" s="207"/>
      <c r="L1310" s="207"/>
      <c r="M1310" s="207"/>
    </row>
    <row r="1311">
      <c r="A1311" s="209"/>
      <c r="B1311" s="214"/>
      <c r="C1311" s="209"/>
      <c r="D1311" s="209"/>
      <c r="E1311" s="209"/>
      <c r="F1311" s="209"/>
      <c r="G1311" s="209"/>
      <c r="H1311" s="209"/>
      <c r="I1311" s="209"/>
      <c r="J1311" s="209"/>
      <c r="K1311" s="209"/>
      <c r="L1311" s="209"/>
      <c r="M1311" s="209"/>
    </row>
    <row r="1312">
      <c r="A1312" s="207"/>
      <c r="B1312" s="208"/>
      <c r="C1312" s="207"/>
      <c r="D1312" s="207"/>
      <c r="E1312" s="207"/>
      <c r="F1312" s="207"/>
      <c r="G1312" s="207"/>
      <c r="H1312" s="207"/>
      <c r="I1312" s="207"/>
      <c r="J1312" s="207"/>
      <c r="K1312" s="207"/>
      <c r="L1312" s="207"/>
      <c r="M1312" s="207"/>
    </row>
    <row r="1313">
      <c r="A1313" s="209"/>
      <c r="B1313" s="214"/>
      <c r="C1313" s="209"/>
      <c r="D1313" s="209"/>
      <c r="E1313" s="209"/>
      <c r="F1313" s="209"/>
      <c r="G1313" s="209"/>
      <c r="H1313" s="209"/>
      <c r="I1313" s="209"/>
      <c r="J1313" s="209"/>
      <c r="K1313" s="209"/>
      <c r="L1313" s="209"/>
      <c r="M1313" s="209"/>
    </row>
    <row r="1314">
      <c r="A1314" s="207"/>
      <c r="B1314" s="208"/>
      <c r="C1314" s="207"/>
      <c r="D1314" s="207"/>
      <c r="E1314" s="207"/>
      <c r="F1314" s="207"/>
      <c r="G1314" s="207"/>
      <c r="H1314" s="207"/>
      <c r="I1314" s="207"/>
      <c r="J1314" s="207"/>
      <c r="K1314" s="207"/>
      <c r="L1314" s="207"/>
      <c r="M1314" s="207"/>
    </row>
    <row r="1315">
      <c r="A1315" s="209"/>
      <c r="B1315" s="214"/>
      <c r="C1315" s="209"/>
      <c r="D1315" s="209"/>
      <c r="E1315" s="209"/>
      <c r="F1315" s="209"/>
      <c r="G1315" s="209"/>
      <c r="H1315" s="209"/>
      <c r="I1315" s="209"/>
      <c r="J1315" s="209"/>
      <c r="K1315" s="209"/>
      <c r="L1315" s="209"/>
      <c r="M1315" s="209"/>
    </row>
    <row r="1316">
      <c r="A1316" s="207"/>
      <c r="B1316" s="208"/>
      <c r="C1316" s="207"/>
      <c r="D1316" s="207"/>
      <c r="E1316" s="207"/>
      <c r="F1316" s="207"/>
      <c r="G1316" s="207"/>
      <c r="H1316" s="207"/>
      <c r="I1316" s="207"/>
      <c r="J1316" s="207"/>
      <c r="K1316" s="207"/>
      <c r="L1316" s="207"/>
      <c r="M1316" s="207"/>
    </row>
    <row r="1317">
      <c r="A1317" s="209"/>
      <c r="B1317" s="214"/>
      <c r="C1317" s="209"/>
      <c r="D1317" s="209"/>
      <c r="E1317" s="209"/>
      <c r="F1317" s="209"/>
      <c r="G1317" s="209"/>
      <c r="H1317" s="209"/>
      <c r="I1317" s="209"/>
      <c r="J1317" s="209"/>
      <c r="K1317" s="209"/>
      <c r="L1317" s="209"/>
      <c r="M1317" s="209"/>
    </row>
    <row r="1318">
      <c r="A1318" s="207"/>
      <c r="B1318" s="208"/>
      <c r="C1318" s="207"/>
      <c r="D1318" s="207"/>
      <c r="E1318" s="207"/>
      <c r="F1318" s="207"/>
      <c r="G1318" s="207"/>
      <c r="H1318" s="207"/>
      <c r="I1318" s="207"/>
      <c r="J1318" s="207"/>
      <c r="K1318" s="207"/>
      <c r="L1318" s="207"/>
      <c r="M1318" s="207"/>
    </row>
    <row r="1319">
      <c r="A1319" s="209"/>
      <c r="B1319" s="214"/>
      <c r="C1319" s="209"/>
      <c r="D1319" s="209"/>
      <c r="E1319" s="209"/>
      <c r="F1319" s="209"/>
      <c r="G1319" s="209"/>
      <c r="H1319" s="209"/>
      <c r="I1319" s="209"/>
      <c r="J1319" s="209"/>
      <c r="K1319" s="209"/>
      <c r="L1319" s="209"/>
      <c r="M1319" s="209"/>
    </row>
    <row r="1320">
      <c r="A1320" s="207"/>
      <c r="B1320" s="208"/>
      <c r="C1320" s="207"/>
      <c r="D1320" s="207"/>
      <c r="E1320" s="207"/>
      <c r="F1320" s="207"/>
      <c r="G1320" s="207"/>
      <c r="H1320" s="207"/>
      <c r="I1320" s="207"/>
      <c r="J1320" s="207"/>
      <c r="K1320" s="207"/>
      <c r="L1320" s="207"/>
      <c r="M1320" s="207"/>
    </row>
    <row r="1321">
      <c r="A1321" s="209"/>
      <c r="B1321" s="214"/>
      <c r="C1321" s="209"/>
      <c r="D1321" s="209"/>
      <c r="E1321" s="209"/>
      <c r="F1321" s="209"/>
      <c r="G1321" s="209"/>
      <c r="H1321" s="209"/>
      <c r="I1321" s="209"/>
      <c r="J1321" s="209"/>
      <c r="K1321" s="209"/>
      <c r="L1321" s="209"/>
      <c r="M1321" s="209"/>
    </row>
    <row r="1322">
      <c r="A1322" s="207"/>
      <c r="B1322" s="208"/>
      <c r="C1322" s="207"/>
      <c r="D1322" s="207"/>
      <c r="E1322" s="207"/>
      <c r="F1322" s="207"/>
      <c r="G1322" s="207"/>
      <c r="H1322" s="207"/>
      <c r="I1322" s="207"/>
      <c r="J1322" s="207"/>
      <c r="K1322" s="207"/>
      <c r="L1322" s="207"/>
      <c r="M1322" s="207"/>
    </row>
    <row r="1323">
      <c r="A1323" s="209"/>
      <c r="B1323" s="214"/>
      <c r="C1323" s="209"/>
      <c r="D1323" s="209"/>
      <c r="E1323" s="209"/>
      <c r="F1323" s="209"/>
      <c r="G1323" s="209"/>
      <c r="H1323" s="209"/>
      <c r="I1323" s="209"/>
      <c r="J1323" s="209"/>
      <c r="K1323" s="209"/>
      <c r="L1323" s="209"/>
      <c r="M1323" s="209"/>
    </row>
    <row r="1324">
      <c r="A1324" s="207"/>
      <c r="B1324" s="208"/>
      <c r="C1324" s="207"/>
      <c r="D1324" s="207"/>
      <c r="E1324" s="207"/>
      <c r="F1324" s="207"/>
      <c r="G1324" s="207"/>
      <c r="H1324" s="207"/>
      <c r="I1324" s="207"/>
      <c r="J1324" s="207"/>
      <c r="K1324" s="207"/>
      <c r="L1324" s="207"/>
      <c r="M1324" s="207"/>
    </row>
    <row r="1325">
      <c r="A1325" s="209"/>
      <c r="B1325" s="214"/>
      <c r="C1325" s="209"/>
      <c r="D1325" s="209"/>
      <c r="E1325" s="209"/>
      <c r="F1325" s="209"/>
      <c r="G1325" s="209"/>
      <c r="H1325" s="209"/>
      <c r="I1325" s="209"/>
      <c r="J1325" s="209"/>
      <c r="K1325" s="209"/>
      <c r="L1325" s="209"/>
      <c r="M1325" s="209"/>
    </row>
    <row r="1326">
      <c r="A1326" s="207"/>
      <c r="B1326" s="208"/>
      <c r="C1326" s="207"/>
      <c r="D1326" s="207"/>
      <c r="E1326" s="207"/>
      <c r="F1326" s="207"/>
      <c r="G1326" s="207"/>
      <c r="H1326" s="207"/>
      <c r="I1326" s="207"/>
      <c r="J1326" s="207"/>
      <c r="K1326" s="207"/>
      <c r="L1326" s="207"/>
      <c r="M1326" s="207"/>
    </row>
    <row r="1327">
      <c r="A1327" s="209"/>
      <c r="B1327" s="214"/>
      <c r="C1327" s="209"/>
      <c r="D1327" s="209"/>
      <c r="E1327" s="209"/>
      <c r="F1327" s="209"/>
      <c r="G1327" s="209"/>
      <c r="H1327" s="209"/>
      <c r="I1327" s="209"/>
      <c r="J1327" s="209"/>
      <c r="K1327" s="209"/>
      <c r="L1327" s="209"/>
      <c r="M1327" s="209"/>
    </row>
    <row r="1328">
      <c r="A1328" s="207"/>
      <c r="B1328" s="208"/>
      <c r="C1328" s="207"/>
      <c r="D1328" s="207"/>
      <c r="E1328" s="207"/>
      <c r="F1328" s="207"/>
      <c r="G1328" s="207"/>
      <c r="H1328" s="207"/>
      <c r="I1328" s="207"/>
      <c r="J1328" s="207"/>
      <c r="K1328" s="207"/>
      <c r="L1328" s="207"/>
      <c r="M1328" s="207"/>
    </row>
    <row r="1329">
      <c r="A1329" s="209"/>
      <c r="B1329" s="214"/>
      <c r="C1329" s="209"/>
      <c r="D1329" s="209"/>
      <c r="E1329" s="209"/>
      <c r="F1329" s="209"/>
      <c r="G1329" s="209"/>
      <c r="H1329" s="209"/>
      <c r="I1329" s="209"/>
      <c r="J1329" s="209"/>
      <c r="K1329" s="209"/>
      <c r="L1329" s="209"/>
      <c r="M1329" s="209"/>
    </row>
    <row r="1330">
      <c r="A1330" s="207"/>
      <c r="B1330" s="208"/>
      <c r="C1330" s="207"/>
      <c r="D1330" s="207"/>
      <c r="E1330" s="207"/>
      <c r="F1330" s="207"/>
      <c r="G1330" s="207"/>
      <c r="H1330" s="207"/>
      <c r="I1330" s="207"/>
      <c r="J1330" s="207"/>
      <c r="K1330" s="207"/>
      <c r="L1330" s="207"/>
      <c r="M1330" s="207"/>
    </row>
    <row r="1331">
      <c r="A1331" s="209"/>
      <c r="B1331" s="214"/>
      <c r="C1331" s="209"/>
      <c r="D1331" s="209"/>
      <c r="E1331" s="209"/>
      <c r="F1331" s="209"/>
      <c r="G1331" s="209"/>
      <c r="H1331" s="209"/>
      <c r="I1331" s="209"/>
      <c r="J1331" s="209"/>
      <c r="K1331" s="209"/>
      <c r="L1331" s="209"/>
      <c r="M1331" s="209"/>
    </row>
    <row r="1332">
      <c r="A1332" s="207"/>
      <c r="B1332" s="208"/>
      <c r="C1332" s="207"/>
      <c r="D1332" s="207"/>
      <c r="E1332" s="207"/>
      <c r="F1332" s="207"/>
      <c r="G1332" s="207"/>
      <c r="H1332" s="207"/>
      <c r="I1332" s="207"/>
      <c r="J1332" s="207"/>
      <c r="K1332" s="207"/>
      <c r="L1332" s="207"/>
      <c r="M1332" s="207"/>
    </row>
    <row r="1333">
      <c r="A1333" s="209"/>
      <c r="B1333" s="214"/>
      <c r="C1333" s="209"/>
      <c r="D1333" s="209"/>
      <c r="E1333" s="209"/>
      <c r="F1333" s="209"/>
      <c r="G1333" s="209"/>
      <c r="H1333" s="209"/>
      <c r="I1333" s="209"/>
      <c r="J1333" s="209"/>
      <c r="K1333" s="209"/>
      <c r="L1333" s="209"/>
      <c r="M1333" s="209"/>
    </row>
    <row r="1334">
      <c r="A1334" s="207"/>
      <c r="B1334" s="208"/>
      <c r="C1334" s="207"/>
      <c r="D1334" s="207"/>
      <c r="E1334" s="207"/>
      <c r="F1334" s="207"/>
      <c r="G1334" s="207"/>
      <c r="H1334" s="207"/>
      <c r="I1334" s="207"/>
      <c r="J1334" s="207"/>
      <c r="K1334" s="207"/>
      <c r="L1334" s="207"/>
      <c r="M1334" s="207"/>
    </row>
    <row r="1335">
      <c r="A1335" s="209"/>
      <c r="B1335" s="214"/>
      <c r="C1335" s="209"/>
      <c r="D1335" s="209"/>
      <c r="E1335" s="209"/>
      <c r="F1335" s="209"/>
      <c r="G1335" s="209"/>
      <c r="H1335" s="209"/>
      <c r="I1335" s="209"/>
      <c r="J1335" s="209"/>
      <c r="K1335" s="209"/>
      <c r="L1335" s="209"/>
      <c r="M1335" s="209"/>
    </row>
    <row r="1336">
      <c r="A1336" s="207"/>
      <c r="B1336" s="208"/>
      <c r="C1336" s="207"/>
      <c r="D1336" s="207"/>
      <c r="E1336" s="207"/>
      <c r="F1336" s="207"/>
      <c r="G1336" s="207"/>
      <c r="H1336" s="207"/>
      <c r="I1336" s="207"/>
      <c r="J1336" s="207"/>
      <c r="K1336" s="207"/>
      <c r="L1336" s="207"/>
      <c r="M1336" s="207"/>
    </row>
    <row r="1337">
      <c r="A1337" s="209"/>
      <c r="B1337" s="214"/>
      <c r="C1337" s="209"/>
      <c r="D1337" s="209"/>
      <c r="E1337" s="209"/>
      <c r="F1337" s="209"/>
      <c r="G1337" s="209"/>
      <c r="H1337" s="209"/>
      <c r="I1337" s="209"/>
      <c r="J1337" s="209"/>
      <c r="K1337" s="209"/>
      <c r="L1337" s="209"/>
      <c r="M1337" s="209"/>
    </row>
    <row r="1338">
      <c r="A1338" s="207"/>
      <c r="B1338" s="208"/>
      <c r="C1338" s="207"/>
      <c r="D1338" s="207"/>
      <c r="E1338" s="207"/>
      <c r="F1338" s="207"/>
      <c r="G1338" s="207"/>
      <c r="H1338" s="207"/>
      <c r="I1338" s="207"/>
      <c r="J1338" s="207"/>
      <c r="K1338" s="207"/>
      <c r="L1338" s="207"/>
      <c r="M1338" s="207"/>
    </row>
    <row r="1339">
      <c r="A1339" s="209"/>
      <c r="B1339" s="214"/>
      <c r="C1339" s="209"/>
      <c r="D1339" s="209"/>
      <c r="E1339" s="209"/>
      <c r="F1339" s="209"/>
      <c r="G1339" s="209"/>
      <c r="H1339" s="209"/>
      <c r="I1339" s="209"/>
      <c r="J1339" s="209"/>
      <c r="K1339" s="209"/>
      <c r="L1339" s="209"/>
      <c r="M1339" s="209"/>
    </row>
    <row r="1340">
      <c r="A1340" s="207"/>
      <c r="B1340" s="208"/>
      <c r="C1340" s="207"/>
      <c r="D1340" s="207"/>
      <c r="E1340" s="207"/>
      <c r="F1340" s="207"/>
      <c r="G1340" s="207"/>
      <c r="H1340" s="207"/>
      <c r="I1340" s="207"/>
      <c r="J1340" s="207"/>
      <c r="K1340" s="207"/>
      <c r="L1340" s="207"/>
      <c r="M1340" s="207"/>
    </row>
    <row r="1341">
      <c r="A1341" s="209"/>
      <c r="B1341" s="214"/>
      <c r="C1341" s="209"/>
      <c r="D1341" s="209"/>
      <c r="E1341" s="209"/>
      <c r="F1341" s="209"/>
      <c r="G1341" s="209"/>
      <c r="H1341" s="209"/>
      <c r="I1341" s="209"/>
      <c r="J1341" s="209"/>
      <c r="K1341" s="209"/>
      <c r="L1341" s="209"/>
      <c r="M1341" s="209"/>
    </row>
    <row r="1342">
      <c r="A1342" s="207"/>
      <c r="B1342" s="208"/>
      <c r="C1342" s="207"/>
      <c r="D1342" s="207"/>
      <c r="E1342" s="207"/>
      <c r="F1342" s="207"/>
      <c r="G1342" s="207"/>
      <c r="H1342" s="207"/>
      <c r="I1342" s="207"/>
      <c r="J1342" s="207"/>
      <c r="K1342" s="207"/>
      <c r="L1342" s="207"/>
      <c r="M1342" s="207"/>
    </row>
    <row r="1343">
      <c r="A1343" s="209"/>
      <c r="B1343" s="214"/>
      <c r="C1343" s="209"/>
      <c r="D1343" s="209"/>
      <c r="E1343" s="209"/>
      <c r="F1343" s="209"/>
      <c r="G1343" s="209"/>
      <c r="H1343" s="209"/>
      <c r="I1343" s="209"/>
      <c r="J1343" s="209"/>
      <c r="K1343" s="209"/>
      <c r="L1343" s="209"/>
      <c r="M1343" s="209"/>
    </row>
    <row r="1344">
      <c r="A1344" s="207"/>
      <c r="B1344" s="208"/>
      <c r="C1344" s="207"/>
      <c r="D1344" s="207"/>
      <c r="E1344" s="207"/>
      <c r="F1344" s="207"/>
      <c r="G1344" s="207"/>
      <c r="H1344" s="207"/>
      <c r="I1344" s="207"/>
      <c r="J1344" s="207"/>
      <c r="K1344" s="207"/>
      <c r="L1344" s="207"/>
      <c r="M1344" s="207"/>
    </row>
    <row r="1345">
      <c r="A1345" s="209"/>
      <c r="B1345" s="214"/>
      <c r="C1345" s="209"/>
      <c r="D1345" s="209"/>
      <c r="E1345" s="209"/>
      <c r="F1345" s="209"/>
      <c r="G1345" s="209"/>
      <c r="H1345" s="209"/>
      <c r="I1345" s="209"/>
      <c r="J1345" s="209"/>
      <c r="K1345" s="209"/>
      <c r="L1345" s="209"/>
      <c r="M1345" s="209"/>
    </row>
    <row r="1346">
      <c r="A1346" s="207"/>
      <c r="B1346" s="208"/>
      <c r="C1346" s="207"/>
      <c r="D1346" s="207"/>
      <c r="E1346" s="207"/>
      <c r="F1346" s="207"/>
      <c r="G1346" s="207"/>
      <c r="H1346" s="207"/>
      <c r="I1346" s="207"/>
      <c r="J1346" s="207"/>
      <c r="K1346" s="207"/>
      <c r="L1346" s="207"/>
      <c r="M1346" s="207"/>
    </row>
    <row r="1347">
      <c r="A1347" s="209"/>
      <c r="B1347" s="214"/>
      <c r="C1347" s="209"/>
      <c r="D1347" s="209"/>
      <c r="E1347" s="209"/>
      <c r="F1347" s="209"/>
      <c r="G1347" s="209"/>
      <c r="H1347" s="209"/>
      <c r="I1347" s="209"/>
      <c r="J1347" s="209"/>
      <c r="K1347" s="209"/>
      <c r="L1347" s="209"/>
      <c r="M1347" s="209"/>
    </row>
    <row r="1348">
      <c r="A1348" s="207"/>
      <c r="B1348" s="208"/>
      <c r="C1348" s="207"/>
      <c r="D1348" s="207"/>
      <c r="E1348" s="207"/>
      <c r="F1348" s="207"/>
      <c r="G1348" s="207"/>
      <c r="H1348" s="207"/>
      <c r="I1348" s="207"/>
      <c r="J1348" s="207"/>
      <c r="K1348" s="207"/>
      <c r="L1348" s="207"/>
      <c r="M1348" s="207"/>
    </row>
    <row r="1349">
      <c r="A1349" s="209"/>
      <c r="B1349" s="214"/>
      <c r="C1349" s="209"/>
      <c r="D1349" s="209"/>
      <c r="E1349" s="209"/>
      <c r="F1349" s="209"/>
      <c r="G1349" s="209"/>
      <c r="H1349" s="209"/>
      <c r="I1349" s="209"/>
      <c r="J1349" s="209"/>
      <c r="K1349" s="209"/>
      <c r="L1349" s="209"/>
      <c r="M1349" s="209"/>
    </row>
    <row r="1350">
      <c r="A1350" s="207"/>
      <c r="B1350" s="208"/>
      <c r="C1350" s="207"/>
      <c r="D1350" s="207"/>
      <c r="E1350" s="207"/>
      <c r="F1350" s="207"/>
      <c r="G1350" s="207"/>
      <c r="H1350" s="207"/>
      <c r="I1350" s="207"/>
      <c r="J1350" s="207"/>
      <c r="K1350" s="207"/>
      <c r="L1350" s="207"/>
      <c r="M1350" s="207"/>
    </row>
    <row r="1351">
      <c r="A1351" s="209"/>
      <c r="B1351" s="214"/>
      <c r="C1351" s="209"/>
      <c r="D1351" s="209"/>
      <c r="E1351" s="209"/>
      <c r="F1351" s="209"/>
      <c r="G1351" s="209"/>
      <c r="H1351" s="209"/>
      <c r="I1351" s="209"/>
      <c r="J1351" s="209"/>
      <c r="K1351" s="209"/>
      <c r="L1351" s="209"/>
      <c r="M1351" s="209"/>
    </row>
    <row r="1352">
      <c r="A1352" s="207"/>
      <c r="B1352" s="208"/>
      <c r="C1352" s="207"/>
      <c r="D1352" s="207"/>
      <c r="E1352" s="207"/>
      <c r="F1352" s="207"/>
      <c r="G1352" s="207"/>
      <c r="H1352" s="207"/>
      <c r="I1352" s="207"/>
      <c r="J1352" s="207"/>
      <c r="K1352" s="207"/>
      <c r="L1352" s="207"/>
      <c r="M1352" s="207"/>
    </row>
    <row r="1353">
      <c r="A1353" s="209"/>
      <c r="B1353" s="214"/>
      <c r="C1353" s="209"/>
      <c r="D1353" s="209"/>
      <c r="E1353" s="209"/>
      <c r="F1353" s="209"/>
      <c r="G1353" s="209"/>
      <c r="H1353" s="209"/>
      <c r="I1353" s="209"/>
      <c r="J1353" s="209"/>
      <c r="K1353" s="209"/>
      <c r="L1353" s="209"/>
      <c r="M1353" s="209"/>
    </row>
    <row r="1354">
      <c r="A1354" s="207"/>
      <c r="B1354" s="208"/>
      <c r="C1354" s="207"/>
      <c r="D1354" s="207"/>
      <c r="E1354" s="207"/>
      <c r="F1354" s="207"/>
      <c r="G1354" s="207"/>
      <c r="H1354" s="207"/>
      <c r="I1354" s="207"/>
      <c r="J1354" s="207"/>
      <c r="K1354" s="207"/>
      <c r="L1354" s="207"/>
      <c r="M1354" s="207"/>
    </row>
    <row r="1355">
      <c r="A1355" s="209"/>
      <c r="B1355" s="214"/>
      <c r="C1355" s="209"/>
      <c r="D1355" s="209"/>
      <c r="E1355" s="209"/>
      <c r="F1355" s="209"/>
      <c r="G1355" s="209"/>
      <c r="H1355" s="209"/>
      <c r="I1355" s="209"/>
      <c r="J1355" s="209"/>
      <c r="K1355" s="209"/>
      <c r="L1355" s="209"/>
      <c r="M1355" s="209"/>
    </row>
    <row r="1356">
      <c r="A1356" s="207"/>
      <c r="B1356" s="208"/>
      <c r="C1356" s="207"/>
      <c r="D1356" s="207"/>
      <c r="E1356" s="207"/>
      <c r="F1356" s="207"/>
      <c r="G1356" s="207"/>
      <c r="H1356" s="207"/>
      <c r="I1356" s="207"/>
      <c r="J1356" s="207"/>
      <c r="K1356" s="207"/>
      <c r="L1356" s="207"/>
      <c r="M1356" s="207"/>
    </row>
    <row r="1357">
      <c r="A1357" s="209"/>
      <c r="B1357" s="214"/>
      <c r="C1357" s="209"/>
      <c r="D1357" s="209"/>
      <c r="E1357" s="209"/>
      <c r="F1357" s="209"/>
      <c r="G1357" s="209"/>
      <c r="H1357" s="209"/>
      <c r="I1357" s="209"/>
      <c r="J1357" s="209"/>
      <c r="K1357" s="209"/>
      <c r="L1357" s="209"/>
      <c r="M1357" s="209"/>
    </row>
    <row r="1358">
      <c r="A1358" s="207"/>
      <c r="B1358" s="208"/>
      <c r="C1358" s="207"/>
      <c r="D1358" s="207"/>
      <c r="E1358" s="207"/>
      <c r="F1358" s="207"/>
      <c r="G1358" s="207"/>
      <c r="H1358" s="207"/>
      <c r="I1358" s="207"/>
      <c r="J1358" s="207"/>
      <c r="K1358" s="207"/>
      <c r="L1358" s="207"/>
      <c r="M1358" s="207"/>
    </row>
    <row r="1359">
      <c r="A1359" s="209"/>
      <c r="B1359" s="214"/>
      <c r="C1359" s="209"/>
      <c r="D1359" s="209"/>
      <c r="E1359" s="209"/>
      <c r="F1359" s="209"/>
      <c r="G1359" s="209"/>
      <c r="H1359" s="209"/>
      <c r="I1359" s="209"/>
      <c r="J1359" s="209"/>
      <c r="K1359" s="209"/>
      <c r="L1359" s="209"/>
      <c r="M1359" s="209"/>
    </row>
    <row r="1360">
      <c r="A1360" s="207"/>
      <c r="B1360" s="208"/>
      <c r="C1360" s="207"/>
      <c r="D1360" s="207"/>
      <c r="E1360" s="207"/>
      <c r="F1360" s="207"/>
      <c r="G1360" s="207"/>
      <c r="H1360" s="207"/>
      <c r="I1360" s="207"/>
      <c r="J1360" s="207"/>
      <c r="K1360" s="207"/>
      <c r="L1360" s="207"/>
      <c r="M1360" s="207"/>
    </row>
    <row r="1361">
      <c r="A1361" s="209"/>
      <c r="B1361" s="214"/>
      <c r="C1361" s="209"/>
      <c r="D1361" s="209"/>
      <c r="E1361" s="209"/>
      <c r="F1361" s="209"/>
      <c r="G1361" s="209"/>
      <c r="H1361" s="209"/>
      <c r="I1361" s="209"/>
      <c r="J1361" s="209"/>
      <c r="K1361" s="209"/>
      <c r="L1361" s="209"/>
      <c r="M1361" s="209"/>
    </row>
    <row r="1362">
      <c r="A1362" s="207"/>
      <c r="B1362" s="208"/>
      <c r="C1362" s="207"/>
      <c r="D1362" s="207"/>
      <c r="E1362" s="207"/>
      <c r="F1362" s="207"/>
      <c r="G1362" s="207"/>
      <c r="H1362" s="207"/>
      <c r="I1362" s="207"/>
      <c r="J1362" s="207"/>
      <c r="K1362" s="207"/>
      <c r="L1362" s="207"/>
      <c r="M1362" s="207"/>
    </row>
    <row r="1363">
      <c r="A1363" s="209"/>
      <c r="B1363" s="214"/>
      <c r="C1363" s="209"/>
      <c r="D1363" s="209"/>
      <c r="E1363" s="209"/>
      <c r="F1363" s="209"/>
      <c r="G1363" s="209"/>
      <c r="H1363" s="209"/>
      <c r="I1363" s="209"/>
      <c r="J1363" s="209"/>
      <c r="K1363" s="209"/>
      <c r="L1363" s="209"/>
      <c r="M1363" s="209"/>
    </row>
    <row r="1364">
      <c r="A1364" s="207"/>
      <c r="B1364" s="208"/>
      <c r="C1364" s="207"/>
      <c r="D1364" s="207"/>
      <c r="E1364" s="207"/>
      <c r="F1364" s="207"/>
      <c r="G1364" s="207"/>
      <c r="H1364" s="207"/>
      <c r="I1364" s="207"/>
      <c r="J1364" s="207"/>
      <c r="K1364" s="207"/>
      <c r="L1364" s="207"/>
      <c r="M1364" s="207"/>
    </row>
    <row r="1365">
      <c r="A1365" s="209"/>
      <c r="B1365" s="214"/>
      <c r="C1365" s="209"/>
      <c r="D1365" s="209"/>
      <c r="E1365" s="209"/>
      <c r="F1365" s="209"/>
      <c r="G1365" s="209"/>
      <c r="H1365" s="209"/>
      <c r="I1365" s="209"/>
      <c r="J1365" s="209"/>
      <c r="K1365" s="209"/>
      <c r="L1365" s="209"/>
      <c r="M1365" s="209"/>
    </row>
    <row r="1366">
      <c r="A1366" s="209"/>
      <c r="B1366" s="214"/>
      <c r="C1366" s="209"/>
      <c r="D1366" s="209"/>
      <c r="E1366" s="209"/>
      <c r="F1366" s="209"/>
      <c r="G1366" s="209"/>
      <c r="H1366" s="209"/>
      <c r="I1366" s="209"/>
      <c r="J1366" s="209"/>
      <c r="K1366" s="207"/>
      <c r="L1366" s="207"/>
      <c r="M1366" s="207"/>
    </row>
    <row r="1367">
      <c r="A1367" s="209"/>
      <c r="B1367" s="214"/>
      <c r="C1367" s="209"/>
      <c r="D1367" s="209"/>
      <c r="E1367" s="209"/>
      <c r="F1367" s="209"/>
      <c r="G1367" s="209"/>
      <c r="H1367" s="209"/>
      <c r="I1367" s="209"/>
      <c r="J1367" s="209"/>
      <c r="K1367" s="209"/>
      <c r="L1367" s="209"/>
      <c r="M1367" s="209"/>
    </row>
    <row r="1368">
      <c r="A1368" s="209"/>
      <c r="B1368" s="214"/>
      <c r="C1368" s="209"/>
      <c r="D1368" s="209"/>
      <c r="E1368" s="209"/>
      <c r="F1368" s="209"/>
      <c r="G1368" s="209"/>
      <c r="H1368" s="209"/>
      <c r="I1368" s="209"/>
      <c r="J1368" s="209"/>
      <c r="K1368" s="207"/>
      <c r="L1368" s="207"/>
      <c r="M1368" s="207"/>
    </row>
    <row r="1369">
      <c r="A1369" s="209"/>
      <c r="B1369" s="214"/>
      <c r="C1369" s="209"/>
      <c r="D1369" s="209"/>
      <c r="E1369" s="209"/>
      <c r="F1369" s="209"/>
      <c r="G1369" s="209"/>
      <c r="H1369" s="209"/>
      <c r="I1369" s="209"/>
      <c r="J1369" s="209"/>
      <c r="K1369" s="209"/>
      <c r="L1369" s="209"/>
      <c r="M1369" s="209"/>
    </row>
    <row r="1370">
      <c r="A1370" s="209"/>
      <c r="B1370" s="214"/>
      <c r="C1370" s="209"/>
      <c r="D1370" s="209"/>
      <c r="E1370" s="209"/>
      <c r="F1370" s="209"/>
      <c r="G1370" s="209"/>
      <c r="H1370" s="209"/>
      <c r="I1370" s="209"/>
      <c r="J1370" s="209"/>
      <c r="K1370" s="207"/>
      <c r="L1370" s="207"/>
      <c r="M1370" s="207"/>
    </row>
    <row r="1371">
      <c r="A1371" s="209"/>
      <c r="B1371" s="214"/>
      <c r="C1371" s="209"/>
      <c r="D1371" s="209"/>
      <c r="E1371" s="209"/>
      <c r="F1371" s="209"/>
      <c r="G1371" s="209"/>
      <c r="H1371" s="209"/>
      <c r="I1371" s="209"/>
      <c r="J1371" s="209"/>
      <c r="K1371" s="209"/>
      <c r="L1371" s="209"/>
      <c r="M1371" s="209"/>
    </row>
    <row r="1372">
      <c r="A1372" s="209"/>
      <c r="B1372" s="214"/>
      <c r="C1372" s="209"/>
      <c r="D1372" s="209"/>
      <c r="E1372" s="209"/>
      <c r="F1372" s="209"/>
      <c r="G1372" s="209"/>
      <c r="H1372" s="209"/>
      <c r="I1372" s="209"/>
      <c r="J1372" s="209"/>
      <c r="K1372" s="207"/>
      <c r="L1372" s="207"/>
      <c r="M1372" s="207"/>
    </row>
    <row r="1373">
      <c r="A1373" s="209"/>
      <c r="B1373" s="214"/>
      <c r="C1373" s="209"/>
      <c r="D1373" s="209"/>
      <c r="E1373" s="209"/>
      <c r="F1373" s="209"/>
      <c r="G1373" s="209"/>
      <c r="H1373" s="209"/>
      <c r="I1373" s="209"/>
      <c r="J1373" s="209"/>
      <c r="K1373" s="209"/>
      <c r="L1373" s="209"/>
      <c r="M1373" s="209"/>
    </row>
    <row r="1374">
      <c r="A1374" s="209"/>
      <c r="B1374" s="214"/>
      <c r="C1374" s="209"/>
      <c r="D1374" s="209"/>
      <c r="E1374" s="209"/>
      <c r="F1374" s="209"/>
      <c r="G1374" s="209"/>
      <c r="H1374" s="209"/>
      <c r="I1374" s="209"/>
      <c r="J1374" s="209"/>
      <c r="K1374" s="207"/>
      <c r="L1374" s="207"/>
      <c r="M1374" s="207"/>
    </row>
    <row r="1375">
      <c r="A1375" s="209"/>
      <c r="B1375" s="214"/>
      <c r="C1375" s="209"/>
      <c r="D1375" s="209"/>
      <c r="E1375" s="209"/>
      <c r="F1375" s="209"/>
      <c r="G1375" s="209"/>
      <c r="H1375" s="209"/>
      <c r="I1375" s="209"/>
      <c r="J1375" s="209"/>
      <c r="K1375" s="209"/>
      <c r="L1375" s="209"/>
      <c r="M1375" s="209"/>
    </row>
    <row r="1376">
      <c r="A1376" s="209"/>
      <c r="B1376" s="214"/>
      <c r="C1376" s="209"/>
      <c r="D1376" s="209"/>
      <c r="E1376" s="209"/>
      <c r="F1376" s="209"/>
      <c r="G1376" s="209"/>
      <c r="H1376" s="209"/>
      <c r="I1376" s="209"/>
      <c r="J1376" s="209"/>
      <c r="K1376" s="207"/>
      <c r="L1376" s="207"/>
      <c r="M1376" s="207"/>
    </row>
    <row r="1377">
      <c r="A1377" s="209"/>
      <c r="B1377" s="214"/>
      <c r="C1377" s="209"/>
      <c r="D1377" s="209"/>
      <c r="E1377" s="209"/>
      <c r="F1377" s="209"/>
      <c r="G1377" s="209"/>
      <c r="H1377" s="209"/>
      <c r="I1377" s="209"/>
      <c r="J1377" s="209"/>
      <c r="K1377" s="209"/>
      <c r="L1377" s="209"/>
      <c r="M1377" s="209"/>
    </row>
    <row r="1378">
      <c r="A1378" s="209"/>
      <c r="B1378" s="214"/>
      <c r="C1378" s="209"/>
      <c r="D1378" s="209"/>
      <c r="E1378" s="209"/>
      <c r="F1378" s="209"/>
      <c r="G1378" s="209"/>
      <c r="H1378" s="209"/>
      <c r="I1378" s="209"/>
      <c r="J1378" s="209"/>
      <c r="K1378" s="207"/>
      <c r="L1378" s="207"/>
      <c r="M1378" s="207"/>
    </row>
    <row r="1379">
      <c r="A1379" s="209"/>
      <c r="B1379" s="214"/>
      <c r="C1379" s="209"/>
      <c r="D1379" s="209"/>
      <c r="E1379" s="209"/>
      <c r="F1379" s="209"/>
      <c r="G1379" s="209"/>
      <c r="H1379" s="209"/>
      <c r="I1379" s="209"/>
      <c r="J1379" s="209"/>
      <c r="K1379" s="209"/>
      <c r="L1379" s="209"/>
      <c r="M1379" s="209"/>
    </row>
    <row r="1380">
      <c r="A1380" s="209"/>
      <c r="B1380" s="214"/>
      <c r="C1380" s="209"/>
      <c r="D1380" s="209"/>
      <c r="E1380" s="209"/>
      <c r="F1380" s="209"/>
      <c r="G1380" s="209"/>
      <c r="H1380" s="209"/>
      <c r="I1380" s="209"/>
      <c r="J1380" s="209"/>
      <c r="K1380" s="207"/>
      <c r="L1380" s="207"/>
      <c r="M1380" s="207"/>
    </row>
    <row r="1381">
      <c r="A1381" s="209"/>
      <c r="B1381" s="214"/>
      <c r="C1381" s="209"/>
      <c r="D1381" s="209"/>
      <c r="E1381" s="209"/>
      <c r="F1381" s="209"/>
      <c r="G1381" s="209"/>
      <c r="H1381" s="209"/>
      <c r="I1381" s="209"/>
      <c r="J1381" s="209"/>
      <c r="K1381" s="209"/>
      <c r="L1381" s="209"/>
      <c r="M1381" s="209"/>
    </row>
    <row r="1382">
      <c r="A1382" s="209"/>
      <c r="B1382" s="214"/>
      <c r="C1382" s="209"/>
      <c r="D1382" s="209"/>
      <c r="E1382" s="209"/>
      <c r="F1382" s="209"/>
      <c r="G1382" s="209"/>
      <c r="H1382" s="209"/>
      <c r="I1382" s="209"/>
      <c r="J1382" s="209"/>
      <c r="K1382" s="207"/>
      <c r="L1382" s="207"/>
      <c r="M1382" s="207"/>
    </row>
    <row r="1383">
      <c r="A1383" s="209"/>
      <c r="B1383" s="214"/>
      <c r="C1383" s="209"/>
      <c r="D1383" s="209"/>
      <c r="E1383" s="209"/>
      <c r="F1383" s="209"/>
      <c r="G1383" s="209"/>
      <c r="H1383" s="209"/>
      <c r="I1383" s="209"/>
      <c r="J1383" s="209"/>
      <c r="K1383" s="209"/>
      <c r="L1383" s="209"/>
      <c r="M1383" s="209"/>
    </row>
    <row r="1384">
      <c r="A1384" s="209"/>
      <c r="B1384" s="214"/>
      <c r="C1384" s="209"/>
      <c r="D1384" s="209"/>
      <c r="E1384" s="209"/>
      <c r="F1384" s="209"/>
      <c r="G1384" s="209"/>
      <c r="H1384" s="209"/>
      <c r="I1384" s="209"/>
      <c r="J1384" s="209"/>
      <c r="K1384" s="207"/>
      <c r="L1384" s="207"/>
      <c r="M1384" s="207"/>
    </row>
    <row r="1385">
      <c r="A1385" s="209"/>
      <c r="B1385" s="214"/>
      <c r="C1385" s="209"/>
      <c r="D1385" s="209"/>
      <c r="E1385" s="209"/>
      <c r="F1385" s="209"/>
      <c r="G1385" s="209"/>
      <c r="H1385" s="209"/>
      <c r="I1385" s="209"/>
      <c r="J1385" s="209"/>
      <c r="K1385" s="209"/>
      <c r="L1385" s="209"/>
      <c r="M1385" s="209"/>
    </row>
    <row r="1386">
      <c r="A1386" s="209"/>
      <c r="B1386" s="214"/>
      <c r="C1386" s="209"/>
      <c r="D1386" s="209"/>
      <c r="E1386" s="209"/>
      <c r="F1386" s="209"/>
      <c r="G1386" s="209"/>
      <c r="H1386" s="209"/>
      <c r="I1386" s="209"/>
      <c r="J1386" s="209"/>
      <c r="K1386" s="207"/>
      <c r="L1386" s="207"/>
      <c r="M1386" s="207"/>
    </row>
    <row r="1387">
      <c r="A1387" s="209"/>
      <c r="B1387" s="214"/>
      <c r="C1387" s="209"/>
      <c r="D1387" s="209"/>
      <c r="E1387" s="209"/>
      <c r="F1387" s="209"/>
      <c r="G1387" s="209"/>
      <c r="H1387" s="209"/>
      <c r="I1387" s="209"/>
      <c r="J1387" s="209"/>
      <c r="K1387" s="209"/>
      <c r="L1387" s="209"/>
      <c r="M1387" s="209"/>
    </row>
    <row r="1388">
      <c r="A1388" s="209"/>
      <c r="B1388" s="214"/>
      <c r="C1388" s="209"/>
      <c r="D1388" s="209"/>
      <c r="E1388" s="209"/>
      <c r="F1388" s="209"/>
      <c r="G1388" s="209"/>
      <c r="H1388" s="209"/>
      <c r="I1388" s="209"/>
      <c r="J1388" s="209"/>
      <c r="K1388" s="207"/>
      <c r="L1388" s="207"/>
      <c r="M1388" s="207"/>
    </row>
    <row r="1389">
      <c r="A1389" s="209"/>
      <c r="B1389" s="214"/>
      <c r="C1389" s="209"/>
      <c r="D1389" s="209"/>
      <c r="E1389" s="209"/>
      <c r="F1389" s="209"/>
      <c r="G1389" s="209"/>
      <c r="H1389" s="209"/>
      <c r="I1389" s="209"/>
      <c r="J1389" s="209"/>
      <c r="K1389" s="209"/>
      <c r="L1389" s="209"/>
      <c r="M1389" s="209"/>
    </row>
    <row r="1390">
      <c r="A1390" s="209"/>
      <c r="B1390" s="214"/>
      <c r="C1390" s="209"/>
      <c r="D1390" s="209"/>
      <c r="E1390" s="209"/>
      <c r="F1390" s="209"/>
      <c r="G1390" s="209"/>
      <c r="H1390" s="209"/>
      <c r="I1390" s="209"/>
      <c r="J1390" s="209"/>
      <c r="K1390" s="207"/>
      <c r="L1390" s="207"/>
      <c r="M1390" s="207"/>
    </row>
    <row r="1391">
      <c r="A1391" s="209"/>
      <c r="B1391" s="214"/>
      <c r="C1391" s="209"/>
      <c r="D1391" s="209"/>
      <c r="E1391" s="209"/>
      <c r="F1391" s="209"/>
      <c r="G1391" s="209"/>
      <c r="H1391" s="209"/>
      <c r="I1391" s="209"/>
      <c r="J1391" s="209"/>
      <c r="K1391" s="209"/>
      <c r="L1391" s="209"/>
      <c r="M1391" s="209"/>
    </row>
    <row r="1392">
      <c r="A1392" s="209"/>
      <c r="B1392" s="214"/>
      <c r="C1392" s="209"/>
      <c r="D1392" s="209"/>
      <c r="E1392" s="209"/>
      <c r="F1392" s="209"/>
      <c r="G1392" s="209"/>
      <c r="H1392" s="209"/>
      <c r="I1392" s="209"/>
      <c r="J1392" s="209"/>
      <c r="K1392" s="207"/>
      <c r="L1392" s="207"/>
      <c r="M1392" s="207"/>
    </row>
    <row r="1393">
      <c r="A1393" s="209"/>
      <c r="B1393" s="214"/>
      <c r="C1393" s="209"/>
      <c r="D1393" s="209"/>
      <c r="E1393" s="209"/>
      <c r="F1393" s="209"/>
      <c r="G1393" s="209"/>
      <c r="H1393" s="209"/>
      <c r="I1393" s="209"/>
      <c r="J1393" s="209"/>
      <c r="K1393" s="209"/>
      <c r="L1393" s="209"/>
      <c r="M1393" s="209"/>
    </row>
    <row r="1394">
      <c r="A1394" s="209"/>
      <c r="B1394" s="214"/>
      <c r="C1394" s="209"/>
      <c r="D1394" s="209"/>
      <c r="E1394" s="209"/>
      <c r="F1394" s="209"/>
      <c r="G1394" s="209"/>
      <c r="H1394" s="209"/>
      <c r="I1394" s="209"/>
      <c r="J1394" s="209"/>
      <c r="K1394" s="207"/>
      <c r="L1394" s="207"/>
      <c r="M1394" s="207"/>
    </row>
    <row r="1395">
      <c r="A1395" s="209"/>
      <c r="B1395" s="214"/>
      <c r="C1395" s="209"/>
      <c r="D1395" s="209"/>
      <c r="E1395" s="209"/>
      <c r="F1395" s="209"/>
      <c r="G1395" s="209"/>
      <c r="H1395" s="209"/>
      <c r="I1395" s="209"/>
      <c r="J1395" s="209"/>
      <c r="K1395" s="209"/>
      <c r="L1395" s="209"/>
      <c r="M1395" s="209"/>
    </row>
    <row r="1396">
      <c r="A1396" s="209"/>
      <c r="B1396" s="214"/>
      <c r="C1396" s="209"/>
      <c r="D1396" s="209"/>
      <c r="E1396" s="209"/>
      <c r="F1396" s="209"/>
      <c r="G1396" s="209"/>
      <c r="H1396" s="209"/>
      <c r="I1396" s="209"/>
      <c r="J1396" s="209"/>
      <c r="K1396" s="207"/>
      <c r="L1396" s="207"/>
      <c r="M1396" s="207"/>
    </row>
    <row r="1397">
      <c r="A1397" s="209"/>
      <c r="B1397" s="214"/>
      <c r="C1397" s="209"/>
      <c r="D1397" s="209"/>
      <c r="E1397" s="209"/>
      <c r="F1397" s="209"/>
      <c r="G1397" s="209"/>
      <c r="H1397" s="209"/>
      <c r="I1397" s="209"/>
      <c r="J1397" s="209"/>
      <c r="K1397" s="209"/>
      <c r="L1397" s="209"/>
      <c r="M1397" s="209"/>
    </row>
    <row r="1398">
      <c r="A1398" s="209"/>
      <c r="B1398" s="214"/>
      <c r="C1398" s="209"/>
      <c r="D1398" s="209"/>
      <c r="E1398" s="209"/>
      <c r="F1398" s="209"/>
      <c r="G1398" s="209"/>
      <c r="H1398" s="209"/>
      <c r="I1398" s="209"/>
      <c r="J1398" s="209"/>
      <c r="K1398" s="207"/>
      <c r="L1398" s="207"/>
      <c r="M1398" s="207"/>
    </row>
    <row r="1399">
      <c r="A1399" s="209"/>
      <c r="B1399" s="214"/>
      <c r="C1399" s="209"/>
      <c r="D1399" s="209"/>
      <c r="E1399" s="209"/>
      <c r="F1399" s="209"/>
      <c r="G1399" s="209"/>
      <c r="H1399" s="209"/>
      <c r="I1399" s="209"/>
      <c r="J1399" s="209"/>
      <c r="K1399" s="209"/>
      <c r="L1399" s="209"/>
      <c r="M1399" s="209"/>
    </row>
    <row r="1400">
      <c r="A1400" s="209"/>
      <c r="B1400" s="214"/>
      <c r="C1400" s="209"/>
      <c r="D1400" s="209"/>
      <c r="E1400" s="209"/>
      <c r="F1400" s="209"/>
      <c r="G1400" s="209"/>
      <c r="H1400" s="209"/>
      <c r="I1400" s="209"/>
      <c r="J1400" s="209"/>
      <c r="K1400" s="207"/>
      <c r="L1400" s="207"/>
      <c r="M1400" s="207"/>
    </row>
    <row r="1401">
      <c r="A1401" s="209"/>
      <c r="B1401" s="214"/>
      <c r="C1401" s="209"/>
      <c r="D1401" s="209"/>
      <c r="E1401" s="209"/>
      <c r="F1401" s="209"/>
      <c r="G1401" s="209"/>
      <c r="H1401" s="209"/>
      <c r="I1401" s="209"/>
      <c r="J1401" s="209"/>
      <c r="K1401" s="209"/>
      <c r="L1401" s="209"/>
      <c r="M1401" s="209"/>
    </row>
    <row r="1402">
      <c r="A1402" s="209"/>
      <c r="B1402" s="214"/>
      <c r="C1402" s="209"/>
      <c r="D1402" s="209"/>
      <c r="E1402" s="209"/>
      <c r="F1402" s="209"/>
      <c r="G1402" s="209"/>
      <c r="H1402" s="209"/>
      <c r="I1402" s="209"/>
      <c r="J1402" s="209"/>
      <c r="K1402" s="207"/>
      <c r="L1402" s="207"/>
      <c r="M1402" s="207"/>
    </row>
    <row r="1403">
      <c r="A1403" s="209"/>
      <c r="B1403" s="214"/>
      <c r="C1403" s="209"/>
      <c r="D1403" s="209"/>
      <c r="E1403" s="209"/>
      <c r="F1403" s="209"/>
      <c r="G1403" s="209"/>
      <c r="H1403" s="209"/>
      <c r="I1403" s="209"/>
      <c r="J1403" s="209"/>
      <c r="K1403" s="209"/>
      <c r="L1403" s="209"/>
      <c r="M1403" s="209"/>
    </row>
    <row r="1404">
      <c r="A1404" s="209"/>
      <c r="B1404" s="214"/>
      <c r="C1404" s="209"/>
      <c r="D1404" s="209"/>
      <c r="E1404" s="209"/>
      <c r="F1404" s="209"/>
      <c r="G1404" s="209"/>
      <c r="H1404" s="209"/>
      <c r="I1404" s="209"/>
      <c r="J1404" s="209"/>
      <c r="K1404" s="207"/>
      <c r="L1404" s="207"/>
      <c r="M1404" s="207"/>
    </row>
    <row r="1405">
      <c r="A1405" s="209"/>
      <c r="B1405" s="214"/>
      <c r="C1405" s="209"/>
      <c r="D1405" s="209"/>
      <c r="E1405" s="209"/>
      <c r="F1405" s="209"/>
      <c r="G1405" s="209"/>
      <c r="H1405" s="209"/>
      <c r="I1405" s="209"/>
      <c r="J1405" s="209"/>
      <c r="K1405" s="209"/>
      <c r="L1405" s="209"/>
      <c r="M1405" s="209"/>
    </row>
    <row r="1406">
      <c r="A1406" s="209"/>
      <c r="B1406" s="214"/>
      <c r="C1406" s="209"/>
      <c r="D1406" s="209"/>
      <c r="E1406" s="209"/>
      <c r="F1406" s="209"/>
      <c r="G1406" s="209"/>
      <c r="H1406" s="209"/>
      <c r="I1406" s="209"/>
      <c r="J1406" s="209"/>
      <c r="K1406" s="207"/>
      <c r="L1406" s="207"/>
      <c r="M1406" s="207"/>
    </row>
    <row r="1407">
      <c r="A1407" s="209"/>
      <c r="B1407" s="214"/>
      <c r="C1407" s="209"/>
      <c r="D1407" s="209"/>
      <c r="E1407" s="209"/>
      <c r="F1407" s="209"/>
      <c r="G1407" s="209"/>
      <c r="H1407" s="209"/>
      <c r="I1407" s="209"/>
      <c r="J1407" s="209"/>
      <c r="K1407" s="209"/>
      <c r="L1407" s="209"/>
      <c r="M1407" s="209"/>
    </row>
    <row r="1408">
      <c r="A1408" s="209"/>
      <c r="B1408" s="214"/>
      <c r="C1408" s="209"/>
      <c r="D1408" s="209"/>
      <c r="E1408" s="209"/>
      <c r="F1408" s="209"/>
      <c r="G1408" s="209"/>
      <c r="H1408" s="209"/>
      <c r="I1408" s="209"/>
      <c r="J1408" s="209"/>
      <c r="K1408" s="207"/>
      <c r="L1408" s="207"/>
      <c r="M1408" s="207"/>
    </row>
    <row r="1409">
      <c r="A1409" s="209"/>
      <c r="B1409" s="214"/>
      <c r="C1409" s="209"/>
      <c r="D1409" s="209"/>
      <c r="E1409" s="209"/>
      <c r="F1409" s="209"/>
      <c r="G1409" s="209"/>
      <c r="H1409" s="209"/>
      <c r="I1409" s="209"/>
      <c r="J1409" s="209"/>
      <c r="K1409" s="209"/>
      <c r="L1409" s="209"/>
      <c r="M1409" s="209"/>
    </row>
    <row r="1410">
      <c r="A1410" s="209"/>
      <c r="B1410" s="214"/>
      <c r="C1410" s="209"/>
      <c r="D1410" s="209"/>
      <c r="E1410" s="209"/>
      <c r="F1410" s="209"/>
      <c r="G1410" s="209"/>
      <c r="H1410" s="209"/>
      <c r="I1410" s="209"/>
      <c r="J1410" s="209"/>
      <c r="K1410" s="207"/>
      <c r="L1410" s="207"/>
      <c r="M1410" s="207"/>
    </row>
    <row r="1411">
      <c r="A1411" s="209"/>
      <c r="B1411" s="214"/>
      <c r="C1411" s="209"/>
      <c r="D1411" s="209"/>
      <c r="E1411" s="209"/>
      <c r="F1411" s="209"/>
      <c r="G1411" s="209"/>
      <c r="H1411" s="209"/>
      <c r="I1411" s="209"/>
      <c r="J1411" s="209"/>
      <c r="K1411" s="209"/>
      <c r="L1411" s="209"/>
      <c r="M1411" s="209"/>
    </row>
    <row r="1412">
      <c r="A1412" s="209"/>
      <c r="B1412" s="214"/>
      <c r="C1412" s="209"/>
      <c r="D1412" s="209"/>
      <c r="E1412" s="209"/>
      <c r="F1412" s="209"/>
      <c r="G1412" s="209"/>
      <c r="H1412" s="209"/>
      <c r="I1412" s="209"/>
      <c r="J1412" s="209"/>
      <c r="K1412" s="207"/>
      <c r="L1412" s="207"/>
      <c r="M1412" s="207"/>
    </row>
    <row r="1413">
      <c r="A1413" s="209"/>
      <c r="B1413" s="214"/>
      <c r="C1413" s="209"/>
      <c r="D1413" s="209"/>
      <c r="E1413" s="209"/>
      <c r="F1413" s="209"/>
      <c r="G1413" s="209"/>
      <c r="H1413" s="209"/>
      <c r="I1413" s="209"/>
      <c r="J1413" s="209"/>
      <c r="K1413" s="209"/>
      <c r="L1413" s="209"/>
      <c r="M1413" s="209"/>
    </row>
    <row r="1414">
      <c r="A1414" s="209"/>
      <c r="B1414" s="214"/>
      <c r="C1414" s="209"/>
      <c r="D1414" s="209"/>
      <c r="E1414" s="209"/>
      <c r="F1414" s="209"/>
      <c r="G1414" s="209"/>
      <c r="H1414" s="209"/>
      <c r="I1414" s="209"/>
      <c r="J1414" s="209"/>
      <c r="K1414" s="207"/>
      <c r="L1414" s="207"/>
      <c r="M1414" s="207"/>
    </row>
    <row r="1415">
      <c r="A1415" s="209"/>
      <c r="B1415" s="214"/>
      <c r="C1415" s="209"/>
      <c r="D1415" s="209"/>
      <c r="E1415" s="209"/>
      <c r="F1415" s="209"/>
      <c r="G1415" s="209"/>
      <c r="H1415" s="209"/>
      <c r="I1415" s="209"/>
      <c r="J1415" s="209"/>
      <c r="K1415" s="209"/>
      <c r="L1415" s="209"/>
      <c r="M1415" s="209"/>
    </row>
    <row r="1416">
      <c r="A1416" s="209"/>
      <c r="B1416" s="214"/>
      <c r="C1416" s="209"/>
      <c r="D1416" s="209"/>
      <c r="E1416" s="209"/>
      <c r="F1416" s="209"/>
      <c r="G1416" s="209"/>
      <c r="H1416" s="209"/>
      <c r="I1416" s="209"/>
      <c r="J1416" s="209"/>
      <c r="K1416" s="207"/>
      <c r="L1416" s="207"/>
      <c r="M1416" s="207"/>
    </row>
    <row r="1417">
      <c r="A1417" s="209"/>
      <c r="B1417" s="214"/>
      <c r="C1417" s="209"/>
      <c r="D1417" s="209"/>
      <c r="E1417" s="209"/>
      <c r="F1417" s="209"/>
      <c r="G1417" s="209"/>
      <c r="H1417" s="209"/>
      <c r="I1417" s="209"/>
      <c r="J1417" s="209"/>
      <c r="K1417" s="209"/>
      <c r="L1417" s="209"/>
      <c r="M1417" s="209"/>
    </row>
    <row r="1418">
      <c r="A1418" s="209"/>
      <c r="B1418" s="214"/>
      <c r="C1418" s="209"/>
      <c r="D1418" s="209"/>
      <c r="E1418" s="209"/>
      <c r="F1418" s="209"/>
      <c r="G1418" s="209"/>
      <c r="H1418" s="209"/>
      <c r="I1418" s="209"/>
      <c r="J1418" s="209"/>
      <c r="K1418" s="207"/>
      <c r="L1418" s="207"/>
      <c r="M1418" s="207"/>
    </row>
    <row r="1419">
      <c r="A1419" s="209"/>
      <c r="B1419" s="214"/>
      <c r="C1419" s="209"/>
      <c r="D1419" s="209"/>
      <c r="E1419" s="209"/>
      <c r="F1419" s="209"/>
      <c r="G1419" s="209"/>
      <c r="H1419" s="209"/>
      <c r="I1419" s="209"/>
      <c r="J1419" s="209"/>
      <c r="K1419" s="209"/>
      <c r="L1419" s="209"/>
      <c r="M1419" s="209"/>
    </row>
    <row r="1420">
      <c r="A1420" s="209"/>
      <c r="B1420" s="214"/>
      <c r="C1420" s="209"/>
      <c r="D1420" s="209"/>
      <c r="E1420" s="209"/>
      <c r="F1420" s="209"/>
      <c r="G1420" s="209"/>
      <c r="H1420" s="209"/>
      <c r="I1420" s="209"/>
      <c r="J1420" s="209"/>
      <c r="K1420" s="207"/>
      <c r="L1420" s="207"/>
      <c r="M1420" s="207"/>
    </row>
    <row r="1421">
      <c r="A1421" s="209"/>
      <c r="B1421" s="214"/>
      <c r="C1421" s="209"/>
      <c r="D1421" s="209"/>
      <c r="E1421" s="209"/>
      <c r="F1421" s="209"/>
      <c r="G1421" s="209"/>
      <c r="H1421" s="209"/>
      <c r="I1421" s="209"/>
      <c r="J1421" s="209"/>
      <c r="K1421" s="209"/>
      <c r="L1421" s="209"/>
      <c r="M1421" s="209"/>
    </row>
    <row r="1422">
      <c r="A1422" s="209"/>
      <c r="B1422" s="214"/>
      <c r="C1422" s="209"/>
      <c r="D1422" s="209"/>
      <c r="E1422" s="209"/>
      <c r="F1422" s="209"/>
      <c r="G1422" s="209"/>
      <c r="H1422" s="209"/>
      <c r="I1422" s="209"/>
      <c r="J1422" s="209"/>
      <c r="K1422" s="207"/>
      <c r="L1422" s="207"/>
      <c r="M1422" s="207"/>
    </row>
    <row r="1423">
      <c r="A1423" s="209"/>
      <c r="B1423" s="214"/>
      <c r="C1423" s="209"/>
      <c r="D1423" s="209"/>
      <c r="E1423" s="209"/>
      <c r="F1423" s="209"/>
      <c r="G1423" s="209"/>
      <c r="H1423" s="209"/>
      <c r="I1423" s="209"/>
      <c r="J1423" s="209"/>
      <c r="K1423" s="209"/>
      <c r="L1423" s="209"/>
      <c r="M1423" s="209"/>
    </row>
    <row r="1424">
      <c r="A1424" s="209"/>
      <c r="B1424" s="214"/>
      <c r="C1424" s="209"/>
      <c r="D1424" s="209"/>
      <c r="E1424" s="209"/>
      <c r="F1424" s="209"/>
      <c r="G1424" s="209"/>
      <c r="H1424" s="209"/>
      <c r="I1424" s="209"/>
      <c r="J1424" s="209"/>
      <c r="K1424" s="207"/>
      <c r="L1424" s="207"/>
      <c r="M1424" s="207"/>
    </row>
    <row r="1425">
      <c r="A1425" s="209"/>
      <c r="B1425" s="214"/>
      <c r="C1425" s="209"/>
      <c r="D1425" s="209"/>
      <c r="E1425" s="209"/>
      <c r="F1425" s="209"/>
      <c r="G1425" s="209"/>
      <c r="H1425" s="209"/>
      <c r="I1425" s="209"/>
      <c r="J1425" s="209"/>
      <c r="K1425" s="209"/>
      <c r="L1425" s="209"/>
      <c r="M1425" s="209"/>
    </row>
    <row r="1426">
      <c r="A1426" s="209"/>
      <c r="B1426" s="214"/>
      <c r="C1426" s="209"/>
      <c r="D1426" s="209"/>
      <c r="E1426" s="209"/>
      <c r="F1426" s="209"/>
      <c r="G1426" s="209"/>
      <c r="H1426" s="209"/>
      <c r="I1426" s="209"/>
      <c r="J1426" s="209"/>
      <c r="K1426" s="207"/>
      <c r="L1426" s="207"/>
      <c r="M1426" s="207"/>
    </row>
    <row r="1427">
      <c r="A1427" s="209"/>
      <c r="B1427" s="214"/>
      <c r="C1427" s="209"/>
      <c r="D1427" s="209"/>
      <c r="E1427" s="209"/>
      <c r="F1427" s="209"/>
      <c r="G1427" s="209"/>
      <c r="H1427" s="209"/>
      <c r="I1427" s="209"/>
      <c r="J1427" s="209"/>
      <c r="K1427" s="209"/>
      <c r="L1427" s="209"/>
      <c r="M1427" s="209"/>
    </row>
    <row r="1428">
      <c r="A1428" s="209"/>
      <c r="B1428" s="214"/>
      <c r="C1428" s="209"/>
      <c r="D1428" s="209"/>
      <c r="E1428" s="209"/>
      <c r="F1428" s="209"/>
      <c r="G1428" s="209"/>
      <c r="H1428" s="209"/>
      <c r="I1428" s="209"/>
      <c r="J1428" s="209"/>
      <c r="K1428" s="207"/>
      <c r="L1428" s="207"/>
      <c r="M1428" s="207"/>
    </row>
    <row r="1429">
      <c r="A1429" s="209"/>
      <c r="B1429" s="214"/>
      <c r="C1429" s="209"/>
      <c r="D1429" s="209"/>
      <c r="E1429" s="209"/>
      <c r="F1429" s="209"/>
      <c r="G1429" s="209"/>
      <c r="H1429" s="209"/>
      <c r="I1429" s="209"/>
      <c r="J1429" s="209"/>
      <c r="K1429" s="209"/>
      <c r="L1429" s="209"/>
      <c r="M1429" s="209"/>
    </row>
    <row r="1430">
      <c r="A1430" s="209"/>
      <c r="B1430" s="214"/>
      <c r="C1430" s="209"/>
      <c r="D1430" s="209"/>
      <c r="E1430" s="209"/>
      <c r="F1430" s="209"/>
      <c r="G1430" s="209"/>
      <c r="H1430" s="209"/>
      <c r="I1430" s="209"/>
      <c r="J1430" s="209"/>
      <c r="K1430" s="207"/>
      <c r="L1430" s="207"/>
      <c r="M1430" s="207"/>
    </row>
    <row r="1431">
      <c r="A1431" s="209"/>
      <c r="B1431" s="214"/>
      <c r="C1431" s="209"/>
      <c r="D1431" s="209"/>
      <c r="E1431" s="209"/>
      <c r="F1431" s="209"/>
      <c r="G1431" s="209"/>
      <c r="H1431" s="209"/>
      <c r="I1431" s="209"/>
      <c r="J1431" s="209"/>
      <c r="K1431" s="209"/>
      <c r="L1431" s="209"/>
      <c r="M1431" s="209"/>
    </row>
    <row r="1432">
      <c r="A1432" s="209"/>
      <c r="B1432" s="214"/>
      <c r="C1432" s="209"/>
      <c r="D1432" s="209"/>
      <c r="E1432" s="209"/>
      <c r="F1432" s="209"/>
      <c r="G1432" s="209"/>
      <c r="H1432" s="209"/>
      <c r="I1432" s="209"/>
      <c r="J1432" s="209"/>
      <c r="K1432" s="207"/>
      <c r="L1432" s="207"/>
      <c r="M1432" s="207"/>
    </row>
    <row r="1433">
      <c r="A1433" s="209"/>
      <c r="B1433" s="214"/>
      <c r="C1433" s="209"/>
      <c r="D1433" s="209"/>
      <c r="E1433" s="209"/>
      <c r="F1433" s="209"/>
      <c r="G1433" s="209"/>
      <c r="H1433" s="209"/>
      <c r="I1433" s="209"/>
      <c r="J1433" s="209"/>
      <c r="K1433" s="209"/>
      <c r="L1433" s="209"/>
      <c r="M1433" s="209"/>
    </row>
    <row r="1434">
      <c r="A1434" s="209"/>
      <c r="B1434" s="214"/>
      <c r="C1434" s="209"/>
      <c r="D1434" s="209"/>
      <c r="E1434" s="209"/>
      <c r="F1434" s="209"/>
      <c r="G1434" s="209"/>
      <c r="H1434" s="209"/>
      <c r="I1434" s="209"/>
      <c r="J1434" s="209"/>
      <c r="K1434" s="207"/>
      <c r="L1434" s="207"/>
      <c r="M1434" s="207"/>
    </row>
    <row r="1435">
      <c r="A1435" s="209"/>
      <c r="B1435" s="214"/>
      <c r="C1435" s="209"/>
      <c r="D1435" s="209"/>
      <c r="E1435" s="209"/>
      <c r="F1435" s="209"/>
      <c r="G1435" s="209"/>
      <c r="H1435" s="209"/>
      <c r="I1435" s="209"/>
      <c r="J1435" s="209"/>
      <c r="K1435" s="209"/>
      <c r="L1435" s="209"/>
      <c r="M1435" s="209"/>
    </row>
    <row r="1436">
      <c r="A1436" s="209"/>
      <c r="B1436" s="214"/>
      <c r="C1436" s="209"/>
      <c r="D1436" s="209"/>
      <c r="E1436" s="209"/>
      <c r="F1436" s="209"/>
      <c r="G1436" s="209"/>
      <c r="H1436" s="209"/>
      <c r="I1436" s="209"/>
      <c r="J1436" s="209"/>
      <c r="K1436" s="207"/>
      <c r="L1436" s="207"/>
      <c r="M1436" s="207"/>
    </row>
    <row r="1437">
      <c r="A1437" s="209"/>
      <c r="B1437" s="214"/>
      <c r="C1437" s="209"/>
      <c r="D1437" s="209"/>
      <c r="E1437" s="209"/>
      <c r="F1437" s="209"/>
      <c r="G1437" s="209"/>
      <c r="H1437" s="209"/>
      <c r="I1437" s="209"/>
      <c r="J1437" s="209"/>
      <c r="K1437" s="209"/>
      <c r="L1437" s="209"/>
      <c r="M1437" s="209"/>
    </row>
    <row r="1438">
      <c r="A1438" s="209"/>
      <c r="B1438" s="214"/>
      <c r="C1438" s="209"/>
      <c r="D1438" s="209"/>
      <c r="E1438" s="209"/>
      <c r="F1438" s="209"/>
      <c r="G1438" s="209"/>
      <c r="H1438" s="209"/>
      <c r="I1438" s="209"/>
      <c r="J1438" s="209"/>
      <c r="K1438" s="207"/>
      <c r="L1438" s="207"/>
      <c r="M1438" s="207"/>
    </row>
    <row r="1439">
      <c r="A1439" s="209"/>
      <c r="B1439" s="214"/>
      <c r="C1439" s="209"/>
      <c r="D1439" s="209"/>
      <c r="E1439" s="209"/>
      <c r="F1439" s="209"/>
      <c r="G1439" s="209"/>
      <c r="H1439" s="209"/>
      <c r="I1439" s="209"/>
      <c r="J1439" s="209"/>
      <c r="K1439" s="209"/>
      <c r="L1439" s="209"/>
      <c r="M1439" s="209"/>
    </row>
    <row r="1440">
      <c r="A1440" s="209"/>
      <c r="B1440" s="214"/>
      <c r="C1440" s="209"/>
      <c r="D1440" s="209"/>
      <c r="E1440" s="209"/>
      <c r="F1440" s="209"/>
      <c r="G1440" s="209"/>
      <c r="H1440" s="209"/>
      <c r="I1440" s="209"/>
      <c r="J1440" s="209"/>
      <c r="K1440" s="207"/>
      <c r="L1440" s="207"/>
      <c r="M1440" s="207"/>
    </row>
    <row r="1441">
      <c r="A1441" s="209"/>
      <c r="B1441" s="214"/>
      <c r="C1441" s="209"/>
      <c r="D1441" s="209"/>
      <c r="E1441" s="209"/>
      <c r="F1441" s="209"/>
      <c r="G1441" s="209"/>
      <c r="H1441" s="209"/>
      <c r="I1441" s="209"/>
      <c r="J1441" s="209"/>
      <c r="K1441" s="209"/>
      <c r="L1441" s="209"/>
      <c r="M1441" s="209"/>
    </row>
    <row r="1442">
      <c r="A1442" s="209"/>
      <c r="B1442" s="214"/>
      <c r="C1442" s="209"/>
      <c r="D1442" s="209"/>
      <c r="E1442" s="209"/>
      <c r="F1442" s="209"/>
      <c r="G1442" s="209"/>
      <c r="H1442" s="209"/>
      <c r="I1442" s="209"/>
      <c r="J1442" s="209"/>
      <c r="K1442" s="207"/>
      <c r="L1442" s="207"/>
      <c r="M1442" s="207"/>
    </row>
    <row r="1443">
      <c r="A1443" s="209"/>
      <c r="B1443" s="214"/>
      <c r="C1443" s="209"/>
      <c r="D1443" s="209"/>
      <c r="E1443" s="209"/>
      <c r="F1443" s="209"/>
      <c r="G1443" s="209"/>
      <c r="H1443" s="209"/>
      <c r="I1443" s="209"/>
      <c r="J1443" s="209"/>
      <c r="K1443" s="209"/>
      <c r="L1443" s="209"/>
      <c r="M1443" s="209"/>
    </row>
    <row r="1444">
      <c r="A1444" s="209"/>
      <c r="B1444" s="214"/>
      <c r="C1444" s="209"/>
      <c r="D1444" s="209"/>
      <c r="E1444" s="209"/>
      <c r="F1444" s="209"/>
      <c r="G1444" s="209"/>
      <c r="H1444" s="209"/>
      <c r="I1444" s="209"/>
      <c r="J1444" s="209"/>
      <c r="K1444" s="207"/>
      <c r="L1444" s="207"/>
      <c r="M1444" s="207"/>
    </row>
    <row r="1445">
      <c r="A1445" s="209"/>
      <c r="B1445" s="214"/>
      <c r="C1445" s="209"/>
      <c r="D1445" s="209"/>
      <c r="E1445" s="209"/>
      <c r="F1445" s="209"/>
      <c r="G1445" s="209"/>
      <c r="H1445" s="209"/>
      <c r="I1445" s="209"/>
      <c r="J1445" s="209"/>
      <c r="K1445" s="209"/>
      <c r="L1445" s="209"/>
      <c r="M1445" s="209"/>
    </row>
    <row r="1446">
      <c r="A1446" s="209"/>
      <c r="B1446" s="214"/>
      <c r="C1446" s="209"/>
      <c r="D1446" s="209"/>
      <c r="E1446" s="209"/>
      <c r="F1446" s="209"/>
      <c r="G1446" s="209"/>
      <c r="H1446" s="209"/>
      <c r="I1446" s="209"/>
      <c r="J1446" s="209"/>
      <c r="K1446" s="207"/>
      <c r="L1446" s="207"/>
      <c r="M1446" s="207"/>
    </row>
    <row r="1447">
      <c r="A1447" s="209"/>
      <c r="B1447" s="214"/>
      <c r="C1447" s="209"/>
      <c r="D1447" s="209"/>
      <c r="E1447" s="209"/>
      <c r="F1447" s="209"/>
      <c r="G1447" s="209"/>
      <c r="H1447" s="209"/>
      <c r="I1447" s="209"/>
      <c r="J1447" s="209"/>
      <c r="K1447" s="209"/>
      <c r="L1447" s="209"/>
      <c r="M1447" s="209"/>
    </row>
    <row r="1448">
      <c r="A1448" s="209"/>
      <c r="B1448" s="214"/>
      <c r="C1448" s="209"/>
      <c r="D1448" s="209"/>
      <c r="E1448" s="209"/>
      <c r="F1448" s="209"/>
      <c r="G1448" s="209"/>
      <c r="H1448" s="209"/>
      <c r="I1448" s="209"/>
      <c r="J1448" s="209"/>
      <c r="K1448" s="207"/>
      <c r="L1448" s="207"/>
      <c r="M1448" s="207"/>
    </row>
    <row r="1449">
      <c r="A1449" s="209"/>
      <c r="B1449" s="214"/>
      <c r="C1449" s="209"/>
      <c r="D1449" s="209"/>
      <c r="E1449" s="209"/>
      <c r="F1449" s="209"/>
      <c r="G1449" s="209"/>
      <c r="H1449" s="209"/>
      <c r="I1449" s="209"/>
      <c r="J1449" s="209"/>
      <c r="K1449" s="209"/>
      <c r="L1449" s="209"/>
      <c r="M1449" s="209"/>
    </row>
    <row r="1450">
      <c r="A1450" s="209"/>
      <c r="B1450" s="214"/>
      <c r="C1450" s="209"/>
      <c r="D1450" s="209"/>
      <c r="E1450" s="209"/>
      <c r="F1450" s="209"/>
      <c r="G1450" s="209"/>
      <c r="H1450" s="209"/>
      <c r="I1450" s="209"/>
      <c r="J1450" s="209"/>
      <c r="K1450" s="207"/>
      <c r="L1450" s="207"/>
      <c r="M1450" s="207"/>
    </row>
    <row r="1451">
      <c r="A1451" s="209"/>
      <c r="B1451" s="214"/>
      <c r="C1451" s="209"/>
      <c r="D1451" s="209"/>
      <c r="E1451" s="209"/>
      <c r="F1451" s="209"/>
      <c r="G1451" s="209"/>
      <c r="H1451" s="209"/>
      <c r="I1451" s="209"/>
      <c r="J1451" s="209"/>
      <c r="K1451" s="209"/>
      <c r="L1451" s="209"/>
      <c r="M1451" s="209"/>
    </row>
    <row r="1452">
      <c r="A1452" s="209"/>
      <c r="B1452" s="214"/>
      <c r="C1452" s="209"/>
      <c r="D1452" s="209"/>
      <c r="E1452" s="209"/>
      <c r="F1452" s="209"/>
      <c r="G1452" s="209"/>
      <c r="H1452" s="209"/>
      <c r="I1452" s="209"/>
      <c r="J1452" s="209"/>
      <c r="K1452" s="207"/>
      <c r="L1452" s="207"/>
      <c r="M1452" s="207"/>
    </row>
    <row r="1453">
      <c r="A1453" s="209"/>
      <c r="B1453" s="214"/>
      <c r="C1453" s="209"/>
      <c r="D1453" s="209"/>
      <c r="E1453" s="209"/>
      <c r="F1453" s="209"/>
      <c r="G1453" s="209"/>
      <c r="H1453" s="209"/>
      <c r="I1453" s="209"/>
      <c r="J1453" s="209"/>
      <c r="K1453" s="209"/>
      <c r="L1453" s="209"/>
      <c r="M1453" s="209"/>
    </row>
    <row r="1454">
      <c r="A1454" s="209"/>
      <c r="B1454" s="214"/>
      <c r="C1454" s="209"/>
      <c r="D1454" s="209"/>
      <c r="E1454" s="209"/>
      <c r="F1454" s="209"/>
      <c r="G1454" s="209"/>
      <c r="H1454" s="209"/>
      <c r="I1454" s="209"/>
      <c r="J1454" s="209"/>
      <c r="K1454" s="207"/>
      <c r="L1454" s="207"/>
      <c r="M1454" s="207"/>
    </row>
    <row r="1455">
      <c r="A1455" s="209"/>
      <c r="B1455" s="214"/>
      <c r="C1455" s="209"/>
      <c r="D1455" s="209"/>
      <c r="E1455" s="209"/>
      <c r="F1455" s="209"/>
      <c r="G1455" s="209"/>
      <c r="H1455" s="209"/>
      <c r="I1455" s="209"/>
      <c r="J1455" s="209"/>
      <c r="K1455" s="209"/>
      <c r="L1455" s="209"/>
      <c r="M1455" s="209"/>
    </row>
    <row r="1456">
      <c r="A1456" s="209"/>
      <c r="B1456" s="214"/>
      <c r="C1456" s="209"/>
      <c r="D1456" s="209"/>
      <c r="E1456" s="209"/>
      <c r="F1456" s="209"/>
      <c r="G1456" s="209"/>
      <c r="H1456" s="209"/>
      <c r="I1456" s="209"/>
      <c r="J1456" s="209"/>
      <c r="K1456" s="207"/>
      <c r="L1456" s="207"/>
      <c r="M1456" s="207"/>
    </row>
    <row r="1457">
      <c r="A1457" s="209"/>
      <c r="B1457" s="214"/>
      <c r="C1457" s="209"/>
      <c r="D1457" s="209"/>
      <c r="E1457" s="209"/>
      <c r="F1457" s="209"/>
      <c r="G1457" s="209"/>
      <c r="H1457" s="209"/>
      <c r="I1457" s="209"/>
      <c r="J1457" s="209"/>
      <c r="K1457" s="209"/>
      <c r="L1457" s="209"/>
      <c r="M1457" s="209"/>
    </row>
    <row r="1458">
      <c r="A1458" s="209"/>
      <c r="B1458" s="214"/>
      <c r="C1458" s="209"/>
      <c r="D1458" s="209"/>
      <c r="E1458" s="209"/>
      <c r="F1458" s="209"/>
      <c r="G1458" s="209"/>
      <c r="H1458" s="209"/>
      <c r="I1458" s="209"/>
      <c r="J1458" s="209"/>
      <c r="K1458" s="207"/>
      <c r="L1458" s="207"/>
      <c r="M1458" s="207"/>
    </row>
    <row r="1459">
      <c r="A1459" s="209"/>
      <c r="B1459" s="214"/>
      <c r="C1459" s="209"/>
      <c r="D1459" s="209"/>
      <c r="E1459" s="209"/>
      <c r="F1459" s="209"/>
      <c r="G1459" s="209"/>
      <c r="H1459" s="209"/>
      <c r="I1459" s="209"/>
      <c r="J1459" s="209"/>
      <c r="K1459" s="209"/>
      <c r="L1459" s="209"/>
      <c r="M1459" s="209"/>
    </row>
    <row r="1460">
      <c r="A1460" s="209"/>
      <c r="B1460" s="214"/>
      <c r="C1460" s="209"/>
      <c r="D1460" s="209"/>
      <c r="E1460" s="209"/>
      <c r="F1460" s="209"/>
      <c r="G1460" s="209"/>
      <c r="H1460" s="209"/>
      <c r="I1460" s="209"/>
      <c r="J1460" s="209"/>
      <c r="K1460" s="207"/>
      <c r="L1460" s="207"/>
      <c r="M1460" s="207"/>
    </row>
    <row r="1461">
      <c r="A1461" s="209"/>
      <c r="B1461" s="214"/>
      <c r="C1461" s="209"/>
      <c r="D1461" s="209"/>
      <c r="E1461" s="209"/>
      <c r="F1461" s="209"/>
      <c r="G1461" s="209"/>
      <c r="H1461" s="209"/>
      <c r="I1461" s="209"/>
      <c r="J1461" s="209"/>
      <c r="K1461" s="209"/>
      <c r="L1461" s="209"/>
      <c r="M1461" s="209"/>
    </row>
    <row r="1462">
      <c r="A1462" s="209"/>
      <c r="B1462" s="214"/>
      <c r="C1462" s="209"/>
      <c r="D1462" s="209"/>
      <c r="E1462" s="209"/>
      <c r="F1462" s="209"/>
      <c r="G1462" s="209"/>
      <c r="H1462" s="209"/>
      <c r="I1462" s="209"/>
      <c r="J1462" s="209"/>
      <c r="K1462" s="207"/>
      <c r="L1462" s="207"/>
      <c r="M1462" s="207"/>
    </row>
    <row r="1463">
      <c r="A1463" s="209"/>
      <c r="B1463" s="214"/>
      <c r="C1463" s="209"/>
      <c r="D1463" s="209"/>
      <c r="E1463" s="209"/>
      <c r="F1463" s="209"/>
      <c r="G1463" s="209"/>
      <c r="H1463" s="209"/>
      <c r="I1463" s="209"/>
      <c r="J1463" s="209"/>
      <c r="K1463" s="209"/>
      <c r="L1463" s="209"/>
      <c r="M1463" s="209"/>
    </row>
    <row r="1464">
      <c r="A1464" s="209"/>
      <c r="B1464" s="214"/>
      <c r="C1464" s="209"/>
      <c r="D1464" s="209"/>
      <c r="E1464" s="209"/>
      <c r="F1464" s="209"/>
      <c r="G1464" s="209"/>
      <c r="H1464" s="209"/>
      <c r="I1464" s="209"/>
      <c r="J1464" s="209"/>
      <c r="K1464" s="207"/>
      <c r="L1464" s="207"/>
      <c r="M1464" s="207"/>
    </row>
    <row r="1465">
      <c r="A1465" s="209"/>
      <c r="B1465" s="214"/>
      <c r="C1465" s="209"/>
      <c r="D1465" s="209"/>
      <c r="E1465" s="209"/>
      <c r="F1465" s="209"/>
      <c r="G1465" s="209"/>
      <c r="H1465" s="209"/>
      <c r="I1465" s="209"/>
      <c r="J1465" s="209"/>
      <c r="K1465" s="209"/>
      <c r="L1465" s="209"/>
      <c r="M1465" s="209"/>
    </row>
    <row r="1466">
      <c r="A1466" s="209"/>
      <c r="B1466" s="214"/>
      <c r="C1466" s="209"/>
      <c r="D1466" s="209"/>
      <c r="E1466" s="209"/>
      <c r="F1466" s="209"/>
      <c r="G1466" s="209"/>
      <c r="H1466" s="209"/>
      <c r="I1466" s="209"/>
      <c r="J1466" s="209"/>
      <c r="K1466" s="207"/>
      <c r="L1466" s="207"/>
      <c r="M1466" s="207"/>
    </row>
    <row r="1467">
      <c r="A1467" s="209"/>
      <c r="B1467" s="214"/>
      <c r="C1467" s="209"/>
      <c r="D1467" s="209"/>
      <c r="E1467" s="209"/>
      <c r="F1467" s="209"/>
      <c r="G1467" s="209"/>
      <c r="H1467" s="209"/>
      <c r="I1467" s="209"/>
      <c r="J1467" s="209"/>
      <c r="K1467" s="209"/>
      <c r="L1467" s="209"/>
      <c r="M1467" s="209"/>
    </row>
    <row r="1468">
      <c r="A1468" s="209"/>
      <c r="B1468" s="214"/>
      <c r="C1468" s="209"/>
      <c r="D1468" s="209"/>
      <c r="E1468" s="209"/>
      <c r="F1468" s="209"/>
      <c r="G1468" s="209"/>
      <c r="H1468" s="209"/>
      <c r="I1468" s="209"/>
      <c r="J1468" s="209"/>
      <c r="K1468" s="207"/>
      <c r="L1468" s="207"/>
      <c r="M1468" s="207"/>
    </row>
    <row r="1469">
      <c r="A1469" s="209"/>
      <c r="B1469" s="214"/>
      <c r="C1469" s="209"/>
      <c r="D1469" s="209"/>
      <c r="E1469" s="209"/>
      <c r="F1469" s="209"/>
      <c r="G1469" s="209"/>
      <c r="H1469" s="209"/>
      <c r="I1469" s="209"/>
      <c r="J1469" s="209"/>
      <c r="K1469" s="209"/>
      <c r="L1469" s="209"/>
      <c r="M1469" s="209"/>
    </row>
    <row r="1470">
      <c r="A1470" s="209"/>
      <c r="B1470" s="214"/>
      <c r="C1470" s="209"/>
      <c r="D1470" s="209"/>
      <c r="E1470" s="209"/>
      <c r="F1470" s="209"/>
      <c r="G1470" s="209"/>
      <c r="H1470" s="209"/>
      <c r="I1470" s="209"/>
      <c r="J1470" s="209"/>
      <c r="K1470" s="207"/>
      <c r="L1470" s="207"/>
      <c r="M1470" s="207"/>
    </row>
    <row r="1471">
      <c r="A1471" s="209"/>
      <c r="B1471" s="214"/>
      <c r="C1471" s="209"/>
      <c r="D1471" s="209"/>
      <c r="E1471" s="209"/>
      <c r="F1471" s="209"/>
      <c r="G1471" s="209"/>
      <c r="H1471" s="209"/>
      <c r="I1471" s="209"/>
      <c r="J1471" s="209"/>
      <c r="K1471" s="209"/>
      <c r="L1471" s="209"/>
      <c r="M1471" s="209"/>
    </row>
    <row r="1472">
      <c r="A1472" s="209"/>
      <c r="B1472" s="214"/>
      <c r="C1472" s="209"/>
      <c r="D1472" s="209"/>
      <c r="E1472" s="209"/>
      <c r="F1472" s="209"/>
      <c r="G1472" s="209"/>
      <c r="H1472" s="209"/>
      <c r="I1472" s="209"/>
      <c r="J1472" s="209"/>
      <c r="K1472" s="207"/>
      <c r="L1472" s="207"/>
      <c r="M1472" s="207"/>
    </row>
    <row r="1473">
      <c r="A1473" s="209"/>
      <c r="B1473" s="214"/>
      <c r="C1473" s="209"/>
      <c r="D1473" s="209"/>
      <c r="E1473" s="209"/>
      <c r="F1473" s="209"/>
      <c r="G1473" s="209"/>
      <c r="H1473" s="209"/>
      <c r="I1473" s="209"/>
      <c r="J1473" s="209"/>
      <c r="K1473" s="209"/>
      <c r="L1473" s="209"/>
      <c r="M1473" s="209"/>
    </row>
    <row r="1474">
      <c r="A1474" s="209"/>
      <c r="B1474" s="214"/>
      <c r="C1474" s="209"/>
      <c r="D1474" s="209"/>
      <c r="E1474" s="209"/>
      <c r="F1474" s="209"/>
      <c r="G1474" s="209"/>
      <c r="H1474" s="209"/>
      <c r="I1474" s="209"/>
      <c r="J1474" s="209"/>
      <c r="K1474" s="207"/>
      <c r="L1474" s="207"/>
      <c r="M1474" s="207"/>
    </row>
    <row r="1475">
      <c r="A1475" s="209"/>
      <c r="B1475" s="214"/>
      <c r="C1475" s="209"/>
      <c r="D1475" s="209"/>
      <c r="E1475" s="209"/>
      <c r="F1475" s="209"/>
      <c r="G1475" s="209"/>
      <c r="H1475" s="209"/>
      <c r="I1475" s="209"/>
      <c r="J1475" s="209"/>
      <c r="K1475" s="209"/>
      <c r="L1475" s="209"/>
      <c r="M1475" s="209"/>
    </row>
    <row r="1476">
      <c r="A1476" s="209"/>
      <c r="B1476" s="214"/>
      <c r="C1476" s="209"/>
      <c r="D1476" s="209"/>
      <c r="E1476" s="209"/>
      <c r="F1476" s="209"/>
      <c r="G1476" s="209"/>
      <c r="H1476" s="209"/>
      <c r="I1476" s="209"/>
      <c r="J1476" s="209"/>
      <c r="K1476" s="207"/>
      <c r="L1476" s="207"/>
      <c r="M1476" s="207"/>
    </row>
    <row r="1477">
      <c r="A1477" s="209"/>
      <c r="B1477" s="214"/>
      <c r="C1477" s="209"/>
      <c r="D1477" s="209"/>
      <c r="E1477" s="209"/>
      <c r="F1477" s="209"/>
      <c r="G1477" s="209"/>
      <c r="H1477" s="209"/>
      <c r="I1477" s="209"/>
      <c r="J1477" s="209"/>
      <c r="K1477" s="209"/>
      <c r="L1477" s="209"/>
      <c r="M1477" s="209"/>
    </row>
    <row r="1478">
      <c r="A1478" s="209"/>
      <c r="B1478" s="214"/>
      <c r="C1478" s="209"/>
      <c r="D1478" s="209"/>
      <c r="E1478" s="209"/>
      <c r="F1478" s="209"/>
      <c r="G1478" s="209"/>
      <c r="H1478" s="209"/>
      <c r="I1478" s="209"/>
      <c r="J1478" s="209"/>
      <c r="K1478" s="207"/>
      <c r="L1478" s="207"/>
      <c r="M1478" s="207"/>
    </row>
    <row r="1479">
      <c r="A1479" s="209"/>
      <c r="B1479" s="214"/>
      <c r="C1479" s="209"/>
      <c r="D1479" s="209"/>
      <c r="E1479" s="209"/>
      <c r="F1479" s="209"/>
      <c r="G1479" s="209"/>
      <c r="H1479" s="209"/>
      <c r="I1479" s="209"/>
      <c r="J1479" s="209"/>
      <c r="K1479" s="209"/>
      <c r="L1479" s="209"/>
      <c r="M1479" s="209"/>
    </row>
    <row r="1480">
      <c r="A1480" s="209"/>
      <c r="B1480" s="214"/>
      <c r="C1480" s="209"/>
      <c r="D1480" s="209"/>
      <c r="E1480" s="209"/>
      <c r="F1480" s="209"/>
      <c r="G1480" s="209"/>
      <c r="H1480" s="209"/>
      <c r="I1480" s="209"/>
      <c r="J1480" s="209"/>
      <c r="K1480" s="207"/>
      <c r="L1480" s="207"/>
      <c r="M1480" s="207"/>
    </row>
    <row r="1481">
      <c r="A1481" s="209"/>
      <c r="B1481" s="214"/>
      <c r="C1481" s="209"/>
      <c r="D1481" s="209"/>
      <c r="E1481" s="209"/>
      <c r="F1481" s="209"/>
      <c r="G1481" s="209"/>
      <c r="H1481" s="209"/>
      <c r="I1481" s="209"/>
      <c r="J1481" s="209"/>
      <c r="K1481" s="209"/>
      <c r="L1481" s="209"/>
      <c r="M1481" s="209"/>
    </row>
    <row r="1482">
      <c r="A1482" s="209"/>
      <c r="B1482" s="214"/>
      <c r="C1482" s="209"/>
      <c r="D1482" s="209"/>
      <c r="E1482" s="209"/>
      <c r="F1482" s="209"/>
      <c r="G1482" s="209"/>
      <c r="H1482" s="209"/>
      <c r="I1482" s="209"/>
      <c r="J1482" s="209"/>
      <c r="K1482" s="207"/>
      <c r="L1482" s="207"/>
      <c r="M1482" s="207"/>
    </row>
    <row r="1483">
      <c r="A1483" s="209"/>
      <c r="B1483" s="214"/>
      <c r="C1483" s="209"/>
      <c r="D1483" s="209"/>
      <c r="E1483" s="209"/>
      <c r="F1483" s="209"/>
      <c r="G1483" s="209"/>
      <c r="H1483" s="209"/>
      <c r="I1483" s="209"/>
      <c r="J1483" s="209"/>
      <c r="K1483" s="209"/>
      <c r="L1483" s="209"/>
      <c r="M1483" s="209"/>
    </row>
    <row r="1484">
      <c r="A1484" s="209"/>
      <c r="B1484" s="214"/>
      <c r="C1484" s="209"/>
      <c r="D1484" s="209"/>
      <c r="E1484" s="209"/>
      <c r="F1484" s="209"/>
      <c r="G1484" s="209"/>
      <c r="H1484" s="209"/>
      <c r="I1484" s="209"/>
      <c r="J1484" s="209"/>
      <c r="K1484" s="207"/>
      <c r="L1484" s="207"/>
      <c r="M1484" s="207"/>
    </row>
    <row r="1485">
      <c r="A1485" s="209"/>
      <c r="B1485" s="214"/>
      <c r="C1485" s="209"/>
      <c r="D1485" s="209"/>
      <c r="E1485" s="209"/>
      <c r="F1485" s="209"/>
      <c r="G1485" s="209"/>
      <c r="H1485" s="209"/>
      <c r="I1485" s="209"/>
      <c r="J1485" s="209"/>
      <c r="K1485" s="209"/>
      <c r="L1485" s="209"/>
      <c r="M1485" s="209"/>
    </row>
    <row r="1486">
      <c r="A1486" s="209"/>
      <c r="B1486" s="214"/>
      <c r="C1486" s="209"/>
      <c r="D1486" s="209"/>
      <c r="E1486" s="209"/>
      <c r="F1486" s="209"/>
      <c r="G1486" s="209"/>
      <c r="H1486" s="209"/>
      <c r="I1486" s="209"/>
      <c r="J1486" s="209"/>
      <c r="K1486" s="207"/>
      <c r="L1486" s="207"/>
      <c r="M1486" s="207"/>
    </row>
    <row r="1487">
      <c r="A1487" s="209"/>
      <c r="B1487" s="214"/>
      <c r="C1487" s="209"/>
      <c r="D1487" s="209"/>
      <c r="E1487" s="209"/>
      <c r="F1487" s="209"/>
      <c r="G1487" s="209"/>
      <c r="H1487" s="209"/>
      <c r="I1487" s="209"/>
      <c r="J1487" s="209"/>
      <c r="K1487" s="209"/>
      <c r="L1487" s="209"/>
      <c r="M1487" s="209"/>
    </row>
    <row r="1488">
      <c r="A1488" s="209"/>
      <c r="B1488" s="214"/>
      <c r="C1488" s="209"/>
      <c r="D1488" s="209"/>
      <c r="E1488" s="209"/>
      <c r="F1488" s="209"/>
      <c r="G1488" s="209"/>
      <c r="H1488" s="209"/>
      <c r="I1488" s="209"/>
      <c r="J1488" s="209"/>
      <c r="K1488" s="207"/>
      <c r="L1488" s="207"/>
      <c r="M1488" s="207"/>
    </row>
    <row r="1489">
      <c r="A1489" s="209"/>
      <c r="B1489" s="214"/>
      <c r="C1489" s="209"/>
      <c r="D1489" s="209"/>
      <c r="E1489" s="209"/>
      <c r="F1489" s="209"/>
      <c r="G1489" s="209"/>
      <c r="H1489" s="209"/>
      <c r="I1489" s="209"/>
      <c r="J1489" s="209"/>
      <c r="K1489" s="209"/>
      <c r="L1489" s="209"/>
      <c r="M1489" s="209"/>
    </row>
    <row r="1490">
      <c r="A1490" s="209"/>
      <c r="B1490" s="214"/>
      <c r="C1490" s="209"/>
      <c r="D1490" s="209"/>
      <c r="E1490" s="209"/>
      <c r="F1490" s="209"/>
      <c r="G1490" s="209"/>
      <c r="H1490" s="209"/>
      <c r="I1490" s="209"/>
      <c r="J1490" s="209"/>
      <c r="K1490" s="207"/>
      <c r="L1490" s="207"/>
      <c r="M1490" s="207"/>
    </row>
    <row r="1491">
      <c r="A1491" s="209"/>
      <c r="B1491" s="214"/>
      <c r="C1491" s="209"/>
      <c r="D1491" s="209"/>
      <c r="E1491" s="209"/>
      <c r="F1491" s="209"/>
      <c r="G1491" s="209"/>
      <c r="H1491" s="209"/>
      <c r="I1491" s="209"/>
      <c r="J1491" s="209"/>
      <c r="K1491" s="209"/>
      <c r="L1491" s="209"/>
      <c r="M1491" s="209"/>
    </row>
    <row r="1492">
      <c r="A1492" s="209"/>
      <c r="B1492" s="214"/>
      <c r="C1492" s="209"/>
      <c r="D1492" s="209"/>
      <c r="E1492" s="209"/>
      <c r="F1492" s="209"/>
      <c r="G1492" s="209"/>
      <c r="H1492" s="209"/>
      <c r="I1492" s="209"/>
      <c r="J1492" s="209"/>
      <c r="K1492" s="207"/>
      <c r="L1492" s="207"/>
      <c r="M1492" s="207"/>
    </row>
    <row r="1493">
      <c r="A1493" s="209"/>
      <c r="B1493" s="214"/>
      <c r="C1493" s="209"/>
      <c r="D1493" s="209"/>
      <c r="E1493" s="209"/>
      <c r="F1493" s="209"/>
      <c r="G1493" s="209"/>
      <c r="H1493" s="209"/>
      <c r="I1493" s="209"/>
      <c r="J1493" s="209"/>
      <c r="K1493" s="209"/>
      <c r="L1493" s="209"/>
      <c r="M1493" s="209"/>
    </row>
    <row r="1494">
      <c r="A1494" s="209"/>
      <c r="B1494" s="214"/>
      <c r="C1494" s="209"/>
      <c r="D1494" s="209"/>
      <c r="E1494" s="209"/>
      <c r="F1494" s="209"/>
      <c r="G1494" s="209"/>
      <c r="H1494" s="209"/>
      <c r="I1494" s="209"/>
      <c r="J1494" s="209"/>
      <c r="K1494" s="207"/>
      <c r="L1494" s="207"/>
      <c r="M1494" s="207"/>
    </row>
    <row r="1495">
      <c r="A1495" s="209"/>
      <c r="B1495" s="214"/>
      <c r="C1495" s="209"/>
      <c r="D1495" s="209"/>
      <c r="E1495" s="209"/>
      <c r="F1495" s="209"/>
      <c r="G1495" s="209"/>
      <c r="H1495" s="209"/>
      <c r="I1495" s="209"/>
      <c r="J1495" s="209"/>
      <c r="K1495" s="209"/>
      <c r="L1495" s="209"/>
      <c r="M1495" s="209"/>
    </row>
    <row r="1496">
      <c r="A1496" s="209"/>
      <c r="B1496" s="214"/>
      <c r="C1496" s="209"/>
      <c r="D1496" s="209"/>
      <c r="E1496" s="209"/>
      <c r="F1496" s="209"/>
      <c r="G1496" s="209"/>
      <c r="H1496" s="209"/>
      <c r="I1496" s="209"/>
      <c r="J1496" s="209"/>
      <c r="K1496" s="207"/>
      <c r="L1496" s="207"/>
      <c r="M1496" s="207"/>
    </row>
    <row r="1497">
      <c r="A1497" s="209"/>
      <c r="B1497" s="214"/>
      <c r="C1497" s="209"/>
      <c r="D1497" s="209"/>
      <c r="E1497" s="209"/>
      <c r="F1497" s="209"/>
      <c r="G1497" s="209"/>
      <c r="H1497" s="209"/>
      <c r="I1497" s="209"/>
      <c r="J1497" s="209"/>
      <c r="K1497" s="209"/>
      <c r="L1497" s="209"/>
      <c r="M1497" s="209"/>
    </row>
    <row r="1498">
      <c r="A1498" s="209"/>
      <c r="B1498" s="214"/>
      <c r="C1498" s="209"/>
      <c r="D1498" s="209"/>
      <c r="E1498" s="209"/>
      <c r="F1498" s="209"/>
      <c r="G1498" s="209"/>
      <c r="H1498" s="209"/>
      <c r="I1498" s="209"/>
      <c r="J1498" s="209"/>
      <c r="K1498" s="207"/>
      <c r="L1498" s="207"/>
      <c r="M1498" s="207"/>
    </row>
    <row r="1499">
      <c r="A1499" s="209"/>
      <c r="B1499" s="214"/>
      <c r="C1499" s="209"/>
      <c r="D1499" s="209"/>
      <c r="E1499" s="209"/>
      <c r="F1499" s="209"/>
      <c r="G1499" s="209"/>
      <c r="H1499" s="209"/>
      <c r="I1499" s="209"/>
      <c r="J1499" s="209"/>
      <c r="K1499" s="209"/>
      <c r="L1499" s="209"/>
      <c r="M1499" s="209"/>
    </row>
    <row r="1500">
      <c r="A1500" s="209"/>
      <c r="B1500" s="214"/>
      <c r="C1500" s="209"/>
      <c r="D1500" s="209"/>
      <c r="E1500" s="209"/>
      <c r="F1500" s="209"/>
      <c r="G1500" s="209"/>
      <c r="H1500" s="209"/>
      <c r="I1500" s="209"/>
      <c r="J1500" s="209"/>
      <c r="K1500" s="207"/>
      <c r="L1500" s="207"/>
      <c r="M1500" s="207"/>
    </row>
    <row r="1501">
      <c r="A1501" s="209"/>
      <c r="B1501" s="214"/>
      <c r="C1501" s="209"/>
      <c r="D1501" s="209"/>
      <c r="E1501" s="209"/>
      <c r="F1501" s="209"/>
      <c r="G1501" s="209"/>
      <c r="H1501" s="209"/>
      <c r="I1501" s="209"/>
      <c r="J1501" s="209"/>
      <c r="K1501" s="209"/>
      <c r="L1501" s="209"/>
      <c r="M1501" s="209"/>
    </row>
    <row r="1502">
      <c r="A1502" s="209"/>
      <c r="B1502" s="214"/>
      <c r="C1502" s="209"/>
      <c r="D1502" s="209"/>
      <c r="E1502" s="209"/>
      <c r="F1502" s="209"/>
      <c r="G1502" s="209"/>
      <c r="H1502" s="209"/>
      <c r="I1502" s="209"/>
      <c r="J1502" s="209"/>
      <c r="K1502" s="207"/>
      <c r="L1502" s="207"/>
      <c r="M1502" s="207"/>
    </row>
    <row r="1503">
      <c r="A1503" s="209"/>
      <c r="B1503" s="214"/>
      <c r="C1503" s="209"/>
      <c r="D1503" s="209"/>
      <c r="E1503" s="209"/>
      <c r="F1503" s="209"/>
      <c r="G1503" s="209"/>
      <c r="H1503" s="209"/>
      <c r="I1503" s="209"/>
      <c r="J1503" s="209"/>
      <c r="K1503" s="209"/>
      <c r="L1503" s="209"/>
      <c r="M1503" s="209"/>
    </row>
    <row r="1504">
      <c r="A1504" s="209"/>
      <c r="B1504" s="214"/>
      <c r="C1504" s="209"/>
      <c r="D1504" s="209"/>
      <c r="E1504" s="209"/>
      <c r="F1504" s="209"/>
      <c r="G1504" s="209"/>
      <c r="H1504" s="209"/>
      <c r="I1504" s="209"/>
      <c r="J1504" s="209"/>
      <c r="K1504" s="207"/>
      <c r="L1504" s="207"/>
      <c r="M1504" s="207"/>
    </row>
    <row r="1505">
      <c r="A1505" s="209"/>
      <c r="B1505" s="214"/>
      <c r="C1505" s="209"/>
      <c r="D1505" s="209"/>
      <c r="E1505" s="209"/>
      <c r="F1505" s="209"/>
      <c r="G1505" s="209"/>
      <c r="H1505" s="209"/>
      <c r="I1505" s="209"/>
      <c r="J1505" s="209"/>
      <c r="K1505" s="209"/>
      <c r="L1505" s="209"/>
      <c r="M1505" s="209"/>
    </row>
    <row r="1506">
      <c r="A1506" s="209"/>
      <c r="B1506" s="214"/>
      <c r="C1506" s="209"/>
      <c r="D1506" s="209"/>
      <c r="E1506" s="209"/>
      <c r="F1506" s="209"/>
      <c r="G1506" s="209"/>
      <c r="H1506" s="209"/>
      <c r="I1506" s="209"/>
      <c r="J1506" s="209"/>
      <c r="K1506" s="207"/>
      <c r="L1506" s="207"/>
      <c r="M1506" s="207"/>
    </row>
    <row r="1507">
      <c r="A1507" s="209"/>
      <c r="B1507" s="214"/>
      <c r="C1507" s="209"/>
      <c r="D1507" s="209"/>
      <c r="E1507" s="209"/>
      <c r="F1507" s="209"/>
      <c r="G1507" s="209"/>
      <c r="H1507" s="209"/>
      <c r="I1507" s="209"/>
      <c r="J1507" s="209"/>
      <c r="K1507" s="209"/>
      <c r="L1507" s="209"/>
      <c r="M1507" s="209"/>
    </row>
    <row r="1508">
      <c r="A1508" s="209"/>
      <c r="B1508" s="214"/>
      <c r="C1508" s="209"/>
      <c r="D1508" s="209"/>
      <c r="E1508" s="209"/>
      <c r="F1508" s="209"/>
      <c r="G1508" s="209"/>
      <c r="H1508" s="209"/>
      <c r="I1508" s="209"/>
      <c r="J1508" s="209"/>
      <c r="K1508" s="207"/>
      <c r="L1508" s="207"/>
      <c r="M1508" s="207"/>
    </row>
    <row r="1509">
      <c r="A1509" s="209"/>
      <c r="B1509" s="214"/>
      <c r="C1509" s="209"/>
      <c r="D1509" s="209"/>
      <c r="E1509" s="209"/>
      <c r="F1509" s="209"/>
      <c r="G1509" s="209"/>
      <c r="H1509" s="209"/>
      <c r="I1509" s="209"/>
      <c r="J1509" s="209"/>
      <c r="K1509" s="209"/>
      <c r="L1509" s="209"/>
      <c r="M1509" s="209"/>
    </row>
    <row r="1510">
      <c r="A1510" s="209"/>
      <c r="B1510" s="214"/>
      <c r="C1510" s="209"/>
      <c r="D1510" s="209"/>
      <c r="E1510" s="209"/>
      <c r="F1510" s="209"/>
      <c r="G1510" s="209"/>
      <c r="H1510" s="209"/>
      <c r="I1510" s="209"/>
      <c r="J1510" s="209"/>
      <c r="K1510" s="207"/>
      <c r="L1510" s="207"/>
      <c r="M1510" s="207"/>
    </row>
    <row r="1511">
      <c r="A1511" s="209"/>
      <c r="B1511" s="214"/>
      <c r="C1511" s="209"/>
      <c r="D1511" s="209"/>
      <c r="E1511" s="209"/>
      <c r="F1511" s="209"/>
      <c r="G1511" s="209"/>
      <c r="H1511" s="209"/>
      <c r="I1511" s="209"/>
      <c r="J1511" s="209"/>
      <c r="K1511" s="209"/>
      <c r="L1511" s="209"/>
      <c r="M1511" s="209"/>
    </row>
    <row r="1512">
      <c r="A1512" s="209"/>
      <c r="B1512" s="214"/>
      <c r="C1512" s="209"/>
      <c r="D1512" s="209"/>
      <c r="E1512" s="209"/>
      <c r="F1512" s="209"/>
      <c r="G1512" s="209"/>
      <c r="H1512" s="209"/>
      <c r="I1512" s="209"/>
      <c r="J1512" s="209"/>
      <c r="K1512" s="207"/>
      <c r="L1512" s="207"/>
      <c r="M1512" s="207"/>
    </row>
    <row r="1513">
      <c r="A1513" s="209"/>
      <c r="B1513" s="214"/>
      <c r="C1513" s="209"/>
      <c r="D1513" s="209"/>
      <c r="E1513" s="209"/>
      <c r="F1513" s="209"/>
      <c r="G1513" s="209"/>
      <c r="H1513" s="209"/>
      <c r="I1513" s="209"/>
      <c r="J1513" s="209"/>
      <c r="K1513" s="209"/>
      <c r="L1513" s="209"/>
      <c r="M1513" s="209"/>
    </row>
    <row r="1514">
      <c r="A1514" s="209"/>
      <c r="B1514" s="214"/>
      <c r="C1514" s="209"/>
      <c r="D1514" s="209"/>
      <c r="E1514" s="209"/>
      <c r="F1514" s="209"/>
      <c r="G1514" s="209"/>
      <c r="H1514" s="209"/>
      <c r="I1514" s="209"/>
      <c r="J1514" s="209"/>
      <c r="K1514" s="207"/>
      <c r="L1514" s="207"/>
      <c r="M1514" s="207"/>
    </row>
    <row r="1515">
      <c r="A1515" s="209"/>
      <c r="B1515" s="214"/>
      <c r="C1515" s="209"/>
      <c r="D1515" s="209"/>
      <c r="E1515" s="209"/>
      <c r="F1515" s="209"/>
      <c r="G1515" s="209"/>
      <c r="H1515" s="209"/>
      <c r="I1515" s="209"/>
      <c r="J1515" s="209"/>
      <c r="K1515" s="209"/>
      <c r="L1515" s="209"/>
      <c r="M1515" s="209"/>
    </row>
    <row r="1516">
      <c r="A1516" s="209"/>
      <c r="B1516" s="214"/>
      <c r="C1516" s="209"/>
      <c r="D1516" s="209"/>
      <c r="E1516" s="209"/>
      <c r="F1516" s="209"/>
      <c r="G1516" s="209"/>
      <c r="H1516" s="209"/>
      <c r="I1516" s="209"/>
      <c r="J1516" s="209"/>
      <c r="K1516" s="207"/>
      <c r="L1516" s="207"/>
      <c r="M1516" s="207"/>
    </row>
    <row r="1517">
      <c r="A1517" s="209"/>
      <c r="B1517" s="214"/>
      <c r="C1517" s="209"/>
      <c r="D1517" s="209"/>
      <c r="E1517" s="209"/>
      <c r="F1517" s="209"/>
      <c r="G1517" s="209"/>
      <c r="H1517" s="209"/>
      <c r="I1517" s="209"/>
      <c r="J1517" s="209"/>
      <c r="K1517" s="209"/>
      <c r="L1517" s="209"/>
      <c r="M1517" s="209"/>
    </row>
    <row r="1518">
      <c r="A1518" s="209"/>
      <c r="B1518" s="214"/>
      <c r="C1518" s="209"/>
      <c r="D1518" s="209"/>
      <c r="E1518" s="209"/>
      <c r="F1518" s="209"/>
      <c r="G1518" s="209"/>
      <c r="H1518" s="209"/>
      <c r="I1518" s="209"/>
      <c r="J1518" s="209"/>
      <c r="K1518" s="207"/>
      <c r="L1518" s="207"/>
      <c r="M1518" s="207"/>
    </row>
    <row r="1519">
      <c r="A1519" s="209"/>
      <c r="B1519" s="214"/>
      <c r="C1519" s="209"/>
      <c r="D1519" s="209"/>
      <c r="E1519" s="209"/>
      <c r="F1519" s="209"/>
      <c r="G1519" s="209"/>
      <c r="H1519" s="209"/>
      <c r="I1519" s="209"/>
      <c r="J1519" s="209"/>
      <c r="K1519" s="209"/>
      <c r="L1519" s="209"/>
      <c r="M1519" s="209"/>
    </row>
    <row r="1520">
      <c r="A1520" s="209"/>
      <c r="B1520" s="214"/>
      <c r="C1520" s="209"/>
      <c r="D1520" s="209"/>
      <c r="E1520" s="209"/>
      <c r="F1520" s="209"/>
      <c r="G1520" s="209"/>
      <c r="H1520" s="209"/>
      <c r="I1520" s="209"/>
      <c r="J1520" s="209"/>
      <c r="K1520" s="207"/>
      <c r="L1520" s="207"/>
      <c r="M1520" s="207"/>
    </row>
    <row r="1521">
      <c r="A1521" s="209"/>
      <c r="B1521" s="214"/>
      <c r="C1521" s="209"/>
      <c r="D1521" s="209"/>
      <c r="E1521" s="209"/>
      <c r="F1521" s="209"/>
      <c r="G1521" s="209"/>
      <c r="H1521" s="209"/>
      <c r="I1521" s="209"/>
      <c r="J1521" s="209"/>
      <c r="K1521" s="209"/>
      <c r="L1521" s="209"/>
      <c r="M1521" s="209"/>
    </row>
    <row r="1522">
      <c r="A1522" s="209"/>
      <c r="B1522" s="214"/>
      <c r="C1522" s="209"/>
      <c r="D1522" s="209"/>
      <c r="E1522" s="209"/>
      <c r="F1522" s="209"/>
      <c r="G1522" s="209"/>
      <c r="H1522" s="209"/>
      <c r="I1522" s="209"/>
      <c r="J1522" s="209"/>
      <c r="K1522" s="207"/>
      <c r="L1522" s="207"/>
      <c r="M1522" s="207"/>
    </row>
    <row r="1523">
      <c r="A1523" s="209"/>
      <c r="B1523" s="214"/>
      <c r="C1523" s="209"/>
      <c r="D1523" s="209"/>
      <c r="E1523" s="209"/>
      <c r="F1523" s="209"/>
      <c r="G1523" s="209"/>
      <c r="H1523" s="209"/>
      <c r="I1523" s="209"/>
      <c r="J1523" s="209"/>
      <c r="K1523" s="209"/>
      <c r="L1523" s="209"/>
      <c r="M1523" s="209"/>
    </row>
    <row r="1524">
      <c r="A1524" s="209"/>
      <c r="B1524" s="214"/>
      <c r="C1524" s="209"/>
      <c r="D1524" s="209"/>
      <c r="E1524" s="209"/>
      <c r="F1524" s="209"/>
      <c r="G1524" s="209"/>
      <c r="H1524" s="209"/>
      <c r="I1524" s="209"/>
      <c r="J1524" s="209"/>
      <c r="K1524" s="207"/>
      <c r="L1524" s="207"/>
      <c r="M1524" s="207"/>
    </row>
    <row r="1525">
      <c r="A1525" s="209"/>
      <c r="B1525" s="214"/>
      <c r="C1525" s="209"/>
      <c r="D1525" s="209"/>
      <c r="E1525" s="209"/>
      <c r="F1525" s="209"/>
      <c r="G1525" s="209"/>
      <c r="H1525" s="209"/>
      <c r="I1525" s="209"/>
      <c r="J1525" s="209"/>
      <c r="K1525" s="209"/>
      <c r="L1525" s="209"/>
      <c r="M1525" s="209"/>
    </row>
    <row r="1526">
      <c r="A1526" s="209"/>
      <c r="B1526" s="214"/>
      <c r="C1526" s="209"/>
      <c r="D1526" s="209"/>
      <c r="E1526" s="209"/>
      <c r="F1526" s="209"/>
      <c r="G1526" s="209"/>
      <c r="H1526" s="209"/>
      <c r="I1526" s="209"/>
      <c r="J1526" s="209"/>
      <c r="K1526" s="207"/>
      <c r="L1526" s="207"/>
      <c r="M1526" s="207"/>
    </row>
    <row r="1527">
      <c r="A1527" s="209"/>
      <c r="B1527" s="214"/>
      <c r="C1527" s="209"/>
      <c r="D1527" s="209"/>
      <c r="E1527" s="209"/>
      <c r="F1527" s="209"/>
      <c r="G1527" s="209"/>
      <c r="H1527" s="209"/>
      <c r="I1527" s="209"/>
      <c r="J1527" s="209"/>
      <c r="K1527" s="209"/>
      <c r="L1527" s="209"/>
      <c r="M1527" s="209"/>
    </row>
    <row r="1528">
      <c r="A1528" s="209"/>
      <c r="B1528" s="214"/>
      <c r="C1528" s="209"/>
      <c r="D1528" s="209"/>
      <c r="E1528" s="209"/>
      <c r="F1528" s="209"/>
      <c r="G1528" s="209"/>
      <c r="H1528" s="209"/>
      <c r="I1528" s="209"/>
      <c r="J1528" s="209"/>
      <c r="K1528" s="207"/>
      <c r="L1528" s="207"/>
      <c r="M1528" s="207"/>
    </row>
    <row r="1529">
      <c r="A1529" s="209"/>
      <c r="B1529" s="214"/>
      <c r="C1529" s="209"/>
      <c r="D1529" s="209"/>
      <c r="E1529" s="209"/>
      <c r="F1529" s="209"/>
      <c r="G1529" s="209"/>
      <c r="H1529" s="209"/>
      <c r="I1529" s="209"/>
      <c r="J1529" s="209"/>
      <c r="K1529" s="209"/>
      <c r="L1529" s="209"/>
      <c r="M1529" s="209"/>
    </row>
    <row r="1530">
      <c r="A1530" s="209"/>
      <c r="B1530" s="214"/>
      <c r="C1530" s="209"/>
      <c r="D1530" s="209"/>
      <c r="E1530" s="209"/>
      <c r="F1530" s="209"/>
      <c r="G1530" s="209"/>
      <c r="H1530" s="209"/>
      <c r="I1530" s="209"/>
      <c r="J1530" s="209"/>
      <c r="K1530" s="207"/>
      <c r="L1530" s="207"/>
      <c r="M1530" s="207"/>
    </row>
    <row r="1531">
      <c r="A1531" s="209"/>
      <c r="B1531" s="214"/>
      <c r="C1531" s="209"/>
      <c r="D1531" s="209"/>
      <c r="E1531" s="209"/>
      <c r="F1531" s="209"/>
      <c r="G1531" s="209"/>
      <c r="H1531" s="209"/>
      <c r="I1531" s="209"/>
      <c r="J1531" s="209"/>
      <c r="K1531" s="209"/>
      <c r="L1531" s="209"/>
      <c r="M1531" s="209"/>
    </row>
    <row r="1532">
      <c r="A1532" s="209"/>
      <c r="B1532" s="214"/>
      <c r="C1532" s="209"/>
      <c r="D1532" s="209"/>
      <c r="E1532" s="209"/>
      <c r="F1532" s="209"/>
      <c r="G1532" s="209"/>
      <c r="H1532" s="209"/>
      <c r="I1532" s="209"/>
      <c r="J1532" s="209"/>
      <c r="K1532" s="207"/>
      <c r="L1532" s="207"/>
      <c r="M1532" s="207"/>
    </row>
    <row r="1533">
      <c r="A1533" s="209"/>
      <c r="B1533" s="214"/>
      <c r="C1533" s="209"/>
      <c r="D1533" s="209"/>
      <c r="E1533" s="209"/>
      <c r="F1533" s="209"/>
      <c r="G1533" s="209"/>
      <c r="H1533" s="209"/>
      <c r="I1533" s="209"/>
      <c r="J1533" s="209"/>
      <c r="K1533" s="209"/>
      <c r="L1533" s="209"/>
      <c r="M1533" s="209"/>
    </row>
    <row r="1534">
      <c r="A1534" s="209"/>
      <c r="B1534" s="214"/>
      <c r="C1534" s="209"/>
      <c r="D1534" s="209"/>
      <c r="E1534" s="209"/>
      <c r="F1534" s="209"/>
      <c r="G1534" s="209"/>
      <c r="H1534" s="209"/>
      <c r="I1534" s="209"/>
      <c r="J1534" s="209"/>
      <c r="K1534" s="207"/>
      <c r="L1534" s="207"/>
      <c r="M1534" s="207"/>
    </row>
    <row r="1535">
      <c r="A1535" s="209"/>
      <c r="B1535" s="214"/>
      <c r="C1535" s="209"/>
      <c r="D1535" s="209"/>
      <c r="E1535" s="209"/>
      <c r="F1535" s="209"/>
      <c r="G1535" s="209"/>
      <c r="H1535" s="209"/>
      <c r="I1535" s="209"/>
      <c r="J1535" s="209"/>
      <c r="K1535" s="209"/>
      <c r="L1535" s="209"/>
      <c r="M1535" s="209"/>
    </row>
    <row r="1536">
      <c r="A1536" s="209"/>
      <c r="B1536" s="214"/>
      <c r="C1536" s="209"/>
      <c r="D1536" s="209"/>
      <c r="E1536" s="209"/>
      <c r="F1536" s="209"/>
      <c r="G1536" s="209"/>
      <c r="H1536" s="209"/>
      <c r="I1536" s="209"/>
      <c r="J1536" s="209"/>
      <c r="K1536" s="207"/>
      <c r="L1536" s="207"/>
      <c r="M1536" s="207"/>
    </row>
    <row r="1537">
      <c r="A1537" s="209"/>
      <c r="B1537" s="214"/>
      <c r="C1537" s="209"/>
      <c r="D1537" s="209"/>
      <c r="E1537" s="209"/>
      <c r="F1537" s="209"/>
      <c r="G1537" s="209"/>
      <c r="H1537" s="209"/>
      <c r="I1537" s="209"/>
      <c r="J1537" s="209"/>
      <c r="K1537" s="209"/>
      <c r="L1537" s="209"/>
      <c r="M1537" s="209"/>
    </row>
    <row r="1538">
      <c r="A1538" s="209"/>
      <c r="B1538" s="214"/>
      <c r="C1538" s="209"/>
      <c r="D1538" s="209"/>
      <c r="E1538" s="209"/>
      <c r="F1538" s="209"/>
      <c r="G1538" s="209"/>
      <c r="H1538" s="209"/>
      <c r="I1538" s="209"/>
      <c r="J1538" s="209"/>
      <c r="K1538" s="207"/>
      <c r="L1538" s="207"/>
      <c r="M1538" s="207"/>
    </row>
    <row r="1539">
      <c r="A1539" s="209"/>
      <c r="B1539" s="214"/>
      <c r="C1539" s="209"/>
      <c r="D1539" s="209"/>
      <c r="E1539" s="209"/>
      <c r="F1539" s="209"/>
      <c r="G1539" s="209"/>
      <c r="H1539" s="209"/>
      <c r="I1539" s="209"/>
      <c r="J1539" s="209"/>
      <c r="K1539" s="209"/>
      <c r="L1539" s="209"/>
      <c r="M1539" s="209"/>
    </row>
    <row r="1540">
      <c r="A1540" s="209"/>
      <c r="B1540" s="214"/>
      <c r="C1540" s="209"/>
      <c r="D1540" s="209"/>
      <c r="E1540" s="209"/>
      <c r="F1540" s="209"/>
      <c r="G1540" s="209"/>
      <c r="H1540" s="209"/>
      <c r="I1540" s="209"/>
      <c r="J1540" s="209"/>
      <c r="K1540" s="207"/>
      <c r="L1540" s="207"/>
      <c r="M1540" s="207"/>
    </row>
    <row r="1541">
      <c r="A1541" s="209"/>
      <c r="B1541" s="214"/>
      <c r="C1541" s="209"/>
      <c r="D1541" s="209"/>
      <c r="E1541" s="209"/>
      <c r="F1541" s="209"/>
      <c r="G1541" s="209"/>
      <c r="H1541" s="209"/>
      <c r="I1541" s="209"/>
      <c r="J1541" s="209"/>
      <c r="K1541" s="209"/>
      <c r="L1541" s="209"/>
      <c r="M1541" s="209"/>
    </row>
    <row r="1542">
      <c r="A1542" s="209"/>
      <c r="B1542" s="214"/>
      <c r="C1542" s="209"/>
      <c r="D1542" s="209"/>
      <c r="E1542" s="209"/>
      <c r="F1542" s="209"/>
      <c r="G1542" s="209"/>
      <c r="H1542" s="209"/>
      <c r="I1542" s="209"/>
      <c r="J1542" s="209"/>
      <c r="K1542" s="207"/>
      <c r="L1542" s="207"/>
      <c r="M1542" s="207"/>
    </row>
    <row r="1543">
      <c r="A1543" s="209"/>
      <c r="B1543" s="214"/>
      <c r="C1543" s="209"/>
      <c r="D1543" s="209"/>
      <c r="E1543" s="209"/>
      <c r="F1543" s="209"/>
      <c r="G1543" s="209"/>
      <c r="H1543" s="209"/>
      <c r="I1543" s="209"/>
      <c r="J1543" s="209"/>
      <c r="K1543" s="209"/>
      <c r="L1543" s="209"/>
      <c r="M1543" s="209"/>
    </row>
    <row r="1544">
      <c r="A1544" s="209"/>
      <c r="B1544" s="214"/>
      <c r="C1544" s="209"/>
      <c r="D1544" s="209"/>
      <c r="E1544" s="209"/>
      <c r="F1544" s="209"/>
      <c r="G1544" s="209"/>
      <c r="H1544" s="209"/>
      <c r="I1544" s="209"/>
      <c r="J1544" s="209"/>
      <c r="K1544" s="207"/>
      <c r="L1544" s="207"/>
      <c r="M1544" s="207"/>
    </row>
    <row r="1545">
      <c r="A1545" s="209"/>
      <c r="B1545" s="214"/>
      <c r="C1545" s="209"/>
      <c r="D1545" s="209"/>
      <c r="E1545" s="209"/>
      <c r="F1545" s="209"/>
      <c r="G1545" s="209"/>
      <c r="H1545" s="209"/>
      <c r="I1545" s="209"/>
      <c r="J1545" s="209"/>
      <c r="K1545" s="209"/>
      <c r="L1545" s="209"/>
      <c r="M1545" s="209"/>
    </row>
    <row r="1546">
      <c r="A1546" s="209"/>
      <c r="B1546" s="214"/>
      <c r="C1546" s="209"/>
      <c r="D1546" s="209"/>
      <c r="E1546" s="209"/>
      <c r="F1546" s="209"/>
      <c r="G1546" s="209"/>
      <c r="H1546" s="209"/>
      <c r="I1546" s="209"/>
      <c r="J1546" s="209"/>
      <c r="K1546" s="207"/>
      <c r="L1546" s="207"/>
      <c r="M1546" s="207"/>
    </row>
    <row r="1547">
      <c r="A1547" s="209"/>
      <c r="B1547" s="214"/>
      <c r="C1547" s="209"/>
      <c r="D1547" s="209"/>
      <c r="E1547" s="209"/>
      <c r="F1547" s="209"/>
      <c r="G1547" s="209"/>
      <c r="H1547" s="209"/>
      <c r="I1547" s="209"/>
      <c r="J1547" s="209"/>
      <c r="K1547" s="209"/>
      <c r="L1547" s="209"/>
      <c r="M1547" s="209"/>
    </row>
    <row r="1548">
      <c r="A1548" s="209"/>
      <c r="B1548" s="214"/>
      <c r="C1548" s="209"/>
      <c r="D1548" s="209"/>
      <c r="E1548" s="209"/>
      <c r="F1548" s="209"/>
      <c r="G1548" s="209"/>
      <c r="H1548" s="209"/>
      <c r="I1548" s="209"/>
      <c r="J1548" s="209"/>
      <c r="K1548" s="207"/>
      <c r="L1548" s="207"/>
      <c r="M1548" s="207"/>
    </row>
    <row r="1549">
      <c r="A1549" s="209"/>
      <c r="B1549" s="214"/>
      <c r="C1549" s="209"/>
      <c r="D1549" s="209"/>
      <c r="E1549" s="209"/>
      <c r="F1549" s="209"/>
      <c r="G1549" s="209"/>
      <c r="H1549" s="209"/>
      <c r="I1549" s="209"/>
      <c r="J1549" s="209"/>
      <c r="K1549" s="209"/>
      <c r="L1549" s="209"/>
      <c r="M1549" s="209"/>
    </row>
    <row r="1550">
      <c r="A1550" s="209"/>
      <c r="B1550" s="214"/>
      <c r="C1550" s="209"/>
      <c r="D1550" s="209"/>
      <c r="E1550" s="209"/>
      <c r="F1550" s="209"/>
      <c r="G1550" s="209"/>
      <c r="H1550" s="209"/>
      <c r="I1550" s="209"/>
      <c r="J1550" s="209"/>
      <c r="K1550" s="207"/>
      <c r="L1550" s="207"/>
      <c r="M1550" s="207"/>
    </row>
    <row r="1551">
      <c r="A1551" s="209"/>
      <c r="B1551" s="214"/>
      <c r="C1551" s="209"/>
      <c r="D1551" s="209"/>
      <c r="E1551" s="209"/>
      <c r="F1551" s="209"/>
      <c r="G1551" s="209"/>
      <c r="H1551" s="209"/>
      <c r="I1551" s="209"/>
      <c r="J1551" s="209"/>
      <c r="K1551" s="209"/>
      <c r="L1551" s="209"/>
      <c r="M1551" s="209"/>
    </row>
    <row r="1552">
      <c r="A1552" s="209"/>
      <c r="B1552" s="214"/>
      <c r="C1552" s="209"/>
      <c r="D1552" s="209"/>
      <c r="E1552" s="209"/>
      <c r="F1552" s="209"/>
      <c r="G1552" s="209"/>
      <c r="H1552" s="209"/>
      <c r="I1552" s="209"/>
      <c r="J1552" s="209"/>
      <c r="K1552" s="207"/>
      <c r="L1552" s="207"/>
      <c r="M1552" s="207"/>
    </row>
    <row r="1553">
      <c r="A1553" s="209"/>
      <c r="B1553" s="214"/>
      <c r="C1553" s="209"/>
      <c r="D1553" s="209"/>
      <c r="E1553" s="209"/>
      <c r="F1553" s="209"/>
      <c r="G1553" s="209"/>
      <c r="H1553" s="209"/>
      <c r="I1553" s="209"/>
      <c r="J1553" s="209"/>
      <c r="K1553" s="209"/>
      <c r="L1553" s="209"/>
      <c r="M1553" s="209"/>
    </row>
    <row r="1554">
      <c r="A1554" s="209"/>
      <c r="B1554" s="214"/>
      <c r="C1554" s="209"/>
      <c r="D1554" s="209"/>
      <c r="E1554" s="209"/>
      <c r="F1554" s="209"/>
      <c r="G1554" s="209"/>
      <c r="H1554" s="209"/>
      <c r="I1554" s="209"/>
      <c r="J1554" s="209"/>
      <c r="K1554" s="207"/>
      <c r="L1554" s="207"/>
      <c r="M1554" s="207"/>
    </row>
    <row r="1555">
      <c r="A1555" s="209"/>
      <c r="B1555" s="214"/>
      <c r="C1555" s="209"/>
      <c r="D1555" s="209"/>
      <c r="E1555" s="209"/>
      <c r="F1555" s="209"/>
      <c r="G1555" s="209"/>
      <c r="H1555" s="209"/>
      <c r="I1555" s="209"/>
      <c r="J1555" s="209"/>
      <c r="K1555" s="209"/>
      <c r="L1555" s="209"/>
      <c r="M1555" s="209"/>
    </row>
    <row r="1556">
      <c r="A1556" s="209"/>
      <c r="B1556" s="214"/>
      <c r="C1556" s="209"/>
      <c r="D1556" s="209"/>
      <c r="E1556" s="209"/>
      <c r="F1556" s="209"/>
      <c r="G1556" s="209"/>
      <c r="H1556" s="209"/>
      <c r="I1556" s="209"/>
      <c r="J1556" s="209"/>
      <c r="K1556" s="207"/>
      <c r="L1556" s="207"/>
      <c r="M1556" s="207"/>
    </row>
    <row r="1557">
      <c r="A1557" s="209"/>
      <c r="B1557" s="214"/>
      <c r="C1557" s="209"/>
      <c r="D1557" s="209"/>
      <c r="E1557" s="209"/>
      <c r="F1557" s="209"/>
      <c r="G1557" s="209"/>
      <c r="H1557" s="209"/>
      <c r="I1557" s="209"/>
      <c r="J1557" s="209"/>
      <c r="K1557" s="209"/>
      <c r="L1557" s="209"/>
      <c r="M1557" s="209"/>
    </row>
    <row r="1558">
      <c r="A1558" s="209"/>
      <c r="B1558" s="214"/>
      <c r="C1558" s="209"/>
      <c r="D1558" s="209"/>
      <c r="E1558" s="209"/>
      <c r="F1558" s="209"/>
      <c r="G1558" s="209"/>
      <c r="H1558" s="209"/>
      <c r="I1558" s="209"/>
      <c r="J1558" s="209"/>
      <c r="K1558" s="207"/>
      <c r="L1558" s="207"/>
      <c r="M1558" s="207"/>
    </row>
    <row r="1559">
      <c r="A1559" s="209"/>
      <c r="B1559" s="214"/>
      <c r="C1559" s="209"/>
      <c r="D1559" s="209"/>
      <c r="E1559" s="209"/>
      <c r="F1559" s="209"/>
      <c r="G1559" s="209"/>
      <c r="H1559" s="209"/>
      <c r="I1559" s="209"/>
      <c r="J1559" s="209"/>
      <c r="K1559" s="209"/>
      <c r="L1559" s="209"/>
      <c r="M1559" s="209"/>
    </row>
    <row r="1560">
      <c r="A1560" s="209"/>
      <c r="B1560" s="214"/>
      <c r="C1560" s="209"/>
      <c r="D1560" s="209"/>
      <c r="E1560" s="209"/>
      <c r="F1560" s="209"/>
      <c r="G1560" s="209"/>
      <c r="H1560" s="209"/>
      <c r="I1560" s="209"/>
      <c r="J1560" s="209"/>
      <c r="K1560" s="207"/>
      <c r="L1560" s="207"/>
      <c r="M1560" s="207"/>
    </row>
    <row r="1561">
      <c r="A1561" s="209"/>
      <c r="B1561" s="214"/>
      <c r="C1561" s="209"/>
      <c r="D1561" s="209"/>
      <c r="E1561" s="209"/>
      <c r="F1561" s="209"/>
      <c r="G1561" s="209"/>
      <c r="H1561" s="209"/>
      <c r="I1561" s="209"/>
      <c r="J1561" s="209"/>
      <c r="K1561" s="209"/>
      <c r="L1561" s="209"/>
      <c r="M1561" s="209"/>
    </row>
    <row r="1562">
      <c r="A1562" s="209"/>
      <c r="B1562" s="214"/>
      <c r="C1562" s="209"/>
      <c r="D1562" s="209"/>
      <c r="E1562" s="209"/>
      <c r="F1562" s="209"/>
      <c r="G1562" s="209"/>
      <c r="H1562" s="209"/>
      <c r="I1562" s="209"/>
      <c r="J1562" s="209"/>
      <c r="K1562" s="207"/>
      <c r="L1562" s="207"/>
      <c r="M1562" s="207"/>
    </row>
    <row r="1563">
      <c r="A1563" s="209"/>
      <c r="B1563" s="214"/>
      <c r="C1563" s="209"/>
      <c r="D1563" s="209"/>
      <c r="E1563" s="209"/>
      <c r="F1563" s="209"/>
      <c r="G1563" s="209"/>
      <c r="H1563" s="209"/>
      <c r="I1563" s="209"/>
      <c r="J1563" s="209"/>
      <c r="K1563" s="209"/>
      <c r="L1563" s="209"/>
      <c r="M1563" s="209"/>
    </row>
    <row r="1564">
      <c r="A1564" s="209"/>
      <c r="B1564" s="214"/>
      <c r="C1564" s="209"/>
      <c r="D1564" s="209"/>
      <c r="E1564" s="209"/>
      <c r="F1564" s="209"/>
      <c r="G1564" s="209"/>
      <c r="H1564" s="209"/>
      <c r="I1564" s="209"/>
      <c r="J1564" s="209"/>
      <c r="K1564" s="207"/>
      <c r="L1564" s="207"/>
      <c r="M1564" s="207"/>
    </row>
    <row r="1565">
      <c r="A1565" s="209"/>
      <c r="B1565" s="214"/>
      <c r="C1565" s="209"/>
      <c r="D1565" s="209"/>
      <c r="E1565" s="209"/>
      <c r="F1565" s="209"/>
      <c r="G1565" s="209"/>
      <c r="H1565" s="209"/>
      <c r="I1565" s="209"/>
      <c r="J1565" s="209"/>
      <c r="K1565" s="209"/>
      <c r="L1565" s="209"/>
      <c r="M1565" s="209"/>
    </row>
    <row r="1566">
      <c r="A1566" s="209"/>
      <c r="B1566" s="214"/>
      <c r="C1566" s="209"/>
      <c r="D1566" s="209"/>
      <c r="E1566" s="209"/>
      <c r="F1566" s="209"/>
      <c r="G1566" s="209"/>
      <c r="H1566" s="209"/>
      <c r="I1566" s="209"/>
      <c r="J1566" s="209"/>
      <c r="K1566" s="207"/>
      <c r="L1566" s="207"/>
      <c r="M1566" s="207"/>
    </row>
    <row r="1567">
      <c r="A1567" s="209"/>
      <c r="B1567" s="214"/>
      <c r="C1567" s="209"/>
      <c r="D1567" s="209"/>
      <c r="E1567" s="209"/>
      <c r="F1567" s="209"/>
      <c r="G1567" s="209"/>
      <c r="H1567" s="209"/>
      <c r="I1567" s="209"/>
      <c r="J1567" s="209"/>
      <c r="K1567" s="209"/>
      <c r="L1567" s="209"/>
      <c r="M1567" s="209"/>
    </row>
    <row r="1568">
      <c r="A1568" s="209"/>
      <c r="B1568" s="214"/>
      <c r="C1568" s="209"/>
      <c r="D1568" s="209"/>
      <c r="E1568" s="209"/>
      <c r="F1568" s="209"/>
      <c r="G1568" s="209"/>
      <c r="H1568" s="209"/>
      <c r="I1568" s="209"/>
      <c r="J1568" s="209"/>
      <c r="K1568" s="207"/>
      <c r="L1568" s="207"/>
      <c r="M1568" s="207"/>
    </row>
    <row r="1569">
      <c r="A1569" s="209"/>
      <c r="B1569" s="214"/>
      <c r="C1569" s="209"/>
      <c r="D1569" s="209"/>
      <c r="E1569" s="209"/>
      <c r="F1569" s="209"/>
      <c r="G1569" s="209"/>
      <c r="H1569" s="209"/>
      <c r="I1569" s="209"/>
      <c r="J1569" s="209"/>
      <c r="K1569" s="209"/>
      <c r="L1569" s="209"/>
      <c r="M1569" s="209"/>
    </row>
    <row r="1570">
      <c r="A1570" s="209"/>
      <c r="B1570" s="214"/>
      <c r="C1570" s="209"/>
      <c r="D1570" s="209"/>
      <c r="E1570" s="209"/>
      <c r="F1570" s="209"/>
      <c r="G1570" s="209"/>
      <c r="H1570" s="209"/>
      <c r="I1570" s="209"/>
      <c r="J1570" s="209"/>
      <c r="K1570" s="207"/>
      <c r="L1570" s="207"/>
      <c r="M1570" s="207"/>
    </row>
    <row r="1571">
      <c r="A1571" s="209"/>
      <c r="B1571" s="214"/>
      <c r="C1571" s="209"/>
      <c r="D1571" s="209"/>
      <c r="E1571" s="209"/>
      <c r="F1571" s="209"/>
      <c r="G1571" s="209"/>
      <c r="H1571" s="209"/>
      <c r="I1571" s="209"/>
      <c r="J1571" s="209"/>
      <c r="K1571" s="209"/>
      <c r="L1571" s="209"/>
      <c r="M1571" s="209"/>
    </row>
    <row r="1572">
      <c r="A1572" s="209"/>
      <c r="B1572" s="214"/>
      <c r="C1572" s="209"/>
      <c r="D1572" s="209"/>
      <c r="E1572" s="209"/>
      <c r="F1572" s="209"/>
      <c r="G1572" s="209"/>
      <c r="H1572" s="209"/>
      <c r="I1572" s="209"/>
      <c r="J1572" s="209"/>
      <c r="K1572" s="207"/>
      <c r="L1572" s="207"/>
      <c r="M1572" s="207"/>
    </row>
    <row r="1573">
      <c r="A1573" s="209"/>
      <c r="B1573" s="214"/>
      <c r="C1573" s="209"/>
      <c r="D1573" s="209"/>
      <c r="E1573" s="209"/>
      <c r="F1573" s="209"/>
      <c r="G1573" s="209"/>
      <c r="H1573" s="209"/>
      <c r="I1573" s="209"/>
      <c r="J1573" s="209"/>
      <c r="K1573" s="209"/>
      <c r="L1573" s="209"/>
      <c r="M1573" s="209"/>
    </row>
    <row r="1574">
      <c r="A1574" s="209"/>
      <c r="B1574" s="214"/>
      <c r="C1574" s="209"/>
      <c r="D1574" s="209"/>
      <c r="E1574" s="209"/>
      <c r="F1574" s="209"/>
      <c r="G1574" s="209"/>
      <c r="H1574" s="209"/>
      <c r="I1574" s="209"/>
      <c r="J1574" s="209"/>
      <c r="K1574" s="207"/>
      <c r="L1574" s="207"/>
      <c r="M1574" s="207"/>
    </row>
    <row r="1575">
      <c r="A1575" s="209"/>
      <c r="B1575" s="214"/>
      <c r="C1575" s="209"/>
      <c r="D1575" s="209"/>
      <c r="E1575" s="209"/>
      <c r="F1575" s="209"/>
      <c r="G1575" s="209"/>
      <c r="H1575" s="209"/>
      <c r="I1575" s="209"/>
      <c r="J1575" s="209"/>
      <c r="K1575" s="209"/>
      <c r="L1575" s="209"/>
      <c r="M1575" s="209"/>
    </row>
    <row r="1576">
      <c r="A1576" s="209"/>
      <c r="B1576" s="214"/>
      <c r="C1576" s="209"/>
      <c r="D1576" s="209"/>
      <c r="E1576" s="209"/>
      <c r="F1576" s="209"/>
      <c r="G1576" s="209"/>
      <c r="H1576" s="209"/>
      <c r="I1576" s="209"/>
      <c r="J1576" s="209"/>
      <c r="K1576" s="207"/>
      <c r="L1576" s="207"/>
      <c r="M1576" s="207"/>
    </row>
    <row r="1577">
      <c r="A1577" s="209"/>
      <c r="B1577" s="214"/>
      <c r="C1577" s="209"/>
      <c r="D1577" s="209"/>
      <c r="E1577" s="209"/>
      <c r="F1577" s="209"/>
      <c r="G1577" s="209"/>
      <c r="H1577" s="209"/>
      <c r="I1577" s="209"/>
      <c r="J1577" s="209"/>
      <c r="K1577" s="209"/>
      <c r="L1577" s="209"/>
      <c r="M1577" s="209"/>
    </row>
    <row r="1578">
      <c r="A1578" s="209"/>
      <c r="B1578" s="214"/>
      <c r="C1578" s="209"/>
      <c r="D1578" s="209"/>
      <c r="E1578" s="209"/>
      <c r="F1578" s="209"/>
      <c r="G1578" s="209"/>
      <c r="H1578" s="209"/>
      <c r="I1578" s="209"/>
      <c r="J1578" s="209"/>
      <c r="K1578" s="207"/>
      <c r="L1578" s="207"/>
      <c r="M1578" s="207"/>
    </row>
    <row r="1579">
      <c r="A1579" s="209"/>
      <c r="B1579" s="214"/>
      <c r="C1579" s="209"/>
      <c r="D1579" s="209"/>
      <c r="E1579" s="209"/>
      <c r="F1579" s="209"/>
      <c r="G1579" s="209"/>
      <c r="H1579" s="209"/>
      <c r="I1579" s="209"/>
      <c r="J1579" s="209"/>
      <c r="K1579" s="209"/>
      <c r="L1579" s="209"/>
      <c r="M1579" s="209"/>
    </row>
    <row r="1580">
      <c r="A1580" s="209"/>
      <c r="B1580" s="214"/>
      <c r="C1580" s="209"/>
      <c r="D1580" s="209"/>
      <c r="E1580" s="209"/>
      <c r="F1580" s="209"/>
      <c r="G1580" s="209"/>
      <c r="H1580" s="209"/>
      <c r="I1580" s="209"/>
      <c r="J1580" s="209"/>
      <c r="K1580" s="207"/>
      <c r="L1580" s="207"/>
      <c r="M1580" s="207"/>
    </row>
    <row r="1581">
      <c r="A1581" s="209"/>
      <c r="B1581" s="214"/>
      <c r="C1581" s="209"/>
      <c r="D1581" s="209"/>
      <c r="E1581" s="209"/>
      <c r="F1581" s="209"/>
      <c r="G1581" s="209"/>
      <c r="H1581" s="209"/>
      <c r="I1581" s="209"/>
      <c r="J1581" s="209"/>
      <c r="K1581" s="209"/>
      <c r="L1581" s="209"/>
      <c r="M1581" s="209"/>
    </row>
    <row r="1582">
      <c r="A1582" s="209"/>
      <c r="B1582" s="214"/>
      <c r="C1582" s="209"/>
      <c r="D1582" s="209"/>
      <c r="E1582" s="209"/>
      <c r="F1582" s="209"/>
      <c r="G1582" s="209"/>
      <c r="H1582" s="209"/>
      <c r="I1582" s="209"/>
      <c r="J1582" s="209"/>
      <c r="K1582" s="207"/>
      <c r="L1582" s="207"/>
      <c r="M1582" s="207"/>
    </row>
    <row r="1583">
      <c r="A1583" s="209"/>
      <c r="B1583" s="214"/>
      <c r="C1583" s="209"/>
      <c r="D1583" s="209"/>
      <c r="E1583" s="209"/>
      <c r="F1583" s="209"/>
      <c r="G1583" s="209"/>
      <c r="H1583" s="209"/>
      <c r="I1583" s="209"/>
      <c r="J1583" s="209"/>
      <c r="K1583" s="209"/>
      <c r="L1583" s="209"/>
      <c r="M1583" s="209"/>
    </row>
    <row r="1584">
      <c r="A1584" s="209"/>
      <c r="B1584" s="214"/>
      <c r="C1584" s="209"/>
      <c r="D1584" s="209"/>
      <c r="E1584" s="209"/>
      <c r="F1584" s="209"/>
      <c r="G1584" s="209"/>
      <c r="H1584" s="209"/>
      <c r="I1584" s="209"/>
      <c r="J1584" s="209"/>
      <c r="K1584" s="207"/>
      <c r="L1584" s="207"/>
      <c r="M1584" s="207"/>
    </row>
    <row r="1585">
      <c r="A1585" s="209"/>
      <c r="B1585" s="214"/>
      <c r="C1585" s="209"/>
      <c r="D1585" s="209"/>
      <c r="E1585" s="209"/>
      <c r="F1585" s="209"/>
      <c r="G1585" s="209"/>
      <c r="H1585" s="209"/>
      <c r="I1585" s="209"/>
      <c r="J1585" s="209"/>
      <c r="K1585" s="209"/>
      <c r="L1585" s="209"/>
      <c r="M1585" s="209"/>
    </row>
    <row r="1586">
      <c r="A1586" s="209"/>
      <c r="B1586" s="214"/>
      <c r="C1586" s="209"/>
      <c r="D1586" s="209"/>
      <c r="E1586" s="209"/>
      <c r="F1586" s="209"/>
      <c r="G1586" s="209"/>
      <c r="H1586" s="209"/>
      <c r="I1586" s="209"/>
      <c r="J1586" s="209"/>
      <c r="K1586" s="207"/>
      <c r="L1586" s="207"/>
      <c r="M1586" s="207"/>
    </row>
    <row r="1587">
      <c r="A1587" s="209"/>
      <c r="B1587" s="214"/>
      <c r="C1587" s="209"/>
      <c r="D1587" s="209"/>
      <c r="E1587" s="209"/>
      <c r="F1587" s="209"/>
      <c r="G1587" s="209"/>
      <c r="H1587" s="209"/>
      <c r="I1587" s="209"/>
      <c r="J1587" s="209"/>
      <c r="K1587" s="209"/>
      <c r="L1587" s="209"/>
      <c r="M1587" s="209"/>
    </row>
    <row r="1588">
      <c r="A1588" s="209"/>
      <c r="B1588" s="214"/>
      <c r="C1588" s="209"/>
      <c r="D1588" s="209"/>
      <c r="E1588" s="209"/>
      <c r="F1588" s="209"/>
      <c r="G1588" s="209"/>
      <c r="H1588" s="209"/>
      <c r="I1588" s="209"/>
      <c r="J1588" s="209"/>
      <c r="K1588" s="207"/>
      <c r="L1588" s="207"/>
      <c r="M1588" s="207"/>
    </row>
    <row r="1589">
      <c r="A1589" s="209"/>
      <c r="B1589" s="214"/>
      <c r="C1589" s="209"/>
      <c r="D1589" s="209"/>
      <c r="E1589" s="209"/>
      <c r="F1589" s="209"/>
      <c r="G1589" s="209"/>
      <c r="H1589" s="209"/>
      <c r="I1589" s="209"/>
      <c r="J1589" s="209"/>
      <c r="K1589" s="209"/>
      <c r="L1589" s="209"/>
      <c r="M1589" s="209"/>
    </row>
    <row r="1590">
      <c r="A1590" s="209"/>
      <c r="B1590" s="214"/>
      <c r="C1590" s="209"/>
      <c r="D1590" s="209"/>
      <c r="E1590" s="209"/>
      <c r="F1590" s="209"/>
      <c r="G1590" s="209"/>
      <c r="H1590" s="209"/>
      <c r="I1590" s="209"/>
      <c r="J1590" s="209"/>
      <c r="K1590" s="207"/>
      <c r="L1590" s="207"/>
      <c r="M1590" s="207"/>
    </row>
    <row r="1591">
      <c r="A1591" s="209"/>
      <c r="B1591" s="214"/>
      <c r="C1591" s="209"/>
      <c r="D1591" s="209"/>
      <c r="E1591" s="209"/>
      <c r="F1591" s="209"/>
      <c r="G1591" s="209"/>
      <c r="H1591" s="209"/>
      <c r="I1591" s="209"/>
      <c r="J1591" s="209"/>
      <c r="K1591" s="209"/>
      <c r="L1591" s="209"/>
      <c r="M1591" s="209"/>
    </row>
    <row r="1592">
      <c r="A1592" s="209"/>
      <c r="B1592" s="214"/>
      <c r="C1592" s="209"/>
      <c r="D1592" s="209"/>
      <c r="E1592" s="209"/>
      <c r="F1592" s="209"/>
      <c r="G1592" s="209"/>
      <c r="H1592" s="209"/>
      <c r="I1592" s="209"/>
      <c r="J1592" s="209"/>
      <c r="K1592" s="207"/>
      <c r="L1592" s="207"/>
      <c r="M1592" s="207"/>
    </row>
    <row r="1593">
      <c r="A1593" s="209"/>
      <c r="B1593" s="214"/>
      <c r="C1593" s="209"/>
      <c r="D1593" s="209"/>
      <c r="E1593" s="209"/>
      <c r="F1593" s="209"/>
      <c r="G1593" s="209"/>
      <c r="H1593" s="209"/>
      <c r="I1593" s="209"/>
      <c r="J1593" s="209"/>
      <c r="K1593" s="209"/>
      <c r="L1593" s="209"/>
      <c r="M1593" s="209"/>
    </row>
    <row r="1594">
      <c r="A1594" s="209"/>
      <c r="B1594" s="214"/>
      <c r="C1594" s="209"/>
      <c r="D1594" s="209"/>
      <c r="E1594" s="209"/>
      <c r="F1594" s="209"/>
      <c r="G1594" s="209"/>
      <c r="H1594" s="209"/>
      <c r="I1594" s="209"/>
      <c r="J1594" s="209"/>
      <c r="K1594" s="207"/>
      <c r="L1594" s="207"/>
      <c r="M1594" s="207"/>
    </row>
    <row r="1595">
      <c r="A1595" s="209"/>
      <c r="B1595" s="214"/>
      <c r="C1595" s="209"/>
      <c r="D1595" s="209"/>
      <c r="E1595" s="209"/>
      <c r="F1595" s="209"/>
      <c r="G1595" s="209"/>
      <c r="H1595" s="209"/>
      <c r="I1595" s="209"/>
      <c r="J1595" s="209"/>
      <c r="K1595" s="209"/>
      <c r="L1595" s="209"/>
      <c r="M1595" s="209"/>
    </row>
    <row r="1596">
      <c r="A1596" s="209"/>
      <c r="B1596" s="214"/>
      <c r="C1596" s="209"/>
      <c r="D1596" s="209"/>
      <c r="E1596" s="209"/>
      <c r="F1596" s="209"/>
      <c r="G1596" s="209"/>
      <c r="H1596" s="209"/>
      <c r="I1596" s="209"/>
      <c r="J1596" s="209"/>
      <c r="K1596" s="207"/>
      <c r="L1596" s="207"/>
      <c r="M1596" s="207"/>
    </row>
    <row r="1597">
      <c r="A1597" s="209"/>
      <c r="B1597" s="214"/>
      <c r="C1597" s="209"/>
      <c r="D1597" s="209"/>
      <c r="E1597" s="209"/>
      <c r="F1597" s="209"/>
      <c r="G1597" s="209"/>
      <c r="H1597" s="209"/>
      <c r="I1597" s="209"/>
      <c r="J1597" s="209"/>
      <c r="K1597" s="209"/>
      <c r="L1597" s="209"/>
      <c r="M1597" s="209"/>
    </row>
    <row r="1598">
      <c r="A1598" s="209"/>
      <c r="B1598" s="214"/>
      <c r="C1598" s="209"/>
      <c r="D1598" s="209"/>
      <c r="E1598" s="209"/>
      <c r="F1598" s="209"/>
      <c r="G1598" s="209"/>
      <c r="H1598" s="209"/>
      <c r="I1598" s="209"/>
      <c r="J1598" s="209"/>
      <c r="K1598" s="207"/>
      <c r="L1598" s="207"/>
      <c r="M1598" s="207"/>
    </row>
    <row r="1599">
      <c r="A1599" s="209"/>
      <c r="B1599" s="214"/>
      <c r="C1599" s="209"/>
      <c r="D1599" s="209"/>
      <c r="E1599" s="209"/>
      <c r="F1599" s="209"/>
      <c r="G1599" s="209"/>
      <c r="H1599" s="209"/>
      <c r="I1599" s="209"/>
      <c r="J1599" s="209"/>
      <c r="K1599" s="209"/>
      <c r="L1599" s="209"/>
      <c r="M1599" s="209"/>
    </row>
    <row r="1600">
      <c r="A1600" s="209"/>
      <c r="B1600" s="214"/>
      <c r="C1600" s="209"/>
      <c r="D1600" s="209"/>
      <c r="E1600" s="209"/>
      <c r="F1600" s="209"/>
      <c r="G1600" s="209"/>
      <c r="H1600" s="209"/>
      <c r="I1600" s="209"/>
      <c r="J1600" s="209"/>
      <c r="K1600" s="207"/>
      <c r="L1600" s="207"/>
      <c r="M1600" s="207"/>
    </row>
    <row r="1601">
      <c r="A1601" s="209"/>
      <c r="B1601" s="214"/>
      <c r="C1601" s="209"/>
      <c r="D1601" s="209"/>
      <c r="E1601" s="209"/>
      <c r="F1601" s="209"/>
      <c r="G1601" s="209"/>
      <c r="H1601" s="209"/>
      <c r="I1601" s="209"/>
      <c r="J1601" s="209"/>
      <c r="K1601" s="209"/>
      <c r="L1601" s="209"/>
      <c r="M1601" s="209"/>
    </row>
    <row r="1602">
      <c r="A1602" s="209"/>
      <c r="B1602" s="214"/>
      <c r="C1602" s="209"/>
      <c r="D1602" s="209"/>
      <c r="E1602" s="209"/>
      <c r="F1602" s="209"/>
      <c r="G1602" s="209"/>
      <c r="H1602" s="209"/>
      <c r="I1602" s="209"/>
      <c r="J1602" s="209"/>
      <c r="K1602" s="207"/>
      <c r="L1602" s="207"/>
      <c r="M1602" s="207"/>
    </row>
    <row r="1603">
      <c r="A1603" s="209"/>
      <c r="B1603" s="214"/>
      <c r="C1603" s="209"/>
      <c r="D1603" s="209"/>
      <c r="E1603" s="209"/>
      <c r="F1603" s="209"/>
      <c r="G1603" s="209"/>
      <c r="H1603" s="209"/>
      <c r="I1603" s="209"/>
      <c r="J1603" s="209"/>
      <c r="K1603" s="209"/>
      <c r="L1603" s="209"/>
      <c r="M1603" s="209"/>
    </row>
    <row r="1604">
      <c r="A1604" s="209"/>
      <c r="B1604" s="214"/>
      <c r="C1604" s="209"/>
      <c r="D1604" s="209"/>
      <c r="E1604" s="209"/>
      <c r="F1604" s="209"/>
      <c r="G1604" s="209"/>
      <c r="H1604" s="209"/>
      <c r="I1604" s="209"/>
      <c r="J1604" s="209"/>
      <c r="K1604" s="207"/>
      <c r="L1604" s="207"/>
      <c r="M1604" s="207"/>
    </row>
    <row r="1605">
      <c r="A1605" s="209"/>
      <c r="B1605" s="214"/>
      <c r="C1605" s="209"/>
      <c r="D1605" s="209"/>
      <c r="E1605" s="209"/>
      <c r="F1605" s="209"/>
      <c r="G1605" s="209"/>
      <c r="H1605" s="209"/>
      <c r="I1605" s="209"/>
      <c r="J1605" s="209"/>
      <c r="K1605" s="209"/>
      <c r="L1605" s="209"/>
      <c r="M1605" s="209"/>
    </row>
    <row r="1606">
      <c r="A1606" s="209"/>
      <c r="B1606" s="214"/>
      <c r="C1606" s="209"/>
      <c r="D1606" s="209"/>
      <c r="E1606" s="209"/>
      <c r="F1606" s="209"/>
      <c r="G1606" s="209"/>
      <c r="H1606" s="209"/>
      <c r="I1606" s="209"/>
      <c r="J1606" s="209"/>
      <c r="K1606" s="207"/>
      <c r="L1606" s="207"/>
      <c r="M1606" s="207"/>
    </row>
    <row r="1607">
      <c r="A1607" s="209"/>
      <c r="B1607" s="214"/>
      <c r="C1607" s="209"/>
      <c r="D1607" s="209"/>
      <c r="E1607" s="209"/>
      <c r="F1607" s="209"/>
      <c r="G1607" s="209"/>
      <c r="H1607" s="209"/>
      <c r="I1607" s="209"/>
      <c r="J1607" s="209"/>
      <c r="K1607" s="209"/>
      <c r="L1607" s="209"/>
      <c r="M1607" s="209"/>
    </row>
    <row r="1608">
      <c r="A1608" s="209"/>
      <c r="B1608" s="214"/>
      <c r="C1608" s="209"/>
      <c r="D1608" s="209"/>
      <c r="E1608" s="209"/>
      <c r="F1608" s="209"/>
      <c r="G1608" s="209"/>
      <c r="H1608" s="209"/>
      <c r="I1608" s="209"/>
      <c r="J1608" s="209"/>
      <c r="K1608" s="207"/>
      <c r="L1608" s="207"/>
      <c r="M1608" s="207"/>
    </row>
    <row r="1609">
      <c r="A1609" s="209"/>
      <c r="B1609" s="214"/>
      <c r="C1609" s="209"/>
      <c r="D1609" s="209"/>
      <c r="E1609" s="209"/>
      <c r="F1609" s="209"/>
      <c r="G1609" s="209"/>
      <c r="H1609" s="209"/>
      <c r="I1609" s="209"/>
      <c r="J1609" s="209"/>
      <c r="K1609" s="209"/>
      <c r="L1609" s="209"/>
      <c r="M1609" s="209"/>
    </row>
    <row r="1610">
      <c r="A1610" s="209"/>
      <c r="B1610" s="214"/>
      <c r="C1610" s="209"/>
      <c r="D1610" s="209"/>
      <c r="E1610" s="209"/>
      <c r="F1610" s="209"/>
      <c r="G1610" s="209"/>
      <c r="H1610" s="209"/>
      <c r="I1610" s="209"/>
      <c r="J1610" s="209"/>
      <c r="K1610" s="207"/>
      <c r="L1610" s="207"/>
      <c r="M1610" s="207"/>
    </row>
    <row r="1611">
      <c r="A1611" s="209"/>
      <c r="B1611" s="214"/>
      <c r="C1611" s="209"/>
      <c r="D1611" s="209"/>
      <c r="E1611" s="209"/>
      <c r="F1611" s="209"/>
      <c r="G1611" s="209"/>
      <c r="H1611" s="209"/>
      <c r="I1611" s="209"/>
      <c r="J1611" s="209"/>
      <c r="K1611" s="209"/>
      <c r="L1611" s="209"/>
      <c r="M1611" s="209"/>
    </row>
    <row r="1612">
      <c r="A1612" s="209"/>
      <c r="B1612" s="214"/>
      <c r="C1612" s="209"/>
      <c r="D1612" s="209"/>
      <c r="E1612" s="209"/>
      <c r="F1612" s="209"/>
      <c r="G1612" s="209"/>
      <c r="H1612" s="209"/>
      <c r="I1612" s="209"/>
      <c r="J1612" s="209"/>
      <c r="K1612" s="207"/>
      <c r="L1612" s="207"/>
      <c r="M1612" s="207"/>
    </row>
    <row r="1613">
      <c r="A1613" s="209"/>
      <c r="B1613" s="214"/>
      <c r="C1613" s="209"/>
      <c r="D1613" s="209"/>
      <c r="E1613" s="209"/>
      <c r="F1613" s="209"/>
      <c r="G1613" s="209"/>
      <c r="H1613" s="209"/>
      <c r="I1613" s="209"/>
      <c r="J1613" s="209"/>
      <c r="K1613" s="209"/>
      <c r="L1613" s="209"/>
      <c r="M1613" s="209"/>
    </row>
    <row r="1614">
      <c r="A1614" s="209"/>
      <c r="B1614" s="214"/>
      <c r="C1614" s="209"/>
      <c r="D1614" s="209"/>
      <c r="E1614" s="209"/>
      <c r="F1614" s="209"/>
      <c r="G1614" s="209"/>
      <c r="H1614" s="209"/>
      <c r="I1614" s="209"/>
      <c r="J1614" s="209"/>
      <c r="K1614" s="207"/>
      <c r="L1614" s="207"/>
      <c r="M1614" s="207"/>
    </row>
    <row r="1615">
      <c r="A1615" s="209"/>
      <c r="B1615" s="214"/>
      <c r="C1615" s="209"/>
      <c r="D1615" s="209"/>
      <c r="E1615" s="209"/>
      <c r="F1615" s="209"/>
      <c r="G1615" s="209"/>
      <c r="H1615" s="209"/>
      <c r="I1615" s="209"/>
      <c r="J1615" s="209"/>
      <c r="K1615" s="209"/>
      <c r="L1615" s="209"/>
      <c r="M1615" s="209"/>
    </row>
    <row r="1616">
      <c r="A1616" s="209"/>
      <c r="B1616" s="214"/>
      <c r="C1616" s="209"/>
      <c r="D1616" s="209"/>
      <c r="E1616" s="209"/>
      <c r="F1616" s="209"/>
      <c r="G1616" s="209"/>
      <c r="H1616" s="209"/>
      <c r="I1616" s="209"/>
      <c r="J1616" s="209"/>
      <c r="K1616" s="207"/>
      <c r="L1616" s="207"/>
      <c r="M1616" s="207"/>
    </row>
    <row r="1617">
      <c r="A1617" s="209"/>
      <c r="B1617" s="214"/>
      <c r="C1617" s="209"/>
      <c r="D1617" s="209"/>
      <c r="E1617" s="209"/>
      <c r="F1617" s="209"/>
      <c r="G1617" s="209"/>
      <c r="H1617" s="209"/>
      <c r="I1617" s="209"/>
      <c r="J1617" s="209"/>
      <c r="K1617" s="209"/>
      <c r="L1617" s="209"/>
      <c r="M1617" s="209"/>
    </row>
    <row r="1618">
      <c r="A1618" s="209"/>
      <c r="B1618" s="214"/>
      <c r="C1618" s="209"/>
      <c r="D1618" s="209"/>
      <c r="E1618" s="209"/>
      <c r="F1618" s="209"/>
      <c r="G1618" s="209"/>
      <c r="H1618" s="209"/>
      <c r="I1618" s="209"/>
      <c r="J1618" s="209"/>
      <c r="K1618" s="207"/>
      <c r="L1618" s="207"/>
      <c r="M1618" s="207"/>
    </row>
    <row r="1619">
      <c r="A1619" s="209"/>
      <c r="B1619" s="214"/>
      <c r="C1619" s="209"/>
      <c r="D1619" s="209"/>
      <c r="E1619" s="209"/>
      <c r="F1619" s="209"/>
      <c r="G1619" s="209"/>
      <c r="H1619" s="209"/>
      <c r="I1619" s="209"/>
      <c r="J1619" s="209"/>
      <c r="K1619" s="209"/>
      <c r="L1619" s="209"/>
      <c r="M1619" s="209"/>
    </row>
    <row r="1620">
      <c r="A1620" s="209"/>
      <c r="B1620" s="214"/>
      <c r="C1620" s="209"/>
      <c r="D1620" s="209"/>
      <c r="E1620" s="209"/>
      <c r="F1620" s="209"/>
      <c r="G1620" s="209"/>
      <c r="H1620" s="209"/>
      <c r="I1620" s="209"/>
      <c r="J1620" s="209"/>
      <c r="K1620" s="207"/>
      <c r="L1620" s="207"/>
      <c r="M1620" s="207"/>
    </row>
    <row r="1621">
      <c r="A1621" s="209"/>
      <c r="B1621" s="214"/>
      <c r="C1621" s="209"/>
      <c r="D1621" s="209"/>
      <c r="E1621" s="209"/>
      <c r="F1621" s="209"/>
      <c r="G1621" s="209"/>
      <c r="H1621" s="209"/>
      <c r="I1621" s="209"/>
      <c r="J1621" s="209"/>
      <c r="K1621" s="209"/>
      <c r="L1621" s="209"/>
      <c r="M1621" s="209"/>
    </row>
    <row r="1622">
      <c r="A1622" s="209"/>
      <c r="B1622" s="214"/>
      <c r="C1622" s="209"/>
      <c r="D1622" s="209"/>
      <c r="E1622" s="209"/>
      <c r="F1622" s="209"/>
      <c r="G1622" s="209"/>
      <c r="H1622" s="209"/>
      <c r="I1622" s="209"/>
      <c r="J1622" s="209"/>
      <c r="K1622" s="207"/>
      <c r="L1622" s="207"/>
      <c r="M1622" s="207"/>
    </row>
    <row r="1623">
      <c r="A1623" s="209"/>
      <c r="B1623" s="214"/>
      <c r="C1623" s="209"/>
      <c r="D1623" s="209"/>
      <c r="E1623" s="209"/>
      <c r="F1623" s="209"/>
      <c r="G1623" s="209"/>
      <c r="H1623" s="209"/>
      <c r="I1623" s="209"/>
      <c r="J1623" s="209"/>
      <c r="K1623" s="209"/>
      <c r="L1623" s="209"/>
      <c r="M1623" s="209"/>
    </row>
    <row r="1624">
      <c r="A1624" s="209"/>
      <c r="B1624" s="214"/>
      <c r="C1624" s="209"/>
      <c r="D1624" s="209"/>
      <c r="E1624" s="209"/>
      <c r="F1624" s="209"/>
      <c r="G1624" s="209"/>
      <c r="H1624" s="209"/>
      <c r="I1624" s="209"/>
      <c r="J1624" s="209"/>
      <c r="K1624" s="207"/>
      <c r="L1624" s="207"/>
      <c r="M1624" s="207"/>
    </row>
    <row r="1625">
      <c r="A1625" s="209"/>
      <c r="B1625" s="214"/>
      <c r="C1625" s="209"/>
      <c r="D1625" s="209"/>
      <c r="E1625" s="209"/>
      <c r="F1625" s="209"/>
      <c r="G1625" s="209"/>
      <c r="H1625" s="209"/>
      <c r="I1625" s="209"/>
      <c r="J1625" s="209"/>
      <c r="K1625" s="209"/>
      <c r="L1625" s="209"/>
      <c r="M1625" s="209"/>
    </row>
    <row r="1626">
      <c r="A1626" s="209"/>
      <c r="B1626" s="214"/>
      <c r="C1626" s="209"/>
      <c r="D1626" s="209"/>
      <c r="E1626" s="209"/>
      <c r="F1626" s="209"/>
      <c r="G1626" s="209"/>
      <c r="H1626" s="209"/>
      <c r="I1626" s="209"/>
      <c r="J1626" s="209"/>
      <c r="K1626" s="207"/>
      <c r="L1626" s="207"/>
      <c r="M1626" s="207"/>
    </row>
    <row r="1627">
      <c r="A1627" s="209"/>
      <c r="B1627" s="214"/>
      <c r="C1627" s="209"/>
      <c r="D1627" s="209"/>
      <c r="E1627" s="209"/>
      <c r="F1627" s="209"/>
      <c r="G1627" s="209"/>
      <c r="H1627" s="209"/>
      <c r="I1627" s="209"/>
      <c r="J1627" s="209"/>
      <c r="K1627" s="209"/>
      <c r="L1627" s="209"/>
      <c r="M1627" s="209"/>
    </row>
    <row r="1628">
      <c r="A1628" s="209"/>
      <c r="B1628" s="214"/>
      <c r="C1628" s="209"/>
      <c r="D1628" s="209"/>
      <c r="E1628" s="209"/>
      <c r="F1628" s="209"/>
      <c r="G1628" s="209"/>
      <c r="H1628" s="209"/>
      <c r="I1628" s="209"/>
      <c r="J1628" s="209"/>
      <c r="K1628" s="207"/>
      <c r="L1628" s="207"/>
      <c r="M1628" s="207"/>
    </row>
    <row r="1629">
      <c r="A1629" s="209"/>
      <c r="B1629" s="214"/>
      <c r="C1629" s="209"/>
      <c r="D1629" s="209"/>
      <c r="E1629" s="209"/>
      <c r="F1629" s="209"/>
      <c r="G1629" s="209"/>
      <c r="H1629" s="209"/>
      <c r="I1629" s="209"/>
      <c r="J1629" s="209"/>
      <c r="K1629" s="209"/>
      <c r="L1629" s="209"/>
      <c r="M1629" s="209"/>
    </row>
    <row r="1630">
      <c r="A1630" s="209"/>
      <c r="B1630" s="214"/>
      <c r="C1630" s="209"/>
      <c r="D1630" s="209"/>
      <c r="E1630" s="209"/>
      <c r="F1630" s="209"/>
      <c r="G1630" s="209"/>
      <c r="H1630" s="209"/>
      <c r="I1630" s="209"/>
      <c r="J1630" s="209"/>
      <c r="K1630" s="207"/>
      <c r="L1630" s="207"/>
      <c r="M1630" s="207"/>
    </row>
    <row r="1631">
      <c r="A1631" s="209"/>
      <c r="B1631" s="214"/>
      <c r="C1631" s="209"/>
      <c r="D1631" s="209"/>
      <c r="E1631" s="209"/>
      <c r="F1631" s="209"/>
      <c r="G1631" s="209"/>
      <c r="H1631" s="209"/>
      <c r="I1631" s="209"/>
      <c r="J1631" s="209"/>
      <c r="K1631" s="209"/>
      <c r="L1631" s="209"/>
      <c r="M1631" s="209"/>
    </row>
    <row r="1632">
      <c r="A1632" s="209"/>
      <c r="B1632" s="214"/>
      <c r="C1632" s="209"/>
      <c r="D1632" s="209"/>
      <c r="E1632" s="209"/>
      <c r="F1632" s="209"/>
      <c r="G1632" s="209"/>
      <c r="H1632" s="209"/>
      <c r="I1632" s="209"/>
      <c r="J1632" s="209"/>
      <c r="K1632" s="207"/>
      <c r="L1632" s="207"/>
      <c r="M1632" s="207"/>
    </row>
    <row r="1633">
      <c r="A1633" s="209"/>
      <c r="B1633" s="214"/>
      <c r="C1633" s="209"/>
      <c r="D1633" s="209"/>
      <c r="E1633" s="209"/>
      <c r="F1633" s="209"/>
      <c r="G1633" s="209"/>
      <c r="H1633" s="209"/>
      <c r="I1633" s="209"/>
      <c r="J1633" s="209"/>
      <c r="K1633" s="209"/>
      <c r="L1633" s="209"/>
      <c r="M1633" s="209"/>
    </row>
    <row r="1634">
      <c r="A1634" s="209"/>
      <c r="B1634" s="214"/>
      <c r="C1634" s="209"/>
      <c r="D1634" s="209"/>
      <c r="E1634" s="209"/>
      <c r="F1634" s="209"/>
      <c r="G1634" s="209"/>
      <c r="H1634" s="209"/>
      <c r="I1634" s="209"/>
      <c r="J1634" s="209"/>
      <c r="K1634" s="207"/>
      <c r="L1634" s="207"/>
      <c r="M1634" s="207"/>
    </row>
    <row r="1635">
      <c r="A1635" s="209"/>
      <c r="B1635" s="214"/>
      <c r="C1635" s="209"/>
      <c r="D1635" s="209"/>
      <c r="E1635" s="209"/>
      <c r="F1635" s="209"/>
      <c r="G1635" s="209"/>
      <c r="H1635" s="209"/>
      <c r="I1635" s="209"/>
      <c r="J1635" s="209"/>
      <c r="K1635" s="209"/>
      <c r="L1635" s="209"/>
      <c r="M1635" s="209"/>
    </row>
    <row r="1636">
      <c r="A1636" s="209"/>
      <c r="B1636" s="214"/>
      <c r="C1636" s="209"/>
      <c r="D1636" s="209"/>
      <c r="E1636" s="209"/>
      <c r="F1636" s="209"/>
      <c r="G1636" s="209"/>
      <c r="H1636" s="209"/>
      <c r="I1636" s="209"/>
      <c r="J1636" s="209"/>
      <c r="K1636" s="207"/>
      <c r="L1636" s="207"/>
      <c r="M1636" s="207"/>
    </row>
    <row r="1637">
      <c r="A1637" s="209"/>
      <c r="B1637" s="214"/>
      <c r="C1637" s="209"/>
      <c r="D1637" s="209"/>
      <c r="E1637" s="209"/>
      <c r="F1637" s="209"/>
      <c r="G1637" s="209"/>
      <c r="H1637" s="209"/>
      <c r="I1637" s="209"/>
      <c r="J1637" s="209"/>
      <c r="K1637" s="209"/>
      <c r="L1637" s="209"/>
      <c r="M1637" s="209"/>
    </row>
    <row r="1638">
      <c r="A1638" s="209"/>
      <c r="B1638" s="214"/>
      <c r="C1638" s="209"/>
      <c r="D1638" s="209"/>
      <c r="E1638" s="209"/>
      <c r="F1638" s="209"/>
      <c r="G1638" s="209"/>
      <c r="H1638" s="209"/>
      <c r="I1638" s="209"/>
      <c r="J1638" s="209"/>
      <c r="K1638" s="207"/>
      <c r="L1638" s="207"/>
      <c r="M1638" s="207"/>
    </row>
    <row r="1639">
      <c r="A1639" s="209"/>
      <c r="B1639" s="214"/>
      <c r="C1639" s="209"/>
      <c r="D1639" s="209"/>
      <c r="E1639" s="209"/>
      <c r="F1639" s="209"/>
      <c r="G1639" s="209"/>
      <c r="H1639" s="209"/>
      <c r="I1639" s="209"/>
      <c r="J1639" s="209"/>
      <c r="K1639" s="209"/>
      <c r="L1639" s="209"/>
      <c r="M1639" s="209"/>
    </row>
    <row r="1640">
      <c r="A1640" s="209"/>
      <c r="B1640" s="214"/>
      <c r="C1640" s="209"/>
      <c r="D1640" s="209"/>
      <c r="E1640" s="209"/>
      <c r="F1640" s="209"/>
      <c r="G1640" s="209"/>
      <c r="H1640" s="209"/>
      <c r="I1640" s="209"/>
      <c r="J1640" s="209"/>
      <c r="K1640" s="207"/>
      <c r="L1640" s="207"/>
      <c r="M1640" s="207"/>
    </row>
    <row r="1641">
      <c r="A1641" s="209"/>
      <c r="B1641" s="214"/>
      <c r="C1641" s="209"/>
      <c r="D1641" s="209"/>
      <c r="E1641" s="209"/>
      <c r="F1641" s="209"/>
      <c r="G1641" s="209"/>
      <c r="H1641" s="209"/>
      <c r="I1641" s="209"/>
      <c r="J1641" s="209"/>
      <c r="K1641" s="209"/>
      <c r="L1641" s="209"/>
      <c r="M1641" s="209"/>
    </row>
    <row r="1642">
      <c r="A1642" s="209"/>
      <c r="B1642" s="214"/>
      <c r="C1642" s="209"/>
      <c r="D1642" s="209"/>
      <c r="E1642" s="209"/>
      <c r="F1642" s="209"/>
      <c r="G1642" s="209"/>
      <c r="H1642" s="209"/>
      <c r="I1642" s="209"/>
      <c r="J1642" s="209"/>
      <c r="K1642" s="207"/>
      <c r="L1642" s="207"/>
      <c r="M1642" s="207"/>
    </row>
    <row r="1643">
      <c r="A1643" s="209"/>
      <c r="B1643" s="214"/>
      <c r="C1643" s="209"/>
      <c r="D1643" s="209"/>
      <c r="E1643" s="209"/>
      <c r="F1643" s="209"/>
      <c r="G1643" s="209"/>
      <c r="H1643" s="209"/>
      <c r="I1643" s="209"/>
      <c r="J1643" s="209"/>
      <c r="K1643" s="209"/>
      <c r="L1643" s="209"/>
      <c r="M1643" s="209"/>
    </row>
    <row r="1644">
      <c r="A1644" s="209"/>
      <c r="B1644" s="214"/>
      <c r="C1644" s="209"/>
      <c r="D1644" s="209"/>
      <c r="E1644" s="209"/>
      <c r="F1644" s="209"/>
      <c r="G1644" s="209"/>
      <c r="H1644" s="209"/>
      <c r="I1644" s="209"/>
      <c r="J1644" s="209"/>
      <c r="K1644" s="207"/>
      <c r="L1644" s="207"/>
      <c r="M1644" s="207"/>
    </row>
    <row r="1645">
      <c r="A1645" s="209"/>
      <c r="B1645" s="214"/>
      <c r="C1645" s="209"/>
      <c r="D1645" s="209"/>
      <c r="E1645" s="209"/>
      <c r="F1645" s="209"/>
      <c r="G1645" s="209"/>
      <c r="H1645" s="209"/>
      <c r="I1645" s="209"/>
      <c r="J1645" s="209"/>
      <c r="K1645" s="209"/>
      <c r="L1645" s="209"/>
      <c r="M1645" s="209"/>
    </row>
    <row r="1646">
      <c r="A1646" s="209"/>
      <c r="B1646" s="214"/>
      <c r="C1646" s="209"/>
      <c r="D1646" s="209"/>
      <c r="E1646" s="209"/>
      <c r="F1646" s="209"/>
      <c r="G1646" s="209"/>
      <c r="H1646" s="209"/>
      <c r="I1646" s="209"/>
      <c r="J1646" s="209"/>
      <c r="K1646" s="207"/>
      <c r="L1646" s="207"/>
      <c r="M1646" s="207"/>
    </row>
    <row r="1647">
      <c r="A1647" s="209"/>
      <c r="B1647" s="214"/>
      <c r="C1647" s="209"/>
      <c r="D1647" s="209"/>
      <c r="E1647" s="209"/>
      <c r="F1647" s="209"/>
      <c r="G1647" s="209"/>
      <c r="H1647" s="209"/>
      <c r="I1647" s="209"/>
      <c r="J1647" s="209"/>
      <c r="K1647" s="209"/>
      <c r="L1647" s="209"/>
      <c r="M1647" s="209"/>
    </row>
    <row r="1648">
      <c r="A1648" s="209"/>
      <c r="B1648" s="214"/>
      <c r="C1648" s="209"/>
      <c r="D1648" s="209"/>
      <c r="E1648" s="209"/>
      <c r="F1648" s="209"/>
      <c r="G1648" s="209"/>
      <c r="H1648" s="209"/>
      <c r="I1648" s="209"/>
      <c r="J1648" s="209"/>
      <c r="K1648" s="207"/>
      <c r="L1648" s="207"/>
      <c r="M1648" s="207"/>
    </row>
    <row r="1649">
      <c r="A1649" s="209"/>
      <c r="B1649" s="214"/>
      <c r="C1649" s="209"/>
      <c r="D1649" s="209"/>
      <c r="E1649" s="209"/>
      <c r="F1649" s="209"/>
      <c r="G1649" s="209"/>
      <c r="H1649" s="209"/>
      <c r="I1649" s="209"/>
      <c r="J1649" s="209"/>
      <c r="K1649" s="209"/>
      <c r="L1649" s="209"/>
      <c r="M1649" s="209"/>
    </row>
    <row r="1650">
      <c r="A1650" s="209"/>
      <c r="B1650" s="214"/>
      <c r="C1650" s="209"/>
      <c r="D1650" s="209"/>
      <c r="E1650" s="209"/>
      <c r="F1650" s="209"/>
      <c r="G1650" s="209"/>
      <c r="H1650" s="209"/>
      <c r="I1650" s="209"/>
      <c r="J1650" s="209"/>
      <c r="K1650" s="207"/>
      <c r="L1650" s="207"/>
      <c r="M1650" s="207"/>
    </row>
    <row r="1651">
      <c r="A1651" s="209"/>
      <c r="B1651" s="214"/>
      <c r="C1651" s="209"/>
      <c r="D1651" s="209"/>
      <c r="E1651" s="209"/>
      <c r="F1651" s="209"/>
      <c r="G1651" s="209"/>
      <c r="H1651" s="209"/>
      <c r="I1651" s="209"/>
      <c r="J1651" s="209"/>
      <c r="K1651" s="209"/>
      <c r="L1651" s="209"/>
      <c r="M1651" s="209"/>
    </row>
    <row r="1652">
      <c r="A1652" s="209"/>
      <c r="B1652" s="214"/>
      <c r="C1652" s="209"/>
      <c r="D1652" s="209"/>
      <c r="E1652" s="209"/>
      <c r="F1652" s="209"/>
      <c r="G1652" s="209"/>
      <c r="H1652" s="209"/>
      <c r="I1652" s="209"/>
      <c r="J1652" s="209"/>
      <c r="K1652" s="207"/>
      <c r="L1652" s="207"/>
      <c r="M1652" s="207"/>
    </row>
    <row r="1653">
      <c r="A1653" s="209"/>
      <c r="B1653" s="214"/>
      <c r="C1653" s="209"/>
      <c r="D1653" s="209"/>
      <c r="E1653" s="209"/>
      <c r="F1653" s="209"/>
      <c r="G1653" s="209"/>
      <c r="H1653" s="209"/>
      <c r="I1653" s="209"/>
      <c r="J1653" s="209"/>
      <c r="K1653" s="209"/>
      <c r="L1653" s="209"/>
      <c r="M1653" s="209"/>
    </row>
    <row r="1654">
      <c r="A1654" s="209"/>
      <c r="B1654" s="214"/>
      <c r="C1654" s="209"/>
      <c r="D1654" s="209"/>
      <c r="E1654" s="209"/>
      <c r="F1654" s="209"/>
      <c r="G1654" s="209"/>
      <c r="H1654" s="209"/>
      <c r="I1654" s="209"/>
      <c r="J1654" s="209"/>
      <c r="K1654" s="207"/>
      <c r="L1654" s="207"/>
      <c r="M1654" s="207"/>
    </row>
    <row r="1655">
      <c r="A1655" s="209"/>
      <c r="B1655" s="214"/>
      <c r="C1655" s="209"/>
      <c r="D1655" s="209"/>
      <c r="E1655" s="209"/>
      <c r="F1655" s="209"/>
      <c r="G1655" s="209"/>
      <c r="H1655" s="209"/>
      <c r="I1655" s="209"/>
      <c r="J1655" s="209"/>
      <c r="K1655" s="209"/>
      <c r="L1655" s="209"/>
      <c r="M1655" s="209"/>
    </row>
    <row r="1656">
      <c r="A1656" s="209"/>
      <c r="B1656" s="214"/>
      <c r="C1656" s="209"/>
      <c r="D1656" s="209"/>
      <c r="E1656" s="209"/>
      <c r="F1656" s="209"/>
      <c r="G1656" s="209"/>
      <c r="H1656" s="209"/>
      <c r="I1656" s="209"/>
      <c r="J1656" s="209"/>
      <c r="K1656" s="207"/>
      <c r="L1656" s="207"/>
      <c r="M1656" s="207"/>
    </row>
    <row r="1657">
      <c r="A1657" s="209"/>
      <c r="B1657" s="214"/>
      <c r="C1657" s="209"/>
      <c r="D1657" s="209"/>
      <c r="E1657" s="209"/>
      <c r="F1657" s="209"/>
      <c r="G1657" s="209"/>
      <c r="H1657" s="209"/>
      <c r="I1657" s="209"/>
      <c r="J1657" s="209"/>
      <c r="K1657" s="209"/>
      <c r="L1657" s="209"/>
      <c r="M1657" s="209"/>
    </row>
    <row r="1658">
      <c r="A1658" s="209"/>
      <c r="B1658" s="214"/>
      <c r="C1658" s="209"/>
      <c r="D1658" s="209"/>
      <c r="E1658" s="209"/>
      <c r="F1658" s="209"/>
      <c r="G1658" s="209"/>
      <c r="H1658" s="209"/>
      <c r="I1658" s="209"/>
      <c r="J1658" s="209"/>
      <c r="K1658" s="207"/>
      <c r="L1658" s="207"/>
      <c r="M1658" s="207"/>
    </row>
    <row r="1659">
      <c r="A1659" s="209"/>
      <c r="B1659" s="214"/>
      <c r="C1659" s="209"/>
      <c r="D1659" s="209"/>
      <c r="E1659" s="209"/>
      <c r="F1659" s="209"/>
      <c r="G1659" s="209"/>
      <c r="H1659" s="209"/>
      <c r="I1659" s="209"/>
      <c r="J1659" s="209"/>
      <c r="K1659" s="209"/>
      <c r="L1659" s="209"/>
      <c r="M1659" s="209"/>
    </row>
    <row r="1660">
      <c r="A1660" s="209"/>
      <c r="B1660" s="214"/>
      <c r="C1660" s="209"/>
      <c r="D1660" s="209"/>
      <c r="E1660" s="209"/>
      <c r="F1660" s="209"/>
      <c r="G1660" s="209"/>
      <c r="H1660" s="209"/>
      <c r="I1660" s="209"/>
      <c r="J1660" s="209"/>
      <c r="K1660" s="207"/>
      <c r="L1660" s="207"/>
      <c r="M1660" s="207"/>
    </row>
    <row r="1661">
      <c r="A1661" s="209"/>
      <c r="B1661" s="214"/>
      <c r="C1661" s="209"/>
      <c r="D1661" s="209"/>
      <c r="E1661" s="209"/>
      <c r="F1661" s="209"/>
      <c r="G1661" s="209"/>
      <c r="H1661" s="209"/>
      <c r="I1661" s="209"/>
      <c r="J1661" s="209"/>
      <c r="K1661" s="209"/>
      <c r="L1661" s="209"/>
      <c r="M1661" s="209"/>
    </row>
    <row r="1662">
      <c r="A1662" s="209"/>
      <c r="B1662" s="214"/>
      <c r="C1662" s="209"/>
      <c r="D1662" s="209"/>
      <c r="E1662" s="209"/>
      <c r="F1662" s="209"/>
      <c r="G1662" s="209"/>
      <c r="H1662" s="209"/>
      <c r="I1662" s="209"/>
      <c r="J1662" s="209"/>
      <c r="K1662" s="207"/>
      <c r="L1662" s="207"/>
      <c r="M1662" s="207"/>
    </row>
    <row r="1663">
      <c r="A1663" s="209"/>
      <c r="B1663" s="214"/>
      <c r="C1663" s="209"/>
      <c r="D1663" s="209"/>
      <c r="E1663" s="209"/>
      <c r="F1663" s="209"/>
      <c r="G1663" s="209"/>
      <c r="H1663" s="209"/>
      <c r="I1663" s="209"/>
      <c r="J1663" s="209"/>
      <c r="K1663" s="209"/>
      <c r="L1663" s="209"/>
      <c r="M1663" s="209"/>
    </row>
    <row r="1664">
      <c r="A1664" s="209"/>
      <c r="B1664" s="214"/>
      <c r="C1664" s="209"/>
      <c r="D1664" s="209"/>
      <c r="E1664" s="209"/>
      <c r="F1664" s="209"/>
      <c r="G1664" s="209"/>
      <c r="H1664" s="209"/>
      <c r="I1664" s="209"/>
      <c r="J1664" s="209"/>
      <c r="K1664" s="207"/>
      <c r="L1664" s="207"/>
      <c r="M1664" s="207"/>
    </row>
    <row r="1665">
      <c r="A1665" s="209"/>
      <c r="B1665" s="214"/>
      <c r="C1665" s="209"/>
      <c r="D1665" s="209"/>
      <c r="E1665" s="209"/>
      <c r="F1665" s="209"/>
      <c r="G1665" s="209"/>
      <c r="H1665" s="209"/>
      <c r="I1665" s="209"/>
      <c r="J1665" s="209"/>
      <c r="K1665" s="209"/>
      <c r="L1665" s="209"/>
      <c r="M1665" s="209"/>
    </row>
    <row r="1666">
      <c r="A1666" s="209"/>
      <c r="B1666" s="214"/>
      <c r="C1666" s="209"/>
      <c r="D1666" s="209"/>
      <c r="E1666" s="209"/>
      <c r="F1666" s="209"/>
      <c r="G1666" s="209"/>
      <c r="H1666" s="209"/>
      <c r="I1666" s="209"/>
      <c r="J1666" s="209"/>
      <c r="K1666" s="207"/>
      <c r="L1666" s="207"/>
      <c r="M1666" s="207"/>
    </row>
    <row r="1667">
      <c r="A1667" s="209"/>
      <c r="B1667" s="214"/>
      <c r="C1667" s="209"/>
      <c r="D1667" s="209"/>
      <c r="E1667" s="209"/>
      <c r="F1667" s="209"/>
      <c r="G1667" s="209"/>
      <c r="H1667" s="209"/>
      <c r="I1667" s="209"/>
      <c r="J1667" s="209"/>
      <c r="K1667" s="209"/>
      <c r="L1667" s="209"/>
      <c r="M1667" s="209"/>
    </row>
    <row r="1668">
      <c r="A1668" s="209"/>
      <c r="B1668" s="214"/>
      <c r="C1668" s="209"/>
      <c r="D1668" s="209"/>
      <c r="E1668" s="209"/>
      <c r="F1668" s="209"/>
      <c r="G1668" s="209"/>
      <c r="H1668" s="209"/>
      <c r="I1668" s="209"/>
      <c r="J1668" s="209"/>
      <c r="K1668" s="207"/>
      <c r="L1668" s="207"/>
      <c r="M1668" s="207"/>
    </row>
    <row r="1669">
      <c r="A1669" s="209"/>
      <c r="B1669" s="214"/>
      <c r="C1669" s="209"/>
      <c r="D1669" s="209"/>
      <c r="E1669" s="209"/>
      <c r="F1669" s="209"/>
      <c r="G1669" s="209"/>
      <c r="H1669" s="209"/>
      <c r="I1669" s="209"/>
      <c r="J1669" s="209"/>
      <c r="K1669" s="209"/>
      <c r="L1669" s="209"/>
      <c r="M1669" s="209"/>
    </row>
    <row r="1670">
      <c r="A1670" s="209"/>
      <c r="B1670" s="214"/>
      <c r="C1670" s="209"/>
      <c r="D1670" s="209"/>
      <c r="E1670" s="209"/>
      <c r="F1670" s="209"/>
      <c r="G1670" s="209"/>
      <c r="H1670" s="209"/>
      <c r="I1670" s="209"/>
      <c r="J1670" s="209"/>
      <c r="K1670" s="207"/>
      <c r="L1670" s="207"/>
      <c r="M1670" s="207"/>
    </row>
    <row r="1671">
      <c r="A1671" s="209"/>
      <c r="B1671" s="214"/>
      <c r="C1671" s="209"/>
      <c r="D1671" s="209"/>
      <c r="E1671" s="209"/>
      <c r="F1671" s="209"/>
      <c r="G1671" s="209"/>
      <c r="H1671" s="209"/>
      <c r="I1671" s="209"/>
      <c r="J1671" s="209"/>
      <c r="K1671" s="209"/>
      <c r="L1671" s="209"/>
      <c r="M1671" s="209"/>
    </row>
    <row r="1672">
      <c r="A1672" s="209"/>
      <c r="B1672" s="214"/>
      <c r="C1672" s="209"/>
      <c r="D1672" s="209"/>
      <c r="E1672" s="209"/>
      <c r="F1672" s="209"/>
      <c r="G1672" s="209"/>
      <c r="H1672" s="209"/>
      <c r="I1672" s="209"/>
      <c r="J1672" s="209"/>
      <c r="K1672" s="207"/>
      <c r="L1672" s="207"/>
      <c r="M1672" s="207"/>
    </row>
    <row r="1673">
      <c r="A1673" s="209"/>
      <c r="B1673" s="214"/>
      <c r="C1673" s="209"/>
      <c r="D1673" s="209"/>
      <c r="E1673" s="209"/>
      <c r="F1673" s="209"/>
      <c r="G1673" s="209"/>
      <c r="H1673" s="209"/>
      <c r="I1673" s="209"/>
      <c r="J1673" s="209"/>
      <c r="K1673" s="209"/>
      <c r="L1673" s="209"/>
      <c r="M1673" s="209"/>
    </row>
    <row r="1674">
      <c r="A1674" s="209"/>
      <c r="B1674" s="214"/>
      <c r="C1674" s="209"/>
      <c r="D1674" s="209"/>
      <c r="E1674" s="209"/>
      <c r="F1674" s="209"/>
      <c r="G1674" s="209"/>
      <c r="H1674" s="209"/>
      <c r="I1674" s="209"/>
      <c r="J1674" s="209"/>
      <c r="K1674" s="207"/>
      <c r="L1674" s="207"/>
      <c r="M1674" s="207"/>
    </row>
    <row r="1675">
      <c r="A1675" s="209"/>
      <c r="B1675" s="214"/>
      <c r="C1675" s="209"/>
      <c r="D1675" s="209"/>
      <c r="E1675" s="209"/>
      <c r="F1675" s="209"/>
      <c r="G1675" s="209"/>
      <c r="H1675" s="209"/>
      <c r="I1675" s="209"/>
      <c r="J1675" s="209"/>
      <c r="K1675" s="209"/>
      <c r="L1675" s="209"/>
      <c r="M1675" s="209"/>
    </row>
    <row r="1676">
      <c r="A1676" s="209"/>
      <c r="B1676" s="214"/>
      <c r="C1676" s="209"/>
      <c r="D1676" s="209"/>
      <c r="E1676" s="209"/>
      <c r="F1676" s="209"/>
      <c r="G1676" s="209"/>
      <c r="H1676" s="209"/>
      <c r="I1676" s="209"/>
      <c r="J1676" s="209"/>
      <c r="K1676" s="207"/>
      <c r="L1676" s="207"/>
      <c r="M1676" s="207"/>
    </row>
    <row r="1677">
      <c r="A1677" s="209"/>
      <c r="B1677" s="214"/>
      <c r="C1677" s="209"/>
      <c r="D1677" s="209"/>
      <c r="E1677" s="209"/>
      <c r="F1677" s="209"/>
      <c r="G1677" s="209"/>
      <c r="H1677" s="209"/>
      <c r="I1677" s="209"/>
      <c r="J1677" s="209"/>
      <c r="K1677" s="209"/>
      <c r="L1677" s="209"/>
      <c r="M1677" s="209"/>
    </row>
    <row r="1678">
      <c r="A1678" s="209"/>
      <c r="B1678" s="214"/>
      <c r="C1678" s="209"/>
      <c r="D1678" s="209"/>
      <c r="E1678" s="209"/>
      <c r="F1678" s="209"/>
      <c r="G1678" s="209"/>
      <c r="H1678" s="209"/>
      <c r="I1678" s="209"/>
      <c r="J1678" s="209"/>
      <c r="K1678" s="207"/>
      <c r="L1678" s="207"/>
      <c r="M1678" s="207"/>
    </row>
    <row r="1679">
      <c r="A1679" s="209"/>
      <c r="B1679" s="214"/>
      <c r="C1679" s="209"/>
      <c r="D1679" s="209"/>
      <c r="E1679" s="209"/>
      <c r="F1679" s="209"/>
      <c r="G1679" s="209"/>
      <c r="H1679" s="209"/>
      <c r="I1679" s="209"/>
      <c r="J1679" s="209"/>
      <c r="K1679" s="209"/>
      <c r="L1679" s="209"/>
      <c r="M1679" s="209"/>
    </row>
    <row r="1680">
      <c r="A1680" s="209"/>
      <c r="B1680" s="214"/>
      <c r="C1680" s="209"/>
      <c r="D1680" s="209"/>
      <c r="E1680" s="209"/>
      <c r="F1680" s="209"/>
      <c r="G1680" s="209"/>
      <c r="H1680" s="209"/>
      <c r="I1680" s="209"/>
      <c r="J1680" s="209"/>
      <c r="K1680" s="207"/>
      <c r="L1680" s="207"/>
      <c r="M1680" s="207"/>
    </row>
    <row r="1681">
      <c r="A1681" s="209"/>
      <c r="B1681" s="214"/>
      <c r="C1681" s="209"/>
      <c r="D1681" s="209"/>
      <c r="E1681" s="209"/>
      <c r="F1681" s="209"/>
      <c r="G1681" s="209"/>
      <c r="H1681" s="209"/>
      <c r="I1681" s="209"/>
      <c r="J1681" s="209"/>
      <c r="K1681" s="209"/>
      <c r="L1681" s="209"/>
      <c r="M1681" s="209"/>
    </row>
    <row r="1682">
      <c r="A1682" s="209"/>
      <c r="B1682" s="214"/>
      <c r="C1682" s="209"/>
      <c r="D1682" s="209"/>
      <c r="E1682" s="209"/>
      <c r="F1682" s="209"/>
      <c r="G1682" s="209"/>
      <c r="H1682" s="209"/>
      <c r="I1682" s="209"/>
      <c r="J1682" s="209"/>
      <c r="K1682" s="207"/>
      <c r="L1682" s="207"/>
      <c r="M1682" s="207"/>
    </row>
    <row r="1683">
      <c r="A1683" s="209"/>
      <c r="B1683" s="214"/>
      <c r="C1683" s="209"/>
      <c r="D1683" s="209"/>
      <c r="E1683" s="209"/>
      <c r="F1683" s="209"/>
      <c r="G1683" s="209"/>
      <c r="H1683" s="209"/>
      <c r="I1683" s="209"/>
      <c r="J1683" s="209"/>
      <c r="K1683" s="209"/>
      <c r="L1683" s="209"/>
      <c r="M1683" s="209"/>
    </row>
    <row r="1684">
      <c r="A1684" s="209"/>
      <c r="B1684" s="214"/>
      <c r="C1684" s="209"/>
      <c r="D1684" s="209"/>
      <c r="E1684" s="209"/>
      <c r="F1684" s="209"/>
      <c r="G1684" s="209"/>
      <c r="H1684" s="209"/>
      <c r="I1684" s="209"/>
      <c r="J1684" s="209"/>
      <c r="K1684" s="207"/>
      <c r="L1684" s="207"/>
      <c r="M1684" s="207"/>
    </row>
    <row r="1685">
      <c r="A1685" s="209"/>
      <c r="B1685" s="214"/>
      <c r="C1685" s="209"/>
      <c r="D1685" s="209"/>
      <c r="E1685" s="209"/>
      <c r="F1685" s="209"/>
      <c r="G1685" s="209"/>
      <c r="H1685" s="209"/>
      <c r="I1685" s="209"/>
      <c r="J1685" s="209"/>
      <c r="K1685" s="209"/>
      <c r="L1685" s="209"/>
      <c r="M1685" s="209"/>
    </row>
    <row r="1686">
      <c r="A1686" s="209"/>
      <c r="B1686" s="214"/>
      <c r="C1686" s="209"/>
      <c r="D1686" s="209"/>
      <c r="E1686" s="209"/>
      <c r="F1686" s="209"/>
      <c r="G1686" s="209"/>
      <c r="H1686" s="209"/>
      <c r="I1686" s="209"/>
      <c r="J1686" s="209"/>
      <c r="K1686" s="207"/>
      <c r="L1686" s="207"/>
      <c r="M1686" s="207"/>
    </row>
    <row r="1687">
      <c r="A1687" s="209"/>
      <c r="B1687" s="214"/>
      <c r="C1687" s="209"/>
      <c r="D1687" s="209"/>
      <c r="E1687" s="209"/>
      <c r="F1687" s="209"/>
      <c r="G1687" s="209"/>
      <c r="H1687" s="209"/>
      <c r="I1687" s="209"/>
      <c r="J1687" s="209"/>
      <c r="K1687" s="209"/>
      <c r="L1687" s="209"/>
      <c r="M1687" s="209"/>
    </row>
    <row r="1688">
      <c r="A1688" s="209"/>
      <c r="B1688" s="214"/>
      <c r="C1688" s="209"/>
      <c r="D1688" s="209"/>
      <c r="E1688" s="209"/>
      <c r="F1688" s="209"/>
      <c r="G1688" s="209"/>
      <c r="H1688" s="209"/>
      <c r="I1688" s="209"/>
      <c r="J1688" s="209"/>
      <c r="K1688" s="207"/>
      <c r="L1688" s="207"/>
      <c r="M1688" s="207"/>
    </row>
    <row r="1689">
      <c r="A1689" s="209"/>
      <c r="B1689" s="214"/>
      <c r="C1689" s="209"/>
      <c r="D1689" s="209"/>
      <c r="E1689" s="209"/>
      <c r="F1689" s="209"/>
      <c r="G1689" s="209"/>
      <c r="H1689" s="209"/>
      <c r="I1689" s="209"/>
      <c r="J1689" s="209"/>
      <c r="K1689" s="209"/>
      <c r="L1689" s="209"/>
      <c r="M1689" s="209"/>
    </row>
    <row r="1690">
      <c r="A1690" s="209"/>
      <c r="B1690" s="214"/>
      <c r="C1690" s="209"/>
      <c r="D1690" s="209"/>
      <c r="E1690" s="209"/>
      <c r="F1690" s="209"/>
      <c r="G1690" s="209"/>
      <c r="H1690" s="209"/>
      <c r="I1690" s="209"/>
      <c r="J1690" s="209"/>
      <c r="K1690" s="207"/>
      <c r="L1690" s="207"/>
      <c r="M1690" s="207"/>
    </row>
    <row r="1691">
      <c r="A1691" s="209"/>
      <c r="B1691" s="214"/>
      <c r="C1691" s="209"/>
      <c r="D1691" s="209"/>
      <c r="E1691" s="209"/>
      <c r="F1691" s="209"/>
      <c r="G1691" s="209"/>
      <c r="H1691" s="209"/>
      <c r="I1691" s="209"/>
      <c r="J1691" s="209"/>
      <c r="K1691" s="209"/>
      <c r="L1691" s="209"/>
      <c r="M1691" s="209"/>
    </row>
    <row r="1692">
      <c r="A1692" s="209"/>
      <c r="B1692" s="214"/>
      <c r="C1692" s="209"/>
      <c r="D1692" s="209"/>
      <c r="E1692" s="209"/>
      <c r="F1692" s="209"/>
      <c r="G1692" s="209"/>
      <c r="H1692" s="209"/>
      <c r="I1692" s="209"/>
      <c r="J1692" s="209"/>
      <c r="K1692" s="207"/>
      <c r="L1692" s="207"/>
      <c r="M1692" s="207"/>
    </row>
    <row r="1693">
      <c r="A1693" s="209"/>
      <c r="B1693" s="214"/>
      <c r="C1693" s="209"/>
      <c r="D1693" s="209"/>
      <c r="E1693" s="209"/>
      <c r="F1693" s="209"/>
      <c r="G1693" s="209"/>
      <c r="H1693" s="209"/>
      <c r="I1693" s="209"/>
      <c r="J1693" s="209"/>
      <c r="K1693" s="209"/>
      <c r="L1693" s="209"/>
      <c r="M1693" s="209"/>
    </row>
    <row r="1694">
      <c r="A1694" s="209"/>
      <c r="B1694" s="214"/>
      <c r="C1694" s="209"/>
      <c r="D1694" s="209"/>
      <c r="E1694" s="209"/>
      <c r="F1694" s="209"/>
      <c r="G1694" s="209"/>
      <c r="H1694" s="209"/>
      <c r="I1694" s="209"/>
      <c r="J1694" s="209"/>
      <c r="K1694" s="207"/>
      <c r="L1694" s="207"/>
      <c r="M1694" s="207"/>
    </row>
    <row r="1695">
      <c r="A1695" s="209"/>
      <c r="B1695" s="214"/>
      <c r="C1695" s="209"/>
      <c r="D1695" s="209"/>
      <c r="E1695" s="209"/>
      <c r="F1695" s="209"/>
      <c r="G1695" s="209"/>
      <c r="H1695" s="209"/>
      <c r="I1695" s="209"/>
      <c r="J1695" s="209"/>
      <c r="K1695" s="209"/>
      <c r="L1695" s="209"/>
      <c r="M1695" s="209"/>
    </row>
    <row r="1696">
      <c r="A1696" s="209"/>
      <c r="B1696" s="214"/>
      <c r="C1696" s="209"/>
      <c r="D1696" s="209"/>
      <c r="E1696" s="209"/>
      <c r="F1696" s="209"/>
      <c r="G1696" s="209"/>
      <c r="H1696" s="209"/>
      <c r="I1696" s="209"/>
      <c r="J1696" s="209"/>
      <c r="K1696" s="207"/>
      <c r="L1696" s="207"/>
      <c r="M1696" s="207"/>
    </row>
    <row r="1697">
      <c r="A1697" s="209"/>
      <c r="B1697" s="214"/>
      <c r="C1697" s="209"/>
      <c r="D1697" s="209"/>
      <c r="E1697" s="209"/>
      <c r="F1697" s="209"/>
      <c r="G1697" s="209"/>
      <c r="H1697" s="209"/>
      <c r="I1697" s="209"/>
      <c r="J1697" s="209"/>
      <c r="K1697" s="209"/>
      <c r="L1697" s="209"/>
      <c r="M1697" s="209"/>
    </row>
    <row r="1698">
      <c r="A1698" s="209"/>
      <c r="B1698" s="214"/>
      <c r="C1698" s="209"/>
      <c r="D1698" s="209"/>
      <c r="E1698" s="209"/>
      <c r="F1698" s="209"/>
      <c r="G1698" s="209"/>
      <c r="H1698" s="209"/>
      <c r="I1698" s="209"/>
      <c r="J1698" s="209"/>
      <c r="K1698" s="207"/>
      <c r="L1698" s="207"/>
      <c r="M1698" s="207"/>
    </row>
    <row r="1699">
      <c r="A1699" s="209"/>
      <c r="B1699" s="214"/>
      <c r="C1699" s="209"/>
      <c r="D1699" s="209"/>
      <c r="E1699" s="209"/>
      <c r="F1699" s="209"/>
      <c r="G1699" s="209"/>
      <c r="H1699" s="209"/>
      <c r="I1699" s="209"/>
      <c r="J1699" s="209"/>
      <c r="K1699" s="209"/>
      <c r="L1699" s="209"/>
      <c r="M1699" s="209"/>
    </row>
    <row r="1700">
      <c r="A1700" s="209"/>
      <c r="B1700" s="214"/>
      <c r="C1700" s="209"/>
      <c r="D1700" s="209"/>
      <c r="E1700" s="209"/>
      <c r="F1700" s="209"/>
      <c r="G1700" s="209"/>
      <c r="H1700" s="209"/>
      <c r="I1700" s="209"/>
      <c r="J1700" s="209"/>
      <c r="K1700" s="207"/>
      <c r="L1700" s="207"/>
      <c r="M1700" s="207"/>
    </row>
    <row r="1701">
      <c r="A1701" s="209"/>
      <c r="B1701" s="214"/>
      <c r="C1701" s="209"/>
      <c r="D1701" s="209"/>
      <c r="E1701" s="209"/>
      <c r="F1701" s="209"/>
      <c r="G1701" s="209"/>
      <c r="H1701" s="209"/>
      <c r="I1701" s="209"/>
      <c r="J1701" s="209"/>
      <c r="K1701" s="209"/>
      <c r="L1701" s="209"/>
      <c r="M1701" s="209"/>
    </row>
    <row r="1702">
      <c r="A1702" s="209"/>
      <c r="B1702" s="214"/>
      <c r="C1702" s="209"/>
      <c r="D1702" s="209"/>
      <c r="E1702" s="209"/>
      <c r="F1702" s="209"/>
      <c r="G1702" s="209"/>
      <c r="H1702" s="209"/>
      <c r="I1702" s="209"/>
      <c r="J1702" s="209"/>
      <c r="K1702" s="207"/>
      <c r="L1702" s="207"/>
      <c r="M1702" s="207"/>
    </row>
    <row r="1703">
      <c r="A1703" s="209"/>
      <c r="B1703" s="214"/>
      <c r="C1703" s="209"/>
      <c r="D1703" s="209"/>
      <c r="E1703" s="209"/>
      <c r="F1703" s="209"/>
      <c r="G1703" s="209"/>
      <c r="H1703" s="209"/>
      <c r="I1703" s="209"/>
      <c r="J1703" s="209"/>
      <c r="K1703" s="209"/>
      <c r="L1703" s="209"/>
      <c r="M1703" s="209"/>
    </row>
    <row r="1704">
      <c r="A1704" s="209"/>
      <c r="B1704" s="214"/>
      <c r="C1704" s="209"/>
      <c r="D1704" s="209"/>
      <c r="E1704" s="209"/>
      <c r="F1704" s="209"/>
      <c r="G1704" s="209"/>
      <c r="H1704" s="209"/>
      <c r="I1704" s="209"/>
      <c r="J1704" s="209"/>
      <c r="K1704" s="207"/>
      <c r="L1704" s="207"/>
      <c r="M1704" s="207"/>
    </row>
    <row r="1705">
      <c r="A1705" s="209"/>
      <c r="B1705" s="214"/>
      <c r="C1705" s="209"/>
      <c r="D1705" s="209"/>
      <c r="E1705" s="209"/>
      <c r="F1705" s="209"/>
      <c r="G1705" s="209"/>
      <c r="H1705" s="209"/>
      <c r="I1705" s="209"/>
      <c r="J1705" s="209"/>
      <c r="K1705" s="209"/>
      <c r="L1705" s="209"/>
      <c r="M1705" s="209"/>
    </row>
    <row r="1706">
      <c r="A1706" s="209"/>
      <c r="B1706" s="214"/>
      <c r="C1706" s="209"/>
      <c r="D1706" s="209"/>
      <c r="E1706" s="209"/>
      <c r="F1706" s="209"/>
      <c r="G1706" s="209"/>
      <c r="H1706" s="209"/>
      <c r="I1706" s="209"/>
      <c r="J1706" s="209"/>
      <c r="K1706" s="207"/>
      <c r="L1706" s="207"/>
      <c r="M1706" s="207"/>
    </row>
    <row r="1707">
      <c r="A1707" s="209"/>
      <c r="B1707" s="214"/>
      <c r="C1707" s="209"/>
      <c r="D1707" s="209"/>
      <c r="E1707" s="209"/>
      <c r="F1707" s="209"/>
      <c r="G1707" s="209"/>
      <c r="H1707" s="209"/>
      <c r="I1707" s="209"/>
      <c r="J1707" s="209"/>
      <c r="K1707" s="209"/>
      <c r="L1707" s="209"/>
      <c r="M1707" s="209"/>
    </row>
    <row r="1708">
      <c r="A1708" s="209"/>
      <c r="B1708" s="214"/>
      <c r="C1708" s="209"/>
      <c r="D1708" s="209"/>
      <c r="E1708" s="209"/>
      <c r="F1708" s="209"/>
      <c r="G1708" s="209"/>
      <c r="H1708" s="209"/>
      <c r="I1708" s="209"/>
      <c r="J1708" s="209"/>
      <c r="K1708" s="207"/>
      <c r="L1708" s="207"/>
      <c r="M1708" s="207"/>
    </row>
    <row r="1709">
      <c r="A1709" s="209"/>
      <c r="B1709" s="214"/>
      <c r="C1709" s="209"/>
      <c r="D1709" s="209"/>
      <c r="E1709" s="209"/>
      <c r="F1709" s="209"/>
      <c r="G1709" s="209"/>
      <c r="H1709" s="209"/>
      <c r="I1709" s="209"/>
      <c r="J1709" s="209"/>
      <c r="K1709" s="209"/>
      <c r="L1709" s="209"/>
      <c r="M1709" s="209"/>
    </row>
    <row r="1710">
      <c r="A1710" s="209"/>
      <c r="B1710" s="214"/>
      <c r="C1710" s="209"/>
      <c r="D1710" s="209"/>
      <c r="E1710" s="209"/>
      <c r="F1710" s="209"/>
      <c r="G1710" s="209"/>
      <c r="H1710" s="209"/>
      <c r="I1710" s="209"/>
      <c r="J1710" s="209"/>
      <c r="K1710" s="207"/>
      <c r="L1710" s="207"/>
      <c r="M1710" s="207"/>
    </row>
    <row r="1711">
      <c r="A1711" s="209"/>
      <c r="B1711" s="214"/>
      <c r="C1711" s="209"/>
      <c r="D1711" s="209"/>
      <c r="E1711" s="209"/>
      <c r="F1711" s="209"/>
      <c r="G1711" s="209"/>
      <c r="H1711" s="209"/>
      <c r="I1711" s="209"/>
      <c r="J1711" s="209"/>
      <c r="K1711" s="209"/>
      <c r="L1711" s="209"/>
      <c r="M1711" s="209"/>
    </row>
    <row r="1712">
      <c r="A1712" s="209"/>
      <c r="B1712" s="214"/>
      <c r="C1712" s="209"/>
      <c r="D1712" s="209"/>
      <c r="E1712" s="209"/>
      <c r="F1712" s="209"/>
      <c r="G1712" s="209"/>
      <c r="H1712" s="209"/>
      <c r="I1712" s="209"/>
      <c r="J1712" s="209"/>
      <c r="K1712" s="207"/>
      <c r="L1712" s="207"/>
      <c r="M1712" s="207"/>
    </row>
    <row r="1713">
      <c r="A1713" s="209"/>
      <c r="B1713" s="214"/>
      <c r="C1713" s="209"/>
      <c r="D1713" s="209"/>
      <c r="E1713" s="209"/>
      <c r="F1713" s="209"/>
      <c r="G1713" s="209"/>
      <c r="H1713" s="209"/>
      <c r="I1713" s="209"/>
      <c r="J1713" s="209"/>
      <c r="K1713" s="209"/>
      <c r="L1713" s="209"/>
      <c r="M1713" s="209"/>
    </row>
    <row r="1714">
      <c r="A1714" s="209"/>
      <c r="B1714" s="214"/>
      <c r="C1714" s="209"/>
      <c r="D1714" s="209"/>
      <c r="E1714" s="209"/>
      <c r="F1714" s="209"/>
      <c r="G1714" s="209"/>
      <c r="H1714" s="209"/>
      <c r="I1714" s="209"/>
      <c r="J1714" s="209"/>
      <c r="K1714" s="207"/>
      <c r="L1714" s="207"/>
      <c r="M1714" s="207"/>
    </row>
    <row r="1715">
      <c r="A1715" s="209"/>
      <c r="B1715" s="214"/>
      <c r="C1715" s="209"/>
      <c r="D1715" s="209"/>
      <c r="E1715" s="209"/>
      <c r="F1715" s="209"/>
      <c r="G1715" s="209"/>
      <c r="H1715" s="209"/>
      <c r="I1715" s="209"/>
      <c r="J1715" s="209"/>
      <c r="K1715" s="209"/>
      <c r="L1715" s="209"/>
      <c r="M1715" s="209"/>
    </row>
    <row r="1716">
      <c r="A1716" s="209"/>
      <c r="B1716" s="214"/>
      <c r="C1716" s="209"/>
      <c r="D1716" s="209"/>
      <c r="E1716" s="209"/>
      <c r="F1716" s="209"/>
      <c r="G1716" s="209"/>
      <c r="H1716" s="209"/>
      <c r="I1716" s="209"/>
      <c r="J1716" s="209"/>
      <c r="K1716" s="207"/>
      <c r="L1716" s="207"/>
      <c r="M1716" s="207"/>
    </row>
    <row r="1717">
      <c r="A1717" s="209"/>
      <c r="B1717" s="214"/>
      <c r="C1717" s="209"/>
      <c r="D1717" s="209"/>
      <c r="E1717" s="209"/>
      <c r="F1717" s="209"/>
      <c r="G1717" s="209"/>
      <c r="H1717" s="209"/>
      <c r="I1717" s="209"/>
      <c r="J1717" s="209"/>
      <c r="K1717" s="209"/>
      <c r="L1717" s="209"/>
      <c r="M1717" s="209"/>
    </row>
    <row r="1718">
      <c r="A1718" s="209"/>
      <c r="B1718" s="214"/>
      <c r="C1718" s="209"/>
      <c r="D1718" s="209"/>
      <c r="E1718" s="209"/>
      <c r="F1718" s="209"/>
      <c r="G1718" s="209"/>
      <c r="H1718" s="209"/>
      <c r="I1718" s="209"/>
      <c r="J1718" s="209"/>
      <c r="K1718" s="207"/>
      <c r="L1718" s="207"/>
      <c r="M1718" s="207"/>
    </row>
    <row r="1719">
      <c r="A1719" s="209"/>
      <c r="B1719" s="214"/>
      <c r="C1719" s="209"/>
      <c r="D1719" s="209"/>
      <c r="E1719" s="209"/>
      <c r="F1719" s="209"/>
      <c r="G1719" s="209"/>
      <c r="H1719" s="209"/>
      <c r="I1719" s="209"/>
      <c r="J1719" s="209"/>
      <c r="K1719" s="209"/>
      <c r="L1719" s="209"/>
      <c r="M1719" s="209"/>
    </row>
    <row r="1720">
      <c r="A1720" s="209"/>
      <c r="B1720" s="214"/>
      <c r="C1720" s="209"/>
      <c r="D1720" s="209"/>
      <c r="E1720" s="209"/>
      <c r="F1720" s="209"/>
      <c r="G1720" s="209"/>
      <c r="H1720" s="209"/>
      <c r="I1720" s="209"/>
      <c r="J1720" s="209"/>
      <c r="K1720" s="207"/>
      <c r="L1720" s="207"/>
      <c r="M1720" s="207"/>
    </row>
    <row r="1721">
      <c r="A1721" s="209"/>
      <c r="B1721" s="214"/>
      <c r="C1721" s="209"/>
      <c r="D1721" s="209"/>
      <c r="E1721" s="209"/>
      <c r="F1721" s="209"/>
      <c r="G1721" s="209"/>
      <c r="H1721" s="209"/>
      <c r="I1721" s="209"/>
      <c r="J1721" s="209"/>
      <c r="K1721" s="209"/>
      <c r="L1721" s="209"/>
      <c r="M1721" s="209"/>
    </row>
    <row r="1722">
      <c r="A1722" s="209"/>
      <c r="B1722" s="214"/>
      <c r="C1722" s="209"/>
      <c r="D1722" s="209"/>
      <c r="E1722" s="209"/>
      <c r="F1722" s="209"/>
      <c r="G1722" s="209"/>
      <c r="H1722" s="209"/>
      <c r="I1722" s="209"/>
      <c r="J1722" s="209"/>
      <c r="K1722" s="207"/>
      <c r="L1722" s="207"/>
      <c r="M1722" s="207"/>
    </row>
    <row r="1723">
      <c r="A1723" s="209"/>
      <c r="B1723" s="214"/>
      <c r="C1723" s="209"/>
      <c r="D1723" s="209"/>
      <c r="E1723" s="209"/>
      <c r="F1723" s="209"/>
      <c r="G1723" s="209"/>
      <c r="H1723" s="209"/>
      <c r="I1723" s="209"/>
      <c r="J1723" s="209"/>
      <c r="K1723" s="209"/>
      <c r="L1723" s="209"/>
      <c r="M1723" s="209"/>
    </row>
    <row r="1724">
      <c r="A1724" s="209"/>
      <c r="B1724" s="214"/>
      <c r="C1724" s="209"/>
      <c r="D1724" s="209"/>
      <c r="E1724" s="209"/>
      <c r="F1724" s="209"/>
      <c r="G1724" s="209"/>
      <c r="H1724" s="209"/>
      <c r="I1724" s="209"/>
      <c r="J1724" s="209"/>
      <c r="K1724" s="207"/>
      <c r="L1724" s="207"/>
      <c r="M1724" s="207"/>
    </row>
    <row r="1725">
      <c r="A1725" s="209"/>
      <c r="B1725" s="214"/>
      <c r="C1725" s="209"/>
      <c r="D1725" s="209"/>
      <c r="E1725" s="209"/>
      <c r="F1725" s="209"/>
      <c r="G1725" s="209"/>
      <c r="H1725" s="209"/>
      <c r="I1725" s="209"/>
      <c r="J1725" s="209"/>
      <c r="K1725" s="209"/>
      <c r="L1725" s="209"/>
      <c r="M1725" s="209"/>
    </row>
    <row r="1726">
      <c r="A1726" s="209"/>
      <c r="B1726" s="214"/>
      <c r="C1726" s="209"/>
      <c r="D1726" s="209"/>
      <c r="E1726" s="209"/>
      <c r="F1726" s="209"/>
      <c r="G1726" s="209"/>
      <c r="H1726" s="209"/>
      <c r="I1726" s="209"/>
      <c r="J1726" s="209"/>
      <c r="K1726" s="207"/>
      <c r="L1726" s="207"/>
      <c r="M1726" s="207"/>
    </row>
    <row r="1727">
      <c r="A1727" s="209"/>
      <c r="B1727" s="214"/>
      <c r="C1727" s="209"/>
      <c r="D1727" s="209"/>
      <c r="E1727" s="209"/>
      <c r="F1727" s="209"/>
      <c r="G1727" s="209"/>
      <c r="H1727" s="209"/>
      <c r="I1727" s="209"/>
      <c r="J1727" s="209"/>
      <c r="K1727" s="209"/>
      <c r="L1727" s="209"/>
      <c r="M1727" s="209"/>
    </row>
    <row r="1728">
      <c r="A1728" s="209"/>
      <c r="B1728" s="214"/>
      <c r="C1728" s="209"/>
      <c r="D1728" s="209"/>
      <c r="E1728" s="209"/>
      <c r="F1728" s="209"/>
      <c r="G1728" s="209"/>
      <c r="H1728" s="209"/>
      <c r="I1728" s="209"/>
      <c r="J1728" s="209"/>
      <c r="K1728" s="207"/>
      <c r="L1728" s="207"/>
      <c r="M1728" s="207"/>
    </row>
    <row r="1729">
      <c r="A1729" s="209"/>
      <c r="B1729" s="214"/>
      <c r="C1729" s="209"/>
      <c r="D1729" s="209"/>
      <c r="E1729" s="209"/>
      <c r="F1729" s="209"/>
      <c r="G1729" s="209"/>
      <c r="H1729" s="209"/>
      <c r="I1729" s="209"/>
      <c r="J1729" s="209"/>
      <c r="K1729" s="209"/>
      <c r="L1729" s="209"/>
      <c r="M1729" s="209"/>
    </row>
    <row r="1730">
      <c r="A1730" s="209"/>
      <c r="B1730" s="214"/>
      <c r="C1730" s="209"/>
      <c r="D1730" s="209"/>
      <c r="E1730" s="209"/>
      <c r="F1730" s="209"/>
      <c r="G1730" s="209"/>
      <c r="H1730" s="209"/>
      <c r="I1730" s="209"/>
      <c r="J1730" s="209"/>
      <c r="K1730" s="207"/>
      <c r="L1730" s="207"/>
      <c r="M1730" s="207"/>
    </row>
    <row r="1731">
      <c r="A1731" s="209"/>
      <c r="B1731" s="214"/>
      <c r="C1731" s="209"/>
      <c r="D1731" s="209"/>
      <c r="E1731" s="209"/>
      <c r="F1731" s="209"/>
      <c r="G1731" s="209"/>
      <c r="H1731" s="209"/>
      <c r="I1731" s="209"/>
      <c r="J1731" s="209"/>
      <c r="K1731" s="209"/>
      <c r="L1731" s="209"/>
      <c r="M1731" s="209"/>
    </row>
    <row r="1732">
      <c r="A1732" s="209"/>
      <c r="B1732" s="214"/>
      <c r="C1732" s="209"/>
      <c r="D1732" s="209"/>
      <c r="E1732" s="209"/>
      <c r="F1732" s="209"/>
      <c r="G1732" s="209"/>
      <c r="H1732" s="209"/>
      <c r="I1732" s="209"/>
      <c r="J1732" s="209"/>
      <c r="K1732" s="207"/>
      <c r="L1732" s="207"/>
      <c r="M1732" s="207"/>
    </row>
    <row r="1733">
      <c r="A1733" s="209"/>
      <c r="B1733" s="214"/>
      <c r="C1733" s="209"/>
      <c r="D1733" s="209"/>
      <c r="E1733" s="209"/>
      <c r="F1733" s="209"/>
      <c r="G1733" s="209"/>
      <c r="H1733" s="209"/>
      <c r="I1733" s="209"/>
      <c r="J1733" s="209"/>
      <c r="K1733" s="209"/>
      <c r="L1733" s="209"/>
      <c r="M1733" s="209"/>
    </row>
    <row r="1734">
      <c r="A1734" s="209"/>
      <c r="B1734" s="214"/>
      <c r="C1734" s="209"/>
      <c r="D1734" s="209"/>
      <c r="E1734" s="209"/>
      <c r="F1734" s="209"/>
      <c r="G1734" s="209"/>
      <c r="H1734" s="209"/>
      <c r="I1734" s="209"/>
      <c r="J1734" s="209"/>
      <c r="K1734" s="207"/>
      <c r="L1734" s="207"/>
      <c r="M1734" s="207"/>
    </row>
    <row r="1735">
      <c r="A1735" s="209"/>
      <c r="B1735" s="214"/>
      <c r="C1735" s="209"/>
      <c r="D1735" s="209"/>
      <c r="E1735" s="209"/>
      <c r="F1735" s="209"/>
      <c r="G1735" s="209"/>
      <c r="H1735" s="209"/>
      <c r="I1735" s="209"/>
      <c r="J1735" s="209"/>
      <c r="K1735" s="209"/>
      <c r="L1735" s="209"/>
      <c r="M1735" s="209"/>
    </row>
    <row r="1736">
      <c r="A1736" s="209"/>
      <c r="B1736" s="214"/>
      <c r="C1736" s="209"/>
      <c r="D1736" s="209"/>
      <c r="E1736" s="209"/>
      <c r="F1736" s="209"/>
      <c r="G1736" s="209"/>
      <c r="H1736" s="209"/>
      <c r="I1736" s="209"/>
      <c r="J1736" s="209"/>
      <c r="K1736" s="207"/>
      <c r="L1736" s="207"/>
      <c r="M1736" s="207"/>
    </row>
    <row r="1737">
      <c r="A1737" s="209"/>
      <c r="B1737" s="214"/>
      <c r="C1737" s="209"/>
      <c r="D1737" s="209"/>
      <c r="E1737" s="209"/>
      <c r="F1737" s="209"/>
      <c r="G1737" s="209"/>
      <c r="H1737" s="209"/>
      <c r="I1737" s="209"/>
      <c r="J1737" s="209"/>
      <c r="K1737" s="209"/>
      <c r="L1737" s="209"/>
      <c r="M1737" s="209"/>
    </row>
    <row r="1738">
      <c r="A1738" s="209"/>
      <c r="B1738" s="214"/>
      <c r="C1738" s="209"/>
      <c r="D1738" s="209"/>
      <c r="E1738" s="209"/>
      <c r="F1738" s="209"/>
      <c r="G1738" s="209"/>
      <c r="H1738" s="209"/>
      <c r="I1738" s="209"/>
      <c r="J1738" s="209"/>
      <c r="K1738" s="207"/>
      <c r="L1738" s="207"/>
      <c r="M1738" s="207"/>
    </row>
    <row r="1739">
      <c r="A1739" s="209"/>
      <c r="B1739" s="214"/>
      <c r="C1739" s="209"/>
      <c r="D1739" s="209"/>
      <c r="E1739" s="209"/>
      <c r="F1739" s="209"/>
      <c r="G1739" s="209"/>
      <c r="H1739" s="209"/>
      <c r="I1739" s="209"/>
      <c r="J1739" s="209"/>
      <c r="K1739" s="209"/>
      <c r="L1739" s="209"/>
      <c r="M1739" s="209"/>
    </row>
    <row r="1740">
      <c r="A1740" s="209"/>
      <c r="B1740" s="214"/>
      <c r="C1740" s="209"/>
      <c r="D1740" s="209"/>
      <c r="E1740" s="209"/>
      <c r="F1740" s="209"/>
      <c r="G1740" s="209"/>
      <c r="H1740" s="209"/>
      <c r="I1740" s="209"/>
      <c r="J1740" s="209"/>
      <c r="K1740" s="207"/>
      <c r="L1740" s="207"/>
      <c r="M1740" s="207"/>
    </row>
    <row r="1741">
      <c r="A1741" s="209"/>
      <c r="B1741" s="214"/>
      <c r="C1741" s="209"/>
      <c r="D1741" s="209"/>
      <c r="E1741" s="209"/>
      <c r="F1741" s="209"/>
      <c r="G1741" s="209"/>
      <c r="H1741" s="209"/>
      <c r="I1741" s="209"/>
      <c r="J1741" s="209"/>
      <c r="K1741" s="209"/>
      <c r="L1741" s="209"/>
      <c r="M1741" s="209"/>
    </row>
    <row r="1742">
      <c r="A1742" s="209"/>
      <c r="B1742" s="214"/>
      <c r="C1742" s="209"/>
      <c r="D1742" s="209"/>
      <c r="E1742" s="209"/>
      <c r="F1742" s="209"/>
      <c r="G1742" s="209"/>
      <c r="H1742" s="209"/>
      <c r="I1742" s="209"/>
      <c r="J1742" s="209"/>
      <c r="K1742" s="207"/>
      <c r="L1742" s="207"/>
      <c r="M1742" s="207"/>
    </row>
    <row r="1743">
      <c r="A1743" s="209"/>
      <c r="B1743" s="214"/>
      <c r="C1743" s="209"/>
      <c r="D1743" s="209"/>
      <c r="E1743" s="209"/>
      <c r="F1743" s="209"/>
      <c r="G1743" s="209"/>
      <c r="H1743" s="209"/>
      <c r="I1743" s="209"/>
      <c r="J1743" s="209"/>
      <c r="K1743" s="209"/>
      <c r="L1743" s="209"/>
      <c r="M1743" s="209"/>
    </row>
    <row r="1744">
      <c r="A1744" s="209"/>
      <c r="B1744" s="214"/>
      <c r="C1744" s="209"/>
      <c r="D1744" s="209"/>
      <c r="E1744" s="209"/>
      <c r="F1744" s="209"/>
      <c r="G1744" s="209"/>
      <c r="H1744" s="209"/>
      <c r="I1744" s="209"/>
      <c r="J1744" s="209"/>
      <c r="K1744" s="207"/>
      <c r="L1744" s="207"/>
      <c r="M1744" s="207"/>
    </row>
    <row r="1745">
      <c r="A1745" s="209"/>
      <c r="B1745" s="214"/>
      <c r="C1745" s="209"/>
      <c r="D1745" s="209"/>
      <c r="E1745" s="209"/>
      <c r="F1745" s="209"/>
      <c r="G1745" s="209"/>
      <c r="H1745" s="209"/>
      <c r="I1745" s="209"/>
      <c r="J1745" s="209"/>
      <c r="K1745" s="209"/>
      <c r="L1745" s="209"/>
      <c r="M1745" s="209"/>
    </row>
    <row r="1746">
      <c r="A1746" s="209"/>
      <c r="B1746" s="214"/>
      <c r="C1746" s="209"/>
      <c r="D1746" s="209"/>
      <c r="E1746" s="209"/>
      <c r="F1746" s="209"/>
      <c r="G1746" s="209"/>
      <c r="H1746" s="209"/>
      <c r="I1746" s="209"/>
      <c r="J1746" s="209"/>
      <c r="K1746" s="207"/>
      <c r="L1746" s="207"/>
      <c r="M1746" s="207"/>
    </row>
    <row r="1747">
      <c r="A1747" s="209"/>
      <c r="B1747" s="214"/>
      <c r="C1747" s="209"/>
      <c r="D1747" s="209"/>
      <c r="E1747" s="209"/>
      <c r="F1747" s="209"/>
      <c r="G1747" s="209"/>
      <c r="H1747" s="209"/>
      <c r="I1747" s="209"/>
      <c r="J1747" s="209"/>
      <c r="K1747" s="209"/>
      <c r="L1747" s="209"/>
      <c r="M1747" s="209"/>
    </row>
    <row r="1748">
      <c r="A1748" s="209"/>
      <c r="B1748" s="214"/>
      <c r="C1748" s="209"/>
      <c r="D1748" s="209"/>
      <c r="E1748" s="209"/>
      <c r="F1748" s="209"/>
      <c r="G1748" s="209"/>
      <c r="H1748" s="209"/>
      <c r="I1748" s="209"/>
      <c r="J1748" s="209"/>
      <c r="K1748" s="207"/>
      <c r="L1748" s="207"/>
      <c r="M1748" s="207"/>
    </row>
    <row r="1749">
      <c r="A1749" s="209"/>
      <c r="B1749" s="214"/>
      <c r="C1749" s="209"/>
      <c r="D1749" s="209"/>
      <c r="E1749" s="209"/>
      <c r="F1749" s="209"/>
      <c r="G1749" s="209"/>
      <c r="H1749" s="209"/>
      <c r="I1749" s="209"/>
      <c r="J1749" s="209"/>
      <c r="K1749" s="209"/>
      <c r="L1749" s="209"/>
      <c r="M1749" s="209"/>
    </row>
    <row r="1750">
      <c r="A1750" s="209"/>
      <c r="B1750" s="214"/>
      <c r="C1750" s="209"/>
      <c r="D1750" s="209"/>
      <c r="E1750" s="209"/>
      <c r="F1750" s="209"/>
      <c r="G1750" s="209"/>
      <c r="H1750" s="209"/>
      <c r="I1750" s="209"/>
      <c r="J1750" s="209"/>
      <c r="K1750" s="207"/>
      <c r="L1750" s="207"/>
      <c r="M1750" s="207"/>
    </row>
    <row r="1751">
      <c r="A1751" s="209"/>
      <c r="B1751" s="214"/>
      <c r="C1751" s="209"/>
      <c r="D1751" s="209"/>
      <c r="E1751" s="209"/>
      <c r="F1751" s="209"/>
      <c r="G1751" s="209"/>
      <c r="H1751" s="209"/>
      <c r="I1751" s="209"/>
      <c r="J1751" s="209"/>
      <c r="K1751" s="209"/>
      <c r="L1751" s="209"/>
      <c r="M1751" s="209"/>
    </row>
    <row r="1752">
      <c r="A1752" s="209"/>
      <c r="B1752" s="214"/>
      <c r="C1752" s="209"/>
      <c r="D1752" s="209"/>
      <c r="E1752" s="209"/>
      <c r="F1752" s="209"/>
      <c r="G1752" s="209"/>
      <c r="H1752" s="209"/>
      <c r="I1752" s="209"/>
      <c r="J1752" s="209"/>
      <c r="K1752" s="207"/>
      <c r="L1752" s="207"/>
      <c r="M1752" s="207"/>
    </row>
    <row r="1753">
      <c r="A1753" s="209"/>
      <c r="B1753" s="214"/>
      <c r="C1753" s="209"/>
      <c r="D1753" s="209"/>
      <c r="E1753" s="209"/>
      <c r="F1753" s="209"/>
      <c r="G1753" s="209"/>
      <c r="H1753" s="209"/>
      <c r="I1753" s="209"/>
      <c r="J1753" s="209"/>
      <c r="K1753" s="209"/>
      <c r="L1753" s="209"/>
      <c r="M1753" s="209"/>
    </row>
    <row r="1754">
      <c r="A1754" s="209"/>
      <c r="B1754" s="214"/>
      <c r="C1754" s="209"/>
      <c r="D1754" s="209"/>
      <c r="E1754" s="209"/>
      <c r="F1754" s="209"/>
      <c r="G1754" s="209"/>
      <c r="H1754" s="209"/>
      <c r="I1754" s="209"/>
      <c r="J1754" s="209"/>
      <c r="K1754" s="207"/>
      <c r="L1754" s="207"/>
      <c r="M1754" s="207"/>
    </row>
    <row r="1755">
      <c r="A1755" s="209"/>
      <c r="B1755" s="214"/>
      <c r="C1755" s="209"/>
      <c r="D1755" s="209"/>
      <c r="E1755" s="209"/>
      <c r="F1755" s="209"/>
      <c r="G1755" s="209"/>
      <c r="H1755" s="209"/>
      <c r="I1755" s="209"/>
      <c r="J1755" s="209"/>
      <c r="K1755" s="209"/>
      <c r="L1755" s="209"/>
      <c r="M1755" s="209"/>
    </row>
    <row r="1756">
      <c r="A1756" s="209"/>
      <c r="B1756" s="214"/>
      <c r="C1756" s="209"/>
      <c r="D1756" s="209"/>
      <c r="E1756" s="209"/>
      <c r="F1756" s="209"/>
      <c r="G1756" s="209"/>
      <c r="H1756" s="209"/>
      <c r="I1756" s="209"/>
      <c r="J1756" s="209"/>
      <c r="K1756" s="207"/>
      <c r="L1756" s="207"/>
      <c r="M1756" s="207"/>
    </row>
    <row r="1757">
      <c r="A1757" s="209"/>
      <c r="B1757" s="214"/>
      <c r="C1757" s="209"/>
      <c r="D1757" s="209"/>
      <c r="E1757" s="209"/>
      <c r="F1757" s="209"/>
      <c r="G1757" s="209"/>
      <c r="H1757" s="209"/>
      <c r="I1757" s="209"/>
      <c r="J1757" s="209"/>
      <c r="K1757" s="209"/>
      <c r="L1757" s="209"/>
      <c r="M1757" s="209"/>
    </row>
    <row r="1758">
      <c r="A1758" s="209"/>
      <c r="B1758" s="214"/>
      <c r="C1758" s="209"/>
      <c r="D1758" s="209"/>
      <c r="E1758" s="209"/>
      <c r="F1758" s="209"/>
      <c r="G1758" s="209"/>
      <c r="H1758" s="209"/>
      <c r="I1758" s="209"/>
      <c r="J1758" s="209"/>
      <c r="K1758" s="207"/>
      <c r="L1758" s="207"/>
      <c r="M1758" s="207"/>
    </row>
    <row r="1759">
      <c r="A1759" s="209"/>
      <c r="B1759" s="214"/>
      <c r="C1759" s="209"/>
      <c r="D1759" s="209"/>
      <c r="E1759" s="209"/>
      <c r="F1759" s="209"/>
      <c r="G1759" s="209"/>
      <c r="H1759" s="209"/>
      <c r="I1759" s="209"/>
      <c r="J1759" s="209"/>
      <c r="K1759" s="209"/>
      <c r="L1759" s="209"/>
      <c r="M1759" s="209"/>
    </row>
    <row r="1760">
      <c r="A1760" s="209"/>
      <c r="B1760" s="214"/>
      <c r="C1760" s="209"/>
      <c r="D1760" s="209"/>
      <c r="E1760" s="209"/>
      <c r="F1760" s="209"/>
      <c r="G1760" s="209"/>
      <c r="H1760" s="209"/>
      <c r="I1760" s="209"/>
      <c r="J1760" s="209"/>
      <c r="K1760" s="207"/>
      <c r="L1760" s="207"/>
      <c r="M1760" s="207"/>
    </row>
    <row r="1761">
      <c r="A1761" s="209"/>
      <c r="B1761" s="214"/>
      <c r="C1761" s="209"/>
      <c r="D1761" s="209"/>
      <c r="E1761" s="209"/>
      <c r="F1761" s="209"/>
      <c r="G1761" s="209"/>
      <c r="H1761" s="209"/>
      <c r="I1761" s="209"/>
      <c r="J1761" s="209"/>
      <c r="K1761" s="209"/>
      <c r="L1761" s="209"/>
      <c r="M1761" s="209"/>
    </row>
    <row r="1762">
      <c r="A1762" s="209"/>
      <c r="B1762" s="214"/>
      <c r="C1762" s="209"/>
      <c r="D1762" s="209"/>
      <c r="E1762" s="209"/>
      <c r="F1762" s="209"/>
      <c r="G1762" s="209"/>
      <c r="H1762" s="209"/>
      <c r="I1762" s="209"/>
      <c r="J1762" s="209"/>
      <c r="K1762" s="207"/>
      <c r="L1762" s="207"/>
      <c r="M1762" s="207"/>
    </row>
    <row r="1763">
      <c r="A1763" s="209"/>
      <c r="B1763" s="214"/>
      <c r="C1763" s="209"/>
      <c r="D1763" s="209"/>
      <c r="E1763" s="209"/>
      <c r="F1763" s="209"/>
      <c r="G1763" s="209"/>
      <c r="H1763" s="209"/>
      <c r="I1763" s="209"/>
      <c r="J1763" s="209"/>
      <c r="K1763" s="209"/>
      <c r="L1763" s="209"/>
      <c r="M1763" s="209"/>
    </row>
    <row r="1764">
      <c r="A1764" s="209"/>
      <c r="B1764" s="214"/>
      <c r="C1764" s="209"/>
      <c r="D1764" s="209"/>
      <c r="E1764" s="209"/>
      <c r="F1764" s="209"/>
      <c r="G1764" s="209"/>
      <c r="H1764" s="209"/>
      <c r="I1764" s="209"/>
      <c r="J1764" s="209"/>
      <c r="K1764" s="207"/>
      <c r="L1764" s="207"/>
      <c r="M1764" s="207"/>
    </row>
    <row r="1765">
      <c r="A1765" s="209"/>
      <c r="B1765" s="214"/>
      <c r="C1765" s="209"/>
      <c r="D1765" s="209"/>
      <c r="E1765" s="209"/>
      <c r="F1765" s="209"/>
      <c r="G1765" s="209"/>
      <c r="H1765" s="209"/>
      <c r="I1765" s="209"/>
      <c r="J1765" s="209"/>
      <c r="K1765" s="209"/>
      <c r="L1765" s="209"/>
      <c r="M1765" s="209"/>
    </row>
    <row r="1766">
      <c r="A1766" s="209"/>
      <c r="B1766" s="214"/>
      <c r="C1766" s="209"/>
      <c r="D1766" s="209"/>
      <c r="E1766" s="209"/>
      <c r="F1766" s="209"/>
      <c r="G1766" s="209"/>
      <c r="H1766" s="209"/>
      <c r="I1766" s="209"/>
      <c r="J1766" s="209"/>
      <c r="K1766" s="207"/>
      <c r="L1766" s="207"/>
      <c r="M1766" s="207"/>
    </row>
    <row r="1767">
      <c r="A1767" s="209"/>
      <c r="B1767" s="214"/>
      <c r="C1767" s="209"/>
      <c r="D1767" s="209"/>
      <c r="E1767" s="209"/>
      <c r="F1767" s="209"/>
      <c r="G1767" s="209"/>
      <c r="H1767" s="209"/>
      <c r="I1767" s="209"/>
      <c r="J1767" s="209"/>
      <c r="K1767" s="209"/>
      <c r="L1767" s="209"/>
      <c r="M1767" s="209"/>
    </row>
    <row r="1768">
      <c r="A1768" s="209"/>
      <c r="B1768" s="214"/>
      <c r="C1768" s="209"/>
      <c r="D1768" s="209"/>
      <c r="E1768" s="209"/>
      <c r="F1768" s="209"/>
      <c r="G1768" s="209"/>
      <c r="H1768" s="209"/>
      <c r="I1768" s="209"/>
      <c r="J1768" s="209"/>
      <c r="K1768" s="207"/>
      <c r="L1768" s="207"/>
      <c r="M1768" s="207"/>
    </row>
    <row r="1769">
      <c r="A1769" s="209"/>
      <c r="B1769" s="214"/>
      <c r="C1769" s="209"/>
      <c r="D1769" s="209"/>
      <c r="E1769" s="209"/>
      <c r="F1769" s="209"/>
      <c r="G1769" s="209"/>
      <c r="H1769" s="209"/>
      <c r="I1769" s="209"/>
      <c r="J1769" s="209"/>
      <c r="K1769" s="209"/>
      <c r="L1769" s="209"/>
      <c r="M1769" s="209"/>
    </row>
    <row r="1770">
      <c r="A1770" s="209"/>
      <c r="B1770" s="214"/>
      <c r="C1770" s="209"/>
      <c r="D1770" s="209"/>
      <c r="E1770" s="209"/>
      <c r="F1770" s="209"/>
      <c r="G1770" s="209"/>
      <c r="H1770" s="209"/>
      <c r="I1770" s="209"/>
      <c r="J1770" s="209"/>
      <c r="K1770" s="207"/>
      <c r="L1770" s="207"/>
      <c r="M1770" s="207"/>
    </row>
    <row r="1771">
      <c r="A1771" s="209"/>
      <c r="B1771" s="214"/>
      <c r="C1771" s="209"/>
      <c r="D1771" s="209"/>
      <c r="E1771" s="209"/>
      <c r="F1771" s="209"/>
      <c r="G1771" s="209"/>
      <c r="H1771" s="209"/>
      <c r="I1771" s="209"/>
      <c r="J1771" s="209"/>
      <c r="K1771" s="209"/>
      <c r="L1771" s="209"/>
      <c r="M1771" s="209"/>
    </row>
    <row r="1772">
      <c r="A1772" s="209"/>
      <c r="B1772" s="214"/>
      <c r="C1772" s="209"/>
      <c r="D1772" s="209"/>
      <c r="E1772" s="209"/>
      <c r="F1772" s="209"/>
      <c r="G1772" s="209"/>
      <c r="H1772" s="209"/>
      <c r="I1772" s="209"/>
      <c r="J1772" s="209"/>
      <c r="K1772" s="207"/>
      <c r="L1772" s="207"/>
      <c r="M1772" s="207"/>
    </row>
    <row r="1773">
      <c r="A1773" s="209"/>
      <c r="B1773" s="214"/>
      <c r="C1773" s="209"/>
      <c r="D1773" s="209"/>
      <c r="E1773" s="209"/>
      <c r="F1773" s="209"/>
      <c r="G1773" s="209"/>
      <c r="H1773" s="209"/>
      <c r="I1773" s="209"/>
      <c r="J1773" s="209"/>
      <c r="K1773" s="209"/>
      <c r="L1773" s="209"/>
      <c r="M1773" s="209"/>
    </row>
    <row r="1774">
      <c r="A1774" s="209"/>
      <c r="B1774" s="214"/>
      <c r="C1774" s="209"/>
      <c r="D1774" s="209"/>
      <c r="E1774" s="209"/>
      <c r="F1774" s="209"/>
      <c r="G1774" s="209"/>
      <c r="H1774" s="209"/>
      <c r="I1774" s="209"/>
      <c r="J1774" s="209"/>
      <c r="K1774" s="207"/>
      <c r="L1774" s="207"/>
      <c r="M1774" s="207"/>
    </row>
    <row r="1775">
      <c r="A1775" s="209"/>
      <c r="B1775" s="214"/>
      <c r="C1775" s="209"/>
      <c r="D1775" s="209"/>
      <c r="E1775" s="209"/>
      <c r="F1775" s="209"/>
      <c r="G1775" s="209"/>
      <c r="H1775" s="209"/>
      <c r="I1775" s="209"/>
      <c r="J1775" s="209"/>
      <c r="K1775" s="209"/>
      <c r="L1775" s="209"/>
      <c r="M1775" s="209"/>
    </row>
    <row r="1776">
      <c r="A1776" s="209"/>
      <c r="B1776" s="214"/>
      <c r="C1776" s="209"/>
      <c r="D1776" s="209"/>
      <c r="E1776" s="209"/>
      <c r="F1776" s="209"/>
      <c r="G1776" s="209"/>
      <c r="H1776" s="209"/>
      <c r="I1776" s="209"/>
      <c r="J1776" s="209"/>
      <c r="K1776" s="207"/>
      <c r="L1776" s="207"/>
      <c r="M1776" s="207"/>
    </row>
    <row r="1777">
      <c r="A1777" s="209"/>
      <c r="B1777" s="214"/>
      <c r="C1777" s="209"/>
      <c r="D1777" s="209"/>
      <c r="E1777" s="209"/>
      <c r="F1777" s="209"/>
      <c r="G1777" s="209"/>
      <c r="H1777" s="209"/>
      <c r="I1777" s="209"/>
      <c r="J1777" s="209"/>
      <c r="K1777" s="209"/>
      <c r="L1777" s="209"/>
      <c r="M1777" s="209"/>
    </row>
    <row r="1778">
      <c r="A1778" s="209"/>
      <c r="B1778" s="214"/>
      <c r="C1778" s="209"/>
      <c r="D1778" s="209"/>
      <c r="E1778" s="209"/>
      <c r="F1778" s="209"/>
      <c r="G1778" s="209"/>
      <c r="H1778" s="209"/>
      <c r="I1778" s="209"/>
      <c r="J1778" s="209"/>
      <c r="K1778" s="207"/>
      <c r="L1778" s="207"/>
      <c r="M1778" s="207"/>
    </row>
    <row r="1779">
      <c r="A1779" s="209"/>
      <c r="B1779" s="214"/>
      <c r="C1779" s="209"/>
      <c r="D1779" s="209"/>
      <c r="E1779" s="209"/>
      <c r="F1779" s="209"/>
      <c r="G1779" s="209"/>
      <c r="H1779" s="209"/>
      <c r="I1779" s="209"/>
      <c r="J1779" s="209"/>
      <c r="K1779" s="209"/>
      <c r="L1779" s="209"/>
      <c r="M1779" s="209"/>
    </row>
    <row r="1780">
      <c r="A1780" s="209"/>
      <c r="B1780" s="214"/>
      <c r="C1780" s="209"/>
      <c r="D1780" s="209"/>
      <c r="E1780" s="209"/>
      <c r="F1780" s="209"/>
      <c r="G1780" s="209"/>
      <c r="H1780" s="209"/>
      <c r="I1780" s="209"/>
      <c r="J1780" s="209"/>
      <c r="K1780" s="207"/>
      <c r="L1780" s="207"/>
      <c r="M1780" s="207"/>
    </row>
    <row r="1781">
      <c r="A1781" s="209"/>
      <c r="B1781" s="214"/>
      <c r="C1781" s="209"/>
      <c r="D1781" s="209"/>
      <c r="E1781" s="209"/>
      <c r="F1781" s="209"/>
      <c r="G1781" s="209"/>
      <c r="H1781" s="209"/>
      <c r="I1781" s="209"/>
      <c r="J1781" s="209"/>
      <c r="K1781" s="209"/>
      <c r="L1781" s="209"/>
      <c r="M1781" s="209"/>
    </row>
    <row r="1782">
      <c r="A1782" s="209"/>
      <c r="B1782" s="214"/>
      <c r="C1782" s="209"/>
      <c r="D1782" s="209"/>
      <c r="E1782" s="209"/>
      <c r="F1782" s="209"/>
      <c r="G1782" s="209"/>
      <c r="H1782" s="209"/>
      <c r="I1782" s="209"/>
      <c r="J1782" s="209"/>
      <c r="K1782" s="207"/>
      <c r="L1782" s="207"/>
      <c r="M1782" s="207"/>
    </row>
    <row r="1783">
      <c r="A1783" s="209"/>
      <c r="B1783" s="214"/>
      <c r="C1783" s="209"/>
      <c r="D1783" s="209"/>
      <c r="E1783" s="209"/>
      <c r="F1783" s="209"/>
      <c r="G1783" s="209"/>
      <c r="H1783" s="209"/>
      <c r="I1783" s="209"/>
      <c r="J1783" s="209"/>
      <c r="K1783" s="209"/>
      <c r="L1783" s="209"/>
      <c r="M1783" s="209"/>
    </row>
    <row r="1784">
      <c r="A1784" s="209"/>
      <c r="B1784" s="214"/>
      <c r="C1784" s="209"/>
      <c r="D1784" s="209"/>
      <c r="E1784" s="209"/>
      <c r="F1784" s="209"/>
      <c r="G1784" s="209"/>
      <c r="H1784" s="209"/>
      <c r="I1784" s="209"/>
      <c r="J1784" s="209"/>
      <c r="K1784" s="207"/>
      <c r="L1784" s="207"/>
      <c r="M1784" s="207"/>
    </row>
    <row r="1785">
      <c r="A1785" s="209"/>
      <c r="B1785" s="214"/>
      <c r="C1785" s="209"/>
      <c r="D1785" s="209"/>
      <c r="E1785" s="209"/>
      <c r="F1785" s="209"/>
      <c r="G1785" s="209"/>
      <c r="H1785" s="209"/>
      <c r="I1785" s="209"/>
      <c r="J1785" s="209"/>
      <c r="K1785" s="209"/>
      <c r="L1785" s="209"/>
      <c r="M1785" s="209"/>
    </row>
    <row r="1786">
      <c r="A1786" s="209"/>
      <c r="B1786" s="214"/>
      <c r="C1786" s="209"/>
      <c r="D1786" s="209"/>
      <c r="E1786" s="209"/>
      <c r="F1786" s="209"/>
      <c r="G1786" s="209"/>
      <c r="H1786" s="209"/>
      <c r="I1786" s="209"/>
      <c r="J1786" s="209"/>
      <c r="K1786" s="207"/>
      <c r="L1786" s="207"/>
      <c r="M1786" s="207"/>
    </row>
    <row r="1787">
      <c r="A1787" s="209"/>
      <c r="B1787" s="214"/>
      <c r="C1787" s="209"/>
      <c r="D1787" s="209"/>
      <c r="E1787" s="209"/>
      <c r="F1787" s="209"/>
      <c r="G1787" s="209"/>
      <c r="H1787" s="209"/>
      <c r="I1787" s="209"/>
      <c r="J1787" s="209"/>
      <c r="K1787" s="209"/>
      <c r="L1787" s="209"/>
      <c r="M1787" s="209"/>
    </row>
    <row r="1788">
      <c r="A1788" s="209"/>
      <c r="B1788" s="214"/>
      <c r="C1788" s="209"/>
      <c r="D1788" s="209"/>
      <c r="E1788" s="209"/>
      <c r="F1788" s="209"/>
      <c r="G1788" s="209"/>
      <c r="H1788" s="209"/>
      <c r="I1788" s="209"/>
      <c r="J1788" s="209"/>
      <c r="K1788" s="207"/>
      <c r="L1788" s="207"/>
      <c r="M1788" s="207"/>
    </row>
    <row r="1789">
      <c r="A1789" s="209"/>
      <c r="B1789" s="214"/>
      <c r="C1789" s="209"/>
      <c r="D1789" s="209"/>
      <c r="E1789" s="209"/>
      <c r="F1789" s="209"/>
      <c r="G1789" s="209"/>
      <c r="H1789" s="209"/>
      <c r="I1789" s="209"/>
      <c r="J1789" s="209"/>
      <c r="K1789" s="209"/>
      <c r="L1789" s="209"/>
      <c r="M1789" s="209"/>
    </row>
    <row r="1790">
      <c r="A1790" s="209"/>
      <c r="B1790" s="214"/>
      <c r="C1790" s="209"/>
      <c r="D1790" s="209"/>
      <c r="E1790" s="209"/>
      <c r="F1790" s="209"/>
      <c r="G1790" s="209"/>
      <c r="H1790" s="209"/>
      <c r="I1790" s="209"/>
      <c r="J1790" s="209"/>
      <c r="K1790" s="207"/>
      <c r="L1790" s="207"/>
      <c r="M1790" s="207"/>
    </row>
    <row r="1791">
      <c r="A1791" s="209"/>
      <c r="B1791" s="214"/>
      <c r="C1791" s="209"/>
      <c r="D1791" s="209"/>
      <c r="E1791" s="209"/>
      <c r="F1791" s="209"/>
      <c r="G1791" s="209"/>
      <c r="H1791" s="209"/>
      <c r="I1791" s="209"/>
      <c r="J1791" s="209"/>
      <c r="K1791" s="209"/>
      <c r="L1791" s="209"/>
      <c r="M1791" s="209"/>
    </row>
    <row r="1792">
      <c r="A1792" s="209"/>
      <c r="B1792" s="214"/>
      <c r="C1792" s="209"/>
      <c r="D1792" s="209"/>
      <c r="E1792" s="209"/>
      <c r="F1792" s="209"/>
      <c r="G1792" s="209"/>
      <c r="H1792" s="209"/>
      <c r="I1792" s="209"/>
      <c r="J1792" s="209"/>
      <c r="K1792" s="207"/>
      <c r="L1792" s="207"/>
      <c r="M1792" s="207"/>
    </row>
    <row r="1793">
      <c r="A1793" s="209"/>
      <c r="B1793" s="214"/>
      <c r="C1793" s="209"/>
      <c r="D1793" s="209"/>
      <c r="E1793" s="209"/>
      <c r="F1793" s="209"/>
      <c r="G1793" s="209"/>
      <c r="H1793" s="209"/>
      <c r="I1793" s="209"/>
      <c r="J1793" s="209"/>
      <c r="K1793" s="209"/>
      <c r="L1793" s="209"/>
      <c r="M1793" s="209"/>
    </row>
    <row r="1794">
      <c r="A1794" s="209"/>
      <c r="B1794" s="214"/>
      <c r="C1794" s="209"/>
      <c r="D1794" s="209"/>
      <c r="E1794" s="209"/>
      <c r="F1794" s="209"/>
      <c r="G1794" s="209"/>
      <c r="H1794" s="209"/>
      <c r="I1794" s="209"/>
      <c r="J1794" s="209"/>
      <c r="K1794" s="207"/>
      <c r="L1794" s="207"/>
      <c r="M1794" s="207"/>
    </row>
    <row r="1795">
      <c r="A1795" s="209"/>
      <c r="B1795" s="214"/>
      <c r="C1795" s="209"/>
      <c r="D1795" s="209"/>
      <c r="E1795" s="209"/>
      <c r="F1795" s="209"/>
      <c r="G1795" s="209"/>
      <c r="H1795" s="209"/>
      <c r="I1795" s="209"/>
      <c r="J1795" s="209"/>
      <c r="K1795" s="209"/>
      <c r="L1795" s="209"/>
      <c r="M1795" s="209"/>
    </row>
    <row r="1796">
      <c r="A1796" s="209"/>
      <c r="B1796" s="214"/>
      <c r="C1796" s="209"/>
      <c r="D1796" s="209"/>
      <c r="E1796" s="209"/>
      <c r="F1796" s="209"/>
      <c r="G1796" s="209"/>
      <c r="H1796" s="209"/>
      <c r="I1796" s="209"/>
      <c r="J1796" s="209"/>
      <c r="K1796" s="207"/>
      <c r="L1796" s="207"/>
      <c r="M1796" s="207"/>
    </row>
    <row r="1797">
      <c r="A1797" s="209"/>
      <c r="B1797" s="214"/>
      <c r="C1797" s="209"/>
      <c r="D1797" s="209"/>
      <c r="E1797" s="209"/>
      <c r="F1797" s="209"/>
      <c r="G1797" s="209"/>
      <c r="H1797" s="209"/>
      <c r="I1797" s="209"/>
      <c r="J1797" s="209"/>
      <c r="K1797" s="209"/>
      <c r="L1797" s="209"/>
      <c r="M1797" s="209"/>
    </row>
    <row r="1798">
      <c r="A1798" s="209"/>
      <c r="B1798" s="214"/>
      <c r="C1798" s="209"/>
      <c r="D1798" s="209"/>
      <c r="E1798" s="209"/>
      <c r="F1798" s="209"/>
      <c r="G1798" s="209"/>
      <c r="H1798" s="209"/>
      <c r="I1798" s="209"/>
      <c r="J1798" s="209"/>
      <c r="K1798" s="207"/>
      <c r="L1798" s="207"/>
      <c r="M1798" s="207"/>
    </row>
    <row r="1799">
      <c r="A1799" s="209"/>
      <c r="B1799" s="214"/>
      <c r="C1799" s="209"/>
      <c r="D1799" s="209"/>
      <c r="E1799" s="209"/>
      <c r="F1799" s="209"/>
      <c r="G1799" s="209"/>
      <c r="H1799" s="209"/>
      <c r="I1799" s="209"/>
      <c r="J1799" s="209"/>
      <c r="K1799" s="209"/>
      <c r="L1799" s="209"/>
      <c r="M1799" s="209"/>
    </row>
    <row r="1800">
      <c r="A1800" s="209"/>
      <c r="B1800" s="214"/>
      <c r="C1800" s="209"/>
      <c r="D1800" s="209"/>
      <c r="E1800" s="209"/>
      <c r="F1800" s="209"/>
      <c r="G1800" s="209"/>
      <c r="H1800" s="209"/>
      <c r="I1800" s="209"/>
      <c r="J1800" s="209"/>
      <c r="K1800" s="207"/>
      <c r="L1800" s="207"/>
      <c r="M1800" s="207"/>
    </row>
    <row r="1801">
      <c r="A1801" s="209"/>
      <c r="B1801" s="214"/>
      <c r="C1801" s="209"/>
      <c r="D1801" s="209"/>
      <c r="E1801" s="209"/>
      <c r="F1801" s="209"/>
      <c r="G1801" s="209"/>
      <c r="H1801" s="209"/>
      <c r="I1801" s="209"/>
      <c r="J1801" s="209"/>
      <c r="K1801" s="209"/>
      <c r="L1801" s="209"/>
      <c r="M1801" s="209"/>
    </row>
    <row r="1802">
      <c r="A1802" s="209"/>
      <c r="B1802" s="214"/>
      <c r="C1802" s="209"/>
      <c r="D1802" s="209"/>
      <c r="E1802" s="209"/>
      <c r="F1802" s="209"/>
      <c r="G1802" s="209"/>
      <c r="H1802" s="209"/>
      <c r="I1802" s="209"/>
      <c r="J1802" s="209"/>
      <c r="K1802" s="207"/>
      <c r="L1802" s="207"/>
      <c r="M1802" s="207"/>
    </row>
    <row r="1803">
      <c r="A1803" s="209"/>
      <c r="B1803" s="214"/>
      <c r="C1803" s="209"/>
      <c r="D1803" s="209"/>
      <c r="E1803" s="209"/>
      <c r="F1803" s="209"/>
      <c r="G1803" s="209"/>
      <c r="H1803" s="209"/>
      <c r="I1803" s="209"/>
      <c r="J1803" s="209"/>
      <c r="K1803" s="209"/>
      <c r="L1803" s="209"/>
      <c r="M1803" s="209"/>
    </row>
    <row r="1804">
      <c r="A1804" s="209"/>
      <c r="B1804" s="214"/>
      <c r="C1804" s="209"/>
      <c r="D1804" s="209"/>
      <c r="E1804" s="209"/>
      <c r="F1804" s="209"/>
      <c r="G1804" s="209"/>
      <c r="H1804" s="209"/>
      <c r="I1804" s="209"/>
      <c r="J1804" s="209"/>
      <c r="K1804" s="207"/>
      <c r="L1804" s="207"/>
      <c r="M1804" s="207"/>
    </row>
    <row r="1805">
      <c r="A1805" s="209"/>
      <c r="B1805" s="214"/>
      <c r="C1805" s="209"/>
      <c r="D1805" s="209"/>
      <c r="E1805" s="209"/>
      <c r="F1805" s="209"/>
      <c r="G1805" s="209"/>
      <c r="H1805" s="209"/>
      <c r="I1805" s="209"/>
      <c r="J1805" s="209"/>
      <c r="K1805" s="209"/>
      <c r="L1805" s="209"/>
      <c r="M1805" s="209"/>
    </row>
    <row r="1806">
      <c r="A1806" s="209"/>
      <c r="B1806" s="214"/>
      <c r="C1806" s="209"/>
      <c r="D1806" s="209"/>
      <c r="E1806" s="209"/>
      <c r="F1806" s="209"/>
      <c r="G1806" s="209"/>
      <c r="H1806" s="209"/>
      <c r="I1806" s="209"/>
      <c r="J1806" s="209"/>
      <c r="K1806" s="207"/>
      <c r="L1806" s="207"/>
      <c r="M1806" s="207"/>
    </row>
    <row r="1807">
      <c r="A1807" s="209"/>
      <c r="B1807" s="214"/>
      <c r="C1807" s="209"/>
      <c r="D1807" s="209"/>
      <c r="E1807" s="209"/>
      <c r="F1807" s="209"/>
      <c r="G1807" s="209"/>
      <c r="H1807" s="209"/>
      <c r="I1807" s="209"/>
      <c r="J1807" s="209"/>
      <c r="K1807" s="209"/>
      <c r="L1807" s="209"/>
      <c r="M1807" s="209"/>
    </row>
    <row r="1808">
      <c r="A1808" s="209"/>
      <c r="B1808" s="214"/>
      <c r="C1808" s="209"/>
      <c r="D1808" s="209"/>
      <c r="E1808" s="209"/>
      <c r="F1808" s="209"/>
      <c r="G1808" s="209"/>
      <c r="H1808" s="209"/>
      <c r="I1808" s="209"/>
      <c r="J1808" s="209"/>
      <c r="K1808" s="207"/>
      <c r="L1808" s="207"/>
      <c r="M1808" s="207"/>
    </row>
    <row r="1809">
      <c r="A1809" s="209"/>
      <c r="B1809" s="214"/>
      <c r="C1809" s="209"/>
      <c r="D1809" s="209"/>
      <c r="E1809" s="209"/>
      <c r="F1809" s="209"/>
      <c r="G1809" s="209"/>
      <c r="H1809" s="209"/>
      <c r="I1809" s="209"/>
      <c r="J1809" s="209"/>
      <c r="K1809" s="209"/>
      <c r="L1809" s="209"/>
      <c r="M1809" s="209"/>
    </row>
    <row r="1810">
      <c r="A1810" s="209"/>
      <c r="B1810" s="214"/>
      <c r="C1810" s="209"/>
      <c r="D1810" s="209"/>
      <c r="E1810" s="209"/>
      <c r="F1810" s="209"/>
      <c r="G1810" s="209"/>
      <c r="H1810" s="209"/>
      <c r="I1810" s="209"/>
      <c r="J1810" s="209"/>
      <c r="K1810" s="207"/>
      <c r="L1810" s="207"/>
      <c r="M1810" s="207"/>
    </row>
    <row r="1811">
      <c r="A1811" s="209"/>
      <c r="B1811" s="214"/>
      <c r="C1811" s="209"/>
      <c r="D1811" s="209"/>
      <c r="E1811" s="209"/>
      <c r="F1811" s="209"/>
      <c r="G1811" s="209"/>
      <c r="H1811" s="209"/>
      <c r="I1811" s="209"/>
      <c r="J1811" s="209"/>
      <c r="K1811" s="209"/>
      <c r="L1811" s="209"/>
      <c r="M1811" s="209"/>
    </row>
    <row r="1812">
      <c r="A1812" s="209"/>
      <c r="B1812" s="214"/>
      <c r="C1812" s="209"/>
      <c r="D1812" s="209"/>
      <c r="E1812" s="209"/>
      <c r="F1812" s="209"/>
      <c r="G1812" s="209"/>
      <c r="H1812" s="209"/>
      <c r="I1812" s="209"/>
      <c r="J1812" s="209"/>
      <c r="K1812" s="207"/>
      <c r="L1812" s="207"/>
      <c r="M1812" s="207"/>
    </row>
    <row r="1813">
      <c r="A1813" s="209"/>
      <c r="B1813" s="214"/>
      <c r="C1813" s="209"/>
      <c r="D1813" s="209"/>
      <c r="E1813" s="209"/>
      <c r="F1813" s="209"/>
      <c r="G1813" s="209"/>
      <c r="H1813" s="209"/>
      <c r="I1813" s="209"/>
      <c r="J1813" s="209"/>
      <c r="K1813" s="209"/>
      <c r="L1813" s="209"/>
      <c r="M1813" s="209"/>
    </row>
    <row r="1814">
      <c r="A1814" s="209"/>
      <c r="B1814" s="214"/>
      <c r="C1814" s="209"/>
      <c r="D1814" s="209"/>
      <c r="E1814" s="209"/>
      <c r="F1814" s="209"/>
      <c r="G1814" s="209"/>
      <c r="H1814" s="209"/>
      <c r="I1814" s="209"/>
      <c r="J1814" s="209"/>
      <c r="K1814" s="207"/>
      <c r="L1814" s="207"/>
      <c r="M1814" s="207"/>
    </row>
    <row r="1815">
      <c r="A1815" s="209"/>
      <c r="B1815" s="214"/>
      <c r="C1815" s="209"/>
      <c r="D1815" s="209"/>
      <c r="E1815" s="209"/>
      <c r="F1815" s="209"/>
      <c r="G1815" s="209"/>
      <c r="H1815" s="209"/>
      <c r="I1815" s="209"/>
      <c r="J1815" s="209"/>
      <c r="K1815" s="209"/>
      <c r="L1815" s="209"/>
      <c r="M1815" s="209"/>
    </row>
    <row r="1816">
      <c r="A1816" s="209"/>
      <c r="B1816" s="214"/>
      <c r="C1816" s="209"/>
      <c r="D1816" s="209"/>
      <c r="E1816" s="209"/>
      <c r="F1816" s="209"/>
      <c r="G1816" s="209"/>
      <c r="H1816" s="209"/>
      <c r="I1816" s="209"/>
      <c r="J1816" s="209"/>
      <c r="K1816" s="207"/>
      <c r="L1816" s="207"/>
      <c r="M1816" s="207"/>
    </row>
    <row r="1817">
      <c r="A1817" s="209"/>
      <c r="B1817" s="214"/>
      <c r="C1817" s="209"/>
      <c r="D1817" s="209"/>
      <c r="E1817" s="209"/>
      <c r="F1817" s="209"/>
      <c r="G1817" s="209"/>
      <c r="H1817" s="209"/>
      <c r="I1817" s="209"/>
      <c r="J1817" s="209"/>
      <c r="K1817" s="209"/>
      <c r="L1817" s="209"/>
      <c r="M1817" s="209"/>
    </row>
    <row r="1818">
      <c r="A1818" s="209"/>
      <c r="B1818" s="214"/>
      <c r="C1818" s="209"/>
      <c r="D1818" s="209"/>
      <c r="E1818" s="209"/>
      <c r="F1818" s="209"/>
      <c r="G1818" s="209"/>
      <c r="H1818" s="209"/>
      <c r="I1818" s="209"/>
      <c r="J1818" s="209"/>
      <c r="K1818" s="207"/>
      <c r="L1818" s="207"/>
      <c r="M1818" s="207"/>
    </row>
    <row r="1819">
      <c r="A1819" s="209"/>
      <c r="B1819" s="214"/>
      <c r="C1819" s="209"/>
      <c r="D1819" s="209"/>
      <c r="E1819" s="209"/>
      <c r="F1819" s="209"/>
      <c r="G1819" s="209"/>
      <c r="H1819" s="209"/>
      <c r="I1819" s="209"/>
      <c r="J1819" s="209"/>
      <c r="K1819" s="209"/>
      <c r="L1819" s="209"/>
      <c r="M1819" s="209"/>
    </row>
    <row r="1820">
      <c r="A1820" s="209"/>
      <c r="B1820" s="214"/>
      <c r="C1820" s="209"/>
      <c r="D1820" s="209"/>
      <c r="E1820" s="209"/>
      <c r="F1820" s="209"/>
      <c r="G1820" s="209"/>
      <c r="H1820" s="209"/>
      <c r="I1820" s="209"/>
      <c r="J1820" s="209"/>
      <c r="K1820" s="207"/>
      <c r="L1820" s="207"/>
      <c r="M1820" s="207"/>
    </row>
    <row r="1821">
      <c r="A1821" s="209"/>
      <c r="B1821" s="214"/>
      <c r="C1821" s="209"/>
      <c r="D1821" s="209"/>
      <c r="E1821" s="209"/>
      <c r="F1821" s="209"/>
      <c r="G1821" s="209"/>
      <c r="H1821" s="209"/>
      <c r="I1821" s="209"/>
      <c r="J1821" s="209"/>
      <c r="K1821" s="209"/>
      <c r="L1821" s="209"/>
      <c r="M1821" s="209"/>
    </row>
    <row r="1822">
      <c r="A1822" s="209"/>
      <c r="B1822" s="214"/>
      <c r="C1822" s="209"/>
      <c r="D1822" s="209"/>
      <c r="E1822" s="209"/>
      <c r="F1822" s="209"/>
      <c r="G1822" s="209"/>
      <c r="H1822" s="209"/>
      <c r="I1822" s="209"/>
      <c r="J1822" s="209"/>
      <c r="K1822" s="207"/>
      <c r="L1822" s="207"/>
      <c r="M1822" s="207"/>
    </row>
    <row r="1823">
      <c r="A1823" s="209"/>
      <c r="B1823" s="214"/>
      <c r="C1823" s="209"/>
      <c r="D1823" s="209"/>
      <c r="E1823" s="209"/>
      <c r="F1823" s="209"/>
      <c r="G1823" s="209"/>
      <c r="H1823" s="209"/>
      <c r="I1823" s="209"/>
      <c r="J1823" s="209"/>
      <c r="K1823" s="209"/>
      <c r="L1823" s="209"/>
      <c r="M1823" s="209"/>
    </row>
    <row r="1824">
      <c r="A1824" s="209"/>
      <c r="B1824" s="214"/>
      <c r="C1824" s="209"/>
      <c r="D1824" s="209"/>
      <c r="E1824" s="209"/>
      <c r="F1824" s="209"/>
      <c r="G1824" s="209"/>
      <c r="H1824" s="209"/>
      <c r="I1824" s="209"/>
      <c r="J1824" s="209"/>
      <c r="K1824" s="207"/>
      <c r="L1824" s="207"/>
      <c r="M1824" s="207"/>
    </row>
    <row r="1825">
      <c r="A1825" s="209"/>
      <c r="B1825" s="214"/>
      <c r="C1825" s="209"/>
      <c r="D1825" s="209"/>
      <c r="E1825" s="209"/>
      <c r="F1825" s="209"/>
      <c r="G1825" s="209"/>
      <c r="H1825" s="209"/>
      <c r="I1825" s="209"/>
      <c r="J1825" s="209"/>
      <c r="K1825" s="209"/>
      <c r="L1825" s="209"/>
      <c r="M1825" s="209"/>
    </row>
    <row r="1826">
      <c r="A1826" s="209"/>
      <c r="B1826" s="214"/>
      <c r="C1826" s="209"/>
      <c r="D1826" s="209"/>
      <c r="E1826" s="209"/>
      <c r="F1826" s="209"/>
      <c r="G1826" s="209"/>
      <c r="H1826" s="209"/>
      <c r="I1826" s="209"/>
      <c r="J1826" s="209"/>
      <c r="K1826" s="207"/>
      <c r="L1826" s="207"/>
      <c r="M1826" s="207"/>
    </row>
    <row r="1827">
      <c r="A1827" s="209"/>
      <c r="B1827" s="214"/>
      <c r="C1827" s="209"/>
      <c r="D1827" s="209"/>
      <c r="E1827" s="209"/>
      <c r="F1827" s="209"/>
      <c r="G1827" s="209"/>
      <c r="H1827" s="209"/>
      <c r="I1827" s="209"/>
      <c r="J1827" s="209"/>
      <c r="K1827" s="209"/>
      <c r="L1827" s="209"/>
      <c r="M1827" s="209"/>
    </row>
    <row r="1828">
      <c r="A1828" s="209"/>
      <c r="B1828" s="214"/>
      <c r="C1828" s="209"/>
      <c r="D1828" s="209"/>
      <c r="E1828" s="209"/>
      <c r="F1828" s="209"/>
      <c r="G1828" s="209"/>
      <c r="H1828" s="209"/>
      <c r="I1828" s="209"/>
      <c r="J1828" s="209"/>
      <c r="K1828" s="207"/>
      <c r="L1828" s="207"/>
      <c r="M1828" s="207"/>
    </row>
    <row r="1829">
      <c r="A1829" s="209"/>
      <c r="B1829" s="214"/>
      <c r="C1829" s="209"/>
      <c r="D1829" s="209"/>
      <c r="E1829" s="209"/>
      <c r="F1829" s="209"/>
      <c r="G1829" s="209"/>
      <c r="H1829" s="209"/>
      <c r="I1829" s="209"/>
      <c r="J1829" s="209"/>
      <c r="K1829" s="209"/>
      <c r="L1829" s="209"/>
      <c r="M1829" s="209"/>
    </row>
    <row r="1830">
      <c r="A1830" s="209"/>
      <c r="B1830" s="214"/>
      <c r="C1830" s="209"/>
      <c r="D1830" s="209"/>
      <c r="E1830" s="209"/>
      <c r="F1830" s="209"/>
      <c r="G1830" s="209"/>
      <c r="H1830" s="209"/>
      <c r="I1830" s="209"/>
      <c r="J1830" s="209"/>
      <c r="K1830" s="207"/>
      <c r="L1830" s="207"/>
      <c r="M1830" s="207"/>
    </row>
    <row r="1831">
      <c r="A1831" s="209"/>
      <c r="B1831" s="214"/>
      <c r="C1831" s="209"/>
      <c r="D1831" s="209"/>
      <c r="E1831" s="209"/>
      <c r="F1831" s="209"/>
      <c r="G1831" s="209"/>
      <c r="H1831" s="209"/>
      <c r="I1831" s="209"/>
      <c r="J1831" s="209"/>
      <c r="K1831" s="209"/>
      <c r="L1831" s="209"/>
      <c r="M1831" s="209"/>
    </row>
    <row r="1832">
      <c r="A1832" s="209"/>
      <c r="B1832" s="214"/>
      <c r="C1832" s="209"/>
      <c r="D1832" s="209"/>
      <c r="E1832" s="209"/>
      <c r="F1832" s="209"/>
      <c r="G1832" s="209"/>
      <c r="H1832" s="209"/>
      <c r="I1832" s="209"/>
      <c r="J1832" s="209"/>
      <c r="K1832" s="207"/>
      <c r="L1832" s="207"/>
      <c r="M1832" s="207"/>
    </row>
    <row r="1833">
      <c r="A1833" s="209"/>
      <c r="B1833" s="214"/>
      <c r="C1833" s="209"/>
      <c r="D1833" s="209"/>
      <c r="E1833" s="209"/>
      <c r="F1833" s="209"/>
      <c r="G1833" s="209"/>
      <c r="H1833" s="209"/>
      <c r="I1833" s="209"/>
      <c r="J1833" s="209"/>
      <c r="K1833" s="209"/>
      <c r="L1833" s="209"/>
      <c r="M1833" s="209"/>
    </row>
    <row r="1834">
      <c r="A1834" s="209"/>
      <c r="B1834" s="214"/>
      <c r="C1834" s="209"/>
      <c r="D1834" s="209"/>
      <c r="E1834" s="209"/>
      <c r="F1834" s="209"/>
      <c r="G1834" s="209"/>
      <c r="H1834" s="209"/>
      <c r="I1834" s="209"/>
      <c r="J1834" s="209"/>
      <c r="K1834" s="207"/>
      <c r="L1834" s="207"/>
      <c r="M1834" s="207"/>
    </row>
    <row r="1835">
      <c r="A1835" s="209"/>
      <c r="B1835" s="214"/>
      <c r="C1835" s="209"/>
      <c r="D1835" s="209"/>
      <c r="E1835" s="209"/>
      <c r="F1835" s="209"/>
      <c r="G1835" s="209"/>
      <c r="H1835" s="209"/>
      <c r="I1835" s="209"/>
      <c r="J1835" s="209"/>
      <c r="K1835" s="209"/>
      <c r="L1835" s="209"/>
      <c r="M1835" s="209"/>
    </row>
    <row r="1836">
      <c r="A1836" s="209"/>
      <c r="B1836" s="214"/>
      <c r="C1836" s="209"/>
      <c r="D1836" s="209"/>
      <c r="E1836" s="209"/>
      <c r="F1836" s="209"/>
      <c r="G1836" s="209"/>
      <c r="H1836" s="209"/>
      <c r="I1836" s="209"/>
      <c r="J1836" s="209"/>
      <c r="K1836" s="207"/>
      <c r="L1836" s="207"/>
      <c r="M1836" s="207"/>
    </row>
    <row r="1837">
      <c r="A1837" s="209"/>
      <c r="B1837" s="214"/>
      <c r="C1837" s="209"/>
      <c r="D1837" s="209"/>
      <c r="E1837" s="209"/>
      <c r="F1837" s="209"/>
      <c r="G1837" s="209"/>
      <c r="H1837" s="209"/>
      <c r="I1837" s="209"/>
      <c r="J1837" s="209"/>
      <c r="K1837" s="209"/>
      <c r="L1837" s="209"/>
      <c r="M1837" s="209"/>
    </row>
    <row r="1838">
      <c r="A1838" s="209"/>
      <c r="B1838" s="214"/>
      <c r="C1838" s="209"/>
      <c r="D1838" s="209"/>
      <c r="E1838" s="209"/>
      <c r="F1838" s="209"/>
      <c r="G1838" s="209"/>
      <c r="H1838" s="209"/>
      <c r="I1838" s="209"/>
      <c r="J1838" s="209"/>
      <c r="K1838" s="207"/>
      <c r="L1838" s="207"/>
      <c r="M1838" s="207"/>
    </row>
    <row r="1839">
      <c r="A1839" s="209"/>
      <c r="B1839" s="214"/>
      <c r="C1839" s="209"/>
      <c r="D1839" s="209"/>
      <c r="E1839" s="209"/>
      <c r="F1839" s="209"/>
      <c r="G1839" s="209"/>
      <c r="H1839" s="209"/>
      <c r="I1839" s="209"/>
      <c r="J1839" s="209"/>
      <c r="K1839" s="209"/>
      <c r="L1839" s="209"/>
      <c r="M1839" s="209"/>
    </row>
    <row r="1840">
      <c r="A1840" s="209"/>
      <c r="B1840" s="214"/>
      <c r="C1840" s="209"/>
      <c r="D1840" s="209"/>
      <c r="E1840" s="209"/>
      <c r="F1840" s="209"/>
      <c r="G1840" s="209"/>
      <c r="H1840" s="209"/>
      <c r="I1840" s="209"/>
      <c r="J1840" s="209"/>
      <c r="K1840" s="207"/>
      <c r="L1840" s="207"/>
      <c r="M1840" s="207"/>
    </row>
    <row r="1841">
      <c r="A1841" s="209"/>
      <c r="B1841" s="214"/>
      <c r="C1841" s="209"/>
      <c r="D1841" s="209"/>
      <c r="E1841" s="209"/>
      <c r="F1841" s="209"/>
      <c r="G1841" s="209"/>
      <c r="H1841" s="209"/>
      <c r="I1841" s="209"/>
      <c r="J1841" s="209"/>
      <c r="K1841" s="209"/>
      <c r="L1841" s="209"/>
      <c r="M1841" s="209"/>
    </row>
    <row r="1842">
      <c r="A1842" s="209"/>
      <c r="B1842" s="214"/>
      <c r="C1842" s="209"/>
      <c r="D1842" s="209"/>
      <c r="E1842" s="209"/>
      <c r="F1842" s="209"/>
      <c r="G1842" s="209"/>
      <c r="H1842" s="209"/>
      <c r="I1842" s="209"/>
      <c r="J1842" s="209"/>
      <c r="K1842" s="207"/>
      <c r="L1842" s="207"/>
      <c r="M1842" s="207"/>
    </row>
    <row r="1843">
      <c r="A1843" s="209"/>
      <c r="B1843" s="214"/>
      <c r="C1843" s="209"/>
      <c r="D1843" s="209"/>
      <c r="E1843" s="209"/>
      <c r="F1843" s="209"/>
      <c r="G1843" s="209"/>
      <c r="H1843" s="209"/>
      <c r="I1843" s="209"/>
      <c r="J1843" s="209"/>
      <c r="K1843" s="209"/>
      <c r="L1843" s="209"/>
      <c r="M1843" s="209"/>
    </row>
    <row r="1844">
      <c r="A1844" s="209"/>
      <c r="B1844" s="214"/>
      <c r="C1844" s="209"/>
      <c r="D1844" s="209"/>
      <c r="E1844" s="209"/>
      <c r="F1844" s="209"/>
      <c r="G1844" s="209"/>
      <c r="H1844" s="209"/>
      <c r="I1844" s="209"/>
      <c r="J1844" s="209"/>
      <c r="K1844" s="207"/>
      <c r="L1844" s="207"/>
      <c r="M1844" s="207"/>
    </row>
    <row r="1845">
      <c r="A1845" s="209"/>
      <c r="B1845" s="214"/>
      <c r="C1845" s="209"/>
      <c r="D1845" s="209"/>
      <c r="E1845" s="209"/>
      <c r="F1845" s="209"/>
      <c r="G1845" s="209"/>
      <c r="H1845" s="209"/>
      <c r="I1845" s="209"/>
      <c r="J1845" s="209"/>
      <c r="K1845" s="209"/>
      <c r="L1845" s="209"/>
      <c r="M1845" s="209"/>
    </row>
    <row r="1846">
      <c r="A1846" s="209"/>
      <c r="B1846" s="214"/>
      <c r="C1846" s="209"/>
      <c r="D1846" s="209"/>
      <c r="E1846" s="209"/>
      <c r="F1846" s="209"/>
      <c r="G1846" s="209"/>
      <c r="H1846" s="209"/>
      <c r="I1846" s="209"/>
      <c r="J1846" s="209"/>
      <c r="K1846" s="207"/>
      <c r="L1846" s="207"/>
      <c r="M1846" s="207"/>
    </row>
    <row r="1847">
      <c r="A1847" s="209"/>
      <c r="B1847" s="214"/>
      <c r="C1847" s="209"/>
      <c r="D1847" s="209"/>
      <c r="E1847" s="209"/>
      <c r="F1847" s="209"/>
      <c r="G1847" s="209"/>
      <c r="H1847" s="209"/>
      <c r="I1847" s="209"/>
      <c r="J1847" s="209"/>
      <c r="K1847" s="209"/>
      <c r="L1847" s="209"/>
      <c r="M1847" s="209"/>
    </row>
    <row r="1848">
      <c r="A1848" s="209"/>
      <c r="B1848" s="214"/>
      <c r="C1848" s="209"/>
      <c r="D1848" s="209"/>
      <c r="E1848" s="209"/>
      <c r="F1848" s="209"/>
      <c r="G1848" s="209"/>
      <c r="H1848" s="209"/>
      <c r="I1848" s="209"/>
      <c r="J1848" s="209"/>
      <c r="K1848" s="207"/>
      <c r="L1848" s="207"/>
      <c r="M1848" s="207"/>
    </row>
    <row r="1849">
      <c r="A1849" s="209"/>
      <c r="B1849" s="214"/>
      <c r="C1849" s="209"/>
      <c r="D1849" s="209"/>
      <c r="E1849" s="209"/>
      <c r="F1849" s="209"/>
      <c r="G1849" s="209"/>
      <c r="H1849" s="209"/>
      <c r="I1849" s="209"/>
      <c r="J1849" s="209"/>
      <c r="K1849" s="209"/>
      <c r="L1849" s="209"/>
      <c r="M1849" s="209"/>
    </row>
    <row r="1850">
      <c r="A1850" s="209"/>
      <c r="B1850" s="214"/>
      <c r="C1850" s="209"/>
      <c r="D1850" s="209"/>
      <c r="E1850" s="209"/>
      <c r="F1850" s="209"/>
      <c r="G1850" s="209"/>
      <c r="H1850" s="209"/>
      <c r="I1850" s="209"/>
      <c r="J1850" s="209"/>
      <c r="K1850" s="207"/>
      <c r="L1850" s="207"/>
      <c r="M1850" s="207"/>
    </row>
    <row r="1851">
      <c r="A1851" s="209"/>
      <c r="B1851" s="214"/>
      <c r="C1851" s="209"/>
      <c r="D1851" s="209"/>
      <c r="E1851" s="209"/>
      <c r="F1851" s="209"/>
      <c r="G1851" s="209"/>
      <c r="H1851" s="209"/>
      <c r="I1851" s="209"/>
      <c r="J1851" s="209"/>
      <c r="K1851" s="209"/>
      <c r="L1851" s="209"/>
      <c r="M1851" s="209"/>
    </row>
    <row r="1852">
      <c r="A1852" s="209"/>
      <c r="B1852" s="214"/>
      <c r="C1852" s="209"/>
      <c r="D1852" s="209"/>
      <c r="E1852" s="209"/>
      <c r="F1852" s="209"/>
      <c r="G1852" s="209"/>
      <c r="H1852" s="209"/>
      <c r="I1852" s="209"/>
      <c r="J1852" s="209"/>
      <c r="K1852" s="207"/>
      <c r="L1852" s="207"/>
      <c r="M1852" s="207"/>
    </row>
    <row r="1853">
      <c r="A1853" s="209"/>
      <c r="B1853" s="214"/>
      <c r="C1853" s="209"/>
      <c r="D1853" s="209"/>
      <c r="E1853" s="209"/>
      <c r="F1853" s="209"/>
      <c r="G1853" s="209"/>
      <c r="H1853" s="209"/>
      <c r="I1853" s="209"/>
      <c r="J1853" s="209"/>
      <c r="K1853" s="209"/>
      <c r="L1853" s="209"/>
      <c r="M1853" s="209"/>
    </row>
    <row r="1854">
      <c r="A1854" s="209"/>
      <c r="B1854" s="214"/>
      <c r="C1854" s="209"/>
      <c r="D1854" s="209"/>
      <c r="E1854" s="209"/>
      <c r="F1854" s="209"/>
      <c r="G1854" s="209"/>
      <c r="H1854" s="209"/>
      <c r="I1854" s="209"/>
      <c r="J1854" s="209"/>
      <c r="K1854" s="207"/>
      <c r="L1854" s="207"/>
      <c r="M1854" s="207"/>
    </row>
    <row r="1855">
      <c r="A1855" s="209"/>
      <c r="B1855" s="214"/>
      <c r="C1855" s="209"/>
      <c r="D1855" s="209"/>
      <c r="E1855" s="209"/>
      <c r="F1855" s="209"/>
      <c r="G1855" s="209"/>
      <c r="H1855" s="209"/>
      <c r="I1855" s="209"/>
      <c r="J1855" s="209"/>
      <c r="K1855" s="209"/>
      <c r="L1855" s="209"/>
      <c r="M1855" s="209"/>
    </row>
    <row r="1856">
      <c r="A1856" s="209"/>
      <c r="B1856" s="214"/>
      <c r="C1856" s="209"/>
      <c r="D1856" s="209"/>
      <c r="E1856" s="209"/>
      <c r="F1856" s="209"/>
      <c r="G1856" s="209"/>
      <c r="H1856" s="209"/>
      <c r="I1856" s="209"/>
      <c r="J1856" s="209"/>
      <c r="K1856" s="207"/>
      <c r="L1856" s="207"/>
      <c r="M1856" s="207"/>
    </row>
    <row r="1857">
      <c r="A1857" s="209"/>
      <c r="B1857" s="214"/>
      <c r="C1857" s="209"/>
      <c r="D1857" s="209"/>
      <c r="E1857" s="209"/>
      <c r="F1857" s="209"/>
      <c r="G1857" s="209"/>
      <c r="H1857" s="209"/>
      <c r="I1857" s="209"/>
      <c r="J1857" s="209"/>
      <c r="K1857" s="209"/>
      <c r="L1857" s="209"/>
      <c r="M1857" s="209"/>
    </row>
    <row r="1858">
      <c r="A1858" s="209"/>
      <c r="B1858" s="214"/>
      <c r="C1858" s="209"/>
      <c r="D1858" s="209"/>
      <c r="E1858" s="209"/>
      <c r="F1858" s="209"/>
      <c r="G1858" s="209"/>
      <c r="H1858" s="209"/>
      <c r="I1858" s="209"/>
      <c r="J1858" s="209"/>
      <c r="K1858" s="207"/>
      <c r="L1858" s="207"/>
      <c r="M1858" s="207"/>
    </row>
    <row r="1859">
      <c r="A1859" s="209"/>
      <c r="B1859" s="214"/>
      <c r="C1859" s="209"/>
      <c r="D1859" s="209"/>
      <c r="E1859" s="209"/>
      <c r="F1859" s="209"/>
      <c r="G1859" s="209"/>
      <c r="H1859" s="209"/>
      <c r="I1859" s="209"/>
      <c r="J1859" s="209"/>
      <c r="K1859" s="209"/>
      <c r="L1859" s="209"/>
      <c r="M1859" s="209"/>
    </row>
    <row r="1860">
      <c r="A1860" s="209"/>
      <c r="B1860" s="214"/>
      <c r="C1860" s="209"/>
      <c r="D1860" s="209"/>
      <c r="E1860" s="209"/>
      <c r="F1860" s="209"/>
      <c r="G1860" s="209"/>
      <c r="H1860" s="209"/>
      <c r="I1860" s="209"/>
      <c r="J1860" s="209"/>
      <c r="K1860" s="207"/>
      <c r="L1860" s="207"/>
      <c r="M1860" s="207"/>
    </row>
    <row r="1861">
      <c r="A1861" s="209"/>
      <c r="B1861" s="214"/>
      <c r="C1861" s="209"/>
      <c r="D1861" s="209"/>
      <c r="E1861" s="209"/>
      <c r="F1861" s="209"/>
      <c r="G1861" s="209"/>
      <c r="H1861" s="209"/>
      <c r="I1861" s="209"/>
      <c r="J1861" s="209"/>
      <c r="K1861" s="209"/>
      <c r="L1861" s="209"/>
      <c r="M1861" s="209"/>
    </row>
    <row r="1862">
      <c r="A1862" s="209"/>
      <c r="B1862" s="214"/>
      <c r="C1862" s="209"/>
      <c r="D1862" s="209"/>
      <c r="E1862" s="209"/>
      <c r="F1862" s="209"/>
      <c r="G1862" s="209"/>
      <c r="H1862" s="209"/>
      <c r="I1862" s="209"/>
      <c r="J1862" s="209"/>
      <c r="K1862" s="207"/>
      <c r="L1862" s="207"/>
      <c r="M1862" s="207"/>
    </row>
    <row r="1863">
      <c r="A1863" s="209"/>
      <c r="B1863" s="214"/>
      <c r="C1863" s="209"/>
      <c r="D1863" s="209"/>
      <c r="E1863" s="209"/>
      <c r="F1863" s="209"/>
      <c r="G1863" s="209"/>
      <c r="H1863" s="209"/>
      <c r="I1863" s="209"/>
      <c r="J1863" s="209"/>
      <c r="K1863" s="209"/>
      <c r="L1863" s="209"/>
      <c r="M1863" s="209"/>
    </row>
    <row r="1864">
      <c r="A1864" s="209"/>
      <c r="B1864" s="214"/>
      <c r="C1864" s="209"/>
      <c r="D1864" s="209"/>
      <c r="E1864" s="209"/>
      <c r="F1864" s="209"/>
      <c r="G1864" s="209"/>
      <c r="H1864" s="209"/>
      <c r="I1864" s="209"/>
      <c r="J1864" s="209"/>
      <c r="K1864" s="207"/>
      <c r="L1864" s="207"/>
      <c r="M1864" s="207"/>
    </row>
    <row r="1865">
      <c r="A1865" s="209"/>
      <c r="B1865" s="214"/>
      <c r="C1865" s="209"/>
      <c r="D1865" s="209"/>
      <c r="E1865" s="209"/>
      <c r="F1865" s="209"/>
      <c r="G1865" s="209"/>
      <c r="H1865" s="209"/>
      <c r="I1865" s="209"/>
      <c r="J1865" s="209"/>
      <c r="K1865" s="209"/>
      <c r="L1865" s="209"/>
      <c r="M1865" s="209"/>
    </row>
    <row r="1866">
      <c r="A1866" s="209"/>
      <c r="B1866" s="214"/>
      <c r="C1866" s="209"/>
      <c r="D1866" s="209"/>
      <c r="E1866" s="209"/>
      <c r="F1866" s="209"/>
      <c r="G1866" s="209"/>
      <c r="H1866" s="209"/>
      <c r="I1866" s="209"/>
      <c r="J1866" s="209"/>
      <c r="K1866" s="207"/>
      <c r="L1866" s="207"/>
      <c r="M1866" s="207"/>
    </row>
    <row r="1867">
      <c r="A1867" s="209"/>
      <c r="B1867" s="214"/>
      <c r="C1867" s="209"/>
      <c r="D1867" s="209"/>
      <c r="E1867" s="209"/>
      <c r="F1867" s="209"/>
      <c r="G1867" s="209"/>
      <c r="H1867" s="209"/>
      <c r="I1867" s="209"/>
      <c r="J1867" s="209"/>
      <c r="K1867" s="209"/>
      <c r="L1867" s="209"/>
      <c r="M1867" s="209"/>
    </row>
    <row r="1868">
      <c r="A1868" s="209"/>
      <c r="B1868" s="214"/>
      <c r="C1868" s="209"/>
      <c r="D1868" s="209"/>
      <c r="E1868" s="209"/>
      <c r="F1868" s="209"/>
      <c r="G1868" s="209"/>
      <c r="H1868" s="209"/>
      <c r="I1868" s="209"/>
      <c r="J1868" s="209"/>
      <c r="K1868" s="207"/>
      <c r="L1868" s="207"/>
      <c r="M1868" s="207"/>
    </row>
    <row r="1869">
      <c r="A1869" s="209"/>
      <c r="B1869" s="214"/>
      <c r="C1869" s="209"/>
      <c r="D1869" s="209"/>
      <c r="E1869" s="209"/>
      <c r="F1869" s="209"/>
      <c r="G1869" s="209"/>
      <c r="H1869" s="209"/>
      <c r="I1869" s="209"/>
      <c r="J1869" s="209"/>
      <c r="K1869" s="209"/>
      <c r="L1869" s="209"/>
      <c r="M1869" s="209"/>
    </row>
    <row r="1870">
      <c r="A1870" s="209"/>
      <c r="B1870" s="214"/>
      <c r="C1870" s="209"/>
      <c r="D1870" s="209"/>
      <c r="E1870" s="209"/>
      <c r="F1870" s="209"/>
      <c r="G1870" s="209"/>
      <c r="H1870" s="209"/>
      <c r="I1870" s="209"/>
      <c r="J1870" s="209"/>
      <c r="K1870" s="207"/>
      <c r="L1870" s="207"/>
      <c r="M1870" s="207"/>
    </row>
    <row r="1871">
      <c r="A1871" s="209"/>
      <c r="B1871" s="214"/>
      <c r="C1871" s="209"/>
      <c r="D1871" s="209"/>
      <c r="E1871" s="209"/>
      <c r="F1871" s="209"/>
      <c r="G1871" s="209"/>
      <c r="H1871" s="209"/>
      <c r="I1871" s="209"/>
      <c r="J1871" s="209"/>
      <c r="K1871" s="209"/>
      <c r="L1871" s="209"/>
      <c r="M1871" s="209"/>
    </row>
    <row r="1872">
      <c r="A1872" s="209"/>
      <c r="B1872" s="214"/>
      <c r="C1872" s="209"/>
      <c r="D1872" s="209"/>
      <c r="E1872" s="209"/>
      <c r="F1872" s="209"/>
      <c r="G1872" s="209"/>
      <c r="H1872" s="209"/>
      <c r="I1872" s="209"/>
      <c r="J1872" s="209"/>
      <c r="K1872" s="207"/>
      <c r="L1872" s="207"/>
      <c r="M1872" s="207"/>
    </row>
    <row r="1873">
      <c r="A1873" s="209"/>
      <c r="B1873" s="214"/>
      <c r="C1873" s="209"/>
      <c r="D1873" s="209"/>
      <c r="E1873" s="209"/>
      <c r="F1873" s="209"/>
      <c r="G1873" s="209"/>
      <c r="H1873" s="209"/>
      <c r="I1873" s="209"/>
      <c r="J1873" s="209"/>
      <c r="K1873" s="209"/>
      <c r="L1873" s="209"/>
      <c r="M1873" s="209"/>
    </row>
    <row r="1874">
      <c r="A1874" s="209"/>
      <c r="B1874" s="214"/>
      <c r="C1874" s="209"/>
      <c r="D1874" s="209"/>
      <c r="E1874" s="209"/>
      <c r="F1874" s="209"/>
      <c r="G1874" s="209"/>
      <c r="H1874" s="209"/>
      <c r="I1874" s="209"/>
      <c r="J1874" s="209"/>
      <c r="K1874" s="207"/>
      <c r="L1874" s="207"/>
      <c r="M1874" s="207"/>
    </row>
    <row r="1875">
      <c r="A1875" s="209"/>
      <c r="B1875" s="214"/>
      <c r="C1875" s="209"/>
      <c r="D1875" s="209"/>
      <c r="E1875" s="209"/>
      <c r="F1875" s="209"/>
      <c r="G1875" s="209"/>
      <c r="H1875" s="209"/>
      <c r="I1875" s="209"/>
      <c r="J1875" s="209"/>
      <c r="K1875" s="209"/>
      <c r="L1875" s="209"/>
      <c r="M1875" s="209"/>
    </row>
    <row r="1876">
      <c r="A1876" s="209"/>
      <c r="B1876" s="214"/>
      <c r="C1876" s="209"/>
      <c r="D1876" s="209"/>
      <c r="E1876" s="209"/>
      <c r="F1876" s="209"/>
      <c r="G1876" s="209"/>
      <c r="H1876" s="209"/>
      <c r="I1876" s="209"/>
      <c r="J1876" s="209"/>
      <c r="K1876" s="207"/>
      <c r="L1876" s="207"/>
      <c r="M1876" s="207"/>
    </row>
    <row r="1877">
      <c r="A1877" s="209"/>
      <c r="B1877" s="214"/>
      <c r="C1877" s="209"/>
      <c r="D1877" s="209"/>
      <c r="E1877" s="209"/>
      <c r="F1877" s="209"/>
      <c r="G1877" s="209"/>
      <c r="H1877" s="209"/>
      <c r="I1877" s="209"/>
      <c r="J1877" s="209"/>
      <c r="K1877" s="209"/>
      <c r="L1877" s="209"/>
      <c r="M1877" s="209"/>
    </row>
    <row r="1878">
      <c r="A1878" s="209"/>
      <c r="B1878" s="214"/>
      <c r="C1878" s="209"/>
      <c r="D1878" s="209"/>
      <c r="E1878" s="209"/>
      <c r="F1878" s="209"/>
      <c r="G1878" s="209"/>
      <c r="H1878" s="209"/>
      <c r="I1878" s="209"/>
      <c r="J1878" s="209"/>
      <c r="K1878" s="207"/>
      <c r="L1878" s="207"/>
      <c r="M1878" s="20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13"/>
    <col customWidth="1" min="2" max="2" width="90.75"/>
    <col hidden="1" min="3" max="3" width="12.63"/>
  </cols>
  <sheetData>
    <row r="1">
      <c r="A1" s="35" t="s">
        <v>57</v>
      </c>
      <c r="B1" s="36"/>
    </row>
    <row r="2">
      <c r="A2" s="36" t="s">
        <v>58</v>
      </c>
      <c r="B2" s="37"/>
    </row>
    <row r="3">
      <c r="A3" s="36" t="s">
        <v>59</v>
      </c>
      <c r="B3" s="36" t="str">
        <f>IFERROR(__xludf.DUMMYFUNCTION("ifna(IMPORTRANGE(B2,""Key!B3""),"""")"),"")</f>
        <v/>
      </c>
    </row>
    <row r="4">
      <c r="A4" s="38" t="s">
        <v>60</v>
      </c>
      <c r="B4" s="38" t="s">
        <v>61</v>
      </c>
      <c r="C4" s="38"/>
    </row>
    <row r="5">
      <c r="A5" s="36" t="s">
        <v>62</v>
      </c>
      <c r="B5" s="39" t="s">
        <v>63</v>
      </c>
      <c r="C5" s="40" t="str">
        <f>sum('Imported Index'!K6:M6)</f>
        <v>#VALUE!</v>
      </c>
    </row>
    <row r="6">
      <c r="A6" s="41" t="s">
        <v>64</v>
      </c>
    </row>
  </sheetData>
  <mergeCells count="1">
    <mergeCell ref="A6:B6"/>
  </mergeCells>
  <conditionalFormatting sqref="B4:B5">
    <cfRule type="expression" dxfId="1" priority="1">
      <formula>if(C4&gt;0,TRUE,FALSE)</formula>
    </cfRule>
  </conditionalFormatting>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pane xSplit="6.0" ySplit="1.0" topLeftCell="G2" activePane="bottomRight" state="frozen"/>
      <selection activeCell="G1" sqref="G1" pane="topRight"/>
      <selection activeCell="A2" sqref="A2" pane="bottomLeft"/>
      <selection activeCell="G2" sqref="G2" pane="bottomRight"/>
    </sheetView>
  </sheetViews>
  <sheetFormatPr customHeight="1" defaultColWidth="12.63" defaultRowHeight="15.75"/>
  <cols>
    <col customWidth="1" min="1" max="6" width="5.13"/>
    <col customWidth="1" min="7" max="7" width="7.63"/>
    <col customWidth="1" min="8" max="8" width="12.63"/>
    <col customWidth="1" min="9" max="11" width="5.13"/>
    <col customWidth="1" min="12" max="14" width="12.63"/>
    <col customWidth="1" min="15" max="21" width="5.13"/>
    <col customWidth="1" min="22" max="22" width="12.63"/>
  </cols>
  <sheetData>
    <row r="1" ht="31.5" customHeight="1">
      <c r="A1" s="42">
        <v>0.0</v>
      </c>
      <c r="B1" s="42" t="s">
        <v>65</v>
      </c>
      <c r="C1" s="42" t="s">
        <v>66</v>
      </c>
      <c r="D1" s="42" t="s">
        <v>67</v>
      </c>
      <c r="E1" s="42" t="s">
        <v>68</v>
      </c>
      <c r="F1" s="42" t="s">
        <v>69</v>
      </c>
      <c r="G1" s="43" t="str">
        <f>ifna(VLookup(V1,Shiny!B:C, 2, 0),"")</f>
        <v>Sprite</v>
      </c>
      <c r="H1" s="44" t="s">
        <v>70</v>
      </c>
      <c r="I1" s="45" t="s">
        <v>71</v>
      </c>
      <c r="J1" s="46">
        <f>AVERAGE(J2:J1326)</f>
        <v>1</v>
      </c>
      <c r="K1" s="47" t="s">
        <v>72</v>
      </c>
      <c r="L1" s="44" t="s">
        <v>73</v>
      </c>
      <c r="M1" s="48" t="str">
        <f>ifna(IMAGE("https://pokejungle.net/sprites/typeico/"&amp;lower(VLookup(V1,Type!C:E, 2, 0)&amp;".png")),"")</f>
        <v/>
      </c>
      <c r="N1" s="48" t="str">
        <f>ifna(IMAGE("https://pokejungle.net/sprites/typeico/"&amp;lower(VLookup(V1,Type!C:E, 3, 0)&amp;".png")),"")</f>
        <v/>
      </c>
      <c r="O1" s="42" t="s">
        <v>74</v>
      </c>
      <c r="P1" s="42" t="s">
        <v>75</v>
      </c>
      <c r="Q1" s="49" t="str">
        <f>ifna(VLookup(V1, Dex!F:K, 3, 0),"")</f>
        <v>SwSh</v>
      </c>
      <c r="R1" s="49" t="str">
        <f>ifna(VLookup(V1, Dex!F:K, 4, 0),"")</f>
        <v>BDSP</v>
      </c>
      <c r="S1" s="50" t="str">
        <f>ifna(VLookup(V1, Dex!F:K, 5, 0),"")</f>
        <v>PLA</v>
      </c>
      <c r="T1" s="49" t="str">
        <f>ifna(VLookup(V1, Dex!F:K, 6, 0),"")</f>
        <v>SV</v>
      </c>
      <c r="U1" s="51" t="str">
        <f>ifna(VLookup(V1, Dex!F:L, 7, 0),"")</f>
        <v>PLZA</v>
      </c>
      <c r="V1" s="42" t="s">
        <v>76</v>
      </c>
    </row>
    <row r="2" ht="31.5" customHeight="1">
      <c r="A2" s="52">
        <v>1.0</v>
      </c>
      <c r="B2" s="52">
        <v>1.0</v>
      </c>
      <c r="C2" s="52">
        <v>1.0</v>
      </c>
      <c r="D2" s="52">
        <v>1.0</v>
      </c>
      <c r="E2" s="52">
        <v>1.0</v>
      </c>
      <c r="F2" s="52">
        <v>1.0</v>
      </c>
      <c r="G2" s="53" t="str">
        <f>ifna(VLookup(V2,Shiny!B:C, 2, 0),"")</f>
        <v/>
      </c>
      <c r="H2" s="54" t="s">
        <v>77</v>
      </c>
      <c r="I2" s="55">
        <v>1.0</v>
      </c>
      <c r="J2" s="56">
        <f>IFNA(VLOOKUP(V2,'Imported Index'!A:B,2,0),1)</f>
        <v>1</v>
      </c>
      <c r="K2" s="57"/>
      <c r="L2" s="58"/>
      <c r="M2" s="59" t="str">
        <f>ifna(IMAGE("https://pokejungle.net/sprites/typeico/"&amp;lower(VLookup(V2,Type!C:E, 2, 0)&amp;".png")),"")</f>
        <v/>
      </c>
      <c r="N2" s="59" t="str">
        <f>ifna(IMAGE("https://pokejungle.net/sprites/typeico/"&amp;lower(VLookup(V2,Type!C:E, 3, 0)&amp;".png")),"")</f>
        <v/>
      </c>
      <c r="O2" s="60"/>
      <c r="P2" s="60"/>
      <c r="Q2" s="61" t="str">
        <f>ifna(VLookup(V2, Dex!F:K, 3, 0),"")</f>
        <v>A068</v>
      </c>
      <c r="R2" s="61">
        <f>ifna(VLookup(V2, Dex!F:K, 4, 0),"")</f>
        <v>1</v>
      </c>
      <c r="S2" s="62" t="str">
        <f>ifna(VLookup(V2, Dex!F:K, 5, 0),"")</f>
        <v/>
      </c>
      <c r="T2" s="61" t="str">
        <f>ifna(VLookup(V2, Dex!F:K, 6, 0),"")</f>
        <v>B164</v>
      </c>
      <c r="U2" s="63">
        <f>ifna(VLookup(V2, Dex!F:L, 7, 0),"")</f>
        <v>148</v>
      </c>
      <c r="V2" s="60" t="str">
        <f t="shared" ref="V2:V1326" si="1">ifna(lower(H2&amp;O2&amp;P2),"")</f>
        <v>bulbasaur</v>
      </c>
    </row>
    <row r="3" ht="31.5" customHeight="1">
      <c r="A3" s="42">
        <v>2.0</v>
      </c>
      <c r="B3" s="42">
        <v>1.0</v>
      </c>
      <c r="C3" s="42">
        <v>1.0</v>
      </c>
      <c r="D3" s="42">
        <v>2.0</v>
      </c>
      <c r="E3" s="42">
        <v>1.0</v>
      </c>
      <c r="F3" s="42">
        <v>2.0</v>
      </c>
      <c r="G3" s="43" t="str">
        <f>ifna(VLookup(V3,Shiny!B:C, 2, 0),"")</f>
        <v/>
      </c>
      <c r="H3" s="64" t="s">
        <v>78</v>
      </c>
      <c r="I3" s="65">
        <v>2.0</v>
      </c>
      <c r="J3" s="47">
        <f>IFNA(VLOOKUP(V3,'Imported Index'!A:B,2,0),1)</f>
        <v>1</v>
      </c>
      <c r="K3" s="44"/>
      <c r="L3" s="44"/>
      <c r="M3" s="48" t="str">
        <f>ifna(IMAGE("https://pokejungle.net/sprites/typeico/"&amp;lower(VLookup(V3,Type!C:E, 2, 0)&amp;".png")),"")</f>
        <v/>
      </c>
      <c r="N3" s="48" t="str">
        <f>ifna(IMAGE("https://pokejungle.net/sprites/typeico/"&amp;lower(VLookup(V3,Type!C:E, 3, 0)&amp;".png")),"")</f>
        <v/>
      </c>
      <c r="O3" s="66"/>
      <c r="P3" s="66"/>
      <c r="Q3" s="49" t="str">
        <f>ifna(VLookup(V3, Dex!F:K, 3, 0),"")</f>
        <v>A069</v>
      </c>
      <c r="R3" s="49">
        <f>ifna(VLookup(V3, Dex!F:K, 4, 0),"")</f>
        <v>2</v>
      </c>
      <c r="S3" s="50" t="str">
        <f>ifna(VLookup(V3, Dex!F:K, 5, 0),"")</f>
        <v/>
      </c>
      <c r="T3" s="49" t="str">
        <f>ifna(VLookup(V3, Dex!F:K, 6, 0),"")</f>
        <v>B165</v>
      </c>
      <c r="U3" s="51">
        <f>ifna(VLookup(V3, Dex!F:L, 7, 0),"")</f>
        <v>149</v>
      </c>
      <c r="V3" s="66" t="str">
        <f t="shared" si="1"/>
        <v>ivysaur</v>
      </c>
    </row>
    <row r="4" ht="31.5" customHeight="1">
      <c r="A4" s="52">
        <v>3.0</v>
      </c>
      <c r="B4" s="52">
        <v>1.0</v>
      </c>
      <c r="C4" s="52">
        <v>1.0</v>
      </c>
      <c r="D4" s="52">
        <v>3.0</v>
      </c>
      <c r="E4" s="52">
        <v>1.0</v>
      </c>
      <c r="F4" s="52">
        <v>3.0</v>
      </c>
      <c r="G4" s="53" t="str">
        <f>ifna(VLookup(V4,Shiny!B:C, 2, 0),"")</f>
        <v/>
      </c>
      <c r="H4" s="54" t="s">
        <v>79</v>
      </c>
      <c r="I4" s="55">
        <v>3.0</v>
      </c>
      <c r="J4" s="56">
        <f>IFNA(VLOOKUP(V4,'Imported Index'!A:B,2,0),1)</f>
        <v>1</v>
      </c>
      <c r="K4" s="58"/>
      <c r="L4" s="58"/>
      <c r="M4" s="59" t="str">
        <f>ifna(IMAGE("https://pokejungle.net/sprites/typeico/"&amp;lower(VLookup(V4,Type!C:E, 2, 0)&amp;".png")),"")</f>
        <v/>
      </c>
      <c r="N4" s="59" t="str">
        <f>ifna(IMAGE("https://pokejungle.net/sprites/typeico/"&amp;lower(VLookup(V4,Type!C:E, 3, 0)&amp;".png")),"")</f>
        <v/>
      </c>
      <c r="O4" s="60"/>
      <c r="P4" s="60"/>
      <c r="Q4" s="61" t="str">
        <f>ifna(VLookup(V4, Dex!F:K, 3, 0),"")</f>
        <v>A070</v>
      </c>
      <c r="R4" s="61">
        <f>ifna(VLookup(V4, Dex!F:K, 4, 0),"")</f>
        <v>3</v>
      </c>
      <c r="S4" s="62" t="str">
        <f>ifna(VLookup(V4, Dex!F:K, 5, 0),"")</f>
        <v/>
      </c>
      <c r="T4" s="61" t="str">
        <f>ifna(VLookup(V4, Dex!F:K, 6, 0),"")</f>
        <v>B166</v>
      </c>
      <c r="U4" s="63">
        <f>ifna(VLookup(V4, Dex!F:L, 7, 0),"")</f>
        <v>150</v>
      </c>
      <c r="V4" s="60" t="str">
        <f t="shared" si="1"/>
        <v>venusaur</v>
      </c>
    </row>
    <row r="5" ht="31.5" customHeight="1">
      <c r="A5" s="42">
        <v>4.0</v>
      </c>
      <c r="B5" s="42">
        <v>1.0</v>
      </c>
      <c r="C5" s="42">
        <v>1.0</v>
      </c>
      <c r="D5" s="42">
        <v>4.0</v>
      </c>
      <c r="E5" s="42">
        <v>1.0</v>
      </c>
      <c r="F5" s="42">
        <v>4.0</v>
      </c>
      <c r="G5" s="43" t="str">
        <f>ifna(VLookup(V5,Shiny!B:C, 2, 0),"")</f>
        <v/>
      </c>
      <c r="H5" s="64" t="s">
        <v>79</v>
      </c>
      <c r="I5" s="65">
        <v>3.0</v>
      </c>
      <c r="J5" s="47">
        <f>IFNA(VLOOKUP(V5,'Imported Index'!A:B,2,0),1)</f>
        <v>1</v>
      </c>
      <c r="K5" s="44"/>
      <c r="L5" s="44"/>
      <c r="M5" s="48" t="str">
        <f>ifna(IMAGE("https://pokejungle.net/sprites/typeico/"&amp;lower(VLookup(V5,Type!C:E, 2, 0)&amp;".png")),"")</f>
        <v/>
      </c>
      <c r="N5" s="48" t="str">
        <f>ifna(IMAGE("https://pokejungle.net/sprites/typeico/"&amp;lower(VLookup(V5,Type!C:E, 3, 0)&amp;".png")),"")</f>
        <v/>
      </c>
      <c r="O5" s="66"/>
      <c r="P5" s="42" t="s">
        <v>80</v>
      </c>
      <c r="Q5" s="49" t="str">
        <f>ifna(VLookup(V5, Dex!F:K, 3, 0),"")</f>
        <v>A070</v>
      </c>
      <c r="R5" s="49">
        <f>ifna(VLookup(V5, Dex!F:K, 4, 0),"")</f>
        <v>3</v>
      </c>
      <c r="S5" s="50" t="str">
        <f>ifna(VLookup(V5, Dex!F:K, 5, 0),"")</f>
        <v/>
      </c>
      <c r="T5" s="49" t="str">
        <f>ifna(VLookup(V5, Dex!F:K, 6, 0),"")</f>
        <v>B166</v>
      </c>
      <c r="U5" s="51">
        <f>ifna(VLookup(V5, Dex!F:L, 7, 0),"")</f>
        <v>150</v>
      </c>
      <c r="V5" s="66" t="str">
        <f t="shared" si="1"/>
        <v>venusaur-f</v>
      </c>
    </row>
    <row r="6" ht="31.5" customHeight="1">
      <c r="A6" s="52">
        <v>5.0</v>
      </c>
      <c r="B6" s="52">
        <v>1.0</v>
      </c>
      <c r="C6" s="52">
        <v>1.0</v>
      </c>
      <c r="D6" s="52">
        <v>5.0</v>
      </c>
      <c r="E6" s="52">
        <v>1.0</v>
      </c>
      <c r="F6" s="52">
        <v>5.0</v>
      </c>
      <c r="G6" s="53" t="str">
        <f>ifna(VLookup(V6,Shiny!B:C, 2, 0),"")</f>
        <v/>
      </c>
      <c r="H6" s="54" t="s">
        <v>81</v>
      </c>
      <c r="I6" s="55">
        <v>4.0</v>
      </c>
      <c r="J6" s="56">
        <f>IFNA(VLOOKUP(V6,'Imported Index'!A:B,2,0),1)</f>
        <v>1</v>
      </c>
      <c r="K6" s="58"/>
      <c r="L6" s="58"/>
      <c r="M6" s="59" t="str">
        <f>ifna(IMAGE("https://pokejungle.net/sprites/typeico/"&amp;lower(VLookup(V6,Type!C:E, 2, 0)&amp;".png")),"")</f>
        <v/>
      </c>
      <c r="N6" s="59" t="str">
        <f>ifna(IMAGE("https://pokejungle.net/sprites/typeico/"&amp;lower(VLookup(V6,Type!C:E, 3, 0)&amp;".png")),"")</f>
        <v/>
      </c>
      <c r="O6" s="60"/>
      <c r="P6" s="60"/>
      <c r="Q6" s="61">
        <f>ifna(VLookup(V6, Dex!F:K, 3, 0),"")</f>
        <v>378</v>
      </c>
      <c r="R6" s="61">
        <f>ifna(VLookup(V6, Dex!F:K, 4, 0),"")</f>
        <v>4</v>
      </c>
      <c r="S6" s="62" t="str">
        <f>ifna(VLookup(V6, Dex!F:K, 5, 0),"")</f>
        <v/>
      </c>
      <c r="T6" s="61" t="str">
        <f>ifna(VLookup(V6, Dex!F:K, 6, 0),"")</f>
        <v>B167</v>
      </c>
      <c r="U6" s="63">
        <f>ifna(VLookup(V6, Dex!F:L, 7, 0),"")</f>
        <v>151</v>
      </c>
      <c r="V6" s="60" t="str">
        <f t="shared" si="1"/>
        <v>charmander</v>
      </c>
    </row>
    <row r="7" ht="31.5" customHeight="1">
      <c r="A7" s="42">
        <v>6.0</v>
      </c>
      <c r="B7" s="42">
        <v>1.0</v>
      </c>
      <c r="C7" s="42">
        <v>1.0</v>
      </c>
      <c r="D7" s="42">
        <v>6.0</v>
      </c>
      <c r="E7" s="42">
        <v>1.0</v>
      </c>
      <c r="F7" s="42">
        <v>6.0</v>
      </c>
      <c r="G7" s="43" t="str">
        <f>ifna(VLookup(V7,Shiny!B:C, 2, 0),"")</f>
        <v/>
      </c>
      <c r="H7" s="64" t="s">
        <v>82</v>
      </c>
      <c r="I7" s="65">
        <v>5.0</v>
      </c>
      <c r="J7" s="47">
        <f>IFNA(VLOOKUP(V7,'Imported Index'!A:B,2,0),1)</f>
        <v>1</v>
      </c>
      <c r="K7" s="44"/>
      <c r="L7" s="44"/>
      <c r="M7" s="48" t="str">
        <f>ifna(IMAGE("https://pokejungle.net/sprites/typeico/"&amp;lower(VLookup(V7,Type!C:E, 2, 0)&amp;".png")),"")</f>
        <v/>
      </c>
      <c r="N7" s="48" t="str">
        <f>ifna(IMAGE("https://pokejungle.net/sprites/typeico/"&amp;lower(VLookup(V7,Type!C:E, 3, 0)&amp;".png")),"")</f>
        <v/>
      </c>
      <c r="O7" s="66"/>
      <c r="P7" s="66"/>
      <c r="Q7" s="49">
        <f>ifna(VLookup(V7, Dex!F:K, 3, 0),"")</f>
        <v>379</v>
      </c>
      <c r="R7" s="49">
        <f>ifna(VLookup(V7, Dex!F:K, 4, 0),"")</f>
        <v>5</v>
      </c>
      <c r="S7" s="50" t="str">
        <f>ifna(VLookup(V7, Dex!F:K, 5, 0),"")</f>
        <v/>
      </c>
      <c r="T7" s="49" t="str">
        <f>ifna(VLookup(V7, Dex!F:K, 6, 0),"")</f>
        <v>B168</v>
      </c>
      <c r="U7" s="51">
        <f>ifna(VLookup(V7, Dex!F:L, 7, 0),"")</f>
        <v>152</v>
      </c>
      <c r="V7" s="66" t="str">
        <f t="shared" si="1"/>
        <v>charmeleon</v>
      </c>
    </row>
    <row r="8" ht="31.5" customHeight="1">
      <c r="A8" s="52">
        <v>7.0</v>
      </c>
      <c r="B8" s="52">
        <v>1.0</v>
      </c>
      <c r="C8" s="52">
        <v>1.0</v>
      </c>
      <c r="D8" s="52">
        <v>7.0</v>
      </c>
      <c r="E8" s="52">
        <v>2.0</v>
      </c>
      <c r="F8" s="52">
        <v>1.0</v>
      </c>
      <c r="G8" s="53" t="str">
        <f>ifna(VLookup(V8,Shiny!B:C, 2, 0),"")</f>
        <v/>
      </c>
      <c r="H8" s="54" t="s">
        <v>83</v>
      </c>
      <c r="I8" s="55">
        <v>6.0</v>
      </c>
      <c r="J8" s="56">
        <f>IFNA(VLOOKUP(V8,'Imported Index'!A:B,2,0),1)</f>
        <v>1</v>
      </c>
      <c r="K8" s="58"/>
      <c r="L8" s="58"/>
      <c r="M8" s="59" t="str">
        <f>ifna(IMAGE("https://pokejungle.net/sprites/typeico/"&amp;lower(VLookup(V8,Type!C:E, 2, 0)&amp;".png")),"")</f>
        <v/>
      </c>
      <c r="N8" s="59" t="str">
        <f>ifna(IMAGE("https://pokejungle.net/sprites/typeico/"&amp;lower(VLookup(V8,Type!C:E, 3, 0)&amp;".png")),"")</f>
        <v/>
      </c>
      <c r="O8" s="60"/>
      <c r="P8" s="60"/>
      <c r="Q8" s="61">
        <f>ifna(VLookup(V8, Dex!F:K, 3, 0),"")</f>
        <v>380</v>
      </c>
      <c r="R8" s="61">
        <f>ifna(VLookup(V8, Dex!F:K, 4, 0),"")</f>
        <v>6</v>
      </c>
      <c r="S8" s="62" t="str">
        <f>ifna(VLookup(V8, Dex!F:K, 5, 0),"")</f>
        <v/>
      </c>
      <c r="T8" s="61" t="str">
        <f>ifna(VLookup(V8, Dex!F:K, 6, 0),"")</f>
        <v>B169</v>
      </c>
      <c r="U8" s="63">
        <f>ifna(VLookup(V8, Dex!F:L, 7, 0),"")</f>
        <v>153</v>
      </c>
      <c r="V8" s="60" t="str">
        <f t="shared" si="1"/>
        <v>charizard</v>
      </c>
    </row>
    <row r="9" ht="31.5" customHeight="1">
      <c r="A9" s="42">
        <v>8.0</v>
      </c>
      <c r="B9" s="42">
        <v>1.0</v>
      </c>
      <c r="C9" s="42">
        <v>1.0</v>
      </c>
      <c r="D9" s="42">
        <v>8.0</v>
      </c>
      <c r="E9" s="42">
        <v>2.0</v>
      </c>
      <c r="F9" s="42">
        <v>2.0</v>
      </c>
      <c r="G9" s="43" t="str">
        <f>ifna(VLookup(V9,Shiny!B:C, 2, 0),"")</f>
        <v/>
      </c>
      <c r="H9" s="64" t="s">
        <v>84</v>
      </c>
      <c r="I9" s="65">
        <v>7.0</v>
      </c>
      <c r="J9" s="47">
        <f>IFNA(VLOOKUP(V9,'Imported Index'!A:B,2,0),1)</f>
        <v>1</v>
      </c>
      <c r="K9" s="44"/>
      <c r="L9" s="44"/>
      <c r="M9" s="48" t="str">
        <f>ifna(IMAGE("https://pokejungle.net/sprites/typeico/"&amp;lower(VLookup(V9,Type!C:E, 2, 0)&amp;".png")),"")</f>
        <v/>
      </c>
      <c r="N9" s="48" t="str">
        <f>ifna(IMAGE("https://pokejungle.net/sprites/typeico/"&amp;lower(VLookup(V9,Type!C:E, 3, 0)&amp;".png")),"")</f>
        <v/>
      </c>
      <c r="O9" s="66"/>
      <c r="P9" s="66"/>
      <c r="Q9" s="49" t="str">
        <f>ifna(VLookup(V9, Dex!F:K, 3, 0),"")</f>
        <v>A071</v>
      </c>
      <c r="R9" s="49">
        <f>ifna(VLookup(V9, Dex!F:K, 4, 0),"")</f>
        <v>7</v>
      </c>
      <c r="S9" s="50" t="str">
        <f>ifna(VLookup(V9, Dex!F:K, 5, 0),"")</f>
        <v/>
      </c>
      <c r="T9" s="49" t="str">
        <f>ifna(VLookup(V9, Dex!F:K, 6, 0),"")</f>
        <v>B170</v>
      </c>
      <c r="U9" s="51">
        <f>ifna(VLookup(V9, Dex!F:L, 7, 0),"")</f>
        <v>154</v>
      </c>
      <c r="V9" s="66" t="str">
        <f t="shared" si="1"/>
        <v>squirtle</v>
      </c>
    </row>
    <row r="10" ht="31.5" customHeight="1">
      <c r="A10" s="52">
        <v>9.0</v>
      </c>
      <c r="B10" s="52">
        <v>1.0</v>
      </c>
      <c r="C10" s="52">
        <v>1.0</v>
      </c>
      <c r="D10" s="52">
        <v>9.0</v>
      </c>
      <c r="E10" s="52">
        <v>2.0</v>
      </c>
      <c r="F10" s="52">
        <v>3.0</v>
      </c>
      <c r="G10" s="53" t="str">
        <f>ifna(VLookup(V10,Shiny!B:C, 2, 0),"")</f>
        <v/>
      </c>
      <c r="H10" s="54" t="s">
        <v>85</v>
      </c>
      <c r="I10" s="55">
        <v>8.0</v>
      </c>
      <c r="J10" s="56">
        <f>IFNA(VLOOKUP(V10,'Imported Index'!A:B,2,0),1)</f>
        <v>1</v>
      </c>
      <c r="K10" s="58"/>
      <c r="L10" s="58"/>
      <c r="M10" s="59" t="str">
        <f>ifna(IMAGE("https://pokejungle.net/sprites/typeico/"&amp;lower(VLookup(V10,Type!C:E, 2, 0)&amp;".png")),"")</f>
        <v/>
      </c>
      <c r="N10" s="59" t="str">
        <f>ifna(IMAGE("https://pokejungle.net/sprites/typeico/"&amp;lower(VLookup(V10,Type!C:E, 3, 0)&amp;".png")),"")</f>
        <v/>
      </c>
      <c r="O10" s="60"/>
      <c r="P10" s="60"/>
      <c r="Q10" s="61" t="str">
        <f>ifna(VLookup(V10, Dex!F:K, 3, 0),"")</f>
        <v>A072</v>
      </c>
      <c r="R10" s="61">
        <f>ifna(VLookup(V10, Dex!F:K, 4, 0),"")</f>
        <v>8</v>
      </c>
      <c r="S10" s="62" t="str">
        <f>ifna(VLookup(V10, Dex!F:K, 5, 0),"")</f>
        <v/>
      </c>
      <c r="T10" s="61" t="str">
        <f>ifna(VLookup(V10, Dex!F:K, 6, 0),"")</f>
        <v>B171</v>
      </c>
      <c r="U10" s="63">
        <f>ifna(VLookup(V10, Dex!F:L, 7, 0),"")</f>
        <v>155</v>
      </c>
      <c r="V10" s="60" t="str">
        <f t="shared" si="1"/>
        <v>wartortle</v>
      </c>
    </row>
    <row r="11" ht="31.5" customHeight="1">
      <c r="A11" s="42">
        <v>10.0</v>
      </c>
      <c r="B11" s="42">
        <v>1.0</v>
      </c>
      <c r="C11" s="42">
        <v>1.0</v>
      </c>
      <c r="D11" s="42">
        <v>10.0</v>
      </c>
      <c r="E11" s="42">
        <v>2.0</v>
      </c>
      <c r="F11" s="42">
        <v>4.0</v>
      </c>
      <c r="G11" s="43" t="str">
        <f>ifna(VLookup(V11,Shiny!B:C, 2, 0),"")</f>
        <v/>
      </c>
      <c r="H11" s="64" t="s">
        <v>86</v>
      </c>
      <c r="I11" s="65">
        <v>9.0</v>
      </c>
      <c r="J11" s="47">
        <f>IFNA(VLOOKUP(V11,'Imported Index'!A:B,2,0),1)</f>
        <v>1</v>
      </c>
      <c r="K11" s="44"/>
      <c r="L11" s="44"/>
      <c r="M11" s="48" t="str">
        <f>ifna(IMAGE("https://pokejungle.net/sprites/typeico/"&amp;lower(VLookup(V11,Type!C:E, 2, 0)&amp;".png")),"")</f>
        <v/>
      </c>
      <c r="N11" s="48" t="str">
        <f>ifna(IMAGE("https://pokejungle.net/sprites/typeico/"&amp;lower(VLookup(V11,Type!C:E, 3, 0)&amp;".png")),"")</f>
        <v/>
      </c>
      <c r="O11" s="66"/>
      <c r="P11" s="66"/>
      <c r="Q11" s="49" t="str">
        <f>ifna(VLookup(V11, Dex!F:K, 3, 0),"")</f>
        <v>A073</v>
      </c>
      <c r="R11" s="49">
        <f>ifna(VLookup(V11, Dex!F:K, 4, 0),"")</f>
        <v>9</v>
      </c>
      <c r="S11" s="50" t="str">
        <f>ifna(VLookup(V11, Dex!F:K, 5, 0),"")</f>
        <v/>
      </c>
      <c r="T11" s="49" t="str">
        <f>ifna(VLookup(V11, Dex!F:K, 6, 0),"")</f>
        <v>B172</v>
      </c>
      <c r="U11" s="51">
        <f>ifna(VLookup(V11, Dex!F:L, 7, 0),"")</f>
        <v>156</v>
      </c>
      <c r="V11" s="66" t="str">
        <f t="shared" si="1"/>
        <v>blastoise</v>
      </c>
    </row>
    <row r="12" ht="31.5" customHeight="1">
      <c r="A12" s="52">
        <v>11.0</v>
      </c>
      <c r="B12" s="52">
        <v>1.0</v>
      </c>
      <c r="C12" s="52">
        <v>1.0</v>
      </c>
      <c r="D12" s="52">
        <v>11.0</v>
      </c>
      <c r="E12" s="52">
        <v>2.0</v>
      </c>
      <c r="F12" s="52">
        <v>5.0</v>
      </c>
      <c r="G12" s="53" t="str">
        <f>ifna(VLookup(V12,Shiny!B:C, 2, 0),"")</f>
        <v/>
      </c>
      <c r="H12" s="54" t="s">
        <v>87</v>
      </c>
      <c r="I12" s="55">
        <v>10.0</v>
      </c>
      <c r="J12" s="56">
        <f>IFNA(VLOOKUP(V12,'Imported Index'!A:B,2,0),1)</f>
        <v>1</v>
      </c>
      <c r="K12" s="58"/>
      <c r="L12" s="58"/>
      <c r="M12" s="59" t="str">
        <f>ifna(IMAGE("https://pokejungle.net/sprites/typeico/"&amp;lower(VLookup(V12,Type!C:E, 2, 0)&amp;".png")),"")</f>
        <v/>
      </c>
      <c r="N12" s="59" t="str">
        <f>ifna(IMAGE("https://pokejungle.net/sprites/typeico/"&amp;lower(VLookup(V12,Type!C:E, 3, 0)&amp;".png")),"")</f>
        <v/>
      </c>
      <c r="O12" s="60"/>
      <c r="P12" s="60"/>
      <c r="Q12" s="61">
        <f>ifna(VLookup(V12, Dex!F:K, 3, 0),"")</f>
        <v>13</v>
      </c>
      <c r="R12" s="61">
        <f>ifna(VLookup(V12, Dex!F:K, 4, 0),"")</f>
        <v>10</v>
      </c>
      <c r="S12" s="62" t="str">
        <f>ifna(VLookup(V12, Dex!F:K, 5, 0),"")</f>
        <v/>
      </c>
      <c r="T12" s="61" t="str">
        <f>ifna(VLookup(V12, Dex!F:K, 6, 0),"")</f>
        <v/>
      </c>
      <c r="U12" s="63" t="str">
        <f>ifna(VLookup(V12, Dex!F:L, 7, 0),"")</f>
        <v/>
      </c>
      <c r="V12" s="60" t="str">
        <f t="shared" si="1"/>
        <v>caterpie</v>
      </c>
    </row>
    <row r="13" ht="31.5" customHeight="1">
      <c r="A13" s="42">
        <v>12.0</v>
      </c>
      <c r="B13" s="42">
        <v>1.0</v>
      </c>
      <c r="C13" s="42">
        <v>1.0</v>
      </c>
      <c r="D13" s="42">
        <v>12.0</v>
      </c>
      <c r="E13" s="42">
        <v>2.0</v>
      </c>
      <c r="F13" s="42">
        <v>6.0</v>
      </c>
      <c r="G13" s="43" t="str">
        <f>ifna(VLookup(V13,Shiny!B:C, 2, 0),"")</f>
        <v/>
      </c>
      <c r="H13" s="64" t="s">
        <v>88</v>
      </c>
      <c r="I13" s="65">
        <v>11.0</v>
      </c>
      <c r="J13" s="47">
        <f>IFNA(VLOOKUP(V13,'Imported Index'!A:B,2,0),1)</f>
        <v>1</v>
      </c>
      <c r="K13" s="44"/>
      <c r="L13" s="44"/>
      <c r="M13" s="48" t="str">
        <f>ifna(IMAGE("https://pokejungle.net/sprites/typeico/"&amp;lower(VLookup(V13,Type!C:E, 2, 0)&amp;".png")),"")</f>
        <v/>
      </c>
      <c r="N13" s="48" t="str">
        <f>ifna(IMAGE("https://pokejungle.net/sprites/typeico/"&amp;lower(VLookup(V13,Type!C:E, 3, 0)&amp;".png")),"")</f>
        <v/>
      </c>
      <c r="O13" s="66"/>
      <c r="P13" s="66"/>
      <c r="Q13" s="49">
        <f>ifna(VLookup(V13, Dex!F:K, 3, 0),"")</f>
        <v>14</v>
      </c>
      <c r="R13" s="49">
        <f>ifna(VLookup(V13, Dex!F:K, 4, 0),"")</f>
        <v>11</v>
      </c>
      <c r="S13" s="50" t="str">
        <f>ifna(VLookup(V13, Dex!F:K, 5, 0),"")</f>
        <v/>
      </c>
      <c r="T13" s="49" t="str">
        <f>ifna(VLookup(V13, Dex!F:K, 6, 0),"")</f>
        <v/>
      </c>
      <c r="U13" s="51" t="str">
        <f>ifna(VLookup(V13, Dex!F:L, 7, 0),"")</f>
        <v/>
      </c>
      <c r="V13" s="66" t="str">
        <f t="shared" si="1"/>
        <v>metapod</v>
      </c>
    </row>
    <row r="14" ht="31.5" customHeight="1">
      <c r="A14" s="52">
        <v>13.0</v>
      </c>
      <c r="B14" s="52">
        <v>1.0</v>
      </c>
      <c r="C14" s="52">
        <v>1.0</v>
      </c>
      <c r="D14" s="52">
        <v>13.0</v>
      </c>
      <c r="E14" s="52">
        <v>3.0</v>
      </c>
      <c r="F14" s="52">
        <v>1.0</v>
      </c>
      <c r="G14" s="53" t="str">
        <f>ifna(VLookup(V14,Shiny!B:C, 2, 0),"")</f>
        <v/>
      </c>
      <c r="H14" s="54" t="s">
        <v>89</v>
      </c>
      <c r="I14" s="55">
        <v>12.0</v>
      </c>
      <c r="J14" s="56">
        <f>IFNA(VLOOKUP(V14,'Imported Index'!A:B,2,0),1)</f>
        <v>1</v>
      </c>
      <c r="K14" s="58"/>
      <c r="L14" s="58"/>
      <c r="M14" s="59" t="str">
        <f>ifna(IMAGE("https://pokejungle.net/sprites/typeico/"&amp;lower(VLookup(V14,Type!C:E, 2, 0)&amp;".png")),"")</f>
        <v/>
      </c>
      <c r="N14" s="59" t="str">
        <f>ifna(IMAGE("https://pokejungle.net/sprites/typeico/"&amp;lower(VLookup(V14,Type!C:E, 3, 0)&amp;".png")),"")</f>
        <v/>
      </c>
      <c r="O14" s="60"/>
      <c r="P14" s="60"/>
      <c r="Q14" s="61">
        <f>ifna(VLookup(V14, Dex!F:K, 3, 0),"")</f>
        <v>15</v>
      </c>
      <c r="R14" s="61">
        <f>ifna(VLookup(V14, Dex!F:K, 4, 0),"")</f>
        <v>12</v>
      </c>
      <c r="S14" s="62" t="str">
        <f>ifna(VLookup(V14, Dex!F:K, 5, 0),"")</f>
        <v/>
      </c>
      <c r="T14" s="61" t="str">
        <f>ifna(VLookup(V14, Dex!F:K, 6, 0),"")</f>
        <v/>
      </c>
      <c r="U14" s="63" t="str">
        <f>ifna(VLookup(V14, Dex!F:L, 7, 0),"")</f>
        <v/>
      </c>
      <c r="V14" s="60" t="str">
        <f t="shared" si="1"/>
        <v>butterfree</v>
      </c>
    </row>
    <row r="15" ht="31.5" customHeight="1">
      <c r="A15" s="42">
        <v>14.0</v>
      </c>
      <c r="B15" s="42">
        <v>1.0</v>
      </c>
      <c r="C15" s="42">
        <v>1.0</v>
      </c>
      <c r="D15" s="42">
        <v>14.0</v>
      </c>
      <c r="E15" s="42">
        <v>3.0</v>
      </c>
      <c r="F15" s="42">
        <v>2.0</v>
      </c>
      <c r="G15" s="43" t="str">
        <f>ifna(VLookup(V15,Shiny!B:C, 2, 0),"")</f>
        <v/>
      </c>
      <c r="H15" s="64" t="s">
        <v>89</v>
      </c>
      <c r="I15" s="65">
        <v>12.0</v>
      </c>
      <c r="J15" s="47">
        <f>IFNA(VLOOKUP(V15,'Imported Index'!A:B,2,0),1)</f>
        <v>1</v>
      </c>
      <c r="K15" s="44"/>
      <c r="L15" s="44"/>
      <c r="M15" s="48" t="str">
        <f>ifna(IMAGE("https://pokejungle.net/sprites/typeico/"&amp;lower(VLookup(V15,Type!C:E, 2, 0)&amp;".png")),"")</f>
        <v/>
      </c>
      <c r="N15" s="48" t="str">
        <f>ifna(IMAGE("https://pokejungle.net/sprites/typeico/"&amp;lower(VLookup(V15,Type!C:E, 3, 0)&amp;".png")),"")</f>
        <v/>
      </c>
      <c r="O15" s="66"/>
      <c r="P15" s="42" t="s">
        <v>80</v>
      </c>
      <c r="Q15" s="49">
        <f>ifna(VLookup(V15, Dex!F:K, 3, 0),"")</f>
        <v>15</v>
      </c>
      <c r="R15" s="49">
        <f>ifna(VLookup(V15, Dex!F:K, 4, 0),"")</f>
        <v>12</v>
      </c>
      <c r="S15" s="50" t="str">
        <f>ifna(VLookup(V15, Dex!F:K, 5, 0),"")</f>
        <v/>
      </c>
      <c r="T15" s="49" t="str">
        <f>ifna(VLookup(V15, Dex!F:K, 6, 0),"")</f>
        <v/>
      </c>
      <c r="U15" s="51" t="str">
        <f>ifna(VLookup(V15, Dex!F:L, 7, 0),"")</f>
        <v/>
      </c>
      <c r="V15" s="66" t="str">
        <f t="shared" si="1"/>
        <v>butterfree-f</v>
      </c>
    </row>
    <row r="16" ht="31.5" customHeight="1">
      <c r="A16" s="52">
        <v>15.0</v>
      </c>
      <c r="B16" s="52">
        <v>1.0</v>
      </c>
      <c r="C16" s="52">
        <v>1.0</v>
      </c>
      <c r="D16" s="52">
        <v>15.0</v>
      </c>
      <c r="E16" s="52">
        <v>3.0</v>
      </c>
      <c r="F16" s="52">
        <v>3.0</v>
      </c>
      <c r="G16" s="53" t="str">
        <f>ifna(VLookup(V16,Shiny!B:C, 2, 0),"")</f>
        <v/>
      </c>
      <c r="H16" s="54" t="s">
        <v>90</v>
      </c>
      <c r="I16" s="55">
        <v>13.0</v>
      </c>
      <c r="J16" s="56">
        <f>IFNA(VLOOKUP(V16,'Imported Index'!A:B,2,0),1)</f>
        <v>1</v>
      </c>
      <c r="K16" s="58"/>
      <c r="L16" s="58"/>
      <c r="M16" s="59" t="str">
        <f>ifna(IMAGE("https://pokejungle.net/sprites/typeico/"&amp;lower(VLookup(V16,Type!C:E, 2, 0)&amp;".png")),"")</f>
        <v/>
      </c>
      <c r="N16" s="59" t="str">
        <f>ifna(IMAGE("https://pokejungle.net/sprites/typeico/"&amp;lower(VLookup(V16,Type!C:E, 3, 0)&amp;".png")),"")</f>
        <v/>
      </c>
      <c r="O16" s="60"/>
      <c r="P16" s="60"/>
      <c r="Q16" s="61" t="str">
        <f>ifna(VLookup(V16, Dex!F:K, 3, 0),"")</f>
        <v/>
      </c>
      <c r="R16" s="61">
        <f>ifna(VLookup(V16, Dex!F:K, 4, 0),"")</f>
        <v>13</v>
      </c>
      <c r="S16" s="62" t="str">
        <f>ifna(VLookup(V16, Dex!F:K, 5, 0),"")</f>
        <v/>
      </c>
      <c r="T16" s="61" t="str">
        <f>ifna(VLookup(V16, Dex!F:K, 6, 0),"")</f>
        <v/>
      </c>
      <c r="U16" s="63">
        <f>ifna(VLookup(V16, Dex!F:L, 7, 0),"")</f>
        <v>18</v>
      </c>
      <c r="V16" s="60" t="str">
        <f t="shared" si="1"/>
        <v>weedle</v>
      </c>
    </row>
    <row r="17" ht="31.5" customHeight="1">
      <c r="A17" s="42">
        <v>16.0</v>
      </c>
      <c r="B17" s="42">
        <v>1.0</v>
      </c>
      <c r="C17" s="42">
        <v>1.0</v>
      </c>
      <c r="D17" s="42">
        <v>16.0</v>
      </c>
      <c r="E17" s="42">
        <v>3.0</v>
      </c>
      <c r="F17" s="42">
        <v>4.0</v>
      </c>
      <c r="G17" s="43" t="str">
        <f>ifna(VLookup(V17,Shiny!B:C, 2, 0),"")</f>
        <v/>
      </c>
      <c r="H17" s="64" t="s">
        <v>91</v>
      </c>
      <c r="I17" s="65">
        <v>14.0</v>
      </c>
      <c r="J17" s="47">
        <f>IFNA(VLOOKUP(V17,'Imported Index'!A:B,2,0),1)</f>
        <v>1</v>
      </c>
      <c r="K17" s="44"/>
      <c r="L17" s="44"/>
      <c r="M17" s="48" t="str">
        <f>ifna(IMAGE("https://pokejungle.net/sprites/typeico/"&amp;lower(VLookup(V17,Type!C:E, 2, 0)&amp;".png")),"")</f>
        <v/>
      </c>
      <c r="N17" s="48" t="str">
        <f>ifna(IMAGE("https://pokejungle.net/sprites/typeico/"&amp;lower(VLookup(V17,Type!C:E, 3, 0)&amp;".png")),"")</f>
        <v/>
      </c>
      <c r="O17" s="66"/>
      <c r="P17" s="66"/>
      <c r="Q17" s="49" t="str">
        <f>ifna(VLookup(V17, Dex!F:K, 3, 0),"")</f>
        <v/>
      </c>
      <c r="R17" s="49">
        <f>ifna(VLookup(V17, Dex!F:K, 4, 0),"")</f>
        <v>14</v>
      </c>
      <c r="S17" s="50" t="str">
        <f>ifna(VLookup(V17, Dex!F:K, 5, 0),"")</f>
        <v/>
      </c>
      <c r="T17" s="49" t="str">
        <f>ifna(VLookup(V17, Dex!F:K, 6, 0),"")</f>
        <v/>
      </c>
      <c r="U17" s="51">
        <f>ifna(VLookup(V17, Dex!F:L, 7, 0),"")</f>
        <v>19</v>
      </c>
      <c r="V17" s="66" t="str">
        <f t="shared" si="1"/>
        <v>kakuna</v>
      </c>
    </row>
    <row r="18" ht="31.5" customHeight="1">
      <c r="A18" s="52">
        <v>17.0</v>
      </c>
      <c r="B18" s="52">
        <v>1.0</v>
      </c>
      <c r="C18" s="52">
        <v>1.0</v>
      </c>
      <c r="D18" s="52">
        <v>17.0</v>
      </c>
      <c r="E18" s="52">
        <v>3.0</v>
      </c>
      <c r="F18" s="52">
        <v>5.0</v>
      </c>
      <c r="G18" s="53" t="str">
        <f>ifna(VLookup(V18,Shiny!B:C, 2, 0),"")</f>
        <v/>
      </c>
      <c r="H18" s="54" t="s">
        <v>92</v>
      </c>
      <c r="I18" s="55">
        <v>15.0</v>
      </c>
      <c r="J18" s="56">
        <f>IFNA(VLOOKUP(V18,'Imported Index'!A:B,2,0),1)</f>
        <v>1</v>
      </c>
      <c r="K18" s="57"/>
      <c r="L18" s="58"/>
      <c r="M18" s="59" t="str">
        <f>ifna(IMAGE("https://pokejungle.net/sprites/typeico/"&amp;lower(VLookup(V18,Type!C:E, 2, 0)&amp;".png")),"")</f>
        <v/>
      </c>
      <c r="N18" s="59" t="str">
        <f>ifna(IMAGE("https://pokejungle.net/sprites/typeico/"&amp;lower(VLookup(V18,Type!C:E, 3, 0)&amp;".png")),"")</f>
        <v/>
      </c>
      <c r="O18" s="60"/>
      <c r="P18" s="60"/>
      <c r="Q18" s="61" t="str">
        <f>ifna(VLookup(V18, Dex!F:K, 3, 0),"")</f>
        <v/>
      </c>
      <c r="R18" s="61">
        <f>ifna(VLookup(V18, Dex!F:K, 4, 0),"")</f>
        <v>15</v>
      </c>
      <c r="S18" s="62" t="str">
        <f>ifna(VLookup(V18, Dex!F:K, 5, 0),"")</f>
        <v/>
      </c>
      <c r="T18" s="61" t="str">
        <f>ifna(VLookup(V18, Dex!F:K, 6, 0),"")</f>
        <v/>
      </c>
      <c r="U18" s="63">
        <f>ifna(VLookup(V18, Dex!F:L, 7, 0),"")</f>
        <v>20</v>
      </c>
      <c r="V18" s="60" t="str">
        <f t="shared" si="1"/>
        <v>beedrill</v>
      </c>
    </row>
    <row r="19" ht="31.5" customHeight="1">
      <c r="A19" s="42">
        <v>18.0</v>
      </c>
      <c r="B19" s="42">
        <v>1.0</v>
      </c>
      <c r="C19" s="42">
        <v>1.0</v>
      </c>
      <c r="D19" s="42">
        <v>18.0</v>
      </c>
      <c r="E19" s="42">
        <v>3.0</v>
      </c>
      <c r="F19" s="42">
        <v>6.0</v>
      </c>
      <c r="G19" s="43" t="str">
        <f>ifna(VLookup(V19,Shiny!B:C, 2, 0),"")</f>
        <v/>
      </c>
      <c r="H19" s="64" t="s">
        <v>93</v>
      </c>
      <c r="I19" s="65">
        <v>16.0</v>
      </c>
      <c r="J19" s="47">
        <f>IFNA(VLOOKUP(V19,'Imported Index'!A:B,2,0),1)</f>
        <v>1</v>
      </c>
      <c r="K19" s="44"/>
      <c r="L19" s="44"/>
      <c r="M19" s="48" t="str">
        <f>ifna(IMAGE("https://pokejungle.net/sprites/typeico/"&amp;lower(VLookup(V19,Type!C:E, 2, 0)&amp;".png")),"")</f>
        <v/>
      </c>
      <c r="N19" s="48" t="str">
        <f>ifna(IMAGE("https://pokejungle.net/sprites/typeico/"&amp;lower(VLookup(V19,Type!C:E, 3, 0)&amp;".png")),"")</f>
        <v/>
      </c>
      <c r="O19" s="66"/>
      <c r="P19" s="66"/>
      <c r="Q19" s="49" t="str">
        <f>ifna(VLookup(V19, Dex!F:K, 3, 0),"")</f>
        <v/>
      </c>
      <c r="R19" s="49">
        <f>ifna(VLookup(V19, Dex!F:K, 4, 0),"")</f>
        <v>16</v>
      </c>
      <c r="S19" s="50" t="str">
        <f>ifna(VLookup(V19, Dex!F:K, 5, 0),"")</f>
        <v/>
      </c>
      <c r="T19" s="49" t="str">
        <f>ifna(VLookup(V19, Dex!F:K, 6, 0),"")</f>
        <v/>
      </c>
      <c r="U19" s="51">
        <f>ifna(VLookup(V19, Dex!F:L, 7, 0),"")</f>
        <v>21</v>
      </c>
      <c r="V19" s="66" t="str">
        <f t="shared" si="1"/>
        <v>pidgey</v>
      </c>
    </row>
    <row r="20" ht="31.5" customHeight="1">
      <c r="A20" s="52">
        <v>19.0</v>
      </c>
      <c r="B20" s="52">
        <v>1.0</v>
      </c>
      <c r="C20" s="52">
        <v>1.0</v>
      </c>
      <c r="D20" s="52">
        <v>19.0</v>
      </c>
      <c r="E20" s="52">
        <v>4.0</v>
      </c>
      <c r="F20" s="52">
        <v>1.0</v>
      </c>
      <c r="G20" s="53" t="str">
        <f>ifna(VLookup(V20,Shiny!B:C, 2, 0),"")</f>
        <v/>
      </c>
      <c r="H20" s="54" t="s">
        <v>94</v>
      </c>
      <c r="I20" s="55">
        <v>17.0</v>
      </c>
      <c r="J20" s="56">
        <f>IFNA(VLOOKUP(V20,'Imported Index'!A:B,2,0),1)</f>
        <v>1</v>
      </c>
      <c r="K20" s="58"/>
      <c r="L20" s="58"/>
      <c r="M20" s="59" t="str">
        <f>ifna(IMAGE("https://pokejungle.net/sprites/typeico/"&amp;lower(VLookup(V20,Type!C:E, 2, 0)&amp;".png")),"")</f>
        <v/>
      </c>
      <c r="N20" s="59" t="str">
        <f>ifna(IMAGE("https://pokejungle.net/sprites/typeico/"&amp;lower(VLookup(V20,Type!C:E, 3, 0)&amp;".png")),"")</f>
        <v/>
      </c>
      <c r="O20" s="60"/>
      <c r="P20" s="60"/>
      <c r="Q20" s="61" t="str">
        <f>ifna(VLookup(V20, Dex!F:K, 3, 0),"")</f>
        <v/>
      </c>
      <c r="R20" s="61">
        <f>ifna(VLookup(V20, Dex!F:K, 4, 0),"")</f>
        <v>17</v>
      </c>
      <c r="S20" s="62" t="str">
        <f>ifna(VLookup(V20, Dex!F:K, 5, 0),"")</f>
        <v/>
      </c>
      <c r="T20" s="61" t="str">
        <f>ifna(VLookup(V20, Dex!F:K, 6, 0),"")</f>
        <v/>
      </c>
      <c r="U20" s="63">
        <f>ifna(VLookup(V20, Dex!F:L, 7, 0),"")</f>
        <v>22</v>
      </c>
      <c r="V20" s="60" t="str">
        <f t="shared" si="1"/>
        <v>pidgeotto</v>
      </c>
    </row>
    <row r="21" ht="31.5" customHeight="1">
      <c r="A21" s="42">
        <v>20.0</v>
      </c>
      <c r="B21" s="42">
        <v>1.0</v>
      </c>
      <c r="C21" s="42">
        <v>1.0</v>
      </c>
      <c r="D21" s="42">
        <v>20.0</v>
      </c>
      <c r="E21" s="42">
        <v>4.0</v>
      </c>
      <c r="F21" s="42">
        <v>2.0</v>
      </c>
      <c r="G21" s="43" t="str">
        <f>ifna(VLookup(V21,Shiny!B:C, 2, 0),"")</f>
        <v/>
      </c>
      <c r="H21" s="64" t="s">
        <v>95</v>
      </c>
      <c r="I21" s="65">
        <v>18.0</v>
      </c>
      <c r="J21" s="47">
        <f>IFNA(VLOOKUP(V21,'Imported Index'!A:B,2,0),1)</f>
        <v>1</v>
      </c>
      <c r="K21" s="44"/>
      <c r="L21" s="44"/>
      <c r="M21" s="48" t="str">
        <f>ifna(IMAGE("https://pokejungle.net/sprites/typeico/"&amp;lower(VLookup(V21,Type!C:E, 2, 0)&amp;".png")),"")</f>
        <v/>
      </c>
      <c r="N21" s="48" t="str">
        <f>ifna(IMAGE("https://pokejungle.net/sprites/typeico/"&amp;lower(VLookup(V21,Type!C:E, 3, 0)&amp;".png")),"")</f>
        <v/>
      </c>
      <c r="O21" s="66"/>
      <c r="P21" s="66"/>
      <c r="Q21" s="49" t="str">
        <f>ifna(VLookup(V21, Dex!F:K, 3, 0),"")</f>
        <v/>
      </c>
      <c r="R21" s="49">
        <f>ifna(VLookup(V21, Dex!F:K, 4, 0),"")</f>
        <v>18</v>
      </c>
      <c r="S21" s="50" t="str">
        <f>ifna(VLookup(V21, Dex!F:K, 5, 0),"")</f>
        <v/>
      </c>
      <c r="T21" s="49" t="str">
        <f>ifna(VLookup(V21, Dex!F:K, 6, 0),"")</f>
        <v/>
      </c>
      <c r="U21" s="51">
        <f>ifna(VLookup(V21, Dex!F:L, 7, 0),"")</f>
        <v>23</v>
      </c>
      <c r="V21" s="66" t="str">
        <f t="shared" si="1"/>
        <v>pidgeot</v>
      </c>
    </row>
    <row r="22" ht="31.5" customHeight="1">
      <c r="A22" s="52">
        <v>21.0</v>
      </c>
      <c r="B22" s="52">
        <v>1.0</v>
      </c>
      <c r="C22" s="52">
        <v>1.0</v>
      </c>
      <c r="D22" s="52">
        <v>21.0</v>
      </c>
      <c r="E22" s="52">
        <v>4.0</v>
      </c>
      <c r="F22" s="52">
        <v>3.0</v>
      </c>
      <c r="G22" s="53" t="str">
        <f>ifna(VLookup(V22,Shiny!B:C, 2, 0),"")</f>
        <v/>
      </c>
      <c r="H22" s="54" t="s">
        <v>96</v>
      </c>
      <c r="I22" s="55">
        <v>19.0</v>
      </c>
      <c r="J22" s="56">
        <f>IFNA(VLOOKUP(V22,'Imported Index'!A:B,2,0),1)</f>
        <v>1</v>
      </c>
      <c r="K22" s="58"/>
      <c r="L22" s="58" t="s">
        <v>97</v>
      </c>
      <c r="M22" s="59" t="str">
        <f>ifna(IMAGE("https://pokejungle.net/sprites/typeico/"&amp;lower(VLookup(V22,Type!C:E, 2, 0)&amp;".png")),"")</f>
        <v/>
      </c>
      <c r="N22" s="59" t="str">
        <f>ifna(IMAGE("https://pokejungle.net/sprites/typeico/"&amp;lower(VLookup(V22,Type!C:E, 3, 0)&amp;".png")),"")</f>
        <v/>
      </c>
      <c r="O22" s="60"/>
      <c r="P22" s="60"/>
      <c r="Q22" s="61" t="str">
        <f>ifna(VLookup(V22, Dex!F:K, 3, 0),"")</f>
        <v/>
      </c>
      <c r="R22" s="61">
        <f>ifna(VLookup(V22, Dex!F:K, 4, 0),"")</f>
        <v>19</v>
      </c>
      <c r="S22" s="62" t="str">
        <f>ifna(VLookup(V22, Dex!F:K, 5, 0),"")</f>
        <v/>
      </c>
      <c r="T22" s="61" t="str">
        <f>ifna(VLookup(V22, Dex!F:K, 6, 0),"")</f>
        <v/>
      </c>
      <c r="U22" s="63" t="str">
        <f>ifna(VLookup(V22, Dex!F:L, 7, 0),"")</f>
        <v/>
      </c>
      <c r="V22" s="60" t="str">
        <f t="shared" si="1"/>
        <v>rattata</v>
      </c>
    </row>
    <row r="23" ht="31.5" customHeight="1">
      <c r="A23" s="42">
        <v>22.0</v>
      </c>
      <c r="B23" s="42">
        <v>1.0</v>
      </c>
      <c r="C23" s="42">
        <v>1.0</v>
      </c>
      <c r="D23" s="42">
        <v>22.0</v>
      </c>
      <c r="E23" s="42">
        <v>4.0</v>
      </c>
      <c r="F23" s="42">
        <v>4.0</v>
      </c>
      <c r="G23" s="43" t="str">
        <f>ifna(VLookup(V23,Shiny!B:C, 2, 0),"")</f>
        <v/>
      </c>
      <c r="H23" s="64" t="s">
        <v>96</v>
      </c>
      <c r="I23" s="65">
        <v>19.0</v>
      </c>
      <c r="J23" s="47">
        <f>IFNA(VLOOKUP(V23,'Imported Index'!A:B,2,0),1)</f>
        <v>1</v>
      </c>
      <c r="K23" s="44"/>
      <c r="L23" s="44" t="s">
        <v>97</v>
      </c>
      <c r="M23" s="48" t="str">
        <f>ifna(IMAGE("https://pokejungle.net/sprites/typeico/"&amp;lower(VLookup(V23,Type!C:E, 2, 0)&amp;".png")),"")</f>
        <v/>
      </c>
      <c r="N23" s="48" t="str">
        <f>ifna(IMAGE("https://pokejungle.net/sprites/typeico/"&amp;lower(VLookup(V23,Type!C:E, 3, 0)&amp;".png")),"")</f>
        <v/>
      </c>
      <c r="O23" s="66"/>
      <c r="P23" s="42" t="s">
        <v>80</v>
      </c>
      <c r="Q23" s="49" t="str">
        <f>ifna(VLookup(V23, Dex!F:K, 3, 0),"")</f>
        <v/>
      </c>
      <c r="R23" s="49">
        <f>ifna(VLookup(V23, Dex!F:K, 4, 0),"")</f>
        <v>19</v>
      </c>
      <c r="S23" s="50" t="str">
        <f>ifna(VLookup(V23, Dex!F:K, 5, 0),"")</f>
        <v/>
      </c>
      <c r="T23" s="49" t="str">
        <f>ifna(VLookup(V23, Dex!F:K, 6, 0),"")</f>
        <v/>
      </c>
      <c r="U23" s="51" t="str">
        <f>ifna(VLookup(V23, Dex!F:L, 7, 0),"")</f>
        <v/>
      </c>
      <c r="V23" s="66" t="str">
        <f t="shared" si="1"/>
        <v>rattata-f</v>
      </c>
    </row>
    <row r="24" ht="31.5" customHeight="1">
      <c r="A24" s="52">
        <v>23.0</v>
      </c>
      <c r="B24" s="52">
        <v>1.0</v>
      </c>
      <c r="C24" s="52">
        <v>1.0</v>
      </c>
      <c r="D24" s="52">
        <v>23.0</v>
      </c>
      <c r="E24" s="52">
        <v>4.0</v>
      </c>
      <c r="F24" s="52">
        <v>5.0</v>
      </c>
      <c r="G24" s="53" t="str">
        <f>ifna(VLookup(V24,Shiny!B:C, 2, 0),"")</f>
        <v/>
      </c>
      <c r="H24" s="54" t="s">
        <v>96</v>
      </c>
      <c r="I24" s="55">
        <v>19.0</v>
      </c>
      <c r="J24" s="56">
        <f>IFNA(VLOOKUP(V24,'Imported Index'!A:B,2,0),1)</f>
        <v>1</v>
      </c>
      <c r="K24" s="58"/>
      <c r="L24" s="58" t="s">
        <v>98</v>
      </c>
      <c r="M24" s="59" t="str">
        <f>ifna(IMAGE("https://pokejungle.net/sprites/typeico/"&amp;lower(VLookup(V24,Type!C:E, 2, 0)&amp;".png")),"")</f>
        <v/>
      </c>
      <c r="N24" s="59" t="str">
        <f>ifna(IMAGE("https://pokejungle.net/sprites/typeico/"&amp;lower(VLookup(V24,Type!C:E, 3, 0)&amp;".png")),"")</f>
        <v/>
      </c>
      <c r="O24" s="52">
        <v>-1.0</v>
      </c>
      <c r="P24" s="60"/>
      <c r="Q24" s="61" t="str">
        <f>ifna(VLookup(V24, Dex!F:K, 3, 0),"")</f>
        <v/>
      </c>
      <c r="R24" s="61" t="str">
        <f>ifna(VLookup(V24, Dex!F:K, 4, 0),"")</f>
        <v/>
      </c>
      <c r="S24" s="62" t="str">
        <f>ifna(VLookup(V24, Dex!F:K, 5, 0),"")</f>
        <v/>
      </c>
      <c r="T24" s="61" t="str">
        <f>ifna(VLookup(V24, Dex!F:K, 6, 0),"")</f>
        <v/>
      </c>
      <c r="U24" s="63" t="str">
        <f>ifna(VLookup(V24, Dex!F:L, 7, 0),"")</f>
        <v/>
      </c>
      <c r="V24" s="60" t="str">
        <f t="shared" si="1"/>
        <v>rattata-1</v>
      </c>
    </row>
    <row r="25" ht="31.5" customHeight="1">
      <c r="A25" s="42">
        <v>24.0</v>
      </c>
      <c r="B25" s="42">
        <v>1.0</v>
      </c>
      <c r="C25" s="42">
        <v>1.0</v>
      </c>
      <c r="D25" s="42">
        <v>24.0</v>
      </c>
      <c r="E25" s="42">
        <v>4.0</v>
      </c>
      <c r="F25" s="42">
        <v>6.0</v>
      </c>
      <c r="G25" s="43" t="str">
        <f>ifna(VLookup(V25,Shiny!B:C, 2, 0),"")</f>
        <v/>
      </c>
      <c r="H25" s="64" t="s">
        <v>99</v>
      </c>
      <c r="I25" s="65">
        <v>20.0</v>
      </c>
      <c r="J25" s="47">
        <f>IFNA(VLOOKUP(V25,'Imported Index'!A:B,2,0),1)</f>
        <v>1</v>
      </c>
      <c r="K25" s="67"/>
      <c r="L25" s="44" t="s">
        <v>97</v>
      </c>
      <c r="M25" s="48" t="str">
        <f>ifna(IMAGE("https://pokejungle.net/sprites/typeico/"&amp;lower(VLookup(V25,Type!C:E, 2, 0)&amp;".png")),"")</f>
        <v/>
      </c>
      <c r="N25" s="48" t="str">
        <f>ifna(IMAGE("https://pokejungle.net/sprites/typeico/"&amp;lower(VLookup(V25,Type!C:E, 3, 0)&amp;".png")),"")</f>
        <v/>
      </c>
      <c r="O25" s="66"/>
      <c r="P25" s="66"/>
      <c r="Q25" s="49" t="str">
        <f>ifna(VLookup(V25, Dex!F:K, 3, 0),"")</f>
        <v/>
      </c>
      <c r="R25" s="49">
        <f>ifna(VLookup(V25, Dex!F:K, 4, 0),"")</f>
        <v>20</v>
      </c>
      <c r="S25" s="50" t="str">
        <f>ifna(VLookup(V25, Dex!F:K, 5, 0),"")</f>
        <v/>
      </c>
      <c r="T25" s="49" t="str">
        <f>ifna(VLookup(V25, Dex!F:K, 6, 0),"")</f>
        <v/>
      </c>
      <c r="U25" s="51" t="str">
        <f>ifna(VLookup(V25, Dex!F:L, 7, 0),"")</f>
        <v/>
      </c>
      <c r="V25" s="66" t="str">
        <f t="shared" si="1"/>
        <v>raticate</v>
      </c>
    </row>
    <row r="26" ht="31.5" customHeight="1">
      <c r="A26" s="52">
        <v>25.0</v>
      </c>
      <c r="B26" s="52">
        <v>1.0</v>
      </c>
      <c r="C26" s="52">
        <v>1.0</v>
      </c>
      <c r="D26" s="52">
        <v>25.0</v>
      </c>
      <c r="E26" s="52">
        <v>5.0</v>
      </c>
      <c r="F26" s="52">
        <v>1.0</v>
      </c>
      <c r="G26" s="53" t="str">
        <f>ifna(VLookup(V26,Shiny!B:C, 2, 0),"")</f>
        <v/>
      </c>
      <c r="H26" s="54" t="s">
        <v>99</v>
      </c>
      <c r="I26" s="55">
        <v>20.0</v>
      </c>
      <c r="J26" s="56">
        <f>IFNA(VLOOKUP(V26,'Imported Index'!A:B,2,0),1)</f>
        <v>1</v>
      </c>
      <c r="K26" s="58"/>
      <c r="L26" s="58" t="s">
        <v>97</v>
      </c>
      <c r="M26" s="59" t="str">
        <f>ifna(IMAGE("https://pokejungle.net/sprites/typeico/"&amp;lower(VLookup(V26,Type!C:E, 2, 0)&amp;".png")),"")</f>
        <v/>
      </c>
      <c r="N26" s="59" t="str">
        <f>ifna(IMAGE("https://pokejungle.net/sprites/typeico/"&amp;lower(VLookup(V26,Type!C:E, 3, 0)&amp;".png")),"")</f>
        <v/>
      </c>
      <c r="O26" s="60"/>
      <c r="P26" s="52" t="s">
        <v>80</v>
      </c>
      <c r="Q26" s="61" t="str">
        <f>ifna(VLookup(V26, Dex!F:K, 3, 0),"")</f>
        <v/>
      </c>
      <c r="R26" s="61">
        <f>ifna(VLookup(V26, Dex!F:K, 4, 0),"")</f>
        <v>20</v>
      </c>
      <c r="S26" s="62" t="str">
        <f>ifna(VLookup(V26, Dex!F:K, 5, 0),"")</f>
        <v/>
      </c>
      <c r="T26" s="61" t="str">
        <f>ifna(VLookup(V26, Dex!F:K, 6, 0),"")</f>
        <v/>
      </c>
      <c r="U26" s="63" t="str">
        <f>ifna(VLookup(V26, Dex!F:L, 7, 0),"")</f>
        <v/>
      </c>
      <c r="V26" s="60" t="str">
        <f t="shared" si="1"/>
        <v>raticate-f</v>
      </c>
    </row>
    <row r="27" ht="31.5" customHeight="1">
      <c r="A27" s="42">
        <v>26.0</v>
      </c>
      <c r="B27" s="42">
        <v>1.0</v>
      </c>
      <c r="C27" s="42">
        <v>1.0</v>
      </c>
      <c r="D27" s="42">
        <v>26.0</v>
      </c>
      <c r="E27" s="42">
        <v>5.0</v>
      </c>
      <c r="F27" s="42">
        <v>2.0</v>
      </c>
      <c r="G27" s="43" t="str">
        <f>ifna(VLookup(V27,Shiny!B:C, 2, 0),"")</f>
        <v/>
      </c>
      <c r="H27" s="64" t="s">
        <v>99</v>
      </c>
      <c r="I27" s="65">
        <v>20.0</v>
      </c>
      <c r="J27" s="47">
        <f>IFNA(VLOOKUP(V27,'Imported Index'!A:B,2,0),1)</f>
        <v>1</v>
      </c>
      <c r="K27" s="44"/>
      <c r="L27" s="44" t="s">
        <v>98</v>
      </c>
      <c r="M27" s="48" t="str">
        <f>ifna(IMAGE("https://pokejungle.net/sprites/typeico/"&amp;lower(VLookup(V27,Type!C:E, 2, 0)&amp;".png")),"")</f>
        <v/>
      </c>
      <c r="N27" s="48" t="str">
        <f>ifna(IMAGE("https://pokejungle.net/sprites/typeico/"&amp;lower(VLookup(V27,Type!C:E, 3, 0)&amp;".png")),"")</f>
        <v/>
      </c>
      <c r="O27" s="42">
        <v>-1.0</v>
      </c>
      <c r="P27" s="66"/>
      <c r="Q27" s="49" t="str">
        <f>ifna(VLookup(V27, Dex!F:K, 3, 0),"")</f>
        <v/>
      </c>
      <c r="R27" s="49" t="str">
        <f>ifna(VLookup(V27, Dex!F:K, 4, 0),"")</f>
        <v/>
      </c>
      <c r="S27" s="50" t="str">
        <f>ifna(VLookup(V27, Dex!F:K, 5, 0),"")</f>
        <v/>
      </c>
      <c r="T27" s="49" t="str">
        <f>ifna(VLookup(V27, Dex!F:K, 6, 0),"")</f>
        <v/>
      </c>
      <c r="U27" s="51" t="str">
        <f>ifna(VLookup(V27, Dex!F:L, 7, 0),"")</f>
        <v/>
      </c>
      <c r="V27" s="66" t="str">
        <f t="shared" si="1"/>
        <v>raticate-1</v>
      </c>
    </row>
    <row r="28" ht="31.5" customHeight="1">
      <c r="A28" s="52">
        <v>27.0</v>
      </c>
      <c r="B28" s="52">
        <v>1.0</v>
      </c>
      <c r="C28" s="52">
        <v>1.0</v>
      </c>
      <c r="D28" s="52">
        <v>27.0</v>
      </c>
      <c r="E28" s="52">
        <v>5.0</v>
      </c>
      <c r="F28" s="52">
        <v>3.0</v>
      </c>
      <c r="G28" s="53" t="str">
        <f>ifna(VLookup(V28,Shiny!B:C, 2, 0),"")</f>
        <v/>
      </c>
      <c r="H28" s="54" t="s">
        <v>100</v>
      </c>
      <c r="I28" s="55">
        <v>21.0</v>
      </c>
      <c r="J28" s="56">
        <f>IFNA(VLOOKUP(V28,'Imported Index'!A:B,2,0),1)</f>
        <v>1</v>
      </c>
      <c r="K28" s="58"/>
      <c r="L28" s="58"/>
      <c r="M28" s="59" t="str">
        <f>ifna(IMAGE("https://pokejungle.net/sprites/typeico/"&amp;lower(VLookup(V28,Type!C:E, 2, 0)&amp;".png")),"")</f>
        <v/>
      </c>
      <c r="N28" s="59" t="str">
        <f>ifna(IMAGE("https://pokejungle.net/sprites/typeico/"&amp;lower(VLookup(V28,Type!C:E, 3, 0)&amp;".png")),"")</f>
        <v/>
      </c>
      <c r="O28" s="60"/>
      <c r="P28" s="60"/>
      <c r="Q28" s="61" t="str">
        <f>ifna(VLookup(V28, Dex!F:K, 3, 0),"")</f>
        <v/>
      </c>
      <c r="R28" s="61">
        <f>ifna(VLookup(V28, Dex!F:K, 4, 0),"")</f>
        <v>21</v>
      </c>
      <c r="S28" s="62" t="str">
        <f>ifna(VLookup(V28, Dex!F:K, 5, 0),"")</f>
        <v/>
      </c>
      <c r="T28" s="61" t="str">
        <f>ifna(VLookup(V28, Dex!F:K, 6, 0),"")</f>
        <v/>
      </c>
      <c r="U28" s="63" t="str">
        <f>ifna(VLookup(V28, Dex!F:L, 7, 0),"")</f>
        <v/>
      </c>
      <c r="V28" s="60" t="str">
        <f t="shared" si="1"/>
        <v>spearow</v>
      </c>
    </row>
    <row r="29" ht="31.5" customHeight="1">
      <c r="A29" s="42">
        <v>28.0</v>
      </c>
      <c r="B29" s="42">
        <v>1.0</v>
      </c>
      <c r="C29" s="42">
        <v>1.0</v>
      </c>
      <c r="D29" s="42">
        <v>28.0</v>
      </c>
      <c r="E29" s="42">
        <v>5.0</v>
      </c>
      <c r="F29" s="42">
        <v>4.0</v>
      </c>
      <c r="G29" s="43" t="str">
        <f>ifna(VLookup(V29,Shiny!B:C, 2, 0),"")</f>
        <v/>
      </c>
      <c r="H29" s="64" t="s">
        <v>101</v>
      </c>
      <c r="I29" s="65">
        <v>22.0</v>
      </c>
      <c r="J29" s="47">
        <f>IFNA(VLOOKUP(V29,'Imported Index'!A:B,2,0),1)</f>
        <v>1</v>
      </c>
      <c r="K29" s="44"/>
      <c r="L29" s="44"/>
      <c r="M29" s="48" t="str">
        <f>ifna(IMAGE("https://pokejungle.net/sprites/typeico/"&amp;lower(VLookup(V29,Type!C:E, 2, 0)&amp;".png")),"")</f>
        <v/>
      </c>
      <c r="N29" s="48" t="str">
        <f>ifna(IMAGE("https://pokejungle.net/sprites/typeico/"&amp;lower(VLookup(V29,Type!C:E, 3, 0)&amp;".png")),"")</f>
        <v/>
      </c>
      <c r="O29" s="66"/>
      <c r="P29" s="66"/>
      <c r="Q29" s="49" t="str">
        <f>ifna(VLookup(V29, Dex!F:K, 3, 0),"")</f>
        <v/>
      </c>
      <c r="R29" s="49">
        <f>ifna(VLookup(V29, Dex!F:K, 4, 0),"")</f>
        <v>22</v>
      </c>
      <c r="S29" s="50" t="str">
        <f>ifna(VLookup(V29, Dex!F:K, 5, 0),"")</f>
        <v/>
      </c>
      <c r="T29" s="49" t="str">
        <f>ifna(VLookup(V29, Dex!F:K, 6, 0),"")</f>
        <v/>
      </c>
      <c r="U29" s="51" t="str">
        <f>ifna(VLookup(V29, Dex!F:L, 7, 0),"")</f>
        <v/>
      </c>
      <c r="V29" s="66" t="str">
        <f t="shared" si="1"/>
        <v>fearow</v>
      </c>
    </row>
    <row r="30" ht="31.5" customHeight="1">
      <c r="A30" s="52">
        <v>29.0</v>
      </c>
      <c r="B30" s="52">
        <v>1.0</v>
      </c>
      <c r="C30" s="52">
        <v>1.0</v>
      </c>
      <c r="D30" s="52">
        <v>29.0</v>
      </c>
      <c r="E30" s="52">
        <v>5.0</v>
      </c>
      <c r="F30" s="52">
        <v>5.0</v>
      </c>
      <c r="G30" s="53" t="str">
        <f>ifna(VLookup(V30,Shiny!B:C, 2, 0),"")</f>
        <v/>
      </c>
      <c r="H30" s="54" t="s">
        <v>102</v>
      </c>
      <c r="I30" s="55">
        <v>23.0</v>
      </c>
      <c r="J30" s="56">
        <f>IFNA(VLOOKUP(V30,'Imported Index'!A:B,2,0),1)</f>
        <v>1</v>
      </c>
      <c r="K30" s="58"/>
      <c r="L30" s="58"/>
      <c r="M30" s="59" t="str">
        <f>ifna(IMAGE("https://pokejungle.net/sprites/typeico/"&amp;lower(VLookup(V30,Type!C:E, 2, 0)&amp;".png")),"")</f>
        <v/>
      </c>
      <c r="N30" s="59" t="str">
        <f>ifna(IMAGE("https://pokejungle.net/sprites/typeico/"&amp;lower(VLookup(V30,Type!C:E, 3, 0)&amp;".png")),"")</f>
        <v/>
      </c>
      <c r="O30" s="60"/>
      <c r="P30" s="60"/>
      <c r="Q30" s="61" t="str">
        <f>ifna(VLookup(V30, Dex!F:K, 3, 0),"")</f>
        <v/>
      </c>
      <c r="R30" s="61">
        <f>ifna(VLookup(V30, Dex!F:K, 4, 0),"")</f>
        <v>23</v>
      </c>
      <c r="S30" s="62" t="str">
        <f>ifna(VLookup(V30, Dex!F:K, 5, 0),"")</f>
        <v/>
      </c>
      <c r="T30" s="61" t="str">
        <f>ifna(VLookup(V30, Dex!F:K, 6, 0),"")</f>
        <v>K018</v>
      </c>
      <c r="U30" s="63">
        <f>ifna(VLookup(V30, Dex!F:L, 7, 0),"")</f>
        <v>60</v>
      </c>
      <c r="V30" s="60" t="str">
        <f t="shared" si="1"/>
        <v>ekans</v>
      </c>
    </row>
    <row r="31" ht="31.5" customHeight="1">
      <c r="A31" s="42">
        <v>30.0</v>
      </c>
      <c r="B31" s="42">
        <v>1.0</v>
      </c>
      <c r="C31" s="42">
        <v>1.0</v>
      </c>
      <c r="D31" s="42">
        <v>30.0</v>
      </c>
      <c r="E31" s="42">
        <v>5.0</v>
      </c>
      <c r="F31" s="42">
        <v>6.0</v>
      </c>
      <c r="G31" s="43" t="str">
        <f>ifna(VLookup(V31,Shiny!B:C, 2, 0),"")</f>
        <v/>
      </c>
      <c r="H31" s="64" t="s">
        <v>103</v>
      </c>
      <c r="I31" s="65">
        <v>24.0</v>
      </c>
      <c r="J31" s="47">
        <f>IFNA(VLOOKUP(V31,'Imported Index'!A:B,2,0),1)</f>
        <v>1</v>
      </c>
      <c r="K31" s="44"/>
      <c r="L31" s="44"/>
      <c r="M31" s="48" t="str">
        <f>ifna(IMAGE("https://pokejungle.net/sprites/typeico/"&amp;lower(VLookup(V31,Type!C:E, 2, 0)&amp;".png")),"")</f>
        <v/>
      </c>
      <c r="N31" s="48" t="str">
        <f>ifna(IMAGE("https://pokejungle.net/sprites/typeico/"&amp;lower(VLookup(V31,Type!C:E, 3, 0)&amp;".png")),"")</f>
        <v/>
      </c>
      <c r="O31" s="66"/>
      <c r="P31" s="66"/>
      <c r="Q31" s="49" t="str">
        <f>ifna(VLookup(V31, Dex!F:K, 3, 0),"")</f>
        <v/>
      </c>
      <c r="R31" s="49">
        <f>ifna(VLookup(V31, Dex!F:K, 4, 0),"")</f>
        <v>24</v>
      </c>
      <c r="S31" s="50" t="str">
        <f>ifna(VLookup(V31, Dex!F:K, 5, 0),"")</f>
        <v/>
      </c>
      <c r="T31" s="49" t="str">
        <f>ifna(VLookup(V31, Dex!F:K, 6, 0),"")</f>
        <v>K019</v>
      </c>
      <c r="U31" s="51">
        <f>ifna(VLookup(V31, Dex!F:L, 7, 0),"")</f>
        <v>61</v>
      </c>
      <c r="V31" s="66" t="str">
        <f t="shared" si="1"/>
        <v>arbok</v>
      </c>
    </row>
    <row r="32" ht="31.5" customHeight="1">
      <c r="A32" s="52">
        <v>31.0</v>
      </c>
      <c r="B32" s="52">
        <v>1.0</v>
      </c>
      <c r="C32" s="52">
        <v>2.0</v>
      </c>
      <c r="D32" s="52">
        <v>1.0</v>
      </c>
      <c r="E32" s="52">
        <v>1.0</v>
      </c>
      <c r="F32" s="52">
        <v>1.0</v>
      </c>
      <c r="G32" s="53" t="str">
        <f>ifna(VLookup(V32,Shiny!B:C, 2, 0),"")</f>
        <v/>
      </c>
      <c r="H32" s="54" t="s">
        <v>104</v>
      </c>
      <c r="I32" s="55">
        <v>25.0</v>
      </c>
      <c r="J32" s="56">
        <f>IFNA(VLOOKUP(V32,'Imported Index'!A:B,2,0),1)</f>
        <v>1</v>
      </c>
      <c r="K32" s="68"/>
      <c r="L32" s="58"/>
      <c r="M32" s="59" t="str">
        <f>ifna(IMAGE("https://pokejungle.net/sprites/typeico/"&amp;lower(VLookup(V32,Type!C:E, 2, 0)&amp;".png")),"")</f>
        <v/>
      </c>
      <c r="N32" s="59" t="str">
        <f>ifna(IMAGE("https://pokejungle.net/sprites/typeico/"&amp;lower(VLookup(V32,Type!C:E, 3, 0)&amp;".png")),"")</f>
        <v/>
      </c>
      <c r="O32" s="60"/>
      <c r="P32" s="60"/>
      <c r="Q32" s="61">
        <f>ifna(VLookup(V32, Dex!F:K, 3, 0),"")</f>
        <v>194</v>
      </c>
      <c r="R32" s="61">
        <f>ifna(VLookup(V32, Dex!F:K, 4, 0),"")</f>
        <v>25</v>
      </c>
      <c r="S32" s="62">
        <f>ifna(VLookup(V32, Dex!F:K, 5, 0),"")</f>
        <v>56</v>
      </c>
      <c r="T32" s="61" t="str">
        <f>ifna(VLookup(V32, Dex!F:K, 6, 0),"")</f>
        <v>P074</v>
      </c>
      <c r="U32" s="63">
        <f>ifna(VLookup(V32, Dex!F:L, 7, 0),"")</f>
        <v>53</v>
      </c>
      <c r="V32" s="60" t="str">
        <f t="shared" si="1"/>
        <v>pikachu</v>
      </c>
    </row>
    <row r="33" ht="31.5" customHeight="1">
      <c r="A33" s="42">
        <v>32.0</v>
      </c>
      <c r="B33" s="42">
        <v>1.0</v>
      </c>
      <c r="C33" s="42">
        <v>2.0</v>
      </c>
      <c r="D33" s="42">
        <v>2.0</v>
      </c>
      <c r="E33" s="42">
        <v>1.0</v>
      </c>
      <c r="F33" s="42">
        <v>2.0</v>
      </c>
      <c r="G33" s="43" t="str">
        <f>ifna(VLookup(V33,Shiny!B:C, 2, 0),"")</f>
        <v/>
      </c>
      <c r="H33" s="64" t="s">
        <v>104</v>
      </c>
      <c r="I33" s="65">
        <v>25.0</v>
      </c>
      <c r="J33" s="47">
        <f>IFNA(VLOOKUP(V33,'Imported Index'!A:B,2,0),1)</f>
        <v>1</v>
      </c>
      <c r="K33" s="69"/>
      <c r="L33" s="44"/>
      <c r="M33" s="48" t="str">
        <f>ifna(IMAGE("https://pokejungle.net/sprites/typeico/"&amp;lower(VLookup(V33,Type!C:E, 2, 0)&amp;".png")),"")</f>
        <v/>
      </c>
      <c r="N33" s="48" t="str">
        <f>ifna(IMAGE("https://pokejungle.net/sprites/typeico/"&amp;lower(VLookup(V33,Type!C:E, 3, 0)&amp;".png")),"")</f>
        <v/>
      </c>
      <c r="O33" s="66"/>
      <c r="P33" s="42" t="s">
        <v>80</v>
      </c>
      <c r="Q33" s="49">
        <f>ifna(VLookup(V33, Dex!F:K, 3, 0),"")</f>
        <v>194</v>
      </c>
      <c r="R33" s="49">
        <f>ifna(VLookup(V33, Dex!F:K, 4, 0),"")</f>
        <v>25</v>
      </c>
      <c r="S33" s="50">
        <f>ifna(VLookup(V33, Dex!F:K, 5, 0),"")</f>
        <v>56</v>
      </c>
      <c r="T33" s="49" t="str">
        <f>ifna(VLookup(V33, Dex!F:K, 6, 0),"")</f>
        <v>P074</v>
      </c>
      <c r="U33" s="51">
        <f>ifna(VLookup(V33, Dex!F:L, 7, 0),"")</f>
        <v>53</v>
      </c>
      <c r="V33" s="66" t="str">
        <f t="shared" si="1"/>
        <v>pikachu-f</v>
      </c>
    </row>
    <row r="34" ht="31.5" customHeight="1">
      <c r="A34" s="52">
        <v>33.0</v>
      </c>
      <c r="B34" s="52">
        <v>1.0</v>
      </c>
      <c r="C34" s="52">
        <v>2.0</v>
      </c>
      <c r="D34" s="52">
        <v>3.0</v>
      </c>
      <c r="E34" s="52">
        <v>1.0</v>
      </c>
      <c r="F34" s="52">
        <v>3.0</v>
      </c>
      <c r="G34" s="53" t="str">
        <f>ifna(VLookup(V34,Shiny!B:C, 2, 0),"")</f>
        <v/>
      </c>
      <c r="H34" s="54" t="s">
        <v>105</v>
      </c>
      <c r="I34" s="55">
        <v>26.0</v>
      </c>
      <c r="J34" s="56">
        <f>IFNA(VLOOKUP(V34,'Imported Index'!A:B,2,0),1)</f>
        <v>1</v>
      </c>
      <c r="K34" s="68"/>
      <c r="L34" s="58" t="s">
        <v>97</v>
      </c>
      <c r="M34" s="59" t="str">
        <f>ifna(IMAGE("https://pokejungle.net/sprites/typeico/"&amp;lower(VLookup(V34,Type!C:E, 2, 0)&amp;".png")),"")</f>
        <v/>
      </c>
      <c r="N34" s="59" t="str">
        <f>ifna(IMAGE("https://pokejungle.net/sprites/typeico/"&amp;lower(VLookup(V34,Type!C:E, 3, 0)&amp;".png")),"")</f>
        <v/>
      </c>
      <c r="O34" s="60"/>
      <c r="P34" s="60"/>
      <c r="Q34" s="61">
        <f>ifna(VLookup(V34, Dex!F:K, 3, 0),"")</f>
        <v>195</v>
      </c>
      <c r="R34" s="61">
        <f>ifna(VLookup(V34, Dex!F:K, 4, 0),"")</f>
        <v>26</v>
      </c>
      <c r="S34" s="62">
        <f>ifna(VLookup(V34, Dex!F:K, 5, 0),"")</f>
        <v>57</v>
      </c>
      <c r="T34" s="61" t="str">
        <f>ifna(VLookup(V34, Dex!F:K, 6, 0),"")</f>
        <v>P075</v>
      </c>
      <c r="U34" s="63">
        <f>ifna(VLookup(V34, Dex!F:L, 7, 0),"")</f>
        <v>54</v>
      </c>
      <c r="V34" s="60" t="str">
        <f t="shared" si="1"/>
        <v>raichu</v>
      </c>
    </row>
    <row r="35" ht="31.5" customHeight="1">
      <c r="A35" s="42">
        <v>34.0</v>
      </c>
      <c r="B35" s="42">
        <v>1.0</v>
      </c>
      <c r="C35" s="42">
        <v>2.0</v>
      </c>
      <c r="D35" s="42">
        <v>4.0</v>
      </c>
      <c r="E35" s="42">
        <v>1.0</v>
      </c>
      <c r="F35" s="42">
        <v>4.0</v>
      </c>
      <c r="G35" s="43" t="str">
        <f>ifna(VLookup(V35,Shiny!B:C, 2, 0),"")</f>
        <v/>
      </c>
      <c r="H35" s="64" t="s">
        <v>105</v>
      </c>
      <c r="I35" s="65">
        <v>26.0</v>
      </c>
      <c r="J35" s="47">
        <f>IFNA(VLOOKUP(V35,'Imported Index'!A:B,2,0),1)</f>
        <v>1</v>
      </c>
      <c r="K35" s="69"/>
      <c r="L35" s="44" t="s">
        <v>97</v>
      </c>
      <c r="M35" s="48" t="str">
        <f>ifna(IMAGE("https://pokejungle.net/sprites/typeico/"&amp;lower(VLookup(V35,Type!C:E, 2, 0)&amp;".png")),"")</f>
        <v/>
      </c>
      <c r="N35" s="48" t="str">
        <f>ifna(IMAGE("https://pokejungle.net/sprites/typeico/"&amp;lower(VLookup(V35,Type!C:E, 3, 0)&amp;".png")),"")</f>
        <v/>
      </c>
      <c r="O35" s="66"/>
      <c r="P35" s="42" t="s">
        <v>80</v>
      </c>
      <c r="Q35" s="49">
        <f>ifna(VLookup(V35, Dex!F:K, 3, 0),"")</f>
        <v>195</v>
      </c>
      <c r="R35" s="49">
        <f>ifna(VLookup(V35, Dex!F:K, 4, 0),"")</f>
        <v>26</v>
      </c>
      <c r="S35" s="50">
        <f>ifna(VLookup(V35, Dex!F:K, 5, 0),"")</f>
        <v>57</v>
      </c>
      <c r="T35" s="49" t="str">
        <f>ifna(VLookup(V35, Dex!F:K, 6, 0),"")</f>
        <v>P075</v>
      </c>
      <c r="U35" s="51">
        <f>ifna(VLookup(V35, Dex!F:L, 7, 0),"")</f>
        <v>54</v>
      </c>
      <c r="V35" s="66" t="str">
        <f t="shared" si="1"/>
        <v>raichu-f</v>
      </c>
    </row>
    <row r="36" ht="31.5" customHeight="1">
      <c r="A36" s="52">
        <v>35.0</v>
      </c>
      <c r="B36" s="52">
        <v>1.0</v>
      </c>
      <c r="C36" s="52">
        <v>2.0</v>
      </c>
      <c r="D36" s="52">
        <v>5.0</v>
      </c>
      <c r="E36" s="52">
        <v>1.0</v>
      </c>
      <c r="F36" s="52">
        <v>5.0</v>
      </c>
      <c r="G36" s="53" t="str">
        <f>ifna(VLookup(V36,Shiny!B:C, 2, 0),"")</f>
        <v/>
      </c>
      <c r="H36" s="54" t="s">
        <v>105</v>
      </c>
      <c r="I36" s="55">
        <v>26.0</v>
      </c>
      <c r="J36" s="56">
        <f>IFNA(VLOOKUP(V36,'Imported Index'!A:B,2,0),1)</f>
        <v>1</v>
      </c>
      <c r="K36" s="68"/>
      <c r="L36" s="58" t="s">
        <v>98</v>
      </c>
      <c r="M36" s="59" t="str">
        <f>ifna(IMAGE("https://pokejungle.net/sprites/typeico/"&amp;lower(VLookup(V36,Type!C:E, 2, 0)&amp;".png")),"")</f>
        <v/>
      </c>
      <c r="N36" s="59" t="str">
        <f>ifna(IMAGE("https://pokejungle.net/sprites/typeico/"&amp;lower(VLookup(V36,Type!C:E, 3, 0)&amp;".png")),"")</f>
        <v/>
      </c>
      <c r="O36" s="52">
        <v>-1.0</v>
      </c>
      <c r="P36" s="60"/>
      <c r="Q36" s="61">
        <f>ifna(VLookup(V36, Dex!F:K, 3, 0),"")</f>
        <v>195</v>
      </c>
      <c r="R36" s="61" t="str">
        <f>ifna(VLookup(V36, Dex!F:K, 4, 0),"")</f>
        <v/>
      </c>
      <c r="S36" s="62" t="str">
        <f>ifna(VLookup(V36, Dex!F:K, 5, 0),"")</f>
        <v/>
      </c>
      <c r="T36" s="61" t="str">
        <f>ifna(VLookup(V36, Dex!F:K, 6, 0),"")</f>
        <v>P075</v>
      </c>
      <c r="U36" s="63">
        <f>ifna(VLookup(V36, Dex!F:L, 7, 0),"")</f>
        <v>54</v>
      </c>
      <c r="V36" s="60" t="str">
        <f t="shared" si="1"/>
        <v>raichu-1</v>
      </c>
    </row>
    <row r="37" ht="31.5" customHeight="1">
      <c r="A37" s="42">
        <v>36.0</v>
      </c>
      <c r="B37" s="42">
        <v>1.0</v>
      </c>
      <c r="C37" s="42">
        <v>2.0</v>
      </c>
      <c r="D37" s="42">
        <v>6.0</v>
      </c>
      <c r="E37" s="42">
        <v>1.0</v>
      </c>
      <c r="F37" s="42">
        <v>6.0</v>
      </c>
      <c r="G37" s="43" t="str">
        <f>ifna(VLookup(V37,Shiny!B:C, 2, 0),"")</f>
        <v/>
      </c>
      <c r="H37" s="64" t="s">
        <v>106</v>
      </c>
      <c r="I37" s="65">
        <v>27.0</v>
      </c>
      <c r="J37" s="47">
        <f>IFNA(VLOOKUP(V37,'Imported Index'!A:B,2,0),1)</f>
        <v>1</v>
      </c>
      <c r="K37" s="44"/>
      <c r="L37" s="44" t="s">
        <v>97</v>
      </c>
      <c r="M37" s="48" t="str">
        <f>ifna(IMAGE("https://pokejungle.net/sprites/typeico/"&amp;lower(VLookup(V37,Type!C:E, 2, 0)&amp;".png")),"")</f>
        <v/>
      </c>
      <c r="N37" s="48" t="str">
        <f>ifna(IMAGE("https://pokejungle.net/sprites/typeico/"&amp;lower(VLookup(V37,Type!C:E, 3, 0)&amp;".png")),"")</f>
        <v/>
      </c>
      <c r="O37" s="66"/>
      <c r="P37" s="66"/>
      <c r="Q37" s="49" t="str">
        <f>ifna(VLookup(V37, Dex!F:K, 3, 0),"")</f>
        <v>A168</v>
      </c>
      <c r="R37" s="49">
        <f>ifna(VLookup(V37, Dex!F:K, 4, 0),"")</f>
        <v>27</v>
      </c>
      <c r="S37" s="50" t="str">
        <f>ifna(VLookup(V37, Dex!F:K, 5, 0),"")</f>
        <v/>
      </c>
      <c r="T37" s="49" t="str">
        <f>ifna(VLookup(V37, Dex!F:K, 6, 0),"")</f>
        <v>K116</v>
      </c>
      <c r="U37" s="51" t="str">
        <f>ifna(VLookup(V37, Dex!F:L, 7, 0),"")</f>
        <v/>
      </c>
      <c r="V37" s="66" t="str">
        <f t="shared" si="1"/>
        <v>sandshrew</v>
      </c>
    </row>
    <row r="38" ht="31.5" customHeight="1">
      <c r="A38" s="52">
        <v>37.0</v>
      </c>
      <c r="B38" s="52">
        <v>1.0</v>
      </c>
      <c r="C38" s="52">
        <v>2.0</v>
      </c>
      <c r="D38" s="52">
        <v>7.0</v>
      </c>
      <c r="E38" s="52">
        <v>2.0</v>
      </c>
      <c r="F38" s="52">
        <v>1.0</v>
      </c>
      <c r="G38" s="53" t="str">
        <f>ifna(VLookup(V38,Shiny!B:C, 2, 0),"")</f>
        <v/>
      </c>
      <c r="H38" s="54" t="s">
        <v>106</v>
      </c>
      <c r="I38" s="55">
        <v>27.0</v>
      </c>
      <c r="J38" s="56">
        <f>IFNA(VLOOKUP(V38,'Imported Index'!A:B,2,0),1)</f>
        <v>1</v>
      </c>
      <c r="K38" s="58"/>
      <c r="L38" s="58" t="s">
        <v>98</v>
      </c>
      <c r="M38" s="59" t="str">
        <f>ifna(IMAGE("https://pokejungle.net/sprites/typeico/"&amp;lower(VLookup(V38,Type!C:E, 2, 0)&amp;".png")),"")</f>
        <v/>
      </c>
      <c r="N38" s="59" t="str">
        <f>ifna(IMAGE("https://pokejungle.net/sprites/typeico/"&amp;lower(VLookup(V38,Type!C:E, 3, 0)&amp;".png")),"")</f>
        <v/>
      </c>
      <c r="O38" s="52">
        <v>-1.0</v>
      </c>
      <c r="P38" s="60"/>
      <c r="Q38" s="61" t="str">
        <f>ifna(VLookup(V38, Dex!F:K, 3, 0),"")</f>
        <v>A168</v>
      </c>
      <c r="R38" s="61" t="str">
        <f>ifna(VLookup(V38, Dex!F:K, 4, 0),"")</f>
        <v/>
      </c>
      <c r="S38" s="62" t="str">
        <f>ifna(VLookup(V38, Dex!F:K, 5, 0),"")</f>
        <v/>
      </c>
      <c r="T38" s="61" t="str">
        <f>ifna(VLookup(V38, Dex!F:K, 6, 0),"")</f>
        <v>B155</v>
      </c>
      <c r="U38" s="63" t="str">
        <f>ifna(VLookup(V38, Dex!F:L, 7, 0),"")</f>
        <v/>
      </c>
      <c r="V38" s="60" t="str">
        <f t="shared" si="1"/>
        <v>sandshrew-1</v>
      </c>
    </row>
    <row r="39" ht="31.5" customHeight="1">
      <c r="A39" s="42">
        <v>38.0</v>
      </c>
      <c r="B39" s="42">
        <v>1.0</v>
      </c>
      <c r="C39" s="42">
        <v>2.0</v>
      </c>
      <c r="D39" s="42">
        <v>8.0</v>
      </c>
      <c r="E39" s="42">
        <v>2.0</v>
      </c>
      <c r="F39" s="42">
        <v>2.0</v>
      </c>
      <c r="G39" s="43" t="str">
        <f>ifna(VLookup(V39,Shiny!B:C, 2, 0),"")</f>
        <v/>
      </c>
      <c r="H39" s="64" t="s">
        <v>107</v>
      </c>
      <c r="I39" s="65">
        <v>28.0</v>
      </c>
      <c r="J39" s="47">
        <f>IFNA(VLOOKUP(V39,'Imported Index'!A:B,2,0),1)</f>
        <v>1</v>
      </c>
      <c r="K39" s="69"/>
      <c r="L39" s="44" t="s">
        <v>97</v>
      </c>
      <c r="M39" s="48" t="str">
        <f>ifna(IMAGE("https://pokejungle.net/sprites/typeico/"&amp;lower(VLookup(V39,Type!C:E, 2, 0)&amp;".png")),"")</f>
        <v/>
      </c>
      <c r="N39" s="48" t="str">
        <f>ifna(IMAGE("https://pokejungle.net/sprites/typeico/"&amp;lower(VLookup(V39,Type!C:E, 3, 0)&amp;".png")),"")</f>
        <v/>
      </c>
      <c r="O39" s="66"/>
      <c r="P39" s="66"/>
      <c r="Q39" s="49" t="str">
        <f>ifna(VLookup(V39, Dex!F:K, 3, 0),"")</f>
        <v>A169</v>
      </c>
      <c r="R39" s="49">
        <f>ifna(VLookup(V39, Dex!F:K, 4, 0),"")</f>
        <v>28</v>
      </c>
      <c r="S39" s="50" t="str">
        <f>ifna(VLookup(V39, Dex!F:K, 5, 0),"")</f>
        <v/>
      </c>
      <c r="T39" s="49" t="str">
        <f>ifna(VLookup(V39, Dex!F:K, 6, 0),"")</f>
        <v>K117</v>
      </c>
      <c r="U39" s="51" t="str">
        <f>ifna(VLookup(V39, Dex!F:L, 7, 0),"")</f>
        <v/>
      </c>
      <c r="V39" s="66" t="str">
        <f t="shared" si="1"/>
        <v>sandslash</v>
      </c>
    </row>
    <row r="40" ht="31.5" customHeight="1">
      <c r="A40" s="52">
        <v>39.0</v>
      </c>
      <c r="B40" s="52">
        <v>1.0</v>
      </c>
      <c r="C40" s="52">
        <v>2.0</v>
      </c>
      <c r="D40" s="52">
        <v>9.0</v>
      </c>
      <c r="E40" s="52">
        <v>2.0</v>
      </c>
      <c r="F40" s="52">
        <v>3.0</v>
      </c>
      <c r="G40" s="53" t="str">
        <f>ifna(VLookup(V40,Shiny!B:C, 2, 0),"")</f>
        <v/>
      </c>
      <c r="H40" s="54" t="s">
        <v>107</v>
      </c>
      <c r="I40" s="55">
        <v>28.0</v>
      </c>
      <c r="J40" s="56">
        <f>IFNA(VLOOKUP(V40,'Imported Index'!A:B,2,0),1)</f>
        <v>1</v>
      </c>
      <c r="K40" s="58"/>
      <c r="L40" s="58" t="s">
        <v>98</v>
      </c>
      <c r="M40" s="59" t="str">
        <f>ifna(IMAGE("https://pokejungle.net/sprites/typeico/"&amp;lower(VLookup(V40,Type!C:E, 2, 0)&amp;".png")),"")</f>
        <v/>
      </c>
      <c r="N40" s="59" t="str">
        <f>ifna(IMAGE("https://pokejungle.net/sprites/typeico/"&amp;lower(VLookup(V40,Type!C:E, 3, 0)&amp;".png")),"")</f>
        <v/>
      </c>
      <c r="O40" s="52">
        <v>-1.0</v>
      </c>
      <c r="P40" s="60"/>
      <c r="Q40" s="61" t="str">
        <f>ifna(VLookup(V40, Dex!F:K, 3, 0),"")</f>
        <v>A169</v>
      </c>
      <c r="R40" s="61" t="str">
        <f>ifna(VLookup(V40, Dex!F:K, 4, 0),"")</f>
        <v/>
      </c>
      <c r="S40" s="62" t="str">
        <f>ifna(VLookup(V40, Dex!F:K, 5, 0),"")</f>
        <v/>
      </c>
      <c r="T40" s="61" t="str">
        <f>ifna(VLookup(V40, Dex!F:K, 6, 0),"")</f>
        <v>B156</v>
      </c>
      <c r="U40" s="63" t="str">
        <f>ifna(VLookup(V40, Dex!F:L, 7, 0),"")</f>
        <v/>
      </c>
      <c r="V40" s="60" t="str">
        <f t="shared" si="1"/>
        <v>sandslash-1</v>
      </c>
    </row>
    <row r="41" ht="31.5" customHeight="1">
      <c r="A41" s="42">
        <v>40.0</v>
      </c>
      <c r="B41" s="42">
        <v>1.0</v>
      </c>
      <c r="C41" s="42">
        <v>2.0</v>
      </c>
      <c r="D41" s="42">
        <v>10.0</v>
      </c>
      <c r="E41" s="42">
        <v>2.0</v>
      </c>
      <c r="F41" s="42">
        <v>4.0</v>
      </c>
      <c r="G41" s="43" t="str">
        <f>ifna(VLookup(V41,Shiny!B:C, 2, 0),"")</f>
        <v/>
      </c>
      <c r="H41" s="64" t="s">
        <v>108</v>
      </c>
      <c r="I41" s="65">
        <v>29.0</v>
      </c>
      <c r="J41" s="47">
        <f>IFNA(VLOOKUP(V41,'Imported Index'!A:B,2,0),1)</f>
        <v>1</v>
      </c>
      <c r="K41" s="44"/>
      <c r="L41" s="44"/>
      <c r="M41" s="48" t="str">
        <f>ifna(IMAGE("https://pokejungle.net/sprites/typeico/"&amp;lower(VLookup(V41,Type!C:E, 2, 0)&amp;".png")),"")</f>
        <v/>
      </c>
      <c r="N41" s="48" t="str">
        <f>ifna(IMAGE("https://pokejungle.net/sprites/typeico/"&amp;lower(VLookup(V41,Type!C:E, 3, 0)&amp;".png")),"")</f>
        <v/>
      </c>
      <c r="O41" s="66"/>
      <c r="P41" s="66"/>
      <c r="Q41" s="49" t="str">
        <f>ifna(VLookup(V41, Dex!F:K, 3, 0),"")</f>
        <v>C065</v>
      </c>
      <c r="R41" s="49">
        <f>ifna(VLookup(V41, Dex!F:K, 4, 0),"")</f>
        <v>29</v>
      </c>
      <c r="S41" s="50" t="str">
        <f>ifna(VLookup(V41, Dex!F:K, 5, 0),"")</f>
        <v/>
      </c>
      <c r="T41" s="49" t="str">
        <f>ifna(VLookup(V41, Dex!F:K, 6, 0),"")</f>
        <v/>
      </c>
      <c r="U41" s="51" t="str">
        <f>ifna(VLookup(V41, Dex!F:L, 7, 0),"")</f>
        <v/>
      </c>
      <c r="V41" s="66" t="str">
        <f t="shared" si="1"/>
        <v>nidoran♀</v>
      </c>
    </row>
    <row r="42" ht="31.5" customHeight="1">
      <c r="A42" s="52">
        <v>41.0</v>
      </c>
      <c r="B42" s="52">
        <v>1.0</v>
      </c>
      <c r="C42" s="52">
        <v>2.0</v>
      </c>
      <c r="D42" s="52">
        <v>11.0</v>
      </c>
      <c r="E42" s="52">
        <v>2.0</v>
      </c>
      <c r="F42" s="52">
        <v>5.0</v>
      </c>
      <c r="G42" s="53" t="str">
        <f>ifna(VLookup(V42,Shiny!B:C, 2, 0),"")</f>
        <v/>
      </c>
      <c r="H42" s="54" t="s">
        <v>109</v>
      </c>
      <c r="I42" s="55">
        <v>30.0</v>
      </c>
      <c r="J42" s="56">
        <f>IFNA(VLOOKUP(V42,'Imported Index'!A:B,2,0),1)</f>
        <v>1</v>
      </c>
      <c r="K42" s="58"/>
      <c r="L42" s="58"/>
      <c r="M42" s="59" t="str">
        <f>ifna(IMAGE("https://pokejungle.net/sprites/typeico/"&amp;lower(VLookup(V42,Type!C:E, 2, 0)&amp;".png")),"")</f>
        <v/>
      </c>
      <c r="N42" s="59" t="str">
        <f>ifna(IMAGE("https://pokejungle.net/sprites/typeico/"&amp;lower(VLookup(V42,Type!C:E, 3, 0)&amp;".png")),"")</f>
        <v/>
      </c>
      <c r="O42" s="60"/>
      <c r="P42" s="60"/>
      <c r="Q42" s="61" t="str">
        <f>ifna(VLookup(V42, Dex!F:K, 3, 0),"")</f>
        <v>C066</v>
      </c>
      <c r="R42" s="61">
        <f>ifna(VLookup(V42, Dex!F:K, 4, 0),"")</f>
        <v>30</v>
      </c>
      <c r="S42" s="62" t="str">
        <f>ifna(VLookup(V42, Dex!F:K, 5, 0),"")</f>
        <v/>
      </c>
      <c r="T42" s="61" t="str">
        <f>ifna(VLookup(V42, Dex!F:K, 6, 0),"")</f>
        <v/>
      </c>
      <c r="U42" s="63" t="str">
        <f>ifna(VLookup(V42, Dex!F:L, 7, 0),"")</f>
        <v/>
      </c>
      <c r="V42" s="60" t="str">
        <f t="shared" si="1"/>
        <v>nidorina</v>
      </c>
    </row>
    <row r="43" ht="31.5" customHeight="1">
      <c r="A43" s="42">
        <v>42.0</v>
      </c>
      <c r="B43" s="42">
        <v>1.0</v>
      </c>
      <c r="C43" s="42">
        <v>2.0</v>
      </c>
      <c r="D43" s="42">
        <v>12.0</v>
      </c>
      <c r="E43" s="42">
        <v>2.0</v>
      </c>
      <c r="F43" s="42">
        <v>6.0</v>
      </c>
      <c r="G43" s="43" t="str">
        <f>ifna(VLookup(V43,Shiny!B:C, 2, 0),"")</f>
        <v/>
      </c>
      <c r="H43" s="64" t="s">
        <v>110</v>
      </c>
      <c r="I43" s="65">
        <v>31.0</v>
      </c>
      <c r="J43" s="47">
        <f>IFNA(VLOOKUP(V43,'Imported Index'!A:B,2,0),1)</f>
        <v>1</v>
      </c>
      <c r="K43" s="44"/>
      <c r="L43" s="44"/>
      <c r="M43" s="48" t="str">
        <f>ifna(IMAGE("https://pokejungle.net/sprites/typeico/"&amp;lower(VLookup(V43,Type!C:E, 2, 0)&amp;".png")),"")</f>
        <v/>
      </c>
      <c r="N43" s="48" t="str">
        <f>ifna(IMAGE("https://pokejungle.net/sprites/typeico/"&amp;lower(VLookup(V43,Type!C:E, 3, 0)&amp;".png")),"")</f>
        <v/>
      </c>
      <c r="O43" s="66"/>
      <c r="P43" s="66"/>
      <c r="Q43" s="49" t="str">
        <f>ifna(VLookup(V43, Dex!F:K, 3, 0),"")</f>
        <v>C067</v>
      </c>
      <c r="R43" s="49">
        <f>ifna(VLookup(V43, Dex!F:K, 4, 0),"")</f>
        <v>31</v>
      </c>
      <c r="S43" s="50" t="str">
        <f>ifna(VLookup(V43, Dex!F:K, 5, 0),"")</f>
        <v/>
      </c>
      <c r="T43" s="49" t="str">
        <f>ifna(VLookup(V43, Dex!F:K, 6, 0),"")</f>
        <v/>
      </c>
      <c r="U43" s="51" t="str">
        <f>ifna(VLookup(V43, Dex!F:L, 7, 0),"")</f>
        <v/>
      </c>
      <c r="V43" s="66" t="str">
        <f t="shared" si="1"/>
        <v>nidoqueen</v>
      </c>
    </row>
    <row r="44" ht="31.5" customHeight="1">
      <c r="A44" s="52">
        <v>43.0</v>
      </c>
      <c r="B44" s="52">
        <v>1.0</v>
      </c>
      <c r="C44" s="52">
        <v>2.0</v>
      </c>
      <c r="D44" s="52">
        <v>13.0</v>
      </c>
      <c r="E44" s="52">
        <v>3.0</v>
      </c>
      <c r="F44" s="52">
        <v>1.0</v>
      </c>
      <c r="G44" s="53" t="str">
        <f>ifna(VLookup(V44,Shiny!B:C, 2, 0),"")</f>
        <v/>
      </c>
      <c r="H44" s="54" t="s">
        <v>111</v>
      </c>
      <c r="I44" s="55">
        <v>32.0</v>
      </c>
      <c r="J44" s="56">
        <f>IFNA(VLOOKUP(V44,'Imported Index'!A:B,2,0),1)</f>
        <v>1</v>
      </c>
      <c r="K44" s="58"/>
      <c r="L44" s="58"/>
      <c r="M44" s="59" t="str">
        <f>ifna(IMAGE("https://pokejungle.net/sprites/typeico/"&amp;lower(VLookup(V44,Type!C:E, 2, 0)&amp;".png")),"")</f>
        <v/>
      </c>
      <c r="N44" s="59" t="str">
        <f>ifna(IMAGE("https://pokejungle.net/sprites/typeico/"&amp;lower(VLookup(V44,Type!C:E, 3, 0)&amp;".png")),"")</f>
        <v/>
      </c>
      <c r="O44" s="60"/>
      <c r="P44" s="60"/>
      <c r="Q44" s="61" t="str">
        <f>ifna(VLookup(V44, Dex!F:K, 3, 0),"")</f>
        <v>C068</v>
      </c>
      <c r="R44" s="61">
        <f>ifna(VLookup(V44, Dex!F:K, 4, 0),"")</f>
        <v>32</v>
      </c>
      <c r="S44" s="62" t="str">
        <f>ifna(VLookup(V44, Dex!F:K, 5, 0),"")</f>
        <v/>
      </c>
      <c r="T44" s="61" t="str">
        <f>ifna(VLookup(V44, Dex!F:K, 6, 0),"")</f>
        <v/>
      </c>
      <c r="U44" s="63" t="str">
        <f>ifna(VLookup(V44, Dex!F:L, 7, 0),"")</f>
        <v/>
      </c>
      <c r="V44" s="60" t="str">
        <f t="shared" si="1"/>
        <v>nidoran♂</v>
      </c>
    </row>
    <row r="45" ht="31.5" customHeight="1">
      <c r="A45" s="42">
        <v>44.0</v>
      </c>
      <c r="B45" s="42">
        <v>1.0</v>
      </c>
      <c r="C45" s="42">
        <v>2.0</v>
      </c>
      <c r="D45" s="42">
        <v>14.0</v>
      </c>
      <c r="E45" s="42">
        <v>3.0</v>
      </c>
      <c r="F45" s="42">
        <v>2.0</v>
      </c>
      <c r="G45" s="43" t="str">
        <f>ifna(VLookup(V45,Shiny!B:C, 2, 0),"")</f>
        <v/>
      </c>
      <c r="H45" s="64" t="s">
        <v>112</v>
      </c>
      <c r="I45" s="65">
        <v>33.0</v>
      </c>
      <c r="J45" s="47">
        <f>IFNA(VLOOKUP(V45,'Imported Index'!A:B,2,0),1)</f>
        <v>1</v>
      </c>
      <c r="K45" s="44"/>
      <c r="L45" s="44"/>
      <c r="M45" s="48" t="str">
        <f>ifna(IMAGE("https://pokejungle.net/sprites/typeico/"&amp;lower(VLookup(V45,Type!C:E, 2, 0)&amp;".png")),"")</f>
        <v/>
      </c>
      <c r="N45" s="48" t="str">
        <f>ifna(IMAGE("https://pokejungle.net/sprites/typeico/"&amp;lower(VLookup(V45,Type!C:E, 3, 0)&amp;".png")),"")</f>
        <v/>
      </c>
      <c r="O45" s="66"/>
      <c r="P45" s="66"/>
      <c r="Q45" s="49" t="str">
        <f>ifna(VLookup(V45, Dex!F:K, 3, 0),"")</f>
        <v>C069</v>
      </c>
      <c r="R45" s="49">
        <f>ifna(VLookup(V45, Dex!F:K, 4, 0),"")</f>
        <v>33</v>
      </c>
      <c r="S45" s="50" t="str">
        <f>ifna(VLookup(V45, Dex!F:K, 5, 0),"")</f>
        <v/>
      </c>
      <c r="T45" s="49" t="str">
        <f>ifna(VLookup(V45, Dex!F:K, 6, 0),"")</f>
        <v/>
      </c>
      <c r="U45" s="51" t="str">
        <f>ifna(VLookup(V45, Dex!F:L, 7, 0),"")</f>
        <v/>
      </c>
      <c r="V45" s="66" t="str">
        <f t="shared" si="1"/>
        <v>nidorino</v>
      </c>
    </row>
    <row r="46" ht="31.5" customHeight="1">
      <c r="A46" s="52">
        <v>45.0</v>
      </c>
      <c r="B46" s="52">
        <v>1.0</v>
      </c>
      <c r="C46" s="52">
        <v>2.0</v>
      </c>
      <c r="D46" s="52">
        <v>15.0</v>
      </c>
      <c r="E46" s="52">
        <v>3.0</v>
      </c>
      <c r="F46" s="52">
        <v>3.0</v>
      </c>
      <c r="G46" s="53" t="str">
        <f>ifna(VLookup(V46,Shiny!B:C, 2, 0),"")</f>
        <v/>
      </c>
      <c r="H46" s="54" t="s">
        <v>113</v>
      </c>
      <c r="I46" s="55">
        <v>34.0</v>
      </c>
      <c r="J46" s="56">
        <f>IFNA(VLOOKUP(V46,'Imported Index'!A:B,2,0),1)</f>
        <v>1</v>
      </c>
      <c r="K46" s="58"/>
      <c r="L46" s="58"/>
      <c r="M46" s="59" t="str">
        <f>ifna(IMAGE("https://pokejungle.net/sprites/typeico/"&amp;lower(VLookup(V46,Type!C:E, 2, 0)&amp;".png")),"")</f>
        <v/>
      </c>
      <c r="N46" s="59" t="str">
        <f>ifna(IMAGE("https://pokejungle.net/sprites/typeico/"&amp;lower(VLookup(V46,Type!C:E, 3, 0)&amp;".png")),"")</f>
        <v/>
      </c>
      <c r="O46" s="60"/>
      <c r="P46" s="60"/>
      <c r="Q46" s="61" t="str">
        <f>ifna(VLookup(V46, Dex!F:K, 3, 0),"")</f>
        <v>C070</v>
      </c>
      <c r="R46" s="61">
        <f>ifna(VLookup(V46, Dex!F:K, 4, 0),"")</f>
        <v>34</v>
      </c>
      <c r="S46" s="62" t="str">
        <f>ifna(VLookup(V46, Dex!F:K, 5, 0),"")</f>
        <v/>
      </c>
      <c r="T46" s="61" t="str">
        <f>ifna(VLookup(V46, Dex!F:K, 6, 0),"")</f>
        <v/>
      </c>
      <c r="U46" s="63" t="str">
        <f>ifna(VLookup(V46, Dex!F:L, 7, 0),"")</f>
        <v/>
      </c>
      <c r="V46" s="60" t="str">
        <f t="shared" si="1"/>
        <v>nidoking</v>
      </c>
    </row>
    <row r="47" ht="31.5" customHeight="1">
      <c r="A47" s="42">
        <v>46.0</v>
      </c>
      <c r="B47" s="42">
        <v>1.0</v>
      </c>
      <c r="C47" s="42">
        <v>2.0</v>
      </c>
      <c r="D47" s="42">
        <v>16.0</v>
      </c>
      <c r="E47" s="42">
        <v>3.0</v>
      </c>
      <c r="F47" s="42">
        <v>4.0</v>
      </c>
      <c r="G47" s="43" t="str">
        <f>ifna(VLookup(V47,Shiny!B:C, 2, 0),"")</f>
        <v/>
      </c>
      <c r="H47" s="64" t="s">
        <v>114</v>
      </c>
      <c r="I47" s="65">
        <v>35.0</v>
      </c>
      <c r="J47" s="47">
        <f>IFNA(VLOOKUP(V47,'Imported Index'!A:B,2,0),1)</f>
        <v>1</v>
      </c>
      <c r="K47" s="44"/>
      <c r="L47" s="44"/>
      <c r="M47" s="48" t="str">
        <f>ifna(IMAGE("https://pokejungle.net/sprites/typeico/"&amp;lower(VLookup(V47,Type!C:E, 2, 0)&amp;".png")),"")</f>
        <v/>
      </c>
      <c r="N47" s="48" t="str">
        <f>ifna(IMAGE("https://pokejungle.net/sprites/typeico/"&amp;lower(VLookup(V47,Type!C:E, 3, 0)&amp;".png")),"")</f>
        <v/>
      </c>
      <c r="O47" s="66"/>
      <c r="P47" s="66"/>
      <c r="Q47" s="49">
        <f>ifna(VLookup(V47, Dex!F:K, 3, 0),"")</f>
        <v>255</v>
      </c>
      <c r="R47" s="49">
        <f>ifna(VLookup(V47, Dex!F:K, 4, 0),"")</f>
        <v>35</v>
      </c>
      <c r="S47" s="50">
        <f>ifna(VLookup(V47, Dex!F:K, 5, 0),"")</f>
        <v>200</v>
      </c>
      <c r="T47" s="49" t="str">
        <f>ifna(VLookup(V47, Dex!F:K, 6, 0),"")</f>
        <v>K152</v>
      </c>
      <c r="U47" s="51">
        <f>ifna(VLookup(V47, Dex!F:L, 7, 0),"")</f>
        <v>56</v>
      </c>
      <c r="V47" s="66" t="str">
        <f t="shared" si="1"/>
        <v>clefairy</v>
      </c>
    </row>
    <row r="48" ht="31.5" customHeight="1">
      <c r="A48" s="52">
        <v>47.0</v>
      </c>
      <c r="B48" s="52">
        <v>1.0</v>
      </c>
      <c r="C48" s="52">
        <v>2.0</v>
      </c>
      <c r="D48" s="52">
        <v>17.0</v>
      </c>
      <c r="E48" s="52">
        <v>3.0</v>
      </c>
      <c r="F48" s="52">
        <v>5.0</v>
      </c>
      <c r="G48" s="53" t="str">
        <f>ifna(VLookup(V48,Shiny!B:C, 2, 0),"")</f>
        <v/>
      </c>
      <c r="H48" s="54" t="s">
        <v>115</v>
      </c>
      <c r="I48" s="55">
        <v>36.0</v>
      </c>
      <c r="J48" s="56">
        <f>IFNA(VLOOKUP(V48,'Imported Index'!A:B,2,0),1)</f>
        <v>1</v>
      </c>
      <c r="K48" s="58"/>
      <c r="L48" s="58"/>
      <c r="M48" s="59" t="str">
        <f>ifna(IMAGE("https://pokejungle.net/sprites/typeico/"&amp;lower(VLookup(V48,Type!C:E, 2, 0)&amp;".png")),"")</f>
        <v/>
      </c>
      <c r="N48" s="59" t="str">
        <f>ifna(IMAGE("https://pokejungle.net/sprites/typeico/"&amp;lower(VLookup(V48,Type!C:E, 3, 0)&amp;".png")),"")</f>
        <v/>
      </c>
      <c r="O48" s="60"/>
      <c r="P48" s="60"/>
      <c r="Q48" s="61">
        <f>ifna(VLookup(V48, Dex!F:K, 3, 0),"")</f>
        <v>256</v>
      </c>
      <c r="R48" s="61">
        <f>ifna(VLookup(V48, Dex!F:K, 4, 0),"")</f>
        <v>36</v>
      </c>
      <c r="S48" s="62">
        <f>ifna(VLookup(V48, Dex!F:K, 5, 0),"")</f>
        <v>201</v>
      </c>
      <c r="T48" s="61" t="str">
        <f>ifna(VLookup(V48, Dex!F:K, 6, 0),"")</f>
        <v>K153</v>
      </c>
      <c r="U48" s="63">
        <f>ifna(VLookup(V48, Dex!F:L, 7, 0),"")</f>
        <v>57</v>
      </c>
      <c r="V48" s="60" t="str">
        <f t="shared" si="1"/>
        <v>clefable</v>
      </c>
    </row>
    <row r="49" ht="31.5" customHeight="1">
      <c r="A49" s="42">
        <v>48.0</v>
      </c>
      <c r="B49" s="42">
        <v>1.0</v>
      </c>
      <c r="C49" s="42">
        <v>2.0</v>
      </c>
      <c r="D49" s="42">
        <v>18.0</v>
      </c>
      <c r="E49" s="42">
        <v>3.0</v>
      </c>
      <c r="F49" s="42">
        <v>6.0</v>
      </c>
      <c r="G49" s="43" t="str">
        <f>ifna(VLookup(V49,Shiny!B:C, 2, 0),"")</f>
        <v/>
      </c>
      <c r="H49" s="64" t="s">
        <v>116</v>
      </c>
      <c r="I49" s="65">
        <v>37.0</v>
      </c>
      <c r="J49" s="47">
        <f>IFNA(VLOOKUP(V49,'Imported Index'!A:B,2,0),1)</f>
        <v>1</v>
      </c>
      <c r="K49" s="44"/>
      <c r="L49" s="44" t="s">
        <v>97</v>
      </c>
      <c r="M49" s="48" t="str">
        <f>ifna(IMAGE("https://pokejungle.net/sprites/typeico/"&amp;lower(VLookup(V49,Type!C:E, 2, 0)&amp;".png")),"")</f>
        <v/>
      </c>
      <c r="N49" s="48" t="str">
        <f>ifna(IMAGE("https://pokejungle.net/sprites/typeico/"&amp;lower(VLookup(V49,Type!C:E, 3, 0)&amp;".png")),"")</f>
        <v/>
      </c>
      <c r="O49" s="66"/>
      <c r="P49" s="66"/>
      <c r="Q49" s="49">
        <f>ifna(VLookup(V49, Dex!F:K, 3, 0),"")</f>
        <v>68</v>
      </c>
      <c r="R49" s="49">
        <f>ifna(VLookup(V49, Dex!F:K, 4, 0),"")</f>
        <v>37</v>
      </c>
      <c r="S49" s="50">
        <f>ifna(VLookup(V49, Dex!F:K, 5, 0),"")</f>
        <v>168</v>
      </c>
      <c r="T49" s="49" t="str">
        <f>ifna(VLookup(V49, Dex!F:K, 6, 0),"")</f>
        <v>K037</v>
      </c>
      <c r="U49" s="51" t="str">
        <f>ifna(VLookup(V49, Dex!F:L, 7, 0),"")</f>
        <v/>
      </c>
      <c r="V49" s="66" t="str">
        <f t="shared" si="1"/>
        <v>vulpix</v>
      </c>
    </row>
    <row r="50" ht="31.5" customHeight="1">
      <c r="A50" s="52">
        <v>49.0</v>
      </c>
      <c r="B50" s="52">
        <v>1.0</v>
      </c>
      <c r="C50" s="52">
        <v>2.0</v>
      </c>
      <c r="D50" s="52">
        <v>19.0</v>
      </c>
      <c r="E50" s="52">
        <v>4.0</v>
      </c>
      <c r="F50" s="52">
        <v>1.0</v>
      </c>
      <c r="G50" s="53" t="str">
        <f>ifna(VLookup(V50,Shiny!B:C, 2, 0),"")</f>
        <v/>
      </c>
      <c r="H50" s="54" t="s">
        <v>116</v>
      </c>
      <c r="I50" s="55">
        <v>37.0</v>
      </c>
      <c r="J50" s="56">
        <f>IFNA(VLOOKUP(V50,'Imported Index'!A:B,2,0),1)</f>
        <v>1</v>
      </c>
      <c r="K50" s="58"/>
      <c r="L50" s="58" t="s">
        <v>98</v>
      </c>
      <c r="M50" s="59" t="str">
        <f>ifna(IMAGE("https://pokejungle.net/sprites/typeico/"&amp;lower(VLookup(V50,Type!C:E, 2, 0)&amp;".png")),"")</f>
        <v/>
      </c>
      <c r="N50" s="59" t="str">
        <f>ifna(IMAGE("https://pokejungle.net/sprites/typeico/"&amp;lower(VLookup(V50,Type!C:E, 3, 0)&amp;".png")),"")</f>
        <v/>
      </c>
      <c r="O50" s="52">
        <v>-1.0</v>
      </c>
      <c r="P50" s="60"/>
      <c r="Q50" s="61">
        <f>ifna(VLookup(V50, Dex!F:K, 3, 0),"")</f>
        <v>68</v>
      </c>
      <c r="R50" s="61" t="str">
        <f>ifna(VLookup(V50, Dex!F:K, 4, 0),"")</f>
        <v/>
      </c>
      <c r="S50" s="62" t="str">
        <f>ifna(VLookup(V50, Dex!F:K, 5, 0),"")</f>
        <v/>
      </c>
      <c r="T50" s="61" t="str">
        <f>ifna(VLookup(V50, Dex!F:K, 6, 0),"")</f>
        <v>B157</v>
      </c>
      <c r="U50" s="63" t="str">
        <f>ifna(VLookup(V50, Dex!F:L, 7, 0),"")</f>
        <v/>
      </c>
      <c r="V50" s="60" t="str">
        <f t="shared" si="1"/>
        <v>vulpix-1</v>
      </c>
    </row>
    <row r="51" ht="31.5" customHeight="1">
      <c r="A51" s="42">
        <v>50.0</v>
      </c>
      <c r="B51" s="42">
        <v>1.0</v>
      </c>
      <c r="C51" s="42">
        <v>2.0</v>
      </c>
      <c r="D51" s="42">
        <v>20.0</v>
      </c>
      <c r="E51" s="42">
        <v>4.0</v>
      </c>
      <c r="F51" s="42">
        <v>2.0</v>
      </c>
      <c r="G51" s="43" t="str">
        <f>ifna(VLookup(V51,Shiny!B:C, 2, 0),"")</f>
        <v/>
      </c>
      <c r="H51" s="64" t="s">
        <v>117</v>
      </c>
      <c r="I51" s="65">
        <v>38.0</v>
      </c>
      <c r="J51" s="47">
        <f>IFNA(VLOOKUP(V51,'Imported Index'!A:B,2,0),1)</f>
        <v>1</v>
      </c>
      <c r="K51" s="67"/>
      <c r="L51" s="44" t="s">
        <v>97</v>
      </c>
      <c r="M51" s="48" t="str">
        <f>ifna(IMAGE("https://pokejungle.net/sprites/typeico/"&amp;lower(VLookup(V51,Type!C:E, 2, 0)&amp;".png")),"")</f>
        <v/>
      </c>
      <c r="N51" s="48" t="str">
        <f>ifna(IMAGE("https://pokejungle.net/sprites/typeico/"&amp;lower(VLookup(V51,Type!C:E, 3, 0)&amp;".png")),"")</f>
        <v/>
      </c>
      <c r="O51" s="66"/>
      <c r="P51" s="66"/>
      <c r="Q51" s="49">
        <f>ifna(VLookup(V51, Dex!F:K, 3, 0),"")</f>
        <v>69</v>
      </c>
      <c r="R51" s="49">
        <f>ifna(VLookup(V51, Dex!F:K, 4, 0),"")</f>
        <v>38</v>
      </c>
      <c r="S51" s="50">
        <f>ifna(VLookup(V51, Dex!F:K, 5, 0),"")</f>
        <v>169</v>
      </c>
      <c r="T51" s="49" t="str">
        <f>ifna(VLookup(V51, Dex!F:K, 6, 0),"")</f>
        <v>K038</v>
      </c>
      <c r="U51" s="51" t="str">
        <f>ifna(VLookup(V51, Dex!F:L, 7, 0),"")</f>
        <v/>
      </c>
      <c r="V51" s="66" t="str">
        <f t="shared" si="1"/>
        <v>ninetales</v>
      </c>
    </row>
    <row r="52" ht="31.5" customHeight="1">
      <c r="A52" s="52">
        <v>51.0</v>
      </c>
      <c r="B52" s="52">
        <v>1.0</v>
      </c>
      <c r="C52" s="52">
        <v>2.0</v>
      </c>
      <c r="D52" s="52">
        <v>21.0</v>
      </c>
      <c r="E52" s="52">
        <v>4.0</v>
      </c>
      <c r="F52" s="52">
        <v>3.0</v>
      </c>
      <c r="G52" s="53" t="str">
        <f>ifna(VLookup(V52,Shiny!B:C, 2, 0),"")</f>
        <v/>
      </c>
      <c r="H52" s="54" t="s">
        <v>117</v>
      </c>
      <c r="I52" s="55">
        <v>38.0</v>
      </c>
      <c r="J52" s="56">
        <f>IFNA(VLOOKUP(V52,'Imported Index'!A:B,2,0),1)</f>
        <v>1</v>
      </c>
      <c r="K52" s="58"/>
      <c r="L52" s="58" t="s">
        <v>98</v>
      </c>
      <c r="M52" s="59" t="str">
        <f>ifna(IMAGE("https://pokejungle.net/sprites/typeico/"&amp;lower(VLookup(V52,Type!C:E, 2, 0)&amp;".png")),"")</f>
        <v/>
      </c>
      <c r="N52" s="59" t="str">
        <f>ifna(IMAGE("https://pokejungle.net/sprites/typeico/"&amp;lower(VLookup(V52,Type!C:E, 3, 0)&amp;".png")),"")</f>
        <v/>
      </c>
      <c r="O52" s="52">
        <v>-1.0</v>
      </c>
      <c r="P52" s="60"/>
      <c r="Q52" s="61">
        <f>ifna(VLookup(V52, Dex!F:K, 3, 0),"")</f>
        <v>69</v>
      </c>
      <c r="R52" s="61" t="str">
        <f>ifna(VLookup(V52, Dex!F:K, 4, 0),"")</f>
        <v/>
      </c>
      <c r="S52" s="62" t="str">
        <f>ifna(VLookup(V52, Dex!F:K, 5, 0),"")</f>
        <v/>
      </c>
      <c r="T52" s="61" t="str">
        <f>ifna(VLookup(V52, Dex!F:K, 6, 0),"")</f>
        <v>B158</v>
      </c>
      <c r="U52" s="63" t="str">
        <f>ifna(VLookup(V52, Dex!F:L, 7, 0),"")</f>
        <v/>
      </c>
      <c r="V52" s="60" t="str">
        <f t="shared" si="1"/>
        <v>ninetales-1</v>
      </c>
    </row>
    <row r="53" ht="31.5" customHeight="1">
      <c r="A53" s="42">
        <v>52.0</v>
      </c>
      <c r="B53" s="42">
        <v>1.0</v>
      </c>
      <c r="C53" s="42">
        <v>2.0</v>
      </c>
      <c r="D53" s="42">
        <v>22.0</v>
      </c>
      <c r="E53" s="42">
        <v>4.0</v>
      </c>
      <c r="F53" s="42">
        <v>4.0</v>
      </c>
      <c r="G53" s="43" t="str">
        <f>ifna(VLookup(V53,Shiny!B:C, 2, 0),"")</f>
        <v/>
      </c>
      <c r="H53" s="64" t="s">
        <v>118</v>
      </c>
      <c r="I53" s="65">
        <v>39.0</v>
      </c>
      <c r="J53" s="47">
        <f>IFNA(VLOOKUP(V53,'Imported Index'!A:B,2,0),1)</f>
        <v>1</v>
      </c>
      <c r="K53" s="69"/>
      <c r="L53" s="44"/>
      <c r="M53" s="48" t="str">
        <f>ifna(IMAGE("https://pokejungle.net/sprites/typeico/"&amp;lower(VLookup(V53,Type!C:E, 2, 0)&amp;".png")),"")</f>
        <v/>
      </c>
      <c r="N53" s="48" t="str">
        <f>ifna(IMAGE("https://pokejungle.net/sprites/typeico/"&amp;lower(VLookup(V53,Type!C:E, 3, 0)&amp;".png")),"")</f>
        <v/>
      </c>
      <c r="O53" s="66"/>
      <c r="P53" s="66"/>
      <c r="Q53" s="49" t="str">
        <f>ifna(VLookup(V53, Dex!F:K, 3, 0),"")</f>
        <v>A012</v>
      </c>
      <c r="R53" s="49">
        <f>ifna(VLookup(V53, Dex!F:K, 4, 0),"")</f>
        <v>39</v>
      </c>
      <c r="S53" s="50" t="str">
        <f>ifna(VLookup(V53, Dex!F:K, 5, 0),"")</f>
        <v/>
      </c>
      <c r="T53" s="49" t="str">
        <f>ifna(VLookup(V53, Dex!F:K, 6, 0),"")</f>
        <v>P060</v>
      </c>
      <c r="U53" s="51" t="str">
        <f>ifna(VLookup(V53, Dex!F:L, 7, 0),"")</f>
        <v>H077</v>
      </c>
      <c r="V53" s="66" t="str">
        <f t="shared" si="1"/>
        <v>jigglypuff</v>
      </c>
    </row>
    <row r="54" ht="31.5" customHeight="1">
      <c r="A54" s="52">
        <v>53.0</v>
      </c>
      <c r="B54" s="52">
        <v>1.0</v>
      </c>
      <c r="C54" s="52">
        <v>2.0</v>
      </c>
      <c r="D54" s="52">
        <v>23.0</v>
      </c>
      <c r="E54" s="52">
        <v>4.0</v>
      </c>
      <c r="F54" s="52">
        <v>5.0</v>
      </c>
      <c r="G54" s="53" t="str">
        <f>ifna(VLookup(V54,Shiny!B:C, 2, 0),"")</f>
        <v/>
      </c>
      <c r="H54" s="54" t="s">
        <v>119</v>
      </c>
      <c r="I54" s="55">
        <v>40.0</v>
      </c>
      <c r="J54" s="56">
        <f>IFNA(VLOOKUP(V54,'Imported Index'!A:B,2,0),1)</f>
        <v>1</v>
      </c>
      <c r="K54" s="68"/>
      <c r="L54" s="58"/>
      <c r="M54" s="59" t="str">
        <f>ifna(IMAGE("https://pokejungle.net/sprites/typeico/"&amp;lower(VLookup(V54,Type!C:E, 2, 0)&amp;".png")),"")</f>
        <v/>
      </c>
      <c r="N54" s="59" t="str">
        <f>ifna(IMAGE("https://pokejungle.net/sprites/typeico/"&amp;lower(VLookup(V54,Type!C:E, 3, 0)&amp;".png")),"")</f>
        <v/>
      </c>
      <c r="O54" s="60"/>
      <c r="P54" s="60"/>
      <c r="Q54" s="61" t="str">
        <f>ifna(VLookup(V54, Dex!F:K, 3, 0),"")</f>
        <v>A013</v>
      </c>
      <c r="R54" s="61">
        <f>ifna(VLookup(V54, Dex!F:K, 4, 0),"")</f>
        <v>40</v>
      </c>
      <c r="S54" s="62" t="str">
        <f>ifna(VLookup(V54, Dex!F:K, 5, 0),"")</f>
        <v/>
      </c>
      <c r="T54" s="61" t="str">
        <f>ifna(VLookup(V54, Dex!F:K, 6, 0),"")</f>
        <v>P061</v>
      </c>
      <c r="U54" s="63" t="str">
        <f>ifna(VLookup(V54, Dex!F:L, 7, 0),"")</f>
        <v>H078</v>
      </c>
      <c r="V54" s="60" t="str">
        <f t="shared" si="1"/>
        <v>wigglytuff</v>
      </c>
    </row>
    <row r="55" ht="31.5" customHeight="1">
      <c r="A55" s="42">
        <v>54.0</v>
      </c>
      <c r="B55" s="42">
        <v>1.0</v>
      </c>
      <c r="C55" s="42">
        <v>2.0</v>
      </c>
      <c r="D55" s="42">
        <v>24.0</v>
      </c>
      <c r="E55" s="42">
        <v>4.0</v>
      </c>
      <c r="F55" s="42">
        <v>6.0</v>
      </c>
      <c r="G55" s="43" t="str">
        <f>ifna(VLookup(V55,Shiny!B:C, 2, 0),"")</f>
        <v/>
      </c>
      <c r="H55" s="64" t="s">
        <v>120</v>
      </c>
      <c r="I55" s="65">
        <v>41.0</v>
      </c>
      <c r="J55" s="47">
        <f>IFNA(VLOOKUP(V55,'Imported Index'!A:B,2,0),1)</f>
        <v>1</v>
      </c>
      <c r="K55" s="44"/>
      <c r="L55" s="44"/>
      <c r="M55" s="48" t="str">
        <f>ifna(IMAGE("https://pokejungle.net/sprites/typeico/"&amp;lower(VLookup(V55,Type!C:E, 2, 0)&amp;".png")),"")</f>
        <v/>
      </c>
      <c r="N55" s="48" t="str">
        <f>ifna(IMAGE("https://pokejungle.net/sprites/typeico/"&amp;lower(VLookup(V55,Type!C:E, 3, 0)&amp;".png")),"")</f>
        <v/>
      </c>
      <c r="O55" s="66"/>
      <c r="P55" s="66"/>
      <c r="Q55" s="49" t="str">
        <f>ifna(VLookup(V55, Dex!F:K, 3, 0),"")</f>
        <v>C144</v>
      </c>
      <c r="R55" s="49">
        <f>ifna(VLookup(V55, Dex!F:K, 4, 0),"")</f>
        <v>41</v>
      </c>
      <c r="S55" s="50">
        <f>ifna(VLookup(V55, Dex!F:K, 5, 0),"")</f>
        <v>34</v>
      </c>
      <c r="T55" s="49" t="str">
        <f>ifna(VLookup(V55, Dex!F:K, 6, 0),"")</f>
        <v/>
      </c>
      <c r="U55" s="51" t="str">
        <f>ifna(VLookup(V55, Dex!F:L, 7, 0),"")</f>
        <v>H094</v>
      </c>
      <c r="V55" s="66" t="str">
        <f t="shared" si="1"/>
        <v>zubat</v>
      </c>
    </row>
    <row r="56" ht="31.5" customHeight="1">
      <c r="A56" s="52">
        <v>55.0</v>
      </c>
      <c r="B56" s="52">
        <v>1.0</v>
      </c>
      <c r="C56" s="52">
        <v>2.0</v>
      </c>
      <c r="D56" s="52">
        <v>25.0</v>
      </c>
      <c r="E56" s="52">
        <v>5.0</v>
      </c>
      <c r="F56" s="52">
        <v>1.0</v>
      </c>
      <c r="G56" s="53" t="str">
        <f>ifna(VLookup(V56,Shiny!B:C, 2, 0),"")</f>
        <v/>
      </c>
      <c r="H56" s="54" t="s">
        <v>120</v>
      </c>
      <c r="I56" s="55">
        <v>41.0</v>
      </c>
      <c r="J56" s="56">
        <f>IFNA(VLOOKUP(V56,'Imported Index'!A:B,2,0),1)</f>
        <v>1</v>
      </c>
      <c r="K56" s="58"/>
      <c r="L56" s="58"/>
      <c r="M56" s="59" t="str">
        <f>ifna(IMAGE("https://pokejungle.net/sprites/typeico/"&amp;lower(VLookup(V56,Type!C:E, 2, 0)&amp;".png")),"")</f>
        <v/>
      </c>
      <c r="N56" s="59" t="str">
        <f>ifna(IMAGE("https://pokejungle.net/sprites/typeico/"&amp;lower(VLookup(V56,Type!C:E, 3, 0)&amp;".png")),"")</f>
        <v/>
      </c>
      <c r="O56" s="60"/>
      <c r="P56" s="52" t="s">
        <v>80</v>
      </c>
      <c r="Q56" s="61" t="str">
        <f>ifna(VLookup(V56, Dex!F:K, 3, 0),"")</f>
        <v>C144</v>
      </c>
      <c r="R56" s="61">
        <f>ifna(VLookup(V56, Dex!F:K, 4, 0),"")</f>
        <v>41</v>
      </c>
      <c r="S56" s="62">
        <f>ifna(VLookup(V56, Dex!F:K, 5, 0),"")</f>
        <v>34</v>
      </c>
      <c r="T56" s="61" t="str">
        <f>ifna(VLookup(V56, Dex!F:K, 6, 0),"")</f>
        <v/>
      </c>
      <c r="U56" s="63" t="str">
        <f>ifna(VLookup(V56, Dex!F:L, 7, 0),"")</f>
        <v>H094</v>
      </c>
      <c r="V56" s="60" t="str">
        <f t="shared" si="1"/>
        <v>zubat-f</v>
      </c>
    </row>
    <row r="57" ht="31.5" customHeight="1">
      <c r="A57" s="42">
        <v>56.0</v>
      </c>
      <c r="B57" s="42">
        <v>1.0</v>
      </c>
      <c r="C57" s="42">
        <v>2.0</v>
      </c>
      <c r="D57" s="42">
        <v>26.0</v>
      </c>
      <c r="E57" s="42">
        <v>5.0</v>
      </c>
      <c r="F57" s="42">
        <v>2.0</v>
      </c>
      <c r="G57" s="43" t="str">
        <f>ifna(VLookup(V57,Shiny!B:C, 2, 0),"")</f>
        <v/>
      </c>
      <c r="H57" s="64" t="s">
        <v>121</v>
      </c>
      <c r="I57" s="65">
        <v>42.0</v>
      </c>
      <c r="J57" s="47">
        <f>IFNA(VLOOKUP(V57,'Imported Index'!A:B,2,0),1)</f>
        <v>1</v>
      </c>
      <c r="K57" s="44"/>
      <c r="L57" s="44"/>
      <c r="M57" s="48" t="str">
        <f>ifna(IMAGE("https://pokejungle.net/sprites/typeico/"&amp;lower(VLookup(V57,Type!C:E, 2, 0)&amp;".png")),"")</f>
        <v/>
      </c>
      <c r="N57" s="48" t="str">
        <f>ifna(IMAGE("https://pokejungle.net/sprites/typeico/"&amp;lower(VLookup(V57,Type!C:E, 3, 0)&amp;".png")),"")</f>
        <v/>
      </c>
      <c r="O57" s="66"/>
      <c r="P57" s="66"/>
      <c r="Q57" s="49" t="str">
        <f>ifna(VLookup(V57, Dex!F:K, 3, 0),"")</f>
        <v>C145</v>
      </c>
      <c r="R57" s="49">
        <f>ifna(VLookup(V57, Dex!F:K, 4, 0),"")</f>
        <v>42</v>
      </c>
      <c r="S57" s="50">
        <f>ifna(VLookup(V57, Dex!F:K, 5, 0),"")</f>
        <v>35</v>
      </c>
      <c r="T57" s="49" t="str">
        <f>ifna(VLookup(V57, Dex!F:K, 6, 0),"")</f>
        <v/>
      </c>
      <c r="U57" s="51" t="str">
        <f>ifna(VLookup(V57, Dex!F:L, 7, 0),"")</f>
        <v>H095</v>
      </c>
      <c r="V57" s="66" t="str">
        <f t="shared" si="1"/>
        <v>golbat</v>
      </c>
    </row>
    <row r="58" ht="31.5" customHeight="1">
      <c r="A58" s="52">
        <v>57.0</v>
      </c>
      <c r="B58" s="52">
        <v>1.0</v>
      </c>
      <c r="C58" s="52">
        <v>2.0</v>
      </c>
      <c r="D58" s="52">
        <v>27.0</v>
      </c>
      <c r="E58" s="52">
        <v>5.0</v>
      </c>
      <c r="F58" s="52">
        <v>3.0</v>
      </c>
      <c r="G58" s="53" t="str">
        <f>ifna(VLookup(V58,Shiny!B:C, 2, 0),"")</f>
        <v/>
      </c>
      <c r="H58" s="54" t="s">
        <v>121</v>
      </c>
      <c r="I58" s="55">
        <v>42.0</v>
      </c>
      <c r="J58" s="56">
        <f>IFNA(VLOOKUP(V58,'Imported Index'!A:B,2,0),1)</f>
        <v>1</v>
      </c>
      <c r="K58" s="58"/>
      <c r="L58" s="58"/>
      <c r="M58" s="59" t="str">
        <f>ifna(IMAGE("https://pokejungle.net/sprites/typeico/"&amp;lower(VLookup(V58,Type!C:E, 2, 0)&amp;".png")),"")</f>
        <v/>
      </c>
      <c r="N58" s="59" t="str">
        <f>ifna(IMAGE("https://pokejungle.net/sprites/typeico/"&amp;lower(VLookup(V58,Type!C:E, 3, 0)&amp;".png")),"")</f>
        <v/>
      </c>
      <c r="O58" s="60"/>
      <c r="P58" s="52" t="s">
        <v>80</v>
      </c>
      <c r="Q58" s="61" t="str">
        <f>ifna(VLookup(V58, Dex!F:K, 3, 0),"")</f>
        <v>C145</v>
      </c>
      <c r="R58" s="61">
        <f>ifna(VLookup(V58, Dex!F:K, 4, 0),"")</f>
        <v>42</v>
      </c>
      <c r="S58" s="62">
        <f>ifna(VLookup(V58, Dex!F:K, 5, 0),"")</f>
        <v>35</v>
      </c>
      <c r="T58" s="61" t="str">
        <f>ifna(VLookup(V58, Dex!F:K, 6, 0),"")</f>
        <v/>
      </c>
      <c r="U58" s="63" t="str">
        <f>ifna(VLookup(V58, Dex!F:L, 7, 0),"")</f>
        <v>H095</v>
      </c>
      <c r="V58" s="60" t="str">
        <f t="shared" si="1"/>
        <v>golbat-f</v>
      </c>
    </row>
    <row r="59" ht="31.5" customHeight="1">
      <c r="A59" s="42">
        <v>58.0</v>
      </c>
      <c r="B59" s="42">
        <v>1.0</v>
      </c>
      <c r="C59" s="42">
        <v>2.0</v>
      </c>
      <c r="D59" s="42">
        <v>28.0</v>
      </c>
      <c r="E59" s="42">
        <v>5.0</v>
      </c>
      <c r="F59" s="42">
        <v>4.0</v>
      </c>
      <c r="G59" s="43" t="str">
        <f>ifna(VLookup(V59,Shiny!B:C, 2, 0),"")</f>
        <v/>
      </c>
      <c r="H59" s="64" t="s">
        <v>122</v>
      </c>
      <c r="I59" s="65">
        <v>43.0</v>
      </c>
      <c r="J59" s="47">
        <f>IFNA(VLOOKUP(V59,'Imported Index'!A:B,2,0),1)</f>
        <v>1</v>
      </c>
      <c r="K59" s="44"/>
      <c r="L59" s="44"/>
      <c r="M59" s="48" t="str">
        <f>ifna(IMAGE("https://pokejungle.net/sprites/typeico/"&amp;lower(VLookup(V59,Type!C:E, 2, 0)&amp;".png")),"")</f>
        <v/>
      </c>
      <c r="N59" s="48" t="str">
        <f>ifna(IMAGE("https://pokejungle.net/sprites/typeico/"&amp;lower(VLookup(V59,Type!C:E, 3, 0)&amp;".png")),"")</f>
        <v/>
      </c>
      <c r="O59" s="66"/>
      <c r="P59" s="66"/>
      <c r="Q59" s="49">
        <f>ifna(VLookup(V59, Dex!F:K, 3, 0),"")</f>
        <v>55</v>
      </c>
      <c r="R59" s="49">
        <f>ifna(VLookup(V59, Dex!F:K, 4, 0),"")</f>
        <v>43</v>
      </c>
      <c r="S59" s="50" t="str">
        <f>ifna(VLookup(V59, Dex!F:K, 5, 0),"")</f>
        <v/>
      </c>
      <c r="T59" s="49" t="str">
        <f>ifna(VLookup(V59, Dex!F:K, 6, 0),"")</f>
        <v>B062</v>
      </c>
      <c r="U59" s="51" t="str">
        <f>ifna(VLookup(V59, Dex!F:L, 7, 0),"")</f>
        <v/>
      </c>
      <c r="V59" s="66" t="str">
        <f t="shared" si="1"/>
        <v>oddish</v>
      </c>
    </row>
    <row r="60" ht="31.5" customHeight="1">
      <c r="A60" s="52">
        <v>59.0</v>
      </c>
      <c r="B60" s="52">
        <v>1.0</v>
      </c>
      <c r="C60" s="52">
        <v>2.0</v>
      </c>
      <c r="D60" s="52">
        <v>29.0</v>
      </c>
      <c r="E60" s="52">
        <v>5.0</v>
      </c>
      <c r="F60" s="52">
        <v>5.0</v>
      </c>
      <c r="G60" s="53" t="str">
        <f>ifna(VLookup(V60,Shiny!B:C, 2, 0),"")</f>
        <v/>
      </c>
      <c r="H60" s="54" t="s">
        <v>123</v>
      </c>
      <c r="I60" s="55">
        <v>44.0</v>
      </c>
      <c r="J60" s="56">
        <f>IFNA(VLOOKUP(V60,'Imported Index'!A:B,2,0),1)</f>
        <v>1</v>
      </c>
      <c r="K60" s="58"/>
      <c r="L60" s="58"/>
      <c r="M60" s="59" t="str">
        <f>ifna(IMAGE("https://pokejungle.net/sprites/typeico/"&amp;lower(VLookup(V60,Type!C:E, 2, 0)&amp;".png")),"")</f>
        <v/>
      </c>
      <c r="N60" s="59" t="str">
        <f>ifna(IMAGE("https://pokejungle.net/sprites/typeico/"&amp;lower(VLookup(V60,Type!C:E, 3, 0)&amp;".png")),"")</f>
        <v/>
      </c>
      <c r="O60" s="60"/>
      <c r="P60" s="60"/>
      <c r="Q60" s="61">
        <f>ifna(VLookup(V60, Dex!F:K, 3, 0),"")</f>
        <v>56</v>
      </c>
      <c r="R60" s="61">
        <f>ifna(VLookup(V60, Dex!F:K, 4, 0),"")</f>
        <v>44</v>
      </c>
      <c r="S60" s="62" t="str">
        <f>ifna(VLookup(V60, Dex!F:K, 5, 0),"")</f>
        <v/>
      </c>
      <c r="T60" s="61" t="str">
        <f>ifna(VLookup(V60, Dex!F:K, 6, 0),"")</f>
        <v>B063</v>
      </c>
      <c r="U60" s="63" t="str">
        <f>ifna(VLookup(V60, Dex!F:L, 7, 0),"")</f>
        <v/>
      </c>
      <c r="V60" s="60" t="str">
        <f t="shared" si="1"/>
        <v>gloom</v>
      </c>
    </row>
    <row r="61" ht="31.5" customHeight="1">
      <c r="A61" s="42">
        <v>60.0</v>
      </c>
      <c r="B61" s="42">
        <v>1.0</v>
      </c>
      <c r="C61" s="42">
        <v>2.0</v>
      </c>
      <c r="D61" s="42">
        <v>30.0</v>
      </c>
      <c r="E61" s="42">
        <v>5.0</v>
      </c>
      <c r="F61" s="42">
        <v>6.0</v>
      </c>
      <c r="G61" s="43" t="str">
        <f>ifna(VLookup(V61,Shiny!B:C, 2, 0),"")</f>
        <v/>
      </c>
      <c r="H61" s="64" t="s">
        <v>123</v>
      </c>
      <c r="I61" s="65">
        <v>44.0</v>
      </c>
      <c r="J61" s="47">
        <f>IFNA(VLOOKUP(V61,'Imported Index'!A:B,2,0),1)</f>
        <v>1</v>
      </c>
      <c r="K61" s="44"/>
      <c r="L61" s="44"/>
      <c r="M61" s="48" t="str">
        <f>ifna(IMAGE("https://pokejungle.net/sprites/typeico/"&amp;lower(VLookup(V61,Type!C:E, 2, 0)&amp;".png")),"")</f>
        <v/>
      </c>
      <c r="N61" s="48" t="str">
        <f>ifna(IMAGE("https://pokejungle.net/sprites/typeico/"&amp;lower(VLookup(V61,Type!C:E, 3, 0)&amp;".png")),"")</f>
        <v/>
      </c>
      <c r="O61" s="66"/>
      <c r="P61" s="42" t="s">
        <v>80</v>
      </c>
      <c r="Q61" s="49">
        <f>ifna(VLookup(V61, Dex!F:K, 3, 0),"")</f>
        <v>56</v>
      </c>
      <c r="R61" s="49">
        <f>ifna(VLookup(V61, Dex!F:K, 4, 0),"")</f>
        <v>44</v>
      </c>
      <c r="S61" s="50" t="str">
        <f>ifna(VLookup(V61, Dex!F:K, 5, 0),"")</f>
        <v/>
      </c>
      <c r="T61" s="49" t="str">
        <f>ifna(VLookup(V61, Dex!F:K, 6, 0),"")</f>
        <v>B063</v>
      </c>
      <c r="U61" s="51" t="str">
        <f>ifna(VLookup(V61, Dex!F:L, 7, 0),"")</f>
        <v/>
      </c>
      <c r="V61" s="66" t="str">
        <f t="shared" si="1"/>
        <v>gloom-f</v>
      </c>
    </row>
    <row r="62" ht="31.5" customHeight="1">
      <c r="A62" s="52">
        <v>61.0</v>
      </c>
      <c r="B62" s="52">
        <v>1.0</v>
      </c>
      <c r="C62" s="52">
        <v>3.0</v>
      </c>
      <c r="D62" s="52">
        <v>1.0</v>
      </c>
      <c r="E62" s="52">
        <v>1.0</v>
      </c>
      <c r="F62" s="52">
        <v>1.0</v>
      </c>
      <c r="G62" s="53" t="str">
        <f>ifna(VLookup(V62,Shiny!B:C, 2, 0),"")</f>
        <v/>
      </c>
      <c r="H62" s="54" t="s">
        <v>124</v>
      </c>
      <c r="I62" s="55">
        <v>45.0</v>
      </c>
      <c r="J62" s="56">
        <f>IFNA(VLOOKUP(V62,'Imported Index'!A:B,2,0),1)</f>
        <v>1</v>
      </c>
      <c r="K62" s="58"/>
      <c r="L62" s="58"/>
      <c r="M62" s="59" t="str">
        <f>ifna(IMAGE("https://pokejungle.net/sprites/typeico/"&amp;lower(VLookup(V62,Type!C:E, 2, 0)&amp;".png")),"")</f>
        <v/>
      </c>
      <c r="N62" s="59" t="str">
        <f>ifna(IMAGE("https://pokejungle.net/sprites/typeico/"&amp;lower(VLookup(V62,Type!C:E, 3, 0)&amp;".png")),"")</f>
        <v/>
      </c>
      <c r="O62" s="60"/>
      <c r="P62" s="60"/>
      <c r="Q62" s="61">
        <f>ifna(VLookup(V62, Dex!F:K, 3, 0),"")</f>
        <v>57</v>
      </c>
      <c r="R62" s="61">
        <f>ifna(VLookup(V62, Dex!F:K, 4, 0),"")</f>
        <v>45</v>
      </c>
      <c r="S62" s="62" t="str">
        <f>ifna(VLookup(V62, Dex!F:K, 5, 0),"")</f>
        <v/>
      </c>
      <c r="T62" s="61" t="str">
        <f>ifna(VLookup(V62, Dex!F:K, 6, 0),"")</f>
        <v>B064</v>
      </c>
      <c r="U62" s="63" t="str">
        <f>ifna(VLookup(V62, Dex!F:L, 7, 0),"")</f>
        <v/>
      </c>
      <c r="V62" s="60" t="str">
        <f t="shared" si="1"/>
        <v>vileplume</v>
      </c>
    </row>
    <row r="63" ht="31.5" customHeight="1">
      <c r="A63" s="42">
        <v>62.0</v>
      </c>
      <c r="B63" s="42">
        <v>1.0</v>
      </c>
      <c r="C63" s="42">
        <v>3.0</v>
      </c>
      <c r="D63" s="42">
        <v>2.0</v>
      </c>
      <c r="E63" s="42">
        <v>1.0</v>
      </c>
      <c r="F63" s="42">
        <v>2.0</v>
      </c>
      <c r="G63" s="43" t="str">
        <f>ifna(VLookup(V63,Shiny!B:C, 2, 0),"")</f>
        <v/>
      </c>
      <c r="H63" s="64" t="s">
        <v>124</v>
      </c>
      <c r="I63" s="65">
        <v>45.0</v>
      </c>
      <c r="J63" s="47">
        <f>IFNA(VLOOKUP(V63,'Imported Index'!A:B,2,0),1)</f>
        <v>1</v>
      </c>
      <c r="K63" s="44"/>
      <c r="L63" s="44"/>
      <c r="M63" s="48" t="str">
        <f>ifna(IMAGE("https://pokejungle.net/sprites/typeico/"&amp;lower(VLookup(V63,Type!C:E, 2, 0)&amp;".png")),"")</f>
        <v/>
      </c>
      <c r="N63" s="48" t="str">
        <f>ifna(IMAGE("https://pokejungle.net/sprites/typeico/"&amp;lower(VLookup(V63,Type!C:E, 3, 0)&amp;".png")),"")</f>
        <v/>
      </c>
      <c r="O63" s="66"/>
      <c r="P63" s="42" t="s">
        <v>80</v>
      </c>
      <c r="Q63" s="49">
        <f>ifna(VLookup(V63, Dex!F:K, 3, 0),"")</f>
        <v>57</v>
      </c>
      <c r="R63" s="49">
        <f>ifna(VLookup(V63, Dex!F:K, 4, 0),"")</f>
        <v>45</v>
      </c>
      <c r="S63" s="50" t="str">
        <f>ifna(VLookup(V63, Dex!F:K, 5, 0),"")</f>
        <v/>
      </c>
      <c r="T63" s="49" t="str">
        <f>ifna(VLookup(V63, Dex!F:K, 6, 0),"")</f>
        <v>B064</v>
      </c>
      <c r="U63" s="51" t="str">
        <f>ifna(VLookup(V63, Dex!F:L, 7, 0),"")</f>
        <v/>
      </c>
      <c r="V63" s="66" t="str">
        <f t="shared" si="1"/>
        <v>vileplume-f</v>
      </c>
    </row>
    <row r="64" ht="31.5" customHeight="1">
      <c r="A64" s="52">
        <v>63.0</v>
      </c>
      <c r="B64" s="52">
        <v>1.0</v>
      </c>
      <c r="C64" s="52">
        <v>3.0</v>
      </c>
      <c r="D64" s="52">
        <v>3.0</v>
      </c>
      <c r="E64" s="52">
        <v>1.0</v>
      </c>
      <c r="F64" s="52">
        <v>3.0</v>
      </c>
      <c r="G64" s="53" t="str">
        <f>ifna(VLookup(V64,Shiny!B:C, 2, 0),"")</f>
        <v/>
      </c>
      <c r="H64" s="54" t="s">
        <v>125</v>
      </c>
      <c r="I64" s="55">
        <v>46.0</v>
      </c>
      <c r="J64" s="56">
        <f>IFNA(VLOOKUP(V64,'Imported Index'!A:B,2,0),1)</f>
        <v>1</v>
      </c>
      <c r="K64" s="58"/>
      <c r="L64" s="58"/>
      <c r="M64" s="59" t="str">
        <f>ifna(IMAGE("https://pokejungle.net/sprites/typeico/"&amp;lower(VLookup(V64,Type!C:E, 2, 0)&amp;".png")),"")</f>
        <v/>
      </c>
      <c r="N64" s="59" t="str">
        <f>ifna(IMAGE("https://pokejungle.net/sprites/typeico/"&amp;lower(VLookup(V64,Type!C:E, 3, 0)&amp;".png")),"")</f>
        <v/>
      </c>
      <c r="O64" s="60"/>
      <c r="P64" s="60"/>
      <c r="Q64" s="61" t="str">
        <f>ifna(VLookup(V64, Dex!F:K, 3, 0),"")</f>
        <v/>
      </c>
      <c r="R64" s="61">
        <f>ifna(VLookup(V64, Dex!F:K, 4, 0),"")</f>
        <v>46</v>
      </c>
      <c r="S64" s="62">
        <f>ifna(VLookup(V64, Dex!F:K, 5, 0),"")</f>
        <v>53</v>
      </c>
      <c r="T64" s="61" t="str">
        <f>ifna(VLookup(V64, Dex!F:K, 6, 0),"")</f>
        <v/>
      </c>
      <c r="U64" s="63" t="str">
        <f>ifna(VLookup(V64, Dex!F:L, 7, 0),"")</f>
        <v/>
      </c>
      <c r="V64" s="60" t="str">
        <f t="shared" si="1"/>
        <v>paras</v>
      </c>
    </row>
    <row r="65" ht="31.5" customHeight="1">
      <c r="A65" s="42">
        <v>64.0</v>
      </c>
      <c r="B65" s="42">
        <v>1.0</v>
      </c>
      <c r="C65" s="42">
        <v>3.0</v>
      </c>
      <c r="D65" s="42">
        <v>4.0</v>
      </c>
      <c r="E65" s="42">
        <v>1.0</v>
      </c>
      <c r="F65" s="42">
        <v>4.0</v>
      </c>
      <c r="G65" s="43" t="str">
        <f>ifna(VLookup(V65,Shiny!B:C, 2, 0),"")</f>
        <v/>
      </c>
      <c r="H65" s="64" t="s">
        <v>126</v>
      </c>
      <c r="I65" s="65">
        <v>47.0</v>
      </c>
      <c r="J65" s="47">
        <f>IFNA(VLOOKUP(V65,'Imported Index'!A:B,2,0),1)</f>
        <v>1</v>
      </c>
      <c r="K65" s="44"/>
      <c r="L65" s="44"/>
      <c r="M65" s="48" t="str">
        <f>ifna(IMAGE("https://pokejungle.net/sprites/typeico/"&amp;lower(VLookup(V65,Type!C:E, 2, 0)&amp;".png")),"")</f>
        <v/>
      </c>
      <c r="N65" s="48" t="str">
        <f>ifna(IMAGE("https://pokejungle.net/sprites/typeico/"&amp;lower(VLookup(V65,Type!C:E, 3, 0)&amp;".png")),"")</f>
        <v/>
      </c>
      <c r="O65" s="66"/>
      <c r="P65" s="66"/>
      <c r="Q65" s="49" t="str">
        <f>ifna(VLookup(V65, Dex!F:K, 3, 0),"")</f>
        <v/>
      </c>
      <c r="R65" s="49">
        <f>ifna(VLookup(V65, Dex!F:K, 4, 0),"")</f>
        <v>47</v>
      </c>
      <c r="S65" s="50">
        <f>ifna(VLookup(V65, Dex!F:K, 5, 0),"")</f>
        <v>54</v>
      </c>
      <c r="T65" s="49" t="str">
        <f>ifna(VLookup(V65, Dex!F:K, 6, 0),"")</f>
        <v/>
      </c>
      <c r="U65" s="51" t="str">
        <f>ifna(VLookup(V65, Dex!F:L, 7, 0),"")</f>
        <v/>
      </c>
      <c r="V65" s="66" t="str">
        <f t="shared" si="1"/>
        <v>parasect</v>
      </c>
    </row>
    <row r="66" ht="31.5" customHeight="1">
      <c r="A66" s="52">
        <v>65.0</v>
      </c>
      <c r="B66" s="52">
        <v>1.0</v>
      </c>
      <c r="C66" s="52">
        <v>3.0</v>
      </c>
      <c r="D66" s="52">
        <v>5.0</v>
      </c>
      <c r="E66" s="52">
        <v>1.0</v>
      </c>
      <c r="F66" s="52">
        <v>5.0</v>
      </c>
      <c r="G66" s="53" t="str">
        <f>ifna(VLookup(V66,Shiny!B:C, 2, 0),"")</f>
        <v/>
      </c>
      <c r="H66" s="54" t="s">
        <v>127</v>
      </c>
      <c r="I66" s="55">
        <v>48.0</v>
      </c>
      <c r="J66" s="56">
        <f>IFNA(VLOOKUP(V66,'Imported Index'!A:B,2,0),1)</f>
        <v>1</v>
      </c>
      <c r="K66" s="68"/>
      <c r="L66" s="58"/>
      <c r="M66" s="59" t="str">
        <f>ifna(IMAGE("https://pokejungle.net/sprites/typeico/"&amp;lower(VLookup(V66,Type!C:E, 2, 0)&amp;".png")),"")</f>
        <v/>
      </c>
      <c r="N66" s="59" t="str">
        <f>ifna(IMAGE("https://pokejungle.net/sprites/typeico/"&amp;lower(VLookup(V66,Type!C:E, 3, 0)&amp;".png")),"")</f>
        <v/>
      </c>
      <c r="O66" s="60"/>
      <c r="P66" s="60"/>
      <c r="Q66" s="61" t="str">
        <f>ifna(VLookup(V66, Dex!F:K, 3, 0),"")</f>
        <v/>
      </c>
      <c r="R66" s="61">
        <f>ifna(VLookup(V66, Dex!F:K, 4, 0),"")</f>
        <v>48</v>
      </c>
      <c r="S66" s="62" t="str">
        <f>ifna(VLookup(V66, Dex!F:K, 5, 0),"")</f>
        <v/>
      </c>
      <c r="T66" s="61" t="str">
        <f>ifna(VLookup(V66, Dex!F:K, 6, 0),"")</f>
        <v>P256</v>
      </c>
      <c r="U66" s="63" t="str">
        <f>ifna(VLookup(V66, Dex!F:L, 7, 0),"")</f>
        <v/>
      </c>
      <c r="V66" s="60" t="str">
        <f t="shared" si="1"/>
        <v>venonat</v>
      </c>
    </row>
    <row r="67" ht="31.5" customHeight="1">
      <c r="A67" s="42">
        <v>66.0</v>
      </c>
      <c r="B67" s="42">
        <v>1.0</v>
      </c>
      <c r="C67" s="42">
        <v>3.0</v>
      </c>
      <c r="D67" s="42">
        <v>6.0</v>
      </c>
      <c r="E67" s="42">
        <v>1.0</v>
      </c>
      <c r="F67" s="42">
        <v>6.0</v>
      </c>
      <c r="G67" s="43" t="str">
        <f>ifna(VLookup(V67,Shiny!B:C, 2, 0),"")</f>
        <v/>
      </c>
      <c r="H67" s="64" t="s">
        <v>128</v>
      </c>
      <c r="I67" s="65">
        <v>49.0</v>
      </c>
      <c r="J67" s="47">
        <f>IFNA(VLOOKUP(V67,'Imported Index'!A:B,2,0),1)</f>
        <v>1</v>
      </c>
      <c r="K67" s="69"/>
      <c r="L67" s="44"/>
      <c r="M67" s="48" t="str">
        <f>ifna(IMAGE("https://pokejungle.net/sprites/typeico/"&amp;lower(VLookup(V67,Type!C:E, 2, 0)&amp;".png")),"")</f>
        <v/>
      </c>
      <c r="N67" s="48" t="str">
        <f>ifna(IMAGE("https://pokejungle.net/sprites/typeico/"&amp;lower(VLookup(V67,Type!C:E, 3, 0)&amp;".png")),"")</f>
        <v/>
      </c>
      <c r="O67" s="66"/>
      <c r="P67" s="66"/>
      <c r="Q67" s="49" t="str">
        <f>ifna(VLookup(V67, Dex!F:K, 3, 0),"")</f>
        <v/>
      </c>
      <c r="R67" s="49">
        <f>ifna(VLookup(V67, Dex!F:K, 4, 0),"")</f>
        <v>49</v>
      </c>
      <c r="S67" s="50" t="str">
        <f>ifna(VLookup(V67, Dex!F:K, 5, 0),"")</f>
        <v/>
      </c>
      <c r="T67" s="49" t="str">
        <f>ifna(VLookup(V67, Dex!F:K, 6, 0),"")</f>
        <v>P257</v>
      </c>
      <c r="U67" s="51" t="str">
        <f>ifna(VLookup(V67, Dex!F:L, 7, 0),"")</f>
        <v/>
      </c>
      <c r="V67" s="66" t="str">
        <f t="shared" si="1"/>
        <v>venomoth</v>
      </c>
    </row>
    <row r="68" ht="31.5" customHeight="1">
      <c r="A68" s="52">
        <v>67.0</v>
      </c>
      <c r="B68" s="52">
        <v>1.0</v>
      </c>
      <c r="C68" s="52">
        <v>3.0</v>
      </c>
      <c r="D68" s="52">
        <v>7.0</v>
      </c>
      <c r="E68" s="52">
        <v>2.0</v>
      </c>
      <c r="F68" s="52">
        <v>1.0</v>
      </c>
      <c r="G68" s="53" t="str">
        <f>ifna(VLookup(V68,Shiny!B:C, 2, 0),"")</f>
        <v/>
      </c>
      <c r="H68" s="54" t="s">
        <v>129</v>
      </c>
      <c r="I68" s="55">
        <v>50.0</v>
      </c>
      <c r="J68" s="56">
        <f>IFNA(VLOOKUP(V68,'Imported Index'!A:B,2,0),1)</f>
        <v>1</v>
      </c>
      <c r="K68" s="68"/>
      <c r="L68" s="58" t="s">
        <v>97</v>
      </c>
      <c r="M68" s="59" t="str">
        <f>ifna(IMAGE("https://pokejungle.net/sprites/typeico/"&amp;lower(VLookup(V68,Type!C:E, 2, 0)&amp;".png")),"")</f>
        <v/>
      </c>
      <c r="N68" s="59" t="str">
        <f>ifna(IMAGE("https://pokejungle.net/sprites/typeico/"&amp;lower(VLookup(V68,Type!C:E, 3, 0)&amp;".png")),"")</f>
        <v/>
      </c>
      <c r="O68" s="60"/>
      <c r="P68" s="60"/>
      <c r="Q68" s="61">
        <f>ifna(VLookup(V68, Dex!F:K, 3, 0),"")</f>
        <v>164</v>
      </c>
      <c r="R68" s="61">
        <f>ifna(VLookup(V68, Dex!F:K, 4, 0),"")</f>
        <v>50</v>
      </c>
      <c r="S68" s="62" t="str">
        <f>ifna(VLookup(V68, Dex!F:K, 5, 0),"")</f>
        <v/>
      </c>
      <c r="T68" s="61" t="str">
        <f>ifna(VLookup(V68, Dex!F:K, 6, 0),"")</f>
        <v>P148</v>
      </c>
      <c r="U68" s="63" t="str">
        <f>ifna(VLookup(V68, Dex!F:L, 7, 0),"")</f>
        <v/>
      </c>
      <c r="V68" s="60" t="str">
        <f t="shared" si="1"/>
        <v>diglett</v>
      </c>
    </row>
    <row r="69" ht="31.5" customHeight="1">
      <c r="A69" s="42">
        <v>68.0</v>
      </c>
      <c r="B69" s="42">
        <v>1.0</v>
      </c>
      <c r="C69" s="42">
        <v>3.0</v>
      </c>
      <c r="D69" s="42">
        <v>8.0</v>
      </c>
      <c r="E69" s="42">
        <v>2.0</v>
      </c>
      <c r="F69" s="42">
        <v>2.0</v>
      </c>
      <c r="G69" s="43" t="str">
        <f>ifna(VLookup(V69,Shiny!B:C, 2, 0),"")</f>
        <v/>
      </c>
      <c r="H69" s="64" t="s">
        <v>129</v>
      </c>
      <c r="I69" s="65">
        <v>50.0</v>
      </c>
      <c r="J69" s="47">
        <f>IFNA(VLOOKUP(V69,'Imported Index'!A:B,2,0),1)</f>
        <v>1</v>
      </c>
      <c r="K69" s="69"/>
      <c r="L69" s="44" t="s">
        <v>98</v>
      </c>
      <c r="M69" s="48" t="str">
        <f>ifna(IMAGE("https://pokejungle.net/sprites/typeico/"&amp;lower(VLookup(V69,Type!C:E, 2, 0)&amp;".png")),"")</f>
        <v/>
      </c>
      <c r="N69" s="48" t="str">
        <f>ifna(IMAGE("https://pokejungle.net/sprites/typeico/"&amp;lower(VLookup(V69,Type!C:E, 3, 0)&amp;".png")),"")</f>
        <v/>
      </c>
      <c r="O69" s="42">
        <v>-1.0</v>
      </c>
      <c r="P69" s="66"/>
      <c r="Q69" s="49">
        <f>ifna(VLookup(V69, Dex!F:K, 3, 0),"")</f>
        <v>164</v>
      </c>
      <c r="R69" s="49" t="str">
        <f>ifna(VLookup(V69, Dex!F:K, 4, 0),"")</f>
        <v/>
      </c>
      <c r="S69" s="50" t="str">
        <f>ifna(VLookup(V69, Dex!F:K, 5, 0),"")</f>
        <v/>
      </c>
      <c r="T69" s="49" t="str">
        <f>ifna(VLookup(V69, Dex!F:K, 6, 0),"")</f>
        <v>B066</v>
      </c>
      <c r="U69" s="51" t="str">
        <f>ifna(VLookup(V69, Dex!F:L, 7, 0),"")</f>
        <v/>
      </c>
      <c r="V69" s="66" t="str">
        <f t="shared" si="1"/>
        <v>diglett-1</v>
      </c>
    </row>
    <row r="70" ht="31.5" customHeight="1">
      <c r="A70" s="52">
        <v>69.0</v>
      </c>
      <c r="B70" s="52">
        <v>1.0</v>
      </c>
      <c r="C70" s="52">
        <v>3.0</v>
      </c>
      <c r="D70" s="52">
        <v>9.0</v>
      </c>
      <c r="E70" s="52">
        <v>2.0</v>
      </c>
      <c r="F70" s="52">
        <v>3.0</v>
      </c>
      <c r="G70" s="53" t="str">
        <f>ifna(VLookup(V70,Shiny!B:C, 2, 0),"")</f>
        <v/>
      </c>
      <c r="H70" s="54" t="s">
        <v>130</v>
      </c>
      <c r="I70" s="55">
        <v>51.0</v>
      </c>
      <c r="J70" s="56">
        <f>IFNA(VLOOKUP(V70,'Imported Index'!A:B,2,0),1)</f>
        <v>1</v>
      </c>
      <c r="K70" s="68"/>
      <c r="L70" s="58" t="s">
        <v>97</v>
      </c>
      <c r="M70" s="59" t="str">
        <f>ifna(IMAGE("https://pokejungle.net/sprites/typeico/"&amp;lower(VLookup(V70,Type!C:E, 2, 0)&amp;".png")),"")</f>
        <v/>
      </c>
      <c r="N70" s="59" t="str">
        <f>ifna(IMAGE("https://pokejungle.net/sprites/typeico/"&amp;lower(VLookup(V70,Type!C:E, 3, 0)&amp;".png")),"")</f>
        <v/>
      </c>
      <c r="O70" s="60"/>
      <c r="P70" s="60"/>
      <c r="Q70" s="61">
        <f>ifna(VLookup(V70, Dex!F:K, 3, 0),"")</f>
        <v>165</v>
      </c>
      <c r="R70" s="61">
        <f>ifna(VLookup(V70, Dex!F:K, 4, 0),"")</f>
        <v>51</v>
      </c>
      <c r="S70" s="62" t="str">
        <f>ifna(VLookup(V70, Dex!F:K, 5, 0),"")</f>
        <v/>
      </c>
      <c r="T70" s="61" t="str">
        <f>ifna(VLookup(V70, Dex!F:K, 6, 0),"")</f>
        <v>P149</v>
      </c>
      <c r="U70" s="63" t="str">
        <f>ifna(VLookup(V70, Dex!F:L, 7, 0),"")</f>
        <v/>
      </c>
      <c r="V70" s="60" t="str">
        <f t="shared" si="1"/>
        <v>dugtrio</v>
      </c>
    </row>
    <row r="71" ht="31.5" customHeight="1">
      <c r="A71" s="42">
        <v>70.0</v>
      </c>
      <c r="B71" s="42">
        <v>1.0</v>
      </c>
      <c r="C71" s="42">
        <v>3.0</v>
      </c>
      <c r="D71" s="42">
        <v>10.0</v>
      </c>
      <c r="E71" s="42">
        <v>2.0</v>
      </c>
      <c r="F71" s="42">
        <v>4.0</v>
      </c>
      <c r="G71" s="43" t="str">
        <f>ifna(VLookup(V71,Shiny!B:C, 2, 0),"")</f>
        <v/>
      </c>
      <c r="H71" s="64" t="s">
        <v>130</v>
      </c>
      <c r="I71" s="65">
        <v>51.0</v>
      </c>
      <c r="J71" s="47">
        <f>IFNA(VLOOKUP(V71,'Imported Index'!A:B,2,0),1)</f>
        <v>1</v>
      </c>
      <c r="K71" s="69"/>
      <c r="L71" s="44" t="s">
        <v>98</v>
      </c>
      <c r="M71" s="48" t="str">
        <f>ifna(IMAGE("https://pokejungle.net/sprites/typeico/"&amp;lower(VLookup(V71,Type!C:E, 2, 0)&amp;".png")),"")</f>
        <v/>
      </c>
      <c r="N71" s="48" t="str">
        <f>ifna(IMAGE("https://pokejungle.net/sprites/typeico/"&amp;lower(VLookup(V71,Type!C:E, 3, 0)&amp;".png")),"")</f>
        <v/>
      </c>
      <c r="O71" s="42">
        <v>-1.0</v>
      </c>
      <c r="P71" s="66"/>
      <c r="Q71" s="49">
        <f>ifna(VLookup(V71, Dex!F:K, 3, 0),"")</f>
        <v>165</v>
      </c>
      <c r="R71" s="49" t="str">
        <f>ifna(VLookup(V71, Dex!F:K, 4, 0),"")</f>
        <v/>
      </c>
      <c r="S71" s="50" t="str">
        <f>ifna(VLookup(V71, Dex!F:K, 5, 0),"")</f>
        <v/>
      </c>
      <c r="T71" s="49" t="str">
        <f>ifna(VLookup(V71, Dex!F:K, 6, 0),"")</f>
        <v>B067</v>
      </c>
      <c r="U71" s="51" t="str">
        <f>ifna(VLookup(V71, Dex!F:L, 7, 0),"")</f>
        <v/>
      </c>
      <c r="V71" s="66" t="str">
        <f t="shared" si="1"/>
        <v>dugtrio-1</v>
      </c>
    </row>
    <row r="72" ht="31.5" customHeight="1">
      <c r="A72" s="52">
        <v>71.0</v>
      </c>
      <c r="B72" s="52">
        <v>1.0</v>
      </c>
      <c r="C72" s="52">
        <v>3.0</v>
      </c>
      <c r="D72" s="52">
        <v>11.0</v>
      </c>
      <c r="E72" s="52">
        <v>2.0</v>
      </c>
      <c r="F72" s="52">
        <v>5.0</v>
      </c>
      <c r="G72" s="53" t="str">
        <f>ifna(VLookup(V72,Shiny!B:C, 2, 0),"")</f>
        <v/>
      </c>
      <c r="H72" s="54" t="s">
        <v>131</v>
      </c>
      <c r="I72" s="55">
        <v>52.0</v>
      </c>
      <c r="J72" s="56">
        <f>IFNA(VLOOKUP(V72,'Imported Index'!A:B,2,0),1)</f>
        <v>1</v>
      </c>
      <c r="K72" s="68"/>
      <c r="L72" s="58" t="s">
        <v>97</v>
      </c>
      <c r="M72" s="59" t="str">
        <f>ifna(IMAGE("https://pokejungle.net/sprites/typeico/"&amp;lower(VLookup(V72,Type!C:E, 2, 0)&amp;".png")),"")</f>
        <v/>
      </c>
      <c r="N72" s="59" t="str">
        <f>ifna(IMAGE("https://pokejungle.net/sprites/typeico/"&amp;lower(VLookup(V72,Type!C:E, 3, 0)&amp;".png")),"")</f>
        <v/>
      </c>
      <c r="O72" s="60"/>
      <c r="P72" s="60"/>
      <c r="Q72" s="61">
        <f>ifna(VLookup(V72, Dex!F:K, 3, 0),"")</f>
        <v>182</v>
      </c>
      <c r="R72" s="61">
        <f>ifna(VLookup(V72, Dex!F:K, 4, 0),"")</f>
        <v>52</v>
      </c>
      <c r="S72" s="62" t="str">
        <f>ifna(VLookup(V72, Dex!F:K, 5, 0),"")</f>
        <v/>
      </c>
      <c r="T72" s="61" t="str">
        <f>ifna(VLookup(V72, Dex!F:K, 6, 0),"")</f>
        <v>P141</v>
      </c>
      <c r="U72" s="63" t="str">
        <f>ifna(VLookup(V72, Dex!F:L, 7, 0),"")</f>
        <v>H004</v>
      </c>
      <c r="V72" s="60" t="str">
        <f t="shared" si="1"/>
        <v>meowth</v>
      </c>
    </row>
    <row r="73" ht="31.5" customHeight="1">
      <c r="A73" s="42">
        <v>72.0</v>
      </c>
      <c r="B73" s="42">
        <v>1.0</v>
      </c>
      <c r="C73" s="42">
        <v>3.0</v>
      </c>
      <c r="D73" s="42">
        <v>12.0</v>
      </c>
      <c r="E73" s="42">
        <v>2.0</v>
      </c>
      <c r="F73" s="42">
        <v>6.0</v>
      </c>
      <c r="G73" s="43" t="str">
        <f>ifna(VLookup(V73,Shiny!B:C, 2, 0),"")</f>
        <v/>
      </c>
      <c r="H73" s="64" t="s">
        <v>131</v>
      </c>
      <c r="I73" s="65">
        <v>52.0</v>
      </c>
      <c r="J73" s="47">
        <f>IFNA(VLOOKUP(V73,'Imported Index'!A:B,2,0),1)</f>
        <v>1</v>
      </c>
      <c r="K73" s="69"/>
      <c r="L73" s="44" t="s">
        <v>98</v>
      </c>
      <c r="M73" s="48" t="str">
        <f>ifna(IMAGE("https://pokejungle.net/sprites/typeico/"&amp;lower(VLookup(V73,Type!C:E, 2, 0)&amp;".png")),"")</f>
        <v/>
      </c>
      <c r="N73" s="48" t="str">
        <f>ifna(IMAGE("https://pokejungle.net/sprites/typeico/"&amp;lower(VLookup(V73,Type!C:E, 3, 0)&amp;".png")),"")</f>
        <v/>
      </c>
      <c r="O73" s="42">
        <v>-1.0</v>
      </c>
      <c r="P73" s="66"/>
      <c r="Q73" s="49" t="str">
        <f>ifna(VLookup(V73, Dex!F:K, 3, 0),"")</f>
        <v/>
      </c>
      <c r="R73" s="49" t="str">
        <f>ifna(VLookup(V73, Dex!F:K, 4, 0),"")</f>
        <v/>
      </c>
      <c r="S73" s="50" t="str">
        <f>ifna(VLookup(V73, Dex!F:K, 5, 0),"")</f>
        <v/>
      </c>
      <c r="T73" s="49" t="str">
        <f>ifna(VLookup(V73, Dex!F:K, 6, 0),"")</f>
        <v>P141</v>
      </c>
      <c r="U73" s="51" t="str">
        <f>ifna(VLookup(V73, Dex!F:L, 7, 0),"")</f>
        <v>H004</v>
      </c>
      <c r="V73" s="66" t="str">
        <f t="shared" si="1"/>
        <v>meowth-1</v>
      </c>
    </row>
    <row r="74" ht="31.5" customHeight="1">
      <c r="A74" s="52">
        <v>73.0</v>
      </c>
      <c r="B74" s="52">
        <v>1.0</v>
      </c>
      <c r="C74" s="52">
        <v>3.0</v>
      </c>
      <c r="D74" s="52">
        <v>13.0</v>
      </c>
      <c r="E74" s="52">
        <v>3.0</v>
      </c>
      <c r="F74" s="52">
        <v>1.0</v>
      </c>
      <c r="G74" s="53" t="str">
        <f>ifna(VLookup(V74,Shiny!B:C, 2, 0),"")</f>
        <v/>
      </c>
      <c r="H74" s="54" t="s">
        <v>131</v>
      </c>
      <c r="I74" s="55">
        <v>52.0</v>
      </c>
      <c r="J74" s="56">
        <f>IFNA(VLOOKUP(V74,'Imported Index'!A:B,2,0),1)</f>
        <v>1</v>
      </c>
      <c r="K74" s="68"/>
      <c r="L74" s="58" t="s">
        <v>132</v>
      </c>
      <c r="M74" s="59" t="str">
        <f>ifna(IMAGE("https://pokejungle.net/sprites/typeico/"&amp;lower(VLookup(V74,Type!C:E, 2, 0)&amp;".png")),"")</f>
        <v/>
      </c>
      <c r="N74" s="59" t="str">
        <f>ifna(IMAGE("https://pokejungle.net/sprites/typeico/"&amp;lower(VLookup(V74,Type!C:E, 3, 0)&amp;".png")),"")</f>
        <v/>
      </c>
      <c r="O74" s="52">
        <v>-2.0</v>
      </c>
      <c r="P74" s="60"/>
      <c r="Q74" s="61">
        <f>ifna(VLookup(V74, Dex!F:K, 3, 0),"")</f>
        <v>182</v>
      </c>
      <c r="R74" s="61" t="str">
        <f>ifna(VLookup(V74, Dex!F:K, 4, 0),"")</f>
        <v/>
      </c>
      <c r="S74" s="62" t="str">
        <f>ifna(VLookup(V74, Dex!F:K, 5, 0),"")</f>
        <v/>
      </c>
      <c r="T74" s="61" t="str">
        <f>ifna(VLookup(V74, Dex!F:K, 6, 0),"")</f>
        <v>P141</v>
      </c>
      <c r="U74" s="63" t="str">
        <f>ifna(VLookup(V74, Dex!F:L, 7, 0),"")</f>
        <v>H004</v>
      </c>
      <c r="V74" s="60" t="str">
        <f t="shared" si="1"/>
        <v>meowth-2</v>
      </c>
    </row>
    <row r="75" ht="31.5" customHeight="1">
      <c r="A75" s="42">
        <v>74.0</v>
      </c>
      <c r="B75" s="42">
        <v>1.0</v>
      </c>
      <c r="C75" s="42">
        <v>3.0</v>
      </c>
      <c r="D75" s="42">
        <v>14.0</v>
      </c>
      <c r="E75" s="42">
        <v>3.0</v>
      </c>
      <c r="F75" s="42">
        <v>2.0</v>
      </c>
      <c r="G75" s="43" t="str">
        <f>ifna(VLookup(V75,Shiny!B:C, 2, 0),"")</f>
        <v/>
      </c>
      <c r="H75" s="64" t="s">
        <v>133</v>
      </c>
      <c r="I75" s="65">
        <v>53.0</v>
      </c>
      <c r="J75" s="47">
        <f>IFNA(VLOOKUP(V75,'Imported Index'!A:B,2,0),1)</f>
        <v>1</v>
      </c>
      <c r="K75" s="69"/>
      <c r="L75" s="44" t="s">
        <v>97</v>
      </c>
      <c r="M75" s="48" t="str">
        <f>ifna(IMAGE("https://pokejungle.net/sprites/typeico/"&amp;lower(VLookup(V75,Type!C:E, 2, 0)&amp;".png")),"")</f>
        <v/>
      </c>
      <c r="N75" s="48" t="str">
        <f>ifna(IMAGE("https://pokejungle.net/sprites/typeico/"&amp;lower(VLookup(V75,Type!C:E, 3, 0)&amp;".png")),"")</f>
        <v/>
      </c>
      <c r="O75" s="66"/>
      <c r="P75" s="66"/>
      <c r="Q75" s="49">
        <f>ifna(VLookup(V75, Dex!F:K, 3, 0),"")</f>
        <v>184</v>
      </c>
      <c r="R75" s="49">
        <f>ifna(VLookup(V75, Dex!F:K, 4, 0),"")</f>
        <v>53</v>
      </c>
      <c r="S75" s="50" t="str">
        <f>ifna(VLookup(V75, Dex!F:K, 5, 0),"")</f>
        <v/>
      </c>
      <c r="T75" s="49" t="str">
        <f>ifna(VLookup(V75, Dex!F:K, 6, 0),"")</f>
        <v>P142</v>
      </c>
      <c r="U75" s="51" t="str">
        <f>ifna(VLookup(V75, Dex!F:L, 7, 0),"")</f>
        <v>H005</v>
      </c>
      <c r="V75" s="66" t="str">
        <f t="shared" si="1"/>
        <v>persian</v>
      </c>
    </row>
    <row r="76" ht="31.5" customHeight="1">
      <c r="A76" s="52">
        <v>75.0</v>
      </c>
      <c r="B76" s="52">
        <v>1.0</v>
      </c>
      <c r="C76" s="52">
        <v>3.0</v>
      </c>
      <c r="D76" s="52">
        <v>15.0</v>
      </c>
      <c r="E76" s="52">
        <v>3.0</v>
      </c>
      <c r="F76" s="52">
        <v>3.0</v>
      </c>
      <c r="G76" s="53" t="str">
        <f>ifna(VLookup(V76,Shiny!B:C, 2, 0),"")</f>
        <v/>
      </c>
      <c r="H76" s="54" t="s">
        <v>133</v>
      </c>
      <c r="I76" s="55">
        <v>53.0</v>
      </c>
      <c r="J76" s="56">
        <f>IFNA(VLOOKUP(V76,'Imported Index'!A:B,2,0),1)</f>
        <v>1</v>
      </c>
      <c r="K76" s="68"/>
      <c r="L76" s="58" t="s">
        <v>98</v>
      </c>
      <c r="M76" s="59" t="str">
        <f>ifna(IMAGE("https://pokejungle.net/sprites/typeico/"&amp;lower(VLookup(V76,Type!C:E, 2, 0)&amp;".png")),"")</f>
        <v/>
      </c>
      <c r="N76" s="59" t="str">
        <f>ifna(IMAGE("https://pokejungle.net/sprites/typeico/"&amp;lower(VLookup(V76,Type!C:E, 3, 0)&amp;".png")),"")</f>
        <v/>
      </c>
      <c r="O76" s="52">
        <v>-1.0</v>
      </c>
      <c r="P76" s="60"/>
      <c r="Q76" s="61" t="str">
        <f>ifna(VLookup(V76, Dex!F:K, 3, 0),"")</f>
        <v/>
      </c>
      <c r="R76" s="61" t="str">
        <f>ifna(VLookup(V76, Dex!F:K, 4, 0),"")</f>
        <v/>
      </c>
      <c r="S76" s="62" t="str">
        <f>ifna(VLookup(V76, Dex!F:K, 5, 0),"")</f>
        <v/>
      </c>
      <c r="T76" s="61" t="str">
        <f>ifna(VLookup(V76, Dex!F:K, 6, 0),"")</f>
        <v>P142</v>
      </c>
      <c r="U76" s="63" t="str">
        <f>ifna(VLookup(V76, Dex!F:L, 7, 0),"")</f>
        <v>H005</v>
      </c>
      <c r="V76" s="60" t="str">
        <f t="shared" si="1"/>
        <v>persian-1</v>
      </c>
    </row>
    <row r="77" ht="31.5" customHeight="1">
      <c r="A77" s="42">
        <v>76.0</v>
      </c>
      <c r="B77" s="42">
        <v>1.0</v>
      </c>
      <c r="C77" s="42">
        <v>3.0</v>
      </c>
      <c r="D77" s="42">
        <v>16.0</v>
      </c>
      <c r="E77" s="42">
        <v>3.0</v>
      </c>
      <c r="F77" s="42">
        <v>4.0</v>
      </c>
      <c r="G77" s="43" t="str">
        <f>ifna(VLookup(V77,Shiny!B:C, 2, 0),"")</f>
        <v/>
      </c>
      <c r="H77" s="64" t="s">
        <v>134</v>
      </c>
      <c r="I77" s="65">
        <v>54.0</v>
      </c>
      <c r="J77" s="47">
        <f>IFNA(VLOOKUP(V77,'Imported Index'!A:B,2,0),1)</f>
        <v>1</v>
      </c>
      <c r="K77" s="69"/>
      <c r="L77" s="44"/>
      <c r="M77" s="48" t="str">
        <f>ifna(IMAGE("https://pokejungle.net/sprites/typeico/"&amp;lower(VLookup(V77,Type!C:E, 2, 0)&amp;".png")),"")</f>
        <v/>
      </c>
      <c r="N77" s="48" t="str">
        <f>ifna(IMAGE("https://pokejungle.net/sprites/typeico/"&amp;lower(VLookup(V77,Type!C:E, 3, 0)&amp;".png")),"")</f>
        <v/>
      </c>
      <c r="O77" s="66"/>
      <c r="P77" s="66"/>
      <c r="Q77" s="49" t="str">
        <f>ifna(VLookup(V77, Dex!F:K, 3, 0),"")</f>
        <v>A146</v>
      </c>
      <c r="R77" s="49">
        <f>ifna(VLookup(V77, Dex!F:K, 4, 0),"")</f>
        <v>54</v>
      </c>
      <c r="S77" s="50">
        <f>ifna(VLookup(V77, Dex!F:K, 5, 0),"")</f>
        <v>68</v>
      </c>
      <c r="T77" s="49" t="str">
        <f>ifna(VLookup(V77, Dex!F:K, 6, 0),"")</f>
        <v>P055</v>
      </c>
      <c r="U77" s="51" t="str">
        <f>ifna(VLookup(V77, Dex!F:L, 7, 0),"")</f>
        <v/>
      </c>
      <c r="V77" s="66" t="str">
        <f t="shared" si="1"/>
        <v>psyduck</v>
      </c>
    </row>
    <row r="78" ht="31.5" customHeight="1">
      <c r="A78" s="52">
        <v>77.0</v>
      </c>
      <c r="B78" s="52">
        <v>1.0</v>
      </c>
      <c r="C78" s="52">
        <v>3.0</v>
      </c>
      <c r="D78" s="52">
        <v>17.0</v>
      </c>
      <c r="E78" s="52">
        <v>3.0</v>
      </c>
      <c r="F78" s="52">
        <v>5.0</v>
      </c>
      <c r="G78" s="53" t="str">
        <f>ifna(VLookup(V78,Shiny!B:C, 2, 0),"")</f>
        <v/>
      </c>
      <c r="H78" s="54" t="s">
        <v>135</v>
      </c>
      <c r="I78" s="55">
        <v>55.0</v>
      </c>
      <c r="J78" s="56">
        <f>IFNA(VLOOKUP(V78,'Imported Index'!A:B,2,0),1)</f>
        <v>1</v>
      </c>
      <c r="K78" s="68"/>
      <c r="L78" s="58"/>
      <c r="M78" s="59" t="str">
        <f>ifna(IMAGE("https://pokejungle.net/sprites/typeico/"&amp;lower(VLookup(V78,Type!C:E, 2, 0)&amp;".png")),"")</f>
        <v/>
      </c>
      <c r="N78" s="59" t="str">
        <f>ifna(IMAGE("https://pokejungle.net/sprites/typeico/"&amp;lower(VLookup(V78,Type!C:E, 3, 0)&amp;".png")),"")</f>
        <v/>
      </c>
      <c r="O78" s="60"/>
      <c r="P78" s="60"/>
      <c r="Q78" s="61" t="str">
        <f>ifna(VLookup(V78, Dex!F:K, 3, 0),"")</f>
        <v>A147</v>
      </c>
      <c r="R78" s="61">
        <f>ifna(VLookup(V78, Dex!F:K, 4, 0),"")</f>
        <v>55</v>
      </c>
      <c r="S78" s="62">
        <f>ifna(VLookup(V78, Dex!F:K, 5, 0),"")</f>
        <v>69</v>
      </c>
      <c r="T78" s="61" t="str">
        <f>ifna(VLookup(V78, Dex!F:K, 6, 0),"")</f>
        <v>P056</v>
      </c>
      <c r="U78" s="63" t="str">
        <f>ifna(VLookup(V78, Dex!F:L, 7, 0),"")</f>
        <v/>
      </c>
      <c r="V78" s="60" t="str">
        <f t="shared" si="1"/>
        <v>golduck</v>
      </c>
    </row>
    <row r="79" ht="31.5" customHeight="1">
      <c r="A79" s="42">
        <v>78.0</v>
      </c>
      <c r="B79" s="42">
        <v>1.0</v>
      </c>
      <c r="C79" s="42">
        <v>3.0</v>
      </c>
      <c r="D79" s="42">
        <v>18.0</v>
      </c>
      <c r="E79" s="42">
        <v>3.0</v>
      </c>
      <c r="F79" s="42">
        <v>6.0</v>
      </c>
      <c r="G79" s="43" t="str">
        <f>ifna(VLookup(V79,Shiny!B:C, 2, 0),"")</f>
        <v/>
      </c>
      <c r="H79" s="64" t="s">
        <v>136</v>
      </c>
      <c r="I79" s="65">
        <v>56.0</v>
      </c>
      <c r="J79" s="47">
        <f>IFNA(VLOOKUP(V79,'Imported Index'!A:B,2,0),1)</f>
        <v>1</v>
      </c>
      <c r="K79" s="69"/>
      <c r="L79" s="44"/>
      <c r="M79" s="48" t="str">
        <f>ifna(IMAGE("https://pokejungle.net/sprites/typeico/"&amp;lower(VLookup(V79,Type!C:E, 2, 0)&amp;".png")),"")</f>
        <v/>
      </c>
      <c r="N79" s="48" t="str">
        <f>ifna(IMAGE("https://pokejungle.net/sprites/typeico/"&amp;lower(VLookup(V79,Type!C:E, 3, 0)&amp;".png")),"")</f>
        <v/>
      </c>
      <c r="O79" s="66"/>
      <c r="P79" s="66"/>
      <c r="Q79" s="49" t="str">
        <f>ifna(VLookup(V79, Dex!F:K, 3, 0),"")</f>
        <v/>
      </c>
      <c r="R79" s="49">
        <f>ifna(VLookup(V79, Dex!F:K, 4, 0),"")</f>
        <v>56</v>
      </c>
      <c r="S79" s="50" t="str">
        <f>ifna(VLookup(V79, Dex!F:K, 5, 0),"")</f>
        <v/>
      </c>
      <c r="T79" s="49" t="str">
        <f>ifna(VLookup(V79, Dex!F:K, 6, 0),"")</f>
        <v>P158</v>
      </c>
      <c r="U79" s="51" t="str">
        <f>ifna(VLookup(V79, Dex!F:L, 7, 0),"")</f>
        <v>H001</v>
      </c>
      <c r="V79" s="66" t="str">
        <f t="shared" si="1"/>
        <v>mankey</v>
      </c>
    </row>
    <row r="80" ht="31.5" customHeight="1">
      <c r="A80" s="52">
        <v>79.0</v>
      </c>
      <c r="B80" s="52">
        <v>1.0</v>
      </c>
      <c r="C80" s="52">
        <v>3.0</v>
      </c>
      <c r="D80" s="52">
        <v>19.0</v>
      </c>
      <c r="E80" s="52">
        <v>4.0</v>
      </c>
      <c r="F80" s="52">
        <v>1.0</v>
      </c>
      <c r="G80" s="53" t="str">
        <f>ifna(VLookup(V80,Shiny!B:C, 2, 0),"")</f>
        <v/>
      </c>
      <c r="H80" s="54" t="s">
        <v>137</v>
      </c>
      <c r="I80" s="55">
        <v>57.0</v>
      </c>
      <c r="J80" s="56">
        <f>IFNA(VLOOKUP(V80,'Imported Index'!A:B,2,0),1)</f>
        <v>1</v>
      </c>
      <c r="K80" s="68"/>
      <c r="L80" s="58"/>
      <c r="M80" s="59" t="str">
        <f>ifna(IMAGE("https://pokejungle.net/sprites/typeico/"&amp;lower(VLookup(V80,Type!C:E, 2, 0)&amp;".png")),"")</f>
        <v/>
      </c>
      <c r="N80" s="59" t="str">
        <f>ifna(IMAGE("https://pokejungle.net/sprites/typeico/"&amp;lower(VLookup(V80,Type!C:E, 3, 0)&amp;".png")),"")</f>
        <v/>
      </c>
      <c r="O80" s="60"/>
      <c r="P80" s="60"/>
      <c r="Q80" s="61" t="str">
        <f>ifna(VLookup(V80, Dex!F:K, 3, 0),"")</f>
        <v/>
      </c>
      <c r="R80" s="61">
        <f>ifna(VLookup(V80, Dex!F:K, 4, 0),"")</f>
        <v>57</v>
      </c>
      <c r="S80" s="62" t="str">
        <f>ifna(VLookup(V80, Dex!F:K, 5, 0),"")</f>
        <v/>
      </c>
      <c r="T80" s="61" t="str">
        <f>ifna(VLookup(V80, Dex!F:K, 6, 0),"")</f>
        <v>P159</v>
      </c>
      <c r="U80" s="63" t="str">
        <f>ifna(VLookup(V80, Dex!F:L, 7, 0),"")</f>
        <v>H002</v>
      </c>
      <c r="V80" s="60" t="str">
        <f t="shared" si="1"/>
        <v>primeape</v>
      </c>
    </row>
    <row r="81" ht="31.5" customHeight="1">
      <c r="A81" s="42">
        <v>80.0</v>
      </c>
      <c r="B81" s="42">
        <v>1.0</v>
      </c>
      <c r="C81" s="42">
        <v>3.0</v>
      </c>
      <c r="D81" s="42">
        <v>20.0</v>
      </c>
      <c r="E81" s="42">
        <v>4.0</v>
      </c>
      <c r="F81" s="42">
        <v>2.0</v>
      </c>
      <c r="G81" s="43" t="str">
        <f>ifna(VLookup(V81,Shiny!B:C, 2, 0),"")</f>
        <v/>
      </c>
      <c r="H81" s="64" t="s">
        <v>138</v>
      </c>
      <c r="I81" s="65">
        <v>58.0</v>
      </c>
      <c r="J81" s="47">
        <f>IFNA(VLOOKUP(V81,'Imported Index'!A:B,2,0),1)</f>
        <v>1</v>
      </c>
      <c r="K81" s="69"/>
      <c r="L81" s="44" t="s">
        <v>97</v>
      </c>
      <c r="M81" s="48" t="str">
        <f>ifna(IMAGE("https://pokejungle.net/sprites/typeico/"&amp;lower(VLookup(V81,Type!C:E, 2, 0)&amp;".png")),"")</f>
        <v/>
      </c>
      <c r="N81" s="48" t="str">
        <f>ifna(IMAGE("https://pokejungle.net/sprites/typeico/"&amp;lower(VLookup(V81,Type!C:E, 3, 0)&amp;".png")),"")</f>
        <v/>
      </c>
      <c r="O81" s="66"/>
      <c r="P81" s="66"/>
      <c r="Q81" s="49">
        <f>ifna(VLookup(V81, Dex!F:K, 3, 0),"")</f>
        <v>70</v>
      </c>
      <c r="R81" s="49">
        <f>ifna(VLookup(V81, Dex!F:K, 4, 0),"")</f>
        <v>58</v>
      </c>
      <c r="S81" s="50" t="str">
        <f>ifna(VLookup(V81, Dex!F:K, 5, 0),"")</f>
        <v/>
      </c>
      <c r="T81" s="49" t="str">
        <f>ifna(VLookup(V81, Dex!F:K, 6, 0),"")</f>
        <v>P213</v>
      </c>
      <c r="U81" s="51" t="str">
        <f>ifna(VLookup(V81, Dex!F:L, 7, 0),"")</f>
        <v/>
      </c>
      <c r="V81" s="66" t="str">
        <f t="shared" si="1"/>
        <v>growlithe</v>
      </c>
    </row>
    <row r="82" ht="31.5" customHeight="1">
      <c r="A82" s="52">
        <v>81.0</v>
      </c>
      <c r="B82" s="52">
        <v>1.0</v>
      </c>
      <c r="C82" s="52">
        <v>3.0</v>
      </c>
      <c r="D82" s="52">
        <v>21.0</v>
      </c>
      <c r="E82" s="52">
        <v>4.0</v>
      </c>
      <c r="F82" s="52">
        <v>3.0</v>
      </c>
      <c r="G82" s="53" t="str">
        <f>ifna(VLookup(V82,Shiny!B:C, 2, 0),"")</f>
        <v/>
      </c>
      <c r="H82" s="54" t="s">
        <v>138</v>
      </c>
      <c r="I82" s="55">
        <v>58.0</v>
      </c>
      <c r="J82" s="56">
        <f>IFNA(VLOOKUP(V82,'Imported Index'!A:B,2,0),1)</f>
        <v>1</v>
      </c>
      <c r="K82" s="68"/>
      <c r="L82" s="58" t="s">
        <v>139</v>
      </c>
      <c r="M82" s="59" t="str">
        <f>ifna(IMAGE("https://pokejungle.net/sprites/typeico/"&amp;lower(VLookup(V82,Type!C:E, 2, 0)&amp;".png")),"")</f>
        <v/>
      </c>
      <c r="N82" s="59" t="str">
        <f>ifna(IMAGE("https://pokejungle.net/sprites/typeico/"&amp;lower(VLookup(V82,Type!C:E, 3, 0)&amp;".png")),"")</f>
        <v/>
      </c>
      <c r="O82" s="52">
        <v>-1.0</v>
      </c>
      <c r="P82" s="60"/>
      <c r="Q82" s="61" t="str">
        <f>ifna(VLookup(V82, Dex!F:K, 3, 0),"")</f>
        <v/>
      </c>
      <c r="R82" s="61" t="str">
        <f>ifna(VLookup(V82, Dex!F:K, 4, 0),"")</f>
        <v/>
      </c>
      <c r="S82" s="62">
        <f>ifna(VLookup(V82, Dex!F:K, 5, 0),"")</f>
        <v>150</v>
      </c>
      <c r="T82" s="61" t="str">
        <f>ifna(VLookup(V82, Dex!F:K, 6, 0),"")</f>
        <v>P213</v>
      </c>
      <c r="U82" s="63" t="str">
        <f>ifna(VLookup(V82, Dex!F:L, 7, 0),"")</f>
        <v/>
      </c>
      <c r="V82" s="60" t="str">
        <f t="shared" si="1"/>
        <v>growlithe-1</v>
      </c>
    </row>
    <row r="83" ht="31.5" customHeight="1">
      <c r="A83" s="42">
        <v>82.0</v>
      </c>
      <c r="B83" s="42">
        <v>1.0</v>
      </c>
      <c r="C83" s="42">
        <v>3.0</v>
      </c>
      <c r="D83" s="42">
        <v>22.0</v>
      </c>
      <c r="E83" s="42">
        <v>4.0</v>
      </c>
      <c r="F83" s="42">
        <v>4.0</v>
      </c>
      <c r="G83" s="43" t="str">
        <f>ifna(VLookup(V83,Shiny!B:C, 2, 0),"")</f>
        <v/>
      </c>
      <c r="H83" s="64" t="s">
        <v>140</v>
      </c>
      <c r="I83" s="65">
        <v>59.0</v>
      </c>
      <c r="J83" s="47">
        <f>IFNA(VLOOKUP(V83,'Imported Index'!A:B,2,0),1)</f>
        <v>1</v>
      </c>
      <c r="K83" s="69"/>
      <c r="L83" s="44" t="s">
        <v>97</v>
      </c>
      <c r="M83" s="48" t="str">
        <f>ifna(IMAGE("https://pokejungle.net/sprites/typeico/"&amp;lower(VLookup(V83,Type!C:E, 2, 0)&amp;".png")),"")</f>
        <v/>
      </c>
      <c r="N83" s="48" t="str">
        <f>ifna(IMAGE("https://pokejungle.net/sprites/typeico/"&amp;lower(VLookup(V83,Type!C:E, 3, 0)&amp;".png")),"")</f>
        <v/>
      </c>
      <c r="O83" s="66"/>
      <c r="P83" s="66"/>
      <c r="Q83" s="49">
        <f>ifna(VLookup(V83, Dex!F:K, 3, 0),"")</f>
        <v>71</v>
      </c>
      <c r="R83" s="49">
        <f>ifna(VLookup(V83, Dex!F:K, 4, 0),"")</f>
        <v>59</v>
      </c>
      <c r="S83" s="50" t="str">
        <f>ifna(VLookup(V83, Dex!F:K, 5, 0),"")</f>
        <v/>
      </c>
      <c r="T83" s="49" t="str">
        <f>ifna(VLookup(V83, Dex!F:K, 6, 0),"")</f>
        <v>P214</v>
      </c>
      <c r="U83" s="51" t="str">
        <f>ifna(VLookup(V83, Dex!F:L, 7, 0),"")</f>
        <v/>
      </c>
      <c r="V83" s="66" t="str">
        <f t="shared" si="1"/>
        <v>arcanine</v>
      </c>
    </row>
    <row r="84" ht="31.5" customHeight="1">
      <c r="A84" s="52">
        <v>83.0</v>
      </c>
      <c r="B84" s="52">
        <v>1.0</v>
      </c>
      <c r="C84" s="52">
        <v>3.0</v>
      </c>
      <c r="D84" s="52">
        <v>23.0</v>
      </c>
      <c r="E84" s="52">
        <v>4.0</v>
      </c>
      <c r="F84" s="52">
        <v>5.0</v>
      </c>
      <c r="G84" s="53" t="str">
        <f>ifna(VLookup(V84,Shiny!B:C, 2, 0),"")</f>
        <v/>
      </c>
      <c r="H84" s="54" t="s">
        <v>140</v>
      </c>
      <c r="I84" s="55">
        <v>59.0</v>
      </c>
      <c r="J84" s="56">
        <f>IFNA(VLOOKUP(V84,'Imported Index'!A:B,2,0),1)</f>
        <v>1</v>
      </c>
      <c r="K84" s="68"/>
      <c r="L84" s="58" t="s">
        <v>139</v>
      </c>
      <c r="M84" s="59" t="str">
        <f>ifna(IMAGE("https://pokejungle.net/sprites/typeico/"&amp;lower(VLookup(V84,Type!C:E, 2, 0)&amp;".png")),"")</f>
        <v/>
      </c>
      <c r="N84" s="59" t="str">
        <f>ifna(IMAGE("https://pokejungle.net/sprites/typeico/"&amp;lower(VLookup(V84,Type!C:E, 3, 0)&amp;".png")),"")</f>
        <v/>
      </c>
      <c r="O84" s="52">
        <v>-1.0</v>
      </c>
      <c r="P84" s="60"/>
      <c r="Q84" s="61" t="str">
        <f>ifna(VLookup(V84, Dex!F:K, 3, 0),"")</f>
        <v/>
      </c>
      <c r="R84" s="61" t="str">
        <f>ifna(VLookup(V84, Dex!F:K, 4, 0),"")</f>
        <v/>
      </c>
      <c r="S84" s="62">
        <f>ifna(VLookup(V84, Dex!F:K, 5, 0),"")</f>
        <v>151</v>
      </c>
      <c r="T84" s="61" t="str">
        <f>ifna(VLookup(V84, Dex!F:K, 6, 0),"")</f>
        <v>P214</v>
      </c>
      <c r="U84" s="63" t="str">
        <f>ifna(VLookup(V84, Dex!F:L, 7, 0),"")</f>
        <v/>
      </c>
      <c r="V84" s="60" t="str">
        <f t="shared" si="1"/>
        <v>arcanine-1</v>
      </c>
    </row>
    <row r="85" ht="31.5" customHeight="1">
      <c r="A85" s="42">
        <v>84.0</v>
      </c>
      <c r="B85" s="42">
        <v>1.0</v>
      </c>
      <c r="C85" s="42">
        <v>3.0</v>
      </c>
      <c r="D85" s="42">
        <v>24.0</v>
      </c>
      <c r="E85" s="42">
        <v>4.0</v>
      </c>
      <c r="F85" s="42">
        <v>6.0</v>
      </c>
      <c r="G85" s="43" t="str">
        <f>ifna(VLookup(V85,Shiny!B:C, 2, 0),"")</f>
        <v/>
      </c>
      <c r="H85" s="64" t="s">
        <v>141</v>
      </c>
      <c r="I85" s="65">
        <v>60.0</v>
      </c>
      <c r="J85" s="47">
        <f>IFNA(VLOOKUP(V85,'Imported Index'!A:B,2,0),1)</f>
        <v>1</v>
      </c>
      <c r="K85" s="44"/>
      <c r="L85" s="44"/>
      <c r="M85" s="48" t="str">
        <f>ifna(IMAGE("https://pokejungle.net/sprites/typeico/"&amp;lower(VLookup(V85,Type!C:E, 2, 0)&amp;".png")),"")</f>
        <v/>
      </c>
      <c r="N85" s="48" t="str">
        <f>ifna(IMAGE("https://pokejungle.net/sprites/typeico/"&amp;lower(VLookup(V85,Type!C:E, 3, 0)&amp;".png")),"")</f>
        <v/>
      </c>
      <c r="O85" s="66"/>
      <c r="P85" s="66"/>
      <c r="Q85" s="49" t="str">
        <f>ifna(VLookup(V85, Dex!F:K, 3, 0),"")</f>
        <v>A142</v>
      </c>
      <c r="R85" s="49">
        <f>ifna(VLookup(V85, Dex!F:K, 4, 0),"")</f>
        <v>60</v>
      </c>
      <c r="S85" s="50" t="str">
        <f>ifna(VLookup(V85, Dex!F:K, 5, 0),"")</f>
        <v/>
      </c>
      <c r="T85" s="49" t="str">
        <f>ifna(VLookup(V85, Dex!F:K, 6, 0),"")</f>
        <v>K039</v>
      </c>
      <c r="U85" s="51" t="str">
        <f>ifna(VLookup(V85, Dex!F:L, 7, 0),"")</f>
        <v/>
      </c>
      <c r="V85" s="66" t="str">
        <f t="shared" si="1"/>
        <v>poliwag</v>
      </c>
    </row>
    <row r="86" ht="31.5" customHeight="1">
      <c r="A86" s="52">
        <v>85.0</v>
      </c>
      <c r="B86" s="52">
        <v>1.0</v>
      </c>
      <c r="C86" s="52">
        <v>3.0</v>
      </c>
      <c r="D86" s="52">
        <v>25.0</v>
      </c>
      <c r="E86" s="52">
        <v>5.0</v>
      </c>
      <c r="F86" s="52">
        <v>1.0</v>
      </c>
      <c r="G86" s="53" t="str">
        <f>ifna(VLookup(V86,Shiny!B:C, 2, 0),"")</f>
        <v/>
      </c>
      <c r="H86" s="54" t="s">
        <v>142</v>
      </c>
      <c r="I86" s="55">
        <v>61.0</v>
      </c>
      <c r="J86" s="56">
        <f>IFNA(VLOOKUP(V86,'Imported Index'!A:B,2,0),1)</f>
        <v>1</v>
      </c>
      <c r="K86" s="58"/>
      <c r="L86" s="58"/>
      <c r="M86" s="59" t="str">
        <f>ifna(IMAGE("https://pokejungle.net/sprites/typeico/"&amp;lower(VLookup(V86,Type!C:E, 2, 0)&amp;".png")),"")</f>
        <v/>
      </c>
      <c r="N86" s="59" t="str">
        <f>ifna(IMAGE("https://pokejungle.net/sprites/typeico/"&amp;lower(VLookup(V86,Type!C:E, 3, 0)&amp;".png")),"")</f>
        <v/>
      </c>
      <c r="O86" s="60"/>
      <c r="P86" s="60"/>
      <c r="Q86" s="61" t="str">
        <f>ifna(VLookup(V86, Dex!F:K, 3, 0),"")</f>
        <v>A143</v>
      </c>
      <c r="R86" s="61">
        <f>ifna(VLookup(V86, Dex!F:K, 4, 0),"")</f>
        <v>61</v>
      </c>
      <c r="S86" s="62" t="str">
        <f>ifna(VLookup(V86, Dex!F:K, 5, 0),"")</f>
        <v/>
      </c>
      <c r="T86" s="61" t="str">
        <f>ifna(VLookup(V86, Dex!F:K, 6, 0),"")</f>
        <v>K040</v>
      </c>
      <c r="U86" s="63" t="str">
        <f>ifna(VLookup(V86, Dex!F:L, 7, 0),"")</f>
        <v/>
      </c>
      <c r="V86" s="60" t="str">
        <f t="shared" si="1"/>
        <v>poliwhirl</v>
      </c>
    </row>
    <row r="87" ht="31.5" customHeight="1">
      <c r="A87" s="42">
        <v>86.0</v>
      </c>
      <c r="B87" s="42">
        <v>1.0</v>
      </c>
      <c r="C87" s="42">
        <v>3.0</v>
      </c>
      <c r="D87" s="42">
        <v>26.0</v>
      </c>
      <c r="E87" s="42">
        <v>5.0</v>
      </c>
      <c r="F87" s="42">
        <v>2.0</v>
      </c>
      <c r="G87" s="43" t="str">
        <f>ifna(VLookup(V87,Shiny!B:C, 2, 0),"")</f>
        <v/>
      </c>
      <c r="H87" s="64" t="s">
        <v>143</v>
      </c>
      <c r="I87" s="65">
        <v>62.0</v>
      </c>
      <c r="J87" s="47">
        <f>IFNA(VLOOKUP(V87,'Imported Index'!A:B,2,0),1)</f>
        <v>1</v>
      </c>
      <c r="K87" s="44"/>
      <c r="L87" s="44"/>
      <c r="M87" s="48" t="str">
        <f>ifna(IMAGE("https://pokejungle.net/sprites/typeico/"&amp;lower(VLookup(V87,Type!C:E, 2, 0)&amp;".png")),"")</f>
        <v/>
      </c>
      <c r="N87" s="48" t="str">
        <f>ifna(IMAGE("https://pokejungle.net/sprites/typeico/"&amp;lower(VLookup(V87,Type!C:E, 3, 0)&amp;".png")),"")</f>
        <v/>
      </c>
      <c r="O87" s="66"/>
      <c r="P87" s="66"/>
      <c r="Q87" s="49" t="str">
        <f>ifna(VLookup(V87, Dex!F:K, 3, 0),"")</f>
        <v>A144</v>
      </c>
      <c r="R87" s="49">
        <f>ifna(VLookup(V87, Dex!F:K, 4, 0),"")</f>
        <v>62</v>
      </c>
      <c r="S87" s="50" t="str">
        <f>ifna(VLookup(V87, Dex!F:K, 5, 0),"")</f>
        <v/>
      </c>
      <c r="T87" s="49" t="str">
        <f>ifna(VLookup(V87, Dex!F:K, 6, 0),"")</f>
        <v>K041</v>
      </c>
      <c r="U87" s="51" t="str">
        <f>ifna(VLookup(V87, Dex!F:L, 7, 0),"")</f>
        <v/>
      </c>
      <c r="V87" s="66" t="str">
        <f t="shared" si="1"/>
        <v>poliwrath</v>
      </c>
    </row>
    <row r="88" ht="31.5" customHeight="1">
      <c r="A88" s="52">
        <v>87.0</v>
      </c>
      <c r="B88" s="52">
        <v>1.0</v>
      </c>
      <c r="C88" s="52">
        <v>3.0</v>
      </c>
      <c r="D88" s="52">
        <v>27.0</v>
      </c>
      <c r="E88" s="52">
        <v>5.0</v>
      </c>
      <c r="F88" s="52">
        <v>3.0</v>
      </c>
      <c r="G88" s="53" t="str">
        <f>ifna(VLookup(V88,Shiny!B:C, 2, 0),"")</f>
        <v/>
      </c>
      <c r="H88" s="54" t="s">
        <v>144</v>
      </c>
      <c r="I88" s="55">
        <v>63.0</v>
      </c>
      <c r="J88" s="56">
        <f>IFNA(VLOOKUP(V88,'Imported Index'!A:B,2,0),1)</f>
        <v>1</v>
      </c>
      <c r="K88" s="58"/>
      <c r="L88" s="58"/>
      <c r="M88" s="59" t="str">
        <f>ifna(IMAGE("https://pokejungle.net/sprites/typeico/"&amp;lower(VLookup(V88,Type!C:E, 2, 0)&amp;".png")),"")</f>
        <v/>
      </c>
      <c r="N88" s="59" t="str">
        <f>ifna(IMAGE("https://pokejungle.net/sprites/typeico/"&amp;lower(VLookup(V88,Type!C:E, 3, 0)&amp;".png")),"")</f>
        <v/>
      </c>
      <c r="O88" s="60"/>
      <c r="P88" s="60"/>
      <c r="Q88" s="61" t="str">
        <f>ifna(VLookup(V88, Dex!F:K, 3, 0),"")</f>
        <v>A031</v>
      </c>
      <c r="R88" s="61">
        <f>ifna(VLookup(V88, Dex!F:K, 4, 0),"")</f>
        <v>63</v>
      </c>
      <c r="S88" s="62">
        <f>ifna(VLookup(V88, Dex!F:K, 5, 0),"")</f>
        <v>58</v>
      </c>
      <c r="T88" s="61" t="str">
        <f>ifna(VLookup(V88, Dex!F:K, 6, 0),"")</f>
        <v/>
      </c>
      <c r="U88" s="63">
        <f>ifna(VLookup(V88, Dex!F:L, 7, 0),"")</f>
        <v>62</v>
      </c>
      <c r="V88" s="60" t="str">
        <f t="shared" si="1"/>
        <v>abra</v>
      </c>
    </row>
    <row r="89" ht="31.5" customHeight="1">
      <c r="A89" s="42">
        <v>88.0</v>
      </c>
      <c r="B89" s="42">
        <v>1.0</v>
      </c>
      <c r="C89" s="42">
        <v>3.0</v>
      </c>
      <c r="D89" s="42">
        <v>28.0</v>
      </c>
      <c r="E89" s="42">
        <v>5.0</v>
      </c>
      <c r="F89" s="42">
        <v>4.0</v>
      </c>
      <c r="G89" s="43" t="str">
        <f>ifna(VLookup(V89,Shiny!B:C, 2, 0),"")</f>
        <v/>
      </c>
      <c r="H89" s="64" t="s">
        <v>145</v>
      </c>
      <c r="I89" s="65">
        <v>64.0</v>
      </c>
      <c r="J89" s="47">
        <f>IFNA(VLOOKUP(V89,'Imported Index'!A:B,2,0),1)</f>
        <v>1</v>
      </c>
      <c r="K89" s="44"/>
      <c r="L89" s="44"/>
      <c r="M89" s="48" t="str">
        <f>ifna(IMAGE("https://pokejungle.net/sprites/typeico/"&amp;lower(VLookup(V89,Type!C:E, 2, 0)&amp;".png")),"")</f>
        <v/>
      </c>
      <c r="N89" s="48" t="str">
        <f>ifna(IMAGE("https://pokejungle.net/sprites/typeico/"&amp;lower(VLookup(V89,Type!C:E, 3, 0)&amp;".png")),"")</f>
        <v/>
      </c>
      <c r="O89" s="66"/>
      <c r="P89" s="66"/>
      <c r="Q89" s="49" t="str">
        <f>ifna(VLookup(V89, Dex!F:K, 3, 0),"")</f>
        <v>A032</v>
      </c>
      <c r="R89" s="49">
        <f>ifna(VLookup(V89, Dex!F:K, 4, 0),"")</f>
        <v>64</v>
      </c>
      <c r="S89" s="50">
        <f>ifna(VLookup(V89, Dex!F:K, 5, 0),"")</f>
        <v>59</v>
      </c>
      <c r="T89" s="49" t="str">
        <f>ifna(VLookup(V89, Dex!F:K, 6, 0),"")</f>
        <v/>
      </c>
      <c r="U89" s="51">
        <f>ifna(VLookup(V89, Dex!F:L, 7, 0),"")</f>
        <v>63</v>
      </c>
      <c r="V89" s="66" t="str">
        <f t="shared" si="1"/>
        <v>kadabra</v>
      </c>
    </row>
    <row r="90" ht="31.5" customHeight="1">
      <c r="A90" s="52">
        <v>89.0</v>
      </c>
      <c r="B90" s="52">
        <v>1.0</v>
      </c>
      <c r="C90" s="52">
        <v>3.0</v>
      </c>
      <c r="D90" s="52">
        <v>29.0</v>
      </c>
      <c r="E90" s="52">
        <v>5.0</v>
      </c>
      <c r="F90" s="52">
        <v>5.0</v>
      </c>
      <c r="G90" s="53" t="str">
        <f>ifna(VLookup(V90,Shiny!B:C, 2, 0),"")</f>
        <v/>
      </c>
      <c r="H90" s="54" t="s">
        <v>145</v>
      </c>
      <c r="I90" s="55">
        <v>64.0</v>
      </c>
      <c r="J90" s="56">
        <f>IFNA(VLOOKUP(V90,'Imported Index'!A:B,2,0),1)</f>
        <v>1</v>
      </c>
      <c r="K90" s="58"/>
      <c r="L90" s="58"/>
      <c r="M90" s="59" t="str">
        <f>ifna(IMAGE("https://pokejungle.net/sprites/typeico/"&amp;lower(VLookup(V90,Type!C:E, 2, 0)&amp;".png")),"")</f>
        <v/>
      </c>
      <c r="N90" s="59" t="str">
        <f>ifna(IMAGE("https://pokejungle.net/sprites/typeico/"&amp;lower(VLookup(V90,Type!C:E, 3, 0)&amp;".png")),"")</f>
        <v/>
      </c>
      <c r="O90" s="60"/>
      <c r="P90" s="52" t="s">
        <v>80</v>
      </c>
      <c r="Q90" s="61" t="str">
        <f>ifna(VLookup(V90, Dex!F:K, 3, 0),"")</f>
        <v>A032</v>
      </c>
      <c r="R90" s="61">
        <f>ifna(VLookup(V90, Dex!F:K, 4, 0),"")</f>
        <v>64</v>
      </c>
      <c r="S90" s="62">
        <f>ifna(VLookup(V90, Dex!F:K, 5, 0),"")</f>
        <v>59</v>
      </c>
      <c r="T90" s="61" t="str">
        <f>ifna(VLookup(V90, Dex!F:K, 6, 0),"")</f>
        <v/>
      </c>
      <c r="U90" s="63">
        <f>ifna(VLookup(V90, Dex!F:L, 7, 0),"")</f>
        <v>63</v>
      </c>
      <c r="V90" s="60" t="str">
        <f t="shared" si="1"/>
        <v>kadabra-f</v>
      </c>
    </row>
    <row r="91" ht="31.5" customHeight="1">
      <c r="A91" s="42">
        <v>90.0</v>
      </c>
      <c r="B91" s="42">
        <v>1.0</v>
      </c>
      <c r="C91" s="42">
        <v>3.0</v>
      </c>
      <c r="D91" s="42">
        <v>30.0</v>
      </c>
      <c r="E91" s="42">
        <v>5.0</v>
      </c>
      <c r="F91" s="42">
        <v>6.0</v>
      </c>
      <c r="G91" s="43" t="str">
        <f>ifna(VLookup(V91,Shiny!B:C, 2, 0),"")</f>
        <v/>
      </c>
      <c r="H91" s="64" t="s">
        <v>146</v>
      </c>
      <c r="I91" s="65">
        <v>65.0</v>
      </c>
      <c r="J91" s="47">
        <f>IFNA(VLOOKUP(V91,'Imported Index'!A:B,2,0),1)</f>
        <v>1</v>
      </c>
      <c r="K91" s="44"/>
      <c r="L91" s="44"/>
      <c r="M91" s="48" t="str">
        <f>ifna(IMAGE("https://pokejungle.net/sprites/typeico/"&amp;lower(VLookup(V91,Type!C:E, 2, 0)&amp;".png")),"")</f>
        <v/>
      </c>
      <c r="N91" s="48" t="str">
        <f>ifna(IMAGE("https://pokejungle.net/sprites/typeico/"&amp;lower(VLookup(V91,Type!C:E, 3, 0)&amp;".png")),"")</f>
        <v/>
      </c>
      <c r="O91" s="66"/>
      <c r="P91" s="66"/>
      <c r="Q91" s="49" t="str">
        <f>ifna(VLookup(V91, Dex!F:K, 3, 0),"")</f>
        <v>A033</v>
      </c>
      <c r="R91" s="49">
        <f>ifna(VLookup(V91, Dex!F:K, 4, 0),"")</f>
        <v>65</v>
      </c>
      <c r="S91" s="50">
        <f>ifna(VLookup(V91, Dex!F:K, 5, 0),"")</f>
        <v>60</v>
      </c>
      <c r="T91" s="49" t="str">
        <f>ifna(VLookup(V91, Dex!F:K, 6, 0),"")</f>
        <v/>
      </c>
      <c r="U91" s="51">
        <f>ifna(VLookup(V91, Dex!F:L, 7, 0),"")</f>
        <v>64</v>
      </c>
      <c r="V91" s="66" t="str">
        <f t="shared" si="1"/>
        <v>alakazam</v>
      </c>
    </row>
    <row r="92" ht="31.5" customHeight="1">
      <c r="A92" s="52">
        <v>91.0</v>
      </c>
      <c r="B92" s="52">
        <v>1.0</v>
      </c>
      <c r="C92" s="52">
        <v>4.0</v>
      </c>
      <c r="D92" s="52">
        <v>1.0</v>
      </c>
      <c r="E92" s="52">
        <v>1.0</v>
      </c>
      <c r="F92" s="52">
        <v>1.0</v>
      </c>
      <c r="G92" s="53" t="str">
        <f>ifna(VLookup(V92,Shiny!B:C, 2, 0),"")</f>
        <v/>
      </c>
      <c r="H92" s="54" t="s">
        <v>146</v>
      </c>
      <c r="I92" s="55">
        <v>65.0</v>
      </c>
      <c r="J92" s="56">
        <f>IFNA(VLOOKUP(V92,'Imported Index'!A:B,2,0),1)</f>
        <v>1</v>
      </c>
      <c r="K92" s="58"/>
      <c r="L92" s="58"/>
      <c r="M92" s="59" t="str">
        <f>ifna(IMAGE("https://pokejungle.net/sprites/typeico/"&amp;lower(VLookup(V92,Type!C:E, 2, 0)&amp;".png")),"")</f>
        <v/>
      </c>
      <c r="N92" s="59" t="str">
        <f>ifna(IMAGE("https://pokejungle.net/sprites/typeico/"&amp;lower(VLookup(V92,Type!C:E, 3, 0)&amp;".png")),"")</f>
        <v/>
      </c>
      <c r="O92" s="60"/>
      <c r="P92" s="52" t="s">
        <v>80</v>
      </c>
      <c r="Q92" s="61" t="str">
        <f>ifna(VLookup(V92, Dex!F:K, 3, 0),"")</f>
        <v>A033</v>
      </c>
      <c r="R92" s="61">
        <f>ifna(VLookup(V92, Dex!F:K, 4, 0),"")</f>
        <v>65</v>
      </c>
      <c r="S92" s="62">
        <f>ifna(VLookup(V92, Dex!F:K, 5, 0),"")</f>
        <v>60</v>
      </c>
      <c r="T92" s="61" t="str">
        <f>ifna(VLookup(V92, Dex!F:K, 6, 0),"")</f>
        <v/>
      </c>
      <c r="U92" s="63">
        <f>ifna(VLookup(V92, Dex!F:L, 7, 0),"")</f>
        <v>64</v>
      </c>
      <c r="V92" s="60" t="str">
        <f t="shared" si="1"/>
        <v>alakazam-f</v>
      </c>
    </row>
    <row r="93" ht="31.5" customHeight="1">
      <c r="A93" s="42">
        <v>92.0</v>
      </c>
      <c r="B93" s="42">
        <v>1.0</v>
      </c>
      <c r="C93" s="42">
        <v>4.0</v>
      </c>
      <c r="D93" s="42">
        <v>2.0</v>
      </c>
      <c r="E93" s="42">
        <v>1.0</v>
      </c>
      <c r="F93" s="42">
        <v>2.0</v>
      </c>
      <c r="G93" s="43" t="str">
        <f>ifna(VLookup(V93,Shiny!B:C, 2, 0),"")</f>
        <v/>
      </c>
      <c r="H93" s="64" t="s">
        <v>147</v>
      </c>
      <c r="I93" s="65">
        <v>66.0</v>
      </c>
      <c r="J93" s="47">
        <f>IFNA(VLOOKUP(V93,'Imported Index'!A:B,2,0),1)</f>
        <v>1</v>
      </c>
      <c r="K93" s="44"/>
      <c r="L93" s="44"/>
      <c r="M93" s="48" t="str">
        <f>ifna(IMAGE("https://pokejungle.net/sprites/typeico/"&amp;lower(VLookup(V93,Type!C:E, 2, 0)&amp;".png")),"")</f>
        <v/>
      </c>
      <c r="N93" s="48" t="str">
        <f>ifna(IMAGE("https://pokejungle.net/sprites/typeico/"&amp;lower(VLookup(V93,Type!C:E, 3, 0)&amp;".png")),"")</f>
        <v/>
      </c>
      <c r="O93" s="66"/>
      <c r="P93" s="66"/>
      <c r="Q93" s="49">
        <f>ifna(VLookup(V93, Dex!F:K, 3, 0),"")</f>
        <v>138</v>
      </c>
      <c r="R93" s="49">
        <f>ifna(VLookup(V93, Dex!F:K, 4, 0),"")</f>
        <v>66</v>
      </c>
      <c r="S93" s="50">
        <f>ifna(VLookup(V93, Dex!F:K, 5, 0),"")</f>
        <v>154</v>
      </c>
      <c r="T93" s="49" t="str">
        <f>ifna(VLookup(V93, Dex!F:K, 6, 0),"")</f>
        <v/>
      </c>
      <c r="U93" s="51">
        <f>ifna(VLookup(V93, Dex!F:L, 7, 0),"")</f>
        <v>125</v>
      </c>
      <c r="V93" s="66" t="str">
        <f t="shared" si="1"/>
        <v>machop</v>
      </c>
    </row>
    <row r="94" ht="31.5" customHeight="1">
      <c r="A94" s="52">
        <v>93.0</v>
      </c>
      <c r="B94" s="52">
        <v>1.0</v>
      </c>
      <c r="C94" s="52">
        <v>4.0</v>
      </c>
      <c r="D94" s="52">
        <v>3.0</v>
      </c>
      <c r="E94" s="52">
        <v>1.0</v>
      </c>
      <c r="F94" s="52">
        <v>3.0</v>
      </c>
      <c r="G94" s="53" t="str">
        <f>ifna(VLookup(V94,Shiny!B:C, 2, 0),"")</f>
        <v/>
      </c>
      <c r="H94" s="54" t="s">
        <v>148</v>
      </c>
      <c r="I94" s="55">
        <v>67.0</v>
      </c>
      <c r="J94" s="56">
        <f>IFNA(VLOOKUP(V94,'Imported Index'!A:B,2,0),1)</f>
        <v>1</v>
      </c>
      <c r="K94" s="58"/>
      <c r="L94" s="58"/>
      <c r="M94" s="59" t="str">
        <f>ifna(IMAGE("https://pokejungle.net/sprites/typeico/"&amp;lower(VLookup(V94,Type!C:E, 2, 0)&amp;".png")),"")</f>
        <v/>
      </c>
      <c r="N94" s="59" t="str">
        <f>ifna(IMAGE("https://pokejungle.net/sprites/typeico/"&amp;lower(VLookup(V94,Type!C:E, 3, 0)&amp;".png")),"")</f>
        <v/>
      </c>
      <c r="O94" s="60"/>
      <c r="P94" s="60"/>
      <c r="Q94" s="61">
        <f>ifna(VLookup(V94, Dex!F:K, 3, 0),"")</f>
        <v>139</v>
      </c>
      <c r="R94" s="61">
        <f>ifna(VLookup(V94, Dex!F:K, 4, 0),"")</f>
        <v>67</v>
      </c>
      <c r="S94" s="62">
        <f>ifna(VLookup(V94, Dex!F:K, 5, 0),"")</f>
        <v>155</v>
      </c>
      <c r="T94" s="61" t="str">
        <f>ifna(VLookup(V94, Dex!F:K, 6, 0),"")</f>
        <v/>
      </c>
      <c r="U94" s="63">
        <f>ifna(VLookup(V94, Dex!F:L, 7, 0),"")</f>
        <v>126</v>
      </c>
      <c r="V94" s="60" t="str">
        <f t="shared" si="1"/>
        <v>machoke</v>
      </c>
    </row>
    <row r="95" ht="31.5" customHeight="1">
      <c r="A95" s="42">
        <v>94.0</v>
      </c>
      <c r="B95" s="42">
        <v>1.0</v>
      </c>
      <c r="C95" s="42">
        <v>4.0</v>
      </c>
      <c r="D95" s="42">
        <v>4.0</v>
      </c>
      <c r="E95" s="42">
        <v>1.0</v>
      </c>
      <c r="F95" s="42">
        <v>4.0</v>
      </c>
      <c r="G95" s="43" t="str">
        <f>ifna(VLookup(V95,Shiny!B:C, 2, 0),"")</f>
        <v/>
      </c>
      <c r="H95" s="64" t="s">
        <v>149</v>
      </c>
      <c r="I95" s="65">
        <v>68.0</v>
      </c>
      <c r="J95" s="47">
        <f>IFNA(VLOOKUP(V95,'Imported Index'!A:B,2,0),1)</f>
        <v>1</v>
      </c>
      <c r="K95" s="44"/>
      <c r="L95" s="44"/>
      <c r="M95" s="48" t="str">
        <f>ifna(IMAGE("https://pokejungle.net/sprites/typeico/"&amp;lower(VLookup(V95,Type!C:E, 2, 0)&amp;".png")),"")</f>
        <v/>
      </c>
      <c r="N95" s="48" t="str">
        <f>ifna(IMAGE("https://pokejungle.net/sprites/typeico/"&amp;lower(VLookup(V95,Type!C:E, 3, 0)&amp;".png")),"")</f>
        <v/>
      </c>
      <c r="O95" s="66"/>
      <c r="P95" s="66"/>
      <c r="Q95" s="49">
        <f>ifna(VLookup(V95, Dex!F:K, 3, 0),"")</f>
        <v>140</v>
      </c>
      <c r="R95" s="49">
        <f>ifna(VLookup(V95, Dex!F:K, 4, 0),"")</f>
        <v>68</v>
      </c>
      <c r="S95" s="50">
        <f>ifna(VLookup(V95, Dex!F:K, 5, 0),"")</f>
        <v>156</v>
      </c>
      <c r="T95" s="49" t="str">
        <f>ifna(VLookup(V95, Dex!F:K, 6, 0),"")</f>
        <v/>
      </c>
      <c r="U95" s="51">
        <f>ifna(VLookup(V95, Dex!F:L, 7, 0),"")</f>
        <v>127</v>
      </c>
      <c r="V95" s="66" t="str">
        <f t="shared" si="1"/>
        <v>machamp</v>
      </c>
    </row>
    <row r="96" ht="31.5" customHeight="1">
      <c r="A96" s="52">
        <v>95.0</v>
      </c>
      <c r="B96" s="52">
        <v>1.0</v>
      </c>
      <c r="C96" s="52">
        <v>4.0</v>
      </c>
      <c r="D96" s="52">
        <v>5.0</v>
      </c>
      <c r="E96" s="52">
        <v>1.0</v>
      </c>
      <c r="F96" s="52">
        <v>5.0</v>
      </c>
      <c r="G96" s="53" t="str">
        <f>ifna(VLookup(V96,Shiny!B:C, 2, 0),"")</f>
        <v/>
      </c>
      <c r="H96" s="54" t="s">
        <v>150</v>
      </c>
      <c r="I96" s="55">
        <v>69.0</v>
      </c>
      <c r="J96" s="56">
        <f>IFNA(VLOOKUP(V96,'Imported Index'!A:B,2,0),1)</f>
        <v>1</v>
      </c>
      <c r="K96" s="57"/>
      <c r="L96" s="58"/>
      <c r="M96" s="59" t="str">
        <f>ifna(IMAGE("https://pokejungle.net/sprites/typeico/"&amp;lower(VLookup(V96,Type!C:E, 2, 0)&amp;".png")),"")</f>
        <v/>
      </c>
      <c r="N96" s="59" t="str">
        <f>ifna(IMAGE("https://pokejungle.net/sprites/typeico/"&amp;lower(VLookup(V96,Type!C:E, 3, 0)&amp;".png")),"")</f>
        <v/>
      </c>
      <c r="O96" s="60"/>
      <c r="P96" s="60"/>
      <c r="Q96" s="61" t="str">
        <f>ifna(VLookup(V96, Dex!F:K, 3, 0),"")</f>
        <v/>
      </c>
      <c r="R96" s="61">
        <f>ifna(VLookup(V96, Dex!F:K, 4, 0),"")</f>
        <v>69</v>
      </c>
      <c r="S96" s="62" t="str">
        <f>ifna(VLookup(V96, Dex!F:K, 5, 0),"")</f>
        <v/>
      </c>
      <c r="T96" s="61" t="str">
        <f>ifna(VLookup(V96, Dex!F:K, 6, 0),"")</f>
        <v>K023</v>
      </c>
      <c r="U96" s="63">
        <f>ifna(VLookup(V96, Dex!F:L, 7, 0),"")</f>
        <v>74</v>
      </c>
      <c r="V96" s="60" t="str">
        <f t="shared" si="1"/>
        <v>bellsprout</v>
      </c>
    </row>
    <row r="97" ht="31.5" customHeight="1">
      <c r="A97" s="42">
        <v>96.0</v>
      </c>
      <c r="B97" s="42">
        <v>1.0</v>
      </c>
      <c r="C97" s="42">
        <v>4.0</v>
      </c>
      <c r="D97" s="42">
        <v>6.0</v>
      </c>
      <c r="E97" s="42">
        <v>1.0</v>
      </c>
      <c r="F97" s="42">
        <v>6.0</v>
      </c>
      <c r="G97" s="43" t="str">
        <f>ifna(VLookup(V97,Shiny!B:C, 2, 0),"")</f>
        <v/>
      </c>
      <c r="H97" s="64" t="s">
        <v>151</v>
      </c>
      <c r="I97" s="65">
        <v>70.0</v>
      </c>
      <c r="J97" s="47">
        <f>IFNA(VLOOKUP(V97,'Imported Index'!A:B,2,0),1)</f>
        <v>1</v>
      </c>
      <c r="K97" s="67"/>
      <c r="L97" s="44"/>
      <c r="M97" s="48" t="str">
        <f>ifna(IMAGE("https://pokejungle.net/sprites/typeico/"&amp;lower(VLookup(V97,Type!C:E, 2, 0)&amp;".png")),"")</f>
        <v/>
      </c>
      <c r="N97" s="48" t="str">
        <f>ifna(IMAGE("https://pokejungle.net/sprites/typeico/"&amp;lower(VLookup(V97,Type!C:E, 3, 0)&amp;".png")),"")</f>
        <v/>
      </c>
      <c r="O97" s="66"/>
      <c r="P97" s="66"/>
      <c r="Q97" s="49" t="str">
        <f>ifna(VLookup(V97, Dex!F:K, 3, 0),"")</f>
        <v/>
      </c>
      <c r="R97" s="49">
        <f>ifna(VLookup(V97, Dex!F:K, 4, 0),"")</f>
        <v>70</v>
      </c>
      <c r="S97" s="50" t="str">
        <f>ifna(VLookup(V97, Dex!F:K, 5, 0),"")</f>
        <v/>
      </c>
      <c r="T97" s="49" t="str">
        <f>ifna(VLookup(V97, Dex!F:K, 6, 0),"")</f>
        <v>K024</v>
      </c>
      <c r="U97" s="51">
        <f>ifna(VLookup(V97, Dex!F:L, 7, 0),"")</f>
        <v>75</v>
      </c>
      <c r="V97" s="66" t="str">
        <f t="shared" si="1"/>
        <v>weepinbell</v>
      </c>
    </row>
    <row r="98" ht="31.5" customHeight="1">
      <c r="A98" s="52">
        <v>97.0</v>
      </c>
      <c r="B98" s="52">
        <v>1.0</v>
      </c>
      <c r="C98" s="52">
        <v>4.0</v>
      </c>
      <c r="D98" s="52">
        <v>7.0</v>
      </c>
      <c r="E98" s="52">
        <v>2.0</v>
      </c>
      <c r="F98" s="52">
        <v>1.0</v>
      </c>
      <c r="G98" s="53" t="str">
        <f>ifna(VLookup(V98,Shiny!B:C, 2, 0),"")</f>
        <v/>
      </c>
      <c r="H98" s="54" t="s">
        <v>152</v>
      </c>
      <c r="I98" s="55">
        <v>71.0</v>
      </c>
      <c r="J98" s="56">
        <f>IFNA(VLOOKUP(V98,'Imported Index'!A:B,2,0),1)</f>
        <v>1</v>
      </c>
      <c r="K98" s="58"/>
      <c r="L98" s="58"/>
      <c r="M98" s="59" t="str">
        <f>ifna(IMAGE("https://pokejungle.net/sprites/typeico/"&amp;lower(VLookup(V98,Type!C:E, 2, 0)&amp;".png")),"")</f>
        <v/>
      </c>
      <c r="N98" s="59" t="str">
        <f>ifna(IMAGE("https://pokejungle.net/sprites/typeico/"&amp;lower(VLookup(V98,Type!C:E, 3, 0)&amp;".png")),"")</f>
        <v/>
      </c>
      <c r="O98" s="60"/>
      <c r="P98" s="60"/>
      <c r="Q98" s="61" t="str">
        <f>ifna(VLookup(V98, Dex!F:K, 3, 0),"")</f>
        <v/>
      </c>
      <c r="R98" s="61">
        <f>ifna(VLookup(V98, Dex!F:K, 4, 0),"")</f>
        <v>71</v>
      </c>
      <c r="S98" s="62" t="str">
        <f>ifna(VLookup(V98, Dex!F:K, 5, 0),"")</f>
        <v/>
      </c>
      <c r="T98" s="61" t="str">
        <f>ifna(VLookup(V98, Dex!F:K, 6, 0),"")</f>
        <v>K025</v>
      </c>
      <c r="U98" s="63">
        <f>ifna(VLookup(V98, Dex!F:L, 7, 0),"")</f>
        <v>76</v>
      </c>
      <c r="V98" s="60" t="str">
        <f t="shared" si="1"/>
        <v>victreebel</v>
      </c>
    </row>
    <row r="99" ht="31.5" customHeight="1">
      <c r="A99" s="42">
        <v>98.0</v>
      </c>
      <c r="B99" s="42">
        <v>1.0</v>
      </c>
      <c r="C99" s="42">
        <v>4.0</v>
      </c>
      <c r="D99" s="42">
        <v>8.0</v>
      </c>
      <c r="E99" s="42">
        <v>2.0</v>
      </c>
      <c r="F99" s="42">
        <v>2.0</v>
      </c>
      <c r="G99" s="43" t="str">
        <f>ifna(VLookup(V99,Shiny!B:C, 2, 0),"")</f>
        <v/>
      </c>
      <c r="H99" s="64" t="s">
        <v>153</v>
      </c>
      <c r="I99" s="65">
        <v>72.0</v>
      </c>
      <c r="J99" s="47">
        <f>IFNA(VLOOKUP(V99,'Imported Index'!A:B,2,0),1)</f>
        <v>1</v>
      </c>
      <c r="K99" s="44"/>
      <c r="L99" s="44"/>
      <c r="M99" s="48" t="str">
        <f>ifna(IMAGE("https://pokejungle.net/sprites/typeico/"&amp;lower(VLookup(V99,Type!C:E, 2, 0)&amp;".png")),"")</f>
        <v/>
      </c>
      <c r="N99" s="48" t="str">
        <f>ifna(IMAGE("https://pokejungle.net/sprites/typeico/"&amp;lower(VLookup(V99,Type!C:E, 3, 0)&amp;".png")),"")</f>
        <v/>
      </c>
      <c r="O99" s="66"/>
      <c r="P99" s="66"/>
      <c r="Q99" s="49" t="str">
        <f>ifna(VLookup(V99, Dex!F:K, 3, 0),"")</f>
        <v>A040</v>
      </c>
      <c r="R99" s="49">
        <f>ifna(VLookup(V99, Dex!F:K, 4, 0),"")</f>
        <v>72</v>
      </c>
      <c r="S99" s="50">
        <f>ifna(VLookup(V99, Dex!F:K, 5, 0),"")</f>
        <v>170</v>
      </c>
      <c r="T99" s="49" t="str">
        <f>ifna(VLookup(V99, Dex!F:K, 6, 0),"")</f>
        <v>B050</v>
      </c>
      <c r="U99" s="51" t="str">
        <f>ifna(VLookup(V99, Dex!F:L, 7, 0),"")</f>
        <v/>
      </c>
      <c r="V99" s="66" t="str">
        <f t="shared" si="1"/>
        <v>tentacool</v>
      </c>
    </row>
    <row r="100" ht="31.5" customHeight="1">
      <c r="A100" s="52">
        <v>99.0</v>
      </c>
      <c r="B100" s="52">
        <v>1.0</v>
      </c>
      <c r="C100" s="52">
        <v>4.0</v>
      </c>
      <c r="D100" s="52">
        <v>9.0</v>
      </c>
      <c r="E100" s="52">
        <v>2.0</v>
      </c>
      <c r="F100" s="52">
        <v>3.0</v>
      </c>
      <c r="G100" s="53" t="str">
        <f>ifna(VLookup(V100,Shiny!B:C, 2, 0),"")</f>
        <v/>
      </c>
      <c r="H100" s="54" t="s">
        <v>154</v>
      </c>
      <c r="I100" s="55">
        <v>73.0</v>
      </c>
      <c r="J100" s="56">
        <f>IFNA(VLOOKUP(V100,'Imported Index'!A:B,2,0),1)</f>
        <v>1</v>
      </c>
      <c r="K100" s="58"/>
      <c r="L100" s="58"/>
      <c r="M100" s="59" t="str">
        <f>ifna(IMAGE("https://pokejungle.net/sprites/typeico/"&amp;lower(VLookup(V100,Type!C:E, 2, 0)&amp;".png")),"")</f>
        <v/>
      </c>
      <c r="N100" s="59" t="str">
        <f>ifna(IMAGE("https://pokejungle.net/sprites/typeico/"&amp;lower(VLookup(V100,Type!C:E, 3, 0)&amp;".png")),"")</f>
        <v/>
      </c>
      <c r="O100" s="60"/>
      <c r="P100" s="60"/>
      <c r="Q100" s="61" t="str">
        <f>ifna(VLookup(V100, Dex!F:K, 3, 0),"")</f>
        <v>A041</v>
      </c>
      <c r="R100" s="61">
        <f>ifna(VLookup(V100, Dex!F:K, 4, 0),"")</f>
        <v>73</v>
      </c>
      <c r="S100" s="62">
        <f>ifna(VLookup(V100, Dex!F:K, 5, 0),"")</f>
        <v>171</v>
      </c>
      <c r="T100" s="61" t="str">
        <f>ifna(VLookup(V100, Dex!F:K, 6, 0),"")</f>
        <v>B051</v>
      </c>
      <c r="U100" s="63" t="str">
        <f>ifna(VLookup(V100, Dex!F:L, 7, 0),"")</f>
        <v/>
      </c>
      <c r="V100" s="60" t="str">
        <f t="shared" si="1"/>
        <v>tentacruel</v>
      </c>
    </row>
    <row r="101" ht="31.5" customHeight="1">
      <c r="A101" s="42">
        <v>100.0</v>
      </c>
      <c r="B101" s="42">
        <v>1.0</v>
      </c>
      <c r="C101" s="42">
        <v>4.0</v>
      </c>
      <c r="D101" s="42">
        <v>10.0</v>
      </c>
      <c r="E101" s="42">
        <v>2.0</v>
      </c>
      <c r="F101" s="42">
        <v>4.0</v>
      </c>
      <c r="G101" s="43" t="str">
        <f>ifna(VLookup(V101,Shiny!B:C, 2, 0),"")</f>
        <v/>
      </c>
      <c r="H101" s="64" t="s">
        <v>155</v>
      </c>
      <c r="I101" s="65">
        <v>74.0</v>
      </c>
      <c r="J101" s="47">
        <f>IFNA(VLOOKUP(V101,'Imported Index'!A:B,2,0),1)</f>
        <v>1</v>
      </c>
      <c r="K101" s="44"/>
      <c r="L101" s="44" t="s">
        <v>97</v>
      </c>
      <c r="M101" s="48" t="str">
        <f>ifna(IMAGE("https://pokejungle.net/sprites/typeico/"&amp;lower(VLookup(V101,Type!C:E, 2, 0)&amp;".png")),"")</f>
        <v/>
      </c>
      <c r="N101" s="48" t="str">
        <f>ifna(IMAGE("https://pokejungle.net/sprites/typeico/"&amp;lower(VLookup(V101,Type!C:E, 3, 0)&amp;".png")),"")</f>
        <v/>
      </c>
      <c r="O101" s="66"/>
      <c r="P101" s="66"/>
      <c r="Q101" s="49" t="str">
        <f>ifna(VLookup(V101, Dex!F:K, 3, 0),"")</f>
        <v/>
      </c>
      <c r="R101" s="49">
        <f>ifna(VLookup(V101, Dex!F:K, 4, 0),"")</f>
        <v>74</v>
      </c>
      <c r="S101" s="50">
        <f>ifna(VLookup(V101, Dex!F:K, 5, 0),"")</f>
        <v>46</v>
      </c>
      <c r="T101" s="49" t="str">
        <f>ifna(VLookup(V101, Dex!F:K, 6, 0),"")</f>
        <v>K080</v>
      </c>
      <c r="U101" s="51" t="str">
        <f>ifna(VLookup(V101, Dex!F:L, 7, 0),"")</f>
        <v/>
      </c>
      <c r="V101" s="66" t="str">
        <f t="shared" si="1"/>
        <v>geodude</v>
      </c>
    </row>
    <row r="102" ht="31.5" customHeight="1">
      <c r="A102" s="52">
        <v>101.0</v>
      </c>
      <c r="B102" s="52">
        <v>1.0</v>
      </c>
      <c r="C102" s="52">
        <v>4.0</v>
      </c>
      <c r="D102" s="52">
        <v>11.0</v>
      </c>
      <c r="E102" s="52">
        <v>2.0</v>
      </c>
      <c r="F102" s="52">
        <v>5.0</v>
      </c>
      <c r="G102" s="53" t="str">
        <f>ifna(VLookup(V102,Shiny!B:C, 2, 0),"")</f>
        <v/>
      </c>
      <c r="H102" s="54" t="s">
        <v>155</v>
      </c>
      <c r="I102" s="55">
        <v>74.0</v>
      </c>
      <c r="J102" s="56">
        <f>IFNA(VLOOKUP(V102,'Imported Index'!A:B,2,0),1)</f>
        <v>1</v>
      </c>
      <c r="K102" s="58"/>
      <c r="L102" s="58" t="s">
        <v>98</v>
      </c>
      <c r="M102" s="59" t="str">
        <f>ifna(IMAGE("https://pokejungle.net/sprites/typeico/"&amp;lower(VLookup(V102,Type!C:E, 2, 0)&amp;".png")),"")</f>
        <v/>
      </c>
      <c r="N102" s="59" t="str">
        <f>ifna(IMAGE("https://pokejungle.net/sprites/typeico/"&amp;lower(VLookup(V102,Type!C:E, 3, 0)&amp;".png")),"")</f>
        <v/>
      </c>
      <c r="O102" s="52">
        <v>-1.0</v>
      </c>
      <c r="P102" s="60"/>
      <c r="Q102" s="61" t="str">
        <f>ifna(VLookup(V102, Dex!F:K, 3, 0),"")</f>
        <v/>
      </c>
      <c r="R102" s="61" t="str">
        <f>ifna(VLookup(V102, Dex!F:K, 4, 0),"")</f>
        <v/>
      </c>
      <c r="S102" s="62" t="str">
        <f>ifna(VLookup(V102, Dex!F:K, 5, 0),"")</f>
        <v/>
      </c>
      <c r="T102" s="61" t="str">
        <f>ifna(VLookup(V102, Dex!F:K, 6, 0),"")</f>
        <v>B096</v>
      </c>
      <c r="U102" s="63" t="str">
        <f>ifna(VLookup(V102, Dex!F:L, 7, 0),"")</f>
        <v/>
      </c>
      <c r="V102" s="60" t="str">
        <f t="shared" si="1"/>
        <v>geodude-1</v>
      </c>
    </row>
    <row r="103" ht="31.5" customHeight="1">
      <c r="A103" s="42">
        <v>102.0</v>
      </c>
      <c r="B103" s="42">
        <v>1.0</v>
      </c>
      <c r="C103" s="42">
        <v>4.0</v>
      </c>
      <c r="D103" s="42">
        <v>12.0</v>
      </c>
      <c r="E103" s="42">
        <v>2.0</v>
      </c>
      <c r="F103" s="42">
        <v>6.0</v>
      </c>
      <c r="G103" s="43" t="str">
        <f>ifna(VLookup(V103,Shiny!B:C, 2, 0),"")</f>
        <v/>
      </c>
      <c r="H103" s="64" t="s">
        <v>156</v>
      </c>
      <c r="I103" s="65">
        <v>75.0</v>
      </c>
      <c r="J103" s="47">
        <f>IFNA(VLOOKUP(V103,'Imported Index'!A:B,2,0),1)</f>
        <v>1</v>
      </c>
      <c r="K103" s="44"/>
      <c r="L103" s="44" t="s">
        <v>97</v>
      </c>
      <c r="M103" s="48" t="str">
        <f>ifna(IMAGE("https://pokejungle.net/sprites/typeico/"&amp;lower(VLookup(V103,Type!C:E, 2, 0)&amp;".png")),"")</f>
        <v/>
      </c>
      <c r="N103" s="48" t="str">
        <f>ifna(IMAGE("https://pokejungle.net/sprites/typeico/"&amp;lower(VLookup(V103,Type!C:E, 3, 0)&amp;".png")),"")</f>
        <v/>
      </c>
      <c r="O103" s="66"/>
      <c r="P103" s="66"/>
      <c r="Q103" s="49" t="str">
        <f>ifna(VLookup(V103, Dex!F:K, 3, 0),"")</f>
        <v/>
      </c>
      <c r="R103" s="49">
        <f>ifna(VLookup(V103, Dex!F:K, 4, 0),"")</f>
        <v>75</v>
      </c>
      <c r="S103" s="50">
        <f>ifna(VLookup(V103, Dex!F:K, 5, 0),"")</f>
        <v>47</v>
      </c>
      <c r="T103" s="49" t="str">
        <f>ifna(VLookup(V103, Dex!F:K, 6, 0),"")</f>
        <v>K081</v>
      </c>
      <c r="U103" s="51" t="str">
        <f>ifna(VLookup(V103, Dex!F:L, 7, 0),"")</f>
        <v/>
      </c>
      <c r="V103" s="66" t="str">
        <f t="shared" si="1"/>
        <v>graveler</v>
      </c>
    </row>
    <row r="104" ht="31.5" customHeight="1">
      <c r="A104" s="52">
        <v>103.0</v>
      </c>
      <c r="B104" s="52">
        <v>1.0</v>
      </c>
      <c r="C104" s="52">
        <v>4.0</v>
      </c>
      <c r="D104" s="52">
        <v>13.0</v>
      </c>
      <c r="E104" s="52">
        <v>3.0</v>
      </c>
      <c r="F104" s="52">
        <v>1.0</v>
      </c>
      <c r="G104" s="53" t="str">
        <f>ifna(VLookup(V104,Shiny!B:C, 2, 0),"")</f>
        <v/>
      </c>
      <c r="H104" s="54" t="s">
        <v>156</v>
      </c>
      <c r="I104" s="55">
        <v>75.0</v>
      </c>
      <c r="J104" s="56">
        <f>IFNA(VLOOKUP(V104,'Imported Index'!A:B,2,0),1)</f>
        <v>1</v>
      </c>
      <c r="K104" s="58"/>
      <c r="L104" s="58" t="s">
        <v>98</v>
      </c>
      <c r="M104" s="59" t="str">
        <f>ifna(IMAGE("https://pokejungle.net/sprites/typeico/"&amp;lower(VLookup(V104,Type!C:E, 2, 0)&amp;".png")),"")</f>
        <v/>
      </c>
      <c r="N104" s="59" t="str">
        <f>ifna(IMAGE("https://pokejungle.net/sprites/typeico/"&amp;lower(VLookup(V104,Type!C:E, 3, 0)&amp;".png")),"")</f>
        <v/>
      </c>
      <c r="O104" s="52">
        <v>-1.0</v>
      </c>
      <c r="P104" s="60"/>
      <c r="Q104" s="61" t="str">
        <f>ifna(VLookup(V104, Dex!F:K, 3, 0),"")</f>
        <v/>
      </c>
      <c r="R104" s="61" t="str">
        <f>ifna(VLookup(V104, Dex!F:K, 4, 0),"")</f>
        <v/>
      </c>
      <c r="S104" s="62" t="str">
        <f>ifna(VLookup(V104, Dex!F:K, 5, 0),"")</f>
        <v/>
      </c>
      <c r="T104" s="61" t="str">
        <f>ifna(VLookup(V104, Dex!F:K, 6, 0),"")</f>
        <v>B097</v>
      </c>
      <c r="U104" s="63" t="str">
        <f>ifna(VLookup(V104, Dex!F:L, 7, 0),"")</f>
        <v/>
      </c>
      <c r="V104" s="60" t="str">
        <f t="shared" si="1"/>
        <v>graveler-1</v>
      </c>
    </row>
    <row r="105" ht="31.5" customHeight="1">
      <c r="A105" s="42">
        <v>104.0</v>
      </c>
      <c r="B105" s="42">
        <v>1.0</v>
      </c>
      <c r="C105" s="42">
        <v>4.0</v>
      </c>
      <c r="D105" s="42">
        <v>14.0</v>
      </c>
      <c r="E105" s="42">
        <v>3.0</v>
      </c>
      <c r="F105" s="42">
        <v>2.0</v>
      </c>
      <c r="G105" s="43" t="str">
        <f>ifna(VLookup(V105,Shiny!B:C, 2, 0),"")</f>
        <v/>
      </c>
      <c r="H105" s="64" t="s">
        <v>157</v>
      </c>
      <c r="I105" s="65">
        <v>76.0</v>
      </c>
      <c r="J105" s="47">
        <f>IFNA(VLOOKUP(V105,'Imported Index'!A:B,2,0),1)</f>
        <v>1</v>
      </c>
      <c r="K105" s="44"/>
      <c r="L105" s="44" t="s">
        <v>97</v>
      </c>
      <c r="M105" s="48" t="str">
        <f>ifna(IMAGE("https://pokejungle.net/sprites/typeico/"&amp;lower(VLookup(V105,Type!C:E, 2, 0)&amp;".png")),"")</f>
        <v/>
      </c>
      <c r="N105" s="48" t="str">
        <f>ifna(IMAGE("https://pokejungle.net/sprites/typeico/"&amp;lower(VLookup(V105,Type!C:E, 3, 0)&amp;".png")),"")</f>
        <v/>
      </c>
      <c r="O105" s="66"/>
      <c r="P105" s="66"/>
      <c r="Q105" s="49" t="str">
        <f>ifna(VLookup(V105, Dex!F:K, 3, 0),"")</f>
        <v/>
      </c>
      <c r="R105" s="49">
        <f>ifna(VLookup(V105, Dex!F:K, 4, 0),"")</f>
        <v>76</v>
      </c>
      <c r="S105" s="50">
        <f>ifna(VLookup(V105, Dex!F:K, 5, 0),"")</f>
        <v>48</v>
      </c>
      <c r="T105" s="49" t="str">
        <f>ifna(VLookup(V105, Dex!F:K, 6, 0),"")</f>
        <v>K082</v>
      </c>
      <c r="U105" s="51" t="str">
        <f>ifna(VLookup(V105, Dex!F:L, 7, 0),"")</f>
        <v/>
      </c>
      <c r="V105" s="66" t="str">
        <f t="shared" si="1"/>
        <v>golem</v>
      </c>
    </row>
    <row r="106" ht="31.5" customHeight="1">
      <c r="A106" s="52">
        <v>105.0</v>
      </c>
      <c r="B106" s="52">
        <v>1.0</v>
      </c>
      <c r="C106" s="52">
        <v>4.0</v>
      </c>
      <c r="D106" s="52">
        <v>15.0</v>
      </c>
      <c r="E106" s="52">
        <v>3.0</v>
      </c>
      <c r="F106" s="52">
        <v>3.0</v>
      </c>
      <c r="G106" s="53" t="str">
        <f>ifna(VLookup(V106,Shiny!B:C, 2, 0),"")</f>
        <v/>
      </c>
      <c r="H106" s="54" t="s">
        <v>157</v>
      </c>
      <c r="I106" s="55">
        <v>76.0</v>
      </c>
      <c r="J106" s="56">
        <f>IFNA(VLOOKUP(V106,'Imported Index'!A:B,2,0),1)</f>
        <v>1</v>
      </c>
      <c r="K106" s="58"/>
      <c r="L106" s="58" t="s">
        <v>98</v>
      </c>
      <c r="M106" s="59" t="str">
        <f>ifna(IMAGE("https://pokejungle.net/sprites/typeico/"&amp;lower(VLookup(V106,Type!C:E, 2, 0)&amp;".png")),"")</f>
        <v/>
      </c>
      <c r="N106" s="59" t="str">
        <f>ifna(IMAGE("https://pokejungle.net/sprites/typeico/"&amp;lower(VLookup(V106,Type!C:E, 3, 0)&amp;".png")),"")</f>
        <v/>
      </c>
      <c r="O106" s="52">
        <v>-1.0</v>
      </c>
      <c r="P106" s="60"/>
      <c r="Q106" s="61" t="str">
        <f>ifna(VLookup(V106, Dex!F:K, 3, 0),"")</f>
        <v/>
      </c>
      <c r="R106" s="61" t="str">
        <f>ifna(VLookup(V106, Dex!F:K, 4, 0),"")</f>
        <v/>
      </c>
      <c r="S106" s="62" t="str">
        <f>ifna(VLookup(V106, Dex!F:K, 5, 0),"")</f>
        <v/>
      </c>
      <c r="T106" s="61" t="str">
        <f>ifna(VLookup(V106, Dex!F:K, 6, 0),"")</f>
        <v>B098</v>
      </c>
      <c r="U106" s="63" t="str">
        <f>ifna(VLookup(V106, Dex!F:L, 7, 0),"")</f>
        <v/>
      </c>
      <c r="V106" s="60" t="str">
        <f t="shared" si="1"/>
        <v>golem-1</v>
      </c>
    </row>
    <row r="107" ht="31.5" customHeight="1">
      <c r="A107" s="42">
        <v>106.0</v>
      </c>
      <c r="B107" s="42">
        <v>1.0</v>
      </c>
      <c r="C107" s="42">
        <v>4.0</v>
      </c>
      <c r="D107" s="42">
        <v>16.0</v>
      </c>
      <c r="E107" s="42">
        <v>3.0</v>
      </c>
      <c r="F107" s="42">
        <v>4.0</v>
      </c>
      <c r="G107" s="43" t="str">
        <f>ifna(VLookup(V107,Shiny!B:C, 2, 0),"")</f>
        <v/>
      </c>
      <c r="H107" s="64" t="s">
        <v>158</v>
      </c>
      <c r="I107" s="65">
        <v>77.0</v>
      </c>
      <c r="J107" s="47">
        <f>IFNA(VLOOKUP(V107,'Imported Index'!A:B,2,0),1)</f>
        <v>1</v>
      </c>
      <c r="K107" s="44"/>
      <c r="L107" s="44" t="s">
        <v>97</v>
      </c>
      <c r="M107" s="48" t="str">
        <f>ifna(IMAGE("https://pokejungle.net/sprites/typeico/"&amp;lower(VLookup(V107,Type!C:E, 2, 0)&amp;".png")),"")</f>
        <v/>
      </c>
      <c r="N107" s="48" t="str">
        <f>ifna(IMAGE("https://pokejungle.net/sprites/typeico/"&amp;lower(VLookup(V107,Type!C:E, 3, 0)&amp;".png")),"")</f>
        <v/>
      </c>
      <c r="O107" s="66"/>
      <c r="P107" s="66"/>
      <c r="Q107" s="49">
        <f>ifna(VLookup(V107, Dex!F:K, 3, 0),"")</f>
        <v>333</v>
      </c>
      <c r="R107" s="49">
        <f>ifna(VLookup(V107, Dex!F:K, 4, 0),"")</f>
        <v>77</v>
      </c>
      <c r="S107" s="50">
        <f>ifna(VLookup(V107, Dex!F:K, 5, 0),"")</f>
        <v>23</v>
      </c>
      <c r="T107" s="49" t="str">
        <f>ifna(VLookup(V107, Dex!F:K, 6, 0),"")</f>
        <v/>
      </c>
      <c r="U107" s="51" t="str">
        <f>ifna(VLookup(V107, Dex!F:L, 7, 0),"")</f>
        <v/>
      </c>
      <c r="V107" s="66" t="str">
        <f t="shared" si="1"/>
        <v>ponyta</v>
      </c>
    </row>
    <row r="108" ht="31.5" customHeight="1">
      <c r="A108" s="52">
        <v>107.0</v>
      </c>
      <c r="B108" s="52">
        <v>1.0</v>
      </c>
      <c r="C108" s="52">
        <v>4.0</v>
      </c>
      <c r="D108" s="52">
        <v>17.0</v>
      </c>
      <c r="E108" s="52">
        <v>3.0</v>
      </c>
      <c r="F108" s="52">
        <v>5.0</v>
      </c>
      <c r="G108" s="53" t="str">
        <f>ifna(VLookup(V108,Shiny!B:C, 2, 0),"")</f>
        <v/>
      </c>
      <c r="H108" s="54" t="s">
        <v>158</v>
      </c>
      <c r="I108" s="55">
        <v>77.0</v>
      </c>
      <c r="J108" s="56">
        <f>IFNA(VLOOKUP(V108,'Imported Index'!A:B,2,0),1)</f>
        <v>1</v>
      </c>
      <c r="K108" s="57"/>
      <c r="L108" s="58" t="s">
        <v>132</v>
      </c>
      <c r="M108" s="59" t="str">
        <f>ifna(IMAGE("https://pokejungle.net/sprites/typeico/"&amp;lower(VLookup(V108,Type!C:E, 2, 0)&amp;".png")),"")</f>
        <v/>
      </c>
      <c r="N108" s="59" t="str">
        <f>ifna(IMAGE("https://pokejungle.net/sprites/typeico/"&amp;lower(VLookup(V108,Type!C:E, 3, 0)&amp;".png")),"")</f>
        <v/>
      </c>
      <c r="O108" s="52">
        <v>-1.0</v>
      </c>
      <c r="P108" s="60"/>
      <c r="Q108" s="61">
        <f>ifna(VLookup(V108, Dex!F:K, 3, 0),"")</f>
        <v>333</v>
      </c>
      <c r="R108" s="61" t="str">
        <f>ifna(VLookup(V108, Dex!F:K, 4, 0),"")</f>
        <v/>
      </c>
      <c r="S108" s="62" t="str">
        <f>ifna(VLookup(V108, Dex!F:K, 5, 0),"")</f>
        <v/>
      </c>
      <c r="T108" s="61" t="str">
        <f>ifna(VLookup(V108, Dex!F:K, 6, 0),"")</f>
        <v/>
      </c>
      <c r="U108" s="63" t="str">
        <f>ifna(VLookup(V108, Dex!F:L, 7, 0),"")</f>
        <v/>
      </c>
      <c r="V108" s="60" t="str">
        <f t="shared" si="1"/>
        <v>ponyta-1</v>
      </c>
    </row>
    <row r="109" ht="31.5" customHeight="1">
      <c r="A109" s="42">
        <v>108.0</v>
      </c>
      <c r="B109" s="42">
        <v>1.0</v>
      </c>
      <c r="C109" s="42">
        <v>4.0</v>
      </c>
      <c r="D109" s="42">
        <v>18.0</v>
      </c>
      <c r="E109" s="42">
        <v>3.0</v>
      </c>
      <c r="F109" s="42">
        <v>6.0</v>
      </c>
      <c r="G109" s="43" t="str">
        <f>ifna(VLookup(V109,Shiny!B:C, 2, 0),"")</f>
        <v/>
      </c>
      <c r="H109" s="64" t="s">
        <v>159</v>
      </c>
      <c r="I109" s="65">
        <v>78.0</v>
      </c>
      <c r="J109" s="47">
        <f>IFNA(VLOOKUP(V109,'Imported Index'!A:B,2,0),1)</f>
        <v>1</v>
      </c>
      <c r="K109" s="44"/>
      <c r="L109" s="44" t="s">
        <v>97</v>
      </c>
      <c r="M109" s="48" t="str">
        <f>ifna(IMAGE("https://pokejungle.net/sprites/typeico/"&amp;lower(VLookup(V109,Type!C:E, 2, 0)&amp;".png")),"")</f>
        <v/>
      </c>
      <c r="N109" s="48" t="str">
        <f>ifna(IMAGE("https://pokejungle.net/sprites/typeico/"&amp;lower(VLookup(V109,Type!C:E, 3, 0)&amp;".png")),"")</f>
        <v/>
      </c>
      <c r="O109" s="66"/>
      <c r="P109" s="66"/>
      <c r="Q109" s="49">
        <f>ifna(VLookup(V109, Dex!F:K, 3, 0),"")</f>
        <v>334</v>
      </c>
      <c r="R109" s="49">
        <f>ifna(VLookup(V109, Dex!F:K, 4, 0),"")</f>
        <v>78</v>
      </c>
      <c r="S109" s="50">
        <f>ifna(VLookup(V109, Dex!F:K, 5, 0),"")</f>
        <v>24</v>
      </c>
      <c r="T109" s="49" t="str">
        <f>ifna(VLookup(V109, Dex!F:K, 6, 0),"")</f>
        <v/>
      </c>
      <c r="U109" s="51" t="str">
        <f>ifna(VLookup(V109, Dex!F:L, 7, 0),"")</f>
        <v/>
      </c>
      <c r="V109" s="66" t="str">
        <f t="shared" si="1"/>
        <v>rapidash</v>
      </c>
    </row>
    <row r="110" ht="31.5" customHeight="1">
      <c r="A110" s="52">
        <v>109.0</v>
      </c>
      <c r="B110" s="52">
        <v>1.0</v>
      </c>
      <c r="C110" s="52">
        <v>4.0</v>
      </c>
      <c r="D110" s="52">
        <v>19.0</v>
      </c>
      <c r="E110" s="52">
        <v>4.0</v>
      </c>
      <c r="F110" s="52">
        <v>1.0</v>
      </c>
      <c r="G110" s="53" t="str">
        <f>ifna(VLookup(V110,Shiny!B:C, 2, 0),"")</f>
        <v/>
      </c>
      <c r="H110" s="54" t="s">
        <v>159</v>
      </c>
      <c r="I110" s="55">
        <v>78.0</v>
      </c>
      <c r="J110" s="56">
        <f>IFNA(VLOOKUP(V110,'Imported Index'!A:B,2,0),1)</f>
        <v>1</v>
      </c>
      <c r="K110" s="57"/>
      <c r="L110" s="58" t="s">
        <v>132</v>
      </c>
      <c r="M110" s="59" t="str">
        <f>ifna(IMAGE("https://pokejungle.net/sprites/typeico/"&amp;lower(VLookup(V110,Type!C:E, 2, 0)&amp;".png")),"")</f>
        <v/>
      </c>
      <c r="N110" s="59" t="str">
        <f>ifna(IMAGE("https://pokejungle.net/sprites/typeico/"&amp;lower(VLookup(V110,Type!C:E, 3, 0)&amp;".png")),"")</f>
        <v/>
      </c>
      <c r="O110" s="52">
        <v>-1.0</v>
      </c>
      <c r="P110" s="60"/>
      <c r="Q110" s="61">
        <f>ifna(VLookup(V110, Dex!F:K, 3, 0),"")</f>
        <v>334</v>
      </c>
      <c r="R110" s="61" t="str">
        <f>ifna(VLookup(V110, Dex!F:K, 4, 0),"")</f>
        <v/>
      </c>
      <c r="S110" s="62" t="str">
        <f>ifna(VLookup(V110, Dex!F:K, 5, 0),"")</f>
        <v/>
      </c>
      <c r="T110" s="61" t="str">
        <f>ifna(VLookup(V110, Dex!F:K, 6, 0),"")</f>
        <v/>
      </c>
      <c r="U110" s="63" t="str">
        <f>ifna(VLookup(V110, Dex!F:L, 7, 0),"")</f>
        <v/>
      </c>
      <c r="V110" s="60" t="str">
        <f t="shared" si="1"/>
        <v>rapidash-1</v>
      </c>
    </row>
    <row r="111" ht="31.5" customHeight="1">
      <c r="A111" s="42">
        <v>110.0</v>
      </c>
      <c r="B111" s="42">
        <v>1.0</v>
      </c>
      <c r="C111" s="42">
        <v>4.0</v>
      </c>
      <c r="D111" s="42">
        <v>20.0</v>
      </c>
      <c r="E111" s="42">
        <v>4.0</v>
      </c>
      <c r="F111" s="42">
        <v>2.0</v>
      </c>
      <c r="G111" s="43" t="str">
        <f>ifna(VLookup(V111,Shiny!B:C, 2, 0),"")</f>
        <v/>
      </c>
      <c r="H111" s="64" t="s">
        <v>160</v>
      </c>
      <c r="I111" s="65">
        <v>79.0</v>
      </c>
      <c r="J111" s="47">
        <f>IFNA(VLOOKUP(V111,'Imported Index'!A:B,2,0),1)</f>
        <v>1</v>
      </c>
      <c r="K111" s="69"/>
      <c r="L111" s="44" t="s">
        <v>97</v>
      </c>
      <c r="M111" s="48" t="str">
        <f>ifna(IMAGE("https://pokejungle.net/sprites/typeico/"&amp;lower(VLookup(V111,Type!C:E, 2, 0)&amp;".png")),"")</f>
        <v/>
      </c>
      <c r="N111" s="48" t="str">
        <f>ifna(IMAGE("https://pokejungle.net/sprites/typeico/"&amp;lower(VLookup(V111,Type!C:E, 3, 0)&amp;".png")),"")</f>
        <v/>
      </c>
      <c r="O111" s="66"/>
      <c r="P111" s="66"/>
      <c r="Q111" s="49" t="str">
        <f>ifna(VLookup(V111, Dex!F:K, 3, 0),"")</f>
        <v>A001</v>
      </c>
      <c r="R111" s="49">
        <f>ifna(VLookup(V111, Dex!F:K, 4, 0),"")</f>
        <v>79</v>
      </c>
      <c r="S111" s="50" t="str">
        <f>ifna(VLookup(V111, Dex!F:K, 5, 0),"")</f>
        <v/>
      </c>
      <c r="T111" s="49" t="str">
        <f>ifna(VLookup(V111, Dex!F:K, 6, 0),"")</f>
        <v>P324</v>
      </c>
      <c r="U111" s="51">
        <f>ifna(VLookup(V111, Dex!F:L, 7, 0),"")</f>
        <v>137</v>
      </c>
      <c r="V111" s="66" t="str">
        <f t="shared" si="1"/>
        <v>slowpoke</v>
      </c>
    </row>
    <row r="112" ht="31.5" customHeight="1">
      <c r="A112" s="52">
        <v>111.0</v>
      </c>
      <c r="B112" s="52">
        <v>1.0</v>
      </c>
      <c r="C112" s="52">
        <v>4.0</v>
      </c>
      <c r="D112" s="52">
        <v>21.0</v>
      </c>
      <c r="E112" s="52">
        <v>4.0</v>
      </c>
      <c r="F112" s="52">
        <v>3.0</v>
      </c>
      <c r="G112" s="53" t="str">
        <f>ifna(VLookup(V112,Shiny!B:C, 2, 0),"")</f>
        <v/>
      </c>
      <c r="H112" s="54" t="s">
        <v>160</v>
      </c>
      <c r="I112" s="55">
        <v>79.0</v>
      </c>
      <c r="J112" s="56">
        <f>IFNA(VLOOKUP(V112,'Imported Index'!A:B,2,0),1)</f>
        <v>1</v>
      </c>
      <c r="K112" s="68"/>
      <c r="L112" s="58" t="s">
        <v>132</v>
      </c>
      <c r="M112" s="59" t="str">
        <f>ifna(IMAGE("https://pokejungle.net/sprites/typeico/"&amp;lower(VLookup(V112,Type!C:E, 2, 0)&amp;".png")),"")</f>
        <v/>
      </c>
      <c r="N112" s="59" t="str">
        <f>ifna(IMAGE("https://pokejungle.net/sprites/typeico/"&amp;lower(VLookup(V112,Type!C:E, 3, 0)&amp;".png")),"")</f>
        <v/>
      </c>
      <c r="O112" s="52">
        <v>-1.0</v>
      </c>
      <c r="P112" s="60"/>
      <c r="Q112" s="61" t="str">
        <f>ifna(VLookup(V112, Dex!F:K, 3, 0),"")</f>
        <v>A001</v>
      </c>
      <c r="R112" s="61" t="str">
        <f>ifna(VLookup(V112, Dex!F:K, 4, 0),"")</f>
        <v/>
      </c>
      <c r="S112" s="62" t="str">
        <f>ifna(VLookup(V112, Dex!F:K, 5, 0),"")</f>
        <v/>
      </c>
      <c r="T112" s="61" t="str">
        <f>ifna(VLookup(V112, Dex!F:K, 6, 0),"")</f>
        <v>B075</v>
      </c>
      <c r="U112" s="63">
        <f>ifna(VLookup(V112, Dex!F:L, 7, 0),"")</f>
        <v>137</v>
      </c>
      <c r="V112" s="60" t="str">
        <f t="shared" si="1"/>
        <v>slowpoke-1</v>
      </c>
    </row>
    <row r="113" ht="31.5" customHeight="1">
      <c r="A113" s="42">
        <v>112.0</v>
      </c>
      <c r="B113" s="42">
        <v>1.0</v>
      </c>
      <c r="C113" s="42">
        <v>4.0</v>
      </c>
      <c r="D113" s="42">
        <v>22.0</v>
      </c>
      <c r="E113" s="42">
        <v>4.0</v>
      </c>
      <c r="F113" s="42">
        <v>4.0</v>
      </c>
      <c r="G113" s="43" t="str">
        <f>ifna(VLookup(V113,Shiny!B:C, 2, 0),"")</f>
        <v/>
      </c>
      <c r="H113" s="64" t="s">
        <v>161</v>
      </c>
      <c r="I113" s="65">
        <v>80.0</v>
      </c>
      <c r="J113" s="47">
        <f>IFNA(VLOOKUP(V113,'Imported Index'!A:B,2,0),1)</f>
        <v>1</v>
      </c>
      <c r="K113" s="69"/>
      <c r="L113" s="44" t="s">
        <v>97</v>
      </c>
      <c r="M113" s="48" t="str">
        <f>ifna(IMAGE("https://pokejungle.net/sprites/typeico/"&amp;lower(VLookup(V113,Type!C:E, 2, 0)&amp;".png")),"")</f>
        <v/>
      </c>
      <c r="N113" s="48" t="str">
        <f>ifna(IMAGE("https://pokejungle.net/sprites/typeico/"&amp;lower(VLookup(V113,Type!C:E, 3, 0)&amp;".png")),"")</f>
        <v/>
      </c>
      <c r="O113" s="66"/>
      <c r="P113" s="66"/>
      <c r="Q113" s="49" t="str">
        <f>ifna(VLookup(V113, Dex!F:K, 3, 0),"")</f>
        <v>A002</v>
      </c>
      <c r="R113" s="49">
        <f>ifna(VLookup(V113, Dex!F:K, 4, 0),"")</f>
        <v>80</v>
      </c>
      <c r="S113" s="50" t="str">
        <f>ifna(VLookup(V113, Dex!F:K, 5, 0),"")</f>
        <v/>
      </c>
      <c r="T113" s="49" t="str">
        <f>ifna(VLookup(V113, Dex!F:K, 6, 0),"")</f>
        <v>P325</v>
      </c>
      <c r="U113" s="51">
        <f>ifna(VLookup(V113, Dex!F:L, 7, 0),"")</f>
        <v>138</v>
      </c>
      <c r="V113" s="66" t="str">
        <f t="shared" si="1"/>
        <v>slowbro</v>
      </c>
    </row>
    <row r="114" ht="31.5" customHeight="1">
      <c r="A114" s="52">
        <v>113.0</v>
      </c>
      <c r="B114" s="52">
        <v>1.0</v>
      </c>
      <c r="C114" s="52">
        <v>4.0</v>
      </c>
      <c r="D114" s="52">
        <v>23.0</v>
      </c>
      <c r="E114" s="52">
        <v>4.0</v>
      </c>
      <c r="F114" s="52">
        <v>5.0</v>
      </c>
      <c r="G114" s="53" t="str">
        <f>ifna(VLookup(V114,Shiny!B:C, 2, 0),"")</f>
        <v/>
      </c>
      <c r="H114" s="54" t="s">
        <v>161</v>
      </c>
      <c r="I114" s="55">
        <v>80.0</v>
      </c>
      <c r="J114" s="56">
        <f>IFNA(VLOOKUP(V114,'Imported Index'!A:B,2,0),1)</f>
        <v>1</v>
      </c>
      <c r="K114" s="68"/>
      <c r="L114" s="58" t="s">
        <v>132</v>
      </c>
      <c r="M114" s="59" t="str">
        <f>ifna(IMAGE("https://pokejungle.net/sprites/typeico/"&amp;lower(VLookup(V114,Type!C:E, 2, 0)&amp;".png")),"")</f>
        <v/>
      </c>
      <c r="N114" s="59" t="str">
        <f>ifna(IMAGE("https://pokejungle.net/sprites/typeico/"&amp;lower(VLookup(V114,Type!C:E, 3, 0)&amp;".png")),"")</f>
        <v/>
      </c>
      <c r="O114" s="52">
        <v>-1.0</v>
      </c>
      <c r="P114" s="60"/>
      <c r="Q114" s="61" t="str">
        <f>ifna(VLookup(V114, Dex!F:K, 3, 0),"")</f>
        <v>A002</v>
      </c>
      <c r="R114" s="61" t="str">
        <f>ifna(VLookup(V114, Dex!F:K, 4, 0),"")</f>
        <v/>
      </c>
      <c r="S114" s="62" t="str">
        <f>ifna(VLookup(V114, Dex!F:K, 5, 0),"")</f>
        <v/>
      </c>
      <c r="T114" s="61" t="str">
        <f>ifna(VLookup(V114, Dex!F:K, 6, 0),"")</f>
        <v>B076</v>
      </c>
      <c r="U114" s="63">
        <f>ifna(VLookup(V114, Dex!F:L, 7, 0),"")</f>
        <v>138</v>
      </c>
      <c r="V114" s="60" t="str">
        <f t="shared" si="1"/>
        <v>slowbro-1</v>
      </c>
    </row>
    <row r="115" ht="31.5" customHeight="1">
      <c r="A115" s="42">
        <v>114.0</v>
      </c>
      <c r="B115" s="42">
        <v>1.0</v>
      </c>
      <c r="C115" s="42">
        <v>4.0</v>
      </c>
      <c r="D115" s="42">
        <v>24.0</v>
      </c>
      <c r="E115" s="42">
        <v>4.0</v>
      </c>
      <c r="F115" s="42">
        <v>6.0</v>
      </c>
      <c r="G115" s="43" t="str">
        <f>ifna(VLookup(V115,Shiny!B:C, 2, 0),"")</f>
        <v/>
      </c>
      <c r="H115" s="64" t="s">
        <v>162</v>
      </c>
      <c r="I115" s="65">
        <v>81.0</v>
      </c>
      <c r="J115" s="47">
        <f>IFNA(VLOOKUP(V115,'Imported Index'!A:B,2,0),1)</f>
        <v>1</v>
      </c>
      <c r="K115" s="69"/>
      <c r="L115" s="44"/>
      <c r="M115" s="48" t="str">
        <f>ifna(IMAGE("https://pokejungle.net/sprites/typeico/"&amp;lower(VLookup(V115,Type!C:E, 2, 0)&amp;".png")),"")</f>
        <v/>
      </c>
      <c r="N115" s="48" t="str">
        <f>ifna(IMAGE("https://pokejungle.net/sprites/typeico/"&amp;lower(VLookup(V115,Type!C:E, 3, 0)&amp;".png")),"")</f>
        <v/>
      </c>
      <c r="O115" s="66"/>
      <c r="P115" s="66"/>
      <c r="Q115" s="49" t="str">
        <f>ifna(VLookup(V115, Dex!F:K, 3, 0),"")</f>
        <v>A105</v>
      </c>
      <c r="R115" s="49">
        <f>ifna(VLookup(V115, Dex!F:K, 4, 0),"")</f>
        <v>81</v>
      </c>
      <c r="S115" s="50">
        <f>ifna(VLookup(V115, Dex!F:K, 5, 0),"")</f>
        <v>177</v>
      </c>
      <c r="T115" s="49" t="str">
        <f>ifna(VLookup(V115, Dex!F:K, 6, 0),"")</f>
        <v>P209</v>
      </c>
      <c r="U115" s="51" t="str">
        <f>ifna(VLookup(V115, Dex!F:L, 7, 0),"")</f>
        <v/>
      </c>
      <c r="V115" s="66" t="str">
        <f t="shared" si="1"/>
        <v>magnemite</v>
      </c>
    </row>
    <row r="116" ht="31.5" customHeight="1">
      <c r="A116" s="52">
        <v>115.0</v>
      </c>
      <c r="B116" s="52">
        <v>1.0</v>
      </c>
      <c r="C116" s="52">
        <v>4.0</v>
      </c>
      <c r="D116" s="52">
        <v>25.0</v>
      </c>
      <c r="E116" s="52">
        <v>5.0</v>
      </c>
      <c r="F116" s="52">
        <v>1.0</v>
      </c>
      <c r="G116" s="53" t="str">
        <f>ifna(VLookup(V116,Shiny!B:C, 2, 0),"")</f>
        <v/>
      </c>
      <c r="H116" s="54" t="s">
        <v>163</v>
      </c>
      <c r="I116" s="55">
        <v>82.0</v>
      </c>
      <c r="J116" s="56">
        <f>IFNA(VLOOKUP(V116,'Imported Index'!A:B,2,0),1)</f>
        <v>1</v>
      </c>
      <c r="K116" s="68"/>
      <c r="L116" s="58"/>
      <c r="M116" s="59" t="str">
        <f>ifna(IMAGE("https://pokejungle.net/sprites/typeico/"&amp;lower(VLookup(V116,Type!C:E, 2, 0)&amp;".png")),"")</f>
        <v/>
      </c>
      <c r="N116" s="59" t="str">
        <f>ifna(IMAGE("https://pokejungle.net/sprites/typeico/"&amp;lower(VLookup(V116,Type!C:E, 3, 0)&amp;".png")),"")</f>
        <v/>
      </c>
      <c r="O116" s="60"/>
      <c r="P116" s="60"/>
      <c r="Q116" s="61" t="str">
        <f>ifna(VLookup(V116, Dex!F:K, 3, 0),"")</f>
        <v>A106</v>
      </c>
      <c r="R116" s="61">
        <f>ifna(VLookup(V116, Dex!F:K, 4, 0),"")</f>
        <v>82</v>
      </c>
      <c r="S116" s="62">
        <f>ifna(VLookup(V116, Dex!F:K, 5, 0),"")</f>
        <v>178</v>
      </c>
      <c r="T116" s="61" t="str">
        <f>ifna(VLookup(V116, Dex!F:K, 6, 0),"")</f>
        <v>P210</v>
      </c>
      <c r="U116" s="63" t="str">
        <f>ifna(VLookup(V116, Dex!F:L, 7, 0),"")</f>
        <v/>
      </c>
      <c r="V116" s="60" t="str">
        <f t="shared" si="1"/>
        <v>magneton</v>
      </c>
    </row>
    <row r="117" ht="31.5" customHeight="1">
      <c r="A117" s="42">
        <v>116.0</v>
      </c>
      <c r="B117" s="42">
        <v>1.0</v>
      </c>
      <c r="C117" s="42">
        <v>4.0</v>
      </c>
      <c r="D117" s="42">
        <v>26.0</v>
      </c>
      <c r="E117" s="42">
        <v>5.0</v>
      </c>
      <c r="F117" s="42">
        <v>2.0</v>
      </c>
      <c r="G117" s="43" t="str">
        <f>ifna(VLookup(V117,Shiny!B:C, 2, 0),"")</f>
        <v/>
      </c>
      <c r="H117" s="64" t="s">
        <v>164</v>
      </c>
      <c r="I117" s="65">
        <v>83.0</v>
      </c>
      <c r="J117" s="47">
        <f>IFNA(VLOOKUP(V117,'Imported Index'!A:B,2,0),1)</f>
        <v>1</v>
      </c>
      <c r="K117" s="44"/>
      <c r="L117" s="44" t="s">
        <v>97</v>
      </c>
      <c r="M117" s="48" t="str">
        <f>ifna(IMAGE("https://pokejungle.net/sprites/typeico/"&amp;lower(VLookup(V117,Type!C:E, 2, 0)&amp;".png")),"")</f>
        <v/>
      </c>
      <c r="N117" s="48" t="str">
        <f>ifna(IMAGE("https://pokejungle.net/sprites/typeico/"&amp;lower(VLookup(V117,Type!C:E, 3, 0)&amp;".png")),"")</f>
        <v/>
      </c>
      <c r="O117" s="66"/>
      <c r="P117" s="66"/>
      <c r="Q117" s="49">
        <f>ifna(VLookup(V117, Dex!F:K, 3, 0),"")</f>
        <v>218</v>
      </c>
      <c r="R117" s="49">
        <f>ifna(VLookup(V117, Dex!F:K, 4, 0),"")</f>
        <v>83</v>
      </c>
      <c r="S117" s="50" t="str">
        <f>ifna(VLookup(V117, Dex!F:K, 5, 0),"")</f>
        <v/>
      </c>
      <c r="T117" s="49" t="str">
        <f>ifna(VLookup(V117, Dex!F:K, 6, 0),"")</f>
        <v/>
      </c>
      <c r="U117" s="51" t="str">
        <f>ifna(VLookup(V117, Dex!F:L, 7, 0),"")</f>
        <v>H007</v>
      </c>
      <c r="V117" s="66" t="str">
        <f t="shared" si="1"/>
        <v>farfetch'd</v>
      </c>
    </row>
    <row r="118" ht="31.5" customHeight="1">
      <c r="A118" s="52">
        <v>117.0</v>
      </c>
      <c r="B118" s="52">
        <v>1.0</v>
      </c>
      <c r="C118" s="52">
        <v>4.0</v>
      </c>
      <c r="D118" s="52">
        <v>27.0</v>
      </c>
      <c r="E118" s="52">
        <v>5.0</v>
      </c>
      <c r="F118" s="52">
        <v>3.0</v>
      </c>
      <c r="G118" s="53" t="str">
        <f>ifna(VLookup(V118,Shiny!B:C, 2, 0),"")</f>
        <v/>
      </c>
      <c r="H118" s="54" t="s">
        <v>164</v>
      </c>
      <c r="I118" s="55">
        <v>83.0</v>
      </c>
      <c r="J118" s="56">
        <f>IFNA(VLOOKUP(V118,'Imported Index'!A:B,2,0),1)</f>
        <v>1</v>
      </c>
      <c r="K118" s="68"/>
      <c r="L118" s="58" t="s">
        <v>132</v>
      </c>
      <c r="M118" s="59" t="str">
        <f>ifna(IMAGE("https://pokejungle.net/sprites/typeico/"&amp;lower(VLookup(V118,Type!C:E, 2, 0)&amp;".png")),"")</f>
        <v/>
      </c>
      <c r="N118" s="59" t="str">
        <f>ifna(IMAGE("https://pokejungle.net/sprites/typeico/"&amp;lower(VLookup(V118,Type!C:E, 3, 0)&amp;".png")),"")</f>
        <v/>
      </c>
      <c r="O118" s="52">
        <v>-1.0</v>
      </c>
      <c r="P118" s="60"/>
      <c r="Q118" s="61">
        <f>ifna(VLookup(V118, Dex!F:K, 3, 0),"")</f>
        <v>218</v>
      </c>
      <c r="R118" s="61" t="str">
        <f>ifna(VLookup(V118, Dex!F:K, 4, 0),"")</f>
        <v/>
      </c>
      <c r="S118" s="62" t="str">
        <f>ifna(VLookup(V118, Dex!F:K, 5, 0),"")</f>
        <v/>
      </c>
      <c r="T118" s="61" t="str">
        <f>ifna(VLookup(V118, Dex!F:K, 6, 0),"")</f>
        <v/>
      </c>
      <c r="U118" s="63" t="str">
        <f>ifna(VLookup(V118, Dex!F:L, 7, 0),"")</f>
        <v>H007</v>
      </c>
      <c r="V118" s="60" t="str">
        <f t="shared" si="1"/>
        <v>farfetch'd-1</v>
      </c>
    </row>
    <row r="119" ht="31.5" customHeight="1">
      <c r="A119" s="42">
        <v>118.0</v>
      </c>
      <c r="B119" s="42">
        <v>1.0</v>
      </c>
      <c r="C119" s="42">
        <v>4.0</v>
      </c>
      <c r="D119" s="42">
        <v>28.0</v>
      </c>
      <c r="E119" s="42">
        <v>5.0</v>
      </c>
      <c r="F119" s="42">
        <v>4.0</v>
      </c>
      <c r="G119" s="43" t="str">
        <f>ifna(VLookup(V119,Shiny!B:C, 2, 0),"")</f>
        <v/>
      </c>
      <c r="H119" s="64" t="s">
        <v>165</v>
      </c>
      <c r="I119" s="65">
        <v>84.0</v>
      </c>
      <c r="J119" s="47">
        <f>IFNA(VLOOKUP(V119,'Imported Index'!A:B,2,0),1)</f>
        <v>1</v>
      </c>
      <c r="K119" s="44"/>
      <c r="L119" s="44"/>
      <c r="M119" s="48" t="str">
        <f>ifna(IMAGE("https://pokejungle.net/sprites/typeico/"&amp;lower(VLookup(V119,Type!C:E, 2, 0)&amp;".png")),"")</f>
        <v/>
      </c>
      <c r="N119" s="48" t="str">
        <f>ifna(IMAGE("https://pokejungle.net/sprites/typeico/"&amp;lower(VLookup(V119,Type!C:E, 3, 0)&amp;".png")),"")</f>
        <v/>
      </c>
      <c r="O119" s="66"/>
      <c r="P119" s="66"/>
      <c r="Q119" s="49" t="str">
        <f>ifna(VLookup(V119, Dex!F:K, 3, 0),"")</f>
        <v/>
      </c>
      <c r="R119" s="49">
        <f>ifna(VLookup(V119, Dex!F:K, 4, 0),"")</f>
        <v>84</v>
      </c>
      <c r="S119" s="50" t="str">
        <f>ifna(VLookup(V119, Dex!F:K, 5, 0),"")</f>
        <v/>
      </c>
      <c r="T119" s="49" t="str">
        <f>ifna(VLookup(V119, Dex!F:K, 6, 0),"")</f>
        <v>B001</v>
      </c>
      <c r="U119" s="51" t="str">
        <f>ifna(VLookup(V119, Dex!F:L, 7, 0),"")</f>
        <v/>
      </c>
      <c r="V119" s="66" t="str">
        <f t="shared" si="1"/>
        <v>doduo</v>
      </c>
    </row>
    <row r="120" ht="31.5" customHeight="1">
      <c r="A120" s="52">
        <v>119.0</v>
      </c>
      <c r="B120" s="52">
        <v>1.0</v>
      </c>
      <c r="C120" s="52">
        <v>4.0</v>
      </c>
      <c r="D120" s="52">
        <v>29.0</v>
      </c>
      <c r="E120" s="52">
        <v>5.0</v>
      </c>
      <c r="F120" s="52">
        <v>5.0</v>
      </c>
      <c r="G120" s="53" t="str">
        <f>ifna(VLookup(V120,Shiny!B:C, 2, 0),"")</f>
        <v/>
      </c>
      <c r="H120" s="54" t="s">
        <v>165</v>
      </c>
      <c r="I120" s="55">
        <v>84.0</v>
      </c>
      <c r="J120" s="56">
        <f>IFNA(VLOOKUP(V120,'Imported Index'!A:B,2,0),1)</f>
        <v>1</v>
      </c>
      <c r="K120" s="57"/>
      <c r="L120" s="58"/>
      <c r="M120" s="59" t="str">
        <f>ifna(IMAGE("https://pokejungle.net/sprites/typeico/"&amp;lower(VLookup(V120,Type!C:E, 2, 0)&amp;".png")),"")</f>
        <v/>
      </c>
      <c r="N120" s="59" t="str">
        <f>ifna(IMAGE("https://pokejungle.net/sprites/typeico/"&amp;lower(VLookup(V120,Type!C:E, 3, 0)&amp;".png")),"")</f>
        <v/>
      </c>
      <c r="O120" s="60"/>
      <c r="P120" s="52" t="s">
        <v>80</v>
      </c>
      <c r="Q120" s="61" t="str">
        <f>ifna(VLookup(V120, Dex!F:K, 3, 0),"")</f>
        <v/>
      </c>
      <c r="R120" s="61">
        <f>ifna(VLookup(V120, Dex!F:K, 4, 0),"")</f>
        <v>84</v>
      </c>
      <c r="S120" s="62" t="str">
        <f>ifna(VLookup(V120, Dex!F:K, 5, 0),"")</f>
        <v/>
      </c>
      <c r="T120" s="61" t="str">
        <f>ifna(VLookup(V120, Dex!F:K, 6, 0),"")</f>
        <v>B001</v>
      </c>
      <c r="U120" s="63" t="str">
        <f>ifna(VLookup(V120, Dex!F:L, 7, 0),"")</f>
        <v/>
      </c>
      <c r="V120" s="60" t="str">
        <f t="shared" si="1"/>
        <v>doduo-f</v>
      </c>
    </row>
    <row r="121" ht="31.5" customHeight="1">
      <c r="A121" s="42">
        <v>120.0</v>
      </c>
      <c r="B121" s="42">
        <v>1.0</v>
      </c>
      <c r="C121" s="42">
        <v>4.0</v>
      </c>
      <c r="D121" s="42">
        <v>30.0</v>
      </c>
      <c r="E121" s="42">
        <v>5.0</v>
      </c>
      <c r="F121" s="42">
        <v>6.0</v>
      </c>
      <c r="G121" s="43" t="str">
        <f>ifna(VLookup(V121,Shiny!B:C, 2, 0),"")</f>
        <v/>
      </c>
      <c r="H121" s="64" t="s">
        <v>166</v>
      </c>
      <c r="I121" s="65">
        <v>85.0</v>
      </c>
      <c r="J121" s="47">
        <f>IFNA(VLOOKUP(V121,'Imported Index'!A:B,2,0),1)</f>
        <v>1</v>
      </c>
      <c r="K121" s="44"/>
      <c r="L121" s="44"/>
      <c r="M121" s="48" t="str">
        <f>ifna(IMAGE("https://pokejungle.net/sprites/typeico/"&amp;lower(VLookup(V121,Type!C:E, 2, 0)&amp;".png")),"")</f>
        <v/>
      </c>
      <c r="N121" s="48" t="str">
        <f>ifna(IMAGE("https://pokejungle.net/sprites/typeico/"&amp;lower(VLookup(V121,Type!C:E, 3, 0)&amp;".png")),"")</f>
        <v/>
      </c>
      <c r="O121" s="66"/>
      <c r="P121" s="66"/>
      <c r="Q121" s="49" t="str">
        <f>ifna(VLookup(V121, Dex!F:K, 3, 0),"")</f>
        <v/>
      </c>
      <c r="R121" s="49">
        <f>ifna(VLookup(V121, Dex!F:K, 4, 0),"")</f>
        <v>85</v>
      </c>
      <c r="S121" s="50" t="str">
        <f>ifna(VLookup(V121, Dex!F:K, 5, 0),"")</f>
        <v/>
      </c>
      <c r="T121" s="49" t="str">
        <f>ifna(VLookup(V121, Dex!F:K, 6, 0),"")</f>
        <v>B002</v>
      </c>
      <c r="U121" s="51" t="str">
        <f>ifna(VLookup(V121, Dex!F:L, 7, 0),"")</f>
        <v/>
      </c>
      <c r="V121" s="66" t="str">
        <f t="shared" si="1"/>
        <v>dodrio</v>
      </c>
    </row>
    <row r="122" ht="31.5" customHeight="1">
      <c r="A122" s="52">
        <v>121.0</v>
      </c>
      <c r="B122" s="52">
        <v>1.0</v>
      </c>
      <c r="C122" s="52">
        <v>5.0</v>
      </c>
      <c r="D122" s="52">
        <v>1.0</v>
      </c>
      <c r="E122" s="52">
        <v>1.0</v>
      </c>
      <c r="F122" s="52">
        <v>1.0</v>
      </c>
      <c r="G122" s="53" t="str">
        <f>ifna(VLookup(V122,Shiny!B:C, 2, 0),"")</f>
        <v/>
      </c>
      <c r="H122" s="54" t="s">
        <v>166</v>
      </c>
      <c r="I122" s="55">
        <v>85.0</v>
      </c>
      <c r="J122" s="56">
        <f>IFNA(VLOOKUP(V122,'Imported Index'!A:B,2,0),1)</f>
        <v>1</v>
      </c>
      <c r="K122" s="58"/>
      <c r="L122" s="58"/>
      <c r="M122" s="59" t="str">
        <f>ifna(IMAGE("https://pokejungle.net/sprites/typeico/"&amp;lower(VLookup(V122,Type!C:E, 2, 0)&amp;".png")),"")</f>
        <v/>
      </c>
      <c r="N122" s="59" t="str">
        <f>ifna(IMAGE("https://pokejungle.net/sprites/typeico/"&amp;lower(VLookup(V122,Type!C:E, 3, 0)&amp;".png")),"")</f>
        <v/>
      </c>
      <c r="O122" s="60"/>
      <c r="P122" s="52" t="s">
        <v>80</v>
      </c>
      <c r="Q122" s="61" t="str">
        <f>ifna(VLookup(V122, Dex!F:K, 3, 0),"")</f>
        <v/>
      </c>
      <c r="R122" s="61">
        <f>ifna(VLookup(V122, Dex!F:K, 4, 0),"")</f>
        <v>85</v>
      </c>
      <c r="S122" s="62" t="str">
        <f>ifna(VLookup(V122, Dex!F:K, 5, 0),"")</f>
        <v/>
      </c>
      <c r="T122" s="61" t="str">
        <f>ifna(VLookup(V122, Dex!F:K, 6, 0),"")</f>
        <v>B002</v>
      </c>
      <c r="U122" s="63" t="str">
        <f>ifna(VLookup(V122, Dex!F:L, 7, 0),"")</f>
        <v/>
      </c>
      <c r="V122" s="60" t="str">
        <f t="shared" si="1"/>
        <v>dodrio-f</v>
      </c>
    </row>
    <row r="123" ht="31.5" customHeight="1">
      <c r="A123" s="42">
        <v>122.0</v>
      </c>
      <c r="B123" s="42">
        <v>1.0</v>
      </c>
      <c r="C123" s="42">
        <v>5.0</v>
      </c>
      <c r="D123" s="42">
        <v>2.0</v>
      </c>
      <c r="E123" s="42">
        <v>1.0</v>
      </c>
      <c r="F123" s="42">
        <v>2.0</v>
      </c>
      <c r="G123" s="43" t="str">
        <f>ifna(VLookup(V123,Shiny!B:C, 2, 0),"")</f>
        <v/>
      </c>
      <c r="H123" s="64" t="s">
        <v>167</v>
      </c>
      <c r="I123" s="65">
        <v>86.0</v>
      </c>
      <c r="J123" s="47">
        <f>IFNA(VLOOKUP(V123,'Imported Index'!A:B,2,0),1)</f>
        <v>1</v>
      </c>
      <c r="K123" s="44"/>
      <c r="L123" s="44"/>
      <c r="M123" s="48" t="str">
        <f>ifna(IMAGE("https://pokejungle.net/sprites/typeico/"&amp;lower(VLookup(V123,Type!C:E, 2, 0)&amp;".png")),"")</f>
        <v/>
      </c>
      <c r="N123" s="48" t="str">
        <f>ifna(IMAGE("https://pokejungle.net/sprites/typeico/"&amp;lower(VLookup(V123,Type!C:E, 3, 0)&amp;".png")),"")</f>
        <v/>
      </c>
      <c r="O123" s="66"/>
      <c r="P123" s="66"/>
      <c r="Q123" s="49" t="str">
        <f>ifna(VLookup(V123, Dex!F:K, 3, 0),"")</f>
        <v/>
      </c>
      <c r="R123" s="49">
        <f>ifna(VLookup(V123, Dex!F:K, 4, 0),"")</f>
        <v>86</v>
      </c>
      <c r="S123" s="50" t="str">
        <f>ifna(VLookup(V123, Dex!F:K, 5, 0),"")</f>
        <v/>
      </c>
      <c r="T123" s="49" t="str">
        <f>ifna(VLookup(V123, Dex!F:K, 6, 0),"")</f>
        <v>B143</v>
      </c>
      <c r="U123" s="51" t="str">
        <f>ifna(VLookup(V123, Dex!F:L, 7, 0),"")</f>
        <v/>
      </c>
      <c r="V123" s="66" t="str">
        <f t="shared" si="1"/>
        <v>seel</v>
      </c>
    </row>
    <row r="124" ht="31.5" customHeight="1">
      <c r="A124" s="52">
        <v>123.0</v>
      </c>
      <c r="B124" s="52">
        <v>1.0</v>
      </c>
      <c r="C124" s="52">
        <v>5.0</v>
      </c>
      <c r="D124" s="52">
        <v>3.0</v>
      </c>
      <c r="E124" s="52">
        <v>1.0</v>
      </c>
      <c r="F124" s="52">
        <v>3.0</v>
      </c>
      <c r="G124" s="53" t="str">
        <f>ifna(VLookup(V124,Shiny!B:C, 2, 0),"")</f>
        <v/>
      </c>
      <c r="H124" s="54" t="s">
        <v>168</v>
      </c>
      <c r="I124" s="55">
        <v>87.0</v>
      </c>
      <c r="J124" s="56">
        <f>IFNA(VLOOKUP(V124,'Imported Index'!A:B,2,0),1)</f>
        <v>1</v>
      </c>
      <c r="K124" s="58"/>
      <c r="L124" s="58"/>
      <c r="M124" s="59" t="str">
        <f>ifna(IMAGE("https://pokejungle.net/sprites/typeico/"&amp;lower(VLookup(V124,Type!C:E, 2, 0)&amp;".png")),"")</f>
        <v/>
      </c>
      <c r="N124" s="59" t="str">
        <f>ifna(IMAGE("https://pokejungle.net/sprites/typeico/"&amp;lower(VLookup(V124,Type!C:E, 3, 0)&amp;".png")),"")</f>
        <v/>
      </c>
      <c r="O124" s="60"/>
      <c r="P124" s="60"/>
      <c r="Q124" s="61" t="str">
        <f>ifna(VLookup(V124, Dex!F:K, 3, 0),"")</f>
        <v/>
      </c>
      <c r="R124" s="61">
        <f>ifna(VLookup(V124, Dex!F:K, 4, 0),"")</f>
        <v>87</v>
      </c>
      <c r="S124" s="62" t="str">
        <f>ifna(VLookup(V124, Dex!F:K, 5, 0),"")</f>
        <v/>
      </c>
      <c r="T124" s="61" t="str">
        <f>ifna(VLookup(V124, Dex!F:K, 6, 0),"")</f>
        <v>B144</v>
      </c>
      <c r="U124" s="63" t="str">
        <f>ifna(VLookup(V124, Dex!F:L, 7, 0),"")</f>
        <v/>
      </c>
      <c r="V124" s="60" t="str">
        <f t="shared" si="1"/>
        <v>dewgong</v>
      </c>
    </row>
    <row r="125" ht="31.5" customHeight="1">
      <c r="A125" s="42">
        <v>124.0</v>
      </c>
      <c r="B125" s="42">
        <v>1.0</v>
      </c>
      <c r="C125" s="42">
        <v>5.0</v>
      </c>
      <c r="D125" s="42">
        <v>4.0</v>
      </c>
      <c r="E125" s="42">
        <v>1.0</v>
      </c>
      <c r="F125" s="42">
        <v>4.0</v>
      </c>
      <c r="G125" s="43" t="str">
        <f>ifna(VLookup(V125,Shiny!B:C, 2, 0),"")</f>
        <v/>
      </c>
      <c r="H125" s="64" t="s">
        <v>169</v>
      </c>
      <c r="I125" s="65">
        <v>88.0</v>
      </c>
      <c r="J125" s="47">
        <f>IFNA(VLOOKUP(V125,'Imported Index'!A:B,2,0),1)</f>
        <v>1</v>
      </c>
      <c r="K125" s="69"/>
      <c r="L125" s="44" t="s">
        <v>97</v>
      </c>
      <c r="M125" s="48" t="str">
        <f>ifna(IMAGE("https://pokejungle.net/sprites/typeico/"&amp;lower(VLookup(V125,Type!C:E, 2, 0)&amp;".png")),"")</f>
        <v/>
      </c>
      <c r="N125" s="48" t="str">
        <f>ifna(IMAGE("https://pokejungle.net/sprites/typeico/"&amp;lower(VLookup(V125,Type!C:E, 3, 0)&amp;".png")),"")</f>
        <v/>
      </c>
      <c r="O125" s="66"/>
      <c r="P125" s="66"/>
      <c r="Q125" s="49" t="str">
        <f>ifna(VLookup(V125, Dex!F:K, 3, 0),"")</f>
        <v/>
      </c>
      <c r="R125" s="49">
        <f>ifna(VLookup(V125, Dex!F:K, 4, 0),"")</f>
        <v>88</v>
      </c>
      <c r="S125" s="50" t="str">
        <f>ifna(VLookup(V125, Dex!F:K, 5, 0),"")</f>
        <v/>
      </c>
      <c r="T125" s="49" t="str">
        <f>ifna(VLookup(V125, Dex!F:K, 6, 0),"")</f>
        <v>P194</v>
      </c>
      <c r="U125" s="51" t="str">
        <f>ifna(VLookup(V125, Dex!F:L, 7, 0),"")</f>
        <v/>
      </c>
      <c r="V125" s="66" t="str">
        <f t="shared" si="1"/>
        <v>grimer</v>
      </c>
    </row>
    <row r="126" ht="31.5" customHeight="1">
      <c r="A126" s="52">
        <v>125.0</v>
      </c>
      <c r="B126" s="52">
        <v>1.0</v>
      </c>
      <c r="C126" s="52">
        <v>5.0</v>
      </c>
      <c r="D126" s="52">
        <v>5.0</v>
      </c>
      <c r="E126" s="52">
        <v>1.0</v>
      </c>
      <c r="F126" s="52">
        <v>5.0</v>
      </c>
      <c r="G126" s="53" t="str">
        <f>ifna(VLookup(V126,Shiny!B:C, 2, 0),"")</f>
        <v/>
      </c>
      <c r="H126" s="54" t="s">
        <v>169</v>
      </c>
      <c r="I126" s="55">
        <v>88.0</v>
      </c>
      <c r="J126" s="56">
        <f>IFNA(VLOOKUP(V126,'Imported Index'!A:B,2,0),1)</f>
        <v>1</v>
      </c>
      <c r="K126" s="68"/>
      <c r="L126" s="58" t="s">
        <v>98</v>
      </c>
      <c r="M126" s="59" t="str">
        <f>ifna(IMAGE("https://pokejungle.net/sprites/typeico/"&amp;lower(VLookup(V126,Type!C:E, 2, 0)&amp;".png")),"")</f>
        <v/>
      </c>
      <c r="N126" s="59" t="str">
        <f>ifna(IMAGE("https://pokejungle.net/sprites/typeico/"&amp;lower(VLookup(V126,Type!C:E, 3, 0)&amp;".png")),"")</f>
        <v/>
      </c>
      <c r="O126" s="52">
        <v>-1.0</v>
      </c>
      <c r="P126" s="60"/>
      <c r="Q126" s="61" t="str">
        <f>ifna(VLookup(V126, Dex!F:K, 3, 0),"")</f>
        <v/>
      </c>
      <c r="R126" s="61" t="str">
        <f>ifna(VLookup(V126, Dex!F:K, 4, 0),"")</f>
        <v/>
      </c>
      <c r="S126" s="62" t="str">
        <f>ifna(VLookup(V126, Dex!F:K, 5, 0),"")</f>
        <v/>
      </c>
      <c r="T126" s="61" t="str">
        <f>ifna(VLookup(V126, Dex!F:K, 6, 0),"")</f>
        <v>B068</v>
      </c>
      <c r="U126" s="63" t="str">
        <f>ifna(VLookup(V126, Dex!F:L, 7, 0),"")</f>
        <v/>
      </c>
      <c r="V126" s="60" t="str">
        <f t="shared" si="1"/>
        <v>grimer-1</v>
      </c>
    </row>
    <row r="127" ht="31.5" customHeight="1">
      <c r="A127" s="42">
        <v>126.0</v>
      </c>
      <c r="B127" s="42">
        <v>1.0</v>
      </c>
      <c r="C127" s="42">
        <v>5.0</v>
      </c>
      <c r="D127" s="42">
        <v>6.0</v>
      </c>
      <c r="E127" s="42">
        <v>1.0</v>
      </c>
      <c r="F127" s="42">
        <v>6.0</v>
      </c>
      <c r="G127" s="43" t="str">
        <f>ifna(VLookup(V127,Shiny!B:C, 2, 0),"")</f>
        <v/>
      </c>
      <c r="H127" s="64" t="s">
        <v>170</v>
      </c>
      <c r="I127" s="65">
        <v>89.0</v>
      </c>
      <c r="J127" s="47">
        <f>IFNA(VLOOKUP(V127,'Imported Index'!A:B,2,0),1)</f>
        <v>1</v>
      </c>
      <c r="K127" s="69"/>
      <c r="L127" s="44" t="s">
        <v>97</v>
      </c>
      <c r="M127" s="48" t="str">
        <f>ifna(IMAGE("https://pokejungle.net/sprites/typeico/"&amp;lower(VLookup(V127,Type!C:E, 2, 0)&amp;".png")),"")</f>
        <v/>
      </c>
      <c r="N127" s="48" t="str">
        <f>ifna(IMAGE("https://pokejungle.net/sprites/typeico/"&amp;lower(VLookup(V127,Type!C:E, 3, 0)&amp;".png")),"")</f>
        <v/>
      </c>
      <c r="O127" s="66"/>
      <c r="P127" s="66"/>
      <c r="Q127" s="49" t="str">
        <f>ifna(VLookup(V127, Dex!F:K, 3, 0),"")</f>
        <v/>
      </c>
      <c r="R127" s="49">
        <f>ifna(VLookup(V127, Dex!F:K, 4, 0),"")</f>
        <v>89</v>
      </c>
      <c r="S127" s="50" t="str">
        <f>ifna(VLookup(V127, Dex!F:K, 5, 0),"")</f>
        <v/>
      </c>
      <c r="T127" s="49" t="str">
        <f>ifna(VLookup(V127, Dex!F:K, 6, 0),"")</f>
        <v>P195</v>
      </c>
      <c r="U127" s="51" t="str">
        <f>ifna(VLookup(V127, Dex!F:L, 7, 0),"")</f>
        <v/>
      </c>
      <c r="V127" s="66" t="str">
        <f t="shared" si="1"/>
        <v>muk</v>
      </c>
    </row>
    <row r="128" ht="31.5" customHeight="1">
      <c r="A128" s="52">
        <v>127.0</v>
      </c>
      <c r="B128" s="52">
        <v>1.0</v>
      </c>
      <c r="C128" s="52">
        <v>5.0</v>
      </c>
      <c r="D128" s="52">
        <v>7.0</v>
      </c>
      <c r="E128" s="52">
        <v>2.0</v>
      </c>
      <c r="F128" s="52">
        <v>1.0</v>
      </c>
      <c r="G128" s="53" t="str">
        <f>ifna(VLookup(V128,Shiny!B:C, 2, 0),"")</f>
        <v/>
      </c>
      <c r="H128" s="54" t="s">
        <v>170</v>
      </c>
      <c r="I128" s="55">
        <v>89.0</v>
      </c>
      <c r="J128" s="56">
        <f>IFNA(VLOOKUP(V128,'Imported Index'!A:B,2,0),1)</f>
        <v>1</v>
      </c>
      <c r="K128" s="68"/>
      <c r="L128" s="58" t="s">
        <v>98</v>
      </c>
      <c r="M128" s="59" t="str">
        <f>ifna(IMAGE("https://pokejungle.net/sprites/typeico/"&amp;lower(VLookup(V128,Type!C:E, 2, 0)&amp;".png")),"")</f>
        <v/>
      </c>
      <c r="N128" s="59" t="str">
        <f>ifna(IMAGE("https://pokejungle.net/sprites/typeico/"&amp;lower(VLookup(V128,Type!C:E, 3, 0)&amp;".png")),"")</f>
        <v/>
      </c>
      <c r="O128" s="52">
        <v>-1.0</v>
      </c>
      <c r="P128" s="60"/>
      <c r="Q128" s="61" t="str">
        <f>ifna(VLookup(V128, Dex!F:K, 3, 0),"")</f>
        <v/>
      </c>
      <c r="R128" s="61" t="str">
        <f>ifna(VLookup(V128, Dex!F:K, 4, 0),"")</f>
        <v/>
      </c>
      <c r="S128" s="62" t="str">
        <f>ifna(VLookup(V128, Dex!F:K, 5, 0),"")</f>
        <v/>
      </c>
      <c r="T128" s="61" t="str">
        <f>ifna(VLookup(V128, Dex!F:K, 6, 0),"")</f>
        <v>B069</v>
      </c>
      <c r="U128" s="63" t="str">
        <f>ifna(VLookup(V128, Dex!F:L, 7, 0),"")</f>
        <v/>
      </c>
      <c r="V128" s="60" t="str">
        <f t="shared" si="1"/>
        <v>muk-1</v>
      </c>
    </row>
    <row r="129" ht="31.5" customHeight="1">
      <c r="A129" s="42">
        <v>128.0</v>
      </c>
      <c r="B129" s="42">
        <v>1.0</v>
      </c>
      <c r="C129" s="42">
        <v>5.0</v>
      </c>
      <c r="D129" s="42">
        <v>8.0</v>
      </c>
      <c r="E129" s="42">
        <v>2.0</v>
      </c>
      <c r="F129" s="42">
        <v>2.0</v>
      </c>
      <c r="G129" s="43" t="str">
        <f>ifna(VLookup(V129,Shiny!B:C, 2, 0),"")</f>
        <v/>
      </c>
      <c r="H129" s="64" t="s">
        <v>171</v>
      </c>
      <c r="I129" s="65">
        <v>90.0</v>
      </c>
      <c r="J129" s="47">
        <f>IFNA(VLOOKUP(V129,'Imported Index'!A:B,2,0),1)</f>
        <v>1</v>
      </c>
      <c r="K129" s="69"/>
      <c r="L129" s="44"/>
      <c r="M129" s="48" t="str">
        <f>ifna(IMAGE("https://pokejungle.net/sprites/typeico/"&amp;lower(VLookup(V129,Type!C:E, 2, 0)&amp;".png")),"")</f>
        <v/>
      </c>
      <c r="N129" s="48" t="str">
        <f>ifna(IMAGE("https://pokejungle.net/sprites/typeico/"&amp;lower(VLookup(V129,Type!C:E, 3, 0)&amp;".png")),"")</f>
        <v/>
      </c>
      <c r="O129" s="66"/>
      <c r="P129" s="66"/>
      <c r="Q129" s="49">
        <f>ifna(VLookup(V129, Dex!F:K, 3, 0),"")</f>
        <v>150</v>
      </c>
      <c r="R129" s="49">
        <f>ifna(VLookup(V129, Dex!F:K, 4, 0),"")</f>
        <v>90</v>
      </c>
      <c r="S129" s="50" t="str">
        <f>ifna(VLookup(V129, Dex!F:K, 5, 0),"")</f>
        <v/>
      </c>
      <c r="T129" s="49" t="str">
        <f>ifna(VLookup(V129, Dex!F:K, 6, 0),"")</f>
        <v>P329</v>
      </c>
      <c r="U129" s="51" t="str">
        <f>ifna(VLookup(V129, Dex!F:L, 7, 0),"")</f>
        <v/>
      </c>
      <c r="V129" s="66" t="str">
        <f t="shared" si="1"/>
        <v>shellder</v>
      </c>
    </row>
    <row r="130" ht="31.5" customHeight="1">
      <c r="A130" s="52">
        <v>129.0</v>
      </c>
      <c r="B130" s="52">
        <v>1.0</v>
      </c>
      <c r="C130" s="52">
        <v>5.0</v>
      </c>
      <c r="D130" s="52">
        <v>9.0</v>
      </c>
      <c r="E130" s="52">
        <v>2.0</v>
      </c>
      <c r="F130" s="52">
        <v>3.0</v>
      </c>
      <c r="G130" s="53" t="str">
        <f>ifna(VLookup(V130,Shiny!B:C, 2, 0),"")</f>
        <v/>
      </c>
      <c r="H130" s="54" t="s">
        <v>172</v>
      </c>
      <c r="I130" s="55">
        <v>91.0</v>
      </c>
      <c r="J130" s="56">
        <f>IFNA(VLOOKUP(V130,'Imported Index'!A:B,2,0),1)</f>
        <v>1</v>
      </c>
      <c r="K130" s="68"/>
      <c r="L130" s="58"/>
      <c r="M130" s="59" t="str">
        <f>ifna(IMAGE("https://pokejungle.net/sprites/typeico/"&amp;lower(VLookup(V130,Type!C:E, 2, 0)&amp;".png")),"")</f>
        <v/>
      </c>
      <c r="N130" s="59" t="str">
        <f>ifna(IMAGE("https://pokejungle.net/sprites/typeico/"&amp;lower(VLookup(V130,Type!C:E, 3, 0)&amp;".png")),"")</f>
        <v/>
      </c>
      <c r="O130" s="60"/>
      <c r="P130" s="60"/>
      <c r="Q130" s="61">
        <f>ifna(VLookup(V130, Dex!F:K, 3, 0),"")</f>
        <v>151</v>
      </c>
      <c r="R130" s="61">
        <f>ifna(VLookup(V130, Dex!F:K, 4, 0),"")</f>
        <v>91</v>
      </c>
      <c r="S130" s="62" t="str">
        <f>ifna(VLookup(V130, Dex!F:K, 5, 0),"")</f>
        <v/>
      </c>
      <c r="T130" s="61" t="str">
        <f>ifna(VLookup(V130, Dex!F:K, 6, 0),"")</f>
        <v>P330</v>
      </c>
      <c r="U130" s="63" t="str">
        <f>ifna(VLookup(V130, Dex!F:L, 7, 0),"")</f>
        <v/>
      </c>
      <c r="V130" s="60" t="str">
        <f t="shared" si="1"/>
        <v>cloyster</v>
      </c>
    </row>
    <row r="131" ht="31.5" customHeight="1">
      <c r="A131" s="42">
        <v>130.0</v>
      </c>
      <c r="B131" s="42">
        <v>1.0</v>
      </c>
      <c r="C131" s="42">
        <v>5.0</v>
      </c>
      <c r="D131" s="42">
        <v>10.0</v>
      </c>
      <c r="E131" s="42">
        <v>2.0</v>
      </c>
      <c r="F131" s="42">
        <v>4.0</v>
      </c>
      <c r="G131" s="43" t="str">
        <f>ifna(VLookup(V131,Shiny!B:C, 2, 0),"")</f>
        <v/>
      </c>
      <c r="H131" s="64" t="s">
        <v>173</v>
      </c>
      <c r="I131" s="65">
        <v>92.0</v>
      </c>
      <c r="J131" s="47">
        <f>IFNA(VLOOKUP(V131,'Imported Index'!A:B,2,0),1)</f>
        <v>1</v>
      </c>
      <c r="K131" s="69"/>
      <c r="L131" s="44"/>
      <c r="M131" s="48" t="str">
        <f>ifna(IMAGE("https://pokejungle.net/sprites/typeico/"&amp;lower(VLookup(V131,Type!C:E, 2, 0)&amp;".png")),"")</f>
        <v/>
      </c>
      <c r="N131" s="48" t="str">
        <f>ifna(IMAGE("https://pokejungle.net/sprites/typeico/"&amp;lower(VLookup(V131,Type!C:E, 3, 0)&amp;".png")),"")</f>
        <v/>
      </c>
      <c r="O131" s="66"/>
      <c r="P131" s="66"/>
      <c r="Q131" s="49">
        <f>ifna(VLookup(V131, Dex!F:K, 3, 0),"")</f>
        <v>141</v>
      </c>
      <c r="R131" s="49">
        <f>ifna(VLookup(V131, Dex!F:K, 4, 0),"")</f>
        <v>92</v>
      </c>
      <c r="S131" s="50">
        <f>ifna(VLookup(V131, Dex!F:K, 5, 0),"")</f>
        <v>136</v>
      </c>
      <c r="T131" s="49" t="str">
        <f>ifna(VLookup(V131, Dex!F:K, 6, 0),"")</f>
        <v>P068</v>
      </c>
      <c r="U131" s="51">
        <f>ifna(VLookup(V131, Dex!F:L, 7, 0),"")</f>
        <v>65</v>
      </c>
      <c r="V131" s="66" t="str">
        <f t="shared" si="1"/>
        <v>gastly</v>
      </c>
    </row>
    <row r="132" ht="31.5" customHeight="1">
      <c r="A132" s="52">
        <v>131.0</v>
      </c>
      <c r="B132" s="52">
        <v>1.0</v>
      </c>
      <c r="C132" s="52">
        <v>5.0</v>
      </c>
      <c r="D132" s="52">
        <v>11.0</v>
      </c>
      <c r="E132" s="52">
        <v>2.0</v>
      </c>
      <c r="F132" s="52">
        <v>5.0</v>
      </c>
      <c r="G132" s="53" t="str">
        <f>ifna(VLookup(V132,Shiny!B:C, 2, 0),"")</f>
        <v/>
      </c>
      <c r="H132" s="54" t="s">
        <v>174</v>
      </c>
      <c r="I132" s="55">
        <v>93.0</v>
      </c>
      <c r="J132" s="56">
        <f>IFNA(VLOOKUP(V132,'Imported Index'!A:B,2,0),1)</f>
        <v>1</v>
      </c>
      <c r="K132" s="68"/>
      <c r="L132" s="58"/>
      <c r="M132" s="59" t="str">
        <f>ifna(IMAGE("https://pokejungle.net/sprites/typeico/"&amp;lower(VLookup(V132,Type!C:E, 2, 0)&amp;".png")),"")</f>
        <v/>
      </c>
      <c r="N132" s="59" t="str">
        <f>ifna(IMAGE("https://pokejungle.net/sprites/typeico/"&amp;lower(VLookup(V132,Type!C:E, 3, 0)&amp;".png")),"")</f>
        <v/>
      </c>
      <c r="O132" s="60"/>
      <c r="P132" s="60"/>
      <c r="Q132" s="61">
        <f>ifna(VLookup(V132, Dex!F:K, 3, 0),"")</f>
        <v>142</v>
      </c>
      <c r="R132" s="61">
        <f>ifna(VLookup(V132, Dex!F:K, 4, 0),"")</f>
        <v>93</v>
      </c>
      <c r="S132" s="62">
        <f>ifna(VLookup(V132, Dex!F:K, 5, 0),"")</f>
        <v>137</v>
      </c>
      <c r="T132" s="61" t="str">
        <f>ifna(VLookup(V132, Dex!F:K, 6, 0),"")</f>
        <v>P069</v>
      </c>
      <c r="U132" s="63">
        <f>ifna(VLookup(V132, Dex!F:L, 7, 0),"")</f>
        <v>66</v>
      </c>
      <c r="V132" s="60" t="str">
        <f t="shared" si="1"/>
        <v>haunter</v>
      </c>
    </row>
    <row r="133" ht="31.5" customHeight="1">
      <c r="A133" s="42">
        <v>132.0</v>
      </c>
      <c r="B133" s="42">
        <v>1.0</v>
      </c>
      <c r="C133" s="42">
        <v>5.0</v>
      </c>
      <c r="D133" s="42">
        <v>12.0</v>
      </c>
      <c r="E133" s="42">
        <v>2.0</v>
      </c>
      <c r="F133" s="42">
        <v>6.0</v>
      </c>
      <c r="G133" s="43" t="str">
        <f>ifna(VLookup(V133,Shiny!B:C, 2, 0),"")</f>
        <v/>
      </c>
      <c r="H133" s="64" t="s">
        <v>175</v>
      </c>
      <c r="I133" s="65">
        <v>94.0</v>
      </c>
      <c r="J133" s="47">
        <f>IFNA(VLOOKUP(V133,'Imported Index'!A:B,2,0),1)</f>
        <v>1</v>
      </c>
      <c r="K133" s="69"/>
      <c r="L133" s="44"/>
      <c r="M133" s="48" t="str">
        <f>ifna(IMAGE("https://pokejungle.net/sprites/typeico/"&amp;lower(VLookup(V133,Type!C:E, 2, 0)&amp;".png")),"")</f>
        <v/>
      </c>
      <c r="N133" s="48" t="str">
        <f>ifna(IMAGE("https://pokejungle.net/sprites/typeico/"&amp;lower(VLookup(V133,Type!C:E, 3, 0)&amp;".png")),"")</f>
        <v/>
      </c>
      <c r="O133" s="66"/>
      <c r="P133" s="66"/>
      <c r="Q133" s="49">
        <f>ifna(VLookup(V133, Dex!F:K, 3, 0),"")</f>
        <v>143</v>
      </c>
      <c r="R133" s="49">
        <f>ifna(VLookup(V133, Dex!F:K, 4, 0),"")</f>
        <v>94</v>
      </c>
      <c r="S133" s="50">
        <f>ifna(VLookup(V133, Dex!F:K, 5, 0),"")</f>
        <v>138</v>
      </c>
      <c r="T133" s="49" t="str">
        <f>ifna(VLookup(V133, Dex!F:K, 6, 0),"")</f>
        <v>P070</v>
      </c>
      <c r="U133" s="51">
        <f>ifna(VLookup(V133, Dex!F:L, 7, 0),"")</f>
        <v>67</v>
      </c>
      <c r="V133" s="66" t="str">
        <f t="shared" si="1"/>
        <v>gengar</v>
      </c>
    </row>
    <row r="134" ht="31.5" customHeight="1">
      <c r="A134" s="52">
        <v>133.0</v>
      </c>
      <c r="B134" s="52">
        <v>1.0</v>
      </c>
      <c r="C134" s="52">
        <v>5.0</v>
      </c>
      <c r="D134" s="52">
        <v>13.0</v>
      </c>
      <c r="E134" s="52">
        <v>3.0</v>
      </c>
      <c r="F134" s="52">
        <v>1.0</v>
      </c>
      <c r="G134" s="53" t="str">
        <f>ifna(VLookup(V134,Shiny!B:C, 2, 0),"")</f>
        <v/>
      </c>
      <c r="H134" s="54" t="s">
        <v>176</v>
      </c>
      <c r="I134" s="55">
        <v>95.0</v>
      </c>
      <c r="J134" s="56">
        <f>IFNA(VLOOKUP(V134,'Imported Index'!A:B,2,0),1)</f>
        <v>1</v>
      </c>
      <c r="K134" s="58"/>
      <c r="L134" s="58"/>
      <c r="M134" s="59" t="str">
        <f>ifna(IMAGE("https://pokejungle.net/sprites/typeico/"&amp;lower(VLookup(V134,Type!C:E, 2, 0)&amp;".png")),"")</f>
        <v/>
      </c>
      <c r="N134" s="59" t="str">
        <f>ifna(IMAGE("https://pokejungle.net/sprites/typeico/"&amp;lower(VLookup(V134,Type!C:E, 3, 0)&amp;".png")),"")</f>
        <v/>
      </c>
      <c r="O134" s="60"/>
      <c r="P134" s="60"/>
      <c r="Q134" s="61">
        <f>ifna(VLookup(V134, Dex!F:K, 3, 0),"")</f>
        <v>178</v>
      </c>
      <c r="R134" s="61">
        <f>ifna(VLookup(V134, Dex!F:K, 4, 0),"")</f>
        <v>95</v>
      </c>
      <c r="S134" s="62">
        <f>ifna(VLookup(V134, Dex!F:K, 5, 0),"")</f>
        <v>118</v>
      </c>
      <c r="T134" s="61" t="str">
        <f>ifna(VLookup(V134, Dex!F:K, 6, 0),"")</f>
        <v/>
      </c>
      <c r="U134" s="63">
        <f>ifna(VLookup(V134, Dex!F:L, 7, 0),"")</f>
        <v>197</v>
      </c>
      <c r="V134" s="60" t="str">
        <f t="shared" si="1"/>
        <v>onix</v>
      </c>
    </row>
    <row r="135" ht="31.5" customHeight="1">
      <c r="A135" s="42">
        <v>134.0</v>
      </c>
      <c r="B135" s="42">
        <v>1.0</v>
      </c>
      <c r="C135" s="42">
        <v>5.0</v>
      </c>
      <c r="D135" s="42">
        <v>14.0</v>
      </c>
      <c r="E135" s="42">
        <v>3.0</v>
      </c>
      <c r="F135" s="42">
        <v>2.0</v>
      </c>
      <c r="G135" s="43" t="str">
        <f>ifna(VLookup(V135,Shiny!B:C, 2, 0),"")</f>
        <v/>
      </c>
      <c r="H135" s="64" t="s">
        <v>177</v>
      </c>
      <c r="I135" s="65">
        <v>96.0</v>
      </c>
      <c r="J135" s="47">
        <f>IFNA(VLOOKUP(V135,'Imported Index'!A:B,2,0),1)</f>
        <v>1</v>
      </c>
      <c r="K135" s="69"/>
      <c r="L135" s="44"/>
      <c r="M135" s="48" t="str">
        <f>ifna(IMAGE("https://pokejungle.net/sprites/typeico/"&amp;lower(VLookup(V135,Type!C:E, 2, 0)&amp;".png")),"")</f>
        <v/>
      </c>
      <c r="N135" s="48" t="str">
        <f>ifna(IMAGE("https://pokejungle.net/sprites/typeico/"&amp;lower(VLookup(V135,Type!C:E, 3, 0)&amp;".png")),"")</f>
        <v/>
      </c>
      <c r="O135" s="66"/>
      <c r="P135" s="66"/>
      <c r="Q135" s="49" t="str">
        <f>ifna(VLookup(V135, Dex!F:K, 3, 0),"")</f>
        <v/>
      </c>
      <c r="R135" s="49">
        <f>ifna(VLookup(V135, Dex!F:K, 4, 0),"")</f>
        <v>96</v>
      </c>
      <c r="S135" s="50" t="str">
        <f>ifna(VLookup(V135, Dex!F:K, 5, 0),"")</f>
        <v/>
      </c>
      <c r="T135" s="49" t="str">
        <f>ifna(VLookup(V135, Dex!F:K, 6, 0),"")</f>
        <v>P066</v>
      </c>
      <c r="U135" s="51" t="str">
        <f>ifna(VLookup(V135, Dex!F:L, 7, 0),"")</f>
        <v/>
      </c>
      <c r="V135" s="66" t="str">
        <f t="shared" si="1"/>
        <v>drowzee</v>
      </c>
    </row>
    <row r="136" ht="31.5" customHeight="1">
      <c r="A136" s="52">
        <v>135.0</v>
      </c>
      <c r="B136" s="52">
        <v>1.0</v>
      </c>
      <c r="C136" s="52">
        <v>5.0</v>
      </c>
      <c r="D136" s="52">
        <v>15.0</v>
      </c>
      <c r="E136" s="52">
        <v>3.0</v>
      </c>
      <c r="F136" s="52">
        <v>3.0</v>
      </c>
      <c r="G136" s="53" t="str">
        <f>ifna(VLookup(V136,Shiny!B:C, 2, 0),"")</f>
        <v/>
      </c>
      <c r="H136" s="54" t="s">
        <v>178</v>
      </c>
      <c r="I136" s="55">
        <v>97.0</v>
      </c>
      <c r="J136" s="56">
        <f>IFNA(VLOOKUP(V136,'Imported Index'!A:B,2,0),1)</f>
        <v>1</v>
      </c>
      <c r="K136" s="68"/>
      <c r="L136" s="58"/>
      <c r="M136" s="59" t="str">
        <f>ifna(IMAGE("https://pokejungle.net/sprites/typeico/"&amp;lower(VLookup(V136,Type!C:E, 2, 0)&amp;".png")),"")</f>
        <v/>
      </c>
      <c r="N136" s="59" t="str">
        <f>ifna(IMAGE("https://pokejungle.net/sprites/typeico/"&amp;lower(VLookup(V136,Type!C:E, 3, 0)&amp;".png")),"")</f>
        <v/>
      </c>
      <c r="O136" s="60"/>
      <c r="P136" s="60"/>
      <c r="Q136" s="61" t="str">
        <f>ifna(VLookup(V136, Dex!F:K, 3, 0),"")</f>
        <v/>
      </c>
      <c r="R136" s="61">
        <f>ifna(VLookup(V136, Dex!F:K, 4, 0),"")</f>
        <v>97</v>
      </c>
      <c r="S136" s="62" t="str">
        <f>ifna(VLookup(V136, Dex!F:K, 5, 0),"")</f>
        <v/>
      </c>
      <c r="T136" s="61" t="str">
        <f>ifna(VLookup(V136, Dex!F:K, 6, 0),"")</f>
        <v>P067</v>
      </c>
      <c r="U136" s="63" t="str">
        <f>ifna(VLookup(V136, Dex!F:L, 7, 0),"")</f>
        <v/>
      </c>
      <c r="V136" s="60" t="str">
        <f t="shared" si="1"/>
        <v>hypno</v>
      </c>
    </row>
    <row r="137" ht="31.5" customHeight="1">
      <c r="A137" s="42">
        <v>136.0</v>
      </c>
      <c r="B137" s="42">
        <v>1.0</v>
      </c>
      <c r="C137" s="42">
        <v>5.0</v>
      </c>
      <c r="D137" s="42">
        <v>16.0</v>
      </c>
      <c r="E137" s="42">
        <v>3.0</v>
      </c>
      <c r="F137" s="42">
        <v>4.0</v>
      </c>
      <c r="G137" s="43" t="str">
        <f>ifna(VLookup(V137,Shiny!B:C, 2, 0),"")</f>
        <v/>
      </c>
      <c r="H137" s="64" t="s">
        <v>178</v>
      </c>
      <c r="I137" s="65">
        <v>97.0</v>
      </c>
      <c r="J137" s="47">
        <f>IFNA(VLOOKUP(V137,'Imported Index'!A:B,2,0),1)</f>
        <v>1</v>
      </c>
      <c r="K137" s="69"/>
      <c r="L137" s="44"/>
      <c r="M137" s="48" t="str">
        <f>ifna(IMAGE("https://pokejungle.net/sprites/typeico/"&amp;lower(VLookup(V137,Type!C:E, 2, 0)&amp;".png")),"")</f>
        <v/>
      </c>
      <c r="N137" s="48" t="str">
        <f>ifna(IMAGE("https://pokejungle.net/sprites/typeico/"&amp;lower(VLookup(V137,Type!C:E, 3, 0)&amp;".png")),"")</f>
        <v/>
      </c>
      <c r="O137" s="66"/>
      <c r="P137" s="42" t="s">
        <v>80</v>
      </c>
      <c r="Q137" s="49" t="str">
        <f>ifna(VLookup(V137, Dex!F:K, 3, 0),"")</f>
        <v/>
      </c>
      <c r="R137" s="49">
        <f>ifna(VLookup(V137, Dex!F:K, 4, 0),"")</f>
        <v>97</v>
      </c>
      <c r="S137" s="50" t="str">
        <f>ifna(VLookup(V137, Dex!F:K, 5, 0),"")</f>
        <v/>
      </c>
      <c r="T137" s="49" t="str">
        <f>ifna(VLookup(V137, Dex!F:K, 6, 0),"")</f>
        <v>P067</v>
      </c>
      <c r="U137" s="51" t="str">
        <f>ifna(VLookup(V137, Dex!F:L, 7, 0),"")</f>
        <v/>
      </c>
      <c r="V137" s="66" t="str">
        <f t="shared" si="1"/>
        <v>hypno-f</v>
      </c>
    </row>
    <row r="138" ht="31.5" customHeight="1">
      <c r="A138" s="52">
        <v>137.0</v>
      </c>
      <c r="B138" s="52">
        <v>1.0</v>
      </c>
      <c r="C138" s="52">
        <v>5.0</v>
      </c>
      <c r="D138" s="52">
        <v>17.0</v>
      </c>
      <c r="E138" s="52">
        <v>3.0</v>
      </c>
      <c r="F138" s="52">
        <v>5.0</v>
      </c>
      <c r="G138" s="53" t="str">
        <f>ifna(VLookup(V138,Shiny!B:C, 2, 0),"")</f>
        <v/>
      </c>
      <c r="H138" s="54" t="s">
        <v>179</v>
      </c>
      <c r="I138" s="55">
        <v>98.0</v>
      </c>
      <c r="J138" s="56">
        <f>IFNA(VLOOKUP(V138,'Imported Index'!A:B,2,0),1)</f>
        <v>1</v>
      </c>
      <c r="K138" s="58"/>
      <c r="L138" s="58"/>
      <c r="M138" s="59" t="str">
        <f>ifna(IMAGE("https://pokejungle.net/sprites/typeico/"&amp;lower(VLookup(V138,Type!C:E, 2, 0)&amp;".png")),"")</f>
        <v/>
      </c>
      <c r="N138" s="59" t="str">
        <f>ifna(IMAGE("https://pokejungle.net/sprites/typeico/"&amp;lower(VLookup(V138,Type!C:E, 3, 0)&amp;".png")),"")</f>
        <v/>
      </c>
      <c r="O138" s="60"/>
      <c r="P138" s="60"/>
      <c r="Q138" s="61">
        <f>ifna(VLookup(V138, Dex!F:K, 3, 0),"")</f>
        <v>98</v>
      </c>
      <c r="R138" s="61">
        <f>ifna(VLookup(V138, Dex!F:K, 4, 0),"")</f>
        <v>98</v>
      </c>
      <c r="S138" s="62" t="str">
        <f>ifna(VLookup(V138, Dex!F:K, 5, 0),"")</f>
        <v/>
      </c>
      <c r="T138" s="61" t="str">
        <f>ifna(VLookup(V138, Dex!F:K, 6, 0),"")</f>
        <v/>
      </c>
      <c r="U138" s="63" t="str">
        <f>ifna(VLookup(V138, Dex!F:L, 7, 0),"")</f>
        <v/>
      </c>
      <c r="V138" s="60" t="str">
        <f t="shared" si="1"/>
        <v>krabby</v>
      </c>
    </row>
    <row r="139" ht="31.5" customHeight="1">
      <c r="A139" s="42">
        <v>138.0</v>
      </c>
      <c r="B139" s="42">
        <v>1.0</v>
      </c>
      <c r="C139" s="42">
        <v>5.0</v>
      </c>
      <c r="D139" s="42">
        <v>18.0</v>
      </c>
      <c r="E139" s="42">
        <v>3.0</v>
      </c>
      <c r="F139" s="42">
        <v>6.0</v>
      </c>
      <c r="G139" s="43" t="str">
        <f>ifna(VLookup(V139,Shiny!B:C, 2, 0),"")</f>
        <v/>
      </c>
      <c r="H139" s="64" t="s">
        <v>180</v>
      </c>
      <c r="I139" s="65">
        <v>99.0</v>
      </c>
      <c r="J139" s="47">
        <f>IFNA(VLOOKUP(V139,'Imported Index'!A:B,2,0),1)</f>
        <v>1</v>
      </c>
      <c r="K139" s="44"/>
      <c r="L139" s="44"/>
      <c r="M139" s="48" t="str">
        <f>ifna(IMAGE("https://pokejungle.net/sprites/typeico/"&amp;lower(VLookup(V139,Type!C:E, 2, 0)&amp;".png")),"")</f>
        <v/>
      </c>
      <c r="N139" s="48" t="str">
        <f>ifna(IMAGE("https://pokejungle.net/sprites/typeico/"&amp;lower(VLookup(V139,Type!C:E, 3, 0)&amp;".png")),"")</f>
        <v/>
      </c>
      <c r="O139" s="66"/>
      <c r="P139" s="66"/>
      <c r="Q139" s="49">
        <f>ifna(VLookup(V139, Dex!F:K, 3, 0),"")</f>
        <v>99</v>
      </c>
      <c r="R139" s="49">
        <f>ifna(VLookup(V139, Dex!F:K, 4, 0),"")</f>
        <v>99</v>
      </c>
      <c r="S139" s="50" t="str">
        <f>ifna(VLookup(V139, Dex!F:K, 5, 0),"")</f>
        <v/>
      </c>
      <c r="T139" s="49" t="str">
        <f>ifna(VLookup(V139, Dex!F:K, 6, 0),"")</f>
        <v/>
      </c>
      <c r="U139" s="51" t="str">
        <f>ifna(VLookup(V139, Dex!F:L, 7, 0),"")</f>
        <v/>
      </c>
      <c r="V139" s="66" t="str">
        <f t="shared" si="1"/>
        <v>kingler</v>
      </c>
    </row>
    <row r="140" ht="31.5" customHeight="1">
      <c r="A140" s="52">
        <v>139.0</v>
      </c>
      <c r="B140" s="52">
        <v>1.0</v>
      </c>
      <c r="C140" s="52">
        <v>5.0</v>
      </c>
      <c r="D140" s="52">
        <v>19.0</v>
      </c>
      <c r="E140" s="52">
        <v>4.0</v>
      </c>
      <c r="F140" s="52">
        <v>1.0</v>
      </c>
      <c r="G140" s="53" t="str">
        <f>ifna(VLookup(V140,Shiny!B:C, 2, 0),"")</f>
        <v/>
      </c>
      <c r="H140" s="54" t="s">
        <v>181</v>
      </c>
      <c r="I140" s="55">
        <v>100.0</v>
      </c>
      <c r="J140" s="56">
        <f>IFNA(VLOOKUP(V140,'Imported Index'!A:B,2,0),1)</f>
        <v>1</v>
      </c>
      <c r="K140" s="68"/>
      <c r="L140" s="58" t="s">
        <v>97</v>
      </c>
      <c r="M140" s="59" t="str">
        <f>ifna(IMAGE("https://pokejungle.net/sprites/typeico/"&amp;lower(VLookup(V140,Type!C:E, 2, 0)&amp;".png")),"")</f>
        <v/>
      </c>
      <c r="N140" s="59" t="str">
        <f>ifna(IMAGE("https://pokejungle.net/sprites/typeico/"&amp;lower(VLookup(V140,Type!C:E, 3, 0)&amp;".png")),"")</f>
        <v/>
      </c>
      <c r="O140" s="60"/>
      <c r="P140" s="60"/>
      <c r="Q140" s="61" t="str">
        <f>ifna(VLookup(V140, Dex!F:K, 3, 0),"")</f>
        <v/>
      </c>
      <c r="R140" s="61">
        <f>ifna(VLookup(V140, Dex!F:K, 4, 0),"")</f>
        <v>100</v>
      </c>
      <c r="S140" s="62" t="str">
        <f>ifna(VLookup(V140, Dex!F:K, 5, 0),"")</f>
        <v/>
      </c>
      <c r="T140" s="61" t="str">
        <f>ifna(VLookup(V140, Dex!F:K, 6, 0),"")</f>
        <v>P207</v>
      </c>
      <c r="U140" s="63" t="str">
        <f>ifna(VLookup(V140, Dex!F:L, 7, 0),"")</f>
        <v/>
      </c>
      <c r="V140" s="60" t="str">
        <f t="shared" si="1"/>
        <v>voltorb</v>
      </c>
    </row>
    <row r="141" ht="31.5" customHeight="1">
      <c r="A141" s="42">
        <v>140.0</v>
      </c>
      <c r="B141" s="42">
        <v>1.0</v>
      </c>
      <c r="C141" s="42">
        <v>5.0</v>
      </c>
      <c r="D141" s="42">
        <v>20.0</v>
      </c>
      <c r="E141" s="42">
        <v>4.0</v>
      </c>
      <c r="F141" s="42">
        <v>2.0</v>
      </c>
      <c r="G141" s="43" t="str">
        <f>ifna(VLookup(V141,Shiny!B:C, 2, 0),"")</f>
        <v/>
      </c>
      <c r="H141" s="64" t="s">
        <v>181</v>
      </c>
      <c r="I141" s="65">
        <v>100.0</v>
      </c>
      <c r="J141" s="47">
        <f>IFNA(VLOOKUP(V141,'Imported Index'!A:B,2,0),1)</f>
        <v>1</v>
      </c>
      <c r="K141" s="69"/>
      <c r="L141" s="44" t="s">
        <v>139</v>
      </c>
      <c r="M141" s="48" t="str">
        <f>ifna(IMAGE("https://pokejungle.net/sprites/typeico/"&amp;lower(VLookup(V141,Type!C:E, 2, 0)&amp;".png")),"")</f>
        <v/>
      </c>
      <c r="N141" s="48" t="str">
        <f>ifna(IMAGE("https://pokejungle.net/sprites/typeico/"&amp;lower(VLookup(V141,Type!C:E, 3, 0)&amp;".png")),"")</f>
        <v/>
      </c>
      <c r="O141" s="42">
        <v>-1.0</v>
      </c>
      <c r="P141" s="66"/>
      <c r="Q141" s="49" t="str">
        <f>ifna(VLookup(V141, Dex!F:K, 3, 0),"")</f>
        <v/>
      </c>
      <c r="R141" s="49" t="str">
        <f>ifna(VLookup(V141, Dex!F:K, 4, 0),"")</f>
        <v/>
      </c>
      <c r="S141" s="50">
        <f>ifna(VLookup(V141, Dex!F:K, 5, 0),"")</f>
        <v>192</v>
      </c>
      <c r="T141" s="49" t="str">
        <f>ifna(VLookup(V141, Dex!F:K, 6, 0),"")</f>
        <v>P207</v>
      </c>
      <c r="U141" s="51" t="str">
        <f>ifna(VLookup(V141, Dex!F:L, 7, 0),"")</f>
        <v/>
      </c>
      <c r="V141" s="66" t="str">
        <f t="shared" si="1"/>
        <v>voltorb-1</v>
      </c>
    </row>
    <row r="142" ht="31.5" customHeight="1">
      <c r="A142" s="52">
        <v>141.0</v>
      </c>
      <c r="B142" s="52">
        <v>1.0</v>
      </c>
      <c r="C142" s="52">
        <v>5.0</v>
      </c>
      <c r="D142" s="52">
        <v>21.0</v>
      </c>
      <c r="E142" s="52">
        <v>4.0</v>
      </c>
      <c r="F142" s="52">
        <v>3.0</v>
      </c>
      <c r="G142" s="53" t="str">
        <f>ifna(VLookup(V142,Shiny!B:C, 2, 0),"")</f>
        <v/>
      </c>
      <c r="H142" s="54" t="s">
        <v>182</v>
      </c>
      <c r="I142" s="55">
        <v>101.0</v>
      </c>
      <c r="J142" s="56">
        <f>IFNA(VLOOKUP(V142,'Imported Index'!A:B,2,0),1)</f>
        <v>1</v>
      </c>
      <c r="K142" s="68"/>
      <c r="L142" s="58" t="s">
        <v>97</v>
      </c>
      <c r="M142" s="59" t="str">
        <f>ifna(IMAGE("https://pokejungle.net/sprites/typeico/"&amp;lower(VLookup(V142,Type!C:E, 2, 0)&amp;".png")),"")</f>
        <v/>
      </c>
      <c r="N142" s="59" t="str">
        <f>ifna(IMAGE("https://pokejungle.net/sprites/typeico/"&amp;lower(VLookup(V142,Type!C:E, 3, 0)&amp;".png")),"")</f>
        <v/>
      </c>
      <c r="O142" s="60"/>
      <c r="P142" s="60"/>
      <c r="Q142" s="61" t="str">
        <f>ifna(VLookup(V142, Dex!F:K, 3, 0),"")</f>
        <v/>
      </c>
      <c r="R142" s="61">
        <f>ifna(VLookup(V142, Dex!F:K, 4, 0),"")</f>
        <v>101</v>
      </c>
      <c r="S142" s="62" t="str">
        <f>ifna(VLookup(V142, Dex!F:K, 5, 0),"")</f>
        <v/>
      </c>
      <c r="T142" s="61" t="str">
        <f>ifna(VLookup(V142, Dex!F:K, 6, 0),"")</f>
        <v>P208</v>
      </c>
      <c r="U142" s="63" t="str">
        <f>ifna(VLookup(V142, Dex!F:L, 7, 0),"")</f>
        <v/>
      </c>
      <c r="V142" s="60" t="str">
        <f t="shared" si="1"/>
        <v>electrode</v>
      </c>
    </row>
    <row r="143" ht="31.5" customHeight="1">
      <c r="A143" s="42">
        <v>142.0</v>
      </c>
      <c r="B143" s="42">
        <v>1.0</v>
      </c>
      <c r="C143" s="42">
        <v>5.0</v>
      </c>
      <c r="D143" s="42">
        <v>22.0</v>
      </c>
      <c r="E143" s="42">
        <v>4.0</v>
      </c>
      <c r="F143" s="42">
        <v>4.0</v>
      </c>
      <c r="G143" s="43" t="str">
        <f>ifna(VLookup(V143,Shiny!B:C, 2, 0),"")</f>
        <v/>
      </c>
      <c r="H143" s="64" t="s">
        <v>182</v>
      </c>
      <c r="I143" s="65">
        <v>101.0</v>
      </c>
      <c r="J143" s="47">
        <f>IFNA(VLOOKUP(V143,'Imported Index'!A:B,2,0),1)</f>
        <v>1</v>
      </c>
      <c r="K143" s="69"/>
      <c r="L143" s="44" t="s">
        <v>139</v>
      </c>
      <c r="M143" s="48" t="str">
        <f>ifna(IMAGE("https://pokejungle.net/sprites/typeico/"&amp;lower(VLookup(V143,Type!C:E, 2, 0)&amp;".png")),"")</f>
        <v/>
      </c>
      <c r="N143" s="48" t="str">
        <f>ifna(IMAGE("https://pokejungle.net/sprites/typeico/"&amp;lower(VLookup(V143,Type!C:E, 3, 0)&amp;".png")),"")</f>
        <v/>
      </c>
      <c r="O143" s="42">
        <v>-1.0</v>
      </c>
      <c r="P143" s="66"/>
      <c r="Q143" s="49" t="str">
        <f>ifna(VLookup(V143, Dex!F:K, 3, 0),"")</f>
        <v/>
      </c>
      <c r="R143" s="49" t="str">
        <f>ifna(VLookup(V143, Dex!F:K, 4, 0),"")</f>
        <v/>
      </c>
      <c r="S143" s="50">
        <f>ifna(VLookup(V143, Dex!F:K, 5, 0),"")</f>
        <v>193</v>
      </c>
      <c r="T143" s="49" t="str">
        <f>ifna(VLookup(V143, Dex!F:K, 6, 0),"")</f>
        <v>P208</v>
      </c>
      <c r="U143" s="51" t="str">
        <f>ifna(VLookup(V143, Dex!F:L, 7, 0),"")</f>
        <v/>
      </c>
      <c r="V143" s="66" t="str">
        <f t="shared" si="1"/>
        <v>electrode-1</v>
      </c>
    </row>
    <row r="144" ht="31.5" customHeight="1">
      <c r="A144" s="52">
        <v>143.0</v>
      </c>
      <c r="B144" s="52">
        <v>1.0</v>
      </c>
      <c r="C144" s="52">
        <v>5.0</v>
      </c>
      <c r="D144" s="52">
        <v>23.0</v>
      </c>
      <c r="E144" s="52">
        <v>4.0</v>
      </c>
      <c r="F144" s="52">
        <v>5.0</v>
      </c>
      <c r="G144" s="53" t="str">
        <f>ifna(VLookup(V144,Shiny!B:C, 2, 0),"")</f>
        <v/>
      </c>
      <c r="H144" s="54" t="s">
        <v>183</v>
      </c>
      <c r="I144" s="55">
        <v>102.0</v>
      </c>
      <c r="J144" s="56">
        <f>IFNA(VLOOKUP(V144,'Imported Index'!A:B,2,0),1)</f>
        <v>1</v>
      </c>
      <c r="K144" s="58"/>
      <c r="L144" s="58"/>
      <c r="M144" s="59" t="str">
        <f>ifna(IMAGE("https://pokejungle.net/sprites/typeico/"&amp;lower(VLookup(V144,Type!C:E, 2, 0)&amp;".png")),"")</f>
        <v/>
      </c>
      <c r="N144" s="59" t="str">
        <f>ifna(IMAGE("https://pokejungle.net/sprites/typeico/"&amp;lower(VLookup(V144,Type!C:E, 3, 0)&amp;".png")),"")</f>
        <v/>
      </c>
      <c r="O144" s="60"/>
      <c r="P144" s="60"/>
      <c r="Q144" s="61" t="str">
        <f>ifna(VLookup(V144, Dex!F:K, 3, 0),"")</f>
        <v>A205</v>
      </c>
      <c r="R144" s="61">
        <f>ifna(VLookup(V144, Dex!F:K, 4, 0),"")</f>
        <v>102</v>
      </c>
      <c r="S144" s="62" t="str">
        <f>ifna(VLookup(V144, Dex!F:K, 5, 0),"")</f>
        <v/>
      </c>
      <c r="T144" s="61" t="str">
        <f>ifna(VLookup(V144, Dex!F:K, 6, 0),"")</f>
        <v>B003</v>
      </c>
      <c r="U144" s="63" t="str">
        <f>ifna(VLookup(V144, Dex!F:L, 7, 0),"")</f>
        <v/>
      </c>
      <c r="V144" s="60" t="str">
        <f t="shared" si="1"/>
        <v>exeggcute</v>
      </c>
    </row>
    <row r="145" ht="31.5" customHeight="1">
      <c r="A145" s="42">
        <v>144.0</v>
      </c>
      <c r="B145" s="42">
        <v>1.0</v>
      </c>
      <c r="C145" s="42">
        <v>5.0</v>
      </c>
      <c r="D145" s="42">
        <v>24.0</v>
      </c>
      <c r="E145" s="42">
        <v>4.0</v>
      </c>
      <c r="F145" s="42">
        <v>6.0</v>
      </c>
      <c r="G145" s="43" t="str">
        <f>ifna(VLookup(V145,Shiny!B:C, 2, 0),"")</f>
        <v/>
      </c>
      <c r="H145" s="64" t="s">
        <v>184</v>
      </c>
      <c r="I145" s="65">
        <v>103.0</v>
      </c>
      <c r="J145" s="47">
        <f>IFNA(VLOOKUP(V145,'Imported Index'!A:B,2,0),1)</f>
        <v>1</v>
      </c>
      <c r="K145" s="44"/>
      <c r="L145" s="44" t="s">
        <v>97</v>
      </c>
      <c r="M145" s="48" t="str">
        <f>ifna(IMAGE("https://pokejungle.net/sprites/typeico/"&amp;lower(VLookup(V145,Type!C:E, 2, 0)&amp;".png")),"")</f>
        <v/>
      </c>
      <c r="N145" s="48" t="str">
        <f>ifna(IMAGE("https://pokejungle.net/sprites/typeico/"&amp;lower(VLookup(V145,Type!C:E, 3, 0)&amp;".png")),"")</f>
        <v/>
      </c>
      <c r="O145" s="66"/>
      <c r="P145" s="66"/>
      <c r="Q145" s="49" t="str">
        <f>ifna(VLookup(V145, Dex!F:K, 3, 0),"")</f>
        <v>A206</v>
      </c>
      <c r="R145" s="49">
        <f>ifna(VLookup(V145, Dex!F:K, 4, 0),"")</f>
        <v>103</v>
      </c>
      <c r="S145" s="50" t="str">
        <f>ifna(VLookup(V145, Dex!F:K, 5, 0),"")</f>
        <v/>
      </c>
      <c r="T145" s="49" t="str">
        <f>ifna(VLookup(V145, Dex!F:K, 6, 0),"")</f>
        <v>B004</v>
      </c>
      <c r="U145" s="51" t="str">
        <f>ifna(VLookup(V145, Dex!F:L, 7, 0),"")</f>
        <v/>
      </c>
      <c r="V145" s="66" t="str">
        <f t="shared" si="1"/>
        <v>exeggutor</v>
      </c>
    </row>
    <row r="146" ht="31.5" customHeight="1">
      <c r="A146" s="52">
        <v>145.0</v>
      </c>
      <c r="B146" s="52">
        <v>1.0</v>
      </c>
      <c r="C146" s="52">
        <v>5.0</v>
      </c>
      <c r="D146" s="52">
        <v>25.0</v>
      </c>
      <c r="E146" s="52">
        <v>5.0</v>
      </c>
      <c r="F146" s="52">
        <v>1.0</v>
      </c>
      <c r="G146" s="53" t="str">
        <f>ifna(VLookup(V146,Shiny!B:C, 2, 0),"")</f>
        <v/>
      </c>
      <c r="H146" s="54" t="s">
        <v>184</v>
      </c>
      <c r="I146" s="55">
        <v>103.0</v>
      </c>
      <c r="J146" s="56">
        <f>IFNA(VLOOKUP(V146,'Imported Index'!A:B,2,0),1)</f>
        <v>1</v>
      </c>
      <c r="K146" s="58"/>
      <c r="L146" s="58" t="s">
        <v>98</v>
      </c>
      <c r="M146" s="59" t="str">
        <f>ifna(IMAGE("https://pokejungle.net/sprites/typeico/"&amp;lower(VLookup(V146,Type!C:E, 2, 0)&amp;".png")),"")</f>
        <v/>
      </c>
      <c r="N146" s="59" t="str">
        <f>ifna(IMAGE("https://pokejungle.net/sprites/typeico/"&amp;lower(VLookup(V146,Type!C:E, 3, 0)&amp;".png")),"")</f>
        <v/>
      </c>
      <c r="O146" s="52">
        <v>-1.0</v>
      </c>
      <c r="P146" s="60"/>
      <c r="Q146" s="61" t="str">
        <f>ifna(VLookup(V146, Dex!F:K, 3, 0),"")</f>
        <v>A206</v>
      </c>
      <c r="R146" s="61" t="str">
        <f>ifna(VLookup(V146, Dex!F:K, 4, 0),"")</f>
        <v/>
      </c>
      <c r="S146" s="62" t="str">
        <f>ifna(VLookup(V146, Dex!F:K, 5, 0),"")</f>
        <v/>
      </c>
      <c r="T146" s="61" t="str">
        <f>ifna(VLookup(V146, Dex!F:K, 6, 0),"")</f>
        <v>B004</v>
      </c>
      <c r="U146" s="63" t="str">
        <f>ifna(VLookup(V146, Dex!F:L, 7, 0),"")</f>
        <v/>
      </c>
      <c r="V146" s="60" t="str">
        <f t="shared" si="1"/>
        <v>exeggutor-1</v>
      </c>
    </row>
    <row r="147" ht="31.5" customHeight="1">
      <c r="A147" s="42">
        <v>146.0</v>
      </c>
      <c r="B147" s="42">
        <v>1.0</v>
      </c>
      <c r="C147" s="42">
        <v>5.0</v>
      </c>
      <c r="D147" s="42">
        <v>26.0</v>
      </c>
      <c r="E147" s="42">
        <v>5.0</v>
      </c>
      <c r="F147" s="42">
        <v>2.0</v>
      </c>
      <c r="G147" s="43" t="str">
        <f>ifna(VLookup(V147,Shiny!B:C, 2, 0),"")</f>
        <v/>
      </c>
      <c r="H147" s="64" t="s">
        <v>185</v>
      </c>
      <c r="I147" s="65">
        <v>104.0</v>
      </c>
      <c r="J147" s="47">
        <f>IFNA(VLOOKUP(V147,'Imported Index'!A:B,2,0),1)</f>
        <v>1</v>
      </c>
      <c r="K147" s="44"/>
      <c r="L147" s="44"/>
      <c r="M147" s="48" t="str">
        <f>ifna(IMAGE("https://pokejungle.net/sprites/typeico/"&amp;lower(VLookup(V147,Type!C:E, 2, 0)&amp;".png")),"")</f>
        <v/>
      </c>
      <c r="N147" s="48" t="str">
        <f>ifna(IMAGE("https://pokejungle.net/sprites/typeico/"&amp;lower(VLookup(V147,Type!C:E, 3, 0)&amp;".png")),"")</f>
        <v/>
      </c>
      <c r="O147" s="66"/>
      <c r="P147" s="66"/>
      <c r="Q147" s="49" t="str">
        <f>ifna(VLookup(V147, Dex!F:K, 3, 0),"")</f>
        <v>A170</v>
      </c>
      <c r="R147" s="49">
        <f>ifna(VLookup(V147, Dex!F:K, 4, 0),"")</f>
        <v>104</v>
      </c>
      <c r="S147" s="50" t="str">
        <f>ifna(VLookup(V147, Dex!F:K, 5, 0),"")</f>
        <v/>
      </c>
      <c r="T147" s="49" t="str">
        <f>ifna(VLookup(V147, Dex!F:K, 6, 0),"")</f>
        <v/>
      </c>
      <c r="U147" s="51" t="str">
        <f>ifna(VLookup(V147, Dex!F:L, 7, 0),"")</f>
        <v>H009</v>
      </c>
      <c r="V147" s="66" t="str">
        <f t="shared" si="1"/>
        <v>cubone</v>
      </c>
    </row>
    <row r="148" ht="31.5" customHeight="1">
      <c r="A148" s="52">
        <v>147.0</v>
      </c>
      <c r="B148" s="52">
        <v>1.0</v>
      </c>
      <c r="C148" s="52">
        <v>5.0</v>
      </c>
      <c r="D148" s="52">
        <v>27.0</v>
      </c>
      <c r="E148" s="52">
        <v>5.0</v>
      </c>
      <c r="F148" s="52">
        <v>3.0</v>
      </c>
      <c r="G148" s="53" t="str">
        <f>ifna(VLookup(V148,Shiny!B:C, 2, 0),"")</f>
        <v/>
      </c>
      <c r="H148" s="54" t="s">
        <v>186</v>
      </c>
      <c r="I148" s="55">
        <v>105.0</v>
      </c>
      <c r="J148" s="56">
        <f>IFNA(VLOOKUP(V148,'Imported Index'!A:B,2,0),1)</f>
        <v>1</v>
      </c>
      <c r="K148" s="58"/>
      <c r="L148" s="58" t="s">
        <v>97</v>
      </c>
      <c r="M148" s="59" t="str">
        <f>ifna(IMAGE("https://pokejungle.net/sprites/typeico/"&amp;lower(VLookup(V148,Type!C:E, 2, 0)&amp;".png")),"")</f>
        <v/>
      </c>
      <c r="N148" s="59" t="str">
        <f>ifna(IMAGE("https://pokejungle.net/sprites/typeico/"&amp;lower(VLookup(V148,Type!C:E, 3, 0)&amp;".png")),"")</f>
        <v/>
      </c>
      <c r="O148" s="60"/>
      <c r="P148" s="60"/>
      <c r="Q148" s="61" t="str">
        <f>ifna(VLookup(V148, Dex!F:K, 3, 0),"")</f>
        <v>A171</v>
      </c>
      <c r="R148" s="61">
        <f>ifna(VLookup(V148, Dex!F:K, 4, 0),"")</f>
        <v>105</v>
      </c>
      <c r="S148" s="62" t="str">
        <f>ifna(VLookup(V148, Dex!F:K, 5, 0),"")</f>
        <v/>
      </c>
      <c r="T148" s="61" t="str">
        <f>ifna(VLookup(V148, Dex!F:K, 6, 0),"")</f>
        <v/>
      </c>
      <c r="U148" s="63" t="str">
        <f>ifna(VLookup(V148, Dex!F:L, 7, 0),"")</f>
        <v>H010</v>
      </c>
      <c r="V148" s="60" t="str">
        <f t="shared" si="1"/>
        <v>marowak</v>
      </c>
    </row>
    <row r="149" ht="31.5" customHeight="1">
      <c r="A149" s="42">
        <v>148.0</v>
      </c>
      <c r="B149" s="42">
        <v>1.0</v>
      </c>
      <c r="C149" s="42">
        <v>5.0</v>
      </c>
      <c r="D149" s="42">
        <v>28.0</v>
      </c>
      <c r="E149" s="42">
        <v>5.0</v>
      </c>
      <c r="F149" s="42">
        <v>4.0</v>
      </c>
      <c r="G149" s="43" t="str">
        <f>ifna(VLookup(V149,Shiny!B:C, 2, 0),"")</f>
        <v/>
      </c>
      <c r="H149" s="64" t="s">
        <v>186</v>
      </c>
      <c r="I149" s="65">
        <v>105.0</v>
      </c>
      <c r="J149" s="47">
        <f>IFNA(VLOOKUP(V149,'Imported Index'!A:B,2,0),1)</f>
        <v>1</v>
      </c>
      <c r="K149" s="44"/>
      <c r="L149" s="44" t="s">
        <v>98</v>
      </c>
      <c r="M149" s="48" t="str">
        <f>ifna(IMAGE("https://pokejungle.net/sprites/typeico/"&amp;lower(VLookup(V149,Type!C:E, 2, 0)&amp;".png")),"")</f>
        <v/>
      </c>
      <c r="N149" s="48" t="str">
        <f>ifna(IMAGE("https://pokejungle.net/sprites/typeico/"&amp;lower(VLookup(V149,Type!C:E, 3, 0)&amp;".png")),"")</f>
        <v/>
      </c>
      <c r="O149" s="42">
        <v>-1.0</v>
      </c>
      <c r="P149" s="66"/>
      <c r="Q149" s="49" t="str">
        <f>ifna(VLookup(V149, Dex!F:K, 3, 0),"")</f>
        <v>A171</v>
      </c>
      <c r="R149" s="49" t="str">
        <f>ifna(VLookup(V149, Dex!F:K, 4, 0),"")</f>
        <v/>
      </c>
      <c r="S149" s="50" t="str">
        <f>ifna(VLookup(V149, Dex!F:K, 5, 0),"")</f>
        <v/>
      </c>
      <c r="T149" s="49" t="str">
        <f>ifna(VLookup(V149, Dex!F:K, 6, 0),"")</f>
        <v/>
      </c>
      <c r="U149" s="51" t="str">
        <f>ifna(VLookup(V149, Dex!F:L, 7, 0),"")</f>
        <v>H010</v>
      </c>
      <c r="V149" s="66" t="str">
        <f t="shared" si="1"/>
        <v>marowak-1</v>
      </c>
    </row>
    <row r="150" ht="31.5" customHeight="1">
      <c r="A150" s="52">
        <v>149.0</v>
      </c>
      <c r="B150" s="52">
        <v>1.0</v>
      </c>
      <c r="C150" s="52">
        <v>5.0</v>
      </c>
      <c r="D150" s="52">
        <v>29.0</v>
      </c>
      <c r="E150" s="52">
        <v>5.0</v>
      </c>
      <c r="F150" s="52">
        <v>5.0</v>
      </c>
      <c r="G150" s="53" t="str">
        <f>ifna(VLookup(V150,Shiny!B:C, 2, 0),"")</f>
        <v/>
      </c>
      <c r="H150" s="54" t="s">
        <v>187</v>
      </c>
      <c r="I150" s="55">
        <v>106.0</v>
      </c>
      <c r="J150" s="56">
        <f>IFNA(VLOOKUP(V150,'Imported Index'!A:B,2,0),1)</f>
        <v>1</v>
      </c>
      <c r="K150" s="57"/>
      <c r="L150" s="58"/>
      <c r="M150" s="59" t="str">
        <f>ifna(IMAGE("https://pokejungle.net/sprites/typeico/"&amp;lower(VLookup(V150,Type!C:E, 2, 0)&amp;".png")),"")</f>
        <v/>
      </c>
      <c r="N150" s="59" t="str">
        <f>ifna(IMAGE("https://pokejungle.net/sprites/typeico/"&amp;lower(VLookup(V150,Type!C:E, 3, 0)&amp;".png")),"")</f>
        <v/>
      </c>
      <c r="O150" s="60"/>
      <c r="P150" s="60"/>
      <c r="Q150" s="61">
        <f>ifna(VLookup(V150, Dex!F:K, 3, 0),"")</f>
        <v>108</v>
      </c>
      <c r="R150" s="61">
        <f>ifna(VLookup(V150, Dex!F:K, 4, 0),"")</f>
        <v>106</v>
      </c>
      <c r="S150" s="62" t="str">
        <f>ifna(VLookup(V150, Dex!F:K, 5, 0),"")</f>
        <v/>
      </c>
      <c r="T150" s="61" t="str">
        <f>ifna(VLookup(V150, Dex!F:K, 6, 0),"")</f>
        <v>B093</v>
      </c>
      <c r="U150" s="63" t="str">
        <f>ifna(VLookup(V150, Dex!F:L, 7, 0),"")</f>
        <v/>
      </c>
      <c r="V150" s="60" t="str">
        <f t="shared" si="1"/>
        <v>hitmonlee</v>
      </c>
    </row>
    <row r="151" ht="31.5" customHeight="1">
      <c r="A151" s="42">
        <v>150.0</v>
      </c>
      <c r="B151" s="42">
        <v>1.0</v>
      </c>
      <c r="C151" s="42">
        <v>5.0</v>
      </c>
      <c r="D151" s="42">
        <v>30.0</v>
      </c>
      <c r="E151" s="42">
        <v>5.0</v>
      </c>
      <c r="F151" s="42">
        <v>6.0</v>
      </c>
      <c r="G151" s="43" t="str">
        <f>ifna(VLookup(V151,Shiny!B:C, 2, 0),"")</f>
        <v/>
      </c>
      <c r="H151" s="64" t="s">
        <v>188</v>
      </c>
      <c r="I151" s="65">
        <v>107.0</v>
      </c>
      <c r="J151" s="47">
        <f>IFNA(VLOOKUP(V151,'Imported Index'!A:B,2,0),1)</f>
        <v>1</v>
      </c>
      <c r="K151" s="67"/>
      <c r="L151" s="44"/>
      <c r="M151" s="48" t="str">
        <f>ifna(IMAGE("https://pokejungle.net/sprites/typeico/"&amp;lower(VLookup(V151,Type!C:E, 2, 0)&amp;".png")),"")</f>
        <v/>
      </c>
      <c r="N151" s="48" t="str">
        <f>ifna(IMAGE("https://pokejungle.net/sprites/typeico/"&amp;lower(VLookup(V151,Type!C:E, 3, 0)&amp;".png")),"")</f>
        <v/>
      </c>
      <c r="O151" s="66"/>
      <c r="P151" s="66"/>
      <c r="Q151" s="49">
        <f>ifna(VLookup(V151, Dex!F:K, 3, 0),"")</f>
        <v>109</v>
      </c>
      <c r="R151" s="49">
        <f>ifna(VLookup(V151, Dex!F:K, 4, 0),"")</f>
        <v>107</v>
      </c>
      <c r="S151" s="50" t="str">
        <f>ifna(VLookup(V151, Dex!F:K, 5, 0),"")</f>
        <v/>
      </c>
      <c r="T151" s="49" t="str">
        <f>ifna(VLookup(V151, Dex!F:K, 6, 0),"")</f>
        <v>B094</v>
      </c>
      <c r="U151" s="51" t="str">
        <f>ifna(VLookup(V151, Dex!F:L, 7, 0),"")</f>
        <v/>
      </c>
      <c r="V151" s="66" t="str">
        <f t="shared" si="1"/>
        <v>hitmonchan</v>
      </c>
    </row>
    <row r="152" ht="31.5" customHeight="1">
      <c r="A152" s="52">
        <v>151.0</v>
      </c>
      <c r="B152" s="52">
        <v>1.0</v>
      </c>
      <c r="C152" s="52">
        <v>6.0</v>
      </c>
      <c r="D152" s="52">
        <v>1.0</v>
      </c>
      <c r="E152" s="52">
        <v>1.0</v>
      </c>
      <c r="F152" s="52">
        <v>1.0</v>
      </c>
      <c r="G152" s="53" t="str">
        <f>ifna(VLookup(V152,Shiny!B:C, 2, 0),"")</f>
        <v/>
      </c>
      <c r="H152" s="54" t="s">
        <v>189</v>
      </c>
      <c r="I152" s="55">
        <v>108.0</v>
      </c>
      <c r="J152" s="56">
        <f>IFNA(VLOOKUP(V152,'Imported Index'!A:B,2,0),1)</f>
        <v>1</v>
      </c>
      <c r="K152" s="58"/>
      <c r="L152" s="58"/>
      <c r="M152" s="59" t="str">
        <f>ifna(IMAGE("https://pokejungle.net/sprites/typeico/"&amp;lower(VLookup(V152,Type!C:E, 2, 0)&amp;".png")),"")</f>
        <v/>
      </c>
      <c r="N152" s="59" t="str">
        <f>ifna(IMAGE("https://pokejungle.net/sprites/typeico/"&amp;lower(VLookup(V152,Type!C:E, 3, 0)&amp;".png")),"")</f>
        <v/>
      </c>
      <c r="O152" s="60"/>
      <c r="P152" s="60"/>
      <c r="Q152" s="61" t="str">
        <f>ifna(VLookup(V152, Dex!F:K, 3, 0),"")</f>
        <v>A054</v>
      </c>
      <c r="R152" s="61">
        <f>ifna(VLookup(V152, Dex!F:K, 4, 0),"")</f>
        <v>108</v>
      </c>
      <c r="S152" s="62">
        <f>ifna(VLookup(V152, Dex!F:K, 5, 0),"")</f>
        <v>125</v>
      </c>
      <c r="T152" s="61" t="str">
        <f>ifna(VLookup(V152, Dex!F:K, 6, 0),"")</f>
        <v/>
      </c>
      <c r="U152" s="63" t="str">
        <f>ifna(VLookup(V152, Dex!F:L, 7, 0),"")</f>
        <v/>
      </c>
      <c r="V152" s="60" t="str">
        <f t="shared" si="1"/>
        <v>lickitung</v>
      </c>
    </row>
    <row r="153" ht="31.5" customHeight="1">
      <c r="A153" s="42">
        <v>152.0</v>
      </c>
      <c r="B153" s="42">
        <v>1.0</v>
      </c>
      <c r="C153" s="42">
        <v>6.0</v>
      </c>
      <c r="D153" s="42">
        <v>2.0</v>
      </c>
      <c r="E153" s="42">
        <v>1.0</v>
      </c>
      <c r="F153" s="42">
        <v>2.0</v>
      </c>
      <c r="G153" s="43" t="str">
        <f>ifna(VLookup(V153,Shiny!B:C, 2, 0),"")</f>
        <v/>
      </c>
      <c r="H153" s="64" t="s">
        <v>190</v>
      </c>
      <c r="I153" s="65">
        <v>109.0</v>
      </c>
      <c r="J153" s="47">
        <f>IFNA(VLOOKUP(V153,'Imported Index'!A:B,2,0),1)</f>
        <v>1</v>
      </c>
      <c r="K153" s="69"/>
      <c r="L153" s="44"/>
      <c r="M153" s="48" t="str">
        <f>ifna(IMAGE("https://pokejungle.net/sprites/typeico/"&amp;lower(VLookup(V153,Type!C:E, 2, 0)&amp;".png")),"")</f>
        <v/>
      </c>
      <c r="N153" s="48" t="str">
        <f>ifna(IMAGE("https://pokejungle.net/sprites/typeico/"&amp;lower(VLookup(V153,Type!C:E, 3, 0)&amp;".png")),"")</f>
        <v/>
      </c>
      <c r="O153" s="66"/>
      <c r="P153" s="66"/>
      <c r="Q153" s="49">
        <f>ifna(VLookup(V153, Dex!F:K, 3, 0),"")</f>
        <v>250</v>
      </c>
      <c r="R153" s="49">
        <f>ifna(VLookup(V153, Dex!F:K, 4, 0),"")</f>
        <v>109</v>
      </c>
      <c r="S153" s="50" t="str">
        <f>ifna(VLookup(V153, Dex!F:K, 5, 0),"")</f>
        <v/>
      </c>
      <c r="T153" s="49" t="str">
        <f>ifna(VLookup(V153, Dex!F:K, 6, 0),"")</f>
        <v>K135</v>
      </c>
      <c r="U153" s="51" t="str">
        <f>ifna(VLookup(V153, Dex!F:L, 7, 0),"")</f>
        <v/>
      </c>
      <c r="V153" s="66" t="str">
        <f t="shared" si="1"/>
        <v>koffing</v>
      </c>
    </row>
    <row r="154" ht="31.5" customHeight="1">
      <c r="A154" s="52">
        <v>153.0</v>
      </c>
      <c r="B154" s="52">
        <v>1.0</v>
      </c>
      <c r="C154" s="52">
        <v>6.0</v>
      </c>
      <c r="D154" s="52">
        <v>3.0</v>
      </c>
      <c r="E154" s="52">
        <v>1.0</v>
      </c>
      <c r="F154" s="52">
        <v>3.0</v>
      </c>
      <c r="G154" s="53" t="str">
        <f>ifna(VLookup(V154,Shiny!B:C, 2, 0),"")</f>
        <v/>
      </c>
      <c r="H154" s="54" t="s">
        <v>191</v>
      </c>
      <c r="I154" s="55">
        <v>110.0</v>
      </c>
      <c r="J154" s="56">
        <f>IFNA(VLOOKUP(V154,'Imported Index'!A:B,2,0),1)</f>
        <v>1</v>
      </c>
      <c r="K154" s="58"/>
      <c r="L154" s="58" t="s">
        <v>97</v>
      </c>
      <c r="M154" s="59" t="str">
        <f>ifna(IMAGE("https://pokejungle.net/sprites/typeico/"&amp;lower(VLookup(V154,Type!C:E, 2, 0)&amp;".png")),"")</f>
        <v/>
      </c>
      <c r="N154" s="59" t="str">
        <f>ifna(IMAGE("https://pokejungle.net/sprites/typeico/"&amp;lower(VLookup(V154,Type!C:E, 3, 0)&amp;".png")),"")</f>
        <v/>
      </c>
      <c r="O154" s="60"/>
      <c r="P154" s="60"/>
      <c r="Q154" s="61">
        <f>ifna(VLookup(V154, Dex!F:K, 3, 0),"")</f>
        <v>251</v>
      </c>
      <c r="R154" s="61">
        <f>ifna(VLookup(V154, Dex!F:K, 4, 0),"")</f>
        <v>110</v>
      </c>
      <c r="S154" s="62" t="str">
        <f>ifna(VLookup(V154, Dex!F:K, 5, 0),"")</f>
        <v/>
      </c>
      <c r="T154" s="61" t="str">
        <f>ifna(VLookup(V154, Dex!F:K, 6, 0),"")</f>
        <v>K136</v>
      </c>
      <c r="U154" s="63" t="str">
        <f>ifna(VLookup(V154, Dex!F:L, 7, 0),"")</f>
        <v/>
      </c>
      <c r="V154" s="60" t="str">
        <f t="shared" si="1"/>
        <v>weezing</v>
      </c>
    </row>
    <row r="155" ht="31.5" customHeight="1">
      <c r="A155" s="42">
        <v>154.0</v>
      </c>
      <c r="B155" s="42">
        <v>1.0</v>
      </c>
      <c r="C155" s="42">
        <v>6.0</v>
      </c>
      <c r="D155" s="42">
        <v>4.0</v>
      </c>
      <c r="E155" s="42">
        <v>1.0</v>
      </c>
      <c r="F155" s="42">
        <v>4.0</v>
      </c>
      <c r="G155" s="43" t="str">
        <f>ifna(VLookup(V155,Shiny!B:C, 2, 0),"")</f>
        <v/>
      </c>
      <c r="H155" s="64" t="s">
        <v>191</v>
      </c>
      <c r="I155" s="65">
        <v>110.0</v>
      </c>
      <c r="J155" s="47">
        <f>IFNA(VLOOKUP(V155,'Imported Index'!A:B,2,0),1)</f>
        <v>1</v>
      </c>
      <c r="K155" s="44"/>
      <c r="L155" s="44" t="s">
        <v>132</v>
      </c>
      <c r="M155" s="48" t="str">
        <f>ifna(IMAGE("https://pokejungle.net/sprites/typeico/"&amp;lower(VLookup(V155,Type!C:E, 2, 0)&amp;".png")),"")</f>
        <v/>
      </c>
      <c r="N155" s="48" t="str">
        <f>ifna(IMAGE("https://pokejungle.net/sprites/typeico/"&amp;lower(VLookup(V155,Type!C:E, 3, 0)&amp;".png")),"")</f>
        <v/>
      </c>
      <c r="O155" s="42">
        <v>-1.0</v>
      </c>
      <c r="P155" s="66"/>
      <c r="Q155" s="49">
        <f>ifna(VLookup(V155, Dex!F:K, 3, 0),"")</f>
        <v>251</v>
      </c>
      <c r="R155" s="49" t="str">
        <f>ifna(VLookup(V155, Dex!F:K, 4, 0),"")</f>
        <v/>
      </c>
      <c r="S155" s="50" t="str">
        <f>ifna(VLookup(V155, Dex!F:K, 5, 0),"")</f>
        <v/>
      </c>
      <c r="T155" s="49" t="str">
        <f>ifna(VLookup(V155, Dex!F:K, 6, 0),"")</f>
        <v>K136</v>
      </c>
      <c r="U155" s="51" t="str">
        <f>ifna(VLookup(V155, Dex!F:L, 7, 0),"")</f>
        <v/>
      </c>
      <c r="V155" s="66" t="str">
        <f t="shared" si="1"/>
        <v>weezing-1</v>
      </c>
    </row>
    <row r="156" ht="31.5" customHeight="1">
      <c r="A156" s="52">
        <v>155.0</v>
      </c>
      <c r="B156" s="52">
        <v>1.0</v>
      </c>
      <c r="C156" s="52">
        <v>6.0</v>
      </c>
      <c r="D156" s="52">
        <v>5.0</v>
      </c>
      <c r="E156" s="52">
        <v>1.0</v>
      </c>
      <c r="F156" s="52">
        <v>5.0</v>
      </c>
      <c r="G156" s="53" t="str">
        <f>ifna(VLookup(V156,Shiny!B:C, 2, 0),"")</f>
        <v/>
      </c>
      <c r="H156" s="54" t="s">
        <v>192</v>
      </c>
      <c r="I156" s="55">
        <v>111.0</v>
      </c>
      <c r="J156" s="56">
        <f>IFNA(VLOOKUP(V156,'Imported Index'!A:B,2,0),1)</f>
        <v>1</v>
      </c>
      <c r="K156" s="58"/>
      <c r="L156" s="58"/>
      <c r="M156" s="59" t="str">
        <f>ifna(IMAGE("https://pokejungle.net/sprites/typeico/"&amp;lower(VLookup(V156,Type!C:E, 2, 0)&amp;".png")),"")</f>
        <v/>
      </c>
      <c r="N156" s="59" t="str">
        <f>ifna(IMAGE("https://pokejungle.net/sprites/typeico/"&amp;lower(VLookup(V156,Type!C:E, 3, 0)&amp;".png")),"")</f>
        <v/>
      </c>
      <c r="O156" s="60"/>
      <c r="P156" s="60"/>
      <c r="Q156" s="61">
        <f>ifna(VLookup(V156, Dex!F:K, 3, 0),"")</f>
        <v>264</v>
      </c>
      <c r="R156" s="61">
        <f>ifna(VLookup(V156, Dex!F:K, 4, 0),"")</f>
        <v>111</v>
      </c>
      <c r="S156" s="62">
        <f>ifna(VLookup(V156, Dex!F:K, 5, 0),"")</f>
        <v>120</v>
      </c>
      <c r="T156" s="61" t="str">
        <f>ifna(VLookup(V156, Dex!F:K, 6, 0),"")</f>
        <v>B005</v>
      </c>
      <c r="U156" s="63" t="str">
        <f>ifna(VLookup(V156, Dex!F:L, 7, 0),"")</f>
        <v/>
      </c>
      <c r="V156" s="60" t="str">
        <f t="shared" si="1"/>
        <v>rhyhorn</v>
      </c>
    </row>
    <row r="157" ht="31.5" customHeight="1">
      <c r="A157" s="42">
        <v>156.0</v>
      </c>
      <c r="B157" s="42">
        <v>1.0</v>
      </c>
      <c r="C157" s="42">
        <v>6.0</v>
      </c>
      <c r="D157" s="42">
        <v>6.0</v>
      </c>
      <c r="E157" s="42">
        <v>1.0</v>
      </c>
      <c r="F157" s="42">
        <v>6.0</v>
      </c>
      <c r="G157" s="43" t="str">
        <f>ifna(VLookup(V157,Shiny!B:C, 2, 0),"")</f>
        <v/>
      </c>
      <c r="H157" s="64" t="s">
        <v>192</v>
      </c>
      <c r="I157" s="65">
        <v>111.0</v>
      </c>
      <c r="J157" s="47">
        <f>IFNA(VLOOKUP(V157,'Imported Index'!A:B,2,0),1)</f>
        <v>1</v>
      </c>
      <c r="K157" s="44"/>
      <c r="L157" s="44"/>
      <c r="M157" s="48" t="str">
        <f>ifna(IMAGE("https://pokejungle.net/sprites/typeico/"&amp;lower(VLookup(V157,Type!C:E, 2, 0)&amp;".png")),"")</f>
        <v/>
      </c>
      <c r="N157" s="48" t="str">
        <f>ifna(IMAGE("https://pokejungle.net/sprites/typeico/"&amp;lower(VLookup(V157,Type!C:E, 3, 0)&amp;".png")),"")</f>
        <v/>
      </c>
      <c r="O157" s="66"/>
      <c r="P157" s="42" t="s">
        <v>80</v>
      </c>
      <c r="Q157" s="49">
        <f>ifna(VLookup(V157, Dex!F:K, 3, 0),"")</f>
        <v>264</v>
      </c>
      <c r="R157" s="49">
        <f>ifna(VLookup(V157, Dex!F:K, 4, 0),"")</f>
        <v>111</v>
      </c>
      <c r="S157" s="50">
        <f>ifna(VLookup(V157, Dex!F:K, 5, 0),"")</f>
        <v>120</v>
      </c>
      <c r="T157" s="49" t="str">
        <f>ifna(VLookup(V157, Dex!F:K, 6, 0),"")</f>
        <v>B005</v>
      </c>
      <c r="U157" s="51" t="str">
        <f>ifna(VLookup(V157, Dex!F:L, 7, 0),"")</f>
        <v/>
      </c>
      <c r="V157" s="66" t="str">
        <f t="shared" si="1"/>
        <v>rhyhorn-f</v>
      </c>
    </row>
    <row r="158" ht="31.5" customHeight="1">
      <c r="A158" s="52">
        <v>157.0</v>
      </c>
      <c r="B158" s="52">
        <v>1.0</v>
      </c>
      <c r="C158" s="52">
        <v>6.0</v>
      </c>
      <c r="D158" s="52">
        <v>7.0</v>
      </c>
      <c r="E158" s="52">
        <v>2.0</v>
      </c>
      <c r="F158" s="52">
        <v>1.0</v>
      </c>
      <c r="G158" s="53" t="str">
        <f>ifna(VLookup(V158,Shiny!B:C, 2, 0),"")</f>
        <v/>
      </c>
      <c r="H158" s="54" t="s">
        <v>193</v>
      </c>
      <c r="I158" s="55">
        <v>112.0</v>
      </c>
      <c r="J158" s="56">
        <f>IFNA(VLOOKUP(V158,'Imported Index'!A:B,2,0),1)</f>
        <v>1</v>
      </c>
      <c r="K158" s="58"/>
      <c r="L158" s="58"/>
      <c r="M158" s="59" t="str">
        <f>ifna(IMAGE("https://pokejungle.net/sprites/typeico/"&amp;lower(VLookup(V158,Type!C:E, 2, 0)&amp;".png")),"")</f>
        <v/>
      </c>
      <c r="N158" s="59" t="str">
        <f>ifna(IMAGE("https://pokejungle.net/sprites/typeico/"&amp;lower(VLookup(V158,Type!C:E, 3, 0)&amp;".png")),"")</f>
        <v/>
      </c>
      <c r="O158" s="60"/>
      <c r="P158" s="60"/>
      <c r="Q158" s="61">
        <f>ifna(VLookup(V158, Dex!F:K, 3, 0),"")</f>
        <v>265</v>
      </c>
      <c r="R158" s="61">
        <f>ifna(VLookup(V158, Dex!F:K, 4, 0),"")</f>
        <v>112</v>
      </c>
      <c r="S158" s="62">
        <f>ifna(VLookup(V158, Dex!F:K, 5, 0),"")</f>
        <v>121</v>
      </c>
      <c r="T158" s="61" t="str">
        <f>ifna(VLookup(V158, Dex!F:K, 6, 0),"")</f>
        <v>B006</v>
      </c>
      <c r="U158" s="63" t="str">
        <f>ifna(VLookup(V158, Dex!F:L, 7, 0),"")</f>
        <v/>
      </c>
      <c r="V158" s="60" t="str">
        <f t="shared" si="1"/>
        <v>rhydon</v>
      </c>
    </row>
    <row r="159" ht="31.5" customHeight="1">
      <c r="A159" s="42">
        <v>158.0</v>
      </c>
      <c r="B159" s="42">
        <v>1.0</v>
      </c>
      <c r="C159" s="42">
        <v>6.0</v>
      </c>
      <c r="D159" s="42">
        <v>8.0</v>
      </c>
      <c r="E159" s="42">
        <v>2.0</v>
      </c>
      <c r="F159" s="42">
        <v>2.0</v>
      </c>
      <c r="G159" s="43" t="str">
        <f>ifna(VLookup(V159,Shiny!B:C, 2, 0),"")</f>
        <v/>
      </c>
      <c r="H159" s="64" t="s">
        <v>193</v>
      </c>
      <c r="I159" s="65">
        <v>112.0</v>
      </c>
      <c r="J159" s="47">
        <f>IFNA(VLOOKUP(V159,'Imported Index'!A:B,2,0),1)</f>
        <v>1</v>
      </c>
      <c r="K159" s="44"/>
      <c r="L159" s="44"/>
      <c r="M159" s="48" t="str">
        <f>ifna(IMAGE("https://pokejungle.net/sprites/typeico/"&amp;lower(VLookup(V159,Type!C:E, 2, 0)&amp;".png")),"")</f>
        <v/>
      </c>
      <c r="N159" s="48" t="str">
        <f>ifna(IMAGE("https://pokejungle.net/sprites/typeico/"&amp;lower(VLookup(V159,Type!C:E, 3, 0)&amp;".png")),"")</f>
        <v/>
      </c>
      <c r="O159" s="66"/>
      <c r="P159" s="42" t="s">
        <v>80</v>
      </c>
      <c r="Q159" s="49">
        <f>ifna(VLookup(V159, Dex!F:K, 3, 0),"")</f>
        <v>265</v>
      </c>
      <c r="R159" s="49">
        <f>ifna(VLookup(V159, Dex!F:K, 4, 0),"")</f>
        <v>112</v>
      </c>
      <c r="S159" s="50">
        <f>ifna(VLookup(V159, Dex!F:K, 5, 0),"")</f>
        <v>121</v>
      </c>
      <c r="T159" s="49" t="str">
        <f>ifna(VLookup(V159, Dex!F:K, 6, 0),"")</f>
        <v>B006</v>
      </c>
      <c r="U159" s="51" t="str">
        <f>ifna(VLookup(V159, Dex!F:L, 7, 0),"")</f>
        <v/>
      </c>
      <c r="V159" s="66" t="str">
        <f t="shared" si="1"/>
        <v>rhydon-f</v>
      </c>
    </row>
    <row r="160" ht="31.5" customHeight="1">
      <c r="A160" s="52">
        <v>159.0</v>
      </c>
      <c r="B160" s="52">
        <v>1.0</v>
      </c>
      <c r="C160" s="52">
        <v>6.0</v>
      </c>
      <c r="D160" s="52">
        <v>9.0</v>
      </c>
      <c r="E160" s="52">
        <v>2.0</v>
      </c>
      <c r="F160" s="52">
        <v>3.0</v>
      </c>
      <c r="G160" s="53" t="str">
        <f>ifna(VLookup(V160,Shiny!B:C, 2, 0),"")</f>
        <v/>
      </c>
      <c r="H160" s="54" t="s">
        <v>194</v>
      </c>
      <c r="I160" s="55">
        <v>113.0</v>
      </c>
      <c r="J160" s="56">
        <f>IFNA(VLOOKUP(V160,'Imported Index'!A:B,2,0),1)</f>
        <v>1</v>
      </c>
      <c r="K160" s="68"/>
      <c r="L160" s="58"/>
      <c r="M160" s="59" t="str">
        <f>ifna(IMAGE("https://pokejungle.net/sprites/typeico/"&amp;lower(VLookup(V160,Type!C:E, 2, 0)&amp;".png")),"")</f>
        <v/>
      </c>
      <c r="N160" s="59" t="str">
        <f>ifna(IMAGE("https://pokejungle.net/sprites/typeico/"&amp;lower(VLookup(V160,Type!C:E, 3, 0)&amp;".png")),"")</f>
        <v/>
      </c>
      <c r="O160" s="60"/>
      <c r="P160" s="60"/>
      <c r="Q160" s="61" t="str">
        <f>ifna(VLookup(V160, Dex!F:K, 3, 0),"")</f>
        <v>A007</v>
      </c>
      <c r="R160" s="61">
        <f>ifna(VLookup(V160, Dex!F:K, 4, 0),"")</f>
        <v>113</v>
      </c>
      <c r="S160" s="62">
        <f>ifna(VLookup(V160, Dex!F:K, 5, 0),"")</f>
        <v>87</v>
      </c>
      <c r="T160" s="61" t="str">
        <f>ifna(VLookup(V160, Dex!F:K, 6, 0),"")</f>
        <v>P044</v>
      </c>
      <c r="U160" s="63" t="str">
        <f>ifna(VLookup(V160, Dex!F:L, 7, 0),"")</f>
        <v/>
      </c>
      <c r="V160" s="60" t="str">
        <f t="shared" si="1"/>
        <v>chansey</v>
      </c>
    </row>
    <row r="161" ht="31.5" customHeight="1">
      <c r="A161" s="42">
        <v>160.0</v>
      </c>
      <c r="B161" s="42">
        <v>1.0</v>
      </c>
      <c r="C161" s="42">
        <v>6.0</v>
      </c>
      <c r="D161" s="42">
        <v>10.0</v>
      </c>
      <c r="E161" s="42">
        <v>2.0</v>
      </c>
      <c r="F161" s="42">
        <v>4.0</v>
      </c>
      <c r="G161" s="43" t="str">
        <f>ifna(VLookup(V161,Shiny!B:C, 2, 0),"")</f>
        <v/>
      </c>
      <c r="H161" s="64" t="s">
        <v>195</v>
      </c>
      <c r="I161" s="65">
        <v>114.0</v>
      </c>
      <c r="J161" s="47">
        <f>IFNA(VLOOKUP(V161,'Imported Index'!A:B,2,0),1)</f>
        <v>1</v>
      </c>
      <c r="K161" s="44"/>
      <c r="L161" s="44"/>
      <c r="M161" s="48" t="str">
        <f>ifna(IMAGE("https://pokejungle.net/sprites/typeico/"&amp;lower(VLookup(V161,Type!C:E, 2, 0)&amp;".png")),"")</f>
        <v/>
      </c>
      <c r="N161" s="48" t="str">
        <f>ifna(IMAGE("https://pokejungle.net/sprites/typeico/"&amp;lower(VLookup(V161,Type!C:E, 3, 0)&amp;".png")),"")</f>
        <v/>
      </c>
      <c r="O161" s="66"/>
      <c r="P161" s="66"/>
      <c r="Q161" s="49" t="str">
        <f>ifna(VLookup(V161, Dex!F:K, 3, 0),"")</f>
        <v>A080</v>
      </c>
      <c r="R161" s="49">
        <f>ifna(VLookup(V161, Dex!F:K, 4, 0),"")</f>
        <v>114</v>
      </c>
      <c r="S161" s="50">
        <f>ifna(VLookup(V161, Dex!F:K, 5, 0),"")</f>
        <v>95</v>
      </c>
      <c r="T161" s="49" t="str">
        <f>ifna(VLookup(V161, Dex!F:K, 6, 0),"")</f>
        <v/>
      </c>
      <c r="U161" s="51" t="str">
        <f>ifna(VLookup(V161, Dex!F:L, 7, 0),"")</f>
        <v/>
      </c>
      <c r="V161" s="66" t="str">
        <f t="shared" si="1"/>
        <v>tangela</v>
      </c>
    </row>
    <row r="162" ht="31.5" customHeight="1">
      <c r="A162" s="52">
        <v>161.0</v>
      </c>
      <c r="B162" s="52">
        <v>1.0</v>
      </c>
      <c r="C162" s="52">
        <v>6.0</v>
      </c>
      <c r="D162" s="52">
        <v>11.0</v>
      </c>
      <c r="E162" s="52">
        <v>2.0</v>
      </c>
      <c r="F162" s="52">
        <v>5.0</v>
      </c>
      <c r="G162" s="53" t="str">
        <f>ifna(VLookup(V162,Shiny!B:C, 2, 0),"")</f>
        <v/>
      </c>
      <c r="H162" s="54" t="s">
        <v>196</v>
      </c>
      <c r="I162" s="55">
        <v>115.0</v>
      </c>
      <c r="J162" s="56">
        <f>IFNA(VLOOKUP(V162,'Imported Index'!A:B,2,0),1)</f>
        <v>1</v>
      </c>
      <c r="K162" s="58"/>
      <c r="L162" s="58"/>
      <c r="M162" s="59" t="str">
        <f>ifna(IMAGE("https://pokejungle.net/sprites/typeico/"&amp;lower(VLookup(V162,Type!C:E, 2, 0)&amp;".png")),"")</f>
        <v/>
      </c>
      <c r="N162" s="59" t="str">
        <f>ifna(IMAGE("https://pokejungle.net/sprites/typeico/"&amp;lower(VLookup(V162,Type!C:E, 3, 0)&amp;".png")),"")</f>
        <v/>
      </c>
      <c r="O162" s="60"/>
      <c r="P162" s="60"/>
      <c r="Q162" s="61" t="str">
        <f>ifna(VLookup(V162, Dex!F:K, 3, 0),"")</f>
        <v>A172</v>
      </c>
      <c r="R162" s="61">
        <f>ifna(VLookup(V162, Dex!F:K, 4, 0),"")</f>
        <v>115</v>
      </c>
      <c r="S162" s="62" t="str">
        <f>ifna(VLookup(V162, Dex!F:K, 5, 0),"")</f>
        <v/>
      </c>
      <c r="T162" s="61" t="str">
        <f>ifna(VLookup(V162, Dex!F:K, 6, 0),"")</f>
        <v/>
      </c>
      <c r="U162" s="63">
        <f>ifna(VLookup(V162, Dex!F:L, 7, 0),"")</f>
        <v>223</v>
      </c>
      <c r="V162" s="60" t="str">
        <f t="shared" si="1"/>
        <v>kangaskhan</v>
      </c>
    </row>
    <row r="163" ht="31.5" customHeight="1">
      <c r="A163" s="42">
        <v>162.0</v>
      </c>
      <c r="B163" s="42">
        <v>1.0</v>
      </c>
      <c r="C163" s="42">
        <v>6.0</v>
      </c>
      <c r="D163" s="42">
        <v>12.0</v>
      </c>
      <c r="E163" s="42">
        <v>2.0</v>
      </c>
      <c r="F163" s="42">
        <v>6.0</v>
      </c>
      <c r="G163" s="43" t="str">
        <f>ifna(VLookup(V163,Shiny!B:C, 2, 0),"")</f>
        <v/>
      </c>
      <c r="H163" s="64" t="s">
        <v>197</v>
      </c>
      <c r="I163" s="65">
        <v>116.0</v>
      </c>
      <c r="J163" s="47">
        <f>IFNA(VLOOKUP(V163,'Imported Index'!A:B,2,0),1)</f>
        <v>1</v>
      </c>
      <c r="K163" s="44"/>
      <c r="L163" s="44"/>
      <c r="M163" s="48" t="str">
        <f>ifna(IMAGE("https://pokejungle.net/sprites/typeico/"&amp;lower(VLookup(V163,Type!C:E, 2, 0)&amp;".png")),"")</f>
        <v/>
      </c>
      <c r="N163" s="48" t="str">
        <f>ifna(IMAGE("https://pokejungle.net/sprites/typeico/"&amp;lower(VLookup(V163,Type!C:E, 3, 0)&amp;".png")),"")</f>
        <v/>
      </c>
      <c r="O163" s="66"/>
      <c r="P163" s="66"/>
      <c r="Q163" s="49" t="str">
        <f>ifna(VLookup(V163, Dex!F:K, 3, 0),"")</f>
        <v>A198</v>
      </c>
      <c r="R163" s="49">
        <f>ifna(VLookup(V163, Dex!F:K, 4, 0),"")</f>
        <v>116</v>
      </c>
      <c r="S163" s="50" t="str">
        <f>ifna(VLookup(V163, Dex!F:K, 5, 0),"")</f>
        <v/>
      </c>
      <c r="T163" s="49" t="str">
        <f>ifna(VLookup(V163, Dex!F:K, 6, 0),"")</f>
        <v>B052</v>
      </c>
      <c r="U163" s="51" t="str">
        <f>ifna(VLookup(V163, Dex!F:L, 7, 0),"")</f>
        <v/>
      </c>
      <c r="V163" s="66" t="str">
        <f t="shared" si="1"/>
        <v>horsea</v>
      </c>
    </row>
    <row r="164" ht="31.5" customHeight="1">
      <c r="A164" s="52">
        <v>163.0</v>
      </c>
      <c r="B164" s="52">
        <v>1.0</v>
      </c>
      <c r="C164" s="52">
        <v>6.0</v>
      </c>
      <c r="D164" s="52">
        <v>13.0</v>
      </c>
      <c r="E164" s="52">
        <v>3.0</v>
      </c>
      <c r="F164" s="52">
        <v>1.0</v>
      </c>
      <c r="G164" s="53" t="str">
        <f>ifna(VLookup(V164,Shiny!B:C, 2, 0),"")</f>
        <v/>
      </c>
      <c r="H164" s="54" t="s">
        <v>198</v>
      </c>
      <c r="I164" s="55">
        <v>117.0</v>
      </c>
      <c r="J164" s="56">
        <f>IFNA(VLOOKUP(V164,'Imported Index'!A:B,2,0),1)</f>
        <v>1</v>
      </c>
      <c r="K164" s="58"/>
      <c r="L164" s="58"/>
      <c r="M164" s="59" t="str">
        <f>ifna(IMAGE("https://pokejungle.net/sprites/typeico/"&amp;lower(VLookup(V164,Type!C:E, 2, 0)&amp;".png")),"")</f>
        <v/>
      </c>
      <c r="N164" s="59" t="str">
        <f>ifna(IMAGE("https://pokejungle.net/sprites/typeico/"&amp;lower(VLookup(V164,Type!C:E, 3, 0)&amp;".png")),"")</f>
        <v/>
      </c>
      <c r="O164" s="60"/>
      <c r="P164" s="60"/>
      <c r="Q164" s="61" t="str">
        <f>ifna(VLookup(V164, Dex!F:K, 3, 0),"")</f>
        <v>A199</v>
      </c>
      <c r="R164" s="61">
        <f>ifna(VLookup(V164, Dex!F:K, 4, 0),"")</f>
        <v>117</v>
      </c>
      <c r="S164" s="62" t="str">
        <f>ifna(VLookup(V164, Dex!F:K, 5, 0),"")</f>
        <v/>
      </c>
      <c r="T164" s="61" t="str">
        <f>ifna(VLookup(V164, Dex!F:K, 6, 0),"")</f>
        <v>B053</v>
      </c>
      <c r="U164" s="63" t="str">
        <f>ifna(VLookup(V164, Dex!F:L, 7, 0),"")</f>
        <v/>
      </c>
      <c r="V164" s="60" t="str">
        <f t="shared" si="1"/>
        <v>seadra</v>
      </c>
    </row>
    <row r="165" ht="31.5" customHeight="1">
      <c r="A165" s="42">
        <v>164.0</v>
      </c>
      <c r="B165" s="42">
        <v>1.0</v>
      </c>
      <c r="C165" s="42">
        <v>6.0</v>
      </c>
      <c r="D165" s="42">
        <v>14.0</v>
      </c>
      <c r="E165" s="42">
        <v>3.0</v>
      </c>
      <c r="F165" s="42">
        <v>2.0</v>
      </c>
      <c r="G165" s="43" t="str">
        <f>ifna(VLookup(V165,Shiny!B:C, 2, 0),"")</f>
        <v/>
      </c>
      <c r="H165" s="64" t="s">
        <v>199</v>
      </c>
      <c r="I165" s="65">
        <v>118.0</v>
      </c>
      <c r="J165" s="47">
        <f>IFNA(VLOOKUP(V165,'Imported Index'!A:B,2,0),1)</f>
        <v>1</v>
      </c>
      <c r="K165" s="44"/>
      <c r="L165" s="44"/>
      <c r="M165" s="48" t="str">
        <f>ifna(IMAGE("https://pokejungle.net/sprites/typeico/"&amp;lower(VLookup(V165,Type!C:E, 2, 0)&amp;".png")),"")</f>
        <v/>
      </c>
      <c r="N165" s="48" t="str">
        <f>ifna(IMAGE("https://pokejungle.net/sprites/typeico/"&amp;lower(VLookup(V165,Type!C:E, 3, 0)&amp;".png")),"")</f>
        <v/>
      </c>
      <c r="O165" s="66"/>
      <c r="P165" s="66"/>
      <c r="Q165" s="49">
        <f>ifna(VLookup(V165, Dex!F:K, 3, 0),"")</f>
        <v>146</v>
      </c>
      <c r="R165" s="49">
        <f>ifna(VLookup(V165, Dex!F:K, 4, 0),"")</f>
        <v>118</v>
      </c>
      <c r="S165" s="50" t="str">
        <f>ifna(VLookup(V165, Dex!F:K, 5, 0),"")</f>
        <v/>
      </c>
      <c r="T165" s="49" t="str">
        <f>ifna(VLookup(V165, Dex!F:K, 6, 0),"")</f>
        <v/>
      </c>
      <c r="U165" s="51" t="str">
        <f>ifna(VLookup(V165, Dex!F:L, 7, 0),"")</f>
        <v/>
      </c>
      <c r="V165" s="66" t="str">
        <f t="shared" si="1"/>
        <v>goldeen</v>
      </c>
    </row>
    <row r="166" ht="31.5" customHeight="1">
      <c r="A166" s="52">
        <v>165.0</v>
      </c>
      <c r="B166" s="52">
        <v>1.0</v>
      </c>
      <c r="C166" s="52">
        <v>6.0</v>
      </c>
      <c r="D166" s="52">
        <v>15.0</v>
      </c>
      <c r="E166" s="52">
        <v>3.0</v>
      </c>
      <c r="F166" s="52">
        <v>3.0</v>
      </c>
      <c r="G166" s="53" t="str">
        <f>ifna(VLookup(V166,Shiny!B:C, 2, 0),"")</f>
        <v/>
      </c>
      <c r="H166" s="54" t="s">
        <v>199</v>
      </c>
      <c r="I166" s="55">
        <v>118.0</v>
      </c>
      <c r="J166" s="56">
        <f>IFNA(VLOOKUP(V166,'Imported Index'!A:B,2,0),1)</f>
        <v>1</v>
      </c>
      <c r="K166" s="58"/>
      <c r="L166" s="58"/>
      <c r="M166" s="59" t="str">
        <f>ifna(IMAGE("https://pokejungle.net/sprites/typeico/"&amp;lower(VLookup(V166,Type!C:E, 2, 0)&amp;".png")),"")</f>
        <v/>
      </c>
      <c r="N166" s="59" t="str">
        <f>ifna(IMAGE("https://pokejungle.net/sprites/typeico/"&amp;lower(VLookup(V166,Type!C:E, 3, 0)&amp;".png")),"")</f>
        <v/>
      </c>
      <c r="O166" s="60"/>
      <c r="P166" s="52" t="s">
        <v>80</v>
      </c>
      <c r="Q166" s="61">
        <f>ifna(VLookup(V166, Dex!F:K, 3, 0),"")</f>
        <v>146</v>
      </c>
      <c r="R166" s="61">
        <f>ifna(VLookup(V166, Dex!F:K, 4, 0),"")</f>
        <v>118</v>
      </c>
      <c r="S166" s="62" t="str">
        <f>ifna(VLookup(V166, Dex!F:K, 5, 0),"")</f>
        <v/>
      </c>
      <c r="T166" s="61" t="str">
        <f>ifna(VLookup(V166, Dex!F:K, 6, 0),"")</f>
        <v/>
      </c>
      <c r="U166" s="63" t="str">
        <f>ifna(VLookup(V166, Dex!F:L, 7, 0),"")</f>
        <v/>
      </c>
      <c r="V166" s="60" t="str">
        <f t="shared" si="1"/>
        <v>goldeen-f</v>
      </c>
    </row>
    <row r="167" ht="31.5" customHeight="1">
      <c r="A167" s="42">
        <v>166.0</v>
      </c>
      <c r="B167" s="42">
        <v>1.0</v>
      </c>
      <c r="C167" s="42">
        <v>6.0</v>
      </c>
      <c r="D167" s="42">
        <v>16.0</v>
      </c>
      <c r="E167" s="42">
        <v>3.0</v>
      </c>
      <c r="F167" s="42">
        <v>4.0</v>
      </c>
      <c r="G167" s="43" t="str">
        <f>ifna(VLookup(V167,Shiny!B:C, 2, 0),"")</f>
        <v/>
      </c>
      <c r="H167" s="64" t="s">
        <v>200</v>
      </c>
      <c r="I167" s="65">
        <v>119.0</v>
      </c>
      <c r="J167" s="47">
        <f>IFNA(VLOOKUP(V167,'Imported Index'!A:B,2,0),1)</f>
        <v>1</v>
      </c>
      <c r="K167" s="44"/>
      <c r="L167" s="44"/>
      <c r="M167" s="48" t="str">
        <f>ifna(IMAGE("https://pokejungle.net/sprites/typeico/"&amp;lower(VLookup(V167,Type!C:E, 2, 0)&amp;".png")),"")</f>
        <v/>
      </c>
      <c r="N167" s="48" t="str">
        <f>ifna(IMAGE("https://pokejungle.net/sprites/typeico/"&amp;lower(VLookup(V167,Type!C:E, 3, 0)&amp;".png")),"")</f>
        <v/>
      </c>
      <c r="O167" s="66"/>
      <c r="P167" s="66"/>
      <c r="Q167" s="49">
        <f>ifna(VLookup(V167, Dex!F:K, 3, 0),"")</f>
        <v>147</v>
      </c>
      <c r="R167" s="49">
        <f>ifna(VLookup(V167, Dex!F:K, 4, 0),"")</f>
        <v>119</v>
      </c>
      <c r="S167" s="50" t="str">
        <f>ifna(VLookup(V167, Dex!F:K, 5, 0),"")</f>
        <v/>
      </c>
      <c r="T167" s="49" t="str">
        <f>ifna(VLookup(V167, Dex!F:K, 6, 0),"")</f>
        <v/>
      </c>
      <c r="U167" s="51" t="str">
        <f>ifna(VLookup(V167, Dex!F:L, 7, 0),"")</f>
        <v/>
      </c>
      <c r="V167" s="66" t="str">
        <f t="shared" si="1"/>
        <v>seaking</v>
      </c>
    </row>
    <row r="168" ht="31.5" customHeight="1">
      <c r="A168" s="52">
        <v>167.0</v>
      </c>
      <c r="B168" s="52">
        <v>1.0</v>
      </c>
      <c r="C168" s="52">
        <v>6.0</v>
      </c>
      <c r="D168" s="52">
        <v>17.0</v>
      </c>
      <c r="E168" s="52">
        <v>3.0</v>
      </c>
      <c r="F168" s="52">
        <v>5.0</v>
      </c>
      <c r="G168" s="53" t="str">
        <f>ifna(VLookup(V168,Shiny!B:C, 2, 0),"")</f>
        <v/>
      </c>
      <c r="H168" s="54" t="s">
        <v>200</v>
      </c>
      <c r="I168" s="55">
        <v>119.0</v>
      </c>
      <c r="J168" s="56">
        <f>IFNA(VLOOKUP(V168,'Imported Index'!A:B,2,0),1)</f>
        <v>1</v>
      </c>
      <c r="K168" s="58"/>
      <c r="L168" s="58"/>
      <c r="M168" s="59" t="str">
        <f>ifna(IMAGE("https://pokejungle.net/sprites/typeico/"&amp;lower(VLookup(V168,Type!C:E, 2, 0)&amp;".png")),"")</f>
        <v/>
      </c>
      <c r="N168" s="59" t="str">
        <f>ifna(IMAGE("https://pokejungle.net/sprites/typeico/"&amp;lower(VLookup(V168,Type!C:E, 3, 0)&amp;".png")),"")</f>
        <v/>
      </c>
      <c r="O168" s="60"/>
      <c r="P168" s="52" t="s">
        <v>80</v>
      </c>
      <c r="Q168" s="61">
        <f>ifna(VLookup(V168, Dex!F:K, 3, 0),"")</f>
        <v>147</v>
      </c>
      <c r="R168" s="61">
        <f>ifna(VLookup(V168, Dex!F:K, 4, 0),"")</f>
        <v>119</v>
      </c>
      <c r="S168" s="62" t="str">
        <f>ifna(VLookup(V168, Dex!F:K, 5, 0),"")</f>
        <v/>
      </c>
      <c r="T168" s="61" t="str">
        <f>ifna(VLookup(V168, Dex!F:K, 6, 0),"")</f>
        <v/>
      </c>
      <c r="U168" s="63" t="str">
        <f>ifna(VLookup(V168, Dex!F:L, 7, 0),"")</f>
        <v/>
      </c>
      <c r="V168" s="60" t="str">
        <f t="shared" si="1"/>
        <v>seaking-f</v>
      </c>
    </row>
    <row r="169" ht="31.5" customHeight="1">
      <c r="A169" s="42">
        <v>168.0</v>
      </c>
      <c r="B169" s="42">
        <v>1.0</v>
      </c>
      <c r="C169" s="42">
        <v>6.0</v>
      </c>
      <c r="D169" s="42">
        <v>18.0</v>
      </c>
      <c r="E169" s="42">
        <v>3.0</v>
      </c>
      <c r="F169" s="42">
        <v>6.0</v>
      </c>
      <c r="G169" s="43" t="str">
        <f>ifna(VLookup(V169,Shiny!B:C, 2, 0),"")</f>
        <v/>
      </c>
      <c r="H169" s="64" t="s">
        <v>201</v>
      </c>
      <c r="I169" s="65">
        <v>120.0</v>
      </c>
      <c r="J169" s="47">
        <f>IFNA(VLOOKUP(V169,'Imported Index'!A:B,2,0),1)</f>
        <v>1</v>
      </c>
      <c r="K169" s="44"/>
      <c r="L169" s="44"/>
      <c r="M169" s="48" t="str">
        <f>ifna(IMAGE("https://pokejungle.net/sprites/typeico/"&amp;lower(VLookup(V169,Type!C:E, 2, 0)&amp;".png")),"")</f>
        <v/>
      </c>
      <c r="N169" s="48" t="str">
        <f>ifna(IMAGE("https://pokejungle.net/sprites/typeico/"&amp;lower(VLookup(V169,Type!C:E, 3, 0)&amp;".png")),"")</f>
        <v/>
      </c>
      <c r="O169" s="66"/>
      <c r="P169" s="66"/>
      <c r="Q169" s="49" t="str">
        <f>ifna(VLookup(V169, Dex!F:K, 3, 0),"")</f>
        <v>A098</v>
      </c>
      <c r="R169" s="49">
        <f>ifna(VLookup(V169, Dex!F:K, 4, 0),"")</f>
        <v>120</v>
      </c>
      <c r="S169" s="50" t="str">
        <f>ifna(VLookup(V169, Dex!F:K, 5, 0),"")</f>
        <v/>
      </c>
      <c r="T169" s="49" t="str">
        <f>ifna(VLookup(V169, Dex!F:K, 6, 0),"")</f>
        <v/>
      </c>
      <c r="U169" s="51">
        <f>ifna(VLookup(V169, Dex!F:L, 7, 0),"")</f>
        <v>36</v>
      </c>
      <c r="V169" s="66" t="str">
        <f t="shared" si="1"/>
        <v>staryu</v>
      </c>
    </row>
    <row r="170" ht="31.5" customHeight="1">
      <c r="A170" s="52">
        <v>169.0</v>
      </c>
      <c r="B170" s="52">
        <v>1.0</v>
      </c>
      <c r="C170" s="52">
        <v>6.0</v>
      </c>
      <c r="D170" s="52">
        <v>19.0</v>
      </c>
      <c r="E170" s="52">
        <v>4.0</v>
      </c>
      <c r="F170" s="52">
        <v>1.0</v>
      </c>
      <c r="G170" s="53" t="str">
        <f>ifna(VLookup(V170,Shiny!B:C, 2, 0),"")</f>
        <v/>
      </c>
      <c r="H170" s="54" t="s">
        <v>202</v>
      </c>
      <c r="I170" s="55">
        <v>121.0</v>
      </c>
      <c r="J170" s="56">
        <f>IFNA(VLOOKUP(V170,'Imported Index'!A:B,2,0),1)</f>
        <v>1</v>
      </c>
      <c r="K170" s="58"/>
      <c r="L170" s="58"/>
      <c r="M170" s="59" t="str">
        <f>ifna(IMAGE("https://pokejungle.net/sprites/typeico/"&amp;lower(VLookup(V170,Type!C:E, 2, 0)&amp;".png")),"")</f>
        <v/>
      </c>
      <c r="N170" s="59" t="str">
        <f>ifna(IMAGE("https://pokejungle.net/sprites/typeico/"&amp;lower(VLookup(V170,Type!C:E, 3, 0)&amp;".png")),"")</f>
        <v/>
      </c>
      <c r="O170" s="60"/>
      <c r="P170" s="60"/>
      <c r="Q170" s="61" t="str">
        <f>ifna(VLookup(V170, Dex!F:K, 3, 0),"")</f>
        <v>A099</v>
      </c>
      <c r="R170" s="61">
        <f>ifna(VLookup(V170, Dex!F:K, 4, 0),"")</f>
        <v>121</v>
      </c>
      <c r="S170" s="62" t="str">
        <f>ifna(VLookup(V170, Dex!F:K, 5, 0),"")</f>
        <v/>
      </c>
      <c r="T170" s="61" t="str">
        <f>ifna(VLookup(V170, Dex!F:K, 6, 0),"")</f>
        <v/>
      </c>
      <c r="U170" s="63">
        <f>ifna(VLookup(V170, Dex!F:L, 7, 0),"")</f>
        <v>37</v>
      </c>
      <c r="V170" s="60" t="str">
        <f t="shared" si="1"/>
        <v>starmie</v>
      </c>
    </row>
    <row r="171" ht="31.5" customHeight="1">
      <c r="A171" s="42">
        <v>170.0</v>
      </c>
      <c r="B171" s="42">
        <v>1.0</v>
      </c>
      <c r="C171" s="42">
        <v>6.0</v>
      </c>
      <c r="D171" s="42">
        <v>20.0</v>
      </c>
      <c r="E171" s="42">
        <v>4.0</v>
      </c>
      <c r="F171" s="42">
        <v>2.0</v>
      </c>
      <c r="G171" s="43" t="str">
        <f>ifna(VLookup(V171,Shiny!B:C, 2, 0),"")</f>
        <v/>
      </c>
      <c r="H171" s="64" t="s">
        <v>203</v>
      </c>
      <c r="I171" s="65">
        <v>122.0</v>
      </c>
      <c r="J171" s="47">
        <f>IFNA(VLOOKUP(V171,'Imported Index'!A:B,2,0),1)</f>
        <v>1</v>
      </c>
      <c r="K171" s="44"/>
      <c r="L171" s="44" t="s">
        <v>97</v>
      </c>
      <c r="M171" s="48" t="str">
        <f>ifna(IMAGE("https://pokejungle.net/sprites/typeico/"&amp;lower(VLookup(V171,Type!C:E, 2, 0)&amp;".png")),"")</f>
        <v/>
      </c>
      <c r="N171" s="48" t="str">
        <f>ifna(IMAGE("https://pokejungle.net/sprites/typeico/"&amp;lower(VLookup(V171,Type!C:E, 3, 0)&amp;".png")),"")</f>
        <v/>
      </c>
      <c r="O171" s="66"/>
      <c r="P171" s="66"/>
      <c r="Q171" s="49" t="str">
        <f>ifna(VLookup(V171, Dex!F:K, 3, 0),"")</f>
        <v>C011</v>
      </c>
      <c r="R171" s="49">
        <f>ifna(VLookup(V171, Dex!F:K, 4, 0),"")</f>
        <v>122</v>
      </c>
      <c r="S171" s="50">
        <f>ifna(VLookup(V171, Dex!F:K, 5, 0),"")</f>
        <v>77</v>
      </c>
      <c r="T171" s="49" t="str">
        <f>ifna(VLookup(V171, Dex!F:K, 6, 0),"")</f>
        <v/>
      </c>
      <c r="U171" s="51" t="str">
        <f>ifna(VLookup(V171, Dex!F:L, 7, 0),"")</f>
        <v>H109</v>
      </c>
      <c r="V171" s="66" t="str">
        <f t="shared" si="1"/>
        <v>mr. mime</v>
      </c>
    </row>
    <row r="172" ht="31.5" customHeight="1">
      <c r="A172" s="52">
        <v>171.0</v>
      </c>
      <c r="B172" s="52">
        <v>1.0</v>
      </c>
      <c r="C172" s="52">
        <v>6.0</v>
      </c>
      <c r="D172" s="52">
        <v>21.0</v>
      </c>
      <c r="E172" s="52">
        <v>4.0</v>
      </c>
      <c r="F172" s="52">
        <v>3.0</v>
      </c>
      <c r="G172" s="53" t="str">
        <f>ifna(VLookup(V172,Shiny!B:C, 2, 0),"")</f>
        <v/>
      </c>
      <c r="H172" s="54" t="s">
        <v>203</v>
      </c>
      <c r="I172" s="55">
        <v>122.0</v>
      </c>
      <c r="J172" s="56">
        <f>IFNA(VLOOKUP(V172,'Imported Index'!A:B,2,0),1)</f>
        <v>1</v>
      </c>
      <c r="K172" s="68"/>
      <c r="L172" s="58" t="s">
        <v>132</v>
      </c>
      <c r="M172" s="59" t="str">
        <f>ifna(IMAGE("https://pokejungle.net/sprites/typeico/"&amp;lower(VLookup(V172,Type!C:E, 2, 0)&amp;".png")),"")</f>
        <v/>
      </c>
      <c r="N172" s="59" t="str">
        <f>ifna(IMAGE("https://pokejungle.net/sprites/typeico/"&amp;lower(VLookup(V172,Type!C:E, 3, 0)&amp;".png")),"")</f>
        <v/>
      </c>
      <c r="O172" s="52">
        <v>-1.0</v>
      </c>
      <c r="P172" s="60"/>
      <c r="Q172" s="61" t="str">
        <f>ifna(VLookup(V172, Dex!F:K, 3, 0),"")</f>
        <v>C011</v>
      </c>
      <c r="R172" s="61" t="str">
        <f>ifna(VLookup(V172, Dex!F:K, 4, 0),"")</f>
        <v/>
      </c>
      <c r="S172" s="62" t="str">
        <f>ifna(VLookup(V172, Dex!F:K, 5, 0),"")</f>
        <v/>
      </c>
      <c r="T172" s="61" t="str">
        <f>ifna(VLookup(V172, Dex!F:K, 6, 0),"")</f>
        <v/>
      </c>
      <c r="U172" s="63" t="str">
        <f>ifna(VLookup(V172, Dex!F:L, 7, 0),"")</f>
        <v>H109</v>
      </c>
      <c r="V172" s="60" t="str">
        <f t="shared" si="1"/>
        <v>mr. mime-1</v>
      </c>
    </row>
    <row r="173" ht="31.5" customHeight="1">
      <c r="A173" s="42">
        <v>172.0</v>
      </c>
      <c r="B173" s="42">
        <v>1.0</v>
      </c>
      <c r="C173" s="42">
        <v>6.0</v>
      </c>
      <c r="D173" s="42">
        <v>22.0</v>
      </c>
      <c r="E173" s="42">
        <v>4.0</v>
      </c>
      <c r="F173" s="42">
        <v>4.0</v>
      </c>
      <c r="G173" s="43" t="str">
        <f>ifna(VLookup(V173,Shiny!B:C, 2, 0),"")</f>
        <v/>
      </c>
      <c r="H173" s="64" t="s">
        <v>204</v>
      </c>
      <c r="I173" s="65">
        <v>123.0</v>
      </c>
      <c r="J173" s="47">
        <f>IFNA(VLOOKUP(V173,'Imported Index'!A:B,2,0),1)</f>
        <v>1</v>
      </c>
      <c r="K173" s="69"/>
      <c r="L173" s="44"/>
      <c r="M173" s="48" t="str">
        <f>ifna(IMAGE("https://pokejungle.net/sprites/typeico/"&amp;lower(VLookup(V173,Type!C:E, 2, 0)&amp;".png")),"")</f>
        <v/>
      </c>
      <c r="N173" s="48" t="str">
        <f>ifna(IMAGE("https://pokejungle.net/sprites/typeico/"&amp;lower(VLookup(V173,Type!C:E, 3, 0)&amp;".png")),"")</f>
        <v/>
      </c>
      <c r="O173" s="66"/>
      <c r="P173" s="66"/>
      <c r="Q173" s="49" t="str">
        <f>ifna(VLookup(V173, Dex!F:K, 3, 0),"")</f>
        <v>A118</v>
      </c>
      <c r="R173" s="49">
        <f>ifna(VLookup(V173, Dex!F:K, 4, 0),"")</f>
        <v>123</v>
      </c>
      <c r="S173" s="50">
        <f>ifna(VLookup(V173, Dex!F:K, 5, 0),"")</f>
        <v>72</v>
      </c>
      <c r="T173" s="49" t="str">
        <f>ifna(VLookup(V173, Dex!F:K, 6, 0),"")</f>
        <v>P260</v>
      </c>
      <c r="U173" s="51">
        <f>ifna(VLookup(V173, Dex!F:L, 7, 0),"")</f>
        <v>176</v>
      </c>
      <c r="V173" s="66" t="str">
        <f t="shared" si="1"/>
        <v>scyther</v>
      </c>
    </row>
    <row r="174" ht="31.5" customHeight="1">
      <c r="A174" s="52">
        <v>173.0</v>
      </c>
      <c r="B174" s="52">
        <v>1.0</v>
      </c>
      <c r="C174" s="52">
        <v>6.0</v>
      </c>
      <c r="D174" s="52">
        <v>23.0</v>
      </c>
      <c r="E174" s="52">
        <v>4.0</v>
      </c>
      <c r="F174" s="52">
        <v>5.0</v>
      </c>
      <c r="G174" s="53" t="str">
        <f>ifna(VLookup(V174,Shiny!B:C, 2, 0),"")</f>
        <v/>
      </c>
      <c r="H174" s="54" t="s">
        <v>204</v>
      </c>
      <c r="I174" s="55">
        <v>123.0</v>
      </c>
      <c r="J174" s="56">
        <f>IFNA(VLOOKUP(V174,'Imported Index'!A:B,2,0),1)</f>
        <v>1</v>
      </c>
      <c r="K174" s="68"/>
      <c r="L174" s="58"/>
      <c r="M174" s="59" t="str">
        <f>ifna(IMAGE("https://pokejungle.net/sprites/typeico/"&amp;lower(VLookup(V174,Type!C:E, 2, 0)&amp;".png")),"")</f>
        <v/>
      </c>
      <c r="N174" s="59" t="str">
        <f>ifna(IMAGE("https://pokejungle.net/sprites/typeico/"&amp;lower(VLookup(V174,Type!C:E, 3, 0)&amp;".png")),"")</f>
        <v/>
      </c>
      <c r="O174" s="60"/>
      <c r="P174" s="52" t="s">
        <v>80</v>
      </c>
      <c r="Q174" s="61" t="str">
        <f>ifna(VLookup(V174, Dex!F:K, 3, 0),"")</f>
        <v>A118</v>
      </c>
      <c r="R174" s="61">
        <f>ifna(VLookup(V174, Dex!F:K, 4, 0),"")</f>
        <v>123</v>
      </c>
      <c r="S174" s="62">
        <f>ifna(VLookup(V174, Dex!F:K, 5, 0),"")</f>
        <v>72</v>
      </c>
      <c r="T174" s="61" t="str">
        <f>ifna(VLookup(V174, Dex!F:K, 6, 0),"")</f>
        <v>P260</v>
      </c>
      <c r="U174" s="63">
        <f>ifna(VLookup(V174, Dex!F:L, 7, 0),"")</f>
        <v>176</v>
      </c>
      <c r="V174" s="60" t="str">
        <f t="shared" si="1"/>
        <v>scyther-f</v>
      </c>
    </row>
    <row r="175" ht="31.5" customHeight="1">
      <c r="A175" s="42">
        <v>174.0</v>
      </c>
      <c r="B175" s="42">
        <v>1.0</v>
      </c>
      <c r="C175" s="42">
        <v>6.0</v>
      </c>
      <c r="D175" s="42">
        <v>24.0</v>
      </c>
      <c r="E175" s="42">
        <v>4.0</v>
      </c>
      <c r="F175" s="42">
        <v>6.0</v>
      </c>
      <c r="G175" s="43" t="str">
        <f>ifna(VLookup(V175,Shiny!B:C, 2, 0),"")</f>
        <v/>
      </c>
      <c r="H175" s="64" t="s">
        <v>205</v>
      </c>
      <c r="I175" s="65">
        <v>124.0</v>
      </c>
      <c r="J175" s="47">
        <f>IFNA(VLOOKUP(V175,'Imported Index'!A:B,2,0),1)</f>
        <v>1</v>
      </c>
      <c r="K175" s="44"/>
      <c r="L175" s="44"/>
      <c r="M175" s="48" t="str">
        <f>ifna(IMAGE("https://pokejungle.net/sprites/typeico/"&amp;lower(VLookup(V175,Type!C:E, 2, 0)&amp;".png")),"")</f>
        <v/>
      </c>
      <c r="N175" s="48" t="str">
        <f>ifna(IMAGE("https://pokejungle.net/sprites/typeico/"&amp;lower(VLookup(V175,Type!C:E, 3, 0)&amp;".png")),"")</f>
        <v/>
      </c>
      <c r="O175" s="66"/>
      <c r="P175" s="66"/>
      <c r="Q175" s="49" t="str">
        <f>ifna(VLookup(V175, Dex!F:K, 3, 0),"")</f>
        <v>C014</v>
      </c>
      <c r="R175" s="49">
        <f>ifna(VLookup(V175, Dex!F:K, 4, 0),"")</f>
        <v>124</v>
      </c>
      <c r="S175" s="50" t="str">
        <f>ifna(VLookup(V175, Dex!F:K, 5, 0),"")</f>
        <v/>
      </c>
      <c r="T175" s="49" t="str">
        <f>ifna(VLookup(V175, Dex!F:K, 6, 0),"")</f>
        <v/>
      </c>
      <c r="U175" s="51" t="str">
        <f>ifna(VLookup(V175, Dex!F:L, 7, 0),"")</f>
        <v/>
      </c>
      <c r="V175" s="66" t="str">
        <f t="shared" si="1"/>
        <v>jynx</v>
      </c>
    </row>
    <row r="176" ht="31.5" customHeight="1">
      <c r="A176" s="52">
        <v>175.0</v>
      </c>
      <c r="B176" s="52">
        <v>1.0</v>
      </c>
      <c r="C176" s="52">
        <v>6.0</v>
      </c>
      <c r="D176" s="52">
        <v>25.0</v>
      </c>
      <c r="E176" s="52">
        <v>5.0</v>
      </c>
      <c r="F176" s="52">
        <v>1.0</v>
      </c>
      <c r="G176" s="53" t="str">
        <f>ifna(VLookup(V176,Shiny!B:C, 2, 0),"")</f>
        <v/>
      </c>
      <c r="H176" s="54" t="s">
        <v>206</v>
      </c>
      <c r="I176" s="55">
        <v>125.0</v>
      </c>
      <c r="J176" s="56">
        <f>IFNA(VLOOKUP(V176,'Imported Index'!A:B,2,0),1)</f>
        <v>1</v>
      </c>
      <c r="K176" s="58"/>
      <c r="L176" s="58"/>
      <c r="M176" s="59" t="str">
        <f>ifna(IMAGE("https://pokejungle.net/sprites/typeico/"&amp;lower(VLookup(V176,Type!C:E, 2, 0)&amp;".png")),"")</f>
        <v/>
      </c>
      <c r="N176" s="59" t="str">
        <f>ifna(IMAGE("https://pokejungle.net/sprites/typeico/"&amp;lower(VLookup(V176,Type!C:E, 3, 0)&amp;".png")),"")</f>
        <v/>
      </c>
      <c r="O176" s="60"/>
      <c r="P176" s="60"/>
      <c r="Q176" s="61" t="str">
        <f>ifna(VLookup(V176, Dex!F:K, 3, 0),"")</f>
        <v>C016</v>
      </c>
      <c r="R176" s="61">
        <f>ifna(VLookup(V176, Dex!F:K, 4, 0),"")</f>
        <v>125</v>
      </c>
      <c r="S176" s="62">
        <f>ifna(VLookup(V176, Dex!F:K, 5, 0),"")</f>
        <v>183</v>
      </c>
      <c r="T176" s="61" t="str">
        <f>ifna(VLookup(V176, Dex!F:K, 6, 0),"")</f>
        <v>B011</v>
      </c>
      <c r="U176" s="63" t="str">
        <f>ifna(VLookup(V176, Dex!F:L, 7, 0),"")</f>
        <v/>
      </c>
      <c r="V176" s="60" t="str">
        <f t="shared" si="1"/>
        <v>electabuzz</v>
      </c>
    </row>
    <row r="177" ht="31.5" customHeight="1">
      <c r="A177" s="42">
        <v>176.0</v>
      </c>
      <c r="B177" s="42">
        <v>1.0</v>
      </c>
      <c r="C177" s="42">
        <v>6.0</v>
      </c>
      <c r="D177" s="42">
        <v>26.0</v>
      </c>
      <c r="E177" s="42">
        <v>5.0</v>
      </c>
      <c r="F177" s="42">
        <v>2.0</v>
      </c>
      <c r="G177" s="43" t="str">
        <f>ifna(VLookup(V177,Shiny!B:C, 2, 0),"")</f>
        <v/>
      </c>
      <c r="H177" s="64" t="s">
        <v>207</v>
      </c>
      <c r="I177" s="65">
        <v>126.0</v>
      </c>
      <c r="J177" s="47">
        <f>IFNA(VLOOKUP(V177,'Imported Index'!A:B,2,0),1)</f>
        <v>1</v>
      </c>
      <c r="K177" s="44"/>
      <c r="L177" s="44"/>
      <c r="M177" s="48" t="str">
        <f>ifna(IMAGE("https://pokejungle.net/sprites/typeico/"&amp;lower(VLookup(V177,Type!C:E, 2, 0)&amp;".png")),"")</f>
        <v/>
      </c>
      <c r="N177" s="48" t="str">
        <f>ifna(IMAGE("https://pokejungle.net/sprites/typeico/"&amp;lower(VLookup(V177,Type!C:E, 3, 0)&amp;".png")),"")</f>
        <v/>
      </c>
      <c r="O177" s="66"/>
      <c r="P177" s="66"/>
      <c r="Q177" s="49" t="str">
        <f>ifna(VLookup(V177, Dex!F:K, 3, 0),"")</f>
        <v>C019</v>
      </c>
      <c r="R177" s="49">
        <f>ifna(VLookup(V177, Dex!F:K, 4, 0),"")</f>
        <v>126</v>
      </c>
      <c r="S177" s="50">
        <f>ifna(VLookup(V177, Dex!F:K, 5, 0),"")</f>
        <v>175</v>
      </c>
      <c r="T177" s="49" t="str">
        <f>ifna(VLookup(V177, Dex!F:K, 6, 0),"")</f>
        <v>B014</v>
      </c>
      <c r="U177" s="51" t="str">
        <f>ifna(VLookup(V177, Dex!F:L, 7, 0),"")</f>
        <v/>
      </c>
      <c r="V177" s="66" t="str">
        <f t="shared" si="1"/>
        <v>magmar</v>
      </c>
    </row>
    <row r="178" ht="31.5" customHeight="1">
      <c r="A178" s="52">
        <v>177.0</v>
      </c>
      <c r="B178" s="52">
        <v>1.0</v>
      </c>
      <c r="C178" s="52">
        <v>6.0</v>
      </c>
      <c r="D178" s="52">
        <v>27.0</v>
      </c>
      <c r="E178" s="52">
        <v>5.0</v>
      </c>
      <c r="F178" s="52">
        <v>3.0</v>
      </c>
      <c r="G178" s="53" t="str">
        <f>ifna(VLookup(V178,Shiny!B:C, 2, 0),"")</f>
        <v/>
      </c>
      <c r="H178" s="54" t="s">
        <v>208</v>
      </c>
      <c r="I178" s="55">
        <v>127.0</v>
      </c>
      <c r="J178" s="56">
        <f>IFNA(VLOOKUP(V178,'Imported Index'!A:B,2,0),1)</f>
        <v>1</v>
      </c>
      <c r="K178" s="58"/>
      <c r="L178" s="58"/>
      <c r="M178" s="59" t="str">
        <f>ifna(IMAGE("https://pokejungle.net/sprites/typeico/"&amp;lower(VLookup(V178,Type!C:E, 2, 0)&amp;".png")),"")</f>
        <v/>
      </c>
      <c r="N178" s="59" t="str">
        <f>ifna(IMAGE("https://pokejungle.net/sprites/typeico/"&amp;lower(VLookup(V178,Type!C:E, 3, 0)&amp;".png")),"")</f>
        <v/>
      </c>
      <c r="O178" s="60"/>
      <c r="P178" s="60"/>
      <c r="Q178" s="61" t="str">
        <f>ifna(VLookup(V178, Dex!F:K, 3, 0),"")</f>
        <v>A120</v>
      </c>
      <c r="R178" s="61">
        <f>ifna(VLookup(V178, Dex!F:K, 4, 0),"")</f>
        <v>127</v>
      </c>
      <c r="S178" s="62" t="str">
        <f>ifna(VLookup(V178, Dex!F:K, 5, 0),"")</f>
        <v/>
      </c>
      <c r="T178" s="61" t="str">
        <f>ifna(VLookup(V178, Dex!F:K, 6, 0),"")</f>
        <v/>
      </c>
      <c r="U178" s="63">
        <f>ifna(VLookup(V178, Dex!F:L, 7, 0),"")</f>
        <v>178</v>
      </c>
      <c r="V178" s="60" t="str">
        <f t="shared" si="1"/>
        <v>pinsir</v>
      </c>
    </row>
    <row r="179" ht="31.5" customHeight="1">
      <c r="A179" s="42">
        <v>178.0</v>
      </c>
      <c r="B179" s="42">
        <v>1.0</v>
      </c>
      <c r="C179" s="42">
        <v>6.0</v>
      </c>
      <c r="D179" s="42">
        <v>28.0</v>
      </c>
      <c r="E179" s="42">
        <v>5.0</v>
      </c>
      <c r="F179" s="42">
        <v>4.0</v>
      </c>
      <c r="G179" s="43" t="str">
        <f>ifna(VLookup(V179,Shiny!B:C, 2, 0),"")</f>
        <v/>
      </c>
      <c r="H179" s="64" t="s">
        <v>209</v>
      </c>
      <c r="I179" s="65">
        <v>128.0</v>
      </c>
      <c r="J179" s="47">
        <f>IFNA(VLOOKUP(V179,'Imported Index'!A:B,2,0),1)</f>
        <v>1</v>
      </c>
      <c r="K179" s="69"/>
      <c r="L179" s="44"/>
      <c r="M179" s="48" t="str">
        <f>ifna(IMAGE("https://pokejungle.net/sprites/typeico/"&amp;lower(VLookup(V179,Type!C:E, 2, 0)&amp;".png")),"")</f>
        <v/>
      </c>
      <c r="N179" s="48" t="str">
        <f>ifna(IMAGE("https://pokejungle.net/sprites/typeico/"&amp;lower(VLookup(V179,Type!C:E, 3, 0)&amp;".png")),"")</f>
        <v/>
      </c>
      <c r="O179" s="66"/>
      <c r="P179" s="66"/>
      <c r="Q179" s="49" t="str">
        <f>ifna(VLookup(V179, Dex!F:K, 3, 0),"")</f>
        <v>A116</v>
      </c>
      <c r="R179" s="49">
        <f>ifna(VLookup(V179, Dex!F:K, 4, 0),"")</f>
        <v>128</v>
      </c>
      <c r="S179" s="50" t="str">
        <f>ifna(VLookup(V179, Dex!F:K, 5, 0),"")</f>
        <v/>
      </c>
      <c r="T179" s="49" t="str">
        <f>ifna(VLookup(V179, Dex!F:K, 6, 0),"")</f>
        <v>P223</v>
      </c>
      <c r="U179" s="51" t="str">
        <f>ifna(VLookup(V179, Dex!F:L, 7, 0),"")</f>
        <v/>
      </c>
      <c r="V179" s="66" t="str">
        <f t="shared" si="1"/>
        <v>tauros</v>
      </c>
    </row>
    <row r="180" ht="31.5" customHeight="1">
      <c r="A180" s="52">
        <v>179.0</v>
      </c>
      <c r="B180" s="52">
        <v>1.0</v>
      </c>
      <c r="C180" s="52">
        <v>6.0</v>
      </c>
      <c r="D180" s="52">
        <v>29.0</v>
      </c>
      <c r="E180" s="52">
        <v>5.0</v>
      </c>
      <c r="F180" s="52">
        <v>5.0</v>
      </c>
      <c r="G180" s="53" t="str">
        <f>ifna(VLookup(V180,Shiny!B:C, 2, 0),"")</f>
        <v/>
      </c>
      <c r="H180" s="54" t="s">
        <v>209</v>
      </c>
      <c r="I180" s="55">
        <v>128.0</v>
      </c>
      <c r="J180" s="56">
        <f>IFNA(VLOOKUP(V180,'Imported Index'!A:B,2,0),1)</f>
        <v>1</v>
      </c>
      <c r="K180" s="68"/>
      <c r="L180" s="52" t="s">
        <v>210</v>
      </c>
      <c r="M180" s="59" t="str">
        <f>ifna(IMAGE("https://pokejungle.net/sprites/typeico/"&amp;lower(VLookup(V180,Type!C:E, 2, 0)&amp;".png")),"")</f>
        <v/>
      </c>
      <c r="N180" s="59" t="str">
        <f>ifna(IMAGE("https://pokejungle.net/sprites/typeico/"&amp;lower(VLookup(V180,Type!C:E, 3, 0)&amp;".png")),"")</f>
        <v/>
      </c>
      <c r="O180" s="52">
        <v>-1.0</v>
      </c>
      <c r="P180" s="60"/>
      <c r="Q180" s="61" t="str">
        <f>ifna(VLookup(V180, Dex!F:K, 3, 0),"")</f>
        <v/>
      </c>
      <c r="R180" s="61" t="str">
        <f>ifna(VLookup(V180, Dex!F:K, 4, 0),"")</f>
        <v/>
      </c>
      <c r="S180" s="62" t="str">
        <f>ifna(VLookup(V180, Dex!F:K, 5, 0),"")</f>
        <v/>
      </c>
      <c r="T180" s="61" t="str">
        <f>ifna(VLookup(V180, Dex!F:K, 6, 0),"")</f>
        <v>P223</v>
      </c>
      <c r="U180" s="63" t="str">
        <f>ifna(VLookup(V180, Dex!F:L, 7, 0),"")</f>
        <v/>
      </c>
      <c r="V180" s="60" t="str">
        <f t="shared" si="1"/>
        <v>tauros-1</v>
      </c>
    </row>
    <row r="181" ht="31.5" customHeight="1">
      <c r="A181" s="42">
        <v>180.0</v>
      </c>
      <c r="B181" s="42">
        <v>1.0</v>
      </c>
      <c r="C181" s="42">
        <v>6.0</v>
      </c>
      <c r="D181" s="42">
        <v>30.0</v>
      </c>
      <c r="E181" s="42">
        <v>5.0</v>
      </c>
      <c r="F181" s="42">
        <v>6.0</v>
      </c>
      <c r="G181" s="43" t="str">
        <f>ifna(VLookup(V181,Shiny!B:C, 2, 0),"")</f>
        <v/>
      </c>
      <c r="H181" s="64" t="s">
        <v>209</v>
      </c>
      <c r="I181" s="65">
        <v>128.0</v>
      </c>
      <c r="J181" s="47">
        <f>IFNA(VLOOKUP(V181,'Imported Index'!A:B,2,0),1)</f>
        <v>1</v>
      </c>
      <c r="K181" s="69"/>
      <c r="L181" s="42" t="s">
        <v>211</v>
      </c>
      <c r="M181" s="48" t="str">
        <f>ifna(IMAGE("https://pokejungle.net/sprites/typeico/"&amp;lower(VLookup(V181,Type!C:E, 2, 0)&amp;".png")),"")</f>
        <v/>
      </c>
      <c r="N181" s="48" t="str">
        <f>ifna(IMAGE("https://pokejungle.net/sprites/typeico/"&amp;lower(VLookup(V181,Type!C:E, 3, 0)&amp;".png")),"")</f>
        <v/>
      </c>
      <c r="O181" s="42">
        <v>-2.0</v>
      </c>
      <c r="P181" s="66"/>
      <c r="Q181" s="49" t="str">
        <f>ifna(VLookup(V181, Dex!F:K, 3, 0),"")</f>
        <v/>
      </c>
      <c r="R181" s="49" t="str">
        <f>ifna(VLookup(V181, Dex!F:K, 4, 0),"")</f>
        <v/>
      </c>
      <c r="S181" s="50" t="str">
        <f>ifna(VLookup(V181, Dex!F:K, 5, 0),"")</f>
        <v/>
      </c>
      <c r="T181" s="49" t="str">
        <f>ifna(VLookup(V181, Dex!F:K, 6, 0),"")</f>
        <v>P223</v>
      </c>
      <c r="U181" s="51" t="str">
        <f>ifna(VLookup(V181, Dex!F:L, 7, 0),"")</f>
        <v/>
      </c>
      <c r="V181" s="66" t="str">
        <f t="shared" si="1"/>
        <v>tauros-2</v>
      </c>
    </row>
    <row r="182" ht="31.5" customHeight="1">
      <c r="A182" s="52">
        <v>181.0</v>
      </c>
      <c r="B182" s="52">
        <v>1.0</v>
      </c>
      <c r="C182" s="52">
        <v>7.0</v>
      </c>
      <c r="D182" s="52">
        <v>1.0</v>
      </c>
      <c r="E182" s="52">
        <v>1.0</v>
      </c>
      <c r="F182" s="52">
        <v>1.0</v>
      </c>
      <c r="G182" s="53" t="str">
        <f>ifna(VLookup(V182,Shiny!B:C, 2, 0),"")</f>
        <v/>
      </c>
      <c r="H182" s="54" t="s">
        <v>209</v>
      </c>
      <c r="I182" s="55">
        <v>128.0</v>
      </c>
      <c r="J182" s="56">
        <f>IFNA(VLOOKUP(V182,'Imported Index'!A:B,2,0),1)</f>
        <v>1</v>
      </c>
      <c r="K182" s="68"/>
      <c r="L182" s="52" t="s">
        <v>212</v>
      </c>
      <c r="M182" s="59" t="str">
        <f>ifna(IMAGE("https://pokejungle.net/sprites/typeico/"&amp;lower(VLookup(V182,Type!C:E, 2, 0)&amp;".png")),"")</f>
        <v/>
      </c>
      <c r="N182" s="59" t="str">
        <f>ifna(IMAGE("https://pokejungle.net/sprites/typeico/"&amp;lower(VLookup(V182,Type!C:E, 3, 0)&amp;".png")),"")</f>
        <v/>
      </c>
      <c r="O182" s="52">
        <v>-3.0</v>
      </c>
      <c r="P182" s="60"/>
      <c r="Q182" s="61" t="str">
        <f>ifna(VLookup(V182, Dex!F:K, 3, 0),"")</f>
        <v/>
      </c>
      <c r="R182" s="61" t="str">
        <f>ifna(VLookup(V182, Dex!F:K, 4, 0),"")</f>
        <v/>
      </c>
      <c r="S182" s="62" t="str">
        <f>ifna(VLookup(V182, Dex!F:K, 5, 0),"")</f>
        <v/>
      </c>
      <c r="T182" s="61" t="str">
        <f>ifna(VLookup(V182, Dex!F:K, 6, 0),"")</f>
        <v>P223</v>
      </c>
      <c r="U182" s="63" t="str">
        <f>ifna(VLookup(V182, Dex!F:L, 7, 0),"")</f>
        <v/>
      </c>
      <c r="V182" s="60" t="str">
        <f t="shared" si="1"/>
        <v>tauros-3</v>
      </c>
    </row>
    <row r="183" ht="31.5" customHeight="1">
      <c r="A183" s="42">
        <v>182.0</v>
      </c>
      <c r="B183" s="42">
        <v>1.0</v>
      </c>
      <c r="C183" s="42">
        <v>7.0</v>
      </c>
      <c r="D183" s="42">
        <v>2.0</v>
      </c>
      <c r="E183" s="42">
        <v>1.0</v>
      </c>
      <c r="F183" s="42">
        <v>2.0</v>
      </c>
      <c r="G183" s="43" t="str">
        <f>ifna(VLookup(V183,Shiny!B:C, 2, 0),"")</f>
        <v/>
      </c>
      <c r="H183" s="64" t="s">
        <v>213</v>
      </c>
      <c r="I183" s="65">
        <v>129.0</v>
      </c>
      <c r="J183" s="47">
        <f>IFNA(VLOOKUP(V183,'Imported Index'!A:B,2,0),1)</f>
        <v>1</v>
      </c>
      <c r="K183" s="69"/>
      <c r="L183" s="44"/>
      <c r="M183" s="48" t="str">
        <f>ifna(IMAGE("https://pokejungle.net/sprites/typeico/"&amp;lower(VLookup(V183,Type!C:E, 2, 0)&amp;".png")),"")</f>
        <v/>
      </c>
      <c r="N183" s="48" t="str">
        <f>ifna(IMAGE("https://pokejungle.net/sprites/typeico/"&amp;lower(VLookup(V183,Type!C:E, 3, 0)&amp;".png")),"")</f>
        <v/>
      </c>
      <c r="O183" s="66"/>
      <c r="P183" s="66"/>
      <c r="Q183" s="49">
        <f>ifna(VLookup(V183, Dex!F:K, 3, 0),"")</f>
        <v>144</v>
      </c>
      <c r="R183" s="49">
        <f>ifna(VLookup(V183, Dex!F:K, 4, 0),"")</f>
        <v>129</v>
      </c>
      <c r="S183" s="50">
        <f>ifna(VLookup(V183, Dex!F:K, 5, 0),"")</f>
        <v>80</v>
      </c>
      <c r="T183" s="49" t="str">
        <f>ifna(VLookup(V183, Dex!F:K, 6, 0),"")</f>
        <v>P134</v>
      </c>
      <c r="U183" s="51">
        <f>ifna(VLookup(V183, Dex!F:L, 7, 0),"")</f>
        <v>32</v>
      </c>
      <c r="V183" s="66" t="str">
        <f t="shared" si="1"/>
        <v>magikarp</v>
      </c>
    </row>
    <row r="184" ht="31.5" customHeight="1">
      <c r="A184" s="52">
        <v>183.0</v>
      </c>
      <c r="B184" s="52">
        <v>1.0</v>
      </c>
      <c r="C184" s="52">
        <v>7.0</v>
      </c>
      <c r="D184" s="52">
        <v>3.0</v>
      </c>
      <c r="E184" s="52">
        <v>1.0</v>
      </c>
      <c r="F184" s="52">
        <v>3.0</v>
      </c>
      <c r="G184" s="53" t="str">
        <f>ifna(VLookup(V184,Shiny!B:C, 2, 0),"")</f>
        <v/>
      </c>
      <c r="H184" s="54" t="s">
        <v>213</v>
      </c>
      <c r="I184" s="55">
        <v>129.0</v>
      </c>
      <c r="J184" s="56">
        <f>IFNA(VLOOKUP(V184,'Imported Index'!A:B,2,0),1)</f>
        <v>1</v>
      </c>
      <c r="K184" s="68"/>
      <c r="L184" s="58"/>
      <c r="M184" s="59" t="str">
        <f>ifna(IMAGE("https://pokejungle.net/sprites/typeico/"&amp;lower(VLookup(V184,Type!C:E, 2, 0)&amp;".png")),"")</f>
        <v/>
      </c>
      <c r="N184" s="59" t="str">
        <f>ifna(IMAGE("https://pokejungle.net/sprites/typeico/"&amp;lower(VLookup(V184,Type!C:E, 3, 0)&amp;".png")),"")</f>
        <v/>
      </c>
      <c r="O184" s="60"/>
      <c r="P184" s="52" t="s">
        <v>80</v>
      </c>
      <c r="Q184" s="61">
        <f>ifna(VLookup(V184, Dex!F:K, 3, 0),"")</f>
        <v>144</v>
      </c>
      <c r="R184" s="61">
        <f>ifna(VLookup(V184, Dex!F:K, 4, 0),"")</f>
        <v>129</v>
      </c>
      <c r="S184" s="62">
        <f>ifna(VLookup(V184, Dex!F:K, 5, 0),"")</f>
        <v>80</v>
      </c>
      <c r="T184" s="61" t="str">
        <f>ifna(VLookup(V184, Dex!F:K, 6, 0),"")</f>
        <v>P134</v>
      </c>
      <c r="U184" s="63">
        <f>ifna(VLookup(V184, Dex!F:L, 7, 0),"")</f>
        <v>32</v>
      </c>
      <c r="V184" s="60" t="str">
        <f t="shared" si="1"/>
        <v>magikarp-f</v>
      </c>
    </row>
    <row r="185" ht="31.5" customHeight="1">
      <c r="A185" s="42">
        <v>184.0</v>
      </c>
      <c r="B185" s="42">
        <v>1.0</v>
      </c>
      <c r="C185" s="42">
        <v>7.0</v>
      </c>
      <c r="D185" s="42">
        <v>4.0</v>
      </c>
      <c r="E185" s="42">
        <v>1.0</v>
      </c>
      <c r="F185" s="42">
        <v>4.0</v>
      </c>
      <c r="G185" s="43" t="str">
        <f>ifna(VLookup(V185,Shiny!B:C, 2, 0),"")</f>
        <v/>
      </c>
      <c r="H185" s="64" t="s">
        <v>214</v>
      </c>
      <c r="I185" s="65">
        <v>130.0</v>
      </c>
      <c r="J185" s="47">
        <f>IFNA(VLOOKUP(V185,'Imported Index'!A:B,2,0),1)</f>
        <v>1</v>
      </c>
      <c r="K185" s="69"/>
      <c r="L185" s="44"/>
      <c r="M185" s="48" t="str">
        <f>ifna(IMAGE("https://pokejungle.net/sprites/typeico/"&amp;lower(VLookup(V185,Type!C:E, 2, 0)&amp;".png")),"")</f>
        <v/>
      </c>
      <c r="N185" s="48" t="str">
        <f>ifna(IMAGE("https://pokejungle.net/sprites/typeico/"&amp;lower(VLookup(V185,Type!C:E, 3, 0)&amp;".png")),"")</f>
        <v/>
      </c>
      <c r="O185" s="66"/>
      <c r="P185" s="66"/>
      <c r="Q185" s="49">
        <f>ifna(VLookup(V185, Dex!F:K, 3, 0),"")</f>
        <v>145</v>
      </c>
      <c r="R185" s="49">
        <f>ifna(VLookup(V185, Dex!F:K, 4, 0),"")</f>
        <v>130</v>
      </c>
      <c r="S185" s="50">
        <f>ifna(VLookup(V185, Dex!F:K, 5, 0),"")</f>
        <v>81</v>
      </c>
      <c r="T185" s="49" t="str">
        <f>ifna(VLookup(V185, Dex!F:K, 6, 0),"")</f>
        <v>P135</v>
      </c>
      <c r="U185" s="51">
        <f>ifna(VLookup(V185, Dex!F:L, 7, 0),"")</f>
        <v>33</v>
      </c>
      <c r="V185" s="66" t="str">
        <f t="shared" si="1"/>
        <v>gyarados</v>
      </c>
    </row>
    <row r="186" ht="31.5" customHeight="1">
      <c r="A186" s="52">
        <v>185.0</v>
      </c>
      <c r="B186" s="52">
        <v>1.0</v>
      </c>
      <c r="C186" s="52">
        <v>7.0</v>
      </c>
      <c r="D186" s="52">
        <v>5.0</v>
      </c>
      <c r="E186" s="52">
        <v>1.0</v>
      </c>
      <c r="F186" s="52">
        <v>5.0</v>
      </c>
      <c r="G186" s="53" t="str">
        <f>ifna(VLookup(V186,Shiny!B:C, 2, 0),"")</f>
        <v/>
      </c>
      <c r="H186" s="54" t="s">
        <v>214</v>
      </c>
      <c r="I186" s="55">
        <v>130.0</v>
      </c>
      <c r="J186" s="56">
        <f>IFNA(VLOOKUP(V186,'Imported Index'!A:B,2,0),1)</f>
        <v>1</v>
      </c>
      <c r="K186" s="68"/>
      <c r="L186" s="58"/>
      <c r="M186" s="59" t="str">
        <f>ifna(IMAGE("https://pokejungle.net/sprites/typeico/"&amp;lower(VLookup(V186,Type!C:E, 2, 0)&amp;".png")),"")</f>
        <v/>
      </c>
      <c r="N186" s="59" t="str">
        <f>ifna(IMAGE("https://pokejungle.net/sprites/typeico/"&amp;lower(VLookup(V186,Type!C:E, 3, 0)&amp;".png")),"")</f>
        <v/>
      </c>
      <c r="O186" s="60"/>
      <c r="P186" s="52" t="s">
        <v>80</v>
      </c>
      <c r="Q186" s="61">
        <f>ifna(VLookup(V186, Dex!F:K, 3, 0),"")</f>
        <v>145</v>
      </c>
      <c r="R186" s="61">
        <f>ifna(VLookup(V186, Dex!F:K, 4, 0),"")</f>
        <v>130</v>
      </c>
      <c r="S186" s="62">
        <f>ifna(VLookup(V186, Dex!F:K, 5, 0),"")</f>
        <v>81</v>
      </c>
      <c r="T186" s="61" t="str">
        <f>ifna(VLookup(V186, Dex!F:K, 6, 0),"")</f>
        <v>P135</v>
      </c>
      <c r="U186" s="63">
        <f>ifna(VLookup(V186, Dex!F:L, 7, 0),"")</f>
        <v>33</v>
      </c>
      <c r="V186" s="60" t="str">
        <f t="shared" si="1"/>
        <v>gyarados-f</v>
      </c>
    </row>
    <row r="187" ht="31.5" customHeight="1">
      <c r="A187" s="42">
        <v>186.0</v>
      </c>
      <c r="B187" s="42">
        <v>1.0</v>
      </c>
      <c r="C187" s="42">
        <v>7.0</v>
      </c>
      <c r="D187" s="42">
        <v>6.0</v>
      </c>
      <c r="E187" s="42">
        <v>1.0</v>
      </c>
      <c r="F187" s="42">
        <v>6.0</v>
      </c>
      <c r="G187" s="43" t="str">
        <f>ifna(VLookup(V187,Shiny!B:C, 2, 0),"")</f>
        <v/>
      </c>
      <c r="H187" s="64" t="s">
        <v>215</v>
      </c>
      <c r="I187" s="65">
        <v>131.0</v>
      </c>
      <c r="J187" s="47">
        <f>IFNA(VLOOKUP(V187,'Imported Index'!A:B,2,0),1)</f>
        <v>1</v>
      </c>
      <c r="K187" s="44"/>
      <c r="L187" s="44"/>
      <c r="M187" s="48" t="str">
        <f>ifna(IMAGE("https://pokejungle.net/sprites/typeico/"&amp;lower(VLookup(V187,Type!C:E, 2, 0)&amp;".png")),"")</f>
        <v/>
      </c>
      <c r="N187" s="48" t="str">
        <f>ifna(IMAGE("https://pokejungle.net/sprites/typeico/"&amp;lower(VLookup(V187,Type!C:E, 3, 0)&amp;".png")),"")</f>
        <v/>
      </c>
      <c r="O187" s="66"/>
      <c r="P187" s="66"/>
      <c r="Q187" s="49">
        <f>ifna(VLookup(V187, Dex!F:K, 3, 0),"")</f>
        <v>361</v>
      </c>
      <c r="R187" s="49">
        <f>ifna(VLookup(V187, Dex!F:K, 4, 0),"")</f>
        <v>131</v>
      </c>
      <c r="S187" s="50" t="str">
        <f>ifna(VLookup(V187, Dex!F:K, 5, 0),"")</f>
        <v/>
      </c>
      <c r="T187" s="49" t="str">
        <f>ifna(VLookup(V187, Dex!F:K, 6, 0),"")</f>
        <v>B145</v>
      </c>
      <c r="U187" s="51" t="str">
        <f>ifna(VLookup(V187, Dex!F:L, 7, 0),"")</f>
        <v/>
      </c>
      <c r="V187" s="66" t="str">
        <f t="shared" si="1"/>
        <v>lapras</v>
      </c>
    </row>
    <row r="188" ht="31.5" customHeight="1">
      <c r="A188" s="52">
        <v>187.0</v>
      </c>
      <c r="B188" s="52">
        <v>1.0</v>
      </c>
      <c r="C188" s="52">
        <v>7.0</v>
      </c>
      <c r="D188" s="52">
        <v>7.0</v>
      </c>
      <c r="E188" s="52">
        <v>2.0</v>
      </c>
      <c r="F188" s="52">
        <v>1.0</v>
      </c>
      <c r="G188" s="53" t="str">
        <f>ifna(VLookup(V188,Shiny!B:C, 2, 0),"")</f>
        <v/>
      </c>
      <c r="H188" s="54" t="s">
        <v>216</v>
      </c>
      <c r="I188" s="55">
        <v>132.0</v>
      </c>
      <c r="J188" s="56">
        <f>IFNA(VLOOKUP(V188,'Imported Index'!A:B,2,0),1)</f>
        <v>1</v>
      </c>
      <c r="K188" s="68"/>
      <c r="L188" s="58"/>
      <c r="M188" s="59" t="str">
        <f>ifna(IMAGE("https://pokejungle.net/sprites/typeico/"&amp;lower(VLookup(V188,Type!C:E, 2, 0)&amp;".png")),"")</f>
        <v/>
      </c>
      <c r="N188" s="59" t="str">
        <f>ifna(IMAGE("https://pokejungle.net/sprites/typeico/"&amp;lower(VLookup(V188,Type!C:E, 3, 0)&amp;".png")),"")</f>
        <v/>
      </c>
      <c r="O188" s="60"/>
      <c r="P188" s="60"/>
      <c r="Q188" s="61">
        <f>ifna(VLookup(V188, Dex!F:K, 3, 0),"")</f>
        <v>373</v>
      </c>
      <c r="R188" s="61">
        <f>ifna(VLookup(V188, Dex!F:K, 4, 0),"")</f>
        <v>132</v>
      </c>
      <c r="S188" s="62" t="str">
        <f>ifna(VLookup(V188, Dex!F:K, 5, 0),"")</f>
        <v/>
      </c>
      <c r="T188" s="61" t="str">
        <f>ifna(VLookup(V188, Dex!F:K, 6, 0),"")</f>
        <v>P212</v>
      </c>
      <c r="U188" s="63" t="str">
        <f>ifna(VLookup(V188, Dex!F:L, 7, 0),"")</f>
        <v/>
      </c>
      <c r="V188" s="60" t="str">
        <f t="shared" si="1"/>
        <v>ditto</v>
      </c>
    </row>
    <row r="189" ht="31.5" customHeight="1">
      <c r="A189" s="42">
        <v>188.0</v>
      </c>
      <c r="B189" s="42">
        <v>1.0</v>
      </c>
      <c r="C189" s="42">
        <v>7.0</v>
      </c>
      <c r="D189" s="42">
        <v>8.0</v>
      </c>
      <c r="E189" s="42">
        <v>2.0</v>
      </c>
      <c r="F189" s="42">
        <v>2.0</v>
      </c>
      <c r="G189" s="43" t="str">
        <f>ifna(VLookup(V189,Shiny!B:C, 2, 0),"")</f>
        <v/>
      </c>
      <c r="H189" s="64" t="s">
        <v>217</v>
      </c>
      <c r="I189" s="65">
        <v>133.0</v>
      </c>
      <c r="J189" s="47">
        <f>IFNA(VLOOKUP(V189,'Imported Index'!A:B,2,0),1)</f>
        <v>1</v>
      </c>
      <c r="K189" s="69"/>
      <c r="L189" s="44"/>
      <c r="M189" s="48" t="str">
        <f>ifna(IMAGE("https://pokejungle.net/sprites/typeico/"&amp;lower(VLookup(V189,Type!C:E, 2, 0)&amp;".png")),"")</f>
        <v/>
      </c>
      <c r="N189" s="48" t="str">
        <f>ifna(IMAGE("https://pokejungle.net/sprites/typeico/"&amp;lower(VLookup(V189,Type!C:E, 3, 0)&amp;".png")),"")</f>
        <v/>
      </c>
      <c r="O189" s="66"/>
      <c r="P189" s="66"/>
      <c r="Q189" s="49">
        <f>ifna(VLookup(V189, Dex!F:K, 3, 0),"")</f>
        <v>196</v>
      </c>
      <c r="R189" s="49">
        <f>ifna(VLookup(V189, Dex!F:K, 4, 0),"")</f>
        <v>133</v>
      </c>
      <c r="S189" s="50">
        <f>ifna(VLookup(V189, Dex!F:K, 5, 0),"")</f>
        <v>25</v>
      </c>
      <c r="T189" s="49" t="str">
        <f>ifna(VLookup(V189, Dex!F:K, 6, 0),"")</f>
        <v>P179</v>
      </c>
      <c r="U189" s="51">
        <f>ifna(VLookup(V189, Dex!F:L, 7, 0),"")</f>
        <v>100</v>
      </c>
      <c r="V189" s="66" t="str">
        <f t="shared" si="1"/>
        <v>eevee</v>
      </c>
    </row>
    <row r="190" ht="31.5" customHeight="1">
      <c r="A190" s="52">
        <v>189.0</v>
      </c>
      <c r="B190" s="52">
        <v>1.0</v>
      </c>
      <c r="C190" s="52">
        <v>7.0</v>
      </c>
      <c r="D190" s="52">
        <v>9.0</v>
      </c>
      <c r="E190" s="52">
        <v>2.0</v>
      </c>
      <c r="F190" s="52">
        <v>3.0</v>
      </c>
      <c r="G190" s="53" t="str">
        <f>ifna(VLookup(V190,Shiny!B:C, 2, 0),"")</f>
        <v/>
      </c>
      <c r="H190" s="54" t="s">
        <v>217</v>
      </c>
      <c r="I190" s="55">
        <v>133.0</v>
      </c>
      <c r="J190" s="56">
        <f>IFNA(VLOOKUP(V190,'Imported Index'!A:B,2,0),1)</f>
        <v>1</v>
      </c>
      <c r="K190" s="68"/>
      <c r="L190" s="58"/>
      <c r="M190" s="59" t="str">
        <f>ifna(IMAGE("https://pokejungle.net/sprites/typeico/"&amp;lower(VLookup(V190,Type!C:E, 2, 0)&amp;".png")),"")</f>
        <v/>
      </c>
      <c r="N190" s="59" t="str">
        <f>ifna(IMAGE("https://pokejungle.net/sprites/typeico/"&amp;lower(VLookup(V190,Type!C:E, 3, 0)&amp;".png")),"")</f>
        <v/>
      </c>
      <c r="O190" s="60"/>
      <c r="P190" s="52" t="s">
        <v>80</v>
      </c>
      <c r="Q190" s="61">
        <f>ifna(VLookup(V190, Dex!F:K, 3, 0),"")</f>
        <v>196</v>
      </c>
      <c r="R190" s="61">
        <f>ifna(VLookup(V190, Dex!F:K, 4, 0),"")</f>
        <v>133</v>
      </c>
      <c r="S190" s="62">
        <f>ifna(VLookup(V190, Dex!F:K, 5, 0),"")</f>
        <v>25</v>
      </c>
      <c r="T190" s="61" t="str">
        <f>ifna(VLookup(V190, Dex!F:K, 6, 0),"")</f>
        <v>P179</v>
      </c>
      <c r="U190" s="63">
        <f>ifna(VLookup(V190, Dex!F:L, 7, 0),"")</f>
        <v>100</v>
      </c>
      <c r="V190" s="60" t="str">
        <f t="shared" si="1"/>
        <v>eevee-f</v>
      </c>
    </row>
    <row r="191" ht="31.5" customHeight="1">
      <c r="A191" s="42">
        <v>190.0</v>
      </c>
      <c r="B191" s="42">
        <v>1.0</v>
      </c>
      <c r="C191" s="42">
        <v>7.0</v>
      </c>
      <c r="D191" s="42">
        <v>10.0</v>
      </c>
      <c r="E191" s="42">
        <v>2.0</v>
      </c>
      <c r="F191" s="42">
        <v>4.0</v>
      </c>
      <c r="G191" s="43" t="str">
        <f>ifna(VLookup(V191,Shiny!B:C, 2, 0),"")</f>
        <v/>
      </c>
      <c r="H191" s="64" t="s">
        <v>218</v>
      </c>
      <c r="I191" s="65">
        <v>134.0</v>
      </c>
      <c r="J191" s="47">
        <f>IFNA(VLOOKUP(V191,'Imported Index'!A:B,2,0),1)</f>
        <v>1</v>
      </c>
      <c r="K191" s="69"/>
      <c r="L191" s="44"/>
      <c r="M191" s="48" t="str">
        <f>ifna(IMAGE("https://pokejungle.net/sprites/typeico/"&amp;lower(VLookup(V191,Type!C:E, 2, 0)&amp;".png")),"")</f>
        <v/>
      </c>
      <c r="N191" s="48" t="str">
        <f>ifna(IMAGE("https://pokejungle.net/sprites/typeico/"&amp;lower(VLookup(V191,Type!C:E, 3, 0)&amp;".png")),"")</f>
        <v/>
      </c>
      <c r="O191" s="66"/>
      <c r="P191" s="66"/>
      <c r="Q191" s="49">
        <f>ifna(VLookup(V191, Dex!F:K, 3, 0),"")</f>
        <v>197</v>
      </c>
      <c r="R191" s="49">
        <f>ifna(VLookup(V191, Dex!F:K, 4, 0),"")</f>
        <v>134</v>
      </c>
      <c r="S191" s="50">
        <f>ifna(VLookup(V191, Dex!F:K, 5, 0),"")</f>
        <v>26</v>
      </c>
      <c r="T191" s="49" t="str">
        <f>ifna(VLookup(V191, Dex!F:K, 6, 0),"")</f>
        <v>P180</v>
      </c>
      <c r="U191" s="51">
        <f>ifna(VLookup(V191, Dex!F:L, 7, 0),"")</f>
        <v>101</v>
      </c>
      <c r="V191" s="66" t="str">
        <f t="shared" si="1"/>
        <v>vaporeon</v>
      </c>
    </row>
    <row r="192" ht="31.5" customHeight="1">
      <c r="A192" s="52">
        <v>191.0</v>
      </c>
      <c r="B192" s="52">
        <v>1.0</v>
      </c>
      <c r="C192" s="52">
        <v>7.0</v>
      </c>
      <c r="D192" s="52">
        <v>11.0</v>
      </c>
      <c r="E192" s="52">
        <v>2.0</v>
      </c>
      <c r="F192" s="52">
        <v>5.0</v>
      </c>
      <c r="G192" s="53" t="str">
        <f>ifna(VLookup(V192,Shiny!B:C, 2, 0),"")</f>
        <v/>
      </c>
      <c r="H192" s="54" t="s">
        <v>219</v>
      </c>
      <c r="I192" s="55">
        <v>135.0</v>
      </c>
      <c r="J192" s="56">
        <f>IFNA(VLOOKUP(V192,'Imported Index'!A:B,2,0),1)</f>
        <v>1</v>
      </c>
      <c r="K192" s="68"/>
      <c r="L192" s="58"/>
      <c r="M192" s="59" t="str">
        <f>ifna(IMAGE("https://pokejungle.net/sprites/typeico/"&amp;lower(VLookup(V192,Type!C:E, 2, 0)&amp;".png")),"")</f>
        <v/>
      </c>
      <c r="N192" s="59" t="str">
        <f>ifna(IMAGE("https://pokejungle.net/sprites/typeico/"&amp;lower(VLookup(V192,Type!C:E, 3, 0)&amp;".png")),"")</f>
        <v/>
      </c>
      <c r="O192" s="60"/>
      <c r="P192" s="60"/>
      <c r="Q192" s="61">
        <f>ifna(VLookup(V192, Dex!F:K, 3, 0),"")</f>
        <v>198</v>
      </c>
      <c r="R192" s="61">
        <f>ifna(VLookup(V192, Dex!F:K, 4, 0),"")</f>
        <v>135</v>
      </c>
      <c r="S192" s="62">
        <f>ifna(VLookup(V192, Dex!F:K, 5, 0),"")</f>
        <v>27</v>
      </c>
      <c r="T192" s="61" t="str">
        <f>ifna(VLookup(V192, Dex!F:K, 6, 0),"")</f>
        <v>P181</v>
      </c>
      <c r="U192" s="63">
        <f>ifna(VLookup(V192, Dex!F:L, 7, 0),"")</f>
        <v>102</v>
      </c>
      <c r="V192" s="60" t="str">
        <f t="shared" si="1"/>
        <v>jolteon</v>
      </c>
    </row>
    <row r="193" ht="31.5" customHeight="1">
      <c r="A193" s="42">
        <v>192.0</v>
      </c>
      <c r="B193" s="42">
        <v>1.0</v>
      </c>
      <c r="C193" s="42">
        <v>7.0</v>
      </c>
      <c r="D193" s="42">
        <v>12.0</v>
      </c>
      <c r="E193" s="42">
        <v>2.0</v>
      </c>
      <c r="F193" s="42">
        <v>6.0</v>
      </c>
      <c r="G193" s="43" t="str">
        <f>ifna(VLookup(V193,Shiny!B:C, 2, 0),"")</f>
        <v/>
      </c>
      <c r="H193" s="64" t="s">
        <v>220</v>
      </c>
      <c r="I193" s="65">
        <v>136.0</v>
      </c>
      <c r="J193" s="47">
        <f>IFNA(VLOOKUP(V193,'Imported Index'!A:B,2,0),1)</f>
        <v>1</v>
      </c>
      <c r="K193" s="69"/>
      <c r="L193" s="44"/>
      <c r="M193" s="48" t="str">
        <f>ifna(IMAGE("https://pokejungle.net/sprites/typeico/"&amp;lower(VLookup(V193,Type!C:E, 2, 0)&amp;".png")),"")</f>
        <v/>
      </c>
      <c r="N193" s="48" t="str">
        <f>ifna(IMAGE("https://pokejungle.net/sprites/typeico/"&amp;lower(VLookup(V193,Type!C:E, 3, 0)&amp;".png")),"")</f>
        <v/>
      </c>
      <c r="O193" s="66"/>
      <c r="P193" s="66"/>
      <c r="Q193" s="49">
        <f>ifna(VLookup(V193, Dex!F:K, 3, 0),"")</f>
        <v>199</v>
      </c>
      <c r="R193" s="49">
        <f>ifna(VLookup(V193, Dex!F:K, 4, 0),"")</f>
        <v>136</v>
      </c>
      <c r="S193" s="50">
        <f>ifna(VLookup(V193, Dex!F:K, 5, 0),"")</f>
        <v>28</v>
      </c>
      <c r="T193" s="49" t="str">
        <f>ifna(VLookup(V193, Dex!F:K, 6, 0),"")</f>
        <v>P182</v>
      </c>
      <c r="U193" s="51">
        <f>ifna(VLookup(V193, Dex!F:L, 7, 0),"")</f>
        <v>103</v>
      </c>
      <c r="V193" s="66" t="str">
        <f t="shared" si="1"/>
        <v>flareon</v>
      </c>
    </row>
    <row r="194" ht="31.5" customHeight="1">
      <c r="A194" s="52">
        <v>193.0</v>
      </c>
      <c r="B194" s="52">
        <v>1.0</v>
      </c>
      <c r="C194" s="52">
        <v>7.0</v>
      </c>
      <c r="D194" s="52">
        <v>13.0</v>
      </c>
      <c r="E194" s="52">
        <v>3.0</v>
      </c>
      <c r="F194" s="52">
        <v>1.0</v>
      </c>
      <c r="G194" s="53" t="str">
        <f>ifna(VLookup(V194,Shiny!B:C, 2, 0),"")</f>
        <v/>
      </c>
      <c r="H194" s="54" t="s">
        <v>221</v>
      </c>
      <c r="I194" s="55">
        <v>137.0</v>
      </c>
      <c r="J194" s="56">
        <f>IFNA(VLOOKUP(V194,'Imported Index'!A:B,2,0),1)</f>
        <v>1</v>
      </c>
      <c r="K194" s="58"/>
      <c r="L194" s="58"/>
      <c r="M194" s="59" t="str">
        <f>ifna(IMAGE("https://pokejungle.net/sprites/typeico/"&amp;lower(VLookup(V194,Type!C:E, 2, 0)&amp;".png")),"")</f>
        <v/>
      </c>
      <c r="N194" s="59" t="str">
        <f>ifna(IMAGE("https://pokejungle.net/sprites/typeico/"&amp;lower(VLookup(V194,Type!C:E, 3, 0)&amp;".png")),"")</f>
        <v/>
      </c>
      <c r="O194" s="60"/>
      <c r="P194" s="60"/>
      <c r="Q194" s="61" t="str">
        <f>ifna(VLookup(V194, Dex!F:K, 3, 0),"")</f>
        <v>A208</v>
      </c>
      <c r="R194" s="61">
        <f>ifna(VLookup(V194, Dex!F:K, 4, 0),"")</f>
        <v>137</v>
      </c>
      <c r="S194" s="62">
        <f>ifna(VLookup(V194, Dex!F:K, 5, 0),"")</f>
        <v>133</v>
      </c>
      <c r="T194" s="61" t="str">
        <f>ifna(VLookup(V194, Dex!F:K, 6, 0),"")</f>
        <v>B129</v>
      </c>
      <c r="U194" s="63" t="str">
        <f>ifna(VLookup(V194, Dex!F:L, 7, 0),"")</f>
        <v>H011</v>
      </c>
      <c r="V194" s="60" t="str">
        <f t="shared" si="1"/>
        <v>porygon</v>
      </c>
    </row>
    <row r="195" ht="31.5" customHeight="1">
      <c r="A195" s="42">
        <v>194.0</v>
      </c>
      <c r="B195" s="42">
        <v>1.0</v>
      </c>
      <c r="C195" s="42">
        <v>7.0</v>
      </c>
      <c r="D195" s="42">
        <v>14.0</v>
      </c>
      <c r="E195" s="42">
        <v>3.0</v>
      </c>
      <c r="F195" s="42">
        <v>2.0</v>
      </c>
      <c r="G195" s="43" t="str">
        <f>ifna(VLookup(V195,Shiny!B:C, 2, 0),"")</f>
        <v/>
      </c>
      <c r="H195" s="64" t="s">
        <v>222</v>
      </c>
      <c r="I195" s="65">
        <v>138.0</v>
      </c>
      <c r="J195" s="47">
        <f>IFNA(VLOOKUP(V195,'Imported Index'!A:B,2,0),1)</f>
        <v>1</v>
      </c>
      <c r="K195" s="44"/>
      <c r="L195" s="44"/>
      <c r="M195" s="48" t="str">
        <f>ifna(IMAGE("https://pokejungle.net/sprites/typeico/"&amp;lower(VLookup(V195,Type!C:E, 2, 0)&amp;".png")),"")</f>
        <v/>
      </c>
      <c r="N195" s="48" t="str">
        <f>ifna(IMAGE("https://pokejungle.net/sprites/typeico/"&amp;lower(VLookup(V195,Type!C:E, 3, 0)&amp;".png")),"")</f>
        <v/>
      </c>
      <c r="O195" s="66"/>
      <c r="P195" s="66"/>
      <c r="Q195" s="49" t="str">
        <f>ifna(VLookup(V195, Dex!F:K, 3, 0),"")</f>
        <v>C123</v>
      </c>
      <c r="R195" s="49">
        <f>ifna(VLookup(V195, Dex!F:K, 4, 0),"")</f>
        <v>138</v>
      </c>
      <c r="S195" s="50" t="str">
        <f>ifna(VLookup(V195, Dex!F:K, 5, 0),"")</f>
        <v/>
      </c>
      <c r="T195" s="49" t="str">
        <f>ifna(VLookup(V195, Dex!F:K, 6, 0),"")</f>
        <v/>
      </c>
      <c r="U195" s="51" t="str">
        <f>ifna(VLookup(V195, Dex!F:L, 7, 0),"")</f>
        <v/>
      </c>
      <c r="V195" s="66" t="str">
        <f t="shared" si="1"/>
        <v>omanyte</v>
      </c>
    </row>
    <row r="196" ht="31.5" customHeight="1">
      <c r="A196" s="52">
        <v>195.0</v>
      </c>
      <c r="B196" s="52">
        <v>1.0</v>
      </c>
      <c r="C196" s="52">
        <v>7.0</v>
      </c>
      <c r="D196" s="52">
        <v>15.0</v>
      </c>
      <c r="E196" s="52">
        <v>3.0</v>
      </c>
      <c r="F196" s="52">
        <v>3.0</v>
      </c>
      <c r="G196" s="53" t="str">
        <f>ifna(VLookup(V196,Shiny!B:C, 2, 0),"")</f>
        <v/>
      </c>
      <c r="H196" s="54" t="s">
        <v>223</v>
      </c>
      <c r="I196" s="55">
        <v>139.0</v>
      </c>
      <c r="J196" s="56">
        <f>IFNA(VLOOKUP(V196,'Imported Index'!A:B,2,0),1)</f>
        <v>1</v>
      </c>
      <c r="K196" s="58"/>
      <c r="L196" s="58"/>
      <c r="M196" s="59" t="str">
        <f>ifna(IMAGE("https://pokejungle.net/sprites/typeico/"&amp;lower(VLookup(V196,Type!C:E, 2, 0)&amp;".png")),"")</f>
        <v/>
      </c>
      <c r="N196" s="59" t="str">
        <f>ifna(IMAGE("https://pokejungle.net/sprites/typeico/"&amp;lower(VLookup(V196,Type!C:E, 3, 0)&amp;".png")),"")</f>
        <v/>
      </c>
      <c r="O196" s="60"/>
      <c r="P196" s="60"/>
      <c r="Q196" s="61" t="str">
        <f>ifna(VLookup(V196, Dex!F:K, 3, 0),"")</f>
        <v>C124</v>
      </c>
      <c r="R196" s="61">
        <f>ifna(VLookup(V196, Dex!F:K, 4, 0),"")</f>
        <v>139</v>
      </c>
      <c r="S196" s="62" t="str">
        <f>ifna(VLookup(V196, Dex!F:K, 5, 0),"")</f>
        <v/>
      </c>
      <c r="T196" s="61" t="str">
        <f>ifna(VLookup(V196, Dex!F:K, 6, 0),"")</f>
        <v/>
      </c>
      <c r="U196" s="63" t="str">
        <f>ifna(VLookup(V196, Dex!F:L, 7, 0),"")</f>
        <v/>
      </c>
      <c r="V196" s="60" t="str">
        <f t="shared" si="1"/>
        <v>omastar</v>
      </c>
    </row>
    <row r="197" ht="31.5" customHeight="1">
      <c r="A197" s="42">
        <v>196.0</v>
      </c>
      <c r="B197" s="42">
        <v>1.0</v>
      </c>
      <c r="C197" s="42">
        <v>7.0</v>
      </c>
      <c r="D197" s="42">
        <v>16.0</v>
      </c>
      <c r="E197" s="42">
        <v>3.0</v>
      </c>
      <c r="F197" s="42">
        <v>4.0</v>
      </c>
      <c r="G197" s="43" t="str">
        <f>ifna(VLookup(V197,Shiny!B:C, 2, 0),"")</f>
        <v/>
      </c>
      <c r="H197" s="64" t="s">
        <v>224</v>
      </c>
      <c r="I197" s="65">
        <v>140.0</v>
      </c>
      <c r="J197" s="47">
        <f>IFNA(VLOOKUP(V197,'Imported Index'!A:B,2,0),1)</f>
        <v>1</v>
      </c>
      <c r="K197" s="44"/>
      <c r="L197" s="44"/>
      <c r="M197" s="48" t="str">
        <f>ifna(IMAGE("https://pokejungle.net/sprites/typeico/"&amp;lower(VLookup(V197,Type!C:E, 2, 0)&amp;".png")),"")</f>
        <v/>
      </c>
      <c r="N197" s="48" t="str">
        <f>ifna(IMAGE("https://pokejungle.net/sprites/typeico/"&amp;lower(VLookup(V197,Type!C:E, 3, 0)&amp;".png")),"")</f>
        <v/>
      </c>
      <c r="O197" s="66"/>
      <c r="P197" s="66"/>
      <c r="Q197" s="49" t="str">
        <f>ifna(VLookup(V197, Dex!F:K, 3, 0),"")</f>
        <v>C125</v>
      </c>
      <c r="R197" s="49">
        <f>ifna(VLookup(V197, Dex!F:K, 4, 0),"")</f>
        <v>140</v>
      </c>
      <c r="S197" s="50" t="str">
        <f>ifna(VLookup(V197, Dex!F:K, 5, 0),"")</f>
        <v/>
      </c>
      <c r="T197" s="49" t="str">
        <f>ifna(VLookup(V197, Dex!F:K, 6, 0),"")</f>
        <v/>
      </c>
      <c r="U197" s="51" t="str">
        <f>ifna(VLookup(V197, Dex!F:L, 7, 0),"")</f>
        <v/>
      </c>
      <c r="V197" s="66" t="str">
        <f t="shared" si="1"/>
        <v>kabuto</v>
      </c>
    </row>
    <row r="198" ht="31.5" customHeight="1">
      <c r="A198" s="52">
        <v>197.0</v>
      </c>
      <c r="B198" s="52">
        <v>1.0</v>
      </c>
      <c r="C198" s="52">
        <v>7.0</v>
      </c>
      <c r="D198" s="52">
        <v>17.0</v>
      </c>
      <c r="E198" s="52">
        <v>3.0</v>
      </c>
      <c r="F198" s="52">
        <v>5.0</v>
      </c>
      <c r="G198" s="53" t="str">
        <f>ifna(VLookup(V198,Shiny!B:C, 2, 0),"")</f>
        <v/>
      </c>
      <c r="H198" s="54" t="s">
        <v>225</v>
      </c>
      <c r="I198" s="55">
        <v>141.0</v>
      </c>
      <c r="J198" s="56">
        <f>IFNA(VLOOKUP(V198,'Imported Index'!A:B,2,0),1)</f>
        <v>1</v>
      </c>
      <c r="K198" s="58"/>
      <c r="L198" s="58"/>
      <c r="M198" s="59" t="str">
        <f>ifna(IMAGE("https://pokejungle.net/sprites/typeico/"&amp;lower(VLookup(V198,Type!C:E, 2, 0)&amp;".png")),"")</f>
        <v/>
      </c>
      <c r="N198" s="59" t="str">
        <f>ifna(IMAGE("https://pokejungle.net/sprites/typeico/"&amp;lower(VLookup(V198,Type!C:E, 3, 0)&amp;".png")),"")</f>
        <v/>
      </c>
      <c r="O198" s="60"/>
      <c r="P198" s="60"/>
      <c r="Q198" s="61" t="str">
        <f>ifna(VLookup(V198, Dex!F:K, 3, 0),"")</f>
        <v>C126</v>
      </c>
      <c r="R198" s="61">
        <f>ifna(VLookup(V198, Dex!F:K, 4, 0),"")</f>
        <v>141</v>
      </c>
      <c r="S198" s="62" t="str">
        <f>ifna(VLookup(V198, Dex!F:K, 5, 0),"")</f>
        <v/>
      </c>
      <c r="T198" s="61" t="str">
        <f>ifna(VLookup(V198, Dex!F:K, 6, 0),"")</f>
        <v/>
      </c>
      <c r="U198" s="63" t="str">
        <f>ifna(VLookup(V198, Dex!F:L, 7, 0),"")</f>
        <v/>
      </c>
      <c r="V198" s="60" t="str">
        <f t="shared" si="1"/>
        <v>kabutops</v>
      </c>
    </row>
    <row r="199" ht="31.5" customHeight="1">
      <c r="A199" s="42">
        <v>198.0</v>
      </c>
      <c r="B199" s="42">
        <v>1.0</v>
      </c>
      <c r="C199" s="42">
        <v>7.0</v>
      </c>
      <c r="D199" s="42">
        <v>18.0</v>
      </c>
      <c r="E199" s="42">
        <v>3.0</v>
      </c>
      <c r="F199" s="42">
        <v>6.0</v>
      </c>
      <c r="G199" s="43" t="str">
        <f>ifna(VLookup(V199,Shiny!B:C, 2, 0),"")</f>
        <v/>
      </c>
      <c r="H199" s="64" t="s">
        <v>226</v>
      </c>
      <c r="I199" s="65">
        <v>142.0</v>
      </c>
      <c r="J199" s="47">
        <f>IFNA(VLOOKUP(V199,'Imported Index'!A:B,2,0),1)</f>
        <v>1</v>
      </c>
      <c r="K199" s="44"/>
      <c r="L199" s="44"/>
      <c r="M199" s="48" t="str">
        <f>ifna(IMAGE("https://pokejungle.net/sprites/typeico/"&amp;lower(VLookup(V199,Type!C:E, 2, 0)&amp;".png")),"")</f>
        <v/>
      </c>
      <c r="N199" s="48" t="str">
        <f>ifna(IMAGE("https://pokejungle.net/sprites/typeico/"&amp;lower(VLookup(V199,Type!C:E, 3, 0)&amp;".png")),"")</f>
        <v/>
      </c>
      <c r="O199" s="66"/>
      <c r="P199" s="66"/>
      <c r="Q199" s="49" t="str">
        <f>ifna(VLookup(V199, Dex!F:K, 3, 0),"")</f>
        <v>C127</v>
      </c>
      <c r="R199" s="49">
        <f>ifna(VLookup(V199, Dex!F:K, 4, 0),"")</f>
        <v>142</v>
      </c>
      <c r="S199" s="50" t="str">
        <f>ifna(VLookup(V199, Dex!F:K, 5, 0),"")</f>
        <v/>
      </c>
      <c r="T199" s="49" t="str">
        <f>ifna(VLookup(V199, Dex!F:K, 6, 0),"")</f>
        <v/>
      </c>
      <c r="U199" s="51">
        <f>ifna(VLookup(V199, Dex!F:L, 7, 0),"")</f>
        <v>192</v>
      </c>
      <c r="V199" s="66" t="str">
        <f t="shared" si="1"/>
        <v>aerodactyl</v>
      </c>
    </row>
    <row r="200" ht="31.5" customHeight="1">
      <c r="A200" s="52">
        <v>199.0</v>
      </c>
      <c r="B200" s="52">
        <v>1.0</v>
      </c>
      <c r="C200" s="52">
        <v>7.0</v>
      </c>
      <c r="D200" s="52">
        <v>19.0</v>
      </c>
      <c r="E200" s="52">
        <v>4.0</v>
      </c>
      <c r="F200" s="52">
        <v>1.0</v>
      </c>
      <c r="G200" s="53" t="str">
        <f>ifna(VLookup(V200,Shiny!B:C, 2, 0),"")</f>
        <v/>
      </c>
      <c r="H200" s="54" t="s">
        <v>227</v>
      </c>
      <c r="I200" s="55">
        <v>143.0</v>
      </c>
      <c r="J200" s="56">
        <f>IFNA(VLOOKUP(V200,'Imported Index'!A:B,2,0),1)</f>
        <v>1</v>
      </c>
      <c r="K200" s="58"/>
      <c r="L200" s="58"/>
      <c r="M200" s="59" t="str">
        <f>ifna(IMAGE("https://pokejungle.net/sprites/typeico/"&amp;lower(VLookup(V200,Type!C:E, 2, 0)&amp;".png")),"")</f>
        <v/>
      </c>
      <c r="N200" s="59" t="str">
        <f>ifna(IMAGE("https://pokejungle.net/sprites/typeico/"&amp;lower(VLookup(V200,Type!C:E, 3, 0)&amp;".png")),"")</f>
        <v/>
      </c>
      <c r="O200" s="60"/>
      <c r="P200" s="60"/>
      <c r="Q200" s="61">
        <f>ifna(VLookup(V200, Dex!F:K, 3, 0),"")</f>
        <v>261</v>
      </c>
      <c r="R200" s="61">
        <f>ifna(VLookup(V200, Dex!F:K, 4, 0),"")</f>
        <v>143</v>
      </c>
      <c r="S200" s="62">
        <f>ifna(VLookup(V200, Dex!F:K, 5, 0),"")</f>
        <v>52</v>
      </c>
      <c r="T200" s="61" t="str">
        <f>ifna(VLookup(V200, Dex!F:K, 6, 0),"")</f>
        <v>K103</v>
      </c>
      <c r="U200" s="63" t="str">
        <f>ifna(VLookup(V200, Dex!F:L, 7, 0),"")</f>
        <v/>
      </c>
      <c r="V200" s="60" t="str">
        <f t="shared" si="1"/>
        <v>snorlax</v>
      </c>
    </row>
    <row r="201" ht="31.5" customHeight="1">
      <c r="A201" s="42">
        <v>200.0</v>
      </c>
      <c r="B201" s="42">
        <v>1.0</v>
      </c>
      <c r="C201" s="42">
        <v>7.0</v>
      </c>
      <c r="D201" s="42">
        <v>20.0</v>
      </c>
      <c r="E201" s="42">
        <v>4.0</v>
      </c>
      <c r="F201" s="42">
        <v>2.0</v>
      </c>
      <c r="G201" s="43" t="str">
        <f>ifna(VLookup(V201,Shiny!B:C, 2, 0),"")</f>
        <v/>
      </c>
      <c r="H201" s="64" t="s">
        <v>228</v>
      </c>
      <c r="I201" s="65">
        <v>144.0</v>
      </c>
      <c r="J201" s="47">
        <f>IFNA(VLOOKUP(V201,'Imported Index'!A:B,2,0),1)</f>
        <v>1</v>
      </c>
      <c r="K201" s="44"/>
      <c r="L201" s="44" t="s">
        <v>97</v>
      </c>
      <c r="M201" s="48" t="str">
        <f>ifna(IMAGE("https://pokejungle.net/sprites/typeico/"&amp;lower(VLookup(V201,Type!C:E, 2, 0)&amp;".png")),"")</f>
        <v/>
      </c>
      <c r="N201" s="48" t="str">
        <f>ifna(IMAGE("https://pokejungle.net/sprites/typeico/"&amp;lower(VLookup(V201,Type!C:E, 3, 0)&amp;".png")),"")</f>
        <v/>
      </c>
      <c r="O201" s="66"/>
      <c r="P201" s="66"/>
      <c r="Q201" s="49" t="str">
        <f>ifna(VLookup(V201, Dex!F:K, 3, 0),"")</f>
        <v>C202</v>
      </c>
      <c r="R201" s="49">
        <f>ifna(VLookup(V201, Dex!F:K, 4, 0),"")</f>
        <v>144</v>
      </c>
      <c r="S201" s="50" t="str">
        <f>ifna(VLookup(V201, Dex!F:K, 5, 0),"")</f>
        <v/>
      </c>
      <c r="T201" s="49" t="str">
        <f>ifna(VLookup(V201, Dex!F:K, 6, 0),"")</f>
        <v/>
      </c>
      <c r="U201" s="51" t="str">
        <f>ifna(VLookup(V201, Dex!F:L, 7, 0),"")</f>
        <v/>
      </c>
      <c r="V201" s="66" t="str">
        <f t="shared" si="1"/>
        <v>articuno</v>
      </c>
    </row>
    <row r="202" ht="31.5" customHeight="1">
      <c r="A202" s="52">
        <v>201.0</v>
      </c>
      <c r="B202" s="52">
        <v>1.0</v>
      </c>
      <c r="C202" s="52">
        <v>7.0</v>
      </c>
      <c r="D202" s="52">
        <v>21.0</v>
      </c>
      <c r="E202" s="52">
        <v>4.0</v>
      </c>
      <c r="F202" s="52">
        <v>3.0</v>
      </c>
      <c r="G202" s="53" t="str">
        <f>ifna(VLookup(V202,Shiny!B:C, 2, 0),"")</f>
        <v/>
      </c>
      <c r="H202" s="54" t="s">
        <v>228</v>
      </c>
      <c r="I202" s="55">
        <v>144.0</v>
      </c>
      <c r="J202" s="56">
        <f>IFNA(VLOOKUP(V202,'Imported Index'!A:B,2,0),1)</f>
        <v>1</v>
      </c>
      <c r="K202" s="58"/>
      <c r="L202" s="58" t="s">
        <v>132</v>
      </c>
      <c r="M202" s="59" t="str">
        <f>ifna(IMAGE("https://pokejungle.net/sprites/typeico/"&amp;lower(VLookup(V202,Type!C:E, 2, 0)&amp;".png")),"")</f>
        <v/>
      </c>
      <c r="N202" s="59" t="str">
        <f>ifna(IMAGE("https://pokejungle.net/sprites/typeico/"&amp;lower(VLookup(V202,Type!C:E, 3, 0)&amp;".png")),"")</f>
        <v/>
      </c>
      <c r="O202" s="52">
        <v>-1.0</v>
      </c>
      <c r="P202" s="60"/>
      <c r="Q202" s="61" t="str">
        <f>ifna(VLookup(V202, Dex!F:K, 3, 0),"")</f>
        <v>C202</v>
      </c>
      <c r="R202" s="61" t="str">
        <f>ifna(VLookup(V202, Dex!F:K, 4, 0),"")</f>
        <v/>
      </c>
      <c r="S202" s="62" t="str">
        <f>ifna(VLookup(V202, Dex!F:K, 5, 0),"")</f>
        <v/>
      </c>
      <c r="T202" s="61" t="str">
        <f>ifna(VLookup(V202, Dex!F:K, 6, 0),"")</f>
        <v/>
      </c>
      <c r="U202" s="63" t="str">
        <f>ifna(VLookup(V202, Dex!F:L, 7, 0),"")</f>
        <v/>
      </c>
      <c r="V202" s="60" t="str">
        <f t="shared" si="1"/>
        <v>articuno-1</v>
      </c>
    </row>
    <row r="203" ht="31.5" customHeight="1">
      <c r="A203" s="42">
        <v>202.0</v>
      </c>
      <c r="B203" s="42">
        <v>1.0</v>
      </c>
      <c r="C203" s="42">
        <v>7.0</v>
      </c>
      <c r="D203" s="42">
        <v>22.0</v>
      </c>
      <c r="E203" s="42">
        <v>4.0</v>
      </c>
      <c r="F203" s="42">
        <v>4.0</v>
      </c>
      <c r="G203" s="43" t="str">
        <f>ifna(VLookup(V203,Shiny!B:C, 2, 0),"")</f>
        <v/>
      </c>
      <c r="H203" s="64" t="s">
        <v>229</v>
      </c>
      <c r="I203" s="65">
        <v>145.0</v>
      </c>
      <c r="J203" s="47">
        <f>IFNA(VLOOKUP(V203,'Imported Index'!A:B,2,0),1)</f>
        <v>1</v>
      </c>
      <c r="K203" s="44"/>
      <c r="L203" s="44" t="s">
        <v>97</v>
      </c>
      <c r="M203" s="48" t="str">
        <f>ifna(IMAGE("https://pokejungle.net/sprites/typeico/"&amp;lower(VLookup(V203,Type!C:E, 2, 0)&amp;".png")),"")</f>
        <v/>
      </c>
      <c r="N203" s="48" t="str">
        <f>ifna(IMAGE("https://pokejungle.net/sprites/typeico/"&amp;lower(VLookup(V203,Type!C:E, 3, 0)&amp;".png")),"")</f>
        <v/>
      </c>
      <c r="O203" s="66"/>
      <c r="P203" s="66"/>
      <c r="Q203" s="49" t="str">
        <f>ifna(VLookup(V203, Dex!F:K, 3, 0),"")</f>
        <v>C203</v>
      </c>
      <c r="R203" s="49">
        <f>ifna(VLookup(V203, Dex!F:K, 4, 0),"")</f>
        <v>145</v>
      </c>
      <c r="S203" s="50" t="str">
        <f>ifna(VLookup(V203, Dex!F:K, 5, 0),"")</f>
        <v/>
      </c>
      <c r="T203" s="49" t="str">
        <f>ifna(VLookup(V203, Dex!F:K, 6, 0),"")</f>
        <v/>
      </c>
      <c r="U203" s="51" t="str">
        <f>ifna(VLookup(V203, Dex!F:L, 7, 0),"")</f>
        <v/>
      </c>
      <c r="V203" s="66" t="str">
        <f t="shared" si="1"/>
        <v>zapdos</v>
      </c>
    </row>
    <row r="204" ht="31.5" customHeight="1">
      <c r="A204" s="52">
        <v>203.0</v>
      </c>
      <c r="B204" s="52">
        <v>1.0</v>
      </c>
      <c r="C204" s="52">
        <v>7.0</v>
      </c>
      <c r="D204" s="52">
        <v>23.0</v>
      </c>
      <c r="E204" s="52">
        <v>4.0</v>
      </c>
      <c r="F204" s="52">
        <v>5.0</v>
      </c>
      <c r="G204" s="53" t="str">
        <f>ifna(VLookup(V204,Shiny!B:C, 2, 0),"")</f>
        <v/>
      </c>
      <c r="H204" s="54" t="s">
        <v>229</v>
      </c>
      <c r="I204" s="55">
        <v>145.0</v>
      </c>
      <c r="J204" s="56">
        <f>IFNA(VLOOKUP(V204,'Imported Index'!A:B,2,0),1)</f>
        <v>1</v>
      </c>
      <c r="K204" s="58"/>
      <c r="L204" s="58" t="s">
        <v>132</v>
      </c>
      <c r="M204" s="59" t="str">
        <f>ifna(IMAGE("https://pokejungle.net/sprites/typeico/"&amp;lower(VLookup(V204,Type!C:E, 2, 0)&amp;".png")),"")</f>
        <v/>
      </c>
      <c r="N204" s="59" t="str">
        <f>ifna(IMAGE("https://pokejungle.net/sprites/typeico/"&amp;lower(VLookup(V204,Type!C:E, 3, 0)&amp;".png")),"")</f>
        <v/>
      </c>
      <c r="O204" s="52">
        <v>-1.0</v>
      </c>
      <c r="P204" s="60"/>
      <c r="Q204" s="61" t="str">
        <f>ifna(VLookup(V204, Dex!F:K, 3, 0),"")</f>
        <v>C203</v>
      </c>
      <c r="R204" s="61" t="str">
        <f>ifna(VLookup(V204, Dex!F:K, 4, 0),"")</f>
        <v/>
      </c>
      <c r="S204" s="62" t="str">
        <f>ifna(VLookup(V204, Dex!F:K, 5, 0),"")</f>
        <v/>
      </c>
      <c r="T204" s="61" t="str">
        <f>ifna(VLookup(V204, Dex!F:K, 6, 0),"")</f>
        <v/>
      </c>
      <c r="U204" s="63" t="str">
        <f>ifna(VLookup(V204, Dex!F:L, 7, 0),"")</f>
        <v/>
      </c>
      <c r="V204" s="60" t="str">
        <f t="shared" si="1"/>
        <v>zapdos-1</v>
      </c>
    </row>
    <row r="205" ht="31.5" customHeight="1">
      <c r="A205" s="42">
        <v>204.0</v>
      </c>
      <c r="B205" s="42">
        <v>1.0</v>
      </c>
      <c r="C205" s="42">
        <v>7.0</v>
      </c>
      <c r="D205" s="42">
        <v>24.0</v>
      </c>
      <c r="E205" s="42">
        <v>4.0</v>
      </c>
      <c r="F205" s="42">
        <v>6.0</v>
      </c>
      <c r="G205" s="43" t="str">
        <f>ifna(VLookup(V205,Shiny!B:C, 2, 0),"")</f>
        <v/>
      </c>
      <c r="H205" s="64" t="s">
        <v>230</v>
      </c>
      <c r="I205" s="65">
        <v>146.0</v>
      </c>
      <c r="J205" s="47">
        <f>IFNA(VLOOKUP(V205,'Imported Index'!A:B,2,0),1)</f>
        <v>1</v>
      </c>
      <c r="K205" s="44"/>
      <c r="L205" s="44" t="s">
        <v>97</v>
      </c>
      <c r="M205" s="48" t="str">
        <f>ifna(IMAGE("https://pokejungle.net/sprites/typeico/"&amp;lower(VLookup(V205,Type!C:E, 2, 0)&amp;".png")),"")</f>
        <v/>
      </c>
      <c r="N205" s="48" t="str">
        <f>ifna(IMAGE("https://pokejungle.net/sprites/typeico/"&amp;lower(VLookup(V205,Type!C:E, 3, 0)&amp;".png")),"")</f>
        <v/>
      </c>
      <c r="O205" s="66"/>
      <c r="P205" s="66"/>
      <c r="Q205" s="49" t="str">
        <f>ifna(VLookup(V205, Dex!F:K, 3, 0),"")</f>
        <v>C204</v>
      </c>
      <c r="R205" s="49">
        <f>ifna(VLookup(V205, Dex!F:K, 4, 0),"")</f>
        <v>146</v>
      </c>
      <c r="S205" s="50" t="str">
        <f>ifna(VLookup(V205, Dex!F:K, 5, 0),"")</f>
        <v/>
      </c>
      <c r="T205" s="49" t="str">
        <f>ifna(VLookup(V205, Dex!F:K, 6, 0),"")</f>
        <v/>
      </c>
      <c r="U205" s="51" t="str">
        <f>ifna(VLookup(V205, Dex!F:L, 7, 0),"")</f>
        <v/>
      </c>
      <c r="V205" s="66" t="str">
        <f t="shared" si="1"/>
        <v>moltres</v>
      </c>
    </row>
    <row r="206" ht="31.5" customHeight="1">
      <c r="A206" s="52">
        <v>205.0</v>
      </c>
      <c r="B206" s="52">
        <v>1.0</v>
      </c>
      <c r="C206" s="52">
        <v>7.0</v>
      </c>
      <c r="D206" s="52">
        <v>25.0</v>
      </c>
      <c r="E206" s="52">
        <v>5.0</v>
      </c>
      <c r="F206" s="52">
        <v>1.0</v>
      </c>
      <c r="G206" s="53" t="str">
        <f>ifna(VLookup(V206,Shiny!B:C, 2, 0),"")</f>
        <v/>
      </c>
      <c r="H206" s="54" t="s">
        <v>230</v>
      </c>
      <c r="I206" s="55">
        <v>146.0</v>
      </c>
      <c r="J206" s="56">
        <f>IFNA(VLOOKUP(V206,'Imported Index'!A:B,2,0),1)</f>
        <v>1</v>
      </c>
      <c r="K206" s="58"/>
      <c r="L206" s="58" t="s">
        <v>132</v>
      </c>
      <c r="M206" s="59" t="str">
        <f>ifna(IMAGE("https://pokejungle.net/sprites/typeico/"&amp;lower(VLookup(V206,Type!C:E, 2, 0)&amp;".png")),"")</f>
        <v/>
      </c>
      <c r="N206" s="59" t="str">
        <f>ifna(IMAGE("https://pokejungle.net/sprites/typeico/"&amp;lower(VLookup(V206,Type!C:E, 3, 0)&amp;".png")),"")</f>
        <v/>
      </c>
      <c r="O206" s="52">
        <v>-1.0</v>
      </c>
      <c r="P206" s="60"/>
      <c r="Q206" s="61" t="str">
        <f>ifna(VLookup(V206, Dex!F:K, 3, 0),"")</f>
        <v>C204</v>
      </c>
      <c r="R206" s="61" t="str">
        <f>ifna(VLookup(V206, Dex!F:K, 4, 0),"")</f>
        <v/>
      </c>
      <c r="S206" s="62" t="str">
        <f>ifna(VLookup(V206, Dex!F:K, 5, 0),"")</f>
        <v/>
      </c>
      <c r="T206" s="61" t="str">
        <f>ifna(VLookup(V206, Dex!F:K, 6, 0),"")</f>
        <v/>
      </c>
      <c r="U206" s="63" t="str">
        <f>ifna(VLookup(V206, Dex!F:L, 7, 0),"")</f>
        <v/>
      </c>
      <c r="V206" s="60" t="str">
        <f t="shared" si="1"/>
        <v>moltres-1</v>
      </c>
    </row>
    <row r="207" ht="31.5" customHeight="1">
      <c r="A207" s="42">
        <v>206.0</v>
      </c>
      <c r="B207" s="42">
        <v>1.0</v>
      </c>
      <c r="C207" s="42">
        <v>7.0</v>
      </c>
      <c r="D207" s="42">
        <v>26.0</v>
      </c>
      <c r="E207" s="42">
        <v>5.0</v>
      </c>
      <c r="F207" s="42">
        <v>2.0</v>
      </c>
      <c r="G207" s="43" t="str">
        <f>ifna(VLookup(V207,Shiny!B:C, 2, 0),"")</f>
        <v/>
      </c>
      <c r="H207" s="64" t="s">
        <v>231</v>
      </c>
      <c r="I207" s="65">
        <v>147.0</v>
      </c>
      <c r="J207" s="47">
        <f>IFNA(VLOOKUP(V207,'Imported Index'!A:B,2,0),1)</f>
        <v>1</v>
      </c>
      <c r="K207" s="69"/>
      <c r="L207" s="44"/>
      <c r="M207" s="48" t="str">
        <f>ifna(IMAGE("https://pokejungle.net/sprites/typeico/"&amp;lower(VLookup(V207,Type!C:E, 2, 0)&amp;".png")),"")</f>
        <v/>
      </c>
      <c r="N207" s="48" t="str">
        <f>ifna(IMAGE("https://pokejungle.net/sprites/typeico/"&amp;lower(VLookup(V207,Type!C:E, 3, 0)&amp;".png")),"")</f>
        <v/>
      </c>
      <c r="O207" s="66"/>
      <c r="P207" s="66"/>
      <c r="Q207" s="49" t="str">
        <f>ifna(VLookup(V207, Dex!F:K, 3, 0),"")</f>
        <v>C194</v>
      </c>
      <c r="R207" s="49">
        <f>ifna(VLookup(V207, Dex!F:K, 4, 0),"")</f>
        <v>147</v>
      </c>
      <c r="S207" s="50" t="str">
        <f>ifna(VLookup(V207, Dex!F:K, 5, 0),"")</f>
        <v/>
      </c>
      <c r="T207" s="49" t="str">
        <f>ifna(VLookup(V207, Dex!F:K, 6, 0),"")</f>
        <v>P347</v>
      </c>
      <c r="U207" s="51">
        <f>ifna(VLookup(V207, Dex!F:L, 7, 0),"")</f>
        <v>145</v>
      </c>
      <c r="V207" s="66" t="str">
        <f t="shared" si="1"/>
        <v>dratini</v>
      </c>
    </row>
    <row r="208" ht="31.5" customHeight="1">
      <c r="A208" s="52">
        <v>207.0</v>
      </c>
      <c r="B208" s="52">
        <v>1.0</v>
      </c>
      <c r="C208" s="52">
        <v>7.0</v>
      </c>
      <c r="D208" s="52">
        <v>27.0</v>
      </c>
      <c r="E208" s="52">
        <v>5.0</v>
      </c>
      <c r="F208" s="52">
        <v>3.0</v>
      </c>
      <c r="G208" s="53" t="str">
        <f>ifna(VLookup(V208,Shiny!B:C, 2, 0),"")</f>
        <v/>
      </c>
      <c r="H208" s="54" t="s">
        <v>232</v>
      </c>
      <c r="I208" s="55">
        <v>148.0</v>
      </c>
      <c r="J208" s="56">
        <f>IFNA(VLOOKUP(V208,'Imported Index'!A:B,2,0),1)</f>
        <v>1</v>
      </c>
      <c r="K208" s="68"/>
      <c r="L208" s="58"/>
      <c r="M208" s="59" t="str">
        <f>ifna(IMAGE("https://pokejungle.net/sprites/typeico/"&amp;lower(VLookup(V208,Type!C:E, 2, 0)&amp;".png")),"")</f>
        <v/>
      </c>
      <c r="N208" s="59" t="str">
        <f>ifna(IMAGE("https://pokejungle.net/sprites/typeico/"&amp;lower(VLookup(V208,Type!C:E, 3, 0)&amp;".png")),"")</f>
        <v/>
      </c>
      <c r="O208" s="60"/>
      <c r="P208" s="60"/>
      <c r="Q208" s="61" t="str">
        <f>ifna(VLookup(V208, Dex!F:K, 3, 0),"")</f>
        <v>C195</v>
      </c>
      <c r="R208" s="61">
        <f>ifna(VLookup(V208, Dex!F:K, 4, 0),"")</f>
        <v>148</v>
      </c>
      <c r="S208" s="62" t="str">
        <f>ifna(VLookup(V208, Dex!F:K, 5, 0),"")</f>
        <v/>
      </c>
      <c r="T208" s="61" t="str">
        <f>ifna(VLookup(V208, Dex!F:K, 6, 0),"")</f>
        <v>P348</v>
      </c>
      <c r="U208" s="63">
        <f>ifna(VLookup(V208, Dex!F:L, 7, 0),"")</f>
        <v>146</v>
      </c>
      <c r="V208" s="60" t="str">
        <f t="shared" si="1"/>
        <v>dragonair</v>
      </c>
    </row>
    <row r="209" ht="31.5" customHeight="1">
      <c r="A209" s="42">
        <v>208.0</v>
      </c>
      <c r="B209" s="42">
        <v>1.0</v>
      </c>
      <c r="C209" s="42">
        <v>7.0</v>
      </c>
      <c r="D209" s="42">
        <v>28.0</v>
      </c>
      <c r="E209" s="42">
        <v>5.0</v>
      </c>
      <c r="F209" s="42">
        <v>4.0</v>
      </c>
      <c r="G209" s="43" t="str">
        <f>ifna(VLookup(V209,Shiny!B:C, 2, 0),"")</f>
        <v/>
      </c>
      <c r="H209" s="64" t="s">
        <v>233</v>
      </c>
      <c r="I209" s="65">
        <v>149.0</v>
      </c>
      <c r="J209" s="47">
        <f>IFNA(VLOOKUP(V209,'Imported Index'!A:B,2,0),1)</f>
        <v>1</v>
      </c>
      <c r="K209" s="69"/>
      <c r="L209" s="44"/>
      <c r="M209" s="48" t="str">
        <f>ifna(IMAGE("https://pokejungle.net/sprites/typeico/"&amp;lower(VLookup(V209,Type!C:E, 2, 0)&amp;".png")),"")</f>
        <v/>
      </c>
      <c r="N209" s="48" t="str">
        <f>ifna(IMAGE("https://pokejungle.net/sprites/typeico/"&amp;lower(VLookup(V209,Type!C:E, 3, 0)&amp;".png")),"")</f>
        <v/>
      </c>
      <c r="O209" s="66"/>
      <c r="P209" s="66"/>
      <c r="Q209" s="49" t="str">
        <f>ifna(VLookup(V209, Dex!F:K, 3, 0),"")</f>
        <v>C196</v>
      </c>
      <c r="R209" s="49">
        <f>ifna(VLookup(V209, Dex!F:K, 4, 0),"")</f>
        <v>149</v>
      </c>
      <c r="S209" s="50" t="str">
        <f>ifna(VLookup(V209, Dex!F:K, 5, 0),"")</f>
        <v/>
      </c>
      <c r="T209" s="49" t="str">
        <f>ifna(VLookup(V209, Dex!F:K, 6, 0),"")</f>
        <v>P349</v>
      </c>
      <c r="U209" s="51">
        <f>ifna(VLookup(V209, Dex!F:L, 7, 0),"")</f>
        <v>147</v>
      </c>
      <c r="V209" s="66" t="str">
        <f t="shared" si="1"/>
        <v>dragonite</v>
      </c>
    </row>
    <row r="210" ht="31.5" customHeight="1">
      <c r="A210" s="52">
        <v>209.0</v>
      </c>
      <c r="B210" s="52">
        <v>1.0</v>
      </c>
      <c r="C210" s="52">
        <v>7.0</v>
      </c>
      <c r="D210" s="52">
        <v>29.0</v>
      </c>
      <c r="E210" s="52">
        <v>5.0</v>
      </c>
      <c r="F210" s="52">
        <v>5.0</v>
      </c>
      <c r="G210" s="53" t="str">
        <f>ifna(VLookup(V210,Shiny!B:C, 2, 0),"")</f>
        <v/>
      </c>
      <c r="H210" s="54" t="s">
        <v>234</v>
      </c>
      <c r="I210" s="55">
        <v>150.0</v>
      </c>
      <c r="J210" s="56">
        <f>IFNA(VLOOKUP(V210,'Imported Index'!A:B,2,0),1)</f>
        <v>1</v>
      </c>
      <c r="K210" s="58"/>
      <c r="L210" s="58"/>
      <c r="M210" s="59" t="str">
        <f>ifna(IMAGE("https://pokejungle.net/sprites/typeico/"&amp;lower(VLookup(V210,Type!C:E, 2, 0)&amp;".png")),"")</f>
        <v/>
      </c>
      <c r="N210" s="59" t="str">
        <f>ifna(IMAGE("https://pokejungle.net/sprites/typeico/"&amp;lower(VLookup(V210,Type!C:E, 3, 0)&amp;".png")),"")</f>
        <v/>
      </c>
      <c r="O210" s="60"/>
      <c r="P210" s="60"/>
      <c r="Q210" s="61" t="str">
        <f>ifna(VLookup(V210, Dex!F:K, 3, 0),"")</f>
        <v/>
      </c>
      <c r="R210" s="61">
        <f>ifna(VLookup(V210, Dex!F:K, 4, 0),"")</f>
        <v>150</v>
      </c>
      <c r="S210" s="62" t="str">
        <f>ifna(VLookup(V210, Dex!F:K, 5, 0),"")</f>
        <v/>
      </c>
      <c r="T210" s="61" t="str">
        <f>ifna(VLookup(V210, Dex!F:K, 6, 0),"")</f>
        <v/>
      </c>
      <c r="U210" s="63" t="str">
        <f>ifna(VLookup(V210, Dex!F:L, 7, 0),"")</f>
        <v/>
      </c>
      <c r="V210" s="60" t="str">
        <f t="shared" si="1"/>
        <v>mewtwo</v>
      </c>
    </row>
    <row r="211" ht="31.5" customHeight="1">
      <c r="A211" s="42">
        <v>210.0</v>
      </c>
      <c r="B211" s="42">
        <v>1.0</v>
      </c>
      <c r="C211" s="42">
        <v>7.0</v>
      </c>
      <c r="D211" s="42">
        <v>30.0</v>
      </c>
      <c r="E211" s="42">
        <v>5.0</v>
      </c>
      <c r="F211" s="42">
        <v>6.0</v>
      </c>
      <c r="G211" s="43" t="str">
        <f>ifna(VLookup(V211,Shiny!B:C, 2, 0),"")</f>
        <v/>
      </c>
      <c r="H211" s="64" t="s">
        <v>235</v>
      </c>
      <c r="I211" s="65">
        <v>151.0</v>
      </c>
      <c r="J211" s="47">
        <f>IFNA(VLOOKUP(V211,'Imported Index'!A:B,2,0),1)</f>
        <v>1</v>
      </c>
      <c r="K211" s="44"/>
      <c r="L211" s="44"/>
      <c r="M211" s="48" t="str">
        <f>ifna(IMAGE("https://pokejungle.net/sprites/typeico/"&amp;lower(VLookup(V211,Type!C:E, 2, 0)&amp;".png")),"")</f>
        <v/>
      </c>
      <c r="N211" s="48" t="str">
        <f>ifna(IMAGE("https://pokejungle.net/sprites/typeico/"&amp;lower(VLookup(V211,Type!C:E, 3, 0)&amp;".png")),"")</f>
        <v/>
      </c>
      <c r="O211" s="66"/>
      <c r="P211" s="66"/>
      <c r="Q211" s="49" t="str">
        <f>ifna(VLookup(V211, Dex!F:K, 3, 0),"")</f>
        <v/>
      </c>
      <c r="R211" s="49">
        <f>ifna(VLookup(V211, Dex!F:K, 4, 0),"")</f>
        <v>151</v>
      </c>
      <c r="S211" s="50" t="str">
        <f>ifna(VLookup(V211, Dex!F:K, 5, 0),"")</f>
        <v/>
      </c>
      <c r="T211" s="49" t="str">
        <f>ifna(VLookup(V211, Dex!F:K, 6, 0),"")</f>
        <v/>
      </c>
      <c r="U211" s="51" t="str">
        <f>ifna(VLookup(V211, Dex!F:L, 7, 0),"")</f>
        <v/>
      </c>
      <c r="V211" s="66" t="str">
        <f t="shared" si="1"/>
        <v>mew</v>
      </c>
    </row>
    <row r="212" ht="31.5" customHeight="1">
      <c r="A212" s="52">
        <v>211.0</v>
      </c>
      <c r="B212" s="70"/>
      <c r="C212" s="70"/>
      <c r="D212" s="70"/>
      <c r="E212" s="70"/>
      <c r="F212" s="70"/>
      <c r="G212" s="53" t="str">
        <f>ifna(VLookup(V212,Shiny!B:C, 2, 0),"")</f>
        <v/>
      </c>
      <c r="H212" s="71" t="s">
        <v>236</v>
      </c>
      <c r="I212" s="72"/>
      <c r="J212" s="73"/>
      <c r="K212" s="73"/>
      <c r="L212" s="74"/>
      <c r="M212" s="74"/>
      <c r="N212" s="74"/>
      <c r="O212" s="74"/>
      <c r="P212" s="75"/>
      <c r="Q212" s="61" t="str">
        <f>ifna(VLookup(V212, Dex!F:K, 3, 0),"")</f>
        <v/>
      </c>
      <c r="R212" s="61" t="str">
        <f>ifna(VLookup(V212, Dex!F:K, 4, 0),"")</f>
        <v/>
      </c>
      <c r="S212" s="62" t="str">
        <f>ifna(VLookup(V212, Dex!F:K, 5, 0),"")</f>
        <v/>
      </c>
      <c r="T212" s="61" t="str">
        <f>ifna(VLookup(V212, Dex!F:K, 6, 0),"")</f>
        <v/>
      </c>
      <c r="U212" s="63" t="str">
        <f>ifna(VLookup(V212, Dex!F:L, 7, 0),"")</f>
        <v/>
      </c>
      <c r="V212" s="60" t="str">
        <f t="shared" si="1"/>
        <v>gen</v>
      </c>
    </row>
    <row r="213" ht="31.5" customHeight="1">
      <c r="A213" s="42">
        <v>212.0</v>
      </c>
      <c r="B213" s="42">
        <v>1.0</v>
      </c>
      <c r="C213" s="42">
        <v>8.0</v>
      </c>
      <c r="D213" s="42">
        <v>1.0</v>
      </c>
      <c r="E213" s="42">
        <v>1.0</v>
      </c>
      <c r="F213" s="42">
        <v>1.0</v>
      </c>
      <c r="G213" s="43" t="str">
        <f>ifna(VLookup(V213,Shiny!B:C, 2, 0),"")</f>
        <v/>
      </c>
      <c r="H213" s="64" t="s">
        <v>237</v>
      </c>
      <c r="I213" s="65">
        <v>152.0</v>
      </c>
      <c r="J213" s="47">
        <f>IFNA(VLOOKUP(V213,'Imported Index'!A:B,2,0),1)</f>
        <v>1</v>
      </c>
      <c r="K213" s="44"/>
      <c r="L213" s="44"/>
      <c r="M213" s="48" t="str">
        <f>ifna(IMAGE("https://pokejungle.net/sprites/typeico/"&amp;lower(VLookup(V213,Type!C:E, 2, 0)&amp;".png")),"")</f>
        <v/>
      </c>
      <c r="N213" s="48" t="str">
        <f>ifna(IMAGE("https://pokejungle.net/sprites/typeico/"&amp;lower(VLookup(V213,Type!C:E, 3, 0)&amp;".png")),"")</f>
        <v/>
      </c>
      <c r="O213" s="66"/>
      <c r="P213" s="66"/>
      <c r="Q213" s="49" t="str">
        <f>ifna(VLookup(V213, Dex!F:K, 3, 0),"")</f>
        <v/>
      </c>
      <c r="R213" s="49">
        <f>ifna(VLookup(V213, Dex!F:K, 4, 0),"")</f>
        <v>152</v>
      </c>
      <c r="S213" s="50" t="str">
        <f>ifna(VLookup(V213, Dex!F:K, 5, 0),"")</f>
        <v/>
      </c>
      <c r="T213" s="49" t="str">
        <f>ifna(VLookup(V213, Dex!F:K, 6, 0),"")</f>
        <v>B173</v>
      </c>
      <c r="U213" s="51">
        <f>ifna(VLookup(V213, Dex!F:L, 7, 0),"")</f>
        <v>1</v>
      </c>
      <c r="V213" s="66" t="str">
        <f t="shared" si="1"/>
        <v>chikorita</v>
      </c>
    </row>
    <row r="214" ht="31.5" customHeight="1">
      <c r="A214" s="52">
        <v>213.0</v>
      </c>
      <c r="B214" s="52">
        <v>1.0</v>
      </c>
      <c r="C214" s="52">
        <v>8.0</v>
      </c>
      <c r="D214" s="52">
        <v>2.0</v>
      </c>
      <c r="E214" s="52">
        <v>1.0</v>
      </c>
      <c r="F214" s="52">
        <v>2.0</v>
      </c>
      <c r="G214" s="53" t="str">
        <f>ifna(VLookup(V214,Shiny!B:C, 2, 0),"")</f>
        <v/>
      </c>
      <c r="H214" s="54" t="s">
        <v>238</v>
      </c>
      <c r="I214" s="55">
        <v>153.0</v>
      </c>
      <c r="J214" s="56">
        <f>IFNA(VLOOKUP(V214,'Imported Index'!A:B,2,0),1)</f>
        <v>1</v>
      </c>
      <c r="K214" s="58"/>
      <c r="L214" s="58"/>
      <c r="M214" s="59" t="str">
        <f>ifna(IMAGE("https://pokejungle.net/sprites/typeico/"&amp;lower(VLookup(V214,Type!C:E, 2, 0)&amp;".png")),"")</f>
        <v/>
      </c>
      <c r="N214" s="59" t="str">
        <f>ifna(IMAGE("https://pokejungle.net/sprites/typeico/"&amp;lower(VLookup(V214,Type!C:E, 3, 0)&amp;".png")),"")</f>
        <v/>
      </c>
      <c r="O214" s="60"/>
      <c r="P214" s="60"/>
      <c r="Q214" s="61" t="str">
        <f>ifna(VLookup(V214, Dex!F:K, 3, 0),"")</f>
        <v/>
      </c>
      <c r="R214" s="61">
        <f>ifna(VLookup(V214, Dex!F:K, 4, 0),"")</f>
        <v>153</v>
      </c>
      <c r="S214" s="62" t="str">
        <f>ifna(VLookup(V214, Dex!F:K, 5, 0),"")</f>
        <v/>
      </c>
      <c r="T214" s="61" t="str">
        <f>ifna(VLookup(V214, Dex!F:K, 6, 0),"")</f>
        <v>B174</v>
      </c>
      <c r="U214" s="63">
        <f>ifna(VLookup(V214, Dex!F:L, 7, 0),"")</f>
        <v>2</v>
      </c>
      <c r="V214" s="60" t="str">
        <f t="shared" si="1"/>
        <v>bayleef</v>
      </c>
    </row>
    <row r="215" ht="31.5" customHeight="1">
      <c r="A215" s="42">
        <v>214.0</v>
      </c>
      <c r="B215" s="42">
        <v>1.0</v>
      </c>
      <c r="C215" s="42">
        <v>8.0</v>
      </c>
      <c r="D215" s="42">
        <v>3.0</v>
      </c>
      <c r="E215" s="42">
        <v>1.0</v>
      </c>
      <c r="F215" s="42">
        <v>3.0</v>
      </c>
      <c r="G215" s="43" t="str">
        <f>ifna(VLookup(V215,Shiny!B:C, 2, 0),"")</f>
        <v/>
      </c>
      <c r="H215" s="64" t="s">
        <v>239</v>
      </c>
      <c r="I215" s="65">
        <v>154.0</v>
      </c>
      <c r="J215" s="47">
        <f>IFNA(VLOOKUP(V215,'Imported Index'!A:B,2,0),1)</f>
        <v>1</v>
      </c>
      <c r="K215" s="44"/>
      <c r="L215" s="44"/>
      <c r="M215" s="48" t="str">
        <f>ifna(IMAGE("https://pokejungle.net/sprites/typeico/"&amp;lower(VLookup(V215,Type!C:E, 2, 0)&amp;".png")),"")</f>
        <v/>
      </c>
      <c r="N215" s="48" t="str">
        <f>ifna(IMAGE("https://pokejungle.net/sprites/typeico/"&amp;lower(VLookup(V215,Type!C:E, 3, 0)&amp;".png")),"")</f>
        <v/>
      </c>
      <c r="O215" s="66"/>
      <c r="P215" s="66"/>
      <c r="Q215" s="49" t="str">
        <f>ifna(VLookup(V215, Dex!F:K, 3, 0),"")</f>
        <v/>
      </c>
      <c r="R215" s="49">
        <f>ifna(VLookup(V215, Dex!F:K, 4, 0),"")</f>
        <v>154</v>
      </c>
      <c r="S215" s="50" t="str">
        <f>ifna(VLookup(V215, Dex!F:K, 5, 0),"")</f>
        <v/>
      </c>
      <c r="T215" s="49" t="str">
        <f>ifna(VLookup(V215, Dex!F:K, 6, 0),"")</f>
        <v>B175</v>
      </c>
      <c r="U215" s="51">
        <f>ifna(VLookup(V215, Dex!F:L, 7, 0),"")</f>
        <v>3</v>
      </c>
      <c r="V215" s="66" t="str">
        <f t="shared" si="1"/>
        <v>meganium</v>
      </c>
    </row>
    <row r="216" ht="31.5" customHeight="1">
      <c r="A216" s="52">
        <v>215.0</v>
      </c>
      <c r="B216" s="52">
        <v>1.0</v>
      </c>
      <c r="C216" s="52">
        <v>8.0</v>
      </c>
      <c r="D216" s="52">
        <v>4.0</v>
      </c>
      <c r="E216" s="52">
        <v>1.0</v>
      </c>
      <c r="F216" s="52">
        <v>4.0</v>
      </c>
      <c r="G216" s="53" t="str">
        <f>ifna(VLookup(V216,Shiny!B:C, 2, 0),"")</f>
        <v/>
      </c>
      <c r="H216" s="54" t="s">
        <v>239</v>
      </c>
      <c r="I216" s="55">
        <v>154.0</v>
      </c>
      <c r="J216" s="56">
        <f>IFNA(VLOOKUP(V216,'Imported Index'!A:B,2,0),1)</f>
        <v>1</v>
      </c>
      <c r="K216" s="58"/>
      <c r="L216" s="58"/>
      <c r="M216" s="59" t="str">
        <f>ifna(IMAGE("https://pokejungle.net/sprites/typeico/"&amp;lower(VLookup(V216,Type!C:E, 2, 0)&amp;".png")),"")</f>
        <v/>
      </c>
      <c r="N216" s="59" t="str">
        <f>ifna(IMAGE("https://pokejungle.net/sprites/typeico/"&amp;lower(VLookup(V216,Type!C:E, 3, 0)&amp;".png")),"")</f>
        <v/>
      </c>
      <c r="O216" s="60"/>
      <c r="P216" s="52" t="s">
        <v>80</v>
      </c>
      <c r="Q216" s="61" t="str">
        <f>ifna(VLookup(V216, Dex!F:K, 3, 0),"")</f>
        <v/>
      </c>
      <c r="R216" s="61">
        <f>ifna(VLookup(V216, Dex!F:K, 4, 0),"")</f>
        <v>154</v>
      </c>
      <c r="S216" s="62" t="str">
        <f>ifna(VLookup(V216, Dex!F:K, 5, 0),"")</f>
        <v/>
      </c>
      <c r="T216" s="61" t="str">
        <f>ifna(VLookup(V216, Dex!F:K, 6, 0),"")</f>
        <v>B175</v>
      </c>
      <c r="U216" s="63">
        <f>ifna(VLookup(V216, Dex!F:L, 7, 0),"")</f>
        <v>3</v>
      </c>
      <c r="V216" s="60" t="str">
        <f t="shared" si="1"/>
        <v>meganium-f</v>
      </c>
    </row>
    <row r="217" ht="31.5" customHeight="1">
      <c r="A217" s="42">
        <v>216.0</v>
      </c>
      <c r="B217" s="42">
        <v>1.0</v>
      </c>
      <c r="C217" s="42">
        <v>8.0</v>
      </c>
      <c r="D217" s="42">
        <v>5.0</v>
      </c>
      <c r="E217" s="42">
        <v>1.0</v>
      </c>
      <c r="F217" s="42">
        <v>5.0</v>
      </c>
      <c r="G217" s="43" t="str">
        <f>ifna(VLookup(V217,Shiny!B:C, 2, 0),"")</f>
        <v/>
      </c>
      <c r="H217" s="64" t="s">
        <v>240</v>
      </c>
      <c r="I217" s="65">
        <v>155.0</v>
      </c>
      <c r="J217" s="47">
        <f>IFNA(VLOOKUP(V217,'Imported Index'!A:B,2,0),1)</f>
        <v>1</v>
      </c>
      <c r="K217" s="44"/>
      <c r="L217" s="44"/>
      <c r="M217" s="48" t="str">
        <f>ifna(IMAGE("https://pokejungle.net/sprites/typeico/"&amp;lower(VLookup(V217,Type!C:E, 2, 0)&amp;".png")),"")</f>
        <v/>
      </c>
      <c r="N217" s="48" t="str">
        <f>ifna(IMAGE("https://pokejungle.net/sprites/typeico/"&amp;lower(VLookup(V217,Type!C:E, 3, 0)&amp;".png")),"")</f>
        <v/>
      </c>
      <c r="O217" s="66"/>
      <c r="P217" s="66"/>
      <c r="Q217" s="49" t="str">
        <f>ifna(VLookup(V217, Dex!F:K, 3, 0),"")</f>
        <v/>
      </c>
      <c r="R217" s="49">
        <f>ifna(VLookup(V217, Dex!F:K, 4, 0),"")</f>
        <v>155</v>
      </c>
      <c r="S217" s="50">
        <f>ifna(VLookup(V217, Dex!F:K, 5, 0),"")</f>
        <v>4</v>
      </c>
      <c r="T217" s="49" t="str">
        <f>ifna(VLookup(V217, Dex!F:K, 6, 0),"")</f>
        <v>B176</v>
      </c>
      <c r="U217" s="51" t="str">
        <f>ifna(VLookup(V217, Dex!F:L, 7, 0),"")</f>
        <v/>
      </c>
      <c r="V217" s="66" t="str">
        <f t="shared" si="1"/>
        <v>cyndaquil</v>
      </c>
    </row>
    <row r="218" ht="31.5" customHeight="1">
      <c r="A218" s="52">
        <v>217.0</v>
      </c>
      <c r="B218" s="52">
        <v>1.0</v>
      </c>
      <c r="C218" s="52">
        <v>8.0</v>
      </c>
      <c r="D218" s="52">
        <v>6.0</v>
      </c>
      <c r="E218" s="52">
        <v>1.0</v>
      </c>
      <c r="F218" s="52">
        <v>6.0</v>
      </c>
      <c r="G218" s="53" t="str">
        <f>ifna(VLookup(V218,Shiny!B:C, 2, 0),"")</f>
        <v/>
      </c>
      <c r="H218" s="54" t="s">
        <v>241</v>
      </c>
      <c r="I218" s="55">
        <v>156.0</v>
      </c>
      <c r="J218" s="56">
        <f>IFNA(VLOOKUP(V218,'Imported Index'!A:B,2,0),1)</f>
        <v>1</v>
      </c>
      <c r="K218" s="58"/>
      <c r="L218" s="58"/>
      <c r="M218" s="59" t="str">
        <f>ifna(IMAGE("https://pokejungle.net/sprites/typeico/"&amp;lower(VLookup(V218,Type!C:E, 2, 0)&amp;".png")),"")</f>
        <v/>
      </c>
      <c r="N218" s="59" t="str">
        <f>ifna(IMAGE("https://pokejungle.net/sprites/typeico/"&amp;lower(VLookup(V218,Type!C:E, 3, 0)&amp;".png")),"")</f>
        <v/>
      </c>
      <c r="O218" s="60"/>
      <c r="P218" s="60"/>
      <c r="Q218" s="61" t="str">
        <f>ifna(VLookup(V218, Dex!F:K, 3, 0),"")</f>
        <v/>
      </c>
      <c r="R218" s="61">
        <f>ifna(VLookup(V218, Dex!F:K, 4, 0),"")</f>
        <v>156</v>
      </c>
      <c r="S218" s="62">
        <f>ifna(VLookup(V218, Dex!F:K, 5, 0),"")</f>
        <v>5</v>
      </c>
      <c r="T218" s="61" t="str">
        <f>ifna(VLookup(V218, Dex!F:K, 6, 0),"")</f>
        <v>B177</v>
      </c>
      <c r="U218" s="63" t="str">
        <f>ifna(VLookup(V218, Dex!F:L, 7, 0),"")</f>
        <v/>
      </c>
      <c r="V218" s="60" t="str">
        <f t="shared" si="1"/>
        <v>quilava</v>
      </c>
    </row>
    <row r="219" ht="31.5" customHeight="1">
      <c r="A219" s="42">
        <v>218.0</v>
      </c>
      <c r="B219" s="42">
        <v>1.0</v>
      </c>
      <c r="C219" s="42">
        <v>8.0</v>
      </c>
      <c r="D219" s="42">
        <v>7.0</v>
      </c>
      <c r="E219" s="42">
        <v>2.0</v>
      </c>
      <c r="F219" s="42">
        <v>1.0</v>
      </c>
      <c r="G219" s="43" t="str">
        <f>ifna(VLookup(V219,Shiny!B:C, 2, 0),"")</f>
        <v/>
      </c>
      <c r="H219" s="64" t="s">
        <v>242</v>
      </c>
      <c r="I219" s="65">
        <v>157.0</v>
      </c>
      <c r="J219" s="47">
        <f>IFNA(VLOOKUP(V219,'Imported Index'!A:B,2,0),1)</f>
        <v>1</v>
      </c>
      <c r="K219" s="67"/>
      <c r="L219" s="44" t="s">
        <v>97</v>
      </c>
      <c r="M219" s="48" t="str">
        <f>ifna(IMAGE("https://pokejungle.net/sprites/typeico/"&amp;lower(VLookup(V219,Type!C:E, 2, 0)&amp;".png")),"")</f>
        <v/>
      </c>
      <c r="N219" s="48" t="str">
        <f>ifna(IMAGE("https://pokejungle.net/sprites/typeico/"&amp;lower(VLookup(V219,Type!C:E, 3, 0)&amp;".png")),"")</f>
        <v/>
      </c>
      <c r="O219" s="66"/>
      <c r="P219" s="66"/>
      <c r="Q219" s="49" t="str">
        <f>ifna(VLookup(V219, Dex!F:K, 3, 0),"")</f>
        <v/>
      </c>
      <c r="R219" s="49">
        <f>ifna(VLookup(V219, Dex!F:K, 4, 0),"")</f>
        <v>157</v>
      </c>
      <c r="S219" s="50" t="str">
        <f>ifna(VLookup(V219, Dex!F:K, 5, 0),"")</f>
        <v/>
      </c>
      <c r="T219" s="49" t="str">
        <f>ifna(VLookup(V219, Dex!F:K, 6, 0),"")</f>
        <v>B178</v>
      </c>
      <c r="U219" s="51" t="str">
        <f>ifna(VLookup(V219, Dex!F:L, 7, 0),"")</f>
        <v/>
      </c>
      <c r="V219" s="66" t="str">
        <f t="shared" si="1"/>
        <v>typhlosion</v>
      </c>
    </row>
    <row r="220" ht="31.5" customHeight="1">
      <c r="A220" s="52">
        <v>219.0</v>
      </c>
      <c r="B220" s="52">
        <v>1.0</v>
      </c>
      <c r="C220" s="52">
        <v>8.0</v>
      </c>
      <c r="D220" s="52">
        <v>8.0</v>
      </c>
      <c r="E220" s="52">
        <v>2.0</v>
      </c>
      <c r="F220" s="52">
        <v>2.0</v>
      </c>
      <c r="G220" s="53" t="str">
        <f>ifna(VLookup(V220,Shiny!B:C, 2, 0),"")</f>
        <v/>
      </c>
      <c r="H220" s="54" t="s">
        <v>242</v>
      </c>
      <c r="I220" s="55">
        <v>157.0</v>
      </c>
      <c r="J220" s="56">
        <f>IFNA(VLOOKUP(V220,'Imported Index'!A:B,2,0),1)</f>
        <v>1</v>
      </c>
      <c r="K220" s="58"/>
      <c r="L220" s="58" t="s">
        <v>139</v>
      </c>
      <c r="M220" s="59" t="str">
        <f>ifna(IMAGE("https://pokejungle.net/sprites/typeico/"&amp;lower(VLookup(V220,Type!C:E, 2, 0)&amp;".png")),"")</f>
        <v/>
      </c>
      <c r="N220" s="59" t="str">
        <f>ifna(IMAGE("https://pokejungle.net/sprites/typeico/"&amp;lower(VLookup(V220,Type!C:E, 3, 0)&amp;".png")),"")</f>
        <v/>
      </c>
      <c r="O220" s="52">
        <v>-1.0</v>
      </c>
      <c r="P220" s="60"/>
      <c r="Q220" s="61" t="str">
        <f>ifna(VLookup(V220, Dex!F:K, 3, 0),"")</f>
        <v/>
      </c>
      <c r="R220" s="61" t="str">
        <f>ifna(VLookup(V220, Dex!F:K, 4, 0),"")</f>
        <v/>
      </c>
      <c r="S220" s="62">
        <f>ifna(VLookup(V220, Dex!F:K, 5, 0),"")</f>
        <v>6</v>
      </c>
      <c r="T220" s="61" t="str">
        <f>ifna(VLookup(V220, Dex!F:K, 6, 0),"")</f>
        <v>B178</v>
      </c>
      <c r="U220" s="63" t="str">
        <f>ifna(VLookup(V220, Dex!F:L, 7, 0),"")</f>
        <v/>
      </c>
      <c r="V220" s="60" t="str">
        <f t="shared" si="1"/>
        <v>typhlosion-1</v>
      </c>
    </row>
    <row r="221" ht="31.5" customHeight="1">
      <c r="A221" s="42">
        <v>220.0</v>
      </c>
      <c r="B221" s="42">
        <v>1.0</v>
      </c>
      <c r="C221" s="42">
        <v>8.0</v>
      </c>
      <c r="D221" s="42">
        <v>9.0</v>
      </c>
      <c r="E221" s="42">
        <v>2.0</v>
      </c>
      <c r="F221" s="42">
        <v>3.0</v>
      </c>
      <c r="G221" s="43" t="str">
        <f>ifna(VLookup(V221,Shiny!B:C, 2, 0),"")</f>
        <v/>
      </c>
      <c r="H221" s="64" t="s">
        <v>243</v>
      </c>
      <c r="I221" s="65">
        <v>158.0</v>
      </c>
      <c r="J221" s="47">
        <f>IFNA(VLOOKUP(V221,'Imported Index'!A:B,2,0),1)</f>
        <v>1</v>
      </c>
      <c r="K221" s="44"/>
      <c r="L221" s="44"/>
      <c r="M221" s="48" t="str">
        <f>ifna(IMAGE("https://pokejungle.net/sprites/typeico/"&amp;lower(VLookup(V221,Type!C:E, 2, 0)&amp;".png")),"")</f>
        <v/>
      </c>
      <c r="N221" s="48" t="str">
        <f>ifna(IMAGE("https://pokejungle.net/sprites/typeico/"&amp;lower(VLookup(V221,Type!C:E, 3, 0)&amp;".png")),"")</f>
        <v/>
      </c>
      <c r="O221" s="66"/>
      <c r="P221" s="66"/>
      <c r="Q221" s="49" t="str">
        <f>ifna(VLookup(V221, Dex!F:K, 3, 0),"")</f>
        <v/>
      </c>
      <c r="R221" s="49">
        <f>ifna(VLookup(V221, Dex!F:K, 4, 0),"")</f>
        <v>158</v>
      </c>
      <c r="S221" s="50" t="str">
        <f>ifna(VLookup(V221, Dex!F:K, 5, 0),"")</f>
        <v/>
      </c>
      <c r="T221" s="49" t="str">
        <f>ifna(VLookup(V221, Dex!F:K, 6, 0),"")</f>
        <v>B179</v>
      </c>
      <c r="U221" s="51">
        <f>ifna(VLookup(V221, Dex!F:L, 7, 0),"")</f>
        <v>7</v>
      </c>
      <c r="V221" s="66" t="str">
        <f t="shared" si="1"/>
        <v>totodile</v>
      </c>
    </row>
    <row r="222" ht="31.5" customHeight="1">
      <c r="A222" s="52">
        <v>221.0</v>
      </c>
      <c r="B222" s="52">
        <v>1.0</v>
      </c>
      <c r="C222" s="52">
        <v>8.0</v>
      </c>
      <c r="D222" s="52">
        <v>10.0</v>
      </c>
      <c r="E222" s="52">
        <v>2.0</v>
      </c>
      <c r="F222" s="52">
        <v>4.0</v>
      </c>
      <c r="G222" s="53" t="str">
        <f>ifna(VLookup(V222,Shiny!B:C, 2, 0),"")</f>
        <v/>
      </c>
      <c r="H222" s="54" t="s">
        <v>244</v>
      </c>
      <c r="I222" s="55">
        <v>159.0</v>
      </c>
      <c r="J222" s="56">
        <f>IFNA(VLOOKUP(V222,'Imported Index'!A:B,2,0),1)</f>
        <v>1</v>
      </c>
      <c r="K222" s="58"/>
      <c r="L222" s="58"/>
      <c r="M222" s="59" t="str">
        <f>ifna(IMAGE("https://pokejungle.net/sprites/typeico/"&amp;lower(VLookup(V222,Type!C:E, 2, 0)&amp;".png")),"")</f>
        <v/>
      </c>
      <c r="N222" s="59" t="str">
        <f>ifna(IMAGE("https://pokejungle.net/sprites/typeico/"&amp;lower(VLookup(V222,Type!C:E, 3, 0)&amp;".png")),"")</f>
        <v/>
      </c>
      <c r="O222" s="60"/>
      <c r="P222" s="60"/>
      <c r="Q222" s="61" t="str">
        <f>ifna(VLookup(V222, Dex!F:K, 3, 0),"")</f>
        <v/>
      </c>
      <c r="R222" s="61">
        <f>ifna(VLookup(V222, Dex!F:K, 4, 0),"")</f>
        <v>159</v>
      </c>
      <c r="S222" s="62" t="str">
        <f>ifna(VLookup(V222, Dex!F:K, 5, 0),"")</f>
        <v/>
      </c>
      <c r="T222" s="61" t="str">
        <f>ifna(VLookup(V222, Dex!F:K, 6, 0),"")</f>
        <v>B180</v>
      </c>
      <c r="U222" s="63">
        <f>ifna(VLookup(V222, Dex!F:L, 7, 0),"")</f>
        <v>8</v>
      </c>
      <c r="V222" s="60" t="str">
        <f t="shared" si="1"/>
        <v>croconaw</v>
      </c>
    </row>
    <row r="223" ht="31.5" customHeight="1">
      <c r="A223" s="42">
        <v>222.0</v>
      </c>
      <c r="B223" s="42">
        <v>1.0</v>
      </c>
      <c r="C223" s="42">
        <v>8.0</v>
      </c>
      <c r="D223" s="42">
        <v>11.0</v>
      </c>
      <c r="E223" s="42">
        <v>2.0</v>
      </c>
      <c r="F223" s="42">
        <v>5.0</v>
      </c>
      <c r="G223" s="43" t="str">
        <f>ifna(VLookup(V223,Shiny!B:C, 2, 0),"")</f>
        <v/>
      </c>
      <c r="H223" s="64" t="s">
        <v>245</v>
      </c>
      <c r="I223" s="65">
        <v>160.0</v>
      </c>
      <c r="J223" s="47">
        <f>IFNA(VLOOKUP(V223,'Imported Index'!A:B,2,0),1)</f>
        <v>1</v>
      </c>
      <c r="K223" s="44"/>
      <c r="L223" s="44"/>
      <c r="M223" s="48" t="str">
        <f>ifna(IMAGE("https://pokejungle.net/sprites/typeico/"&amp;lower(VLookup(V223,Type!C:E, 2, 0)&amp;".png")),"")</f>
        <v/>
      </c>
      <c r="N223" s="48" t="str">
        <f>ifna(IMAGE("https://pokejungle.net/sprites/typeico/"&amp;lower(VLookup(V223,Type!C:E, 3, 0)&amp;".png")),"")</f>
        <v/>
      </c>
      <c r="O223" s="66"/>
      <c r="P223" s="66"/>
      <c r="Q223" s="49" t="str">
        <f>ifna(VLookup(V223, Dex!F:K, 3, 0),"")</f>
        <v/>
      </c>
      <c r="R223" s="49">
        <f>ifna(VLookup(V223, Dex!F:K, 4, 0),"")</f>
        <v>160</v>
      </c>
      <c r="S223" s="50" t="str">
        <f>ifna(VLookup(V223, Dex!F:K, 5, 0),"")</f>
        <v/>
      </c>
      <c r="T223" s="49" t="str">
        <f>ifna(VLookup(V223, Dex!F:K, 6, 0),"")</f>
        <v>B181</v>
      </c>
      <c r="U223" s="51">
        <f>ifna(VLookup(V223, Dex!F:L, 7, 0),"")</f>
        <v>9</v>
      </c>
      <c r="V223" s="66" t="str">
        <f t="shared" si="1"/>
        <v>feraligatr</v>
      </c>
    </row>
    <row r="224" ht="31.5" customHeight="1">
      <c r="A224" s="52">
        <v>223.0</v>
      </c>
      <c r="B224" s="52">
        <v>1.0</v>
      </c>
      <c r="C224" s="52">
        <v>8.0</v>
      </c>
      <c r="D224" s="52">
        <v>12.0</v>
      </c>
      <c r="E224" s="52">
        <v>2.0</v>
      </c>
      <c r="F224" s="52">
        <v>6.0</v>
      </c>
      <c r="G224" s="53" t="str">
        <f>ifna(VLookup(V224,Shiny!B:C, 2, 0),"")</f>
        <v/>
      </c>
      <c r="H224" s="54" t="s">
        <v>246</v>
      </c>
      <c r="I224" s="55">
        <v>161.0</v>
      </c>
      <c r="J224" s="56">
        <f>IFNA(VLOOKUP(V224,'Imported Index'!A:B,2,0),1)</f>
        <v>1</v>
      </c>
      <c r="K224" s="58"/>
      <c r="L224" s="58"/>
      <c r="M224" s="59" t="str">
        <f>ifna(IMAGE("https://pokejungle.net/sprites/typeico/"&amp;lower(VLookup(V224,Type!C:E, 2, 0)&amp;".png")),"")</f>
        <v/>
      </c>
      <c r="N224" s="59" t="str">
        <f>ifna(IMAGE("https://pokejungle.net/sprites/typeico/"&amp;lower(VLookup(V224,Type!C:E, 3, 0)&amp;".png")),"")</f>
        <v/>
      </c>
      <c r="O224" s="60"/>
      <c r="P224" s="60"/>
      <c r="Q224" s="61" t="str">
        <f>ifna(VLookup(V224, Dex!F:K, 3, 0),"")</f>
        <v/>
      </c>
      <c r="R224" s="61">
        <f>ifna(VLookup(V224, Dex!F:K, 4, 0),"")</f>
        <v>161</v>
      </c>
      <c r="S224" s="62" t="str">
        <f>ifna(VLookup(V224, Dex!F:K, 5, 0),"")</f>
        <v/>
      </c>
      <c r="T224" s="61" t="str">
        <f>ifna(VLookup(V224, Dex!F:K, 6, 0),"")</f>
        <v>K026</v>
      </c>
      <c r="U224" s="63" t="str">
        <f>ifna(VLookup(V224, Dex!F:L, 7, 0),"")</f>
        <v/>
      </c>
      <c r="V224" s="60" t="str">
        <f t="shared" si="1"/>
        <v>sentret</v>
      </c>
    </row>
    <row r="225" ht="31.5" customHeight="1">
      <c r="A225" s="42">
        <v>224.0</v>
      </c>
      <c r="B225" s="42">
        <v>1.0</v>
      </c>
      <c r="C225" s="42">
        <v>8.0</v>
      </c>
      <c r="D225" s="42">
        <v>13.0</v>
      </c>
      <c r="E225" s="42">
        <v>3.0</v>
      </c>
      <c r="F225" s="42">
        <v>1.0</v>
      </c>
      <c r="G225" s="43" t="str">
        <f>ifna(VLookup(V225,Shiny!B:C, 2, 0),"")</f>
        <v/>
      </c>
      <c r="H225" s="64" t="s">
        <v>247</v>
      </c>
      <c r="I225" s="65">
        <v>162.0</v>
      </c>
      <c r="J225" s="47">
        <f>IFNA(VLOOKUP(V225,'Imported Index'!A:B,2,0),1)</f>
        <v>1</v>
      </c>
      <c r="K225" s="44"/>
      <c r="L225" s="44"/>
      <c r="M225" s="48" t="str">
        <f>ifna(IMAGE("https://pokejungle.net/sprites/typeico/"&amp;lower(VLookup(V225,Type!C:E, 2, 0)&amp;".png")),"")</f>
        <v/>
      </c>
      <c r="N225" s="48" t="str">
        <f>ifna(IMAGE("https://pokejungle.net/sprites/typeico/"&amp;lower(VLookup(V225,Type!C:E, 3, 0)&amp;".png")),"")</f>
        <v/>
      </c>
      <c r="O225" s="66"/>
      <c r="P225" s="66"/>
      <c r="Q225" s="49" t="str">
        <f>ifna(VLookup(V225, Dex!F:K, 3, 0),"")</f>
        <v/>
      </c>
      <c r="R225" s="49">
        <f>ifna(VLookup(V225, Dex!F:K, 4, 0),"")</f>
        <v>162</v>
      </c>
      <c r="S225" s="50" t="str">
        <f>ifna(VLookup(V225, Dex!F:K, 5, 0),"")</f>
        <v/>
      </c>
      <c r="T225" s="49" t="str">
        <f>ifna(VLookup(V225, Dex!F:K, 6, 0),"")</f>
        <v>K027</v>
      </c>
      <c r="U225" s="51" t="str">
        <f>ifna(VLookup(V225, Dex!F:L, 7, 0),"")</f>
        <v/>
      </c>
      <c r="V225" s="66" t="str">
        <f t="shared" si="1"/>
        <v>furret</v>
      </c>
    </row>
    <row r="226" ht="31.5" customHeight="1">
      <c r="A226" s="52">
        <v>225.0</v>
      </c>
      <c r="B226" s="52">
        <v>1.0</v>
      </c>
      <c r="C226" s="52">
        <v>8.0</v>
      </c>
      <c r="D226" s="52">
        <v>14.0</v>
      </c>
      <c r="E226" s="52">
        <v>3.0</v>
      </c>
      <c r="F226" s="52">
        <v>2.0</v>
      </c>
      <c r="G226" s="53" t="str">
        <f>ifna(VLookup(V226,Shiny!B:C, 2, 0),"")</f>
        <v/>
      </c>
      <c r="H226" s="54" t="s">
        <v>248</v>
      </c>
      <c r="I226" s="55">
        <v>163.0</v>
      </c>
      <c r="J226" s="56">
        <f>IFNA(VLOOKUP(V226,'Imported Index'!A:B,2,0),1)</f>
        <v>1</v>
      </c>
      <c r="K226" s="58"/>
      <c r="L226" s="58"/>
      <c r="M226" s="59" t="str">
        <f>ifna(IMAGE("https://pokejungle.net/sprites/typeico/"&amp;lower(VLookup(V226,Type!C:E, 2, 0)&amp;".png")),"")</f>
        <v/>
      </c>
      <c r="N226" s="59" t="str">
        <f>ifna(IMAGE("https://pokejungle.net/sprites/typeico/"&amp;lower(VLookup(V226,Type!C:E, 3, 0)&amp;".png")),"")</f>
        <v/>
      </c>
      <c r="O226" s="60"/>
      <c r="P226" s="60"/>
      <c r="Q226" s="61">
        <f>ifna(VLookup(V226, Dex!F:K, 3, 0),"")</f>
        <v>19</v>
      </c>
      <c r="R226" s="61">
        <f>ifna(VLookup(V226, Dex!F:K, 4, 0),"")</f>
        <v>163</v>
      </c>
      <c r="S226" s="62" t="str">
        <f>ifna(VLookup(V226, Dex!F:K, 5, 0),"")</f>
        <v/>
      </c>
      <c r="T226" s="61" t="str">
        <f>ifna(VLookup(V226, Dex!F:K, 6, 0),"")</f>
        <v>K045</v>
      </c>
      <c r="U226" s="63" t="str">
        <f>ifna(VLookup(V226, Dex!F:L, 7, 0),"")</f>
        <v/>
      </c>
      <c r="V226" s="60" t="str">
        <f t="shared" si="1"/>
        <v>hoothoot</v>
      </c>
    </row>
    <row r="227" ht="31.5" customHeight="1">
      <c r="A227" s="42">
        <v>226.0</v>
      </c>
      <c r="B227" s="42">
        <v>1.0</v>
      </c>
      <c r="C227" s="42">
        <v>8.0</v>
      </c>
      <c r="D227" s="42">
        <v>15.0</v>
      </c>
      <c r="E227" s="42">
        <v>3.0</v>
      </c>
      <c r="F227" s="42">
        <v>3.0</v>
      </c>
      <c r="G227" s="43" t="str">
        <f>ifna(VLookup(V227,Shiny!B:C, 2, 0),"")</f>
        <v/>
      </c>
      <c r="H227" s="64" t="s">
        <v>249</v>
      </c>
      <c r="I227" s="65">
        <v>164.0</v>
      </c>
      <c r="J227" s="47">
        <f>IFNA(VLOOKUP(V227,'Imported Index'!A:B,2,0),1)</f>
        <v>1</v>
      </c>
      <c r="K227" s="44"/>
      <c r="L227" s="44"/>
      <c r="M227" s="48" t="str">
        <f>ifna(IMAGE("https://pokejungle.net/sprites/typeico/"&amp;lower(VLookup(V227,Type!C:E, 2, 0)&amp;".png")),"")</f>
        <v/>
      </c>
      <c r="N227" s="48" t="str">
        <f>ifna(IMAGE("https://pokejungle.net/sprites/typeico/"&amp;lower(VLookup(V227,Type!C:E, 3, 0)&amp;".png")),"")</f>
        <v/>
      </c>
      <c r="O227" s="66"/>
      <c r="P227" s="66"/>
      <c r="Q227" s="49">
        <f>ifna(VLookup(V227, Dex!F:K, 3, 0),"")</f>
        <v>20</v>
      </c>
      <c r="R227" s="49">
        <f>ifna(VLookup(V227, Dex!F:K, 4, 0),"")</f>
        <v>164</v>
      </c>
      <c r="S227" s="50" t="str">
        <f>ifna(VLookup(V227, Dex!F:K, 5, 0),"")</f>
        <v/>
      </c>
      <c r="T227" s="49" t="str">
        <f>ifna(VLookup(V227, Dex!F:K, 6, 0),"")</f>
        <v>K046</v>
      </c>
      <c r="U227" s="51" t="str">
        <f>ifna(VLookup(V227, Dex!F:L, 7, 0),"")</f>
        <v/>
      </c>
      <c r="V227" s="66" t="str">
        <f t="shared" si="1"/>
        <v>noctowl</v>
      </c>
    </row>
    <row r="228" ht="31.5" customHeight="1">
      <c r="A228" s="52">
        <v>227.0</v>
      </c>
      <c r="B228" s="52">
        <v>1.0</v>
      </c>
      <c r="C228" s="52">
        <v>8.0</v>
      </c>
      <c r="D228" s="52">
        <v>16.0</v>
      </c>
      <c r="E228" s="52">
        <v>3.0</v>
      </c>
      <c r="F228" s="52">
        <v>4.0</v>
      </c>
      <c r="G228" s="53" t="str">
        <f>ifna(VLookup(V228,Shiny!B:C, 2, 0),"")</f>
        <v/>
      </c>
      <c r="H228" s="54" t="s">
        <v>250</v>
      </c>
      <c r="I228" s="55">
        <v>165.0</v>
      </c>
      <c r="J228" s="56">
        <f>IFNA(VLOOKUP(V228,'Imported Index'!A:B,2,0),1)</f>
        <v>1</v>
      </c>
      <c r="K228" s="58"/>
      <c r="L228" s="58"/>
      <c r="M228" s="59" t="str">
        <f>ifna(IMAGE("https://pokejungle.net/sprites/typeico/"&amp;lower(VLookup(V228,Type!C:E, 2, 0)&amp;".png")),"")</f>
        <v/>
      </c>
      <c r="N228" s="59" t="str">
        <f>ifna(IMAGE("https://pokejungle.net/sprites/typeico/"&amp;lower(VLookup(V228,Type!C:E, 3, 0)&amp;".png")),"")</f>
        <v/>
      </c>
      <c r="O228" s="60"/>
      <c r="P228" s="60"/>
      <c r="Q228" s="61" t="str">
        <f>ifna(VLookup(V228, Dex!F:K, 3, 0),"")</f>
        <v/>
      </c>
      <c r="R228" s="61">
        <f>ifna(VLookup(V228, Dex!F:K, 4, 0),"")</f>
        <v>165</v>
      </c>
      <c r="S228" s="62" t="str">
        <f>ifna(VLookup(V228, Dex!F:K, 5, 0),"")</f>
        <v/>
      </c>
      <c r="T228" s="61" t="str">
        <f>ifna(VLookup(V228, Dex!F:K, 6, 0),"")</f>
        <v/>
      </c>
      <c r="U228" s="63" t="str">
        <f>ifna(VLookup(V228, Dex!F:L, 7, 0),"")</f>
        <v/>
      </c>
      <c r="V228" s="60" t="str">
        <f t="shared" si="1"/>
        <v>ledyba</v>
      </c>
    </row>
    <row r="229" ht="31.5" customHeight="1">
      <c r="A229" s="42">
        <v>228.0</v>
      </c>
      <c r="B229" s="42">
        <v>1.0</v>
      </c>
      <c r="C229" s="42">
        <v>8.0</v>
      </c>
      <c r="D229" s="42">
        <v>17.0</v>
      </c>
      <c r="E229" s="42">
        <v>3.0</v>
      </c>
      <c r="F229" s="42">
        <v>5.0</v>
      </c>
      <c r="G229" s="43" t="str">
        <f>ifna(VLookup(V229,Shiny!B:C, 2, 0),"")</f>
        <v/>
      </c>
      <c r="H229" s="64" t="s">
        <v>250</v>
      </c>
      <c r="I229" s="65">
        <v>165.0</v>
      </c>
      <c r="J229" s="47">
        <f>IFNA(VLOOKUP(V229,'Imported Index'!A:B,2,0),1)</f>
        <v>1</v>
      </c>
      <c r="K229" s="67"/>
      <c r="L229" s="44"/>
      <c r="M229" s="48" t="str">
        <f>ifna(IMAGE("https://pokejungle.net/sprites/typeico/"&amp;lower(VLookup(V229,Type!C:E, 2, 0)&amp;".png")),"")</f>
        <v/>
      </c>
      <c r="N229" s="48" t="str">
        <f>ifna(IMAGE("https://pokejungle.net/sprites/typeico/"&amp;lower(VLookup(V229,Type!C:E, 3, 0)&amp;".png")),"")</f>
        <v/>
      </c>
      <c r="O229" s="66"/>
      <c r="P229" s="42" t="s">
        <v>80</v>
      </c>
      <c r="Q229" s="49" t="str">
        <f>ifna(VLookup(V229, Dex!F:K, 3, 0),"")</f>
        <v/>
      </c>
      <c r="R229" s="49">
        <f>ifna(VLookup(V229, Dex!F:K, 4, 0),"")</f>
        <v>165</v>
      </c>
      <c r="S229" s="50" t="str">
        <f>ifna(VLookup(V229, Dex!F:K, 5, 0),"")</f>
        <v/>
      </c>
      <c r="T229" s="49" t="str">
        <f>ifna(VLookup(V229, Dex!F:K, 6, 0),"")</f>
        <v/>
      </c>
      <c r="U229" s="51" t="str">
        <f>ifna(VLookup(V229, Dex!F:L, 7, 0),"")</f>
        <v/>
      </c>
      <c r="V229" s="66" t="str">
        <f t="shared" si="1"/>
        <v>ledyba-f</v>
      </c>
    </row>
    <row r="230" ht="31.5" customHeight="1">
      <c r="A230" s="52">
        <v>229.0</v>
      </c>
      <c r="B230" s="52">
        <v>1.0</v>
      </c>
      <c r="C230" s="52">
        <v>8.0</v>
      </c>
      <c r="D230" s="52">
        <v>18.0</v>
      </c>
      <c r="E230" s="52">
        <v>3.0</v>
      </c>
      <c r="F230" s="52">
        <v>6.0</v>
      </c>
      <c r="G230" s="53" t="str">
        <f>ifna(VLookup(V230,Shiny!B:C, 2, 0),"")</f>
        <v/>
      </c>
      <c r="H230" s="54" t="s">
        <v>251</v>
      </c>
      <c r="I230" s="55">
        <v>166.0</v>
      </c>
      <c r="J230" s="56">
        <f>IFNA(VLOOKUP(V230,'Imported Index'!A:B,2,0),1)</f>
        <v>1</v>
      </c>
      <c r="K230" s="58"/>
      <c r="L230" s="58"/>
      <c r="M230" s="59" t="str">
        <f>ifna(IMAGE("https://pokejungle.net/sprites/typeico/"&amp;lower(VLookup(V230,Type!C:E, 2, 0)&amp;".png")),"")</f>
        <v/>
      </c>
      <c r="N230" s="59" t="str">
        <f>ifna(IMAGE("https://pokejungle.net/sprites/typeico/"&amp;lower(VLookup(V230,Type!C:E, 3, 0)&amp;".png")),"")</f>
        <v/>
      </c>
      <c r="O230" s="60"/>
      <c r="P230" s="60"/>
      <c r="Q230" s="61" t="str">
        <f>ifna(VLookup(V230, Dex!F:K, 3, 0),"")</f>
        <v/>
      </c>
      <c r="R230" s="61">
        <f>ifna(VLookup(V230, Dex!F:K, 4, 0),"")</f>
        <v>166</v>
      </c>
      <c r="S230" s="62" t="str">
        <f>ifna(VLookup(V230, Dex!F:K, 5, 0),"")</f>
        <v/>
      </c>
      <c r="T230" s="61" t="str">
        <f>ifna(VLookup(V230, Dex!F:K, 6, 0),"")</f>
        <v/>
      </c>
      <c r="U230" s="63" t="str">
        <f>ifna(VLookup(V230, Dex!F:L, 7, 0),"")</f>
        <v/>
      </c>
      <c r="V230" s="60" t="str">
        <f t="shared" si="1"/>
        <v>ledian</v>
      </c>
    </row>
    <row r="231" ht="31.5" customHeight="1">
      <c r="A231" s="42">
        <v>230.0</v>
      </c>
      <c r="B231" s="42">
        <v>1.0</v>
      </c>
      <c r="C231" s="42">
        <v>8.0</v>
      </c>
      <c r="D231" s="42">
        <v>19.0</v>
      </c>
      <c r="E231" s="42">
        <v>4.0</v>
      </c>
      <c r="F231" s="42">
        <v>1.0</v>
      </c>
      <c r="G231" s="43" t="str">
        <f>ifna(VLookup(V231,Shiny!B:C, 2, 0),"")</f>
        <v/>
      </c>
      <c r="H231" s="64" t="s">
        <v>251</v>
      </c>
      <c r="I231" s="65">
        <v>166.0</v>
      </c>
      <c r="J231" s="47">
        <f>IFNA(VLOOKUP(V231,'Imported Index'!A:B,2,0),1)</f>
        <v>1</v>
      </c>
      <c r="K231" s="44"/>
      <c r="L231" s="44"/>
      <c r="M231" s="48" t="str">
        <f>ifna(IMAGE("https://pokejungle.net/sprites/typeico/"&amp;lower(VLookup(V231,Type!C:E, 2, 0)&amp;".png")),"")</f>
        <v/>
      </c>
      <c r="N231" s="48" t="str">
        <f>ifna(IMAGE("https://pokejungle.net/sprites/typeico/"&amp;lower(VLookup(V231,Type!C:E, 3, 0)&amp;".png")),"")</f>
        <v/>
      </c>
      <c r="O231" s="66"/>
      <c r="P231" s="42" t="s">
        <v>80</v>
      </c>
      <c r="Q231" s="49" t="str">
        <f>ifna(VLookup(V231, Dex!F:K, 3, 0),"")</f>
        <v/>
      </c>
      <c r="R231" s="49">
        <f>ifna(VLookup(V231, Dex!F:K, 4, 0),"")</f>
        <v>166</v>
      </c>
      <c r="S231" s="50" t="str">
        <f>ifna(VLookup(V231, Dex!F:K, 5, 0),"")</f>
        <v/>
      </c>
      <c r="T231" s="49" t="str">
        <f>ifna(VLookup(V231, Dex!F:K, 6, 0),"")</f>
        <v/>
      </c>
      <c r="U231" s="51" t="str">
        <f>ifna(VLookup(V231, Dex!F:L, 7, 0),"")</f>
        <v/>
      </c>
      <c r="V231" s="66" t="str">
        <f t="shared" si="1"/>
        <v>ledian-f</v>
      </c>
    </row>
    <row r="232" ht="31.5" customHeight="1">
      <c r="A232" s="52">
        <v>231.0</v>
      </c>
      <c r="B232" s="52">
        <v>1.0</v>
      </c>
      <c r="C232" s="52">
        <v>8.0</v>
      </c>
      <c r="D232" s="52">
        <v>20.0</v>
      </c>
      <c r="E232" s="52">
        <v>4.0</v>
      </c>
      <c r="F232" s="52">
        <v>2.0</v>
      </c>
      <c r="G232" s="53" t="str">
        <f>ifna(VLookup(V232,Shiny!B:C, 2, 0),"")</f>
        <v/>
      </c>
      <c r="H232" s="54" t="s">
        <v>252</v>
      </c>
      <c r="I232" s="55">
        <v>167.0</v>
      </c>
      <c r="J232" s="56">
        <f>IFNA(VLOOKUP(V232,'Imported Index'!A:B,2,0),1)</f>
        <v>1</v>
      </c>
      <c r="K232" s="58"/>
      <c r="L232" s="58"/>
      <c r="M232" s="59" t="str">
        <f>ifna(IMAGE("https://pokejungle.net/sprites/typeico/"&amp;lower(VLookup(V232,Type!C:E, 2, 0)&amp;".png")),"")</f>
        <v/>
      </c>
      <c r="N232" s="59" t="str">
        <f>ifna(IMAGE("https://pokejungle.net/sprites/typeico/"&amp;lower(VLookup(V232,Type!C:E, 3, 0)&amp;".png")),"")</f>
        <v/>
      </c>
      <c r="O232" s="60"/>
      <c r="P232" s="60"/>
      <c r="Q232" s="61" t="str">
        <f>ifna(VLookup(V232, Dex!F:K, 3, 0),"")</f>
        <v/>
      </c>
      <c r="R232" s="61">
        <f>ifna(VLookup(V232, Dex!F:K, 4, 0),"")</f>
        <v>167</v>
      </c>
      <c r="S232" s="62" t="str">
        <f>ifna(VLookup(V232, Dex!F:K, 5, 0),"")</f>
        <v/>
      </c>
      <c r="T232" s="61" t="str">
        <f>ifna(VLookup(V232, Dex!F:K, 6, 0),"")</f>
        <v>K001</v>
      </c>
      <c r="U232" s="63">
        <f>ifna(VLookup(V232, Dex!F:L, 7, 0),"")</f>
        <v>58</v>
      </c>
      <c r="V232" s="60" t="str">
        <f t="shared" si="1"/>
        <v>spinarak</v>
      </c>
    </row>
    <row r="233" ht="31.5" customHeight="1">
      <c r="A233" s="42">
        <v>232.0</v>
      </c>
      <c r="B233" s="42">
        <v>1.0</v>
      </c>
      <c r="C233" s="42">
        <v>8.0</v>
      </c>
      <c r="D233" s="42">
        <v>21.0</v>
      </c>
      <c r="E233" s="42">
        <v>4.0</v>
      </c>
      <c r="F233" s="42">
        <v>3.0</v>
      </c>
      <c r="G233" s="43" t="str">
        <f>ifna(VLookup(V233,Shiny!B:C, 2, 0),"")</f>
        <v/>
      </c>
      <c r="H233" s="64" t="s">
        <v>253</v>
      </c>
      <c r="I233" s="65">
        <v>168.0</v>
      </c>
      <c r="J233" s="47">
        <f>IFNA(VLOOKUP(V233,'Imported Index'!A:B,2,0),1)</f>
        <v>1</v>
      </c>
      <c r="K233" s="44"/>
      <c r="L233" s="44"/>
      <c r="M233" s="48" t="str">
        <f>ifna(IMAGE("https://pokejungle.net/sprites/typeico/"&amp;lower(VLookup(V233,Type!C:E, 2, 0)&amp;".png")),"")</f>
        <v/>
      </c>
      <c r="N233" s="48" t="str">
        <f>ifna(IMAGE("https://pokejungle.net/sprites/typeico/"&amp;lower(VLookup(V233,Type!C:E, 3, 0)&amp;".png")),"")</f>
        <v/>
      </c>
      <c r="O233" s="66"/>
      <c r="P233" s="66"/>
      <c r="Q233" s="49" t="str">
        <f>ifna(VLookup(V233, Dex!F:K, 3, 0),"")</f>
        <v/>
      </c>
      <c r="R233" s="49">
        <f>ifna(VLookup(V233, Dex!F:K, 4, 0),"")</f>
        <v>168</v>
      </c>
      <c r="S233" s="50" t="str">
        <f>ifna(VLookup(V233, Dex!F:K, 5, 0),"")</f>
        <v/>
      </c>
      <c r="T233" s="49" t="str">
        <f>ifna(VLookup(V233, Dex!F:K, 6, 0),"")</f>
        <v>K002</v>
      </c>
      <c r="U233" s="51">
        <f>ifna(VLookup(V233, Dex!F:L, 7, 0),"")</f>
        <v>59</v>
      </c>
      <c r="V233" s="66" t="str">
        <f t="shared" si="1"/>
        <v>ariados</v>
      </c>
    </row>
    <row r="234" ht="31.5" customHeight="1">
      <c r="A234" s="52">
        <v>233.0</v>
      </c>
      <c r="B234" s="52">
        <v>1.0</v>
      </c>
      <c r="C234" s="52">
        <v>8.0</v>
      </c>
      <c r="D234" s="52">
        <v>22.0</v>
      </c>
      <c r="E234" s="52">
        <v>4.0</v>
      </c>
      <c r="F234" s="52">
        <v>4.0</v>
      </c>
      <c r="G234" s="53" t="str">
        <f>ifna(VLookup(V234,Shiny!B:C, 2, 0),"")</f>
        <v/>
      </c>
      <c r="H234" s="54" t="s">
        <v>254</v>
      </c>
      <c r="I234" s="55">
        <v>169.0</v>
      </c>
      <c r="J234" s="56">
        <f>IFNA(VLOOKUP(V234,'Imported Index'!A:B,2,0),1)</f>
        <v>1</v>
      </c>
      <c r="K234" s="58"/>
      <c r="L234" s="58"/>
      <c r="M234" s="59" t="str">
        <f>ifna(IMAGE("https://pokejungle.net/sprites/typeico/"&amp;lower(VLookup(V234,Type!C:E, 2, 0)&amp;".png")),"")</f>
        <v/>
      </c>
      <c r="N234" s="59" t="str">
        <f>ifna(IMAGE("https://pokejungle.net/sprites/typeico/"&amp;lower(VLookup(V234,Type!C:E, 3, 0)&amp;".png")),"")</f>
        <v/>
      </c>
      <c r="O234" s="60"/>
      <c r="P234" s="60"/>
      <c r="Q234" s="61" t="str">
        <f>ifna(VLookup(V234, Dex!F:K, 3, 0),"")</f>
        <v>C146</v>
      </c>
      <c r="R234" s="61">
        <f>ifna(VLookup(V234, Dex!F:K, 4, 0),"")</f>
        <v>169</v>
      </c>
      <c r="S234" s="62">
        <f>ifna(VLookup(V234, Dex!F:K, 5, 0),"")</f>
        <v>36</v>
      </c>
      <c r="T234" s="61" t="str">
        <f>ifna(VLookup(V234, Dex!F:K, 6, 0),"")</f>
        <v/>
      </c>
      <c r="U234" s="63" t="str">
        <f>ifna(VLookup(V234, Dex!F:L, 7, 0),"")</f>
        <v>H096</v>
      </c>
      <c r="V234" s="60" t="str">
        <f t="shared" si="1"/>
        <v>crobat</v>
      </c>
    </row>
    <row r="235" ht="31.5" customHeight="1">
      <c r="A235" s="42">
        <v>234.0</v>
      </c>
      <c r="B235" s="42">
        <v>1.0</v>
      </c>
      <c r="C235" s="42">
        <v>8.0</v>
      </c>
      <c r="D235" s="42">
        <v>23.0</v>
      </c>
      <c r="E235" s="42">
        <v>4.0</v>
      </c>
      <c r="F235" s="42">
        <v>5.0</v>
      </c>
      <c r="G235" s="43" t="str">
        <f>ifna(VLookup(V235,Shiny!B:C, 2, 0),"")</f>
        <v/>
      </c>
      <c r="H235" s="64" t="s">
        <v>255</v>
      </c>
      <c r="I235" s="65">
        <v>170.0</v>
      </c>
      <c r="J235" s="47">
        <f>IFNA(VLOOKUP(V235,'Imported Index'!A:B,2,0),1)</f>
        <v>1</v>
      </c>
      <c r="K235" s="44"/>
      <c r="L235" s="44"/>
      <c r="M235" s="48" t="str">
        <f>ifna(IMAGE("https://pokejungle.net/sprites/typeico/"&amp;lower(VLookup(V235,Type!C:E, 2, 0)&amp;".png")),"")</f>
        <v/>
      </c>
      <c r="N235" s="48" t="str">
        <f>ifna(IMAGE("https://pokejungle.net/sprites/typeico/"&amp;lower(VLookup(V235,Type!C:E, 3, 0)&amp;".png")),"")</f>
        <v/>
      </c>
      <c r="O235" s="66"/>
      <c r="P235" s="66"/>
      <c r="Q235" s="49">
        <f>ifna(VLookup(V235, Dex!F:K, 3, 0),"")</f>
        <v>220</v>
      </c>
      <c r="R235" s="49">
        <f>ifna(VLookup(V235, Dex!F:K, 4, 0),"")</f>
        <v>170</v>
      </c>
      <c r="S235" s="50" t="str">
        <f>ifna(VLookup(V235, Dex!F:K, 5, 0),"")</f>
        <v/>
      </c>
      <c r="T235" s="49" t="str">
        <f>ifna(VLookup(V235, Dex!F:K, 6, 0),"")</f>
        <v>B078</v>
      </c>
      <c r="U235" s="51" t="str">
        <f>ifna(VLookup(V235, Dex!F:L, 7, 0),"")</f>
        <v/>
      </c>
      <c r="V235" s="66" t="str">
        <f t="shared" si="1"/>
        <v>chinchou</v>
      </c>
    </row>
    <row r="236" ht="31.5" customHeight="1">
      <c r="A236" s="52">
        <v>235.0</v>
      </c>
      <c r="B236" s="52">
        <v>1.0</v>
      </c>
      <c r="C236" s="52">
        <v>8.0</v>
      </c>
      <c r="D236" s="52">
        <v>24.0</v>
      </c>
      <c r="E236" s="52">
        <v>4.0</v>
      </c>
      <c r="F236" s="52">
        <v>6.0</v>
      </c>
      <c r="G236" s="53" t="str">
        <f>ifna(VLookup(V236,Shiny!B:C, 2, 0),"")</f>
        <v/>
      </c>
      <c r="H236" s="54" t="s">
        <v>256</v>
      </c>
      <c r="I236" s="55">
        <v>171.0</v>
      </c>
      <c r="J236" s="56">
        <f>IFNA(VLOOKUP(V236,'Imported Index'!A:B,2,0),1)</f>
        <v>1</v>
      </c>
      <c r="K236" s="58"/>
      <c r="L236" s="58"/>
      <c r="M236" s="59" t="str">
        <f>ifna(IMAGE("https://pokejungle.net/sprites/typeico/"&amp;lower(VLookup(V236,Type!C:E, 2, 0)&amp;".png")),"")</f>
        <v/>
      </c>
      <c r="N236" s="59" t="str">
        <f>ifna(IMAGE("https://pokejungle.net/sprites/typeico/"&amp;lower(VLookup(V236,Type!C:E, 3, 0)&amp;".png")),"")</f>
        <v/>
      </c>
      <c r="O236" s="60"/>
      <c r="P236" s="60"/>
      <c r="Q236" s="61">
        <f>ifna(VLookup(V236, Dex!F:K, 3, 0),"")</f>
        <v>221</v>
      </c>
      <c r="R236" s="61">
        <f>ifna(VLookup(V236, Dex!F:K, 4, 0),"")</f>
        <v>171</v>
      </c>
      <c r="S236" s="62" t="str">
        <f>ifna(VLookup(V236, Dex!F:K, 5, 0),"")</f>
        <v/>
      </c>
      <c r="T236" s="61" t="str">
        <f>ifna(VLookup(V236, Dex!F:K, 6, 0),"")</f>
        <v>B079</v>
      </c>
      <c r="U236" s="63" t="str">
        <f>ifna(VLookup(V236, Dex!F:L, 7, 0),"")</f>
        <v/>
      </c>
      <c r="V236" s="60" t="str">
        <f t="shared" si="1"/>
        <v>lanturn</v>
      </c>
    </row>
    <row r="237" ht="31.5" customHeight="1">
      <c r="A237" s="42">
        <v>236.0</v>
      </c>
      <c r="B237" s="42">
        <v>1.0</v>
      </c>
      <c r="C237" s="42">
        <v>8.0</v>
      </c>
      <c r="D237" s="42">
        <v>25.0</v>
      </c>
      <c r="E237" s="42">
        <v>5.0</v>
      </c>
      <c r="F237" s="42">
        <v>1.0</v>
      </c>
      <c r="G237" s="43" t="str">
        <f>ifna(VLookup(V237,Shiny!B:C, 2, 0),"")</f>
        <v/>
      </c>
      <c r="H237" s="64" t="s">
        <v>257</v>
      </c>
      <c r="I237" s="65">
        <v>172.0</v>
      </c>
      <c r="J237" s="47">
        <f>IFNA(VLOOKUP(V237,'Imported Index'!A:B,2,0),1)</f>
        <v>1</v>
      </c>
      <c r="K237" s="69"/>
      <c r="L237" s="44"/>
      <c r="M237" s="48" t="str">
        <f>ifna(IMAGE("https://pokejungle.net/sprites/typeico/"&amp;lower(VLookup(V237,Type!C:E, 2, 0)&amp;".png")),"")</f>
        <v/>
      </c>
      <c r="N237" s="48" t="str">
        <f>ifna(IMAGE("https://pokejungle.net/sprites/typeico/"&amp;lower(VLookup(V237,Type!C:E, 3, 0)&amp;".png")),"")</f>
        <v/>
      </c>
      <c r="O237" s="66"/>
      <c r="P237" s="66"/>
      <c r="Q237" s="49">
        <f>ifna(VLookup(V237, Dex!F:K, 3, 0),"")</f>
        <v>193</v>
      </c>
      <c r="R237" s="49">
        <f>ifna(VLookup(V237, Dex!F:K, 4, 0),"")</f>
        <v>172</v>
      </c>
      <c r="S237" s="50">
        <f>ifna(VLookup(V237, Dex!F:K, 5, 0),"")</f>
        <v>55</v>
      </c>
      <c r="T237" s="49" t="str">
        <f>ifna(VLookup(V237, Dex!F:K, 6, 0),"")</f>
        <v>P073</v>
      </c>
      <c r="U237" s="51">
        <f>ifna(VLookup(V237, Dex!F:L, 7, 0),"")</f>
        <v>52</v>
      </c>
      <c r="V237" s="66" t="str">
        <f t="shared" si="1"/>
        <v>pichu</v>
      </c>
    </row>
    <row r="238" ht="31.5" customHeight="1">
      <c r="A238" s="52">
        <v>237.0</v>
      </c>
      <c r="B238" s="52">
        <v>1.0</v>
      </c>
      <c r="C238" s="52">
        <v>8.0</v>
      </c>
      <c r="D238" s="52">
        <v>26.0</v>
      </c>
      <c r="E238" s="52">
        <v>5.0</v>
      </c>
      <c r="F238" s="52">
        <v>2.0</v>
      </c>
      <c r="G238" s="53" t="str">
        <f>ifna(VLookup(V238,Shiny!B:C, 2, 0),"")</f>
        <v/>
      </c>
      <c r="H238" s="54" t="s">
        <v>258</v>
      </c>
      <c r="I238" s="55">
        <v>173.0</v>
      </c>
      <c r="J238" s="56">
        <f>IFNA(VLOOKUP(V238,'Imported Index'!A:B,2,0),1)</f>
        <v>1</v>
      </c>
      <c r="K238" s="58"/>
      <c r="L238" s="58"/>
      <c r="M238" s="59" t="str">
        <f>ifna(IMAGE("https://pokejungle.net/sprites/typeico/"&amp;lower(VLookup(V238,Type!C:E, 2, 0)&amp;".png")),"")</f>
        <v/>
      </c>
      <c r="N238" s="59" t="str">
        <f>ifna(IMAGE("https://pokejungle.net/sprites/typeico/"&amp;lower(VLookup(V238,Type!C:E, 3, 0)&amp;".png")),"")</f>
        <v/>
      </c>
      <c r="O238" s="60"/>
      <c r="P238" s="60"/>
      <c r="Q238" s="61">
        <f>ifna(VLookup(V238, Dex!F:K, 3, 0),"")</f>
        <v>254</v>
      </c>
      <c r="R238" s="61">
        <f>ifna(VLookup(V238, Dex!F:K, 4, 0),"")</f>
        <v>173</v>
      </c>
      <c r="S238" s="62">
        <f>ifna(VLookup(V238, Dex!F:K, 5, 0),"")</f>
        <v>199</v>
      </c>
      <c r="T238" s="61" t="str">
        <f>ifna(VLookup(V238, Dex!F:K, 6, 0),"")</f>
        <v>K151</v>
      </c>
      <c r="U238" s="63">
        <f>ifna(VLookup(V238, Dex!F:L, 7, 0),"")</f>
        <v>55</v>
      </c>
      <c r="V238" s="60" t="str">
        <f t="shared" si="1"/>
        <v>cleffa</v>
      </c>
    </row>
    <row r="239" ht="31.5" customHeight="1">
      <c r="A239" s="42">
        <v>238.0</v>
      </c>
      <c r="B239" s="42">
        <v>1.0</v>
      </c>
      <c r="C239" s="42">
        <v>8.0</v>
      </c>
      <c r="D239" s="42">
        <v>27.0</v>
      </c>
      <c r="E239" s="42">
        <v>5.0</v>
      </c>
      <c r="F239" s="42">
        <v>3.0</v>
      </c>
      <c r="G239" s="43" t="str">
        <f>ifna(VLookup(V239,Shiny!B:C, 2, 0),"")</f>
        <v/>
      </c>
      <c r="H239" s="64" t="s">
        <v>259</v>
      </c>
      <c r="I239" s="65">
        <v>174.0</v>
      </c>
      <c r="J239" s="47">
        <f>IFNA(VLOOKUP(V239,'Imported Index'!A:B,2,0),1)</f>
        <v>1</v>
      </c>
      <c r="K239" s="69"/>
      <c r="L239" s="44"/>
      <c r="M239" s="48" t="str">
        <f>ifna(IMAGE("https://pokejungle.net/sprites/typeico/"&amp;lower(VLookup(V239,Type!C:E, 2, 0)&amp;".png")),"")</f>
        <v/>
      </c>
      <c r="N239" s="48" t="str">
        <f>ifna(IMAGE("https://pokejungle.net/sprites/typeico/"&amp;lower(VLookup(V239,Type!C:E, 3, 0)&amp;".png")),"")</f>
        <v/>
      </c>
      <c r="O239" s="66"/>
      <c r="P239" s="66"/>
      <c r="Q239" s="49" t="str">
        <f>ifna(VLookup(V239, Dex!F:K, 3, 0),"")</f>
        <v>A011</v>
      </c>
      <c r="R239" s="49">
        <f>ifna(VLookup(V239, Dex!F:K, 4, 0),"")</f>
        <v>174</v>
      </c>
      <c r="S239" s="50" t="str">
        <f>ifna(VLookup(V239, Dex!F:K, 5, 0),"")</f>
        <v/>
      </c>
      <c r="T239" s="49" t="str">
        <f>ifna(VLookup(V239, Dex!F:K, 6, 0),"")</f>
        <v>P059</v>
      </c>
      <c r="U239" s="51" t="str">
        <f>ifna(VLookup(V239, Dex!F:L, 7, 0),"")</f>
        <v>H076</v>
      </c>
      <c r="V239" s="66" t="str">
        <f t="shared" si="1"/>
        <v>igglybuff</v>
      </c>
    </row>
    <row r="240" ht="31.5" customHeight="1">
      <c r="A240" s="52">
        <v>239.0</v>
      </c>
      <c r="B240" s="52">
        <v>1.0</v>
      </c>
      <c r="C240" s="52">
        <v>8.0</v>
      </c>
      <c r="D240" s="52">
        <v>28.0</v>
      </c>
      <c r="E240" s="52">
        <v>5.0</v>
      </c>
      <c r="F240" s="52">
        <v>4.0</v>
      </c>
      <c r="G240" s="53" t="str">
        <f>ifna(VLookup(V240,Shiny!B:C, 2, 0),"")</f>
        <v/>
      </c>
      <c r="H240" s="54" t="s">
        <v>260</v>
      </c>
      <c r="I240" s="55">
        <v>175.0</v>
      </c>
      <c r="J240" s="56">
        <f>IFNA(VLOOKUP(V240,'Imported Index'!A:B,2,0),1)</f>
        <v>1</v>
      </c>
      <c r="K240" s="58"/>
      <c r="L240" s="58"/>
      <c r="M240" s="59" t="str">
        <f>ifna(IMAGE("https://pokejungle.net/sprites/typeico/"&amp;lower(VLookup(V240,Type!C:E, 2, 0)&amp;".png")),"")</f>
        <v/>
      </c>
      <c r="N240" s="59" t="str">
        <f>ifna(IMAGE("https://pokejungle.net/sprites/typeico/"&amp;lower(VLookup(V240,Type!C:E, 3, 0)&amp;".png")),"")</f>
        <v/>
      </c>
      <c r="O240" s="60"/>
      <c r="P240" s="60"/>
      <c r="Q240" s="61">
        <f>ifna(VLookup(V240, Dex!F:K, 3, 0),"")</f>
        <v>257</v>
      </c>
      <c r="R240" s="61">
        <f>ifna(VLookup(V240, Dex!F:K, 4, 0),"")</f>
        <v>175</v>
      </c>
      <c r="S240" s="62">
        <f>ifna(VLookup(V240, Dex!F:K, 5, 0),"")</f>
        <v>127</v>
      </c>
      <c r="T240" s="61" t="str">
        <f>ifna(VLookup(V240, Dex!F:K, 6, 0),"")</f>
        <v/>
      </c>
      <c r="U240" s="63" t="str">
        <f>ifna(VLookup(V240, Dex!F:L, 7, 0),"")</f>
        <v/>
      </c>
      <c r="V240" s="60" t="str">
        <f t="shared" si="1"/>
        <v>togepi</v>
      </c>
    </row>
    <row r="241" ht="31.5" customHeight="1">
      <c r="A241" s="42">
        <v>240.0</v>
      </c>
      <c r="B241" s="42">
        <v>1.0</v>
      </c>
      <c r="C241" s="42">
        <v>8.0</v>
      </c>
      <c r="D241" s="42">
        <v>29.0</v>
      </c>
      <c r="E241" s="42">
        <v>5.0</v>
      </c>
      <c r="F241" s="42">
        <v>5.0</v>
      </c>
      <c r="G241" s="43" t="str">
        <f>ifna(VLookup(V241,Shiny!B:C, 2, 0),"")</f>
        <v/>
      </c>
      <c r="H241" s="64" t="s">
        <v>261</v>
      </c>
      <c r="I241" s="65">
        <v>176.0</v>
      </c>
      <c r="J241" s="47">
        <f>IFNA(VLOOKUP(V241,'Imported Index'!A:B,2,0),1)</f>
        <v>1</v>
      </c>
      <c r="K241" s="67"/>
      <c r="L241" s="44"/>
      <c r="M241" s="48" t="str">
        <f>ifna(IMAGE("https://pokejungle.net/sprites/typeico/"&amp;lower(VLookup(V241,Type!C:E, 2, 0)&amp;".png")),"")</f>
        <v/>
      </c>
      <c r="N241" s="48" t="str">
        <f>ifna(IMAGE("https://pokejungle.net/sprites/typeico/"&amp;lower(VLookup(V241,Type!C:E, 3, 0)&amp;".png")),"")</f>
        <v/>
      </c>
      <c r="O241" s="66"/>
      <c r="P241" s="66"/>
      <c r="Q241" s="49">
        <f>ifna(VLookup(V241, Dex!F:K, 3, 0),"")</f>
        <v>258</v>
      </c>
      <c r="R241" s="49">
        <f>ifna(VLookup(V241, Dex!F:K, 4, 0),"")</f>
        <v>176</v>
      </c>
      <c r="S241" s="50">
        <f>ifna(VLookup(V241, Dex!F:K, 5, 0),"")</f>
        <v>128</v>
      </c>
      <c r="T241" s="49" t="str">
        <f>ifna(VLookup(V241, Dex!F:K, 6, 0),"")</f>
        <v/>
      </c>
      <c r="U241" s="51" t="str">
        <f>ifna(VLookup(V241, Dex!F:L, 7, 0),"")</f>
        <v/>
      </c>
      <c r="V241" s="66" t="str">
        <f t="shared" si="1"/>
        <v>togetic</v>
      </c>
    </row>
    <row r="242" ht="31.5" customHeight="1">
      <c r="A242" s="52">
        <v>241.0</v>
      </c>
      <c r="B242" s="52">
        <v>1.0</v>
      </c>
      <c r="C242" s="52">
        <v>8.0</v>
      </c>
      <c r="D242" s="52">
        <v>30.0</v>
      </c>
      <c r="E242" s="52">
        <v>5.0</v>
      </c>
      <c r="F242" s="52">
        <v>6.0</v>
      </c>
      <c r="G242" s="53" t="str">
        <f>ifna(VLookup(V242,Shiny!B:C, 2, 0),"")</f>
        <v/>
      </c>
      <c r="H242" s="54" t="s">
        <v>262</v>
      </c>
      <c r="I242" s="55">
        <v>177.0</v>
      </c>
      <c r="J242" s="56">
        <f>IFNA(VLOOKUP(V242,'Imported Index'!A:B,2,0),1)</f>
        <v>1</v>
      </c>
      <c r="K242" s="58"/>
      <c r="L242" s="58"/>
      <c r="M242" s="59" t="str">
        <f>ifna(IMAGE("https://pokejungle.net/sprites/typeico/"&amp;lower(VLookup(V242,Type!C:E, 2, 0)&amp;".png")),"")</f>
        <v/>
      </c>
      <c r="N242" s="59" t="str">
        <f>ifna(IMAGE("https://pokejungle.net/sprites/typeico/"&amp;lower(VLookup(V242,Type!C:E, 3, 0)&amp;".png")),"")</f>
        <v/>
      </c>
      <c r="O242" s="60"/>
      <c r="P242" s="60"/>
      <c r="Q242" s="61">
        <f>ifna(VLookup(V242, Dex!F:K, 3, 0),"")</f>
        <v>92</v>
      </c>
      <c r="R242" s="61">
        <f>ifna(VLookup(V242, Dex!F:K, 4, 0),"")</f>
        <v>177</v>
      </c>
      <c r="S242" s="62" t="str">
        <f>ifna(VLookup(V242, Dex!F:K, 5, 0),"")</f>
        <v/>
      </c>
      <c r="T242" s="61" t="str">
        <f>ifna(VLookup(V242, Dex!F:K, 6, 0),"")</f>
        <v/>
      </c>
      <c r="U242" s="63" t="str">
        <f>ifna(VLookup(V242, Dex!F:L, 7, 0),"")</f>
        <v/>
      </c>
      <c r="V242" s="60" t="str">
        <f t="shared" si="1"/>
        <v>natu</v>
      </c>
    </row>
    <row r="243" ht="31.5" customHeight="1">
      <c r="A243" s="42">
        <v>242.0</v>
      </c>
      <c r="B243" s="42">
        <v>1.0</v>
      </c>
      <c r="C243" s="42">
        <v>9.0</v>
      </c>
      <c r="D243" s="42">
        <v>1.0</v>
      </c>
      <c r="E243" s="42">
        <v>1.0</v>
      </c>
      <c r="F243" s="42">
        <v>1.0</v>
      </c>
      <c r="G243" s="43" t="str">
        <f>ifna(VLookup(V243,Shiny!B:C, 2, 0),"")</f>
        <v/>
      </c>
      <c r="H243" s="64" t="s">
        <v>263</v>
      </c>
      <c r="I243" s="65">
        <v>178.0</v>
      </c>
      <c r="J243" s="47">
        <f>IFNA(VLOOKUP(V243,'Imported Index'!A:B,2,0),1)</f>
        <v>1</v>
      </c>
      <c r="K243" s="44"/>
      <c r="L243" s="44"/>
      <c r="M243" s="48" t="str">
        <f>ifna(IMAGE("https://pokejungle.net/sprites/typeico/"&amp;lower(VLookup(V243,Type!C:E, 2, 0)&amp;".png")),"")</f>
        <v/>
      </c>
      <c r="N243" s="48" t="str">
        <f>ifna(IMAGE("https://pokejungle.net/sprites/typeico/"&amp;lower(VLookup(V243,Type!C:E, 3, 0)&amp;".png")),"")</f>
        <v/>
      </c>
      <c r="O243" s="66"/>
      <c r="P243" s="66"/>
      <c r="Q243" s="49">
        <f>ifna(VLookup(V243, Dex!F:K, 3, 0),"")</f>
        <v>93</v>
      </c>
      <c r="R243" s="49">
        <f>ifna(VLookup(V243, Dex!F:K, 4, 0),"")</f>
        <v>178</v>
      </c>
      <c r="S243" s="50" t="str">
        <f>ifna(VLookup(V243, Dex!F:K, 5, 0),"")</f>
        <v/>
      </c>
      <c r="T243" s="49" t="str">
        <f>ifna(VLookup(V243, Dex!F:K, 6, 0),"")</f>
        <v/>
      </c>
      <c r="U243" s="51" t="str">
        <f>ifna(VLookup(V243, Dex!F:L, 7, 0),"")</f>
        <v/>
      </c>
      <c r="V243" s="66" t="str">
        <f t="shared" si="1"/>
        <v>xatu</v>
      </c>
    </row>
    <row r="244" ht="31.5" customHeight="1">
      <c r="A244" s="52">
        <v>243.0</v>
      </c>
      <c r="B244" s="52">
        <v>1.0</v>
      </c>
      <c r="C244" s="52">
        <v>9.0</v>
      </c>
      <c r="D244" s="52">
        <v>2.0</v>
      </c>
      <c r="E244" s="52">
        <v>1.0</v>
      </c>
      <c r="F244" s="52">
        <v>2.0</v>
      </c>
      <c r="G244" s="53" t="str">
        <f>ifna(VLookup(V244,Shiny!B:C, 2, 0),"")</f>
        <v/>
      </c>
      <c r="H244" s="54" t="s">
        <v>263</v>
      </c>
      <c r="I244" s="55">
        <v>178.0</v>
      </c>
      <c r="J244" s="56">
        <f>IFNA(VLOOKUP(V244,'Imported Index'!A:B,2,0),1)</f>
        <v>1</v>
      </c>
      <c r="K244" s="58"/>
      <c r="L244" s="58"/>
      <c r="M244" s="59" t="str">
        <f>ifna(IMAGE("https://pokejungle.net/sprites/typeico/"&amp;lower(VLookup(V244,Type!C:E, 2, 0)&amp;".png")),"")</f>
        <v/>
      </c>
      <c r="N244" s="59" t="str">
        <f>ifna(IMAGE("https://pokejungle.net/sprites/typeico/"&amp;lower(VLookup(V244,Type!C:E, 3, 0)&amp;".png")),"")</f>
        <v/>
      </c>
      <c r="O244" s="60"/>
      <c r="P244" s="52" t="s">
        <v>80</v>
      </c>
      <c r="Q244" s="61">
        <f>ifna(VLookup(V244, Dex!F:K, 3, 0),"")</f>
        <v>93</v>
      </c>
      <c r="R244" s="61">
        <f>ifna(VLookup(V244, Dex!F:K, 4, 0),"")</f>
        <v>178</v>
      </c>
      <c r="S244" s="62" t="str">
        <f>ifna(VLookup(V244, Dex!F:K, 5, 0),"")</f>
        <v/>
      </c>
      <c r="T244" s="61" t="str">
        <f>ifna(VLookup(V244, Dex!F:K, 6, 0),"")</f>
        <v/>
      </c>
      <c r="U244" s="63" t="str">
        <f>ifna(VLookup(V244, Dex!F:L, 7, 0),"")</f>
        <v/>
      </c>
      <c r="V244" s="60" t="str">
        <f t="shared" si="1"/>
        <v>xatu-f</v>
      </c>
    </row>
    <row r="245" ht="31.5" customHeight="1">
      <c r="A245" s="42">
        <v>244.0</v>
      </c>
      <c r="B245" s="42">
        <v>1.0</v>
      </c>
      <c r="C245" s="42">
        <v>9.0</v>
      </c>
      <c r="D245" s="42">
        <v>3.0</v>
      </c>
      <c r="E245" s="42">
        <v>1.0</v>
      </c>
      <c r="F245" s="42">
        <v>3.0</v>
      </c>
      <c r="G245" s="43" t="str">
        <f>ifna(VLookup(V245,Shiny!B:C, 2, 0),"")</f>
        <v/>
      </c>
      <c r="H245" s="64" t="s">
        <v>264</v>
      </c>
      <c r="I245" s="65">
        <v>179.0</v>
      </c>
      <c r="J245" s="47">
        <f>IFNA(VLOOKUP(V245,'Imported Index'!A:B,2,0),1)</f>
        <v>1</v>
      </c>
      <c r="K245" s="69"/>
      <c r="L245" s="44"/>
      <c r="M245" s="48" t="str">
        <f>ifna(IMAGE("https://pokejungle.net/sprites/typeico/"&amp;lower(VLookup(V245,Type!C:E, 2, 0)&amp;".png")),"")</f>
        <v/>
      </c>
      <c r="N245" s="48" t="str">
        <f>ifna(IMAGE("https://pokejungle.net/sprites/typeico/"&amp;lower(VLookup(V245,Type!C:E, 3, 0)&amp;".png")),"")</f>
        <v/>
      </c>
      <c r="O245" s="66"/>
      <c r="P245" s="66"/>
      <c r="Q245" s="49" t="str">
        <f>ifna(VLookup(V245, Dex!F:K, 3, 0),"")</f>
        <v/>
      </c>
      <c r="R245" s="49">
        <f>ifna(VLookup(V245, Dex!F:K, 4, 0),"")</f>
        <v>179</v>
      </c>
      <c r="S245" s="50" t="str">
        <f>ifna(VLookup(V245, Dex!F:K, 5, 0),"")</f>
        <v/>
      </c>
      <c r="T245" s="49" t="str">
        <f>ifna(VLookup(V245, Dex!F:K, 6, 0),"")</f>
        <v>P101</v>
      </c>
      <c r="U245" s="51">
        <f>ifna(VLookup(V245, Dex!F:L, 7, 0),"")</f>
        <v>24</v>
      </c>
      <c r="V245" s="66" t="str">
        <f t="shared" si="1"/>
        <v>mareep</v>
      </c>
    </row>
    <row r="246" ht="31.5" customHeight="1">
      <c r="A246" s="52">
        <v>245.0</v>
      </c>
      <c r="B246" s="52">
        <v>1.0</v>
      </c>
      <c r="C246" s="52">
        <v>9.0</v>
      </c>
      <c r="D246" s="52">
        <v>4.0</v>
      </c>
      <c r="E246" s="52">
        <v>1.0</v>
      </c>
      <c r="F246" s="52">
        <v>4.0</v>
      </c>
      <c r="G246" s="53" t="str">
        <f>ifna(VLookup(V246,Shiny!B:C, 2, 0),"")</f>
        <v/>
      </c>
      <c r="H246" s="54" t="s">
        <v>265</v>
      </c>
      <c r="I246" s="55">
        <v>180.0</v>
      </c>
      <c r="J246" s="56">
        <f>IFNA(VLOOKUP(V246,'Imported Index'!A:B,2,0),1)</f>
        <v>1</v>
      </c>
      <c r="K246" s="68"/>
      <c r="L246" s="58"/>
      <c r="M246" s="59" t="str">
        <f>ifna(IMAGE("https://pokejungle.net/sprites/typeico/"&amp;lower(VLookup(V246,Type!C:E, 2, 0)&amp;".png")),"")</f>
        <v/>
      </c>
      <c r="N246" s="59" t="str">
        <f>ifna(IMAGE("https://pokejungle.net/sprites/typeico/"&amp;lower(VLookup(V246,Type!C:E, 3, 0)&amp;".png")),"")</f>
        <v/>
      </c>
      <c r="O246" s="60"/>
      <c r="P246" s="60"/>
      <c r="Q246" s="61" t="str">
        <f>ifna(VLookup(V246, Dex!F:K, 3, 0),"")</f>
        <v/>
      </c>
      <c r="R246" s="61">
        <f>ifna(VLookup(V246, Dex!F:K, 4, 0),"")</f>
        <v>180</v>
      </c>
      <c r="S246" s="62" t="str">
        <f>ifna(VLookup(V246, Dex!F:K, 5, 0),"")</f>
        <v/>
      </c>
      <c r="T246" s="61" t="str">
        <f>ifna(VLookup(V246, Dex!F:K, 6, 0),"")</f>
        <v>P102</v>
      </c>
      <c r="U246" s="63">
        <f>ifna(VLookup(V246, Dex!F:L, 7, 0),"")</f>
        <v>25</v>
      </c>
      <c r="V246" s="60" t="str">
        <f t="shared" si="1"/>
        <v>flaaffy</v>
      </c>
    </row>
    <row r="247" ht="31.5" customHeight="1">
      <c r="A247" s="42">
        <v>246.0</v>
      </c>
      <c r="B247" s="42">
        <v>1.0</v>
      </c>
      <c r="C247" s="42">
        <v>9.0</v>
      </c>
      <c r="D247" s="42">
        <v>5.0</v>
      </c>
      <c r="E247" s="42">
        <v>1.0</v>
      </c>
      <c r="F247" s="42">
        <v>5.0</v>
      </c>
      <c r="G247" s="43" t="str">
        <f>ifna(VLookup(V247,Shiny!B:C, 2, 0),"")</f>
        <v/>
      </c>
      <c r="H247" s="64" t="s">
        <v>266</v>
      </c>
      <c r="I247" s="65">
        <v>181.0</v>
      </c>
      <c r="J247" s="47">
        <f>IFNA(VLOOKUP(V247,'Imported Index'!A:B,2,0),1)</f>
        <v>1</v>
      </c>
      <c r="K247" s="69"/>
      <c r="L247" s="44"/>
      <c r="M247" s="48" t="str">
        <f>ifna(IMAGE("https://pokejungle.net/sprites/typeico/"&amp;lower(VLookup(V247,Type!C:E, 2, 0)&amp;".png")),"")</f>
        <v/>
      </c>
      <c r="N247" s="48" t="str">
        <f>ifna(IMAGE("https://pokejungle.net/sprites/typeico/"&amp;lower(VLookup(V247,Type!C:E, 3, 0)&amp;".png")),"")</f>
        <v/>
      </c>
      <c r="O247" s="66"/>
      <c r="P247" s="66"/>
      <c r="Q247" s="49" t="str">
        <f>ifna(VLookup(V247, Dex!F:K, 3, 0),"")</f>
        <v/>
      </c>
      <c r="R247" s="49">
        <f>ifna(VLookup(V247, Dex!F:K, 4, 0),"")</f>
        <v>181</v>
      </c>
      <c r="S247" s="50" t="str">
        <f>ifna(VLookup(V247, Dex!F:K, 5, 0),"")</f>
        <v/>
      </c>
      <c r="T247" s="49" t="str">
        <f>ifna(VLookup(V247, Dex!F:K, 6, 0),"")</f>
        <v>P103</v>
      </c>
      <c r="U247" s="51">
        <f>ifna(VLookup(V247, Dex!F:L, 7, 0),"")</f>
        <v>26</v>
      </c>
      <c r="V247" s="66" t="str">
        <f t="shared" si="1"/>
        <v>ampharos</v>
      </c>
    </row>
    <row r="248" ht="31.5" customHeight="1">
      <c r="A248" s="52">
        <v>247.0</v>
      </c>
      <c r="B248" s="52">
        <v>1.0</v>
      </c>
      <c r="C248" s="52">
        <v>9.0</v>
      </c>
      <c r="D248" s="52">
        <v>6.0</v>
      </c>
      <c r="E248" s="52">
        <v>1.0</v>
      </c>
      <c r="F248" s="52">
        <v>6.0</v>
      </c>
      <c r="G248" s="53" t="str">
        <f>ifna(VLookup(V248,Shiny!B:C, 2, 0),"")</f>
        <v/>
      </c>
      <c r="H248" s="54" t="s">
        <v>267</v>
      </c>
      <c r="I248" s="55">
        <v>182.0</v>
      </c>
      <c r="J248" s="56">
        <f>IFNA(VLOOKUP(V248,'Imported Index'!A:B,2,0),1)</f>
        <v>1</v>
      </c>
      <c r="K248" s="58"/>
      <c r="L248" s="58"/>
      <c r="M248" s="59" t="str">
        <f>ifna(IMAGE("https://pokejungle.net/sprites/typeico/"&amp;lower(VLookup(V248,Type!C:E, 2, 0)&amp;".png")),"")</f>
        <v/>
      </c>
      <c r="N248" s="59" t="str">
        <f>ifna(IMAGE("https://pokejungle.net/sprites/typeico/"&amp;lower(VLookup(V248,Type!C:E, 3, 0)&amp;".png")),"")</f>
        <v/>
      </c>
      <c r="O248" s="60"/>
      <c r="P248" s="60"/>
      <c r="Q248" s="61">
        <f>ifna(VLookup(V248, Dex!F:K, 3, 0),"")</f>
        <v>58</v>
      </c>
      <c r="R248" s="61">
        <f>ifna(VLookup(V248, Dex!F:K, 4, 0),"")</f>
        <v>182</v>
      </c>
      <c r="S248" s="62" t="str">
        <f>ifna(VLookup(V248, Dex!F:K, 5, 0),"")</f>
        <v/>
      </c>
      <c r="T248" s="61" t="str">
        <f>ifna(VLookup(V248, Dex!F:K, 6, 0),"")</f>
        <v>B065</v>
      </c>
      <c r="U248" s="63" t="str">
        <f>ifna(VLookup(V248, Dex!F:L, 7, 0),"")</f>
        <v/>
      </c>
      <c r="V248" s="60" t="str">
        <f t="shared" si="1"/>
        <v>bellossom</v>
      </c>
    </row>
    <row r="249" ht="31.5" customHeight="1">
      <c r="A249" s="42">
        <v>248.0</v>
      </c>
      <c r="B249" s="42">
        <v>1.0</v>
      </c>
      <c r="C249" s="42">
        <v>9.0</v>
      </c>
      <c r="D249" s="42">
        <v>7.0</v>
      </c>
      <c r="E249" s="42">
        <v>2.0</v>
      </c>
      <c r="F249" s="42">
        <v>1.0</v>
      </c>
      <c r="G249" s="43" t="str">
        <f>ifna(VLookup(V249,Shiny!B:C, 2, 0),"")</f>
        <v/>
      </c>
      <c r="H249" s="64" t="s">
        <v>268</v>
      </c>
      <c r="I249" s="65">
        <v>183.0</v>
      </c>
      <c r="J249" s="47">
        <f>IFNA(VLOOKUP(V249,'Imported Index'!A:B,2,0),1)</f>
        <v>1</v>
      </c>
      <c r="K249" s="69"/>
      <c r="L249" s="44"/>
      <c r="M249" s="48" t="str">
        <f>ifna(IMAGE("https://pokejungle.net/sprites/typeico/"&amp;lower(VLookup(V249,Type!C:E, 2, 0)&amp;".png")),"")</f>
        <v/>
      </c>
      <c r="N249" s="48" t="str">
        <f>ifna(IMAGE("https://pokejungle.net/sprites/typeico/"&amp;lower(VLookup(V249,Type!C:E, 3, 0)&amp;".png")),"")</f>
        <v/>
      </c>
      <c r="O249" s="66"/>
      <c r="P249" s="66"/>
      <c r="Q249" s="49" t="str">
        <f>ifna(VLookup(V249, Dex!F:K, 3, 0),"")</f>
        <v>A140</v>
      </c>
      <c r="R249" s="49">
        <f>ifna(VLookup(V249, Dex!F:K, 4, 0),"")</f>
        <v>183</v>
      </c>
      <c r="S249" s="50" t="str">
        <f>ifna(VLookup(V249, Dex!F:K, 5, 0),"")</f>
        <v/>
      </c>
      <c r="T249" s="49" t="str">
        <f>ifna(VLookup(V249, Dex!F:K, 6, 0),"")</f>
        <v>P047</v>
      </c>
      <c r="U249" s="51" t="str">
        <f>ifna(VLookup(V249, Dex!F:L, 7, 0),"")</f>
        <v/>
      </c>
      <c r="V249" s="66" t="str">
        <f t="shared" si="1"/>
        <v>marill</v>
      </c>
    </row>
    <row r="250" ht="31.5" customHeight="1">
      <c r="A250" s="52">
        <v>249.0</v>
      </c>
      <c r="B250" s="52">
        <v>1.0</v>
      </c>
      <c r="C250" s="52">
        <v>9.0</v>
      </c>
      <c r="D250" s="52">
        <v>8.0</v>
      </c>
      <c r="E250" s="52">
        <v>2.0</v>
      </c>
      <c r="F250" s="52">
        <v>2.0</v>
      </c>
      <c r="G250" s="53" t="str">
        <f>ifna(VLookup(V250,Shiny!B:C, 2, 0),"")</f>
        <v/>
      </c>
      <c r="H250" s="54" t="s">
        <v>269</v>
      </c>
      <c r="I250" s="55">
        <v>184.0</v>
      </c>
      <c r="J250" s="56">
        <f>IFNA(VLOOKUP(V250,'Imported Index'!A:B,2,0),1)</f>
        <v>1</v>
      </c>
      <c r="K250" s="68"/>
      <c r="L250" s="58"/>
      <c r="M250" s="59" t="str">
        <f>ifna(IMAGE("https://pokejungle.net/sprites/typeico/"&amp;lower(VLookup(V250,Type!C:E, 2, 0)&amp;".png")),"")</f>
        <v/>
      </c>
      <c r="N250" s="59" t="str">
        <f>ifna(IMAGE("https://pokejungle.net/sprites/typeico/"&amp;lower(VLookup(V250,Type!C:E, 3, 0)&amp;".png")),"")</f>
        <v/>
      </c>
      <c r="O250" s="60"/>
      <c r="P250" s="60"/>
      <c r="Q250" s="61" t="str">
        <f>ifna(VLookup(V250, Dex!F:K, 3, 0),"")</f>
        <v>A141</v>
      </c>
      <c r="R250" s="61">
        <f>ifna(VLookup(V250, Dex!F:K, 4, 0),"")</f>
        <v>184</v>
      </c>
      <c r="S250" s="62" t="str">
        <f>ifna(VLookup(V250, Dex!F:K, 5, 0),"")</f>
        <v/>
      </c>
      <c r="T250" s="61" t="str">
        <f>ifna(VLookup(V250, Dex!F:K, 6, 0),"")</f>
        <v>P048</v>
      </c>
      <c r="U250" s="63" t="str">
        <f>ifna(VLookup(V250, Dex!F:L, 7, 0),"")</f>
        <v/>
      </c>
      <c r="V250" s="60" t="str">
        <f t="shared" si="1"/>
        <v>azumarill</v>
      </c>
    </row>
    <row r="251" ht="31.5" customHeight="1">
      <c r="A251" s="42">
        <v>250.0</v>
      </c>
      <c r="B251" s="42">
        <v>1.0</v>
      </c>
      <c r="C251" s="42">
        <v>9.0</v>
      </c>
      <c r="D251" s="42">
        <v>9.0</v>
      </c>
      <c r="E251" s="42">
        <v>2.0</v>
      </c>
      <c r="F251" s="42">
        <v>3.0</v>
      </c>
      <c r="G251" s="43" t="str">
        <f>ifna(VLookup(V251,Shiny!B:C, 2, 0),"")</f>
        <v/>
      </c>
      <c r="H251" s="64" t="s">
        <v>270</v>
      </c>
      <c r="I251" s="65">
        <v>185.0</v>
      </c>
      <c r="J251" s="47">
        <f>IFNA(VLOOKUP(V251,'Imported Index'!A:B,2,0),1)</f>
        <v>1</v>
      </c>
      <c r="K251" s="69"/>
      <c r="L251" s="44"/>
      <c r="M251" s="48" t="str">
        <f>ifna(IMAGE("https://pokejungle.net/sprites/typeico/"&amp;lower(VLookup(V251,Type!C:E, 2, 0)&amp;".png")),"")</f>
        <v/>
      </c>
      <c r="N251" s="48" t="str">
        <f>ifna(IMAGE("https://pokejungle.net/sprites/typeico/"&amp;lower(VLookup(V251,Type!C:E, 3, 0)&amp;".png")),"")</f>
        <v/>
      </c>
      <c r="O251" s="66"/>
      <c r="P251" s="66"/>
      <c r="Q251" s="49">
        <f>ifna(VLookup(V251, Dex!F:K, 3, 0),"")</f>
        <v>253</v>
      </c>
      <c r="R251" s="49">
        <f>ifna(VLookup(V251, Dex!F:K, 4, 0),"")</f>
        <v>185</v>
      </c>
      <c r="S251" s="50">
        <f>ifna(VLookup(V251, Dex!F:K, 5, 0),"")</f>
        <v>124</v>
      </c>
      <c r="T251" s="49" t="str">
        <f>ifna(VLookup(V251, Dex!F:K, 6, 0),"")</f>
        <v>P088</v>
      </c>
      <c r="U251" s="51" t="str">
        <f>ifna(VLookup(V251, Dex!F:L, 7, 0),"")</f>
        <v/>
      </c>
      <c r="V251" s="66" t="str">
        <f t="shared" si="1"/>
        <v>sudowoodo</v>
      </c>
    </row>
    <row r="252" ht="31.5" customHeight="1">
      <c r="A252" s="52">
        <v>251.0</v>
      </c>
      <c r="B252" s="52">
        <v>1.0</v>
      </c>
      <c r="C252" s="52">
        <v>9.0</v>
      </c>
      <c r="D252" s="52">
        <v>10.0</v>
      </c>
      <c r="E252" s="52">
        <v>2.0</v>
      </c>
      <c r="F252" s="52">
        <v>4.0</v>
      </c>
      <c r="G252" s="53" t="str">
        <f>ifna(VLookup(V252,Shiny!B:C, 2, 0),"")</f>
        <v/>
      </c>
      <c r="H252" s="54" t="s">
        <v>270</v>
      </c>
      <c r="I252" s="55">
        <v>185.0</v>
      </c>
      <c r="J252" s="56">
        <f>IFNA(VLOOKUP(V252,'Imported Index'!A:B,2,0),1)</f>
        <v>1</v>
      </c>
      <c r="K252" s="68"/>
      <c r="L252" s="58"/>
      <c r="M252" s="59" t="str">
        <f>ifna(IMAGE("https://pokejungle.net/sprites/typeico/"&amp;lower(VLookup(V252,Type!C:E, 2, 0)&amp;".png")),"")</f>
        <v/>
      </c>
      <c r="N252" s="59" t="str">
        <f>ifna(IMAGE("https://pokejungle.net/sprites/typeico/"&amp;lower(VLookup(V252,Type!C:E, 3, 0)&amp;".png")),"")</f>
        <v/>
      </c>
      <c r="O252" s="60"/>
      <c r="P252" s="52" t="s">
        <v>80</v>
      </c>
      <c r="Q252" s="61">
        <f>ifna(VLookup(V252, Dex!F:K, 3, 0),"")</f>
        <v>253</v>
      </c>
      <c r="R252" s="61">
        <f>ifna(VLookup(V252, Dex!F:K, 4, 0),"")</f>
        <v>185</v>
      </c>
      <c r="S252" s="62">
        <f>ifna(VLookup(V252, Dex!F:K, 5, 0),"")</f>
        <v>124</v>
      </c>
      <c r="T252" s="61" t="str">
        <f>ifna(VLookup(V252, Dex!F:K, 6, 0),"")</f>
        <v>P088</v>
      </c>
      <c r="U252" s="63" t="str">
        <f>ifna(VLookup(V252, Dex!F:L, 7, 0),"")</f>
        <v/>
      </c>
      <c r="V252" s="60" t="str">
        <f t="shared" si="1"/>
        <v>sudowoodo-f</v>
      </c>
    </row>
    <row r="253" ht="31.5" customHeight="1">
      <c r="A253" s="42">
        <v>252.0</v>
      </c>
      <c r="B253" s="42">
        <v>1.0</v>
      </c>
      <c r="C253" s="42">
        <v>9.0</v>
      </c>
      <c r="D253" s="42">
        <v>11.0</v>
      </c>
      <c r="E253" s="42">
        <v>2.0</v>
      </c>
      <c r="F253" s="42">
        <v>5.0</v>
      </c>
      <c r="G253" s="43" t="str">
        <f>ifna(VLookup(V253,Shiny!B:C, 2, 0),"")</f>
        <v/>
      </c>
      <c r="H253" s="64" t="s">
        <v>271</v>
      </c>
      <c r="I253" s="65">
        <v>186.0</v>
      </c>
      <c r="J253" s="47">
        <f>IFNA(VLOOKUP(V253,'Imported Index'!A:B,2,0),1)</f>
        <v>1</v>
      </c>
      <c r="K253" s="44"/>
      <c r="L253" s="44"/>
      <c r="M253" s="48" t="str">
        <f>ifna(IMAGE("https://pokejungle.net/sprites/typeico/"&amp;lower(VLookup(V253,Type!C:E, 2, 0)&amp;".png")),"")</f>
        <v/>
      </c>
      <c r="N253" s="48" t="str">
        <f>ifna(IMAGE("https://pokejungle.net/sprites/typeico/"&amp;lower(VLookup(V253,Type!C:E, 3, 0)&amp;".png")),"")</f>
        <v/>
      </c>
      <c r="O253" s="66"/>
      <c r="P253" s="66"/>
      <c r="Q253" s="49" t="str">
        <f>ifna(VLookup(V253, Dex!F:K, 3, 0),"")</f>
        <v>A145</v>
      </c>
      <c r="R253" s="49">
        <f>ifna(VLookup(V253, Dex!F:K, 4, 0),"")</f>
        <v>186</v>
      </c>
      <c r="S253" s="50" t="str">
        <f>ifna(VLookup(V253, Dex!F:K, 5, 0),"")</f>
        <v/>
      </c>
      <c r="T253" s="49" t="str">
        <f>ifna(VLookup(V253, Dex!F:K, 6, 0),"")</f>
        <v>K042</v>
      </c>
      <c r="U253" s="51" t="str">
        <f>ifna(VLookup(V253, Dex!F:L, 7, 0),"")</f>
        <v/>
      </c>
      <c r="V253" s="66" t="str">
        <f t="shared" si="1"/>
        <v>politoed</v>
      </c>
    </row>
    <row r="254" ht="31.5" customHeight="1">
      <c r="A254" s="52">
        <v>253.0</v>
      </c>
      <c r="B254" s="52">
        <v>1.0</v>
      </c>
      <c r="C254" s="52">
        <v>9.0</v>
      </c>
      <c r="D254" s="52">
        <v>12.0</v>
      </c>
      <c r="E254" s="52">
        <v>2.0</v>
      </c>
      <c r="F254" s="52">
        <v>6.0</v>
      </c>
      <c r="G254" s="53" t="str">
        <f>ifna(VLookup(V254,Shiny!B:C, 2, 0),"")</f>
        <v/>
      </c>
      <c r="H254" s="54" t="s">
        <v>271</v>
      </c>
      <c r="I254" s="55">
        <v>186.0</v>
      </c>
      <c r="J254" s="56">
        <f>IFNA(VLOOKUP(V254,'Imported Index'!A:B,2,0),1)</f>
        <v>1</v>
      </c>
      <c r="K254" s="58"/>
      <c r="L254" s="58"/>
      <c r="M254" s="59" t="str">
        <f>ifna(IMAGE("https://pokejungle.net/sprites/typeico/"&amp;lower(VLookup(V254,Type!C:E, 2, 0)&amp;".png")),"")</f>
        <v/>
      </c>
      <c r="N254" s="59" t="str">
        <f>ifna(IMAGE("https://pokejungle.net/sprites/typeico/"&amp;lower(VLookup(V254,Type!C:E, 3, 0)&amp;".png")),"")</f>
        <v/>
      </c>
      <c r="O254" s="60"/>
      <c r="P254" s="52" t="s">
        <v>80</v>
      </c>
      <c r="Q254" s="61" t="str">
        <f>ifna(VLookup(V254, Dex!F:K, 3, 0),"")</f>
        <v>A145</v>
      </c>
      <c r="R254" s="61">
        <f>ifna(VLookup(V254, Dex!F:K, 4, 0),"")</f>
        <v>186</v>
      </c>
      <c r="S254" s="62" t="str">
        <f>ifna(VLookup(V254, Dex!F:K, 5, 0),"")</f>
        <v/>
      </c>
      <c r="T254" s="61" t="str">
        <f>ifna(VLookup(V254, Dex!F:K, 6, 0),"")</f>
        <v>K042</v>
      </c>
      <c r="U254" s="63" t="str">
        <f>ifna(VLookup(V254, Dex!F:L, 7, 0),"")</f>
        <v/>
      </c>
      <c r="V254" s="60" t="str">
        <f t="shared" si="1"/>
        <v>politoed-f</v>
      </c>
    </row>
    <row r="255" ht="31.5" customHeight="1">
      <c r="A255" s="42">
        <v>254.0</v>
      </c>
      <c r="B255" s="42">
        <v>1.0</v>
      </c>
      <c r="C255" s="42">
        <v>9.0</v>
      </c>
      <c r="D255" s="42">
        <v>13.0</v>
      </c>
      <c r="E255" s="42">
        <v>3.0</v>
      </c>
      <c r="F255" s="42">
        <v>1.0</v>
      </c>
      <c r="G255" s="43" t="str">
        <f>ifna(VLookup(V255,Shiny!B:C, 2, 0),"")</f>
        <v/>
      </c>
      <c r="H255" s="64" t="s">
        <v>272</v>
      </c>
      <c r="I255" s="65">
        <v>187.0</v>
      </c>
      <c r="J255" s="47">
        <f>IFNA(VLOOKUP(V255,'Imported Index'!A:B,2,0),1)</f>
        <v>1</v>
      </c>
      <c r="K255" s="69"/>
      <c r="L255" s="44"/>
      <c r="M255" s="48" t="str">
        <f>ifna(IMAGE("https://pokejungle.net/sprites/typeico/"&amp;lower(VLookup(V255,Type!C:E, 2, 0)&amp;".png")),"")</f>
        <v/>
      </c>
      <c r="N255" s="48" t="str">
        <f>ifna(IMAGE("https://pokejungle.net/sprites/typeico/"&amp;lower(VLookup(V255,Type!C:E, 3, 0)&amp;".png")),"")</f>
        <v/>
      </c>
      <c r="O255" s="66"/>
      <c r="P255" s="66"/>
      <c r="Q255" s="49" t="str">
        <f>ifna(VLookup(V255, Dex!F:K, 3, 0),"")</f>
        <v/>
      </c>
      <c r="R255" s="49">
        <f>ifna(VLookup(V255, Dex!F:K, 4, 0),"")</f>
        <v>187</v>
      </c>
      <c r="S255" s="50" t="str">
        <f>ifna(VLookup(V255, Dex!F:K, 5, 0),"")</f>
        <v/>
      </c>
      <c r="T255" s="49" t="str">
        <f>ifna(VLookup(V255, Dex!F:K, 6, 0),"")</f>
        <v>P016</v>
      </c>
      <c r="U255" s="51" t="str">
        <f>ifna(VLookup(V255, Dex!F:L, 7, 0),"")</f>
        <v/>
      </c>
      <c r="V255" s="66" t="str">
        <f t="shared" si="1"/>
        <v>hoppip</v>
      </c>
    </row>
    <row r="256" ht="31.5" customHeight="1">
      <c r="A256" s="52">
        <v>255.0</v>
      </c>
      <c r="B256" s="52">
        <v>1.0</v>
      </c>
      <c r="C256" s="52">
        <v>9.0</v>
      </c>
      <c r="D256" s="52">
        <v>14.0</v>
      </c>
      <c r="E256" s="52">
        <v>3.0</v>
      </c>
      <c r="F256" s="52">
        <v>2.0</v>
      </c>
      <c r="G256" s="53" t="str">
        <f>ifna(VLookup(V256,Shiny!B:C, 2, 0),"")</f>
        <v/>
      </c>
      <c r="H256" s="54" t="s">
        <v>273</v>
      </c>
      <c r="I256" s="55">
        <v>188.0</v>
      </c>
      <c r="J256" s="56">
        <f>IFNA(VLOOKUP(V256,'Imported Index'!A:B,2,0),1)</f>
        <v>1</v>
      </c>
      <c r="K256" s="68"/>
      <c r="L256" s="58"/>
      <c r="M256" s="59" t="str">
        <f>ifna(IMAGE("https://pokejungle.net/sprites/typeico/"&amp;lower(VLookup(V256,Type!C:E, 2, 0)&amp;".png")),"")</f>
        <v/>
      </c>
      <c r="N256" s="59" t="str">
        <f>ifna(IMAGE("https://pokejungle.net/sprites/typeico/"&amp;lower(VLookup(V256,Type!C:E, 3, 0)&amp;".png")),"")</f>
        <v/>
      </c>
      <c r="O256" s="60"/>
      <c r="P256" s="60"/>
      <c r="Q256" s="61" t="str">
        <f>ifna(VLookup(V256, Dex!F:K, 3, 0),"")</f>
        <v/>
      </c>
      <c r="R256" s="61">
        <f>ifna(VLookup(V256, Dex!F:K, 4, 0),"")</f>
        <v>188</v>
      </c>
      <c r="S256" s="62" t="str">
        <f>ifna(VLookup(V256, Dex!F:K, 5, 0),"")</f>
        <v/>
      </c>
      <c r="T256" s="61" t="str">
        <f>ifna(VLookup(V256, Dex!F:K, 6, 0),"")</f>
        <v>P017</v>
      </c>
      <c r="U256" s="63" t="str">
        <f>ifna(VLookup(V256, Dex!F:L, 7, 0),"")</f>
        <v/>
      </c>
      <c r="V256" s="60" t="str">
        <f t="shared" si="1"/>
        <v>skiploom</v>
      </c>
    </row>
    <row r="257" ht="31.5" customHeight="1">
      <c r="A257" s="42">
        <v>256.0</v>
      </c>
      <c r="B257" s="42">
        <v>1.0</v>
      </c>
      <c r="C257" s="42">
        <v>9.0</v>
      </c>
      <c r="D257" s="42">
        <v>15.0</v>
      </c>
      <c r="E257" s="42">
        <v>3.0</v>
      </c>
      <c r="F257" s="42">
        <v>3.0</v>
      </c>
      <c r="G257" s="43" t="str">
        <f>ifna(VLookup(V257,Shiny!B:C, 2, 0),"")</f>
        <v/>
      </c>
      <c r="H257" s="64" t="s">
        <v>274</v>
      </c>
      <c r="I257" s="65">
        <v>189.0</v>
      </c>
      <c r="J257" s="47">
        <f>IFNA(VLOOKUP(V257,'Imported Index'!A:B,2,0),1)</f>
        <v>1</v>
      </c>
      <c r="K257" s="69"/>
      <c r="L257" s="44"/>
      <c r="M257" s="48" t="str">
        <f>ifna(IMAGE("https://pokejungle.net/sprites/typeico/"&amp;lower(VLookup(V257,Type!C:E, 2, 0)&amp;".png")),"")</f>
        <v/>
      </c>
      <c r="N257" s="48" t="str">
        <f>ifna(IMAGE("https://pokejungle.net/sprites/typeico/"&amp;lower(VLookup(V257,Type!C:E, 3, 0)&amp;".png")),"")</f>
        <v/>
      </c>
      <c r="O257" s="66"/>
      <c r="P257" s="66"/>
      <c r="Q257" s="49" t="str">
        <f>ifna(VLookup(V257, Dex!F:K, 3, 0),"")</f>
        <v/>
      </c>
      <c r="R257" s="49">
        <f>ifna(VLookup(V257, Dex!F:K, 4, 0),"")</f>
        <v>189</v>
      </c>
      <c r="S257" s="50" t="str">
        <f>ifna(VLookup(V257, Dex!F:K, 5, 0),"")</f>
        <v/>
      </c>
      <c r="T257" s="49" t="str">
        <f>ifna(VLookup(V257, Dex!F:K, 6, 0),"")</f>
        <v>P018</v>
      </c>
      <c r="U257" s="51" t="str">
        <f>ifna(VLookup(V257, Dex!F:L, 7, 0),"")</f>
        <v/>
      </c>
      <c r="V257" s="66" t="str">
        <f t="shared" si="1"/>
        <v>jumpluff</v>
      </c>
    </row>
    <row r="258" ht="31.5" customHeight="1">
      <c r="A258" s="52">
        <v>257.0</v>
      </c>
      <c r="B258" s="52">
        <v>1.0</v>
      </c>
      <c r="C258" s="52">
        <v>9.0</v>
      </c>
      <c r="D258" s="52">
        <v>16.0</v>
      </c>
      <c r="E258" s="52">
        <v>3.0</v>
      </c>
      <c r="F258" s="52">
        <v>4.0</v>
      </c>
      <c r="G258" s="53" t="str">
        <f>ifna(VLookup(V258,Shiny!B:C, 2, 0),"")</f>
        <v/>
      </c>
      <c r="H258" s="54" t="s">
        <v>275</v>
      </c>
      <c r="I258" s="55">
        <v>190.0</v>
      </c>
      <c r="J258" s="56">
        <f>IFNA(VLOOKUP(V258,'Imported Index'!A:B,2,0),1)</f>
        <v>1</v>
      </c>
      <c r="K258" s="57"/>
      <c r="L258" s="58"/>
      <c r="M258" s="59" t="str">
        <f>ifna(IMAGE("https://pokejungle.net/sprites/typeico/"&amp;lower(VLookup(V258,Type!C:E, 2, 0)&amp;".png")),"")</f>
        <v/>
      </c>
      <c r="N258" s="59" t="str">
        <f>ifna(IMAGE("https://pokejungle.net/sprites/typeico/"&amp;lower(VLookup(V258,Type!C:E, 3, 0)&amp;".png")),"")</f>
        <v/>
      </c>
      <c r="O258" s="60"/>
      <c r="P258" s="60"/>
      <c r="Q258" s="61" t="str">
        <f>ifna(VLookup(V258, Dex!F:K, 3, 0),"")</f>
        <v/>
      </c>
      <c r="R258" s="61">
        <f>ifna(VLookup(V258, Dex!F:K, 4, 0),"")</f>
        <v>190</v>
      </c>
      <c r="S258" s="62">
        <f>ifna(VLookup(V258, Dex!F:K, 5, 0),"")</f>
        <v>78</v>
      </c>
      <c r="T258" s="61" t="str">
        <f>ifna(VLookup(V258, Dex!F:K, 6, 0),"")</f>
        <v>K047</v>
      </c>
      <c r="U258" s="63" t="str">
        <f>ifna(VLookup(V258, Dex!F:L, 7, 0),"")</f>
        <v/>
      </c>
      <c r="V258" s="60" t="str">
        <f t="shared" si="1"/>
        <v>aipom</v>
      </c>
    </row>
    <row r="259" ht="31.5" customHeight="1">
      <c r="A259" s="42">
        <v>258.0</v>
      </c>
      <c r="B259" s="42">
        <v>1.0</v>
      </c>
      <c r="C259" s="42">
        <v>9.0</v>
      </c>
      <c r="D259" s="42">
        <v>17.0</v>
      </c>
      <c r="E259" s="42">
        <v>3.0</v>
      </c>
      <c r="F259" s="42">
        <v>5.0</v>
      </c>
      <c r="G259" s="43" t="str">
        <f>ifna(VLookup(V259,Shiny!B:C, 2, 0),"")</f>
        <v/>
      </c>
      <c r="H259" s="64" t="s">
        <v>275</v>
      </c>
      <c r="I259" s="65">
        <v>190.0</v>
      </c>
      <c r="J259" s="47">
        <f>IFNA(VLOOKUP(V259,'Imported Index'!A:B,2,0),1)</f>
        <v>1</v>
      </c>
      <c r="K259" s="44"/>
      <c r="L259" s="44"/>
      <c r="M259" s="48" t="str">
        <f>ifna(IMAGE("https://pokejungle.net/sprites/typeico/"&amp;lower(VLookup(V259,Type!C:E, 2, 0)&amp;".png")),"")</f>
        <v/>
      </c>
      <c r="N259" s="48" t="str">
        <f>ifna(IMAGE("https://pokejungle.net/sprites/typeico/"&amp;lower(VLookup(V259,Type!C:E, 3, 0)&amp;".png")),"")</f>
        <v/>
      </c>
      <c r="O259" s="66"/>
      <c r="P259" s="42" t="s">
        <v>80</v>
      </c>
      <c r="Q259" s="49" t="str">
        <f>ifna(VLookup(V259, Dex!F:K, 3, 0),"")</f>
        <v/>
      </c>
      <c r="R259" s="49">
        <f>ifna(VLookup(V259, Dex!F:K, 4, 0),"")</f>
        <v>190</v>
      </c>
      <c r="S259" s="50">
        <f>ifna(VLookup(V259, Dex!F:K, 5, 0),"")</f>
        <v>78</v>
      </c>
      <c r="T259" s="49" t="str">
        <f>ifna(VLookup(V259, Dex!F:K, 6, 0),"")</f>
        <v>K047</v>
      </c>
      <c r="U259" s="51" t="str">
        <f>ifna(VLookup(V259, Dex!F:L, 7, 0),"")</f>
        <v/>
      </c>
      <c r="V259" s="66" t="str">
        <f t="shared" si="1"/>
        <v>aipom-f</v>
      </c>
    </row>
    <row r="260" ht="31.5" customHeight="1">
      <c r="A260" s="52">
        <v>259.0</v>
      </c>
      <c r="B260" s="52">
        <v>1.0</v>
      </c>
      <c r="C260" s="52">
        <v>9.0</v>
      </c>
      <c r="D260" s="52">
        <v>18.0</v>
      </c>
      <c r="E260" s="52">
        <v>3.0</v>
      </c>
      <c r="F260" s="52">
        <v>6.0</v>
      </c>
      <c r="G260" s="53" t="str">
        <f>ifna(VLookup(V260,Shiny!B:C, 2, 0),"")</f>
        <v/>
      </c>
      <c r="H260" s="54" t="s">
        <v>276</v>
      </c>
      <c r="I260" s="55">
        <v>191.0</v>
      </c>
      <c r="J260" s="56">
        <f>IFNA(VLOOKUP(V260,'Imported Index'!A:B,2,0),1)</f>
        <v>1</v>
      </c>
      <c r="K260" s="68"/>
      <c r="L260" s="58"/>
      <c r="M260" s="59" t="str">
        <f>ifna(IMAGE("https://pokejungle.net/sprites/typeico/"&amp;lower(VLookup(V260,Type!C:E, 2, 0)&amp;".png")),"")</f>
        <v/>
      </c>
      <c r="N260" s="59" t="str">
        <f>ifna(IMAGE("https://pokejungle.net/sprites/typeico/"&amp;lower(VLookup(V260,Type!C:E, 3, 0)&amp;".png")),"")</f>
        <v/>
      </c>
      <c r="O260" s="60"/>
      <c r="P260" s="60"/>
      <c r="Q260" s="61" t="str">
        <f>ifna(VLookup(V260, Dex!F:K, 3, 0),"")</f>
        <v/>
      </c>
      <c r="R260" s="61">
        <f>ifna(VLookup(V260, Dex!F:K, 4, 0),"")</f>
        <v>191</v>
      </c>
      <c r="S260" s="62" t="str">
        <f>ifna(VLookup(V260, Dex!F:K, 5, 0),"")</f>
        <v/>
      </c>
      <c r="T260" s="61" t="str">
        <f>ifna(VLookup(V260, Dex!F:K, 6, 0),"")</f>
        <v>P031</v>
      </c>
      <c r="U260" s="63" t="str">
        <f>ifna(VLookup(V260, Dex!F:L, 7, 0),"")</f>
        <v/>
      </c>
      <c r="V260" s="60" t="str">
        <f t="shared" si="1"/>
        <v>sunkern</v>
      </c>
    </row>
    <row r="261" ht="31.5" customHeight="1">
      <c r="A261" s="42">
        <v>260.0</v>
      </c>
      <c r="B261" s="42">
        <v>1.0</v>
      </c>
      <c r="C261" s="42">
        <v>9.0</v>
      </c>
      <c r="D261" s="42">
        <v>19.0</v>
      </c>
      <c r="E261" s="42">
        <v>4.0</v>
      </c>
      <c r="F261" s="42">
        <v>1.0</v>
      </c>
      <c r="G261" s="43" t="str">
        <f>ifna(VLookup(V261,Shiny!B:C, 2, 0),"")</f>
        <v/>
      </c>
      <c r="H261" s="64" t="s">
        <v>277</v>
      </c>
      <c r="I261" s="65">
        <v>192.0</v>
      </c>
      <c r="J261" s="47">
        <f>IFNA(VLOOKUP(V261,'Imported Index'!A:B,2,0),1)</f>
        <v>1</v>
      </c>
      <c r="K261" s="69"/>
      <c r="L261" s="44"/>
      <c r="M261" s="48" t="str">
        <f>ifna(IMAGE("https://pokejungle.net/sprites/typeico/"&amp;lower(VLookup(V261,Type!C:E, 2, 0)&amp;".png")),"")</f>
        <v/>
      </c>
      <c r="N261" s="48" t="str">
        <f>ifna(IMAGE("https://pokejungle.net/sprites/typeico/"&amp;lower(VLookup(V261,Type!C:E, 3, 0)&amp;".png")),"")</f>
        <v/>
      </c>
      <c r="O261" s="66"/>
      <c r="P261" s="66"/>
      <c r="Q261" s="49" t="str">
        <f>ifna(VLookup(V261, Dex!F:K, 3, 0),"")</f>
        <v/>
      </c>
      <c r="R261" s="49">
        <f>ifna(VLookup(V261, Dex!F:K, 4, 0),"")</f>
        <v>192</v>
      </c>
      <c r="S261" s="50" t="str">
        <f>ifna(VLookup(V261, Dex!F:K, 5, 0),"")</f>
        <v/>
      </c>
      <c r="T261" s="49" t="str">
        <f>ifna(VLookup(V261, Dex!F:K, 6, 0),"")</f>
        <v>P032</v>
      </c>
      <c r="U261" s="51" t="str">
        <f>ifna(VLookup(V261, Dex!F:L, 7, 0),"")</f>
        <v/>
      </c>
      <c r="V261" s="66" t="str">
        <f t="shared" si="1"/>
        <v>sunflora</v>
      </c>
    </row>
    <row r="262" ht="31.5" customHeight="1">
      <c r="A262" s="52">
        <v>261.0</v>
      </c>
      <c r="B262" s="52">
        <v>1.0</v>
      </c>
      <c r="C262" s="52">
        <v>9.0</v>
      </c>
      <c r="D262" s="52">
        <v>20.0</v>
      </c>
      <c r="E262" s="52">
        <v>4.0</v>
      </c>
      <c r="F262" s="52">
        <v>2.0</v>
      </c>
      <c r="G262" s="53" t="str">
        <f>ifna(VLookup(V262,Shiny!B:C, 2, 0),"")</f>
        <v/>
      </c>
      <c r="H262" s="54" t="s">
        <v>278</v>
      </c>
      <c r="I262" s="55">
        <v>193.0</v>
      </c>
      <c r="J262" s="56">
        <f>IFNA(VLOOKUP(V262,'Imported Index'!A:B,2,0),1)</f>
        <v>1</v>
      </c>
      <c r="K262" s="58"/>
      <c r="L262" s="58"/>
      <c r="M262" s="59" t="str">
        <f>ifna(IMAGE("https://pokejungle.net/sprites/typeico/"&amp;lower(VLookup(V262,Type!C:E, 2, 0)&amp;".png")),"")</f>
        <v/>
      </c>
      <c r="N262" s="59" t="str">
        <f>ifna(IMAGE("https://pokejungle.net/sprites/typeico/"&amp;lower(VLookup(V262,Type!C:E, 3, 0)&amp;".png")),"")</f>
        <v/>
      </c>
      <c r="O262" s="60"/>
      <c r="P262" s="60"/>
      <c r="Q262" s="61" t="str">
        <f>ifna(VLookup(V262, Dex!F:K, 3, 0),"")</f>
        <v/>
      </c>
      <c r="R262" s="61">
        <f>ifna(VLookup(V262, Dex!F:K, 4, 0),"")</f>
        <v>193</v>
      </c>
      <c r="S262" s="62">
        <f>ifna(VLookup(V262, Dex!F:K, 5, 0),"")</f>
        <v>105</v>
      </c>
      <c r="T262" s="61" t="str">
        <f>ifna(VLookup(V262, Dex!F:K, 6, 0),"")</f>
        <v>K003</v>
      </c>
      <c r="U262" s="63" t="str">
        <f>ifna(VLookup(V262, Dex!F:L, 7, 0),"")</f>
        <v/>
      </c>
      <c r="V262" s="60" t="str">
        <f t="shared" si="1"/>
        <v>yanma</v>
      </c>
    </row>
    <row r="263" ht="31.5" customHeight="1">
      <c r="A263" s="42">
        <v>262.0</v>
      </c>
      <c r="B263" s="42">
        <v>1.0</v>
      </c>
      <c r="C263" s="42">
        <v>9.0</v>
      </c>
      <c r="D263" s="42">
        <v>21.0</v>
      </c>
      <c r="E263" s="42">
        <v>4.0</v>
      </c>
      <c r="F263" s="42">
        <v>3.0</v>
      </c>
      <c r="G263" s="43" t="str">
        <f>ifna(VLookup(V263,Shiny!B:C, 2, 0),"")</f>
        <v/>
      </c>
      <c r="H263" s="64" t="s">
        <v>279</v>
      </c>
      <c r="I263" s="65">
        <v>194.0</v>
      </c>
      <c r="J263" s="47">
        <f>IFNA(VLOOKUP(V263,'Imported Index'!A:B,2,0),1)</f>
        <v>1</v>
      </c>
      <c r="K263" s="69"/>
      <c r="L263" s="67" t="s">
        <v>97</v>
      </c>
      <c r="M263" s="48" t="str">
        <f>ifna(IMAGE("https://pokejungle.net/sprites/typeico/"&amp;lower(VLookup(V263,Type!C:E, 2, 0)&amp;".png")),"")</f>
        <v/>
      </c>
      <c r="N263" s="48" t="str">
        <f>ifna(IMAGE("https://pokejungle.net/sprites/typeico/"&amp;lower(VLookup(V263,Type!C:E, 3, 0)&amp;".png")),"")</f>
        <v/>
      </c>
      <c r="O263" s="66"/>
      <c r="P263" s="66"/>
      <c r="Q263" s="49">
        <f>ifna(VLookup(V263, Dex!F:K, 3, 0),"")</f>
        <v>100</v>
      </c>
      <c r="R263" s="49">
        <f>ifna(VLookup(V263, Dex!F:K, 4, 0),"")</f>
        <v>194</v>
      </c>
      <c r="S263" s="50" t="str">
        <f>ifna(VLookup(V263, Dex!F:K, 5, 0),"")</f>
        <v/>
      </c>
      <c r="T263" s="49" t="str">
        <f>ifna(VLookup(V263, Dex!F:K, 6, 0),"")</f>
        <v>P053</v>
      </c>
      <c r="U263" s="51" t="str">
        <f>ifna(VLookup(V263, Dex!F:L, 7, 0),"")</f>
        <v/>
      </c>
      <c r="V263" s="66" t="str">
        <f t="shared" si="1"/>
        <v>wooper</v>
      </c>
    </row>
    <row r="264" ht="31.5" customHeight="1">
      <c r="A264" s="52">
        <v>263.0</v>
      </c>
      <c r="B264" s="52">
        <v>1.0</v>
      </c>
      <c r="C264" s="52">
        <v>9.0</v>
      </c>
      <c r="D264" s="52">
        <v>22.0</v>
      </c>
      <c r="E264" s="52">
        <v>4.0</v>
      </c>
      <c r="F264" s="52">
        <v>4.0</v>
      </c>
      <c r="G264" s="53" t="str">
        <f>ifna(VLookup(V264,Shiny!B:C, 2, 0),"")</f>
        <v/>
      </c>
      <c r="H264" s="54" t="s">
        <v>279</v>
      </c>
      <c r="I264" s="55">
        <v>194.0</v>
      </c>
      <c r="J264" s="56">
        <f>IFNA(VLOOKUP(V264,'Imported Index'!A:B,2,0),1)</f>
        <v>1</v>
      </c>
      <c r="K264" s="68"/>
      <c r="L264" s="57" t="s">
        <v>97</v>
      </c>
      <c r="M264" s="59" t="str">
        <f>ifna(IMAGE("https://pokejungle.net/sprites/typeico/"&amp;lower(VLookup(V264,Type!C:E, 2, 0)&amp;".png")),"")</f>
        <v/>
      </c>
      <c r="N264" s="59" t="str">
        <f>ifna(IMAGE("https://pokejungle.net/sprites/typeico/"&amp;lower(VLookup(V264,Type!C:E, 3, 0)&amp;".png")),"")</f>
        <v/>
      </c>
      <c r="O264" s="60"/>
      <c r="P264" s="52" t="s">
        <v>80</v>
      </c>
      <c r="Q264" s="61">
        <f>ifna(VLookup(V264, Dex!F:K, 3, 0),"")</f>
        <v>100</v>
      </c>
      <c r="R264" s="61">
        <f>ifna(VLookup(V264, Dex!F:K, 4, 0),"")</f>
        <v>194</v>
      </c>
      <c r="S264" s="62" t="str">
        <f>ifna(VLookup(V264, Dex!F:K, 5, 0),"")</f>
        <v/>
      </c>
      <c r="T264" s="61" t="str">
        <f>ifna(VLookup(V264, Dex!F:K, 6, 0),"")</f>
        <v>P053</v>
      </c>
      <c r="U264" s="63" t="str">
        <f>ifna(VLookup(V264, Dex!F:L, 7, 0),"")</f>
        <v/>
      </c>
      <c r="V264" s="60" t="str">
        <f t="shared" si="1"/>
        <v>wooper-f</v>
      </c>
    </row>
    <row r="265" ht="31.5" customHeight="1">
      <c r="A265" s="42">
        <v>264.0</v>
      </c>
      <c r="B265" s="42">
        <v>1.0</v>
      </c>
      <c r="C265" s="42">
        <v>9.0</v>
      </c>
      <c r="D265" s="42">
        <v>23.0</v>
      </c>
      <c r="E265" s="42">
        <v>4.0</v>
      </c>
      <c r="F265" s="42">
        <v>5.0</v>
      </c>
      <c r="G265" s="43" t="str">
        <f>ifna(VLookup(V265,Shiny!B:C, 2, 0),"")</f>
        <v/>
      </c>
      <c r="H265" s="64" t="s">
        <v>279</v>
      </c>
      <c r="I265" s="65">
        <v>194.0</v>
      </c>
      <c r="J265" s="47">
        <f>IFNA(VLOOKUP(V265,'Imported Index'!A:B,2,0),1)</f>
        <v>1</v>
      </c>
      <c r="K265" s="69"/>
      <c r="L265" s="67" t="s">
        <v>280</v>
      </c>
      <c r="M265" s="48" t="str">
        <f>ifna(IMAGE("https://pokejungle.net/sprites/typeico/"&amp;lower(VLookup(V265,Type!C:E, 2, 0)&amp;".png")),"")</f>
        <v/>
      </c>
      <c r="N265" s="48" t="str">
        <f>ifna(IMAGE("https://pokejungle.net/sprites/typeico/"&amp;lower(VLookup(V265,Type!C:E, 3, 0)&amp;".png")),"")</f>
        <v/>
      </c>
      <c r="O265" s="42">
        <v>-1.0</v>
      </c>
      <c r="P265" s="42"/>
      <c r="Q265" s="49" t="str">
        <f>ifna(VLookup(V265, Dex!F:K, 3, 0),"")</f>
        <v/>
      </c>
      <c r="R265" s="49" t="str">
        <f>ifna(VLookup(V265, Dex!F:K, 4, 0),"")</f>
        <v/>
      </c>
      <c r="S265" s="50" t="str">
        <f>ifna(VLookup(V265, Dex!F:K, 5, 0),"")</f>
        <v/>
      </c>
      <c r="T265" s="49" t="str">
        <f>ifna(VLookup(V265, Dex!F:K, 6, 0),"")</f>
        <v>P053</v>
      </c>
      <c r="U265" s="51" t="str">
        <f>ifna(VLookup(V265, Dex!F:L, 7, 0),"")</f>
        <v/>
      </c>
      <c r="V265" s="66" t="str">
        <f t="shared" si="1"/>
        <v>wooper-1</v>
      </c>
    </row>
    <row r="266" ht="31.5" customHeight="1">
      <c r="A266" s="52">
        <v>265.0</v>
      </c>
      <c r="B266" s="52">
        <v>1.0</v>
      </c>
      <c r="C266" s="52">
        <v>9.0</v>
      </c>
      <c r="D266" s="52">
        <v>24.0</v>
      </c>
      <c r="E266" s="52">
        <v>4.0</v>
      </c>
      <c r="F266" s="52">
        <v>6.0</v>
      </c>
      <c r="G266" s="53" t="str">
        <f>ifna(VLookup(V266,Shiny!B:C, 2, 0),"")</f>
        <v/>
      </c>
      <c r="H266" s="54" t="s">
        <v>281</v>
      </c>
      <c r="I266" s="55">
        <v>195.0</v>
      </c>
      <c r="J266" s="56">
        <f>IFNA(VLOOKUP(V266,'Imported Index'!A:B,2,0),1)</f>
        <v>1</v>
      </c>
      <c r="K266" s="58"/>
      <c r="L266" s="58"/>
      <c r="M266" s="59" t="str">
        <f>ifna(IMAGE("https://pokejungle.net/sprites/typeico/"&amp;lower(VLookup(V266,Type!C:E, 2, 0)&amp;".png")),"")</f>
        <v/>
      </c>
      <c r="N266" s="59" t="str">
        <f>ifna(IMAGE("https://pokejungle.net/sprites/typeico/"&amp;lower(VLookup(V266,Type!C:E, 3, 0)&amp;".png")),"")</f>
        <v/>
      </c>
      <c r="O266" s="60"/>
      <c r="P266" s="60"/>
      <c r="Q266" s="61">
        <f>ifna(VLookup(V266, Dex!F:K, 3, 0),"")</f>
        <v>101</v>
      </c>
      <c r="R266" s="61">
        <f>ifna(VLookup(V266, Dex!F:K, 4, 0),"")</f>
        <v>195</v>
      </c>
      <c r="S266" s="62" t="str">
        <f>ifna(VLookup(V266, Dex!F:K, 5, 0),"")</f>
        <v/>
      </c>
      <c r="T266" s="61" t="str">
        <f>ifna(VLookup(V266, Dex!F:K, 6, 0),"")</f>
        <v>K006</v>
      </c>
      <c r="U266" s="63" t="str">
        <f>ifna(VLookup(V266, Dex!F:L, 7, 0),"")</f>
        <v/>
      </c>
      <c r="V266" s="60" t="str">
        <f t="shared" si="1"/>
        <v>quagsire</v>
      </c>
    </row>
    <row r="267" ht="31.5" customHeight="1">
      <c r="A267" s="42">
        <v>266.0</v>
      </c>
      <c r="B267" s="42">
        <v>1.0</v>
      </c>
      <c r="C267" s="42">
        <v>9.0</v>
      </c>
      <c r="D267" s="42">
        <v>25.0</v>
      </c>
      <c r="E267" s="42">
        <v>5.0</v>
      </c>
      <c r="F267" s="42">
        <v>1.0</v>
      </c>
      <c r="G267" s="43" t="str">
        <f>ifna(VLookup(V267,Shiny!B:C, 2, 0),"")</f>
        <v/>
      </c>
      <c r="H267" s="64" t="s">
        <v>281</v>
      </c>
      <c r="I267" s="65">
        <v>195.0</v>
      </c>
      <c r="J267" s="47">
        <f>IFNA(VLOOKUP(V267,'Imported Index'!A:B,2,0),1)</f>
        <v>1</v>
      </c>
      <c r="K267" s="44"/>
      <c r="L267" s="44"/>
      <c r="M267" s="48" t="str">
        <f>ifna(IMAGE("https://pokejungle.net/sprites/typeico/"&amp;lower(VLookup(V267,Type!C:E, 2, 0)&amp;".png")),"")</f>
        <v/>
      </c>
      <c r="N267" s="48" t="str">
        <f>ifna(IMAGE("https://pokejungle.net/sprites/typeico/"&amp;lower(VLookup(V267,Type!C:E, 3, 0)&amp;".png")),"")</f>
        <v/>
      </c>
      <c r="O267" s="66"/>
      <c r="P267" s="42" t="s">
        <v>80</v>
      </c>
      <c r="Q267" s="49">
        <f>ifna(VLookup(V267, Dex!F:K, 3, 0),"")</f>
        <v>101</v>
      </c>
      <c r="R267" s="49">
        <f>ifna(VLookup(V267, Dex!F:K, 4, 0),"")</f>
        <v>195</v>
      </c>
      <c r="S267" s="50" t="str">
        <f>ifna(VLookup(V267, Dex!F:K, 5, 0),"")</f>
        <v/>
      </c>
      <c r="T267" s="49" t="str">
        <f>ifna(VLookup(V267, Dex!F:K, 6, 0),"")</f>
        <v>K006</v>
      </c>
      <c r="U267" s="51" t="str">
        <f>ifna(VLookup(V267, Dex!F:L, 7, 0),"")</f>
        <v/>
      </c>
      <c r="V267" s="66" t="str">
        <f t="shared" si="1"/>
        <v>quagsire-f</v>
      </c>
    </row>
    <row r="268" ht="31.5" customHeight="1">
      <c r="A268" s="52">
        <v>267.0</v>
      </c>
      <c r="B268" s="52">
        <v>1.0</v>
      </c>
      <c r="C268" s="52">
        <v>9.0</v>
      </c>
      <c r="D268" s="52">
        <v>26.0</v>
      </c>
      <c r="E268" s="52">
        <v>5.0</v>
      </c>
      <c r="F268" s="52">
        <v>2.0</v>
      </c>
      <c r="G268" s="53" t="str">
        <f>ifna(VLookup(V268,Shiny!B:C, 2, 0),"")</f>
        <v/>
      </c>
      <c r="H268" s="54" t="s">
        <v>282</v>
      </c>
      <c r="I268" s="55">
        <v>196.0</v>
      </c>
      <c r="J268" s="56">
        <f>IFNA(VLOOKUP(V268,'Imported Index'!A:B,2,0),1)</f>
        <v>1</v>
      </c>
      <c r="K268" s="68"/>
      <c r="L268" s="58"/>
      <c r="M268" s="59" t="str">
        <f>ifna(IMAGE("https://pokejungle.net/sprites/typeico/"&amp;lower(VLookup(V268,Type!C:E, 2, 0)&amp;".png")),"")</f>
        <v/>
      </c>
      <c r="N268" s="59" t="str">
        <f>ifna(IMAGE("https://pokejungle.net/sprites/typeico/"&amp;lower(VLookup(V268,Type!C:E, 3, 0)&amp;".png")),"")</f>
        <v/>
      </c>
      <c r="O268" s="60"/>
      <c r="P268" s="60"/>
      <c r="Q268" s="61">
        <f>ifna(VLookup(V268, Dex!F:K, 3, 0),"")</f>
        <v>200</v>
      </c>
      <c r="R268" s="61">
        <f>ifna(VLookup(V268, Dex!F:K, 4, 0),"")</f>
        <v>196</v>
      </c>
      <c r="S268" s="62">
        <f>ifna(VLookup(V268, Dex!F:K, 5, 0),"")</f>
        <v>29</v>
      </c>
      <c r="T268" s="61" t="str">
        <f>ifna(VLookup(V268, Dex!F:K, 6, 0),"")</f>
        <v>P183</v>
      </c>
      <c r="U268" s="63">
        <f>ifna(VLookup(V268, Dex!F:L, 7, 0),"")</f>
        <v>104</v>
      </c>
      <c r="V268" s="60" t="str">
        <f t="shared" si="1"/>
        <v>espeon</v>
      </c>
    </row>
    <row r="269" ht="31.5" customHeight="1">
      <c r="A269" s="42">
        <v>268.0</v>
      </c>
      <c r="B269" s="42">
        <v>1.0</v>
      </c>
      <c r="C269" s="42">
        <v>9.0</v>
      </c>
      <c r="D269" s="42">
        <v>27.0</v>
      </c>
      <c r="E269" s="42">
        <v>5.0</v>
      </c>
      <c r="F269" s="42">
        <v>3.0</v>
      </c>
      <c r="G269" s="43" t="str">
        <f>ifna(VLookup(V269,Shiny!B:C, 2, 0),"")</f>
        <v/>
      </c>
      <c r="H269" s="64" t="s">
        <v>283</v>
      </c>
      <c r="I269" s="65">
        <v>197.0</v>
      </c>
      <c r="J269" s="47">
        <f>IFNA(VLOOKUP(V269,'Imported Index'!A:B,2,0),1)</f>
        <v>1</v>
      </c>
      <c r="K269" s="69"/>
      <c r="L269" s="44"/>
      <c r="M269" s="48" t="str">
        <f>ifna(IMAGE("https://pokejungle.net/sprites/typeico/"&amp;lower(VLookup(V269,Type!C:E, 2, 0)&amp;".png")),"")</f>
        <v/>
      </c>
      <c r="N269" s="48" t="str">
        <f>ifna(IMAGE("https://pokejungle.net/sprites/typeico/"&amp;lower(VLookup(V269,Type!C:E, 3, 0)&amp;".png")),"")</f>
        <v/>
      </c>
      <c r="O269" s="66"/>
      <c r="P269" s="66"/>
      <c r="Q269" s="49">
        <f>ifna(VLookup(V269, Dex!F:K, 3, 0),"")</f>
        <v>201</v>
      </c>
      <c r="R269" s="49">
        <f>ifna(VLookup(V269, Dex!F:K, 4, 0),"")</f>
        <v>197</v>
      </c>
      <c r="S269" s="50">
        <f>ifna(VLookup(V269, Dex!F:K, 5, 0),"")</f>
        <v>30</v>
      </c>
      <c r="T269" s="49" t="str">
        <f>ifna(VLookup(V269, Dex!F:K, 6, 0),"")</f>
        <v>P184</v>
      </c>
      <c r="U269" s="51">
        <f>ifna(VLookup(V269, Dex!F:L, 7, 0),"")</f>
        <v>105</v>
      </c>
      <c r="V269" s="66" t="str">
        <f t="shared" si="1"/>
        <v>umbreon</v>
      </c>
    </row>
    <row r="270" ht="31.5" customHeight="1">
      <c r="A270" s="52">
        <v>269.0</v>
      </c>
      <c r="B270" s="52">
        <v>1.0</v>
      </c>
      <c r="C270" s="52">
        <v>9.0</v>
      </c>
      <c r="D270" s="52">
        <v>28.0</v>
      </c>
      <c r="E270" s="52">
        <v>5.0</v>
      </c>
      <c r="F270" s="52">
        <v>4.0</v>
      </c>
      <c r="G270" s="53" t="str">
        <f>ifna(VLookup(V270,Shiny!B:C, 2, 0),"")</f>
        <v/>
      </c>
      <c r="H270" s="54" t="s">
        <v>284</v>
      </c>
      <c r="I270" s="55">
        <v>198.0</v>
      </c>
      <c r="J270" s="56">
        <f>IFNA(VLOOKUP(V270,'Imported Index'!A:B,2,0),1)</f>
        <v>1</v>
      </c>
      <c r="K270" s="68"/>
      <c r="L270" s="58"/>
      <c r="M270" s="59" t="str">
        <f>ifna(IMAGE("https://pokejungle.net/sprites/typeico/"&amp;lower(VLookup(V270,Type!C:E, 2, 0)&amp;".png")),"")</f>
        <v/>
      </c>
      <c r="N270" s="59" t="str">
        <f>ifna(IMAGE("https://pokejungle.net/sprites/typeico/"&amp;lower(VLookup(V270,Type!C:E, 3, 0)&amp;".png")),"")</f>
        <v/>
      </c>
      <c r="O270" s="60"/>
      <c r="P270" s="60"/>
      <c r="Q270" s="61" t="str">
        <f>ifna(VLookup(V270, Dex!F:K, 3, 0),"")</f>
        <v/>
      </c>
      <c r="R270" s="61">
        <f>ifna(VLookup(V270, Dex!F:K, 4, 0),"")</f>
        <v>198</v>
      </c>
      <c r="S270" s="62">
        <f>ifna(VLookup(V270, Dex!F:K, 5, 0),"")</f>
        <v>140</v>
      </c>
      <c r="T270" s="61" t="str">
        <f>ifna(VLookup(V270, Dex!F:K, 6, 0),"")</f>
        <v>P232</v>
      </c>
      <c r="U270" s="63" t="str">
        <f>ifna(VLookup(V270, Dex!F:L, 7, 0),"")</f>
        <v/>
      </c>
      <c r="V270" s="60" t="str">
        <f t="shared" si="1"/>
        <v>murkrow</v>
      </c>
    </row>
    <row r="271" ht="31.5" customHeight="1">
      <c r="A271" s="42">
        <v>270.0</v>
      </c>
      <c r="B271" s="42">
        <v>1.0</v>
      </c>
      <c r="C271" s="42">
        <v>9.0</v>
      </c>
      <c r="D271" s="42">
        <v>29.0</v>
      </c>
      <c r="E271" s="42">
        <v>5.0</v>
      </c>
      <c r="F271" s="42">
        <v>5.0</v>
      </c>
      <c r="G271" s="43" t="str">
        <f>ifna(VLookup(V271,Shiny!B:C, 2, 0),"")</f>
        <v/>
      </c>
      <c r="H271" s="64" t="s">
        <v>284</v>
      </c>
      <c r="I271" s="65">
        <v>198.0</v>
      </c>
      <c r="J271" s="47">
        <f>IFNA(VLOOKUP(V271,'Imported Index'!A:B,2,0),1)</f>
        <v>1</v>
      </c>
      <c r="K271" s="69"/>
      <c r="L271" s="44"/>
      <c r="M271" s="48" t="str">
        <f>ifna(IMAGE("https://pokejungle.net/sprites/typeico/"&amp;lower(VLookup(V271,Type!C:E, 2, 0)&amp;".png")),"")</f>
        <v/>
      </c>
      <c r="N271" s="48" t="str">
        <f>ifna(IMAGE("https://pokejungle.net/sprites/typeico/"&amp;lower(VLookup(V271,Type!C:E, 3, 0)&amp;".png")),"")</f>
        <v/>
      </c>
      <c r="O271" s="66"/>
      <c r="P271" s="42" t="s">
        <v>80</v>
      </c>
      <c r="Q271" s="49" t="str">
        <f>ifna(VLookup(V271, Dex!F:K, 3, 0),"")</f>
        <v/>
      </c>
      <c r="R271" s="49">
        <f>ifna(VLookup(V271, Dex!F:K, 4, 0),"")</f>
        <v>198</v>
      </c>
      <c r="S271" s="50">
        <f>ifna(VLookup(V271, Dex!F:K, 5, 0),"")</f>
        <v>140</v>
      </c>
      <c r="T271" s="49" t="str">
        <f>ifna(VLookup(V271, Dex!F:K, 6, 0),"")</f>
        <v>P232</v>
      </c>
      <c r="U271" s="51" t="str">
        <f>ifna(VLookup(V271, Dex!F:L, 7, 0),"")</f>
        <v/>
      </c>
      <c r="V271" s="66" t="str">
        <f t="shared" si="1"/>
        <v>murkrow-f</v>
      </c>
    </row>
    <row r="272" ht="31.5" customHeight="1">
      <c r="A272" s="52">
        <v>271.0</v>
      </c>
      <c r="B272" s="52">
        <v>1.0</v>
      </c>
      <c r="C272" s="52">
        <v>9.0</v>
      </c>
      <c r="D272" s="52">
        <v>30.0</v>
      </c>
      <c r="E272" s="52">
        <v>5.0</v>
      </c>
      <c r="F272" s="52">
        <v>6.0</v>
      </c>
      <c r="G272" s="53" t="str">
        <f>ifna(VLookup(V272,Shiny!B:C, 2, 0),"")</f>
        <v/>
      </c>
      <c r="H272" s="54" t="s">
        <v>285</v>
      </c>
      <c r="I272" s="55">
        <v>199.0</v>
      </c>
      <c r="J272" s="56">
        <f>IFNA(VLOOKUP(V272,'Imported Index'!A:B,2,0),1)</f>
        <v>1</v>
      </c>
      <c r="K272" s="68"/>
      <c r="L272" s="58" t="s">
        <v>97</v>
      </c>
      <c r="M272" s="59" t="str">
        <f>ifna(IMAGE("https://pokejungle.net/sprites/typeico/"&amp;lower(VLookup(V272,Type!C:E, 2, 0)&amp;".png")),"")</f>
        <v/>
      </c>
      <c r="N272" s="59" t="str">
        <f>ifna(IMAGE("https://pokejungle.net/sprites/typeico/"&amp;lower(VLookup(V272,Type!C:E, 3, 0)&amp;".png")),"")</f>
        <v/>
      </c>
      <c r="O272" s="60"/>
      <c r="P272" s="60"/>
      <c r="Q272" s="61" t="str">
        <f>ifna(VLookup(V272, Dex!F:K, 3, 0),"")</f>
        <v>A003</v>
      </c>
      <c r="R272" s="61">
        <f>ifna(VLookup(V272, Dex!F:K, 4, 0),"")</f>
        <v>199</v>
      </c>
      <c r="S272" s="62" t="str">
        <f>ifna(VLookup(V272, Dex!F:K, 5, 0),"")</f>
        <v/>
      </c>
      <c r="T272" s="61" t="str">
        <f>ifna(VLookup(V272, Dex!F:K, 6, 0),"")</f>
        <v>P326</v>
      </c>
      <c r="U272" s="63">
        <f>ifna(VLookup(V272, Dex!F:L, 7, 0),"")</f>
        <v>139</v>
      </c>
      <c r="V272" s="60" t="str">
        <f t="shared" si="1"/>
        <v>slowking</v>
      </c>
    </row>
    <row r="273" ht="31.5" customHeight="1">
      <c r="A273" s="42">
        <v>272.0</v>
      </c>
      <c r="B273" s="42">
        <v>1.0</v>
      </c>
      <c r="C273" s="42">
        <v>10.0</v>
      </c>
      <c r="D273" s="42">
        <v>1.0</v>
      </c>
      <c r="E273" s="42">
        <v>1.0</v>
      </c>
      <c r="F273" s="42">
        <v>1.0</v>
      </c>
      <c r="G273" s="43" t="str">
        <f>ifna(VLookup(V273,Shiny!B:C, 2, 0),"")</f>
        <v/>
      </c>
      <c r="H273" s="64" t="s">
        <v>285</v>
      </c>
      <c r="I273" s="65">
        <v>199.0</v>
      </c>
      <c r="J273" s="47">
        <f>IFNA(VLOOKUP(V273,'Imported Index'!A:B,2,0),1)</f>
        <v>1</v>
      </c>
      <c r="K273" s="69"/>
      <c r="L273" s="44" t="s">
        <v>132</v>
      </c>
      <c r="M273" s="48" t="str">
        <f>ifna(IMAGE("https://pokejungle.net/sprites/typeico/"&amp;lower(VLookup(V273,Type!C:E, 2, 0)&amp;".png")),"")</f>
        <v/>
      </c>
      <c r="N273" s="48" t="str">
        <f>ifna(IMAGE("https://pokejungle.net/sprites/typeico/"&amp;lower(VLookup(V273,Type!C:E, 3, 0)&amp;".png")),"")</f>
        <v/>
      </c>
      <c r="O273" s="42">
        <v>-1.0</v>
      </c>
      <c r="P273" s="66"/>
      <c r="Q273" s="49" t="str">
        <f>ifna(VLookup(V273, Dex!F:K, 3, 0),"")</f>
        <v>A003</v>
      </c>
      <c r="R273" s="49" t="str">
        <f>ifna(VLookup(V273, Dex!F:K, 4, 0),"")</f>
        <v/>
      </c>
      <c r="S273" s="50" t="str">
        <f>ifna(VLookup(V273, Dex!F:K, 5, 0),"")</f>
        <v/>
      </c>
      <c r="T273" s="49" t="str">
        <f>ifna(VLookup(V273, Dex!F:K, 6, 0),"")</f>
        <v>B077</v>
      </c>
      <c r="U273" s="51">
        <f>ifna(VLookup(V273, Dex!F:L, 7, 0),"")</f>
        <v>139</v>
      </c>
      <c r="V273" s="66" t="str">
        <f t="shared" si="1"/>
        <v>slowking-1</v>
      </c>
    </row>
    <row r="274" ht="31.5" customHeight="1">
      <c r="A274" s="52">
        <v>273.0</v>
      </c>
      <c r="B274" s="52">
        <v>1.0</v>
      </c>
      <c r="C274" s="52">
        <v>10.0</v>
      </c>
      <c r="D274" s="52">
        <v>2.0</v>
      </c>
      <c r="E274" s="52">
        <v>1.0</v>
      </c>
      <c r="F274" s="52">
        <v>2.0</v>
      </c>
      <c r="G274" s="53" t="str">
        <f>ifna(VLookup(V274,Shiny!B:C, 2, 0),"")</f>
        <v/>
      </c>
      <c r="H274" s="54" t="s">
        <v>286</v>
      </c>
      <c r="I274" s="55">
        <v>200.0</v>
      </c>
      <c r="J274" s="56">
        <f>IFNA(VLOOKUP(V274,'Imported Index'!A:B,2,0),1)</f>
        <v>1</v>
      </c>
      <c r="K274" s="68"/>
      <c r="L274" s="58"/>
      <c r="M274" s="59" t="str">
        <f>ifna(IMAGE("https://pokejungle.net/sprites/typeico/"&amp;lower(VLookup(V274,Type!C:E, 2, 0)&amp;".png")),"")</f>
        <v/>
      </c>
      <c r="N274" s="59" t="str">
        <f>ifna(IMAGE("https://pokejungle.net/sprites/typeico/"&amp;lower(VLookup(V274,Type!C:E, 3, 0)&amp;".png")),"")</f>
        <v/>
      </c>
      <c r="O274" s="60"/>
      <c r="P274" s="60"/>
      <c r="Q274" s="61" t="str">
        <f>ifna(VLookup(V274, Dex!F:K, 3, 0),"")</f>
        <v/>
      </c>
      <c r="R274" s="61">
        <f>ifna(VLookup(V274, Dex!F:K, 4, 0),"")</f>
        <v>200</v>
      </c>
      <c r="S274" s="62">
        <f>ifna(VLookup(V274, Dex!F:K, 5, 0),"")</f>
        <v>197</v>
      </c>
      <c r="T274" s="61" t="str">
        <f>ifna(VLookup(V274, Dex!F:K, 6, 0),"")</f>
        <v>P114</v>
      </c>
      <c r="U274" s="63" t="str">
        <f>ifna(VLookup(V274, Dex!F:L, 7, 0),"")</f>
        <v/>
      </c>
      <c r="V274" s="60" t="str">
        <f t="shared" si="1"/>
        <v>misdreavus</v>
      </c>
    </row>
    <row r="275" ht="31.5" customHeight="1">
      <c r="A275" s="42">
        <v>274.0</v>
      </c>
      <c r="B275" s="42">
        <v>1.0</v>
      </c>
      <c r="C275" s="42">
        <v>10.0</v>
      </c>
      <c r="D275" s="42">
        <v>3.0</v>
      </c>
      <c r="E275" s="42">
        <v>1.0</v>
      </c>
      <c r="F275" s="42">
        <v>3.0</v>
      </c>
      <c r="G275" s="43" t="str">
        <f>ifna(VLookup(V275,Shiny!B:C, 2, 0),"")</f>
        <v/>
      </c>
      <c r="H275" s="64" t="s">
        <v>287</v>
      </c>
      <c r="I275" s="65">
        <v>201.0</v>
      </c>
      <c r="J275" s="47">
        <f>IFNA(VLOOKUP(V275,'Imported Index'!A:B,2,0),1)</f>
        <v>1</v>
      </c>
      <c r="K275" s="44"/>
      <c r="L275" s="44" t="s">
        <v>288</v>
      </c>
      <c r="M275" s="48" t="str">
        <f>ifna(IMAGE("https://pokejungle.net/sprites/typeico/"&amp;lower(VLookup(V275,Type!C:E, 2, 0)&amp;".png")),"")</f>
        <v/>
      </c>
      <c r="N275" s="48" t="str">
        <f>ifna(IMAGE("https://pokejungle.net/sprites/typeico/"&amp;lower(VLookup(V275,Type!C:E, 3, 0)&amp;".png")),"")</f>
        <v/>
      </c>
      <c r="O275" s="42"/>
      <c r="P275" s="66"/>
      <c r="Q275" s="49" t="str">
        <f>ifna(VLookup(V275, Dex!F:K, 3, 0),"")</f>
        <v/>
      </c>
      <c r="R275" s="49">
        <f>ifna(VLookup(V275, Dex!F:K, 4, 0),"")</f>
        <v>201</v>
      </c>
      <c r="S275" s="50">
        <f>ifna(VLookup(V275, Dex!F:K, 5, 0),"")</f>
        <v>142</v>
      </c>
      <c r="T275" s="49" t="str">
        <f>ifna(VLookup(V275, Dex!F:K, 6, 0),"")</f>
        <v/>
      </c>
      <c r="U275" s="51" t="str">
        <f>ifna(VLookup(V275, Dex!F:L, 7, 0),"")</f>
        <v/>
      </c>
      <c r="V275" s="66" t="str">
        <f t="shared" si="1"/>
        <v>unown</v>
      </c>
    </row>
    <row r="276" ht="31.5" customHeight="1">
      <c r="A276" s="52">
        <v>275.0</v>
      </c>
      <c r="B276" s="52">
        <v>1.0</v>
      </c>
      <c r="C276" s="52">
        <v>10.0</v>
      </c>
      <c r="D276" s="52">
        <v>4.0</v>
      </c>
      <c r="E276" s="52">
        <v>1.0</v>
      </c>
      <c r="F276" s="52">
        <v>4.0</v>
      </c>
      <c r="G276" s="53" t="str">
        <f>ifna(VLookup(V276,Shiny!B:C, 2, 0),"")</f>
        <v/>
      </c>
      <c r="H276" s="54" t="s">
        <v>287</v>
      </c>
      <c r="I276" s="55">
        <v>201.0</v>
      </c>
      <c r="J276" s="56">
        <f>IFNA(VLOOKUP(V276,'Imported Index'!A:B,2,0),1)</f>
        <v>1</v>
      </c>
      <c r="K276" s="58"/>
      <c r="L276" s="58" t="s">
        <v>289</v>
      </c>
      <c r="M276" s="59" t="str">
        <f>ifna(IMAGE("https://pokejungle.net/sprites/typeico/"&amp;lower(VLookup(V276,Type!C:E, 2, 0)&amp;".png")),"")</f>
        <v/>
      </c>
      <c r="N276" s="59" t="str">
        <f>ifna(IMAGE("https://pokejungle.net/sprites/typeico/"&amp;lower(VLookup(V276,Type!C:E, 3, 0)&amp;".png")),"")</f>
        <v/>
      </c>
      <c r="O276" s="76">
        <v>-1.0</v>
      </c>
      <c r="P276" s="60"/>
      <c r="Q276" s="61" t="str">
        <f>ifna(VLookup(V276, Dex!F:K, 3, 0),"")</f>
        <v/>
      </c>
      <c r="R276" s="61">
        <f>ifna(VLookup(V276, Dex!F:K, 4, 0),"")</f>
        <v>201</v>
      </c>
      <c r="S276" s="62">
        <f>ifna(VLookup(V276, Dex!F:K, 5, 0),"")</f>
        <v>142</v>
      </c>
      <c r="T276" s="61" t="str">
        <f>ifna(VLookup(V276, Dex!F:K, 6, 0),"")</f>
        <v/>
      </c>
      <c r="U276" s="63" t="str">
        <f>ifna(VLookup(V276, Dex!F:L, 7, 0),"")</f>
        <v/>
      </c>
      <c r="V276" s="60" t="str">
        <f t="shared" si="1"/>
        <v>unown-1</v>
      </c>
    </row>
    <row r="277" ht="31.5" customHeight="1">
      <c r="A277" s="42">
        <v>276.0</v>
      </c>
      <c r="B277" s="42">
        <v>1.0</v>
      </c>
      <c r="C277" s="42">
        <v>10.0</v>
      </c>
      <c r="D277" s="42">
        <v>5.0</v>
      </c>
      <c r="E277" s="42">
        <v>1.0</v>
      </c>
      <c r="F277" s="42">
        <v>5.0</v>
      </c>
      <c r="G277" s="43" t="str">
        <f>ifna(VLookup(V277,Shiny!B:C, 2, 0),"")</f>
        <v/>
      </c>
      <c r="H277" s="64" t="s">
        <v>287</v>
      </c>
      <c r="I277" s="65">
        <v>201.0</v>
      </c>
      <c r="J277" s="47">
        <f>IFNA(VLOOKUP(V277,'Imported Index'!A:B,2,0),1)</f>
        <v>1</v>
      </c>
      <c r="K277" s="44"/>
      <c r="L277" s="44" t="s">
        <v>290</v>
      </c>
      <c r="M277" s="48" t="str">
        <f>ifna(IMAGE("https://pokejungle.net/sprites/typeico/"&amp;lower(VLookup(V277,Type!C:E, 2, 0)&amp;".png")),"")</f>
        <v/>
      </c>
      <c r="N277" s="48" t="str">
        <f>ifna(IMAGE("https://pokejungle.net/sprites/typeico/"&amp;lower(VLookup(V277,Type!C:E, 3, 0)&amp;".png")),"")</f>
        <v/>
      </c>
      <c r="O277" s="77">
        <v>-2.0</v>
      </c>
      <c r="P277" s="44"/>
      <c r="Q277" s="49" t="str">
        <f>ifna(VLookup(V277, Dex!F:K, 3, 0),"")</f>
        <v/>
      </c>
      <c r="R277" s="49">
        <f>ifna(VLookup(V277, Dex!F:K, 4, 0),"")</f>
        <v>201</v>
      </c>
      <c r="S277" s="50">
        <f>ifna(VLookup(V277, Dex!F:K, 5, 0),"")</f>
        <v>142</v>
      </c>
      <c r="T277" s="49" t="str">
        <f>ifna(VLookup(V277, Dex!F:K, 6, 0),"")</f>
        <v/>
      </c>
      <c r="U277" s="51" t="str">
        <f>ifna(VLookup(V277, Dex!F:L, 7, 0),"")</f>
        <v/>
      </c>
      <c r="V277" s="66" t="str">
        <f t="shared" si="1"/>
        <v>unown-2</v>
      </c>
    </row>
    <row r="278" ht="31.5" customHeight="1">
      <c r="A278" s="52">
        <v>277.0</v>
      </c>
      <c r="B278" s="52">
        <v>1.0</v>
      </c>
      <c r="C278" s="52">
        <v>10.0</v>
      </c>
      <c r="D278" s="52">
        <v>6.0</v>
      </c>
      <c r="E278" s="52">
        <v>1.0</v>
      </c>
      <c r="F278" s="52">
        <v>6.0</v>
      </c>
      <c r="G278" s="53" t="str">
        <f>ifna(VLookup(V278,Shiny!B:C, 2, 0),"")</f>
        <v/>
      </c>
      <c r="H278" s="54" t="s">
        <v>287</v>
      </c>
      <c r="I278" s="55">
        <v>201.0</v>
      </c>
      <c r="J278" s="56">
        <f>IFNA(VLOOKUP(V278,'Imported Index'!A:B,2,0),1)</f>
        <v>1</v>
      </c>
      <c r="K278" s="58"/>
      <c r="L278" s="58" t="s">
        <v>291</v>
      </c>
      <c r="M278" s="59" t="str">
        <f>ifna(IMAGE("https://pokejungle.net/sprites/typeico/"&amp;lower(VLookup(V278,Type!C:E, 2, 0)&amp;".png")),"")</f>
        <v/>
      </c>
      <c r="N278" s="59" t="str">
        <f>ifna(IMAGE("https://pokejungle.net/sprites/typeico/"&amp;lower(VLookup(V278,Type!C:E, 3, 0)&amp;".png")),"")</f>
        <v/>
      </c>
      <c r="O278" s="76">
        <v>-3.0</v>
      </c>
      <c r="P278" s="60"/>
      <c r="Q278" s="61" t="str">
        <f>ifna(VLookup(V278, Dex!F:K, 3, 0),"")</f>
        <v/>
      </c>
      <c r="R278" s="61">
        <f>ifna(VLookup(V278, Dex!F:K, 4, 0),"")</f>
        <v>201</v>
      </c>
      <c r="S278" s="62">
        <f>ifna(VLookup(V278, Dex!F:K, 5, 0),"")</f>
        <v>142</v>
      </c>
      <c r="T278" s="61" t="str">
        <f>ifna(VLookup(V278, Dex!F:K, 6, 0),"")</f>
        <v/>
      </c>
      <c r="U278" s="63" t="str">
        <f>ifna(VLookup(V278, Dex!F:L, 7, 0),"")</f>
        <v/>
      </c>
      <c r="V278" s="60" t="str">
        <f t="shared" si="1"/>
        <v>unown-3</v>
      </c>
    </row>
    <row r="279" ht="31.5" customHeight="1">
      <c r="A279" s="42">
        <v>278.0</v>
      </c>
      <c r="B279" s="42">
        <v>1.0</v>
      </c>
      <c r="C279" s="42">
        <v>10.0</v>
      </c>
      <c r="D279" s="42">
        <v>7.0</v>
      </c>
      <c r="E279" s="42">
        <v>2.0</v>
      </c>
      <c r="F279" s="42">
        <v>1.0</v>
      </c>
      <c r="G279" s="43" t="str">
        <f>ifna(VLookup(V279,Shiny!B:C, 2, 0),"")</f>
        <v/>
      </c>
      <c r="H279" s="64" t="s">
        <v>287</v>
      </c>
      <c r="I279" s="65">
        <v>201.0</v>
      </c>
      <c r="J279" s="47">
        <f>IFNA(VLOOKUP(V279,'Imported Index'!A:B,2,0),1)</f>
        <v>1</v>
      </c>
      <c r="K279" s="44"/>
      <c r="L279" s="44" t="s">
        <v>292</v>
      </c>
      <c r="M279" s="48" t="str">
        <f>ifna(IMAGE("https://pokejungle.net/sprites/typeico/"&amp;lower(VLookup(V279,Type!C:E, 2, 0)&amp;".png")),"")</f>
        <v/>
      </c>
      <c r="N279" s="48" t="str">
        <f>ifna(IMAGE("https://pokejungle.net/sprites/typeico/"&amp;lower(VLookup(V279,Type!C:E, 3, 0)&amp;".png")),"")</f>
        <v/>
      </c>
      <c r="O279" s="77">
        <v>-4.0</v>
      </c>
      <c r="P279" s="66"/>
      <c r="Q279" s="49" t="str">
        <f>ifna(VLookup(V279, Dex!F:K, 3, 0),"")</f>
        <v/>
      </c>
      <c r="R279" s="49">
        <f>ifna(VLookup(V279, Dex!F:K, 4, 0),"")</f>
        <v>201</v>
      </c>
      <c r="S279" s="50">
        <f>ifna(VLookup(V279, Dex!F:K, 5, 0),"")</f>
        <v>142</v>
      </c>
      <c r="T279" s="49" t="str">
        <f>ifna(VLookup(V279, Dex!F:K, 6, 0),"")</f>
        <v/>
      </c>
      <c r="U279" s="51" t="str">
        <f>ifna(VLookup(V279, Dex!F:L, 7, 0),"")</f>
        <v/>
      </c>
      <c r="V279" s="66" t="str">
        <f t="shared" si="1"/>
        <v>unown-4</v>
      </c>
    </row>
    <row r="280" ht="31.5" customHeight="1">
      <c r="A280" s="52">
        <v>279.0</v>
      </c>
      <c r="B280" s="52">
        <v>1.0</v>
      </c>
      <c r="C280" s="52">
        <v>10.0</v>
      </c>
      <c r="D280" s="52">
        <v>8.0</v>
      </c>
      <c r="E280" s="52">
        <v>2.0</v>
      </c>
      <c r="F280" s="52">
        <v>2.0</v>
      </c>
      <c r="G280" s="53" t="str">
        <f>ifna(VLookup(V280,Shiny!B:C, 2, 0),"")</f>
        <v/>
      </c>
      <c r="H280" s="54" t="s">
        <v>287</v>
      </c>
      <c r="I280" s="55">
        <v>201.0</v>
      </c>
      <c r="J280" s="56">
        <f>IFNA(VLOOKUP(V280,'Imported Index'!A:B,2,0),1)</f>
        <v>1</v>
      </c>
      <c r="K280" s="58"/>
      <c r="L280" s="58" t="s">
        <v>293</v>
      </c>
      <c r="M280" s="59" t="str">
        <f>ifna(IMAGE("https://pokejungle.net/sprites/typeico/"&amp;lower(VLookup(V280,Type!C:E, 2, 0)&amp;".png")),"")</f>
        <v/>
      </c>
      <c r="N280" s="59" t="str">
        <f>ifna(IMAGE("https://pokejungle.net/sprites/typeico/"&amp;lower(VLookup(V280,Type!C:E, 3, 0)&amp;".png")),"")</f>
        <v/>
      </c>
      <c r="O280" s="76">
        <v>-5.0</v>
      </c>
      <c r="P280" s="60"/>
      <c r="Q280" s="61" t="str">
        <f>ifna(VLookup(V280, Dex!F:K, 3, 0),"")</f>
        <v/>
      </c>
      <c r="R280" s="61">
        <f>ifna(VLookup(V280, Dex!F:K, 4, 0),"")</f>
        <v>201</v>
      </c>
      <c r="S280" s="62">
        <f>ifna(VLookup(V280, Dex!F:K, 5, 0),"")</f>
        <v>142</v>
      </c>
      <c r="T280" s="61" t="str">
        <f>ifna(VLookup(V280, Dex!F:K, 6, 0),"")</f>
        <v/>
      </c>
      <c r="U280" s="63" t="str">
        <f>ifna(VLookup(V280, Dex!F:L, 7, 0),"")</f>
        <v/>
      </c>
      <c r="V280" s="60" t="str">
        <f t="shared" si="1"/>
        <v>unown-5</v>
      </c>
    </row>
    <row r="281" ht="31.5" customHeight="1">
      <c r="A281" s="42">
        <v>280.0</v>
      </c>
      <c r="B281" s="42">
        <v>1.0</v>
      </c>
      <c r="C281" s="42">
        <v>10.0</v>
      </c>
      <c r="D281" s="42">
        <v>9.0</v>
      </c>
      <c r="E281" s="42">
        <v>2.0</v>
      </c>
      <c r="F281" s="42">
        <v>3.0</v>
      </c>
      <c r="G281" s="43" t="str">
        <f>ifna(VLookup(V281,Shiny!B:C, 2, 0),"")</f>
        <v/>
      </c>
      <c r="H281" s="64" t="s">
        <v>287</v>
      </c>
      <c r="I281" s="65">
        <v>201.0</v>
      </c>
      <c r="J281" s="47">
        <f>IFNA(VLOOKUP(V281,'Imported Index'!A:B,2,0),1)</f>
        <v>1</v>
      </c>
      <c r="K281" s="44"/>
      <c r="L281" s="44" t="s">
        <v>294</v>
      </c>
      <c r="M281" s="48" t="str">
        <f>ifna(IMAGE("https://pokejungle.net/sprites/typeico/"&amp;lower(VLookup(V281,Type!C:E, 2, 0)&amp;".png")),"")</f>
        <v/>
      </c>
      <c r="N281" s="48" t="str">
        <f>ifna(IMAGE("https://pokejungle.net/sprites/typeico/"&amp;lower(VLookup(V281,Type!C:E, 3, 0)&amp;".png")),"")</f>
        <v/>
      </c>
      <c r="O281" s="77">
        <v>-6.0</v>
      </c>
      <c r="P281" s="66"/>
      <c r="Q281" s="49" t="str">
        <f>ifna(VLookup(V281, Dex!F:K, 3, 0),"")</f>
        <v/>
      </c>
      <c r="R281" s="49">
        <f>ifna(VLookup(V281, Dex!F:K, 4, 0),"")</f>
        <v>201</v>
      </c>
      <c r="S281" s="50">
        <f>ifna(VLookup(V281, Dex!F:K, 5, 0),"")</f>
        <v>142</v>
      </c>
      <c r="T281" s="49" t="str">
        <f>ifna(VLookup(V281, Dex!F:K, 6, 0),"")</f>
        <v/>
      </c>
      <c r="U281" s="51" t="str">
        <f>ifna(VLookup(V281, Dex!F:L, 7, 0),"")</f>
        <v/>
      </c>
      <c r="V281" s="66" t="str">
        <f t="shared" si="1"/>
        <v>unown-6</v>
      </c>
    </row>
    <row r="282" ht="31.5" customHeight="1">
      <c r="A282" s="52">
        <v>281.0</v>
      </c>
      <c r="B282" s="52">
        <v>1.0</v>
      </c>
      <c r="C282" s="52">
        <v>10.0</v>
      </c>
      <c r="D282" s="52">
        <v>10.0</v>
      </c>
      <c r="E282" s="52">
        <v>2.0</v>
      </c>
      <c r="F282" s="52">
        <v>4.0</v>
      </c>
      <c r="G282" s="53" t="str">
        <f>ifna(VLookup(V282,Shiny!B:C, 2, 0),"")</f>
        <v/>
      </c>
      <c r="H282" s="54" t="s">
        <v>287</v>
      </c>
      <c r="I282" s="55">
        <v>201.0</v>
      </c>
      <c r="J282" s="56">
        <f>IFNA(VLOOKUP(V282,'Imported Index'!A:B,2,0),1)</f>
        <v>1</v>
      </c>
      <c r="K282" s="58"/>
      <c r="L282" s="58" t="s">
        <v>295</v>
      </c>
      <c r="M282" s="59" t="str">
        <f>ifna(IMAGE("https://pokejungle.net/sprites/typeico/"&amp;lower(VLookup(V282,Type!C:E, 2, 0)&amp;".png")),"")</f>
        <v/>
      </c>
      <c r="N282" s="59" t="str">
        <f>ifna(IMAGE("https://pokejungle.net/sprites/typeico/"&amp;lower(VLookup(V282,Type!C:E, 3, 0)&amp;".png")),"")</f>
        <v/>
      </c>
      <c r="O282" s="76">
        <v>-7.0</v>
      </c>
      <c r="P282" s="60"/>
      <c r="Q282" s="61" t="str">
        <f>ifna(VLookup(V282, Dex!F:K, 3, 0),"")</f>
        <v/>
      </c>
      <c r="R282" s="61">
        <f>ifna(VLookup(V282, Dex!F:K, 4, 0),"")</f>
        <v>201</v>
      </c>
      <c r="S282" s="62">
        <f>ifna(VLookup(V282, Dex!F:K, 5, 0),"")</f>
        <v>142</v>
      </c>
      <c r="T282" s="61" t="str">
        <f>ifna(VLookup(V282, Dex!F:K, 6, 0),"")</f>
        <v/>
      </c>
      <c r="U282" s="63" t="str">
        <f>ifna(VLookup(V282, Dex!F:L, 7, 0),"")</f>
        <v/>
      </c>
      <c r="V282" s="60" t="str">
        <f t="shared" si="1"/>
        <v>unown-7</v>
      </c>
    </row>
    <row r="283" ht="31.5" customHeight="1">
      <c r="A283" s="42">
        <v>282.0</v>
      </c>
      <c r="B283" s="42">
        <v>1.0</v>
      </c>
      <c r="C283" s="42">
        <v>10.0</v>
      </c>
      <c r="D283" s="42">
        <v>11.0</v>
      </c>
      <c r="E283" s="42">
        <v>2.0</v>
      </c>
      <c r="F283" s="42">
        <v>5.0</v>
      </c>
      <c r="G283" s="43" t="str">
        <f>ifna(VLookup(V283,Shiny!B:C, 2, 0),"")</f>
        <v/>
      </c>
      <c r="H283" s="64" t="s">
        <v>287</v>
      </c>
      <c r="I283" s="65">
        <v>201.0</v>
      </c>
      <c r="J283" s="47">
        <f>IFNA(VLOOKUP(V283,'Imported Index'!A:B,2,0),1)</f>
        <v>1</v>
      </c>
      <c r="K283" s="44"/>
      <c r="L283" s="44" t="s">
        <v>296</v>
      </c>
      <c r="M283" s="48" t="str">
        <f>ifna(IMAGE("https://pokejungle.net/sprites/typeico/"&amp;lower(VLookup(V283,Type!C:E, 2, 0)&amp;".png")),"")</f>
        <v/>
      </c>
      <c r="N283" s="48" t="str">
        <f>ifna(IMAGE("https://pokejungle.net/sprites/typeico/"&amp;lower(VLookup(V283,Type!C:E, 3, 0)&amp;".png")),"")</f>
        <v/>
      </c>
      <c r="O283" s="77">
        <v>-8.0</v>
      </c>
      <c r="P283" s="66"/>
      <c r="Q283" s="49" t="str">
        <f>ifna(VLookup(V283, Dex!F:K, 3, 0),"")</f>
        <v/>
      </c>
      <c r="R283" s="49">
        <f>ifna(VLookup(V283, Dex!F:K, 4, 0),"")</f>
        <v>201</v>
      </c>
      <c r="S283" s="50">
        <f>ifna(VLookup(V283, Dex!F:K, 5, 0),"")</f>
        <v>142</v>
      </c>
      <c r="T283" s="49" t="str">
        <f>ifna(VLookup(V283, Dex!F:K, 6, 0),"")</f>
        <v/>
      </c>
      <c r="U283" s="51" t="str">
        <f>ifna(VLookup(V283, Dex!F:L, 7, 0),"")</f>
        <v/>
      </c>
      <c r="V283" s="66" t="str">
        <f t="shared" si="1"/>
        <v>unown-8</v>
      </c>
    </row>
    <row r="284" ht="31.5" customHeight="1">
      <c r="A284" s="52">
        <v>283.0</v>
      </c>
      <c r="B284" s="52">
        <v>1.0</v>
      </c>
      <c r="C284" s="52">
        <v>10.0</v>
      </c>
      <c r="D284" s="52">
        <v>12.0</v>
      </c>
      <c r="E284" s="52">
        <v>2.0</v>
      </c>
      <c r="F284" s="52">
        <v>6.0</v>
      </c>
      <c r="G284" s="53" t="str">
        <f>ifna(VLookup(V284,Shiny!B:C, 2, 0),"")</f>
        <v/>
      </c>
      <c r="H284" s="54" t="s">
        <v>287</v>
      </c>
      <c r="I284" s="55">
        <v>201.0</v>
      </c>
      <c r="J284" s="56">
        <f>IFNA(VLOOKUP(V284,'Imported Index'!A:B,2,0),1)</f>
        <v>1</v>
      </c>
      <c r="K284" s="58"/>
      <c r="L284" s="58" t="s">
        <v>297</v>
      </c>
      <c r="M284" s="59" t="str">
        <f>ifna(IMAGE("https://pokejungle.net/sprites/typeico/"&amp;lower(VLookup(V284,Type!C:E, 2, 0)&amp;".png")),"")</f>
        <v/>
      </c>
      <c r="N284" s="59" t="str">
        <f>ifna(IMAGE("https://pokejungle.net/sprites/typeico/"&amp;lower(VLookup(V284,Type!C:E, 3, 0)&amp;".png")),"")</f>
        <v/>
      </c>
      <c r="O284" s="76">
        <v>-9.0</v>
      </c>
      <c r="P284" s="60"/>
      <c r="Q284" s="61" t="str">
        <f>ifna(VLookup(V284, Dex!F:K, 3, 0),"")</f>
        <v/>
      </c>
      <c r="R284" s="61">
        <f>ifna(VLookup(V284, Dex!F:K, 4, 0),"")</f>
        <v>201</v>
      </c>
      <c r="S284" s="62">
        <f>ifna(VLookup(V284, Dex!F:K, 5, 0),"")</f>
        <v>142</v>
      </c>
      <c r="T284" s="61" t="str">
        <f>ifna(VLookup(V284, Dex!F:K, 6, 0),"")</f>
        <v/>
      </c>
      <c r="U284" s="63" t="str">
        <f>ifna(VLookup(V284, Dex!F:L, 7, 0),"")</f>
        <v/>
      </c>
      <c r="V284" s="60" t="str">
        <f t="shared" si="1"/>
        <v>unown-9</v>
      </c>
    </row>
    <row r="285" ht="31.5" customHeight="1">
      <c r="A285" s="42">
        <v>284.0</v>
      </c>
      <c r="B285" s="42">
        <v>1.0</v>
      </c>
      <c r="C285" s="42">
        <v>10.0</v>
      </c>
      <c r="D285" s="42">
        <v>13.0</v>
      </c>
      <c r="E285" s="42">
        <v>3.0</v>
      </c>
      <c r="F285" s="42">
        <v>1.0</v>
      </c>
      <c r="G285" s="43" t="str">
        <f>ifna(VLookup(V285,Shiny!B:C, 2, 0),"")</f>
        <v/>
      </c>
      <c r="H285" s="64" t="s">
        <v>287</v>
      </c>
      <c r="I285" s="65">
        <v>201.0</v>
      </c>
      <c r="J285" s="47">
        <f>IFNA(VLOOKUP(V285,'Imported Index'!A:B,2,0),1)</f>
        <v>1</v>
      </c>
      <c r="K285" s="44"/>
      <c r="L285" s="44" t="s">
        <v>298</v>
      </c>
      <c r="M285" s="48" t="str">
        <f>ifna(IMAGE("https://pokejungle.net/sprites/typeico/"&amp;lower(VLookup(V285,Type!C:E, 2, 0)&amp;".png")),"")</f>
        <v/>
      </c>
      <c r="N285" s="48" t="str">
        <f>ifna(IMAGE("https://pokejungle.net/sprites/typeico/"&amp;lower(VLookup(V285,Type!C:E, 3, 0)&amp;".png")),"")</f>
        <v/>
      </c>
      <c r="O285" s="77">
        <v>-10.0</v>
      </c>
      <c r="P285" s="66"/>
      <c r="Q285" s="49" t="str">
        <f>ifna(VLookup(V285, Dex!F:K, 3, 0),"")</f>
        <v/>
      </c>
      <c r="R285" s="49">
        <f>ifna(VLookup(V285, Dex!F:K, 4, 0),"")</f>
        <v>201</v>
      </c>
      <c r="S285" s="50">
        <f>ifna(VLookup(V285, Dex!F:K, 5, 0),"")</f>
        <v>142</v>
      </c>
      <c r="T285" s="49" t="str">
        <f>ifna(VLookup(V285, Dex!F:K, 6, 0),"")</f>
        <v/>
      </c>
      <c r="U285" s="51" t="str">
        <f>ifna(VLookup(V285, Dex!F:L, 7, 0),"")</f>
        <v/>
      </c>
      <c r="V285" s="66" t="str">
        <f t="shared" si="1"/>
        <v>unown-10</v>
      </c>
    </row>
    <row r="286" ht="31.5" customHeight="1">
      <c r="A286" s="52">
        <v>285.0</v>
      </c>
      <c r="B286" s="52">
        <v>1.0</v>
      </c>
      <c r="C286" s="52">
        <v>10.0</v>
      </c>
      <c r="D286" s="52">
        <v>14.0</v>
      </c>
      <c r="E286" s="52">
        <v>3.0</v>
      </c>
      <c r="F286" s="52">
        <v>2.0</v>
      </c>
      <c r="G286" s="53" t="str">
        <f>ifna(VLookup(V286,Shiny!B:C, 2, 0),"")</f>
        <v/>
      </c>
      <c r="H286" s="54" t="s">
        <v>287</v>
      </c>
      <c r="I286" s="55">
        <v>201.0</v>
      </c>
      <c r="J286" s="56">
        <f>IFNA(VLOOKUP(V286,'Imported Index'!A:B,2,0),1)</f>
        <v>1</v>
      </c>
      <c r="K286" s="58"/>
      <c r="L286" s="58" t="s">
        <v>299</v>
      </c>
      <c r="M286" s="59" t="str">
        <f>ifna(IMAGE("https://pokejungle.net/sprites/typeico/"&amp;lower(VLookup(V286,Type!C:E, 2, 0)&amp;".png")),"")</f>
        <v/>
      </c>
      <c r="N286" s="59" t="str">
        <f>ifna(IMAGE("https://pokejungle.net/sprites/typeico/"&amp;lower(VLookup(V286,Type!C:E, 3, 0)&amp;".png")),"")</f>
        <v/>
      </c>
      <c r="O286" s="76">
        <v>-11.0</v>
      </c>
      <c r="P286" s="60"/>
      <c r="Q286" s="61" t="str">
        <f>ifna(VLookup(V286, Dex!F:K, 3, 0),"")</f>
        <v/>
      </c>
      <c r="R286" s="61">
        <f>ifna(VLookup(V286, Dex!F:K, 4, 0),"")</f>
        <v>201</v>
      </c>
      <c r="S286" s="62">
        <f>ifna(VLookup(V286, Dex!F:K, 5, 0),"")</f>
        <v>142</v>
      </c>
      <c r="T286" s="61" t="str">
        <f>ifna(VLookup(V286, Dex!F:K, 6, 0),"")</f>
        <v/>
      </c>
      <c r="U286" s="63" t="str">
        <f>ifna(VLookup(V286, Dex!F:L, 7, 0),"")</f>
        <v/>
      </c>
      <c r="V286" s="60" t="str">
        <f t="shared" si="1"/>
        <v>unown-11</v>
      </c>
    </row>
    <row r="287" ht="31.5" customHeight="1">
      <c r="A287" s="42">
        <v>286.0</v>
      </c>
      <c r="B287" s="42">
        <v>1.0</v>
      </c>
      <c r="C287" s="42">
        <v>10.0</v>
      </c>
      <c r="D287" s="42">
        <v>15.0</v>
      </c>
      <c r="E287" s="42">
        <v>3.0</v>
      </c>
      <c r="F287" s="42">
        <v>3.0</v>
      </c>
      <c r="G287" s="43" t="str">
        <f>ifna(VLookup(V287,Shiny!B:C, 2, 0),"")</f>
        <v/>
      </c>
      <c r="H287" s="64" t="s">
        <v>287</v>
      </c>
      <c r="I287" s="65">
        <v>201.0</v>
      </c>
      <c r="J287" s="47">
        <f>IFNA(VLOOKUP(V287,'Imported Index'!A:B,2,0),1)</f>
        <v>1</v>
      </c>
      <c r="K287" s="44"/>
      <c r="L287" s="44" t="s">
        <v>300</v>
      </c>
      <c r="M287" s="48" t="str">
        <f>ifna(IMAGE("https://pokejungle.net/sprites/typeico/"&amp;lower(VLookup(V287,Type!C:E, 2, 0)&amp;".png")),"")</f>
        <v/>
      </c>
      <c r="N287" s="48" t="str">
        <f>ifna(IMAGE("https://pokejungle.net/sprites/typeico/"&amp;lower(VLookup(V287,Type!C:E, 3, 0)&amp;".png")),"")</f>
        <v/>
      </c>
      <c r="O287" s="77">
        <v>-12.0</v>
      </c>
      <c r="P287" s="66"/>
      <c r="Q287" s="49" t="str">
        <f>ifna(VLookup(V287, Dex!F:K, 3, 0),"")</f>
        <v/>
      </c>
      <c r="R287" s="49">
        <f>ifna(VLookup(V287, Dex!F:K, 4, 0),"")</f>
        <v>201</v>
      </c>
      <c r="S287" s="50">
        <f>ifna(VLookup(V287, Dex!F:K, 5, 0),"")</f>
        <v>142</v>
      </c>
      <c r="T287" s="49" t="str">
        <f>ifna(VLookup(V287, Dex!F:K, 6, 0),"")</f>
        <v/>
      </c>
      <c r="U287" s="51" t="str">
        <f>ifna(VLookup(V287, Dex!F:L, 7, 0),"")</f>
        <v/>
      </c>
      <c r="V287" s="66" t="str">
        <f t="shared" si="1"/>
        <v>unown-12</v>
      </c>
    </row>
    <row r="288" ht="31.5" customHeight="1">
      <c r="A288" s="52">
        <v>287.0</v>
      </c>
      <c r="B288" s="52">
        <v>1.0</v>
      </c>
      <c r="C288" s="52">
        <v>10.0</v>
      </c>
      <c r="D288" s="52">
        <v>16.0</v>
      </c>
      <c r="E288" s="52">
        <v>3.0</v>
      </c>
      <c r="F288" s="52">
        <v>4.0</v>
      </c>
      <c r="G288" s="53" t="str">
        <f>ifna(VLookup(V288,Shiny!B:C, 2, 0),"")</f>
        <v/>
      </c>
      <c r="H288" s="54" t="s">
        <v>287</v>
      </c>
      <c r="I288" s="55">
        <v>201.0</v>
      </c>
      <c r="J288" s="56">
        <f>IFNA(VLOOKUP(V288,'Imported Index'!A:B,2,0),1)</f>
        <v>1</v>
      </c>
      <c r="K288" s="58"/>
      <c r="L288" s="58" t="s">
        <v>301</v>
      </c>
      <c r="M288" s="59" t="str">
        <f>ifna(IMAGE("https://pokejungle.net/sprites/typeico/"&amp;lower(VLookup(V288,Type!C:E, 2, 0)&amp;".png")),"")</f>
        <v/>
      </c>
      <c r="N288" s="59" t="str">
        <f>ifna(IMAGE("https://pokejungle.net/sprites/typeico/"&amp;lower(VLookup(V288,Type!C:E, 3, 0)&amp;".png")),"")</f>
        <v/>
      </c>
      <c r="O288" s="76">
        <v>-13.0</v>
      </c>
      <c r="P288" s="60"/>
      <c r="Q288" s="61" t="str">
        <f>ifna(VLookup(V288, Dex!F:K, 3, 0),"")</f>
        <v/>
      </c>
      <c r="R288" s="61">
        <f>ifna(VLookup(V288, Dex!F:K, 4, 0),"")</f>
        <v>201</v>
      </c>
      <c r="S288" s="62">
        <f>ifna(VLookup(V288, Dex!F:K, 5, 0),"")</f>
        <v>142</v>
      </c>
      <c r="T288" s="61" t="str">
        <f>ifna(VLookup(V288, Dex!F:K, 6, 0),"")</f>
        <v/>
      </c>
      <c r="U288" s="63" t="str">
        <f>ifna(VLookup(V288, Dex!F:L, 7, 0),"")</f>
        <v/>
      </c>
      <c r="V288" s="60" t="str">
        <f t="shared" si="1"/>
        <v>unown-13</v>
      </c>
    </row>
    <row r="289" ht="31.5" customHeight="1">
      <c r="A289" s="42">
        <v>288.0</v>
      </c>
      <c r="B289" s="42">
        <v>1.0</v>
      </c>
      <c r="C289" s="42">
        <v>10.0</v>
      </c>
      <c r="D289" s="42">
        <v>17.0</v>
      </c>
      <c r="E289" s="42">
        <v>3.0</v>
      </c>
      <c r="F289" s="42">
        <v>5.0</v>
      </c>
      <c r="G289" s="43" t="str">
        <f>ifna(VLookup(V289,Shiny!B:C, 2, 0),"")</f>
        <v/>
      </c>
      <c r="H289" s="64" t="s">
        <v>287</v>
      </c>
      <c r="I289" s="65">
        <v>201.0</v>
      </c>
      <c r="J289" s="47">
        <f>IFNA(VLOOKUP(V289,'Imported Index'!A:B,2,0),1)</f>
        <v>1</v>
      </c>
      <c r="K289" s="44"/>
      <c r="L289" s="44" t="s">
        <v>302</v>
      </c>
      <c r="M289" s="48" t="str">
        <f>ifna(IMAGE("https://pokejungle.net/sprites/typeico/"&amp;lower(VLookup(V289,Type!C:E, 2, 0)&amp;".png")),"")</f>
        <v/>
      </c>
      <c r="N289" s="48" t="str">
        <f>ifna(IMAGE("https://pokejungle.net/sprites/typeico/"&amp;lower(VLookup(V289,Type!C:E, 3, 0)&amp;".png")),"")</f>
        <v/>
      </c>
      <c r="O289" s="77">
        <v>-14.0</v>
      </c>
      <c r="P289" s="66"/>
      <c r="Q289" s="49" t="str">
        <f>ifna(VLookup(V289, Dex!F:K, 3, 0),"")</f>
        <v/>
      </c>
      <c r="R289" s="49">
        <f>ifna(VLookup(V289, Dex!F:K, 4, 0),"")</f>
        <v>201</v>
      </c>
      <c r="S289" s="50">
        <f>ifna(VLookup(V289, Dex!F:K, 5, 0),"")</f>
        <v>142</v>
      </c>
      <c r="T289" s="49" t="str">
        <f>ifna(VLookup(V289, Dex!F:K, 6, 0),"")</f>
        <v/>
      </c>
      <c r="U289" s="51" t="str">
        <f>ifna(VLookup(V289, Dex!F:L, 7, 0),"")</f>
        <v/>
      </c>
      <c r="V289" s="66" t="str">
        <f t="shared" si="1"/>
        <v>unown-14</v>
      </c>
    </row>
    <row r="290" ht="31.5" customHeight="1">
      <c r="A290" s="52">
        <v>289.0</v>
      </c>
      <c r="B290" s="52">
        <v>1.0</v>
      </c>
      <c r="C290" s="52">
        <v>10.0</v>
      </c>
      <c r="D290" s="52">
        <v>18.0</v>
      </c>
      <c r="E290" s="52">
        <v>3.0</v>
      </c>
      <c r="F290" s="52">
        <v>6.0</v>
      </c>
      <c r="G290" s="53" t="str">
        <f>ifna(VLookup(V290,Shiny!B:C, 2, 0),"")</f>
        <v/>
      </c>
      <c r="H290" s="54" t="s">
        <v>287</v>
      </c>
      <c r="I290" s="55">
        <v>201.0</v>
      </c>
      <c r="J290" s="56">
        <f>IFNA(VLOOKUP(V290,'Imported Index'!A:B,2,0),1)</f>
        <v>1</v>
      </c>
      <c r="K290" s="58"/>
      <c r="L290" s="58" t="s">
        <v>303</v>
      </c>
      <c r="M290" s="59" t="str">
        <f>ifna(IMAGE("https://pokejungle.net/sprites/typeico/"&amp;lower(VLookup(V290,Type!C:E, 2, 0)&amp;".png")),"")</f>
        <v/>
      </c>
      <c r="N290" s="59" t="str">
        <f>ifna(IMAGE("https://pokejungle.net/sprites/typeico/"&amp;lower(VLookup(V290,Type!C:E, 3, 0)&amp;".png")),"")</f>
        <v/>
      </c>
      <c r="O290" s="76">
        <v>-15.0</v>
      </c>
      <c r="P290" s="60"/>
      <c r="Q290" s="61" t="str">
        <f>ifna(VLookup(V290, Dex!F:K, 3, 0),"")</f>
        <v/>
      </c>
      <c r="R290" s="61">
        <f>ifna(VLookup(V290, Dex!F:K, 4, 0),"")</f>
        <v>201</v>
      </c>
      <c r="S290" s="62">
        <f>ifna(VLookup(V290, Dex!F:K, 5, 0),"")</f>
        <v>142</v>
      </c>
      <c r="T290" s="61" t="str">
        <f>ifna(VLookup(V290, Dex!F:K, 6, 0),"")</f>
        <v/>
      </c>
      <c r="U290" s="63" t="str">
        <f>ifna(VLookup(V290, Dex!F:L, 7, 0),"")</f>
        <v/>
      </c>
      <c r="V290" s="60" t="str">
        <f t="shared" si="1"/>
        <v>unown-15</v>
      </c>
    </row>
    <row r="291" ht="31.5" customHeight="1">
      <c r="A291" s="42">
        <v>290.0</v>
      </c>
      <c r="B291" s="42">
        <v>1.0</v>
      </c>
      <c r="C291" s="42">
        <v>10.0</v>
      </c>
      <c r="D291" s="42">
        <v>19.0</v>
      </c>
      <c r="E291" s="42">
        <v>4.0</v>
      </c>
      <c r="F291" s="42">
        <v>1.0</v>
      </c>
      <c r="G291" s="43" t="str">
        <f>ifna(VLookup(V291,Shiny!B:C, 2, 0),"")</f>
        <v/>
      </c>
      <c r="H291" s="64" t="s">
        <v>287</v>
      </c>
      <c r="I291" s="65">
        <v>201.0</v>
      </c>
      <c r="J291" s="47">
        <f>IFNA(VLOOKUP(V291,'Imported Index'!A:B,2,0),1)</f>
        <v>1</v>
      </c>
      <c r="K291" s="44"/>
      <c r="L291" s="44" t="s">
        <v>304</v>
      </c>
      <c r="M291" s="48" t="str">
        <f>ifna(IMAGE("https://pokejungle.net/sprites/typeico/"&amp;lower(VLookup(V291,Type!C:E, 2, 0)&amp;".png")),"")</f>
        <v/>
      </c>
      <c r="N291" s="48" t="str">
        <f>ifna(IMAGE("https://pokejungle.net/sprites/typeico/"&amp;lower(VLookup(V291,Type!C:E, 3, 0)&amp;".png")),"")</f>
        <v/>
      </c>
      <c r="O291" s="77">
        <v>-16.0</v>
      </c>
      <c r="P291" s="66"/>
      <c r="Q291" s="49" t="str">
        <f>ifna(VLookup(V291, Dex!F:K, 3, 0),"")</f>
        <v/>
      </c>
      <c r="R291" s="49">
        <f>ifna(VLookup(V291, Dex!F:K, 4, 0),"")</f>
        <v>201</v>
      </c>
      <c r="S291" s="50">
        <f>ifna(VLookup(V291, Dex!F:K, 5, 0),"")</f>
        <v>142</v>
      </c>
      <c r="T291" s="49" t="str">
        <f>ifna(VLookup(V291, Dex!F:K, 6, 0),"")</f>
        <v/>
      </c>
      <c r="U291" s="51" t="str">
        <f>ifna(VLookup(V291, Dex!F:L, 7, 0),"")</f>
        <v/>
      </c>
      <c r="V291" s="66" t="str">
        <f t="shared" si="1"/>
        <v>unown-16</v>
      </c>
    </row>
    <row r="292" ht="31.5" customHeight="1">
      <c r="A292" s="52">
        <v>291.0</v>
      </c>
      <c r="B292" s="52">
        <v>1.0</v>
      </c>
      <c r="C292" s="52">
        <v>10.0</v>
      </c>
      <c r="D292" s="52">
        <v>20.0</v>
      </c>
      <c r="E292" s="52">
        <v>4.0</v>
      </c>
      <c r="F292" s="52">
        <v>2.0</v>
      </c>
      <c r="G292" s="53" t="str">
        <f>ifna(VLookup(V292,Shiny!B:C, 2, 0),"")</f>
        <v/>
      </c>
      <c r="H292" s="54" t="s">
        <v>287</v>
      </c>
      <c r="I292" s="55">
        <v>201.0</v>
      </c>
      <c r="J292" s="56">
        <f>IFNA(VLOOKUP(V292,'Imported Index'!A:B,2,0),1)</f>
        <v>1</v>
      </c>
      <c r="K292" s="58"/>
      <c r="L292" s="58" t="s">
        <v>305</v>
      </c>
      <c r="M292" s="59" t="str">
        <f>ifna(IMAGE("https://pokejungle.net/sprites/typeico/"&amp;lower(VLookup(V292,Type!C:E, 2, 0)&amp;".png")),"")</f>
        <v/>
      </c>
      <c r="N292" s="59" t="str">
        <f>ifna(IMAGE("https://pokejungle.net/sprites/typeico/"&amp;lower(VLookup(V292,Type!C:E, 3, 0)&amp;".png")),"")</f>
        <v/>
      </c>
      <c r="O292" s="76">
        <v>-17.0</v>
      </c>
      <c r="P292" s="60"/>
      <c r="Q292" s="61" t="str">
        <f>ifna(VLookup(V292, Dex!F:K, 3, 0),"")</f>
        <v/>
      </c>
      <c r="R292" s="61">
        <f>ifna(VLookup(V292, Dex!F:K, 4, 0),"")</f>
        <v>201</v>
      </c>
      <c r="S292" s="62">
        <f>ifna(VLookup(V292, Dex!F:K, 5, 0),"")</f>
        <v>142</v>
      </c>
      <c r="T292" s="61" t="str">
        <f>ifna(VLookup(V292, Dex!F:K, 6, 0),"")</f>
        <v/>
      </c>
      <c r="U292" s="63" t="str">
        <f>ifna(VLookup(V292, Dex!F:L, 7, 0),"")</f>
        <v/>
      </c>
      <c r="V292" s="60" t="str">
        <f t="shared" si="1"/>
        <v>unown-17</v>
      </c>
    </row>
    <row r="293" ht="31.5" customHeight="1">
      <c r="A293" s="42">
        <v>292.0</v>
      </c>
      <c r="B293" s="42">
        <v>1.0</v>
      </c>
      <c r="C293" s="42">
        <v>10.0</v>
      </c>
      <c r="D293" s="42">
        <v>21.0</v>
      </c>
      <c r="E293" s="42">
        <v>4.0</v>
      </c>
      <c r="F293" s="42">
        <v>3.0</v>
      </c>
      <c r="G293" s="43" t="str">
        <f>ifna(VLookup(V293,Shiny!B:C, 2, 0),"")</f>
        <v/>
      </c>
      <c r="H293" s="64" t="s">
        <v>287</v>
      </c>
      <c r="I293" s="65">
        <v>201.0</v>
      </c>
      <c r="J293" s="47">
        <f>IFNA(VLOOKUP(V293,'Imported Index'!A:B,2,0),1)</f>
        <v>1</v>
      </c>
      <c r="K293" s="44"/>
      <c r="L293" s="44" t="s">
        <v>306</v>
      </c>
      <c r="M293" s="48" t="str">
        <f>ifna(IMAGE("https://pokejungle.net/sprites/typeico/"&amp;lower(VLookup(V293,Type!C:E, 2, 0)&amp;".png")),"")</f>
        <v/>
      </c>
      <c r="N293" s="48" t="str">
        <f>ifna(IMAGE("https://pokejungle.net/sprites/typeico/"&amp;lower(VLookup(V293,Type!C:E, 3, 0)&amp;".png")),"")</f>
        <v/>
      </c>
      <c r="O293" s="77">
        <v>-18.0</v>
      </c>
      <c r="P293" s="66"/>
      <c r="Q293" s="49" t="str">
        <f>ifna(VLookup(V293, Dex!F:K, 3, 0),"")</f>
        <v/>
      </c>
      <c r="R293" s="49">
        <f>ifna(VLookup(V293, Dex!F:K, 4, 0),"")</f>
        <v>201</v>
      </c>
      <c r="S293" s="50">
        <f>ifna(VLookup(V293, Dex!F:K, 5, 0),"")</f>
        <v>142</v>
      </c>
      <c r="T293" s="49" t="str">
        <f>ifna(VLookup(V293, Dex!F:K, 6, 0),"")</f>
        <v/>
      </c>
      <c r="U293" s="51" t="str">
        <f>ifna(VLookup(V293, Dex!F:L, 7, 0),"")</f>
        <v/>
      </c>
      <c r="V293" s="66" t="str">
        <f t="shared" si="1"/>
        <v>unown-18</v>
      </c>
    </row>
    <row r="294" ht="31.5" customHeight="1">
      <c r="A294" s="52">
        <v>293.0</v>
      </c>
      <c r="B294" s="52">
        <v>1.0</v>
      </c>
      <c r="C294" s="52">
        <v>10.0</v>
      </c>
      <c r="D294" s="52">
        <v>22.0</v>
      </c>
      <c r="E294" s="52">
        <v>4.0</v>
      </c>
      <c r="F294" s="52">
        <v>4.0</v>
      </c>
      <c r="G294" s="53" t="str">
        <f>ifna(VLookup(V294,Shiny!B:C, 2, 0),"")</f>
        <v/>
      </c>
      <c r="H294" s="54" t="s">
        <v>287</v>
      </c>
      <c r="I294" s="55">
        <v>201.0</v>
      </c>
      <c r="J294" s="56">
        <f>IFNA(VLOOKUP(V294,'Imported Index'!A:B,2,0),1)</f>
        <v>1</v>
      </c>
      <c r="K294" s="58"/>
      <c r="L294" s="58" t="s">
        <v>307</v>
      </c>
      <c r="M294" s="59" t="str">
        <f>ifna(IMAGE("https://pokejungle.net/sprites/typeico/"&amp;lower(VLookup(V294,Type!C:E, 2, 0)&amp;".png")),"")</f>
        <v/>
      </c>
      <c r="N294" s="59" t="str">
        <f>ifna(IMAGE("https://pokejungle.net/sprites/typeico/"&amp;lower(VLookup(V294,Type!C:E, 3, 0)&amp;".png")),"")</f>
        <v/>
      </c>
      <c r="O294" s="76">
        <v>-19.0</v>
      </c>
      <c r="P294" s="60"/>
      <c r="Q294" s="61" t="str">
        <f>ifna(VLookup(V294, Dex!F:K, 3, 0),"")</f>
        <v/>
      </c>
      <c r="R294" s="61">
        <f>ifna(VLookup(V294, Dex!F:K, 4, 0),"")</f>
        <v>201</v>
      </c>
      <c r="S294" s="62">
        <f>ifna(VLookup(V294, Dex!F:K, 5, 0),"")</f>
        <v>142</v>
      </c>
      <c r="T294" s="61" t="str">
        <f>ifna(VLookup(V294, Dex!F:K, 6, 0),"")</f>
        <v/>
      </c>
      <c r="U294" s="63" t="str">
        <f>ifna(VLookup(V294, Dex!F:L, 7, 0),"")</f>
        <v/>
      </c>
      <c r="V294" s="60" t="str">
        <f t="shared" si="1"/>
        <v>unown-19</v>
      </c>
    </row>
    <row r="295" ht="31.5" customHeight="1">
      <c r="A295" s="42">
        <v>294.0</v>
      </c>
      <c r="B295" s="42">
        <v>1.0</v>
      </c>
      <c r="C295" s="42">
        <v>10.0</v>
      </c>
      <c r="D295" s="42">
        <v>23.0</v>
      </c>
      <c r="E295" s="42">
        <v>4.0</v>
      </c>
      <c r="F295" s="42">
        <v>5.0</v>
      </c>
      <c r="G295" s="43" t="str">
        <f>ifna(VLookup(V295,Shiny!B:C, 2, 0),"")</f>
        <v/>
      </c>
      <c r="H295" s="64" t="s">
        <v>287</v>
      </c>
      <c r="I295" s="65">
        <v>201.0</v>
      </c>
      <c r="J295" s="47">
        <f>IFNA(VLOOKUP(V295,'Imported Index'!A:B,2,0),1)</f>
        <v>1</v>
      </c>
      <c r="K295" s="44"/>
      <c r="L295" s="44" t="s">
        <v>308</v>
      </c>
      <c r="M295" s="48" t="str">
        <f>ifna(IMAGE("https://pokejungle.net/sprites/typeico/"&amp;lower(VLookup(V295,Type!C:E, 2, 0)&amp;".png")),"")</f>
        <v/>
      </c>
      <c r="N295" s="48" t="str">
        <f>ifna(IMAGE("https://pokejungle.net/sprites/typeico/"&amp;lower(VLookup(V295,Type!C:E, 3, 0)&amp;".png")),"")</f>
        <v/>
      </c>
      <c r="O295" s="77">
        <v>-20.0</v>
      </c>
      <c r="P295" s="66"/>
      <c r="Q295" s="49" t="str">
        <f>ifna(VLookup(V295, Dex!F:K, 3, 0),"")</f>
        <v/>
      </c>
      <c r="R295" s="49">
        <f>ifna(VLookup(V295, Dex!F:K, 4, 0),"")</f>
        <v>201</v>
      </c>
      <c r="S295" s="50">
        <f>ifna(VLookup(V295, Dex!F:K, 5, 0),"")</f>
        <v>142</v>
      </c>
      <c r="T295" s="49" t="str">
        <f>ifna(VLookup(V295, Dex!F:K, 6, 0),"")</f>
        <v/>
      </c>
      <c r="U295" s="51" t="str">
        <f>ifna(VLookup(V295, Dex!F:L, 7, 0),"")</f>
        <v/>
      </c>
      <c r="V295" s="66" t="str">
        <f t="shared" si="1"/>
        <v>unown-20</v>
      </c>
    </row>
    <row r="296" ht="31.5" customHeight="1">
      <c r="A296" s="52">
        <v>295.0</v>
      </c>
      <c r="B296" s="52">
        <v>1.0</v>
      </c>
      <c r="C296" s="52">
        <v>10.0</v>
      </c>
      <c r="D296" s="52">
        <v>24.0</v>
      </c>
      <c r="E296" s="52">
        <v>4.0</v>
      </c>
      <c r="F296" s="52">
        <v>6.0</v>
      </c>
      <c r="G296" s="53" t="str">
        <f>ifna(VLookup(V296,Shiny!B:C, 2, 0),"")</f>
        <v/>
      </c>
      <c r="H296" s="54" t="s">
        <v>287</v>
      </c>
      <c r="I296" s="55">
        <v>201.0</v>
      </c>
      <c r="J296" s="56">
        <f>IFNA(VLOOKUP(V296,'Imported Index'!A:B,2,0),1)</f>
        <v>1</v>
      </c>
      <c r="K296" s="58"/>
      <c r="L296" s="58" t="s">
        <v>309</v>
      </c>
      <c r="M296" s="59" t="str">
        <f>ifna(IMAGE("https://pokejungle.net/sprites/typeico/"&amp;lower(VLookup(V296,Type!C:E, 2, 0)&amp;".png")),"")</f>
        <v/>
      </c>
      <c r="N296" s="59" t="str">
        <f>ifna(IMAGE("https://pokejungle.net/sprites/typeico/"&amp;lower(VLookup(V296,Type!C:E, 3, 0)&amp;".png")),"")</f>
        <v/>
      </c>
      <c r="O296" s="76">
        <v>-21.0</v>
      </c>
      <c r="P296" s="60"/>
      <c r="Q296" s="61" t="str">
        <f>ifna(VLookup(V296, Dex!F:K, 3, 0),"")</f>
        <v/>
      </c>
      <c r="R296" s="61">
        <f>ifna(VLookup(V296, Dex!F:K, 4, 0),"")</f>
        <v>201</v>
      </c>
      <c r="S296" s="62">
        <f>ifna(VLookup(V296, Dex!F:K, 5, 0),"")</f>
        <v>142</v>
      </c>
      <c r="T296" s="61" t="str">
        <f>ifna(VLookup(V296, Dex!F:K, 6, 0),"")</f>
        <v/>
      </c>
      <c r="U296" s="63" t="str">
        <f>ifna(VLookup(V296, Dex!F:L, 7, 0),"")</f>
        <v/>
      </c>
      <c r="V296" s="60" t="str">
        <f t="shared" si="1"/>
        <v>unown-21</v>
      </c>
    </row>
    <row r="297" ht="31.5" customHeight="1">
      <c r="A297" s="42">
        <v>296.0</v>
      </c>
      <c r="B297" s="42">
        <v>1.0</v>
      </c>
      <c r="C297" s="42">
        <v>10.0</v>
      </c>
      <c r="D297" s="42">
        <v>25.0</v>
      </c>
      <c r="E297" s="42">
        <v>5.0</v>
      </c>
      <c r="F297" s="42">
        <v>1.0</v>
      </c>
      <c r="G297" s="43" t="str">
        <f>ifna(VLookup(V297,Shiny!B:C, 2, 0),"")</f>
        <v/>
      </c>
      <c r="H297" s="64" t="s">
        <v>287</v>
      </c>
      <c r="I297" s="65">
        <v>201.0</v>
      </c>
      <c r="J297" s="47">
        <f>IFNA(VLOOKUP(V297,'Imported Index'!A:B,2,0),1)</f>
        <v>1</v>
      </c>
      <c r="K297" s="44"/>
      <c r="L297" s="44" t="s">
        <v>310</v>
      </c>
      <c r="M297" s="48" t="str">
        <f>ifna(IMAGE("https://pokejungle.net/sprites/typeico/"&amp;lower(VLookup(V297,Type!C:E, 2, 0)&amp;".png")),"")</f>
        <v/>
      </c>
      <c r="N297" s="48" t="str">
        <f>ifna(IMAGE("https://pokejungle.net/sprites/typeico/"&amp;lower(VLookup(V297,Type!C:E, 3, 0)&amp;".png")),"")</f>
        <v/>
      </c>
      <c r="O297" s="77">
        <v>-22.0</v>
      </c>
      <c r="P297" s="66"/>
      <c r="Q297" s="49" t="str">
        <f>ifna(VLookup(V297, Dex!F:K, 3, 0),"")</f>
        <v/>
      </c>
      <c r="R297" s="49">
        <f>ifna(VLookup(V297, Dex!F:K, 4, 0),"")</f>
        <v>201</v>
      </c>
      <c r="S297" s="50">
        <f>ifna(VLookup(V297, Dex!F:K, 5, 0),"")</f>
        <v>142</v>
      </c>
      <c r="T297" s="49" t="str">
        <f>ifna(VLookup(V297, Dex!F:K, 6, 0),"")</f>
        <v/>
      </c>
      <c r="U297" s="51" t="str">
        <f>ifna(VLookup(V297, Dex!F:L, 7, 0),"")</f>
        <v/>
      </c>
      <c r="V297" s="66" t="str">
        <f t="shared" si="1"/>
        <v>unown-22</v>
      </c>
    </row>
    <row r="298" ht="31.5" customHeight="1">
      <c r="A298" s="52">
        <v>297.0</v>
      </c>
      <c r="B298" s="52">
        <v>1.0</v>
      </c>
      <c r="C298" s="52">
        <v>10.0</v>
      </c>
      <c r="D298" s="52">
        <v>26.0</v>
      </c>
      <c r="E298" s="52">
        <v>5.0</v>
      </c>
      <c r="F298" s="52">
        <v>2.0</v>
      </c>
      <c r="G298" s="53" t="str">
        <f>ifna(VLookup(V298,Shiny!B:C, 2, 0),"")</f>
        <v/>
      </c>
      <c r="H298" s="54" t="s">
        <v>287</v>
      </c>
      <c r="I298" s="55">
        <v>201.0</v>
      </c>
      <c r="J298" s="56">
        <f>IFNA(VLOOKUP(V298,'Imported Index'!A:B,2,0),1)</f>
        <v>1</v>
      </c>
      <c r="K298" s="58"/>
      <c r="L298" s="58" t="s">
        <v>12</v>
      </c>
      <c r="M298" s="59" t="str">
        <f>ifna(IMAGE("https://pokejungle.net/sprites/typeico/"&amp;lower(VLookup(V298,Type!C:E, 2, 0)&amp;".png")),"")</f>
        <v/>
      </c>
      <c r="N298" s="59" t="str">
        <f>ifna(IMAGE("https://pokejungle.net/sprites/typeico/"&amp;lower(VLookup(V298,Type!C:E, 3, 0)&amp;".png")),"")</f>
        <v/>
      </c>
      <c r="O298" s="76">
        <v>-23.0</v>
      </c>
      <c r="P298" s="60"/>
      <c r="Q298" s="61" t="str">
        <f>ifna(VLookup(V298, Dex!F:K, 3, 0),"")</f>
        <v/>
      </c>
      <c r="R298" s="61">
        <f>ifna(VLookup(V298, Dex!F:K, 4, 0),"")</f>
        <v>201</v>
      </c>
      <c r="S298" s="62">
        <f>ifna(VLookup(V298, Dex!F:K, 5, 0),"")</f>
        <v>142</v>
      </c>
      <c r="T298" s="61" t="str">
        <f>ifna(VLookup(V298, Dex!F:K, 6, 0),"")</f>
        <v/>
      </c>
      <c r="U298" s="63" t="str">
        <f>ifna(VLookup(V298, Dex!F:L, 7, 0),"")</f>
        <v/>
      </c>
      <c r="V298" s="60" t="str">
        <f t="shared" si="1"/>
        <v>unown-23</v>
      </c>
    </row>
    <row r="299" ht="31.5" customHeight="1">
      <c r="A299" s="42">
        <v>298.0</v>
      </c>
      <c r="B299" s="42">
        <v>1.0</v>
      </c>
      <c r="C299" s="42">
        <v>10.0</v>
      </c>
      <c r="D299" s="42">
        <v>27.0</v>
      </c>
      <c r="E299" s="42">
        <v>5.0</v>
      </c>
      <c r="F299" s="42">
        <v>3.0</v>
      </c>
      <c r="G299" s="43" t="str">
        <f>ifna(VLookup(V299,Shiny!B:C, 2, 0),"")</f>
        <v/>
      </c>
      <c r="H299" s="64" t="s">
        <v>287</v>
      </c>
      <c r="I299" s="65">
        <v>201.0</v>
      </c>
      <c r="J299" s="47">
        <f>IFNA(VLOOKUP(V299,'Imported Index'!A:B,2,0),1)</f>
        <v>1</v>
      </c>
      <c r="K299" s="44"/>
      <c r="L299" s="44" t="s">
        <v>311</v>
      </c>
      <c r="M299" s="48" t="str">
        <f>ifna(IMAGE("https://pokejungle.net/sprites/typeico/"&amp;lower(VLookup(V299,Type!C:E, 2, 0)&amp;".png")),"")</f>
        <v/>
      </c>
      <c r="N299" s="48" t="str">
        <f>ifna(IMAGE("https://pokejungle.net/sprites/typeico/"&amp;lower(VLookup(V299,Type!C:E, 3, 0)&amp;".png")),"")</f>
        <v/>
      </c>
      <c r="O299" s="77">
        <v>-24.0</v>
      </c>
      <c r="P299" s="66"/>
      <c r="Q299" s="49" t="str">
        <f>ifna(VLookup(V299, Dex!F:K, 3, 0),"")</f>
        <v/>
      </c>
      <c r="R299" s="49">
        <f>ifna(VLookup(V299, Dex!F:K, 4, 0),"")</f>
        <v>201</v>
      </c>
      <c r="S299" s="50">
        <f>ifna(VLookup(V299, Dex!F:K, 5, 0),"")</f>
        <v>142</v>
      </c>
      <c r="T299" s="49" t="str">
        <f>ifna(VLookup(V299, Dex!F:K, 6, 0),"")</f>
        <v/>
      </c>
      <c r="U299" s="51" t="str">
        <f>ifna(VLookup(V299, Dex!F:L, 7, 0),"")</f>
        <v/>
      </c>
      <c r="V299" s="66" t="str">
        <f t="shared" si="1"/>
        <v>unown-24</v>
      </c>
    </row>
    <row r="300" ht="31.5" customHeight="1">
      <c r="A300" s="52">
        <v>299.0</v>
      </c>
      <c r="B300" s="52">
        <v>1.0</v>
      </c>
      <c r="C300" s="52">
        <v>10.0</v>
      </c>
      <c r="D300" s="52">
        <v>28.0</v>
      </c>
      <c r="E300" s="52">
        <v>5.0</v>
      </c>
      <c r="F300" s="52">
        <v>4.0</v>
      </c>
      <c r="G300" s="53" t="str">
        <f>ifna(VLookup(V300,Shiny!B:C, 2, 0),"")</f>
        <v/>
      </c>
      <c r="H300" s="54" t="s">
        <v>287</v>
      </c>
      <c r="I300" s="55">
        <v>201.0</v>
      </c>
      <c r="J300" s="56">
        <f>IFNA(VLOOKUP(V300,'Imported Index'!A:B,2,0),1)</f>
        <v>1</v>
      </c>
      <c r="K300" s="58"/>
      <c r="L300" s="58" t="s">
        <v>312</v>
      </c>
      <c r="M300" s="59" t="str">
        <f>ifna(IMAGE("https://pokejungle.net/sprites/typeico/"&amp;lower(VLookup(V300,Type!C:E, 2, 0)&amp;".png")),"")</f>
        <v/>
      </c>
      <c r="N300" s="59" t="str">
        <f>ifna(IMAGE("https://pokejungle.net/sprites/typeico/"&amp;lower(VLookup(V300,Type!C:E, 3, 0)&amp;".png")),"")</f>
        <v/>
      </c>
      <c r="O300" s="76">
        <v>-25.0</v>
      </c>
      <c r="P300" s="60"/>
      <c r="Q300" s="61" t="str">
        <f>ifna(VLookup(V300, Dex!F:K, 3, 0),"")</f>
        <v/>
      </c>
      <c r="R300" s="61">
        <f>ifna(VLookup(V300, Dex!F:K, 4, 0),"")</f>
        <v>201</v>
      </c>
      <c r="S300" s="62">
        <f>ifna(VLookup(V300, Dex!F:K, 5, 0),"")</f>
        <v>142</v>
      </c>
      <c r="T300" s="61" t="str">
        <f>ifna(VLookup(V300, Dex!F:K, 6, 0),"")</f>
        <v/>
      </c>
      <c r="U300" s="63" t="str">
        <f>ifna(VLookup(V300, Dex!F:L, 7, 0),"")</f>
        <v/>
      </c>
      <c r="V300" s="60" t="str">
        <f t="shared" si="1"/>
        <v>unown-25</v>
      </c>
    </row>
    <row r="301" ht="31.5" customHeight="1">
      <c r="A301" s="42">
        <v>300.0</v>
      </c>
      <c r="B301" s="42">
        <v>1.0</v>
      </c>
      <c r="C301" s="42">
        <v>10.0</v>
      </c>
      <c r="D301" s="42">
        <v>29.0</v>
      </c>
      <c r="E301" s="42">
        <v>5.0</v>
      </c>
      <c r="F301" s="42">
        <v>5.0</v>
      </c>
      <c r="G301" s="43" t="str">
        <f>ifna(VLookup(V301,Shiny!B:C, 2, 0),"")</f>
        <v/>
      </c>
      <c r="H301" s="64" t="s">
        <v>287</v>
      </c>
      <c r="I301" s="65">
        <v>201.0</v>
      </c>
      <c r="J301" s="47">
        <f>IFNA(VLOOKUP(V301,'Imported Index'!A:B,2,0),1)</f>
        <v>1</v>
      </c>
      <c r="K301" s="44"/>
      <c r="L301" s="44" t="s">
        <v>313</v>
      </c>
      <c r="M301" s="48" t="str">
        <f>ifna(IMAGE("https://pokejungle.net/sprites/typeico/"&amp;lower(VLookup(V301,Type!C:E, 2, 0)&amp;".png")),"")</f>
        <v/>
      </c>
      <c r="N301" s="48" t="str">
        <f>ifna(IMAGE("https://pokejungle.net/sprites/typeico/"&amp;lower(VLookup(V301,Type!C:E, 3, 0)&amp;".png")),"")</f>
        <v/>
      </c>
      <c r="O301" s="77">
        <v>-26.0</v>
      </c>
      <c r="P301" s="66"/>
      <c r="Q301" s="49" t="str">
        <f>ifna(VLookup(V301, Dex!F:K, 3, 0),"")</f>
        <v/>
      </c>
      <c r="R301" s="49">
        <f>ifna(VLookup(V301, Dex!F:K, 4, 0),"")</f>
        <v>201</v>
      </c>
      <c r="S301" s="50">
        <f>ifna(VLookup(V301, Dex!F:K, 5, 0),"")</f>
        <v>142</v>
      </c>
      <c r="T301" s="49" t="str">
        <f>ifna(VLookup(V301, Dex!F:K, 6, 0),"")</f>
        <v/>
      </c>
      <c r="U301" s="51" t="str">
        <f>ifna(VLookup(V301, Dex!F:L, 7, 0),"")</f>
        <v/>
      </c>
      <c r="V301" s="66" t="str">
        <f t="shared" si="1"/>
        <v>unown-26</v>
      </c>
    </row>
    <row r="302" ht="31.5" customHeight="1">
      <c r="A302" s="52">
        <v>301.0</v>
      </c>
      <c r="B302" s="52">
        <v>1.0</v>
      </c>
      <c r="C302" s="52">
        <v>10.0</v>
      </c>
      <c r="D302" s="52">
        <v>30.0</v>
      </c>
      <c r="E302" s="52">
        <v>5.0</v>
      </c>
      <c r="F302" s="52">
        <v>6.0</v>
      </c>
      <c r="G302" s="53" t="str">
        <f>ifna(VLookup(V302,Shiny!B:C, 2, 0),"")</f>
        <v/>
      </c>
      <c r="H302" s="54" t="s">
        <v>287</v>
      </c>
      <c r="I302" s="55">
        <v>201.0</v>
      </c>
      <c r="J302" s="56">
        <f>IFNA(VLOOKUP(V302,'Imported Index'!A:B,2,0),1)</f>
        <v>1</v>
      </c>
      <c r="K302" s="58"/>
      <c r="L302" s="58" t="s">
        <v>314</v>
      </c>
      <c r="M302" s="59" t="str">
        <f>ifna(IMAGE("https://pokejungle.net/sprites/typeico/"&amp;lower(VLookup(V302,Type!C:E, 2, 0)&amp;".png")),"")</f>
        <v/>
      </c>
      <c r="N302" s="59" t="str">
        <f>ifna(IMAGE("https://pokejungle.net/sprites/typeico/"&amp;lower(VLookup(V302,Type!C:E, 3, 0)&amp;".png")),"")</f>
        <v/>
      </c>
      <c r="O302" s="76">
        <v>-27.0</v>
      </c>
      <c r="P302" s="60"/>
      <c r="Q302" s="61" t="str">
        <f>ifna(VLookup(V302, Dex!F:K, 3, 0),"")</f>
        <v/>
      </c>
      <c r="R302" s="61">
        <f>ifna(VLookup(V302, Dex!F:K, 4, 0),"")</f>
        <v>201</v>
      </c>
      <c r="S302" s="62">
        <f>ifna(VLookup(V302, Dex!F:K, 5, 0),"")</f>
        <v>142</v>
      </c>
      <c r="T302" s="61" t="str">
        <f>ifna(VLookup(V302, Dex!F:K, 6, 0),"")</f>
        <v/>
      </c>
      <c r="U302" s="63" t="str">
        <f>ifna(VLookup(V302, Dex!F:L, 7, 0),"")</f>
        <v/>
      </c>
      <c r="V302" s="60" t="str">
        <f t="shared" si="1"/>
        <v>unown-27</v>
      </c>
    </row>
    <row r="303" ht="31.5" customHeight="1">
      <c r="A303" s="42">
        <v>302.0</v>
      </c>
      <c r="B303" s="42">
        <v>1.0</v>
      </c>
      <c r="C303" s="42">
        <v>11.0</v>
      </c>
      <c r="D303" s="42">
        <v>1.0</v>
      </c>
      <c r="E303" s="42">
        <v>1.0</v>
      </c>
      <c r="F303" s="42">
        <v>1.0</v>
      </c>
      <c r="G303" s="43" t="str">
        <f>ifna(VLookup(V303,Shiny!B:C, 2, 0),"")</f>
        <v/>
      </c>
      <c r="H303" s="64" t="s">
        <v>315</v>
      </c>
      <c r="I303" s="65">
        <v>202.0</v>
      </c>
      <c r="J303" s="47">
        <f>IFNA(VLOOKUP(V303,'Imported Index'!A:B,2,0),1)</f>
        <v>1</v>
      </c>
      <c r="K303" s="44"/>
      <c r="L303" s="44"/>
      <c r="M303" s="48" t="str">
        <f>ifna(IMAGE("https://pokejungle.net/sprites/typeico/"&amp;lower(VLookup(V303,Type!C:E, 2, 0)&amp;".png")),"")</f>
        <v/>
      </c>
      <c r="N303" s="48" t="str">
        <f>ifna(IMAGE("https://pokejungle.net/sprites/typeico/"&amp;lower(VLookup(V303,Type!C:E, 3, 0)&amp;".png")),"")</f>
        <v/>
      </c>
      <c r="O303" s="66"/>
      <c r="P303" s="66"/>
      <c r="Q303" s="49">
        <f>ifna(VLookup(V303, Dex!F:K, 3, 0),"")</f>
        <v>217</v>
      </c>
      <c r="R303" s="49">
        <f>ifna(VLookup(V303, Dex!F:K, 4, 0),"")</f>
        <v>202</v>
      </c>
      <c r="S303" s="50" t="str">
        <f>ifna(VLookup(V303, Dex!F:K, 5, 0),"")</f>
        <v/>
      </c>
      <c r="T303" s="49" t="str">
        <f>ifna(VLookup(V303, Dex!F:K, 6, 0),"")</f>
        <v/>
      </c>
      <c r="U303" s="51" t="str">
        <f>ifna(VLookup(V303, Dex!F:L, 7, 0),"")</f>
        <v/>
      </c>
      <c r="V303" s="66" t="str">
        <f t="shared" si="1"/>
        <v>wobbuffet</v>
      </c>
    </row>
    <row r="304" ht="31.5" customHeight="1">
      <c r="A304" s="52">
        <v>303.0</v>
      </c>
      <c r="B304" s="52">
        <v>1.0</v>
      </c>
      <c r="C304" s="52">
        <v>11.0</v>
      </c>
      <c r="D304" s="52">
        <v>2.0</v>
      </c>
      <c r="E304" s="52">
        <v>1.0</v>
      </c>
      <c r="F304" s="52">
        <v>2.0</v>
      </c>
      <c r="G304" s="53" t="str">
        <f>ifna(VLookup(V304,Shiny!B:C, 2, 0),"")</f>
        <v/>
      </c>
      <c r="H304" s="54" t="s">
        <v>315</v>
      </c>
      <c r="I304" s="55">
        <v>202.0</v>
      </c>
      <c r="J304" s="56">
        <f>IFNA(VLOOKUP(V304,'Imported Index'!A:B,2,0),1)</f>
        <v>1</v>
      </c>
      <c r="K304" s="58"/>
      <c r="L304" s="58"/>
      <c r="M304" s="59" t="str">
        <f>ifna(IMAGE("https://pokejungle.net/sprites/typeico/"&amp;lower(VLookup(V304,Type!C:E, 2, 0)&amp;".png")),"")</f>
        <v/>
      </c>
      <c r="N304" s="59" t="str">
        <f>ifna(IMAGE("https://pokejungle.net/sprites/typeico/"&amp;lower(VLookup(V304,Type!C:E, 3, 0)&amp;".png")),"")</f>
        <v/>
      </c>
      <c r="O304" s="60"/>
      <c r="P304" s="52" t="s">
        <v>80</v>
      </c>
      <c r="Q304" s="61">
        <f>ifna(VLookup(V304, Dex!F:K, 3, 0),"")</f>
        <v>217</v>
      </c>
      <c r="R304" s="61">
        <f>ifna(VLookup(V304, Dex!F:K, 4, 0),"")</f>
        <v>202</v>
      </c>
      <c r="S304" s="62" t="str">
        <f>ifna(VLookup(V304, Dex!F:K, 5, 0),"")</f>
        <v/>
      </c>
      <c r="T304" s="61" t="str">
        <f>ifna(VLookup(V304, Dex!F:K, 6, 0),"")</f>
        <v/>
      </c>
      <c r="U304" s="63" t="str">
        <f>ifna(VLookup(V304, Dex!F:L, 7, 0),"")</f>
        <v/>
      </c>
      <c r="V304" s="60" t="str">
        <f t="shared" si="1"/>
        <v>wobbuffet-f</v>
      </c>
    </row>
    <row r="305" ht="31.5" customHeight="1">
      <c r="A305" s="42">
        <v>304.0</v>
      </c>
      <c r="B305" s="42">
        <v>1.0</v>
      </c>
      <c r="C305" s="42">
        <v>11.0</v>
      </c>
      <c r="D305" s="42">
        <v>3.0</v>
      </c>
      <c r="E305" s="42">
        <v>1.0</v>
      </c>
      <c r="F305" s="42">
        <v>3.0</v>
      </c>
      <c r="G305" s="43" t="str">
        <f>ifna(VLookup(V305,Shiny!B:C, 2, 0),"")</f>
        <v/>
      </c>
      <c r="H305" s="64" t="s">
        <v>316</v>
      </c>
      <c r="I305" s="65">
        <v>203.0</v>
      </c>
      <c r="J305" s="47">
        <f>IFNA(VLOOKUP(V305,'Imported Index'!A:B,2,0),1)</f>
        <v>1</v>
      </c>
      <c r="K305" s="69"/>
      <c r="L305" s="44"/>
      <c r="M305" s="48" t="str">
        <f>ifna(IMAGE("https://pokejungle.net/sprites/typeico/"&amp;lower(VLookup(V305,Type!C:E, 2, 0)&amp;".png")),"")</f>
        <v/>
      </c>
      <c r="N305" s="48" t="str">
        <f>ifna(IMAGE("https://pokejungle.net/sprites/typeico/"&amp;lower(VLookup(V305,Type!C:E, 3, 0)&amp;".png")),"")</f>
        <v/>
      </c>
      <c r="O305" s="66"/>
      <c r="P305" s="66"/>
      <c r="Q305" s="49" t="str">
        <f>ifna(VLookup(V305, Dex!F:K, 3, 0),"")</f>
        <v/>
      </c>
      <c r="R305" s="49">
        <f>ifna(VLookup(V305, Dex!F:K, 4, 0),"")</f>
        <v>203</v>
      </c>
      <c r="S305" s="50" t="str">
        <f>ifna(VLookup(V305, Dex!F:K, 5, 0),"")</f>
        <v/>
      </c>
      <c r="T305" s="49" t="str">
        <f>ifna(VLookup(V305, Dex!F:K, 6, 0),"")</f>
        <v>P192</v>
      </c>
      <c r="U305" s="51" t="str">
        <f>ifna(VLookup(V305, Dex!F:L, 7, 0),"")</f>
        <v/>
      </c>
      <c r="V305" s="66" t="str">
        <f t="shared" si="1"/>
        <v>girafarig</v>
      </c>
    </row>
    <row r="306" ht="31.5" customHeight="1">
      <c r="A306" s="52">
        <v>305.0</v>
      </c>
      <c r="B306" s="52">
        <v>1.0</v>
      </c>
      <c r="C306" s="52">
        <v>11.0</v>
      </c>
      <c r="D306" s="52">
        <v>4.0</v>
      </c>
      <c r="E306" s="52">
        <v>1.0</v>
      </c>
      <c r="F306" s="52">
        <v>4.0</v>
      </c>
      <c r="G306" s="53" t="str">
        <f>ifna(VLookup(V306,Shiny!B:C, 2, 0),"")</f>
        <v/>
      </c>
      <c r="H306" s="54" t="s">
        <v>316</v>
      </c>
      <c r="I306" s="55">
        <v>203.0</v>
      </c>
      <c r="J306" s="56">
        <f>IFNA(VLOOKUP(V306,'Imported Index'!A:B,2,0),1)</f>
        <v>1</v>
      </c>
      <c r="K306" s="68"/>
      <c r="L306" s="58"/>
      <c r="M306" s="59" t="str">
        <f>ifna(IMAGE("https://pokejungle.net/sprites/typeico/"&amp;lower(VLookup(V306,Type!C:E, 2, 0)&amp;".png")),"")</f>
        <v/>
      </c>
      <c r="N306" s="59" t="str">
        <f>ifna(IMAGE("https://pokejungle.net/sprites/typeico/"&amp;lower(VLookup(V306,Type!C:E, 3, 0)&amp;".png")),"")</f>
        <v/>
      </c>
      <c r="O306" s="60"/>
      <c r="P306" s="52" t="s">
        <v>80</v>
      </c>
      <c r="Q306" s="61" t="str">
        <f>ifna(VLookup(V306, Dex!F:K, 3, 0),"")</f>
        <v/>
      </c>
      <c r="R306" s="61">
        <f>ifna(VLookup(V306, Dex!F:K, 4, 0),"")</f>
        <v>203</v>
      </c>
      <c r="S306" s="62" t="str">
        <f>ifna(VLookup(V306, Dex!F:K, 5, 0),"")</f>
        <v/>
      </c>
      <c r="T306" s="61" t="str">
        <f>ifna(VLookup(V306, Dex!F:K, 6, 0),"")</f>
        <v>P192</v>
      </c>
      <c r="U306" s="63" t="str">
        <f>ifna(VLookup(V306, Dex!F:L, 7, 0),"")</f>
        <v/>
      </c>
      <c r="V306" s="60" t="str">
        <f t="shared" si="1"/>
        <v>girafarig-f</v>
      </c>
    </row>
    <row r="307" ht="31.5" customHeight="1">
      <c r="A307" s="42">
        <v>306.0</v>
      </c>
      <c r="B307" s="42">
        <v>1.0</v>
      </c>
      <c r="C307" s="42">
        <v>11.0</v>
      </c>
      <c r="D307" s="42">
        <v>5.0</v>
      </c>
      <c r="E307" s="42">
        <v>1.0</v>
      </c>
      <c r="F307" s="42">
        <v>5.0</v>
      </c>
      <c r="G307" s="43" t="str">
        <f>ifna(VLookup(V307,Shiny!B:C, 2, 0),"")</f>
        <v/>
      </c>
      <c r="H307" s="64" t="s">
        <v>317</v>
      </c>
      <c r="I307" s="65">
        <v>204.0</v>
      </c>
      <c r="J307" s="47">
        <f>IFNA(VLOOKUP(V307,'Imported Index'!A:B,2,0),1)</f>
        <v>1</v>
      </c>
      <c r="K307" s="69"/>
      <c r="L307" s="44"/>
      <c r="M307" s="48" t="str">
        <f>ifna(IMAGE("https://pokejungle.net/sprites/typeico/"&amp;lower(VLookup(V307,Type!C:E, 2, 0)&amp;".png")),"")</f>
        <v/>
      </c>
      <c r="N307" s="48" t="str">
        <f>ifna(IMAGE("https://pokejungle.net/sprites/typeico/"&amp;lower(VLookup(V307,Type!C:E, 3, 0)&amp;".png")),"")</f>
        <v/>
      </c>
      <c r="O307" s="66"/>
      <c r="P307" s="66"/>
      <c r="Q307" s="49" t="str">
        <f>ifna(VLookup(V307, Dex!F:K, 3, 0),"")</f>
        <v/>
      </c>
      <c r="R307" s="49">
        <f>ifna(VLookup(V307, Dex!F:K, 4, 0),"")</f>
        <v>204</v>
      </c>
      <c r="S307" s="50" t="str">
        <f>ifna(VLookup(V307, Dex!F:K, 5, 0),"")</f>
        <v/>
      </c>
      <c r="T307" s="49" t="str">
        <f>ifna(VLookup(V307, Dex!F:K, 6, 0),"")</f>
        <v>P258</v>
      </c>
      <c r="U307" s="51" t="str">
        <f>ifna(VLookup(V307, Dex!F:L, 7, 0),"")</f>
        <v/>
      </c>
      <c r="V307" s="66" t="str">
        <f t="shared" si="1"/>
        <v>pineco</v>
      </c>
    </row>
    <row r="308" ht="31.5" customHeight="1">
      <c r="A308" s="52">
        <v>307.0</v>
      </c>
      <c r="B308" s="52">
        <v>1.0</v>
      </c>
      <c r="C308" s="52">
        <v>11.0</v>
      </c>
      <c r="D308" s="52">
        <v>6.0</v>
      </c>
      <c r="E308" s="52">
        <v>1.0</v>
      </c>
      <c r="F308" s="52">
        <v>6.0</v>
      </c>
      <c r="G308" s="53" t="str">
        <f>ifna(VLookup(V308,Shiny!B:C, 2, 0),"")</f>
        <v/>
      </c>
      <c r="H308" s="54" t="s">
        <v>318</v>
      </c>
      <c r="I308" s="55">
        <v>205.0</v>
      </c>
      <c r="J308" s="56">
        <f>IFNA(VLOOKUP(V308,'Imported Index'!A:B,2,0),1)</f>
        <v>1</v>
      </c>
      <c r="K308" s="68"/>
      <c r="L308" s="58"/>
      <c r="M308" s="59" t="str">
        <f>ifna(IMAGE("https://pokejungle.net/sprites/typeico/"&amp;lower(VLookup(V308,Type!C:E, 2, 0)&amp;".png")),"")</f>
        <v/>
      </c>
      <c r="N308" s="59" t="str">
        <f>ifna(IMAGE("https://pokejungle.net/sprites/typeico/"&amp;lower(VLookup(V308,Type!C:E, 3, 0)&amp;".png")),"")</f>
        <v/>
      </c>
      <c r="O308" s="60"/>
      <c r="P308" s="60"/>
      <c r="Q308" s="61" t="str">
        <f>ifna(VLookup(V308, Dex!F:K, 3, 0),"")</f>
        <v/>
      </c>
      <c r="R308" s="61">
        <f>ifna(VLookup(V308, Dex!F:K, 4, 0),"")</f>
        <v>205</v>
      </c>
      <c r="S308" s="62" t="str">
        <f>ifna(VLookup(V308, Dex!F:K, 5, 0),"")</f>
        <v/>
      </c>
      <c r="T308" s="61" t="str">
        <f>ifna(VLookup(V308, Dex!F:K, 6, 0),"")</f>
        <v>P259</v>
      </c>
      <c r="U308" s="63" t="str">
        <f>ifna(VLookup(V308, Dex!F:L, 7, 0),"")</f>
        <v/>
      </c>
      <c r="V308" s="60" t="str">
        <f t="shared" si="1"/>
        <v>forretress</v>
      </c>
    </row>
    <row r="309" ht="31.5" customHeight="1">
      <c r="A309" s="42">
        <v>308.0</v>
      </c>
      <c r="B309" s="42">
        <v>1.0</v>
      </c>
      <c r="C309" s="42">
        <v>11.0</v>
      </c>
      <c r="D309" s="42">
        <v>7.0</v>
      </c>
      <c r="E309" s="42">
        <v>2.0</v>
      </c>
      <c r="F309" s="42">
        <v>1.0</v>
      </c>
      <c r="G309" s="43" t="str">
        <f>ifna(VLookup(V309,Shiny!B:C, 2, 0),"")</f>
        <v/>
      </c>
      <c r="H309" s="64" t="s">
        <v>319</v>
      </c>
      <c r="I309" s="65">
        <v>206.0</v>
      </c>
      <c r="J309" s="47">
        <f>IFNA(VLOOKUP(V309,'Imported Index'!A:B,2,0),1)</f>
        <v>1</v>
      </c>
      <c r="K309" s="69"/>
      <c r="L309" s="44"/>
      <c r="M309" s="48" t="str">
        <f>ifna(IMAGE("https://pokejungle.net/sprites/typeico/"&amp;lower(VLookup(V309,Type!C:E, 2, 0)&amp;".png")),"")</f>
        <v/>
      </c>
      <c r="N309" s="48" t="str">
        <f>ifna(IMAGE("https://pokejungle.net/sprites/typeico/"&amp;lower(VLookup(V309,Type!C:E, 3, 0)&amp;".png")),"")</f>
        <v/>
      </c>
      <c r="O309" s="66"/>
      <c r="P309" s="66"/>
      <c r="Q309" s="49" t="str">
        <f>ifna(VLookup(V309, Dex!F:K, 3, 0),"")</f>
        <v>A052</v>
      </c>
      <c r="R309" s="49">
        <f>ifna(VLookup(V309, Dex!F:K, 4, 0),"")</f>
        <v>206</v>
      </c>
      <c r="S309" s="50" t="str">
        <f>ifna(VLookup(V309, Dex!F:K, 5, 0),"")</f>
        <v/>
      </c>
      <c r="T309" s="49" t="str">
        <f>ifna(VLookup(V309, Dex!F:K, 6, 0),"")</f>
        <v>P188</v>
      </c>
      <c r="U309" s="51" t="str">
        <f>ifna(VLookup(V309, Dex!F:L, 7, 0),"")</f>
        <v/>
      </c>
      <c r="V309" s="66" t="str">
        <f t="shared" si="1"/>
        <v>dunsparce</v>
      </c>
    </row>
    <row r="310" ht="31.5" customHeight="1">
      <c r="A310" s="52">
        <v>309.0</v>
      </c>
      <c r="B310" s="52">
        <v>1.0</v>
      </c>
      <c r="C310" s="52">
        <v>11.0</v>
      </c>
      <c r="D310" s="52">
        <v>8.0</v>
      </c>
      <c r="E310" s="52">
        <v>2.0</v>
      </c>
      <c r="F310" s="52">
        <v>2.0</v>
      </c>
      <c r="G310" s="53" t="str">
        <f>ifna(VLookup(V310,Shiny!B:C, 2, 0),"")</f>
        <v/>
      </c>
      <c r="H310" s="54" t="s">
        <v>320</v>
      </c>
      <c r="I310" s="55">
        <v>207.0</v>
      </c>
      <c r="J310" s="56">
        <f>IFNA(VLOOKUP(V310,'Imported Index'!A:B,2,0),1)</f>
        <v>1</v>
      </c>
      <c r="K310" s="58"/>
      <c r="L310" s="58"/>
      <c r="M310" s="59" t="str">
        <f>ifna(IMAGE("https://pokejungle.net/sprites/typeico/"&amp;lower(VLookup(V310,Type!C:E, 2, 0)&amp;".png")),"")</f>
        <v/>
      </c>
      <c r="N310" s="59" t="str">
        <f>ifna(IMAGE("https://pokejungle.net/sprites/typeico/"&amp;lower(VLookup(V310,Type!C:E, 3, 0)&amp;".png")),"")</f>
        <v/>
      </c>
      <c r="O310" s="60"/>
      <c r="P310" s="60"/>
      <c r="Q310" s="61" t="str">
        <f>ifna(VLookup(V310, Dex!F:K, 3, 0),"")</f>
        <v/>
      </c>
      <c r="R310" s="61">
        <f>ifna(VLookup(V310, Dex!F:K, 4, 0),"")</f>
        <v>207</v>
      </c>
      <c r="S310" s="62">
        <f>ifna(VLookup(V310, Dex!F:K, 5, 0),"")</f>
        <v>185</v>
      </c>
      <c r="T310" s="61" t="str">
        <f>ifna(VLookup(V310, Dex!F:K, 6, 0),"")</f>
        <v>K121</v>
      </c>
      <c r="U310" s="63" t="str">
        <f>ifna(VLookup(V310, Dex!F:L, 7, 0),"")</f>
        <v/>
      </c>
      <c r="V310" s="60" t="str">
        <f t="shared" si="1"/>
        <v>gligar</v>
      </c>
    </row>
    <row r="311" ht="31.5" customHeight="1">
      <c r="A311" s="42">
        <v>310.0</v>
      </c>
      <c r="B311" s="42">
        <v>1.0</v>
      </c>
      <c r="C311" s="42">
        <v>11.0</v>
      </c>
      <c r="D311" s="42">
        <v>9.0</v>
      </c>
      <c r="E311" s="42">
        <v>2.0</v>
      </c>
      <c r="F311" s="42">
        <v>3.0</v>
      </c>
      <c r="G311" s="43" t="str">
        <f>ifna(VLookup(V311,Shiny!B:C, 2, 0),"")</f>
        <v/>
      </c>
      <c r="H311" s="64" t="s">
        <v>320</v>
      </c>
      <c r="I311" s="65">
        <v>207.0</v>
      </c>
      <c r="J311" s="47">
        <f>IFNA(VLOOKUP(V311,'Imported Index'!A:B,2,0),1)</f>
        <v>1</v>
      </c>
      <c r="K311" s="44"/>
      <c r="L311" s="44"/>
      <c r="M311" s="48" t="str">
        <f>ifna(IMAGE("https://pokejungle.net/sprites/typeico/"&amp;lower(VLookup(V311,Type!C:E, 2, 0)&amp;".png")),"")</f>
        <v/>
      </c>
      <c r="N311" s="48" t="str">
        <f>ifna(IMAGE("https://pokejungle.net/sprites/typeico/"&amp;lower(VLookup(V311,Type!C:E, 3, 0)&amp;".png")),"")</f>
        <v/>
      </c>
      <c r="O311" s="66"/>
      <c r="P311" s="42" t="s">
        <v>80</v>
      </c>
      <c r="Q311" s="49" t="str">
        <f>ifna(VLookup(V311, Dex!F:K, 3, 0),"")</f>
        <v/>
      </c>
      <c r="R311" s="49">
        <f>ifna(VLookup(V311, Dex!F:K, 4, 0),"")</f>
        <v>207</v>
      </c>
      <c r="S311" s="50">
        <f>ifna(VLookup(V311, Dex!F:K, 5, 0),"")</f>
        <v>185</v>
      </c>
      <c r="T311" s="49" t="str">
        <f>ifna(VLookup(V311, Dex!F:K, 6, 0),"")</f>
        <v>K121</v>
      </c>
      <c r="U311" s="51" t="str">
        <f>ifna(VLookup(V311, Dex!F:L, 7, 0),"")</f>
        <v/>
      </c>
      <c r="V311" s="66" t="str">
        <f t="shared" si="1"/>
        <v>gligar-f</v>
      </c>
    </row>
    <row r="312" ht="31.5" customHeight="1">
      <c r="A312" s="52">
        <v>311.0</v>
      </c>
      <c r="B312" s="52">
        <v>1.0</v>
      </c>
      <c r="C312" s="52">
        <v>11.0</v>
      </c>
      <c r="D312" s="52">
        <v>10.0</v>
      </c>
      <c r="E312" s="52">
        <v>2.0</v>
      </c>
      <c r="F312" s="52">
        <v>4.0</v>
      </c>
      <c r="G312" s="53" t="str">
        <f>ifna(VLookup(V312,Shiny!B:C, 2, 0),"")</f>
        <v/>
      </c>
      <c r="H312" s="54" t="s">
        <v>321</v>
      </c>
      <c r="I312" s="55">
        <v>208.0</v>
      </c>
      <c r="J312" s="56">
        <f>IFNA(VLOOKUP(V312,'Imported Index'!A:B,2,0),1)</f>
        <v>1</v>
      </c>
      <c r="K312" s="58"/>
      <c r="L312" s="58"/>
      <c r="M312" s="59" t="str">
        <f>ifna(IMAGE("https://pokejungle.net/sprites/typeico/"&amp;lower(VLookup(V312,Type!C:E, 2, 0)&amp;".png")),"")</f>
        <v/>
      </c>
      <c r="N312" s="59" t="str">
        <f>ifna(IMAGE("https://pokejungle.net/sprites/typeico/"&amp;lower(VLookup(V312,Type!C:E, 3, 0)&amp;".png")),"")</f>
        <v/>
      </c>
      <c r="O312" s="60"/>
      <c r="P312" s="60"/>
      <c r="Q312" s="61">
        <f>ifna(VLookup(V312, Dex!F:K, 3, 0),"")</f>
        <v>179</v>
      </c>
      <c r="R312" s="61">
        <f>ifna(VLookup(V312, Dex!F:K, 4, 0),"")</f>
        <v>208</v>
      </c>
      <c r="S312" s="62">
        <f>ifna(VLookup(V312, Dex!F:K, 5, 0),"")</f>
        <v>119</v>
      </c>
      <c r="T312" s="61" t="str">
        <f>ifna(VLookup(V312, Dex!F:K, 6, 0),"")</f>
        <v/>
      </c>
      <c r="U312" s="63">
        <f>ifna(VLookup(V312, Dex!F:L, 7, 0),"")</f>
        <v>198</v>
      </c>
      <c r="V312" s="60" t="str">
        <f t="shared" si="1"/>
        <v>steelix</v>
      </c>
    </row>
    <row r="313" ht="31.5" customHeight="1">
      <c r="A313" s="42">
        <v>312.0</v>
      </c>
      <c r="B313" s="42">
        <v>1.0</v>
      </c>
      <c r="C313" s="42">
        <v>11.0</v>
      </c>
      <c r="D313" s="42">
        <v>11.0</v>
      </c>
      <c r="E313" s="42">
        <v>2.0</v>
      </c>
      <c r="F313" s="42">
        <v>5.0</v>
      </c>
      <c r="G313" s="43" t="str">
        <f>ifna(VLookup(V313,Shiny!B:C, 2, 0),"")</f>
        <v/>
      </c>
      <c r="H313" s="64" t="s">
        <v>321</v>
      </c>
      <c r="I313" s="65">
        <v>208.0</v>
      </c>
      <c r="J313" s="47">
        <f>IFNA(VLOOKUP(V313,'Imported Index'!A:B,2,0),1)</f>
        <v>1</v>
      </c>
      <c r="K313" s="44"/>
      <c r="L313" s="44"/>
      <c r="M313" s="48" t="str">
        <f>ifna(IMAGE("https://pokejungle.net/sprites/typeico/"&amp;lower(VLookup(V313,Type!C:E, 2, 0)&amp;".png")),"")</f>
        <v/>
      </c>
      <c r="N313" s="48" t="str">
        <f>ifna(IMAGE("https://pokejungle.net/sprites/typeico/"&amp;lower(VLookup(V313,Type!C:E, 3, 0)&amp;".png")),"")</f>
        <v/>
      </c>
      <c r="O313" s="66"/>
      <c r="P313" s="42" t="s">
        <v>80</v>
      </c>
      <c r="Q313" s="49">
        <f>ifna(VLookup(V313, Dex!F:K, 3, 0),"")</f>
        <v>179</v>
      </c>
      <c r="R313" s="49">
        <f>ifna(VLookup(V313, Dex!F:K, 4, 0),"")</f>
        <v>208</v>
      </c>
      <c r="S313" s="50">
        <f>ifna(VLookup(V313, Dex!F:K, 5, 0),"")</f>
        <v>119</v>
      </c>
      <c r="T313" s="49" t="str">
        <f>ifna(VLookup(V313, Dex!F:K, 6, 0),"")</f>
        <v/>
      </c>
      <c r="U313" s="51">
        <f>ifna(VLookup(V313, Dex!F:L, 7, 0),"")</f>
        <v>198</v>
      </c>
      <c r="V313" s="66" t="str">
        <f t="shared" si="1"/>
        <v>steelix-f</v>
      </c>
    </row>
    <row r="314" ht="31.5" customHeight="1">
      <c r="A314" s="52">
        <v>313.0</v>
      </c>
      <c r="B314" s="52">
        <v>1.0</v>
      </c>
      <c r="C314" s="52">
        <v>11.0</v>
      </c>
      <c r="D314" s="52">
        <v>12.0</v>
      </c>
      <c r="E314" s="52">
        <v>2.0</v>
      </c>
      <c r="F314" s="52">
        <v>6.0</v>
      </c>
      <c r="G314" s="53" t="str">
        <f>ifna(VLookup(V314,Shiny!B:C, 2, 0),"")</f>
        <v/>
      </c>
      <c r="H314" s="54" t="s">
        <v>322</v>
      </c>
      <c r="I314" s="55">
        <v>209.0</v>
      </c>
      <c r="J314" s="56">
        <f>IFNA(VLOOKUP(V314,'Imported Index'!A:B,2,0),1)</f>
        <v>1</v>
      </c>
      <c r="K314" s="58"/>
      <c r="L314" s="58"/>
      <c r="M314" s="59" t="str">
        <f>ifna(IMAGE("https://pokejungle.net/sprites/typeico/"&amp;lower(VLookup(V314,Type!C:E, 2, 0)&amp;".png")),"")</f>
        <v/>
      </c>
      <c r="N314" s="59" t="str">
        <f>ifna(IMAGE("https://pokejungle.net/sprites/typeico/"&amp;lower(VLookup(V314,Type!C:E, 3, 0)&amp;".png")),"")</f>
        <v/>
      </c>
      <c r="O314" s="60"/>
      <c r="P314" s="60"/>
      <c r="Q314" s="61" t="str">
        <f>ifna(VLookup(V314, Dex!F:K, 3, 0),"")</f>
        <v/>
      </c>
      <c r="R314" s="61">
        <f>ifna(VLookup(V314, Dex!F:K, 4, 0),"")</f>
        <v>209</v>
      </c>
      <c r="S314" s="62" t="str">
        <f>ifna(VLookup(V314, Dex!F:K, 5, 0),"")</f>
        <v/>
      </c>
      <c r="T314" s="61" t="str">
        <f>ifna(VLookup(V314, Dex!F:K, 6, 0),"")</f>
        <v>B151</v>
      </c>
      <c r="U314" s="63" t="str">
        <f>ifna(VLookup(V314, Dex!F:L, 7, 0),"")</f>
        <v/>
      </c>
      <c r="V314" s="60" t="str">
        <f t="shared" si="1"/>
        <v>snubbull</v>
      </c>
    </row>
    <row r="315" ht="31.5" customHeight="1">
      <c r="A315" s="42">
        <v>314.0</v>
      </c>
      <c r="B315" s="42">
        <v>1.0</v>
      </c>
      <c r="C315" s="42">
        <v>11.0</v>
      </c>
      <c r="D315" s="42">
        <v>13.0</v>
      </c>
      <c r="E315" s="42">
        <v>3.0</v>
      </c>
      <c r="F315" s="42">
        <v>1.0</v>
      </c>
      <c r="G315" s="43" t="str">
        <f>ifna(VLookup(V315,Shiny!B:C, 2, 0),"")</f>
        <v/>
      </c>
      <c r="H315" s="64" t="s">
        <v>323</v>
      </c>
      <c r="I315" s="65">
        <v>210.0</v>
      </c>
      <c r="J315" s="47">
        <f>IFNA(VLOOKUP(V315,'Imported Index'!A:B,2,0),1)</f>
        <v>1</v>
      </c>
      <c r="K315" s="44"/>
      <c r="L315" s="44"/>
      <c r="M315" s="48" t="str">
        <f>ifna(IMAGE("https://pokejungle.net/sprites/typeico/"&amp;lower(VLookup(V315,Type!C:E, 2, 0)&amp;".png")),"")</f>
        <v/>
      </c>
      <c r="N315" s="48" t="str">
        <f>ifna(IMAGE("https://pokejungle.net/sprites/typeico/"&amp;lower(VLookup(V315,Type!C:E, 3, 0)&amp;".png")),"")</f>
        <v/>
      </c>
      <c r="O315" s="66"/>
      <c r="P315" s="66"/>
      <c r="Q315" s="49" t="str">
        <f>ifna(VLookup(V315, Dex!F:K, 3, 0),"")</f>
        <v/>
      </c>
      <c r="R315" s="49">
        <f>ifna(VLookup(V315, Dex!F:K, 4, 0),"")</f>
        <v>210</v>
      </c>
      <c r="S315" s="50" t="str">
        <f>ifna(VLookup(V315, Dex!F:K, 5, 0),"")</f>
        <v/>
      </c>
      <c r="T315" s="49" t="str">
        <f>ifna(VLookup(V315, Dex!F:K, 6, 0),"")</f>
        <v>B152</v>
      </c>
      <c r="U315" s="51" t="str">
        <f>ifna(VLookup(V315, Dex!F:L, 7, 0),"")</f>
        <v/>
      </c>
      <c r="V315" s="66" t="str">
        <f t="shared" si="1"/>
        <v>granbull</v>
      </c>
    </row>
    <row r="316" ht="31.5" customHeight="1">
      <c r="A316" s="52">
        <v>315.0</v>
      </c>
      <c r="B316" s="52">
        <v>1.0</v>
      </c>
      <c r="C316" s="52">
        <v>11.0</v>
      </c>
      <c r="D316" s="52">
        <v>14.0</v>
      </c>
      <c r="E316" s="52">
        <v>3.0</v>
      </c>
      <c r="F316" s="52">
        <v>2.0</v>
      </c>
      <c r="G316" s="53" t="str">
        <f>ifna(VLookup(V316,Shiny!B:C, 2, 0),"")</f>
        <v/>
      </c>
      <c r="H316" s="54" t="s">
        <v>324</v>
      </c>
      <c r="I316" s="55">
        <v>211.0</v>
      </c>
      <c r="J316" s="56">
        <f>IFNA(VLOOKUP(V316,'Imported Index'!A:B,2,0),1)</f>
        <v>1</v>
      </c>
      <c r="K316" s="68"/>
      <c r="L316" s="58" t="s">
        <v>97</v>
      </c>
      <c r="M316" s="59" t="str">
        <f>ifna(IMAGE("https://pokejungle.net/sprites/typeico/"&amp;lower(VLookup(V316,Type!C:E, 2, 0)&amp;".png")),"")</f>
        <v/>
      </c>
      <c r="N316" s="59" t="str">
        <f>ifna(IMAGE("https://pokejungle.net/sprites/typeico/"&amp;lower(VLookup(V316,Type!C:E, 3, 0)&amp;".png")),"")</f>
        <v/>
      </c>
      <c r="O316" s="60"/>
      <c r="P316" s="60"/>
      <c r="Q316" s="61">
        <f>ifna(VLookup(V316, Dex!F:K, 3, 0),"")</f>
        <v>304</v>
      </c>
      <c r="R316" s="61">
        <f>ifna(VLookup(V316, Dex!F:K, 4, 0),"")</f>
        <v>211</v>
      </c>
      <c r="S316" s="62" t="str">
        <f>ifna(VLookup(V316, Dex!F:K, 5, 0),"")</f>
        <v/>
      </c>
      <c r="T316" s="61" t="str">
        <f>ifna(VLookup(V316, Dex!F:K, 6, 0),"")</f>
        <v>P331</v>
      </c>
      <c r="U316" s="63" t="str">
        <f>ifna(VLookup(V316, Dex!F:L, 7, 0),"")</f>
        <v>H037</v>
      </c>
      <c r="V316" s="60" t="str">
        <f t="shared" si="1"/>
        <v>qwilfish</v>
      </c>
    </row>
    <row r="317" ht="31.5" customHeight="1">
      <c r="A317" s="42">
        <v>316.0</v>
      </c>
      <c r="B317" s="42">
        <v>1.0</v>
      </c>
      <c r="C317" s="42">
        <v>11.0</v>
      </c>
      <c r="D317" s="42">
        <v>15.0</v>
      </c>
      <c r="E317" s="42">
        <v>3.0</v>
      </c>
      <c r="F317" s="42">
        <v>3.0</v>
      </c>
      <c r="G317" s="43" t="str">
        <f>ifna(VLookup(V317,Shiny!B:C, 2, 0),"")</f>
        <v/>
      </c>
      <c r="H317" s="64" t="s">
        <v>324</v>
      </c>
      <c r="I317" s="65">
        <v>211.0</v>
      </c>
      <c r="J317" s="47">
        <f>IFNA(VLOOKUP(V317,'Imported Index'!A:B,2,0),1)</f>
        <v>1</v>
      </c>
      <c r="K317" s="69"/>
      <c r="L317" s="44" t="s">
        <v>139</v>
      </c>
      <c r="M317" s="48" t="str">
        <f>ifna(IMAGE("https://pokejungle.net/sprites/typeico/"&amp;lower(VLookup(V317,Type!C:E, 2, 0)&amp;".png")),"")</f>
        <v/>
      </c>
      <c r="N317" s="48" t="str">
        <f>ifna(IMAGE("https://pokejungle.net/sprites/typeico/"&amp;lower(VLookup(V317,Type!C:E, 3, 0)&amp;".png")),"")</f>
        <v/>
      </c>
      <c r="O317" s="42">
        <v>-1.0</v>
      </c>
      <c r="P317" s="66"/>
      <c r="Q317" s="49" t="str">
        <f>ifna(VLookup(V317, Dex!F:K, 3, 0),"")</f>
        <v/>
      </c>
      <c r="R317" s="49" t="str">
        <f>ifna(VLookup(V317, Dex!F:K, 4, 0),"")</f>
        <v/>
      </c>
      <c r="S317" s="50">
        <f>ifna(VLookup(V317, Dex!F:K, 5, 0),"")</f>
        <v>84</v>
      </c>
      <c r="T317" s="49" t="str">
        <f>ifna(VLookup(V317, Dex!F:K, 6, 0),"")</f>
        <v>B146</v>
      </c>
      <c r="U317" s="51" t="str">
        <f>ifna(VLookup(V317, Dex!F:L, 7, 0),"")</f>
        <v>H037</v>
      </c>
      <c r="V317" s="66" t="str">
        <f t="shared" si="1"/>
        <v>qwilfish-1</v>
      </c>
    </row>
    <row r="318" ht="31.5" customHeight="1">
      <c r="A318" s="52">
        <v>317.0</v>
      </c>
      <c r="B318" s="52">
        <v>1.0</v>
      </c>
      <c r="C318" s="52">
        <v>11.0</v>
      </c>
      <c r="D318" s="52">
        <v>16.0</v>
      </c>
      <c r="E318" s="52">
        <v>3.0</v>
      </c>
      <c r="F318" s="52">
        <v>4.0</v>
      </c>
      <c r="G318" s="53" t="str">
        <f>ifna(VLookup(V318,Shiny!B:C, 2, 0),"")</f>
        <v/>
      </c>
      <c r="H318" s="54" t="s">
        <v>325</v>
      </c>
      <c r="I318" s="55">
        <v>212.0</v>
      </c>
      <c r="J318" s="56">
        <f>IFNA(VLOOKUP(V318,'Imported Index'!A:B,2,0),1)</f>
        <v>1</v>
      </c>
      <c r="K318" s="68"/>
      <c r="L318" s="58"/>
      <c r="M318" s="59" t="str">
        <f>ifna(IMAGE("https://pokejungle.net/sprites/typeico/"&amp;lower(VLookup(V318,Type!C:E, 2, 0)&amp;".png")),"")</f>
        <v/>
      </c>
      <c r="N318" s="59" t="str">
        <f>ifna(IMAGE("https://pokejungle.net/sprites/typeico/"&amp;lower(VLookup(V318,Type!C:E, 3, 0)&amp;".png")),"")</f>
        <v/>
      </c>
      <c r="O318" s="60"/>
      <c r="P318" s="60"/>
      <c r="Q318" s="61" t="str">
        <f>ifna(VLookup(V318, Dex!F:K, 3, 0),"")</f>
        <v>A119</v>
      </c>
      <c r="R318" s="61">
        <f>ifna(VLookup(V318, Dex!F:K, 4, 0),"")</f>
        <v>212</v>
      </c>
      <c r="S318" s="62">
        <f>ifna(VLookup(V318, Dex!F:K, 5, 0),"")</f>
        <v>74</v>
      </c>
      <c r="T318" s="61" t="str">
        <f>ifna(VLookup(V318, Dex!F:K, 6, 0),"")</f>
        <v>P261</v>
      </c>
      <c r="U318" s="63">
        <f>ifna(VLookup(V318, Dex!F:L, 7, 0),"")</f>
        <v>177</v>
      </c>
      <c r="V318" s="60" t="str">
        <f t="shared" si="1"/>
        <v>scizor</v>
      </c>
    </row>
    <row r="319" ht="31.5" customHeight="1">
      <c r="A319" s="42">
        <v>318.0</v>
      </c>
      <c r="B319" s="42">
        <v>1.0</v>
      </c>
      <c r="C319" s="42">
        <v>11.0</v>
      </c>
      <c r="D319" s="42">
        <v>17.0</v>
      </c>
      <c r="E319" s="42">
        <v>3.0</v>
      </c>
      <c r="F319" s="42">
        <v>5.0</v>
      </c>
      <c r="G319" s="43" t="str">
        <f>ifna(VLookup(V319,Shiny!B:C, 2, 0),"")</f>
        <v/>
      </c>
      <c r="H319" s="64" t="s">
        <v>325</v>
      </c>
      <c r="I319" s="65">
        <v>212.0</v>
      </c>
      <c r="J319" s="47">
        <f>IFNA(VLOOKUP(V319,'Imported Index'!A:B,2,0),1)</f>
        <v>1</v>
      </c>
      <c r="K319" s="69"/>
      <c r="L319" s="44"/>
      <c r="M319" s="48" t="str">
        <f>ifna(IMAGE("https://pokejungle.net/sprites/typeico/"&amp;lower(VLookup(V319,Type!C:E, 2, 0)&amp;".png")),"")</f>
        <v/>
      </c>
      <c r="N319" s="48" t="str">
        <f>ifna(IMAGE("https://pokejungle.net/sprites/typeico/"&amp;lower(VLookup(V319,Type!C:E, 3, 0)&amp;".png")),"")</f>
        <v/>
      </c>
      <c r="O319" s="66"/>
      <c r="P319" s="42" t="s">
        <v>80</v>
      </c>
      <c r="Q319" s="49" t="str">
        <f>ifna(VLookup(V319, Dex!F:K, 3, 0),"")</f>
        <v>A119</v>
      </c>
      <c r="R319" s="49">
        <f>ifna(VLookup(V319, Dex!F:K, 4, 0),"")</f>
        <v>212</v>
      </c>
      <c r="S319" s="50">
        <f>ifna(VLookup(V319, Dex!F:K, 5, 0),"")</f>
        <v>74</v>
      </c>
      <c r="T319" s="49" t="str">
        <f>ifna(VLookup(V319, Dex!F:K, 6, 0),"")</f>
        <v>P261</v>
      </c>
      <c r="U319" s="51">
        <f>ifna(VLookup(V319, Dex!F:L, 7, 0),"")</f>
        <v>177</v>
      </c>
      <c r="V319" s="66" t="str">
        <f t="shared" si="1"/>
        <v>scizor-f</v>
      </c>
    </row>
    <row r="320" ht="31.5" customHeight="1">
      <c r="A320" s="52">
        <v>319.0</v>
      </c>
      <c r="B320" s="52">
        <v>1.0</v>
      </c>
      <c r="C320" s="52">
        <v>11.0</v>
      </c>
      <c r="D320" s="52">
        <v>18.0</v>
      </c>
      <c r="E320" s="52">
        <v>3.0</v>
      </c>
      <c r="F320" s="52">
        <v>6.0</v>
      </c>
      <c r="G320" s="53" t="str">
        <f>ifna(VLookup(V320,Shiny!B:C, 2, 0),"")</f>
        <v/>
      </c>
      <c r="H320" s="54" t="s">
        <v>326</v>
      </c>
      <c r="I320" s="55">
        <v>213.0</v>
      </c>
      <c r="J320" s="56">
        <f>IFNA(VLOOKUP(V320,'Imported Index'!A:B,2,0),1)</f>
        <v>1</v>
      </c>
      <c r="K320" s="58"/>
      <c r="L320" s="58"/>
      <c r="M320" s="59" t="str">
        <f>ifna(IMAGE("https://pokejungle.net/sprites/typeico/"&amp;lower(VLookup(V320,Type!C:E, 2, 0)&amp;".png")),"")</f>
        <v/>
      </c>
      <c r="N320" s="59" t="str">
        <f>ifna(IMAGE("https://pokejungle.net/sprites/typeico/"&amp;lower(VLookup(V320,Type!C:E, 3, 0)&amp;".png")),"")</f>
        <v/>
      </c>
      <c r="O320" s="60"/>
      <c r="P320" s="60"/>
      <c r="Q320" s="61">
        <f>ifna(VLookup(V320, Dex!F:K, 3, 0),"")</f>
        <v>227</v>
      </c>
      <c r="R320" s="61">
        <f>ifna(VLookup(V320, Dex!F:K, 4, 0),"")</f>
        <v>213</v>
      </c>
      <c r="S320" s="62" t="str">
        <f>ifna(VLookup(V320, Dex!F:K, 5, 0),"")</f>
        <v/>
      </c>
      <c r="T320" s="61" t="str">
        <f>ifna(VLookup(V320, Dex!F:K, 6, 0),"")</f>
        <v/>
      </c>
      <c r="U320" s="63" t="str">
        <f>ifna(VLookup(V320, Dex!F:L, 7, 0),"")</f>
        <v/>
      </c>
      <c r="V320" s="60" t="str">
        <f t="shared" si="1"/>
        <v>shuckle</v>
      </c>
    </row>
    <row r="321" ht="31.5" customHeight="1">
      <c r="A321" s="42">
        <v>320.0</v>
      </c>
      <c r="B321" s="42">
        <v>1.0</v>
      </c>
      <c r="C321" s="42">
        <v>11.0</v>
      </c>
      <c r="D321" s="42">
        <v>19.0</v>
      </c>
      <c r="E321" s="42">
        <v>4.0</v>
      </c>
      <c r="F321" s="42">
        <v>1.0</v>
      </c>
      <c r="G321" s="43" t="str">
        <f>ifna(VLookup(V321,Shiny!B:C, 2, 0),"")</f>
        <v/>
      </c>
      <c r="H321" s="64" t="s">
        <v>327</v>
      </c>
      <c r="I321" s="65">
        <v>214.0</v>
      </c>
      <c r="J321" s="47">
        <f>IFNA(VLOOKUP(V321,'Imported Index'!A:B,2,0),1)</f>
        <v>1</v>
      </c>
      <c r="K321" s="69"/>
      <c r="L321" s="44"/>
      <c r="M321" s="48" t="str">
        <f>ifna(IMAGE("https://pokejungle.net/sprites/typeico/"&amp;lower(VLookup(V321,Type!C:E, 2, 0)&amp;".png")),"")</f>
        <v/>
      </c>
      <c r="N321" s="48" t="str">
        <f>ifna(IMAGE("https://pokejungle.net/sprites/typeico/"&amp;lower(VLookup(V321,Type!C:E, 3, 0)&amp;".png")),"")</f>
        <v/>
      </c>
      <c r="O321" s="66"/>
      <c r="P321" s="66"/>
      <c r="Q321" s="49" t="str">
        <f>ifna(VLookup(V321, Dex!F:K, 3, 0),"")</f>
        <v>A121</v>
      </c>
      <c r="R321" s="49">
        <f>ifna(VLookup(V321, Dex!F:K, 4, 0),"")</f>
        <v>214</v>
      </c>
      <c r="S321" s="50">
        <f>ifna(VLookup(V321, Dex!F:K, 5, 0),"")</f>
        <v>75</v>
      </c>
      <c r="T321" s="49" t="str">
        <f>ifna(VLookup(V321, Dex!F:K, 6, 0),"")</f>
        <v>P262</v>
      </c>
      <c r="U321" s="51">
        <f>ifna(VLookup(V321, Dex!F:L, 7, 0),"")</f>
        <v>179</v>
      </c>
      <c r="V321" s="66" t="str">
        <f t="shared" si="1"/>
        <v>heracross</v>
      </c>
    </row>
    <row r="322" ht="31.5" customHeight="1">
      <c r="A322" s="52">
        <v>321.0</v>
      </c>
      <c r="B322" s="52">
        <v>1.0</v>
      </c>
      <c r="C322" s="52">
        <v>11.0</v>
      </c>
      <c r="D322" s="52">
        <v>20.0</v>
      </c>
      <c r="E322" s="52">
        <v>4.0</v>
      </c>
      <c r="F322" s="52">
        <v>2.0</v>
      </c>
      <c r="G322" s="53" t="str">
        <f>ifna(VLookup(V322,Shiny!B:C, 2, 0),"")</f>
        <v/>
      </c>
      <c r="H322" s="54" t="s">
        <v>327</v>
      </c>
      <c r="I322" s="55">
        <v>214.0</v>
      </c>
      <c r="J322" s="56">
        <f>IFNA(VLOOKUP(V322,'Imported Index'!A:B,2,0),1)</f>
        <v>1</v>
      </c>
      <c r="K322" s="68"/>
      <c r="L322" s="58"/>
      <c r="M322" s="59" t="str">
        <f>ifna(IMAGE("https://pokejungle.net/sprites/typeico/"&amp;lower(VLookup(V322,Type!C:E, 2, 0)&amp;".png")),"")</f>
        <v/>
      </c>
      <c r="N322" s="59" t="str">
        <f>ifna(IMAGE("https://pokejungle.net/sprites/typeico/"&amp;lower(VLookup(V322,Type!C:E, 3, 0)&amp;".png")),"")</f>
        <v/>
      </c>
      <c r="O322" s="60"/>
      <c r="P322" s="52" t="s">
        <v>80</v>
      </c>
      <c r="Q322" s="61" t="str">
        <f>ifna(VLookup(V322, Dex!F:K, 3, 0),"")</f>
        <v>A121</v>
      </c>
      <c r="R322" s="61">
        <f>ifna(VLookup(V322, Dex!F:K, 4, 0),"")</f>
        <v>214</v>
      </c>
      <c r="S322" s="62">
        <f>ifna(VLookup(V322, Dex!F:K, 5, 0),"")</f>
        <v>75</v>
      </c>
      <c r="T322" s="61" t="str">
        <f>ifna(VLookup(V322, Dex!F:K, 6, 0),"")</f>
        <v>P262</v>
      </c>
      <c r="U322" s="63">
        <f>ifna(VLookup(V322, Dex!F:L, 7, 0),"")</f>
        <v>179</v>
      </c>
      <c r="V322" s="60" t="str">
        <f t="shared" si="1"/>
        <v>heracross-f</v>
      </c>
    </row>
    <row r="323" ht="31.5" customHeight="1">
      <c r="A323" s="42">
        <v>322.0</v>
      </c>
      <c r="B323" s="42">
        <v>1.0</v>
      </c>
      <c r="C323" s="42">
        <v>11.0</v>
      </c>
      <c r="D323" s="42">
        <v>21.0</v>
      </c>
      <c r="E323" s="42">
        <v>4.0</v>
      </c>
      <c r="F323" s="42">
        <v>3.0</v>
      </c>
      <c r="G323" s="43" t="str">
        <f>ifna(VLookup(V323,Shiny!B:C, 2, 0),"")</f>
        <v/>
      </c>
      <c r="H323" s="64" t="s">
        <v>328</v>
      </c>
      <c r="I323" s="65">
        <v>215.0</v>
      </c>
      <c r="J323" s="47">
        <f>IFNA(VLOOKUP(V323,'Imported Index'!A:B,2,0),1)</f>
        <v>1</v>
      </c>
      <c r="K323" s="69"/>
      <c r="L323" s="44" t="s">
        <v>97</v>
      </c>
      <c r="M323" s="48" t="str">
        <f>ifna(IMAGE("https://pokejungle.net/sprites/typeico/"&amp;lower(VLookup(V323,Type!C:E, 2, 0)&amp;".png")),"")</f>
        <v/>
      </c>
      <c r="N323" s="48" t="str">
        <f>ifna(IMAGE("https://pokejungle.net/sprites/typeico/"&amp;lower(VLookup(V323,Type!C:E, 3, 0)&amp;".png")),"")</f>
        <v/>
      </c>
      <c r="O323" s="66"/>
      <c r="P323" s="66"/>
      <c r="Q323" s="49">
        <f>ifna(VLookup(V323, Dex!F:K, 3, 0),"")</f>
        <v>292</v>
      </c>
      <c r="R323" s="49">
        <f>ifna(VLookup(V323, Dex!F:K, 4, 0),"")</f>
        <v>215</v>
      </c>
      <c r="S323" s="50" t="str">
        <f>ifna(VLookup(V323, Dex!F:K, 5, 0),"")</f>
        <v/>
      </c>
      <c r="T323" s="49" t="str">
        <f>ifna(VLookup(V323, Dex!F:K, 6, 0),"")</f>
        <v>P230</v>
      </c>
      <c r="U323" s="51" t="str">
        <f>ifna(VLookup(V323, Dex!F:L, 7, 0),"")</f>
        <v/>
      </c>
      <c r="V323" s="66" t="str">
        <f t="shared" si="1"/>
        <v>sneasel</v>
      </c>
    </row>
    <row r="324" ht="31.5" customHeight="1">
      <c r="A324" s="52">
        <v>323.0</v>
      </c>
      <c r="B324" s="52">
        <v>1.0</v>
      </c>
      <c r="C324" s="52">
        <v>11.0</v>
      </c>
      <c r="D324" s="52">
        <v>22.0</v>
      </c>
      <c r="E324" s="52">
        <v>4.0</v>
      </c>
      <c r="F324" s="52">
        <v>4.0</v>
      </c>
      <c r="G324" s="53" t="str">
        <f>ifna(VLookup(V324,Shiny!B:C, 2, 0),"")</f>
        <v/>
      </c>
      <c r="H324" s="54" t="s">
        <v>328</v>
      </c>
      <c r="I324" s="55">
        <v>215.0</v>
      </c>
      <c r="J324" s="56">
        <f>IFNA(VLOOKUP(V324,'Imported Index'!A:B,2,0),1)</f>
        <v>1</v>
      </c>
      <c r="K324" s="68"/>
      <c r="L324" s="58" t="s">
        <v>97</v>
      </c>
      <c r="M324" s="59" t="str">
        <f>ifna(IMAGE("https://pokejungle.net/sprites/typeico/"&amp;lower(VLookup(V324,Type!C:E, 2, 0)&amp;".png")),"")</f>
        <v/>
      </c>
      <c r="N324" s="59" t="str">
        <f>ifna(IMAGE("https://pokejungle.net/sprites/typeico/"&amp;lower(VLookup(V324,Type!C:E, 3, 0)&amp;".png")),"")</f>
        <v/>
      </c>
      <c r="O324" s="60"/>
      <c r="P324" s="52" t="s">
        <v>80</v>
      </c>
      <c r="Q324" s="61">
        <f>ifna(VLookup(V324, Dex!F:K, 3, 0),"")</f>
        <v>292</v>
      </c>
      <c r="R324" s="61">
        <f>ifna(VLookup(V324, Dex!F:K, 4, 0),"")</f>
        <v>215</v>
      </c>
      <c r="S324" s="62" t="str">
        <f>ifna(VLookup(V324, Dex!F:K, 5, 0),"")</f>
        <v/>
      </c>
      <c r="T324" s="61" t="str">
        <f>ifna(VLookup(V324, Dex!F:K, 6, 0),"")</f>
        <v>P230</v>
      </c>
      <c r="U324" s="63" t="str">
        <f>ifna(VLookup(V324, Dex!F:L, 7, 0),"")</f>
        <v/>
      </c>
      <c r="V324" s="60" t="str">
        <f t="shared" si="1"/>
        <v>sneasel-f</v>
      </c>
    </row>
    <row r="325" ht="31.5" customHeight="1">
      <c r="A325" s="42">
        <v>324.0</v>
      </c>
      <c r="B325" s="42">
        <v>1.0</v>
      </c>
      <c r="C325" s="42">
        <v>11.0</v>
      </c>
      <c r="D325" s="42">
        <v>23.0</v>
      </c>
      <c r="E325" s="42">
        <v>4.0</v>
      </c>
      <c r="F325" s="42">
        <v>5.0</v>
      </c>
      <c r="G325" s="43" t="str">
        <f>ifna(VLookup(V325,Shiny!B:C, 2, 0),"")</f>
        <v/>
      </c>
      <c r="H325" s="64" t="s">
        <v>328</v>
      </c>
      <c r="I325" s="65">
        <v>215.0</v>
      </c>
      <c r="J325" s="47">
        <f>IFNA(VLOOKUP(V325,'Imported Index'!A:B,2,0),1)</f>
        <v>1</v>
      </c>
      <c r="K325" s="69"/>
      <c r="L325" s="44" t="s">
        <v>139</v>
      </c>
      <c r="M325" s="48" t="str">
        <f>ifna(IMAGE("https://pokejungle.net/sprites/typeico/"&amp;lower(VLookup(V325,Type!C:E, 2, 0)&amp;".png")),"")</f>
        <v/>
      </c>
      <c r="N325" s="48" t="str">
        <f>ifna(IMAGE("https://pokejungle.net/sprites/typeico/"&amp;lower(VLookup(V325,Type!C:E, 3, 0)&amp;".png")),"")</f>
        <v/>
      </c>
      <c r="O325" s="42">
        <v>-1.0</v>
      </c>
      <c r="P325" s="66"/>
      <c r="Q325" s="49" t="str">
        <f>ifna(VLookup(V325, Dex!F:K, 3, 0),"")</f>
        <v/>
      </c>
      <c r="R325" s="49" t="str">
        <f>ifna(VLookup(V325, Dex!F:K, 4, 0),"")</f>
        <v/>
      </c>
      <c r="S325" s="50">
        <f>ifna(VLookup(V325, Dex!F:K, 5, 0),"")</f>
        <v>202</v>
      </c>
      <c r="T325" s="49" t="str">
        <f>ifna(VLookup(V325, Dex!F:K, 6, 0),"")</f>
        <v>P230</v>
      </c>
      <c r="U325" s="51" t="str">
        <f>ifna(VLookup(V325, Dex!F:L, 7, 0),"")</f>
        <v/>
      </c>
      <c r="V325" s="66" t="str">
        <f t="shared" si="1"/>
        <v>sneasel-1</v>
      </c>
    </row>
    <row r="326" ht="31.5" customHeight="1">
      <c r="A326" s="52">
        <v>325.0</v>
      </c>
      <c r="B326" s="52">
        <v>1.0</v>
      </c>
      <c r="C326" s="52">
        <v>11.0</v>
      </c>
      <c r="D326" s="52">
        <v>24.0</v>
      </c>
      <c r="E326" s="52">
        <v>4.0</v>
      </c>
      <c r="F326" s="52">
        <v>6.0</v>
      </c>
      <c r="G326" s="53" t="str">
        <f>ifna(VLookup(V326,Shiny!B:C, 2, 0),"")</f>
        <v/>
      </c>
      <c r="H326" s="54" t="s">
        <v>328</v>
      </c>
      <c r="I326" s="55">
        <v>215.0</v>
      </c>
      <c r="J326" s="56">
        <f>IFNA(VLOOKUP(V326,'Imported Index'!A:B,2,0),1)</f>
        <v>1</v>
      </c>
      <c r="K326" s="68"/>
      <c r="L326" s="58" t="s">
        <v>139</v>
      </c>
      <c r="M326" s="59" t="str">
        <f>ifna(IMAGE("https://pokejungle.net/sprites/typeico/"&amp;lower(VLookup(V326,Type!C:E, 2, 0)&amp;".png")),"")</f>
        <v/>
      </c>
      <c r="N326" s="59" t="str">
        <f>ifna(IMAGE("https://pokejungle.net/sprites/typeico/"&amp;lower(VLookup(V326,Type!C:E, 3, 0)&amp;".png")),"")</f>
        <v/>
      </c>
      <c r="O326" s="52">
        <v>-1.0</v>
      </c>
      <c r="P326" s="52" t="s">
        <v>80</v>
      </c>
      <c r="Q326" s="61" t="str">
        <f>ifna(VLookup(V326, Dex!F:K, 3, 0),"")</f>
        <v/>
      </c>
      <c r="R326" s="61" t="str">
        <f>ifna(VLookup(V326, Dex!F:K, 4, 0),"")</f>
        <v/>
      </c>
      <c r="S326" s="62">
        <f>ifna(VLookup(V326, Dex!F:K, 5, 0),"")</f>
        <v>202</v>
      </c>
      <c r="T326" s="61" t="str">
        <f>ifna(VLookup(V326, Dex!F:K, 6, 0),"")</f>
        <v>P230</v>
      </c>
      <c r="U326" s="63" t="str">
        <f>ifna(VLookup(V326, Dex!F:L, 7, 0),"")</f>
        <v/>
      </c>
      <c r="V326" s="60" t="str">
        <f t="shared" si="1"/>
        <v>sneasel-1-f</v>
      </c>
    </row>
    <row r="327" ht="31.5" customHeight="1">
      <c r="A327" s="42">
        <v>326.0</v>
      </c>
      <c r="B327" s="42">
        <v>1.0</v>
      </c>
      <c r="C327" s="42">
        <v>11.0</v>
      </c>
      <c r="D327" s="42">
        <v>25.0</v>
      </c>
      <c r="E327" s="42">
        <v>5.0</v>
      </c>
      <c r="F327" s="42">
        <v>1.0</v>
      </c>
      <c r="G327" s="43" t="str">
        <f>ifna(VLookup(V327,Shiny!B:C, 2, 0),"")</f>
        <v/>
      </c>
      <c r="H327" s="64" t="s">
        <v>329</v>
      </c>
      <c r="I327" s="65">
        <v>216.0</v>
      </c>
      <c r="J327" s="47">
        <f>IFNA(VLOOKUP(V327,'Imported Index'!A:B,2,0),1)</f>
        <v>1</v>
      </c>
      <c r="K327" s="69"/>
      <c r="L327" s="44"/>
      <c r="M327" s="48" t="str">
        <f>ifna(IMAGE("https://pokejungle.net/sprites/typeico/"&amp;lower(VLookup(V327,Type!C:E, 2, 0)&amp;".png")),"")</f>
        <v/>
      </c>
      <c r="N327" s="48" t="str">
        <f>ifna(IMAGE("https://pokejungle.net/sprites/typeico/"&amp;lower(VLookup(V327,Type!C:E, 3, 0)&amp;".png")),"")</f>
        <v/>
      </c>
      <c r="O327" s="66"/>
      <c r="P327" s="66"/>
      <c r="Q327" s="49" t="str">
        <f>ifna(VLookup(V327, Dex!F:K, 3, 0),"")</f>
        <v/>
      </c>
      <c r="R327" s="49">
        <f>ifna(VLookup(V327, Dex!F:K, 4, 0),"")</f>
        <v>216</v>
      </c>
      <c r="S327" s="50">
        <f>ifna(VLookup(V327, Dex!F:K, 5, 0),"")</f>
        <v>112</v>
      </c>
      <c r="T327" s="49" t="str">
        <f>ifna(VLookup(V327, Dex!F:K, 6, 0),"")</f>
        <v>P215</v>
      </c>
      <c r="U327" s="51" t="str">
        <f>ifna(VLookup(V327, Dex!F:L, 7, 0),"")</f>
        <v/>
      </c>
      <c r="V327" s="66" t="str">
        <f t="shared" si="1"/>
        <v>teddiursa</v>
      </c>
    </row>
    <row r="328" ht="31.5" customHeight="1">
      <c r="A328" s="52">
        <v>327.0</v>
      </c>
      <c r="B328" s="52">
        <v>1.0</v>
      </c>
      <c r="C328" s="52">
        <v>11.0</v>
      </c>
      <c r="D328" s="52">
        <v>26.0</v>
      </c>
      <c r="E328" s="52">
        <v>5.0</v>
      </c>
      <c r="F328" s="52">
        <v>2.0</v>
      </c>
      <c r="G328" s="53" t="str">
        <f>ifna(VLookup(V328,Shiny!B:C, 2, 0),"")</f>
        <v/>
      </c>
      <c r="H328" s="54" t="s">
        <v>330</v>
      </c>
      <c r="I328" s="55">
        <v>217.0</v>
      </c>
      <c r="J328" s="56">
        <f>IFNA(VLOOKUP(V328,'Imported Index'!A:B,2,0),1)</f>
        <v>1</v>
      </c>
      <c r="K328" s="68"/>
      <c r="L328" s="58"/>
      <c r="M328" s="59" t="str">
        <f>ifna(IMAGE("https://pokejungle.net/sprites/typeico/"&amp;lower(VLookup(V328,Type!C:E, 2, 0)&amp;".png")),"")</f>
        <v/>
      </c>
      <c r="N328" s="59" t="str">
        <f>ifna(IMAGE("https://pokejungle.net/sprites/typeico/"&amp;lower(VLookup(V328,Type!C:E, 3, 0)&amp;".png")),"")</f>
        <v/>
      </c>
      <c r="O328" s="60"/>
      <c r="P328" s="60"/>
      <c r="Q328" s="61" t="str">
        <f>ifna(VLookup(V328, Dex!F:K, 3, 0),"")</f>
        <v/>
      </c>
      <c r="R328" s="61">
        <f>ifna(VLookup(V328, Dex!F:K, 4, 0),"")</f>
        <v>217</v>
      </c>
      <c r="S328" s="62">
        <f>ifna(VLookup(V328, Dex!F:K, 5, 0),"")</f>
        <v>113</v>
      </c>
      <c r="T328" s="61" t="str">
        <f>ifna(VLookup(V328, Dex!F:K, 6, 0),"")</f>
        <v>P216</v>
      </c>
      <c r="U328" s="63" t="str">
        <f>ifna(VLookup(V328, Dex!F:L, 7, 0),"")</f>
        <v/>
      </c>
      <c r="V328" s="60" t="str">
        <f t="shared" si="1"/>
        <v>ursaring</v>
      </c>
    </row>
    <row r="329" ht="31.5" customHeight="1">
      <c r="A329" s="42">
        <v>328.0</v>
      </c>
      <c r="B329" s="42">
        <v>1.0</v>
      </c>
      <c r="C329" s="42">
        <v>11.0</v>
      </c>
      <c r="D329" s="42">
        <v>27.0</v>
      </c>
      <c r="E329" s="42">
        <v>5.0</v>
      </c>
      <c r="F329" s="42">
        <v>3.0</v>
      </c>
      <c r="G329" s="43" t="str">
        <f>ifna(VLookup(V329,Shiny!B:C, 2, 0),"")</f>
        <v/>
      </c>
      <c r="H329" s="64" t="s">
        <v>330</v>
      </c>
      <c r="I329" s="65">
        <v>217.0</v>
      </c>
      <c r="J329" s="47">
        <f>IFNA(VLOOKUP(V329,'Imported Index'!A:B,2,0),1)</f>
        <v>1</v>
      </c>
      <c r="K329" s="69"/>
      <c r="L329" s="44"/>
      <c r="M329" s="48" t="str">
        <f>ifna(IMAGE("https://pokejungle.net/sprites/typeico/"&amp;lower(VLookup(V329,Type!C:E, 2, 0)&amp;".png")),"")</f>
        <v/>
      </c>
      <c r="N329" s="48" t="str">
        <f>ifna(IMAGE("https://pokejungle.net/sprites/typeico/"&amp;lower(VLookup(V329,Type!C:E, 3, 0)&amp;".png")),"")</f>
        <v/>
      </c>
      <c r="O329" s="66"/>
      <c r="P329" s="42" t="s">
        <v>80</v>
      </c>
      <c r="Q329" s="49" t="str">
        <f>ifna(VLookup(V329, Dex!F:K, 3, 0),"")</f>
        <v/>
      </c>
      <c r="R329" s="49">
        <f>ifna(VLookup(V329, Dex!F:K, 4, 0),"")</f>
        <v>217</v>
      </c>
      <c r="S329" s="50">
        <f>ifna(VLookup(V329, Dex!F:K, 5, 0),"")</f>
        <v>113</v>
      </c>
      <c r="T329" s="49" t="str">
        <f>ifna(VLookup(V329, Dex!F:K, 6, 0),"")</f>
        <v>P216</v>
      </c>
      <c r="U329" s="51" t="str">
        <f>ifna(VLookup(V329, Dex!F:L, 7, 0),"")</f>
        <v/>
      </c>
      <c r="V329" s="66" t="str">
        <f t="shared" si="1"/>
        <v>ursaring-f</v>
      </c>
    </row>
    <row r="330" ht="31.5" customHeight="1">
      <c r="A330" s="52">
        <v>329.0</v>
      </c>
      <c r="B330" s="52">
        <v>1.0</v>
      </c>
      <c r="C330" s="52">
        <v>11.0</v>
      </c>
      <c r="D330" s="52">
        <v>28.0</v>
      </c>
      <c r="E330" s="52">
        <v>5.0</v>
      </c>
      <c r="F330" s="52">
        <v>4.0</v>
      </c>
      <c r="G330" s="53" t="str">
        <f>ifna(VLookup(V330,Shiny!B:C, 2, 0),"")</f>
        <v/>
      </c>
      <c r="H330" s="54" t="s">
        <v>331</v>
      </c>
      <c r="I330" s="55">
        <v>218.0</v>
      </c>
      <c r="J330" s="56">
        <f>IFNA(VLOOKUP(V330,'Imported Index'!A:B,2,0),1)</f>
        <v>1</v>
      </c>
      <c r="K330" s="58"/>
      <c r="L330" s="58"/>
      <c r="M330" s="59" t="str">
        <f>ifna(IMAGE("https://pokejungle.net/sprites/typeico/"&amp;lower(VLookup(V330,Type!C:E, 2, 0)&amp;".png")),"")</f>
        <v/>
      </c>
      <c r="N330" s="59" t="str">
        <f>ifna(IMAGE("https://pokejungle.net/sprites/typeico/"&amp;lower(VLookup(V330,Type!C:E, 3, 0)&amp;".png")),"")</f>
        <v/>
      </c>
      <c r="O330" s="60"/>
      <c r="P330" s="60"/>
      <c r="Q330" s="61" t="str">
        <f>ifna(VLookup(V330, Dex!F:K, 3, 0),"")</f>
        <v/>
      </c>
      <c r="R330" s="61">
        <f>ifna(VLookup(V330, Dex!F:K, 4, 0),"")</f>
        <v>218</v>
      </c>
      <c r="S330" s="62" t="str">
        <f>ifna(VLookup(V330, Dex!F:K, 5, 0),"")</f>
        <v/>
      </c>
      <c r="T330" s="61" t="str">
        <f>ifna(VLookup(V330, Dex!F:K, 6, 0),"")</f>
        <v>K144</v>
      </c>
      <c r="U330" s="63" t="str">
        <f>ifna(VLookup(V330, Dex!F:L, 7, 0),"")</f>
        <v/>
      </c>
      <c r="V330" s="60" t="str">
        <f t="shared" si="1"/>
        <v>slugma</v>
      </c>
    </row>
    <row r="331" ht="31.5" customHeight="1">
      <c r="A331" s="42">
        <v>330.0</v>
      </c>
      <c r="B331" s="42">
        <v>1.0</v>
      </c>
      <c r="C331" s="42">
        <v>11.0</v>
      </c>
      <c r="D331" s="42">
        <v>29.0</v>
      </c>
      <c r="E331" s="42">
        <v>5.0</v>
      </c>
      <c r="F331" s="42">
        <v>5.0</v>
      </c>
      <c r="G331" s="43" t="str">
        <f>ifna(VLookup(V331,Shiny!B:C, 2, 0),"")</f>
        <v/>
      </c>
      <c r="H331" s="64" t="s">
        <v>332</v>
      </c>
      <c r="I331" s="65">
        <v>219.0</v>
      </c>
      <c r="J331" s="47">
        <f>IFNA(VLOOKUP(V331,'Imported Index'!A:B,2,0),1)</f>
        <v>1</v>
      </c>
      <c r="K331" s="67"/>
      <c r="L331" s="44"/>
      <c r="M331" s="48" t="str">
        <f>ifna(IMAGE("https://pokejungle.net/sprites/typeico/"&amp;lower(VLookup(V331,Type!C:E, 2, 0)&amp;".png")),"")</f>
        <v/>
      </c>
      <c r="N331" s="48" t="str">
        <f>ifna(IMAGE("https://pokejungle.net/sprites/typeico/"&amp;lower(VLookup(V331,Type!C:E, 3, 0)&amp;".png")),"")</f>
        <v/>
      </c>
      <c r="O331" s="66"/>
      <c r="P331" s="66"/>
      <c r="Q331" s="49" t="str">
        <f>ifna(VLookup(V331, Dex!F:K, 3, 0),"")</f>
        <v/>
      </c>
      <c r="R331" s="49">
        <f>ifna(VLookup(V331, Dex!F:K, 4, 0),"")</f>
        <v>219</v>
      </c>
      <c r="S331" s="50" t="str">
        <f>ifna(VLookup(V331, Dex!F:K, 5, 0),"")</f>
        <v/>
      </c>
      <c r="T331" s="49" t="str">
        <f>ifna(VLookup(V331, Dex!F:K, 6, 0),"")</f>
        <v>K145</v>
      </c>
      <c r="U331" s="51" t="str">
        <f>ifna(VLookup(V331, Dex!F:L, 7, 0),"")</f>
        <v/>
      </c>
      <c r="V331" s="66" t="str">
        <f t="shared" si="1"/>
        <v>magcargo</v>
      </c>
    </row>
    <row r="332" ht="31.5" customHeight="1">
      <c r="A332" s="52">
        <v>331.0</v>
      </c>
      <c r="B332" s="52">
        <v>1.0</v>
      </c>
      <c r="C332" s="52">
        <v>11.0</v>
      </c>
      <c r="D332" s="52">
        <v>30.0</v>
      </c>
      <c r="E332" s="52">
        <v>5.0</v>
      </c>
      <c r="F332" s="52">
        <v>6.0</v>
      </c>
      <c r="G332" s="53" t="str">
        <f>ifna(VLookup(V332,Shiny!B:C, 2, 0),"")</f>
        <v/>
      </c>
      <c r="H332" s="54" t="s">
        <v>333</v>
      </c>
      <c r="I332" s="55">
        <v>220.0</v>
      </c>
      <c r="J332" s="56">
        <f>IFNA(VLOOKUP(V332,'Imported Index'!A:B,2,0),1)</f>
        <v>1</v>
      </c>
      <c r="K332" s="58"/>
      <c r="L332" s="58"/>
      <c r="M332" s="59" t="str">
        <f>ifna(IMAGE("https://pokejungle.net/sprites/typeico/"&amp;lower(VLookup(V332,Type!C:E, 2, 0)&amp;".png")),"")</f>
        <v/>
      </c>
      <c r="N332" s="59" t="str">
        <f>ifna(IMAGE("https://pokejungle.net/sprites/typeico/"&amp;lower(VLookup(V332,Type!C:E, 3, 0)&amp;".png")),"")</f>
        <v/>
      </c>
      <c r="O332" s="60"/>
      <c r="P332" s="60"/>
      <c r="Q332" s="61">
        <f>ifna(VLookup(V332, Dex!F:K, 3, 0),"")</f>
        <v>75</v>
      </c>
      <c r="R332" s="61">
        <f>ifna(VLookup(V332, Dex!F:K, 4, 0),"")</f>
        <v>220</v>
      </c>
      <c r="S332" s="62">
        <f>ifna(VLookup(V332, Dex!F:K, 5, 0),"")</f>
        <v>212</v>
      </c>
      <c r="T332" s="61" t="str">
        <f>ifna(VLookup(V332, Dex!F:K, 6, 0),"")</f>
        <v>K050</v>
      </c>
      <c r="U332" s="63" t="str">
        <f>ifna(VLookup(V332, Dex!F:L, 7, 0),"")</f>
        <v/>
      </c>
      <c r="V332" s="60" t="str">
        <f t="shared" si="1"/>
        <v>swinub</v>
      </c>
    </row>
    <row r="333" ht="31.5" customHeight="1">
      <c r="A333" s="42">
        <v>332.0</v>
      </c>
      <c r="B333" s="42">
        <v>1.0</v>
      </c>
      <c r="C333" s="42">
        <v>12.0</v>
      </c>
      <c r="D333" s="42">
        <v>1.0</v>
      </c>
      <c r="E333" s="42">
        <v>1.0</v>
      </c>
      <c r="F333" s="42">
        <v>1.0</v>
      </c>
      <c r="G333" s="43" t="str">
        <f>ifna(VLookup(V333,Shiny!B:C, 2, 0),"")</f>
        <v/>
      </c>
      <c r="H333" s="64" t="s">
        <v>334</v>
      </c>
      <c r="I333" s="65">
        <v>221.0</v>
      </c>
      <c r="J333" s="47">
        <f>IFNA(VLOOKUP(V333,'Imported Index'!A:B,2,0),1)</f>
        <v>1</v>
      </c>
      <c r="K333" s="44"/>
      <c r="L333" s="44"/>
      <c r="M333" s="48" t="str">
        <f>ifna(IMAGE("https://pokejungle.net/sprites/typeico/"&amp;lower(VLookup(V333,Type!C:E, 2, 0)&amp;".png")),"")</f>
        <v/>
      </c>
      <c r="N333" s="48" t="str">
        <f>ifna(IMAGE("https://pokejungle.net/sprites/typeico/"&amp;lower(VLookup(V333,Type!C:E, 3, 0)&amp;".png")),"")</f>
        <v/>
      </c>
      <c r="O333" s="66"/>
      <c r="P333" s="66"/>
      <c r="Q333" s="49">
        <f>ifna(VLookup(V333, Dex!F:K, 3, 0),"")</f>
        <v>76</v>
      </c>
      <c r="R333" s="49">
        <f>ifna(VLookup(V333, Dex!F:K, 4, 0),"")</f>
        <v>221</v>
      </c>
      <c r="S333" s="50">
        <f>ifna(VLookup(V333, Dex!F:K, 5, 0),"")</f>
        <v>213</v>
      </c>
      <c r="T333" s="49" t="str">
        <f>ifna(VLookup(V333, Dex!F:K, 6, 0),"")</f>
        <v>K051</v>
      </c>
      <c r="U333" s="51" t="str">
        <f>ifna(VLookup(V333, Dex!F:L, 7, 0),"")</f>
        <v/>
      </c>
      <c r="V333" s="66" t="str">
        <f t="shared" si="1"/>
        <v>piloswine</v>
      </c>
    </row>
    <row r="334" ht="31.5" customHeight="1">
      <c r="A334" s="52">
        <v>333.0</v>
      </c>
      <c r="B334" s="52">
        <v>1.0</v>
      </c>
      <c r="C334" s="52">
        <v>12.0</v>
      </c>
      <c r="D334" s="52">
        <v>2.0</v>
      </c>
      <c r="E334" s="52">
        <v>1.0</v>
      </c>
      <c r="F334" s="52">
        <v>2.0</v>
      </c>
      <c r="G334" s="53" t="str">
        <f>ifna(VLookup(V334,Shiny!B:C, 2, 0),"")</f>
        <v/>
      </c>
      <c r="H334" s="54" t="s">
        <v>334</v>
      </c>
      <c r="I334" s="55">
        <v>221.0</v>
      </c>
      <c r="J334" s="56">
        <f>IFNA(VLOOKUP(V334,'Imported Index'!A:B,2,0),1)</f>
        <v>1</v>
      </c>
      <c r="K334" s="58"/>
      <c r="L334" s="58"/>
      <c r="M334" s="59" t="str">
        <f>ifna(IMAGE("https://pokejungle.net/sprites/typeico/"&amp;lower(VLookup(V334,Type!C:E, 2, 0)&amp;".png")),"")</f>
        <v/>
      </c>
      <c r="N334" s="59" t="str">
        <f>ifna(IMAGE("https://pokejungle.net/sprites/typeico/"&amp;lower(VLookup(V334,Type!C:E, 3, 0)&amp;".png")),"")</f>
        <v/>
      </c>
      <c r="O334" s="60"/>
      <c r="P334" s="52" t="s">
        <v>80</v>
      </c>
      <c r="Q334" s="61">
        <f>ifna(VLookup(V334, Dex!F:K, 3, 0),"")</f>
        <v>76</v>
      </c>
      <c r="R334" s="61">
        <f>ifna(VLookup(V334, Dex!F:K, 4, 0),"")</f>
        <v>221</v>
      </c>
      <c r="S334" s="62">
        <f>ifna(VLookup(V334, Dex!F:K, 5, 0),"")</f>
        <v>213</v>
      </c>
      <c r="T334" s="61" t="str">
        <f>ifna(VLookup(V334, Dex!F:K, 6, 0),"")</f>
        <v>K051</v>
      </c>
      <c r="U334" s="63" t="str">
        <f>ifna(VLookup(V334, Dex!F:L, 7, 0),"")</f>
        <v/>
      </c>
      <c r="V334" s="60" t="str">
        <f t="shared" si="1"/>
        <v>piloswine-f</v>
      </c>
    </row>
    <row r="335" ht="31.5" customHeight="1">
      <c r="A335" s="42">
        <v>334.0</v>
      </c>
      <c r="B335" s="42">
        <v>1.0</v>
      </c>
      <c r="C335" s="42">
        <v>12.0</v>
      </c>
      <c r="D335" s="42">
        <v>3.0</v>
      </c>
      <c r="E335" s="42">
        <v>1.0</v>
      </c>
      <c r="F335" s="42">
        <v>3.0</v>
      </c>
      <c r="G335" s="43" t="str">
        <f>ifna(VLookup(V335,Shiny!B:C, 2, 0),"")</f>
        <v/>
      </c>
      <c r="H335" s="64" t="s">
        <v>335</v>
      </c>
      <c r="I335" s="65">
        <v>222.0</v>
      </c>
      <c r="J335" s="47">
        <f>IFNA(VLOOKUP(V335,'Imported Index'!A:B,2,0),1)</f>
        <v>1</v>
      </c>
      <c r="K335" s="44"/>
      <c r="L335" s="44" t="s">
        <v>97</v>
      </c>
      <c r="M335" s="48" t="str">
        <f>ifna(IMAGE("https://pokejungle.net/sprites/typeico/"&amp;lower(VLookup(V335,Type!C:E, 2, 0)&amp;".png")),"")</f>
        <v/>
      </c>
      <c r="N335" s="48" t="str">
        <f>ifna(IMAGE("https://pokejungle.net/sprites/typeico/"&amp;lower(VLookup(V335,Type!C:E, 3, 0)&amp;".png")),"")</f>
        <v/>
      </c>
      <c r="O335" s="66"/>
      <c r="P335" s="66"/>
      <c r="Q335" s="49">
        <f>ifna(VLookup(V335, Dex!F:K, 3, 0),"")</f>
        <v>236</v>
      </c>
      <c r="R335" s="49">
        <f>ifna(VLookup(V335, Dex!F:K, 4, 0),"")</f>
        <v>222</v>
      </c>
      <c r="S335" s="50" t="str">
        <f>ifna(VLookup(V335, Dex!F:K, 5, 0),"")</f>
        <v/>
      </c>
      <c r="T335" s="49" t="str">
        <f>ifna(VLookup(V335, Dex!F:K, 6, 0),"")</f>
        <v/>
      </c>
      <c r="U335" s="51" t="str">
        <f>ifna(VLookup(V335, Dex!F:L, 7, 0),"")</f>
        <v/>
      </c>
      <c r="V335" s="66" t="str">
        <f t="shared" si="1"/>
        <v>corsola</v>
      </c>
    </row>
    <row r="336" ht="31.5" customHeight="1">
      <c r="A336" s="52">
        <v>335.0</v>
      </c>
      <c r="B336" s="52">
        <v>1.0</v>
      </c>
      <c r="C336" s="52">
        <v>12.0</v>
      </c>
      <c r="D336" s="52">
        <v>4.0</v>
      </c>
      <c r="E336" s="52">
        <v>1.0</v>
      </c>
      <c r="F336" s="52">
        <v>4.0</v>
      </c>
      <c r="G336" s="53" t="str">
        <f>ifna(VLookup(V336,Shiny!B:C, 2, 0),"")</f>
        <v/>
      </c>
      <c r="H336" s="54" t="s">
        <v>335</v>
      </c>
      <c r="I336" s="55">
        <v>222.0</v>
      </c>
      <c r="J336" s="56">
        <f>IFNA(VLOOKUP(V336,'Imported Index'!A:B,2,0),1)</f>
        <v>1</v>
      </c>
      <c r="K336" s="58"/>
      <c r="L336" s="58" t="s">
        <v>132</v>
      </c>
      <c r="M336" s="59" t="str">
        <f>ifna(IMAGE("https://pokejungle.net/sprites/typeico/"&amp;lower(VLookup(V336,Type!C:E, 2, 0)&amp;".png")),"")</f>
        <v/>
      </c>
      <c r="N336" s="59" t="str">
        <f>ifna(IMAGE("https://pokejungle.net/sprites/typeico/"&amp;lower(VLookup(V336,Type!C:E, 3, 0)&amp;".png")),"")</f>
        <v/>
      </c>
      <c r="O336" s="52">
        <v>-1.0</v>
      </c>
      <c r="P336" s="60"/>
      <c r="Q336" s="61">
        <f>ifna(VLookup(V336, Dex!F:K, 3, 0),"")</f>
        <v>236</v>
      </c>
      <c r="R336" s="61" t="str">
        <f>ifna(VLookup(V336, Dex!F:K, 4, 0),"")</f>
        <v/>
      </c>
      <c r="S336" s="62" t="str">
        <f>ifna(VLookup(V336, Dex!F:K, 5, 0),"")</f>
        <v/>
      </c>
      <c r="T336" s="61" t="str">
        <f>ifna(VLookup(V336, Dex!F:K, 6, 0),"")</f>
        <v/>
      </c>
      <c r="U336" s="63" t="str">
        <f>ifna(VLookup(V336, Dex!F:L, 7, 0),"")</f>
        <v/>
      </c>
      <c r="V336" s="60" t="str">
        <f t="shared" si="1"/>
        <v>corsola-1</v>
      </c>
    </row>
    <row r="337" ht="31.5" customHeight="1">
      <c r="A337" s="42">
        <v>336.0</v>
      </c>
      <c r="B337" s="42">
        <v>1.0</v>
      </c>
      <c r="C337" s="42">
        <v>12.0</v>
      </c>
      <c r="D337" s="42">
        <v>5.0</v>
      </c>
      <c r="E337" s="42">
        <v>1.0</v>
      </c>
      <c r="F337" s="42">
        <v>5.0</v>
      </c>
      <c r="G337" s="43" t="str">
        <f>ifna(VLookup(V337,Shiny!B:C, 2, 0),"")</f>
        <v/>
      </c>
      <c r="H337" s="64" t="s">
        <v>336</v>
      </c>
      <c r="I337" s="65">
        <v>223.0</v>
      </c>
      <c r="J337" s="47">
        <f>IFNA(VLOOKUP(V337,'Imported Index'!A:B,2,0),1)</f>
        <v>1</v>
      </c>
      <c r="K337" s="44"/>
      <c r="L337" s="44"/>
      <c r="M337" s="48" t="str">
        <f>ifna(IMAGE("https://pokejungle.net/sprites/typeico/"&amp;lower(VLookup(V337,Type!C:E, 2, 0)&amp;".png")),"")</f>
        <v/>
      </c>
      <c r="N337" s="48" t="str">
        <f>ifna(IMAGE("https://pokejungle.net/sprites/typeico/"&amp;lower(VLookup(V337,Type!C:E, 3, 0)&amp;".png")),"")</f>
        <v/>
      </c>
      <c r="O337" s="66"/>
      <c r="P337" s="66"/>
      <c r="Q337" s="49">
        <f>ifna(VLookup(V337, Dex!F:K, 3, 0),"")</f>
        <v>148</v>
      </c>
      <c r="R337" s="49">
        <f>ifna(VLookup(V337, Dex!F:K, 4, 0),"")</f>
        <v>223</v>
      </c>
      <c r="S337" s="50">
        <f>ifna(VLookup(V337, Dex!F:K, 5, 0),"")</f>
        <v>146</v>
      </c>
      <c r="T337" s="49" t="str">
        <f>ifna(VLookup(V337, Dex!F:K, 6, 0),"")</f>
        <v/>
      </c>
      <c r="U337" s="51" t="str">
        <f>ifna(VLookup(V337, Dex!F:L, 7, 0),"")</f>
        <v/>
      </c>
      <c r="V337" s="66" t="str">
        <f t="shared" si="1"/>
        <v>remoraid</v>
      </c>
    </row>
    <row r="338" ht="31.5" customHeight="1">
      <c r="A338" s="52">
        <v>337.0</v>
      </c>
      <c r="B338" s="52">
        <v>1.0</v>
      </c>
      <c r="C338" s="52">
        <v>12.0</v>
      </c>
      <c r="D338" s="52">
        <v>6.0</v>
      </c>
      <c r="E338" s="52">
        <v>1.0</v>
      </c>
      <c r="F338" s="52">
        <v>6.0</v>
      </c>
      <c r="G338" s="53" t="str">
        <f>ifna(VLookup(V338,Shiny!B:C, 2, 0),"")</f>
        <v/>
      </c>
      <c r="H338" s="54" t="s">
        <v>337</v>
      </c>
      <c r="I338" s="55">
        <v>224.0</v>
      </c>
      <c r="J338" s="56">
        <f>IFNA(VLOOKUP(V338,'Imported Index'!A:B,2,0),1)</f>
        <v>1</v>
      </c>
      <c r="K338" s="58"/>
      <c r="L338" s="58"/>
      <c r="M338" s="59" t="str">
        <f>ifna(IMAGE("https://pokejungle.net/sprites/typeico/"&amp;lower(VLookup(V338,Type!C:E, 2, 0)&amp;".png")),"")</f>
        <v/>
      </c>
      <c r="N338" s="59" t="str">
        <f>ifna(IMAGE("https://pokejungle.net/sprites/typeico/"&amp;lower(VLookup(V338,Type!C:E, 3, 0)&amp;".png")),"")</f>
        <v/>
      </c>
      <c r="O338" s="60"/>
      <c r="P338" s="60"/>
      <c r="Q338" s="61">
        <f>ifna(VLookup(V338, Dex!F:K, 3, 0),"")</f>
        <v>149</v>
      </c>
      <c r="R338" s="61">
        <f>ifna(VLookup(V338, Dex!F:K, 4, 0),"")</f>
        <v>224</v>
      </c>
      <c r="S338" s="62">
        <f>ifna(VLookup(V338, Dex!F:K, 5, 0),"")</f>
        <v>147</v>
      </c>
      <c r="T338" s="61" t="str">
        <f>ifna(VLookup(V338, Dex!F:K, 6, 0),"")</f>
        <v/>
      </c>
      <c r="U338" s="63" t="str">
        <f>ifna(VLookup(V338, Dex!F:L, 7, 0),"")</f>
        <v/>
      </c>
      <c r="V338" s="60" t="str">
        <f t="shared" si="1"/>
        <v>octillery</v>
      </c>
    </row>
    <row r="339" ht="31.5" customHeight="1">
      <c r="A339" s="42">
        <v>338.0</v>
      </c>
      <c r="B339" s="42">
        <v>1.0</v>
      </c>
      <c r="C339" s="42">
        <v>12.0</v>
      </c>
      <c r="D339" s="42">
        <v>7.0</v>
      </c>
      <c r="E339" s="42">
        <v>2.0</v>
      </c>
      <c r="F339" s="42">
        <v>1.0</v>
      </c>
      <c r="G339" s="43" t="str">
        <f>ifna(VLookup(V339,Shiny!B:C, 2, 0),"")</f>
        <v/>
      </c>
      <c r="H339" s="64" t="s">
        <v>337</v>
      </c>
      <c r="I339" s="65">
        <v>224.0</v>
      </c>
      <c r="J339" s="47">
        <f>IFNA(VLOOKUP(V339,'Imported Index'!A:B,2,0),1)</f>
        <v>1</v>
      </c>
      <c r="K339" s="44"/>
      <c r="L339" s="44"/>
      <c r="M339" s="48" t="str">
        <f>ifna(IMAGE("https://pokejungle.net/sprites/typeico/"&amp;lower(VLookup(V339,Type!C:E, 2, 0)&amp;".png")),"")</f>
        <v/>
      </c>
      <c r="N339" s="48" t="str">
        <f>ifna(IMAGE("https://pokejungle.net/sprites/typeico/"&amp;lower(VLookup(V339,Type!C:E, 3, 0)&amp;".png")),"")</f>
        <v/>
      </c>
      <c r="O339" s="66"/>
      <c r="P339" s="42" t="s">
        <v>80</v>
      </c>
      <c r="Q339" s="49">
        <f>ifna(VLookup(V339, Dex!F:K, 3, 0),"")</f>
        <v>149</v>
      </c>
      <c r="R339" s="49">
        <f>ifna(VLookup(V339, Dex!F:K, 4, 0),"")</f>
        <v>224</v>
      </c>
      <c r="S339" s="50">
        <f>ifna(VLookup(V339, Dex!F:K, 5, 0),"")</f>
        <v>147</v>
      </c>
      <c r="T339" s="49" t="str">
        <f>ifna(VLookup(V339, Dex!F:K, 6, 0),"")</f>
        <v/>
      </c>
      <c r="U339" s="51" t="str">
        <f>ifna(VLookup(V339, Dex!F:L, 7, 0),"")</f>
        <v/>
      </c>
      <c r="V339" s="66" t="str">
        <f t="shared" si="1"/>
        <v>octillery-f</v>
      </c>
    </row>
    <row r="340" ht="31.5" customHeight="1">
      <c r="A340" s="52">
        <v>339.0</v>
      </c>
      <c r="B340" s="52">
        <v>1.0</v>
      </c>
      <c r="C340" s="52">
        <v>12.0</v>
      </c>
      <c r="D340" s="52">
        <v>8.0</v>
      </c>
      <c r="E340" s="52">
        <v>2.0</v>
      </c>
      <c r="F340" s="52">
        <v>2.0</v>
      </c>
      <c r="G340" s="53" t="str">
        <f>ifna(VLookup(V340,Shiny!B:C, 2, 0),"")</f>
        <v/>
      </c>
      <c r="H340" s="54" t="s">
        <v>338</v>
      </c>
      <c r="I340" s="55">
        <v>225.0</v>
      </c>
      <c r="J340" s="56">
        <f>IFNA(VLOOKUP(V340,'Imported Index'!A:B,2,0),1)</f>
        <v>1</v>
      </c>
      <c r="K340" s="68"/>
      <c r="L340" s="58"/>
      <c r="M340" s="59" t="str">
        <f>ifna(IMAGE("https://pokejungle.net/sprites/typeico/"&amp;lower(VLookup(V340,Type!C:E, 2, 0)&amp;".png")),"")</f>
        <v/>
      </c>
      <c r="N340" s="59" t="str">
        <f>ifna(IMAGE("https://pokejungle.net/sprites/typeico/"&amp;lower(VLookup(V340,Type!C:E, 3, 0)&amp;".png")),"")</f>
        <v/>
      </c>
      <c r="O340" s="60"/>
      <c r="P340" s="60"/>
      <c r="Q340" s="61">
        <f>ifna(VLookup(V340, Dex!F:K, 3, 0),"")</f>
        <v>78</v>
      </c>
      <c r="R340" s="61">
        <f>ifna(VLookup(V340, Dex!F:K, 4, 0),"")</f>
        <v>225</v>
      </c>
      <c r="S340" s="62" t="str">
        <f>ifna(VLookup(V340, Dex!F:K, 5, 0),"")</f>
        <v/>
      </c>
      <c r="T340" s="61" t="str">
        <f>ifna(VLookup(V340, Dex!F:K, 6, 0),"")</f>
        <v>P354</v>
      </c>
      <c r="U340" s="63">
        <f>ifna(VLookup(V340, Dex!F:L, 7, 0),"")</f>
        <v>168</v>
      </c>
      <c r="V340" s="60" t="str">
        <f t="shared" si="1"/>
        <v>delibird</v>
      </c>
    </row>
    <row r="341" ht="31.5" customHeight="1">
      <c r="A341" s="42">
        <v>340.0</v>
      </c>
      <c r="B341" s="42">
        <v>1.0</v>
      </c>
      <c r="C341" s="42">
        <v>12.0</v>
      </c>
      <c r="D341" s="42">
        <v>9.0</v>
      </c>
      <c r="E341" s="42">
        <v>2.0</v>
      </c>
      <c r="F341" s="42">
        <v>3.0</v>
      </c>
      <c r="G341" s="43" t="str">
        <f>ifna(VLookup(V341,Shiny!B:C, 2, 0),"")</f>
        <v/>
      </c>
      <c r="H341" s="64" t="s">
        <v>339</v>
      </c>
      <c r="I341" s="65">
        <v>226.0</v>
      </c>
      <c r="J341" s="47">
        <f>IFNA(VLOOKUP(V341,'Imported Index'!A:B,2,0),1)</f>
        <v>1</v>
      </c>
      <c r="K341" s="44"/>
      <c r="L341" s="44"/>
      <c r="M341" s="48" t="str">
        <f>ifna(IMAGE("https://pokejungle.net/sprites/typeico/"&amp;lower(VLookup(V341,Type!C:E, 2, 0)&amp;".png")),"")</f>
        <v/>
      </c>
      <c r="N341" s="48" t="str">
        <f>ifna(IMAGE("https://pokejungle.net/sprites/typeico/"&amp;lower(VLookup(V341,Type!C:E, 3, 0)&amp;".png")),"")</f>
        <v/>
      </c>
      <c r="O341" s="66"/>
      <c r="P341" s="66"/>
      <c r="Q341" s="49">
        <f>ifna(VLookup(V341, Dex!F:K, 3, 0),"")</f>
        <v>355</v>
      </c>
      <c r="R341" s="49">
        <f>ifna(VLookup(V341, Dex!F:K, 4, 0),"")</f>
        <v>226</v>
      </c>
      <c r="S341" s="50">
        <f>ifna(VLookup(V341, Dex!F:K, 5, 0),"")</f>
        <v>165</v>
      </c>
      <c r="T341" s="49" t="str">
        <f>ifna(VLookup(V341, Dex!F:K, 6, 0),"")</f>
        <v/>
      </c>
      <c r="U341" s="51" t="str">
        <f>ifna(VLookup(V341, Dex!F:L, 7, 0),"")</f>
        <v/>
      </c>
      <c r="V341" s="66" t="str">
        <f t="shared" si="1"/>
        <v>mantine</v>
      </c>
    </row>
    <row r="342" ht="31.5" customHeight="1">
      <c r="A342" s="52">
        <v>341.0</v>
      </c>
      <c r="B342" s="52">
        <v>1.0</v>
      </c>
      <c r="C342" s="52">
        <v>12.0</v>
      </c>
      <c r="D342" s="52">
        <v>10.0</v>
      </c>
      <c r="E342" s="52">
        <v>2.0</v>
      </c>
      <c r="F342" s="52">
        <v>4.0</v>
      </c>
      <c r="G342" s="53" t="str">
        <f>ifna(VLookup(V342,Shiny!B:C, 2, 0),"")</f>
        <v/>
      </c>
      <c r="H342" s="54" t="s">
        <v>340</v>
      </c>
      <c r="I342" s="55">
        <v>227.0</v>
      </c>
      <c r="J342" s="56">
        <f>IFNA(VLOOKUP(V342,'Imported Index'!A:B,2,0),1)</f>
        <v>1</v>
      </c>
      <c r="K342" s="58"/>
      <c r="L342" s="58"/>
      <c r="M342" s="59" t="str">
        <f>ifna(IMAGE("https://pokejungle.net/sprites/typeico/"&amp;lower(VLookup(V342,Type!C:E, 2, 0)&amp;".png")),"")</f>
        <v/>
      </c>
      <c r="N342" s="59" t="str">
        <f>ifna(IMAGE("https://pokejungle.net/sprites/typeico/"&amp;lower(VLookup(V342,Type!C:E, 3, 0)&amp;".png")),"")</f>
        <v/>
      </c>
      <c r="O342" s="60"/>
      <c r="P342" s="60"/>
      <c r="Q342" s="61" t="str">
        <f>ifna(VLookup(V342, Dex!F:K, 3, 0),"")</f>
        <v>A153</v>
      </c>
      <c r="R342" s="61">
        <f>ifna(VLookup(V342, Dex!F:K, 4, 0),"")</f>
        <v>227</v>
      </c>
      <c r="S342" s="62" t="str">
        <f>ifna(VLookup(V342, Dex!F:K, 5, 0),"")</f>
        <v/>
      </c>
      <c r="T342" s="61" t="str">
        <f>ifna(VLookup(V342, Dex!F:K, 6, 0),"")</f>
        <v>B113</v>
      </c>
      <c r="U342" s="63">
        <f>ifna(VLookup(V342, Dex!F:L, 7, 0),"")</f>
        <v>216</v>
      </c>
      <c r="V342" s="60" t="str">
        <f t="shared" si="1"/>
        <v>skarmory</v>
      </c>
    </row>
    <row r="343" ht="31.5" customHeight="1">
      <c r="A343" s="42">
        <v>342.0</v>
      </c>
      <c r="B343" s="42">
        <v>1.0</v>
      </c>
      <c r="C343" s="42">
        <v>12.0</v>
      </c>
      <c r="D343" s="42">
        <v>11.0</v>
      </c>
      <c r="E343" s="42">
        <v>2.0</v>
      </c>
      <c r="F343" s="42">
        <v>5.0</v>
      </c>
      <c r="G343" s="43" t="str">
        <f>ifna(VLookup(V343,Shiny!B:C, 2, 0),"")</f>
        <v/>
      </c>
      <c r="H343" s="64" t="s">
        <v>341</v>
      </c>
      <c r="I343" s="65">
        <v>228.0</v>
      </c>
      <c r="J343" s="47">
        <f>IFNA(VLOOKUP(V343,'Imported Index'!A:B,2,0),1)</f>
        <v>1</v>
      </c>
      <c r="K343" s="69"/>
      <c r="L343" s="44"/>
      <c r="M343" s="48" t="str">
        <f>ifna(IMAGE("https://pokejungle.net/sprites/typeico/"&amp;lower(VLookup(V343,Type!C:E, 2, 0)&amp;".png")),"")</f>
        <v/>
      </c>
      <c r="N343" s="48" t="str">
        <f>ifna(IMAGE("https://pokejungle.net/sprites/typeico/"&amp;lower(VLookup(V343,Type!C:E, 3, 0)&amp;".png")),"")</f>
        <v/>
      </c>
      <c r="O343" s="66"/>
      <c r="P343" s="66"/>
      <c r="Q343" s="49" t="str">
        <f>ifna(VLookup(V343, Dex!F:K, 3, 0),"")</f>
        <v/>
      </c>
      <c r="R343" s="49">
        <f>ifna(VLookup(V343, Dex!F:K, 4, 0),"")</f>
        <v>228</v>
      </c>
      <c r="S343" s="50" t="str">
        <f>ifna(VLookup(V343, Dex!F:K, 5, 0),"")</f>
        <v/>
      </c>
      <c r="T343" s="49" t="str">
        <f>ifna(VLookup(V343, Dex!F:K, 6, 0),"")</f>
        <v>P025</v>
      </c>
      <c r="U343" s="51">
        <f>ifna(VLookup(V343, Dex!F:L, 7, 0),"")</f>
        <v>91</v>
      </c>
      <c r="V343" s="66" t="str">
        <f t="shared" si="1"/>
        <v>houndour</v>
      </c>
    </row>
    <row r="344" ht="31.5" customHeight="1">
      <c r="A344" s="52">
        <v>343.0</v>
      </c>
      <c r="B344" s="52">
        <v>1.0</v>
      </c>
      <c r="C344" s="52">
        <v>12.0</v>
      </c>
      <c r="D344" s="52">
        <v>12.0</v>
      </c>
      <c r="E344" s="52">
        <v>2.0</v>
      </c>
      <c r="F344" s="52">
        <v>6.0</v>
      </c>
      <c r="G344" s="53" t="str">
        <f>ifna(VLookup(V344,Shiny!B:C, 2, 0),"")</f>
        <v/>
      </c>
      <c r="H344" s="54" t="s">
        <v>342</v>
      </c>
      <c r="I344" s="55">
        <v>229.0</v>
      </c>
      <c r="J344" s="56">
        <f>IFNA(VLOOKUP(V344,'Imported Index'!A:B,2,0),1)</f>
        <v>1</v>
      </c>
      <c r="K344" s="68"/>
      <c r="L344" s="58"/>
      <c r="M344" s="59" t="str">
        <f>ifna(IMAGE("https://pokejungle.net/sprites/typeico/"&amp;lower(VLookup(V344,Type!C:E, 2, 0)&amp;".png")),"")</f>
        <v/>
      </c>
      <c r="N344" s="59" t="str">
        <f>ifna(IMAGE("https://pokejungle.net/sprites/typeico/"&amp;lower(VLookup(V344,Type!C:E, 3, 0)&amp;".png")),"")</f>
        <v/>
      </c>
      <c r="O344" s="60"/>
      <c r="P344" s="60"/>
      <c r="Q344" s="61" t="str">
        <f>ifna(VLookup(V344, Dex!F:K, 3, 0),"")</f>
        <v/>
      </c>
      <c r="R344" s="61">
        <f>ifna(VLookup(V344, Dex!F:K, 4, 0),"")</f>
        <v>229</v>
      </c>
      <c r="S344" s="62" t="str">
        <f>ifna(VLookup(V344, Dex!F:K, 5, 0),"")</f>
        <v/>
      </c>
      <c r="T344" s="61" t="str">
        <f>ifna(VLookup(V344, Dex!F:K, 6, 0),"")</f>
        <v>P026</v>
      </c>
      <c r="U344" s="63">
        <f>ifna(VLookup(V344, Dex!F:L, 7, 0),"")</f>
        <v>92</v>
      </c>
      <c r="V344" s="60" t="str">
        <f t="shared" si="1"/>
        <v>houndoom</v>
      </c>
    </row>
    <row r="345" ht="31.5" customHeight="1">
      <c r="A345" s="42">
        <v>344.0</v>
      </c>
      <c r="B345" s="42">
        <v>1.0</v>
      </c>
      <c r="C345" s="42">
        <v>12.0</v>
      </c>
      <c r="D345" s="42">
        <v>13.0</v>
      </c>
      <c r="E345" s="42">
        <v>3.0</v>
      </c>
      <c r="F345" s="42">
        <v>1.0</v>
      </c>
      <c r="G345" s="43" t="str">
        <f>ifna(VLookup(V345,Shiny!B:C, 2, 0),"")</f>
        <v/>
      </c>
      <c r="H345" s="64" t="s">
        <v>342</v>
      </c>
      <c r="I345" s="65">
        <v>229.0</v>
      </c>
      <c r="J345" s="47">
        <f>IFNA(VLOOKUP(V345,'Imported Index'!A:B,2,0),1)</f>
        <v>1</v>
      </c>
      <c r="K345" s="69"/>
      <c r="L345" s="44"/>
      <c r="M345" s="48" t="str">
        <f>ifna(IMAGE("https://pokejungle.net/sprites/typeico/"&amp;lower(VLookup(V345,Type!C:E, 2, 0)&amp;".png")),"")</f>
        <v/>
      </c>
      <c r="N345" s="48" t="str">
        <f>ifna(IMAGE("https://pokejungle.net/sprites/typeico/"&amp;lower(VLookup(V345,Type!C:E, 3, 0)&amp;".png")),"")</f>
        <v/>
      </c>
      <c r="O345" s="66"/>
      <c r="P345" s="42" t="s">
        <v>80</v>
      </c>
      <c r="Q345" s="49" t="str">
        <f>ifna(VLookup(V345, Dex!F:K, 3, 0),"")</f>
        <v/>
      </c>
      <c r="R345" s="49">
        <f>ifna(VLookup(V345, Dex!F:K, 4, 0),"")</f>
        <v>229</v>
      </c>
      <c r="S345" s="50" t="str">
        <f>ifna(VLookup(V345, Dex!F:K, 5, 0),"")</f>
        <v/>
      </c>
      <c r="T345" s="49" t="str">
        <f>ifna(VLookup(V345, Dex!F:K, 6, 0),"")</f>
        <v>P026</v>
      </c>
      <c r="U345" s="51">
        <f>ifna(VLookup(V345, Dex!F:L, 7, 0),"")</f>
        <v>92</v>
      </c>
      <c r="V345" s="66" t="str">
        <f t="shared" si="1"/>
        <v>houndoom-f</v>
      </c>
    </row>
    <row r="346" ht="31.5" customHeight="1">
      <c r="A346" s="52">
        <v>345.0</v>
      </c>
      <c r="B346" s="52">
        <v>1.0</v>
      </c>
      <c r="C346" s="52">
        <v>12.0</v>
      </c>
      <c r="D346" s="52">
        <v>14.0</v>
      </c>
      <c r="E346" s="52">
        <v>3.0</v>
      </c>
      <c r="F346" s="52">
        <v>2.0</v>
      </c>
      <c r="G346" s="53" t="str">
        <f>ifna(VLookup(V346,Shiny!B:C, 2, 0),"")</f>
        <v/>
      </c>
      <c r="H346" s="54" t="s">
        <v>343</v>
      </c>
      <c r="I346" s="55">
        <v>230.0</v>
      </c>
      <c r="J346" s="56">
        <f>IFNA(VLOOKUP(V346,'Imported Index'!A:B,2,0),1)</f>
        <v>1</v>
      </c>
      <c r="K346" s="58"/>
      <c r="L346" s="58"/>
      <c r="M346" s="59" t="str">
        <f>ifna(IMAGE("https://pokejungle.net/sprites/typeico/"&amp;lower(VLookup(V346,Type!C:E, 2, 0)&amp;".png")),"")</f>
        <v/>
      </c>
      <c r="N346" s="59" t="str">
        <f>ifna(IMAGE("https://pokejungle.net/sprites/typeico/"&amp;lower(VLookup(V346,Type!C:E, 3, 0)&amp;".png")),"")</f>
        <v/>
      </c>
      <c r="O346" s="60"/>
      <c r="P346" s="60"/>
      <c r="Q346" s="61" t="str">
        <f>ifna(VLookup(V346, Dex!F:K, 3, 0),"")</f>
        <v>A200</v>
      </c>
      <c r="R346" s="61">
        <f>ifna(VLookup(V346, Dex!F:K, 4, 0),"")</f>
        <v>230</v>
      </c>
      <c r="S346" s="62" t="str">
        <f>ifna(VLookup(V346, Dex!F:K, 5, 0),"")</f>
        <v/>
      </c>
      <c r="T346" s="61" t="str">
        <f>ifna(VLookup(V346, Dex!F:K, 6, 0),"")</f>
        <v>B054</v>
      </c>
      <c r="U346" s="63" t="str">
        <f>ifna(VLookup(V346, Dex!F:L, 7, 0),"")</f>
        <v/>
      </c>
      <c r="V346" s="60" t="str">
        <f t="shared" si="1"/>
        <v>kingdra</v>
      </c>
    </row>
    <row r="347" ht="31.5" customHeight="1">
      <c r="A347" s="42">
        <v>346.0</v>
      </c>
      <c r="B347" s="42">
        <v>1.0</v>
      </c>
      <c r="C347" s="42">
        <v>12.0</v>
      </c>
      <c r="D347" s="42">
        <v>15.0</v>
      </c>
      <c r="E347" s="42">
        <v>3.0</v>
      </c>
      <c r="F347" s="42">
        <v>3.0</v>
      </c>
      <c r="G347" s="43" t="str">
        <f>ifna(VLookup(V347,Shiny!B:C, 2, 0),"")</f>
        <v/>
      </c>
      <c r="H347" s="64" t="s">
        <v>344</v>
      </c>
      <c r="I347" s="65">
        <v>231.0</v>
      </c>
      <c r="J347" s="47">
        <f>IFNA(VLOOKUP(V347,'Imported Index'!A:B,2,0),1)</f>
        <v>1</v>
      </c>
      <c r="K347" s="69"/>
      <c r="L347" s="44"/>
      <c r="M347" s="48" t="str">
        <f>ifna(IMAGE("https://pokejungle.net/sprites/typeico/"&amp;lower(VLookup(V347,Type!C:E, 2, 0)&amp;".png")),"")</f>
        <v/>
      </c>
      <c r="N347" s="48" t="str">
        <f>ifna(IMAGE("https://pokejungle.net/sprites/typeico/"&amp;lower(VLookup(V347,Type!C:E, 3, 0)&amp;".png")),"")</f>
        <v/>
      </c>
      <c r="O347" s="66"/>
      <c r="P347" s="66"/>
      <c r="Q347" s="49" t="str">
        <f>ifna(VLookup(V347, Dex!F:K, 3, 0),"")</f>
        <v/>
      </c>
      <c r="R347" s="49">
        <f>ifna(VLookup(V347, Dex!F:K, 4, 0),"")</f>
        <v>231</v>
      </c>
      <c r="S347" s="50" t="str">
        <f>ifna(VLookup(V347, Dex!F:K, 5, 0),"")</f>
        <v/>
      </c>
      <c r="T347" s="49" t="str">
        <f>ifna(VLookup(V347, Dex!F:K, 6, 0),"")</f>
        <v>P122</v>
      </c>
      <c r="U347" s="51" t="str">
        <f>ifna(VLookup(V347, Dex!F:L, 7, 0),"")</f>
        <v/>
      </c>
      <c r="V347" s="66" t="str">
        <f t="shared" si="1"/>
        <v>phanpy</v>
      </c>
    </row>
    <row r="348" ht="31.5" customHeight="1">
      <c r="A348" s="52">
        <v>347.0</v>
      </c>
      <c r="B348" s="52">
        <v>1.0</v>
      </c>
      <c r="C348" s="52">
        <v>12.0</v>
      </c>
      <c r="D348" s="52">
        <v>16.0</v>
      </c>
      <c r="E348" s="52">
        <v>3.0</v>
      </c>
      <c r="F348" s="52">
        <v>4.0</v>
      </c>
      <c r="G348" s="53" t="str">
        <f>ifna(VLookup(V348,Shiny!B:C, 2, 0),"")</f>
        <v/>
      </c>
      <c r="H348" s="54" t="s">
        <v>345</v>
      </c>
      <c r="I348" s="55">
        <v>232.0</v>
      </c>
      <c r="J348" s="56">
        <f>IFNA(VLOOKUP(V348,'Imported Index'!A:B,2,0),1)</f>
        <v>1</v>
      </c>
      <c r="K348" s="68"/>
      <c r="L348" s="58"/>
      <c r="M348" s="59" t="str">
        <f>ifna(IMAGE("https://pokejungle.net/sprites/typeico/"&amp;lower(VLookup(V348,Type!C:E, 2, 0)&amp;".png")),"")</f>
        <v/>
      </c>
      <c r="N348" s="59" t="str">
        <f>ifna(IMAGE("https://pokejungle.net/sprites/typeico/"&amp;lower(VLookup(V348,Type!C:E, 3, 0)&amp;".png")),"")</f>
        <v/>
      </c>
      <c r="O348" s="60"/>
      <c r="P348" s="60"/>
      <c r="Q348" s="61" t="str">
        <f>ifna(VLookup(V348, Dex!F:K, 3, 0),"")</f>
        <v/>
      </c>
      <c r="R348" s="61">
        <f>ifna(VLookup(V348, Dex!F:K, 4, 0),"")</f>
        <v>232</v>
      </c>
      <c r="S348" s="62" t="str">
        <f>ifna(VLookup(V348, Dex!F:K, 5, 0),"")</f>
        <v/>
      </c>
      <c r="T348" s="61" t="str">
        <f>ifna(VLookup(V348, Dex!F:K, 6, 0),"")</f>
        <v>P123</v>
      </c>
      <c r="U348" s="63" t="str">
        <f>ifna(VLookup(V348, Dex!F:L, 7, 0),"")</f>
        <v/>
      </c>
      <c r="V348" s="60" t="str">
        <f t="shared" si="1"/>
        <v>donphan</v>
      </c>
    </row>
    <row r="349" ht="31.5" customHeight="1">
      <c r="A349" s="42">
        <v>348.0</v>
      </c>
      <c r="B349" s="42">
        <v>1.0</v>
      </c>
      <c r="C349" s="42">
        <v>12.0</v>
      </c>
      <c r="D349" s="42">
        <v>17.0</v>
      </c>
      <c r="E349" s="42">
        <v>3.0</v>
      </c>
      <c r="F349" s="42">
        <v>5.0</v>
      </c>
      <c r="G349" s="43" t="str">
        <f>ifna(VLookup(V349,Shiny!B:C, 2, 0),"")</f>
        <v/>
      </c>
      <c r="H349" s="64" t="s">
        <v>345</v>
      </c>
      <c r="I349" s="65">
        <v>232.0</v>
      </c>
      <c r="J349" s="47">
        <f>IFNA(VLOOKUP(V349,'Imported Index'!A:B,2,0),1)</f>
        <v>1</v>
      </c>
      <c r="K349" s="69"/>
      <c r="L349" s="44"/>
      <c r="M349" s="48" t="str">
        <f>ifna(IMAGE("https://pokejungle.net/sprites/typeico/"&amp;lower(VLookup(V349,Type!C:E, 2, 0)&amp;".png")),"")</f>
        <v/>
      </c>
      <c r="N349" s="48" t="str">
        <f>ifna(IMAGE("https://pokejungle.net/sprites/typeico/"&amp;lower(VLookup(V349,Type!C:E, 3, 0)&amp;".png")),"")</f>
        <v/>
      </c>
      <c r="O349" s="66"/>
      <c r="P349" s="42" t="s">
        <v>80</v>
      </c>
      <c r="Q349" s="49" t="str">
        <f>ifna(VLookup(V349, Dex!F:K, 3, 0),"")</f>
        <v/>
      </c>
      <c r="R349" s="49">
        <f>ifna(VLookup(V349, Dex!F:K, 4, 0),"")</f>
        <v>232</v>
      </c>
      <c r="S349" s="50" t="str">
        <f>ifna(VLookup(V349, Dex!F:K, 5, 0),"")</f>
        <v/>
      </c>
      <c r="T349" s="49" t="str">
        <f>ifna(VLookup(V349, Dex!F:K, 6, 0),"")</f>
        <v>P123</v>
      </c>
      <c r="U349" s="51" t="str">
        <f>ifna(VLookup(V349, Dex!F:L, 7, 0),"")</f>
        <v/>
      </c>
      <c r="V349" s="66" t="str">
        <f t="shared" si="1"/>
        <v>donphan-f</v>
      </c>
    </row>
    <row r="350" ht="31.5" customHeight="1">
      <c r="A350" s="52">
        <v>349.0</v>
      </c>
      <c r="B350" s="52">
        <v>1.0</v>
      </c>
      <c r="C350" s="52">
        <v>12.0</v>
      </c>
      <c r="D350" s="52">
        <v>18.0</v>
      </c>
      <c r="E350" s="52">
        <v>3.0</v>
      </c>
      <c r="F350" s="52">
        <v>6.0</v>
      </c>
      <c r="G350" s="53" t="str">
        <f>ifna(VLookup(V350,Shiny!B:C, 2, 0),"")</f>
        <v/>
      </c>
      <c r="H350" s="54" t="s">
        <v>346</v>
      </c>
      <c r="I350" s="55">
        <v>233.0</v>
      </c>
      <c r="J350" s="56">
        <f>IFNA(VLOOKUP(V350,'Imported Index'!A:B,2,0),1)</f>
        <v>1</v>
      </c>
      <c r="K350" s="58"/>
      <c r="L350" s="58"/>
      <c r="M350" s="59" t="str">
        <f>ifna(IMAGE("https://pokejungle.net/sprites/typeico/"&amp;lower(VLookup(V350,Type!C:E, 2, 0)&amp;".png")),"")</f>
        <v/>
      </c>
      <c r="N350" s="59" t="str">
        <f>ifna(IMAGE("https://pokejungle.net/sprites/typeico/"&amp;lower(VLookup(V350,Type!C:E, 3, 0)&amp;".png")),"")</f>
        <v/>
      </c>
      <c r="O350" s="60"/>
      <c r="P350" s="60"/>
      <c r="Q350" s="61" t="str">
        <f>ifna(VLookup(V350, Dex!F:K, 3, 0),"")</f>
        <v>A209</v>
      </c>
      <c r="R350" s="61">
        <f>ifna(VLookup(V350, Dex!F:K, 4, 0),"")</f>
        <v>233</v>
      </c>
      <c r="S350" s="62">
        <f>ifna(VLookup(V350, Dex!F:K, 5, 0),"")</f>
        <v>134</v>
      </c>
      <c r="T350" s="61" t="str">
        <f>ifna(VLookup(V350, Dex!F:K, 6, 0),"")</f>
        <v>B130</v>
      </c>
      <c r="U350" s="63" t="str">
        <f>ifna(VLookup(V350, Dex!F:L, 7, 0),"")</f>
        <v>H012</v>
      </c>
      <c r="V350" s="60" t="str">
        <f t="shared" si="1"/>
        <v>porygon2</v>
      </c>
    </row>
    <row r="351" ht="31.5" customHeight="1">
      <c r="A351" s="42">
        <v>350.0</v>
      </c>
      <c r="B351" s="42">
        <v>1.0</v>
      </c>
      <c r="C351" s="42">
        <v>12.0</v>
      </c>
      <c r="D351" s="42">
        <v>19.0</v>
      </c>
      <c r="E351" s="42">
        <v>4.0</v>
      </c>
      <c r="F351" s="42">
        <v>1.0</v>
      </c>
      <c r="G351" s="43" t="str">
        <f>ifna(VLookup(V351,Shiny!B:C, 2, 0),"")</f>
        <v/>
      </c>
      <c r="H351" s="64" t="s">
        <v>347</v>
      </c>
      <c r="I351" s="65">
        <v>234.0</v>
      </c>
      <c r="J351" s="47">
        <f>IFNA(VLOOKUP(V351,'Imported Index'!A:B,2,0),1)</f>
        <v>1</v>
      </c>
      <c r="K351" s="69"/>
      <c r="L351" s="44"/>
      <c r="M351" s="48" t="str">
        <f>ifna(IMAGE("https://pokejungle.net/sprites/typeico/"&amp;lower(VLookup(V351,Type!C:E, 2, 0)&amp;".png")),"")</f>
        <v/>
      </c>
      <c r="N351" s="48" t="str">
        <f>ifna(IMAGE("https://pokejungle.net/sprites/typeico/"&amp;lower(VLookup(V351,Type!C:E, 3, 0)&amp;".png")),"")</f>
        <v/>
      </c>
      <c r="O351" s="66"/>
      <c r="P351" s="66"/>
      <c r="Q351" s="49" t="str">
        <f>ifna(VLookup(V351, Dex!F:K, 3, 0),"")</f>
        <v/>
      </c>
      <c r="R351" s="49">
        <f>ifna(VLookup(V351, Dex!F:K, 4, 0),"")</f>
        <v>234</v>
      </c>
      <c r="S351" s="50">
        <f>ifna(VLookup(V351, Dex!F:K, 5, 0),"")</f>
        <v>49</v>
      </c>
      <c r="T351" s="49" t="str">
        <f>ifna(VLookup(V351, Dex!F:K, 6, 0),"")</f>
        <v>P204</v>
      </c>
      <c r="U351" s="51" t="str">
        <f>ifna(VLookup(V351, Dex!F:L, 7, 0),"")</f>
        <v/>
      </c>
      <c r="V351" s="66" t="str">
        <f t="shared" si="1"/>
        <v>stantler</v>
      </c>
    </row>
    <row r="352" ht="31.5" customHeight="1">
      <c r="A352" s="52">
        <v>351.0</v>
      </c>
      <c r="B352" s="52">
        <v>1.0</v>
      </c>
      <c r="C352" s="52">
        <v>12.0</v>
      </c>
      <c r="D352" s="52">
        <v>20.0</v>
      </c>
      <c r="E352" s="52">
        <v>4.0</v>
      </c>
      <c r="F352" s="52">
        <v>2.0</v>
      </c>
      <c r="G352" s="53" t="str">
        <f>ifna(VLookup(V352,Shiny!B:C, 2, 0),"")</f>
        <v/>
      </c>
      <c r="H352" s="54" t="s">
        <v>348</v>
      </c>
      <c r="I352" s="55">
        <v>235.0</v>
      </c>
      <c r="J352" s="56">
        <f>IFNA(VLOOKUP(V352,'Imported Index'!A:B,2,0),1)</f>
        <v>1</v>
      </c>
      <c r="K352" s="58"/>
      <c r="L352" s="58"/>
      <c r="M352" s="59" t="str">
        <f>ifna(IMAGE("https://pokejungle.net/sprites/typeico/"&amp;lower(VLookup(V352,Type!C:E, 2, 0)&amp;".png")),"")</f>
        <v/>
      </c>
      <c r="N352" s="59" t="str">
        <f>ifna(IMAGE("https://pokejungle.net/sprites/typeico/"&amp;lower(VLookup(V352,Type!C:E, 3, 0)&amp;".png")),"")</f>
        <v/>
      </c>
      <c r="O352" s="60"/>
      <c r="P352" s="60"/>
      <c r="Q352" s="61" t="str">
        <f>ifna(VLookup(V352, Dex!F:K, 3, 0),"")</f>
        <v/>
      </c>
      <c r="R352" s="61">
        <f>ifna(VLookup(V352, Dex!F:K, 4, 0),"")</f>
        <v>235</v>
      </c>
      <c r="S352" s="62" t="str">
        <f>ifna(VLookup(V352, Dex!F:K, 5, 0),"")</f>
        <v/>
      </c>
      <c r="T352" s="61" t="str">
        <f>ifna(VLookup(V352, Dex!F:K, 6, 0),"")</f>
        <v>B040</v>
      </c>
      <c r="U352" s="63" t="str">
        <f>ifna(VLookup(V352, Dex!F:L, 7, 0),"")</f>
        <v/>
      </c>
      <c r="V352" s="60" t="str">
        <f t="shared" si="1"/>
        <v>smeargle</v>
      </c>
    </row>
    <row r="353" ht="31.5" customHeight="1">
      <c r="A353" s="42">
        <v>352.0</v>
      </c>
      <c r="B353" s="42">
        <v>1.0</v>
      </c>
      <c r="C353" s="42">
        <v>12.0</v>
      </c>
      <c r="D353" s="42">
        <v>21.0</v>
      </c>
      <c r="E353" s="42">
        <v>4.0</v>
      </c>
      <c r="F353" s="42">
        <v>3.0</v>
      </c>
      <c r="G353" s="43" t="str">
        <f>ifna(VLookup(V353,Shiny!B:C, 2, 0),"")</f>
        <v/>
      </c>
      <c r="H353" s="64" t="s">
        <v>349</v>
      </c>
      <c r="I353" s="65">
        <v>236.0</v>
      </c>
      <c r="J353" s="47">
        <f>IFNA(VLOOKUP(V353,'Imported Index'!A:B,2,0),1)</f>
        <v>1</v>
      </c>
      <c r="K353" s="44"/>
      <c r="L353" s="44"/>
      <c r="M353" s="48" t="str">
        <f>ifna(IMAGE("https://pokejungle.net/sprites/typeico/"&amp;lower(VLookup(V353,Type!C:E, 2, 0)&amp;".png")),"")</f>
        <v/>
      </c>
      <c r="N353" s="48" t="str">
        <f>ifna(IMAGE("https://pokejungle.net/sprites/typeico/"&amp;lower(VLookup(V353,Type!C:E, 3, 0)&amp;".png")),"")</f>
        <v/>
      </c>
      <c r="O353" s="66"/>
      <c r="P353" s="66"/>
      <c r="Q353" s="49">
        <f>ifna(VLookup(V353, Dex!F:K, 3, 0),"")</f>
        <v>107</v>
      </c>
      <c r="R353" s="49">
        <f>ifna(VLookup(V353, Dex!F:K, 4, 0),"")</f>
        <v>236</v>
      </c>
      <c r="S353" s="50" t="str">
        <f>ifna(VLookup(V353, Dex!F:K, 5, 0),"")</f>
        <v/>
      </c>
      <c r="T353" s="49" t="str">
        <f>ifna(VLookup(V353, Dex!F:K, 6, 0),"")</f>
        <v>B092</v>
      </c>
      <c r="U353" s="51" t="str">
        <f>ifna(VLookup(V353, Dex!F:L, 7, 0),"")</f>
        <v/>
      </c>
      <c r="V353" s="66" t="str">
        <f t="shared" si="1"/>
        <v>tyrogue</v>
      </c>
    </row>
    <row r="354" ht="31.5" customHeight="1">
      <c r="A354" s="52">
        <v>353.0</v>
      </c>
      <c r="B354" s="52">
        <v>1.0</v>
      </c>
      <c r="C354" s="52">
        <v>12.0</v>
      </c>
      <c r="D354" s="52">
        <v>22.0</v>
      </c>
      <c r="E354" s="52">
        <v>4.0</v>
      </c>
      <c r="F354" s="52">
        <v>4.0</v>
      </c>
      <c r="G354" s="53" t="str">
        <f>ifna(VLookup(V354,Shiny!B:C, 2, 0),"")</f>
        <v/>
      </c>
      <c r="H354" s="54" t="s">
        <v>350</v>
      </c>
      <c r="I354" s="55">
        <v>237.0</v>
      </c>
      <c r="J354" s="56">
        <f>IFNA(VLOOKUP(V354,'Imported Index'!A:B,2,0),1)</f>
        <v>1</v>
      </c>
      <c r="K354" s="57"/>
      <c r="L354" s="58"/>
      <c r="M354" s="59" t="str">
        <f>ifna(IMAGE("https://pokejungle.net/sprites/typeico/"&amp;lower(VLookup(V354,Type!C:E, 2, 0)&amp;".png")),"")</f>
        <v/>
      </c>
      <c r="N354" s="59" t="str">
        <f>ifna(IMAGE("https://pokejungle.net/sprites/typeico/"&amp;lower(VLookup(V354,Type!C:E, 3, 0)&amp;".png")),"")</f>
        <v/>
      </c>
      <c r="O354" s="60"/>
      <c r="P354" s="60"/>
      <c r="Q354" s="61">
        <f>ifna(VLookup(V354, Dex!F:K, 3, 0),"")</f>
        <v>110</v>
      </c>
      <c r="R354" s="61">
        <f>ifna(VLookup(V354, Dex!F:K, 4, 0),"")</f>
        <v>237</v>
      </c>
      <c r="S354" s="62" t="str">
        <f>ifna(VLookup(V354, Dex!F:K, 5, 0),"")</f>
        <v/>
      </c>
      <c r="T354" s="61" t="str">
        <f>ifna(VLookup(V354, Dex!F:K, 6, 0),"")</f>
        <v>B095</v>
      </c>
      <c r="U354" s="63" t="str">
        <f>ifna(VLookup(V354, Dex!F:L, 7, 0),"")</f>
        <v/>
      </c>
      <c r="V354" s="60" t="str">
        <f t="shared" si="1"/>
        <v>hitmontop</v>
      </c>
    </row>
    <row r="355" ht="31.5" customHeight="1">
      <c r="A355" s="42">
        <v>354.0</v>
      </c>
      <c r="B355" s="42">
        <v>1.0</v>
      </c>
      <c r="C355" s="42">
        <v>12.0</v>
      </c>
      <c r="D355" s="42">
        <v>23.0</v>
      </c>
      <c r="E355" s="42">
        <v>4.0</v>
      </c>
      <c r="F355" s="42">
        <v>5.0</v>
      </c>
      <c r="G355" s="43" t="str">
        <f>ifna(VLookup(V355,Shiny!B:C, 2, 0),"")</f>
        <v/>
      </c>
      <c r="H355" s="64" t="s">
        <v>351</v>
      </c>
      <c r="I355" s="65">
        <v>238.0</v>
      </c>
      <c r="J355" s="47">
        <f>IFNA(VLOOKUP(V355,'Imported Index'!A:B,2,0),1)</f>
        <v>1</v>
      </c>
      <c r="K355" s="44"/>
      <c r="L355" s="44"/>
      <c r="M355" s="48" t="str">
        <f>ifna(IMAGE("https://pokejungle.net/sprites/typeico/"&amp;lower(VLookup(V355,Type!C:E, 2, 0)&amp;".png")),"")</f>
        <v/>
      </c>
      <c r="N355" s="48" t="str">
        <f>ifna(IMAGE("https://pokejungle.net/sprites/typeico/"&amp;lower(VLookup(V355,Type!C:E, 3, 0)&amp;".png")),"")</f>
        <v/>
      </c>
      <c r="O355" s="66"/>
      <c r="P355" s="66"/>
      <c r="Q355" s="49" t="str">
        <f>ifna(VLookup(V355, Dex!F:K, 3, 0),"")</f>
        <v>C013</v>
      </c>
      <c r="R355" s="49">
        <f>ifna(VLookup(V355, Dex!F:K, 4, 0),"")</f>
        <v>238</v>
      </c>
      <c r="S355" s="50" t="str">
        <f>ifna(VLookup(V355, Dex!F:K, 5, 0),"")</f>
        <v/>
      </c>
      <c r="T355" s="49" t="str">
        <f>ifna(VLookup(V355, Dex!F:K, 6, 0),"")</f>
        <v/>
      </c>
      <c r="U355" s="51" t="str">
        <f>ifna(VLookup(V355, Dex!F:L, 7, 0),"")</f>
        <v/>
      </c>
      <c r="V355" s="66" t="str">
        <f t="shared" si="1"/>
        <v>smoochum</v>
      </c>
    </row>
    <row r="356" ht="31.5" customHeight="1">
      <c r="A356" s="52">
        <v>355.0</v>
      </c>
      <c r="B356" s="52">
        <v>1.0</v>
      </c>
      <c r="C356" s="52">
        <v>12.0</v>
      </c>
      <c r="D356" s="52">
        <v>24.0</v>
      </c>
      <c r="E356" s="52">
        <v>4.0</v>
      </c>
      <c r="F356" s="52">
        <v>6.0</v>
      </c>
      <c r="G356" s="53" t="str">
        <f>ifna(VLookup(V356,Shiny!B:C, 2, 0),"")</f>
        <v/>
      </c>
      <c r="H356" s="54" t="s">
        <v>352</v>
      </c>
      <c r="I356" s="55">
        <v>239.0</v>
      </c>
      <c r="J356" s="56">
        <f>IFNA(VLOOKUP(V356,'Imported Index'!A:B,2,0),1)</f>
        <v>1</v>
      </c>
      <c r="K356" s="58"/>
      <c r="L356" s="58"/>
      <c r="M356" s="59" t="str">
        <f>ifna(IMAGE("https://pokejungle.net/sprites/typeico/"&amp;lower(VLookup(V356,Type!C:E, 2, 0)&amp;".png")),"")</f>
        <v/>
      </c>
      <c r="N356" s="59" t="str">
        <f>ifna(IMAGE("https://pokejungle.net/sprites/typeico/"&amp;lower(VLookup(V356,Type!C:E, 3, 0)&amp;".png")),"")</f>
        <v/>
      </c>
      <c r="O356" s="60"/>
      <c r="P356" s="60"/>
      <c r="Q356" s="61" t="str">
        <f>ifna(VLookup(V356, Dex!F:K, 3, 0),"")</f>
        <v>C015</v>
      </c>
      <c r="R356" s="61">
        <f>ifna(VLookup(V356, Dex!F:K, 4, 0),"")</f>
        <v>239</v>
      </c>
      <c r="S356" s="62">
        <f>ifna(VLookup(V356, Dex!F:K, 5, 0),"")</f>
        <v>182</v>
      </c>
      <c r="T356" s="61" t="str">
        <f>ifna(VLookup(V356, Dex!F:K, 6, 0),"")</f>
        <v>B010</v>
      </c>
      <c r="U356" s="63" t="str">
        <f>ifna(VLookup(V356, Dex!F:L, 7, 0),"")</f>
        <v/>
      </c>
      <c r="V356" s="60" t="str">
        <f t="shared" si="1"/>
        <v>elekid</v>
      </c>
    </row>
    <row r="357" ht="31.5" customHeight="1">
      <c r="A357" s="42">
        <v>356.0</v>
      </c>
      <c r="B357" s="42">
        <v>1.0</v>
      </c>
      <c r="C357" s="42">
        <v>12.0</v>
      </c>
      <c r="D357" s="42">
        <v>25.0</v>
      </c>
      <c r="E357" s="42">
        <v>5.0</v>
      </c>
      <c r="F357" s="42">
        <v>1.0</v>
      </c>
      <c r="G357" s="43" t="str">
        <f>ifna(VLookup(V357,Shiny!B:C, 2, 0),"")</f>
        <v/>
      </c>
      <c r="H357" s="64" t="s">
        <v>353</v>
      </c>
      <c r="I357" s="65">
        <v>240.0</v>
      </c>
      <c r="J357" s="47">
        <f>IFNA(VLOOKUP(V357,'Imported Index'!A:B,2,0),1)</f>
        <v>1</v>
      </c>
      <c r="K357" s="44"/>
      <c r="L357" s="44"/>
      <c r="M357" s="48" t="str">
        <f>ifna(IMAGE("https://pokejungle.net/sprites/typeico/"&amp;lower(VLookup(V357,Type!C:E, 2, 0)&amp;".png")),"")</f>
        <v/>
      </c>
      <c r="N357" s="48" t="str">
        <f>ifna(IMAGE("https://pokejungle.net/sprites/typeico/"&amp;lower(VLookup(V357,Type!C:E, 3, 0)&amp;".png")),"")</f>
        <v/>
      </c>
      <c r="O357" s="66"/>
      <c r="P357" s="66"/>
      <c r="Q357" s="49" t="str">
        <f>ifna(VLookup(V357, Dex!F:K, 3, 0),"")</f>
        <v>C018</v>
      </c>
      <c r="R357" s="49">
        <f>ifna(VLookup(V357, Dex!F:K, 4, 0),"")</f>
        <v>240</v>
      </c>
      <c r="S357" s="50">
        <f>ifna(VLookup(V357, Dex!F:K, 5, 0),"")</f>
        <v>174</v>
      </c>
      <c r="T357" s="49" t="str">
        <f>ifna(VLookup(V357, Dex!F:K, 6, 0),"")</f>
        <v>B013</v>
      </c>
      <c r="U357" s="51" t="str">
        <f>ifna(VLookup(V357, Dex!F:L, 7, 0),"")</f>
        <v/>
      </c>
      <c r="V357" s="66" t="str">
        <f t="shared" si="1"/>
        <v>magby</v>
      </c>
    </row>
    <row r="358" ht="31.5" customHeight="1">
      <c r="A358" s="52">
        <v>357.0</v>
      </c>
      <c r="B358" s="52">
        <v>1.0</v>
      </c>
      <c r="C358" s="52">
        <v>12.0</v>
      </c>
      <c r="D358" s="52">
        <v>26.0</v>
      </c>
      <c r="E358" s="52">
        <v>5.0</v>
      </c>
      <c r="F358" s="52">
        <v>2.0</v>
      </c>
      <c r="G358" s="53" t="str">
        <f>ifna(VLookup(V358,Shiny!B:C, 2, 0),"")</f>
        <v/>
      </c>
      <c r="H358" s="54" t="s">
        <v>354</v>
      </c>
      <c r="I358" s="55">
        <v>241.0</v>
      </c>
      <c r="J358" s="56">
        <f>IFNA(VLOOKUP(V358,'Imported Index'!A:B,2,0),1)</f>
        <v>1</v>
      </c>
      <c r="K358" s="58"/>
      <c r="L358" s="58"/>
      <c r="M358" s="59" t="str">
        <f>ifna(IMAGE("https://pokejungle.net/sprites/typeico/"&amp;lower(VLookup(V358,Type!C:E, 2, 0)&amp;".png")),"")</f>
        <v/>
      </c>
      <c r="N358" s="59" t="str">
        <f>ifna(IMAGE("https://pokejungle.net/sprites/typeico/"&amp;lower(VLookup(V358,Type!C:E, 3, 0)&amp;".png")),"")</f>
        <v/>
      </c>
      <c r="O358" s="60"/>
      <c r="P358" s="60"/>
      <c r="Q358" s="61" t="str">
        <f>ifna(VLookup(V358, Dex!F:K, 3, 0),"")</f>
        <v>A117</v>
      </c>
      <c r="R358" s="61">
        <f>ifna(VLookup(V358, Dex!F:K, 4, 0),"")</f>
        <v>241</v>
      </c>
      <c r="S358" s="62" t="str">
        <f>ifna(VLookup(V358, Dex!F:K, 5, 0),"")</f>
        <v/>
      </c>
      <c r="T358" s="61" t="str">
        <f>ifna(VLookup(V358, Dex!F:K, 6, 0),"")</f>
        <v/>
      </c>
      <c r="U358" s="63" t="str">
        <f>ifna(VLookup(V358, Dex!F:L, 7, 0),"")</f>
        <v/>
      </c>
      <c r="V358" s="60" t="str">
        <f t="shared" si="1"/>
        <v>miltank</v>
      </c>
    </row>
    <row r="359" ht="31.5" customHeight="1">
      <c r="A359" s="42">
        <v>358.0</v>
      </c>
      <c r="B359" s="42">
        <v>1.0</v>
      </c>
      <c r="C359" s="42">
        <v>12.0</v>
      </c>
      <c r="D359" s="42">
        <v>27.0</v>
      </c>
      <c r="E359" s="42">
        <v>5.0</v>
      </c>
      <c r="F359" s="42">
        <v>3.0</v>
      </c>
      <c r="G359" s="43" t="str">
        <f>ifna(VLookup(V359,Shiny!B:C, 2, 0),"")</f>
        <v/>
      </c>
      <c r="H359" s="64" t="s">
        <v>355</v>
      </c>
      <c r="I359" s="65">
        <v>242.0</v>
      </c>
      <c r="J359" s="47">
        <f>IFNA(VLOOKUP(V359,'Imported Index'!A:B,2,0),1)</f>
        <v>1</v>
      </c>
      <c r="K359" s="69"/>
      <c r="L359" s="44"/>
      <c r="M359" s="48" t="str">
        <f>ifna(IMAGE("https://pokejungle.net/sprites/typeico/"&amp;lower(VLookup(V359,Type!C:E, 2, 0)&amp;".png")),"")</f>
        <v/>
      </c>
      <c r="N359" s="48" t="str">
        <f>ifna(IMAGE("https://pokejungle.net/sprites/typeico/"&amp;lower(VLookup(V359,Type!C:E, 3, 0)&amp;".png")),"")</f>
        <v/>
      </c>
      <c r="O359" s="66"/>
      <c r="P359" s="66"/>
      <c r="Q359" s="49" t="str">
        <f>ifna(VLookup(V359, Dex!F:K, 3, 0),"")</f>
        <v>A008</v>
      </c>
      <c r="R359" s="49">
        <f>ifna(VLookup(V359, Dex!F:K, 4, 0),"")</f>
        <v>242</v>
      </c>
      <c r="S359" s="50">
        <f>ifna(VLookup(V359, Dex!F:K, 5, 0),"")</f>
        <v>88</v>
      </c>
      <c r="T359" s="49" t="str">
        <f>ifna(VLookup(V359, Dex!F:K, 6, 0),"")</f>
        <v>P045</v>
      </c>
      <c r="U359" s="51" t="str">
        <f>ifna(VLookup(V359, Dex!F:L, 7, 0),"")</f>
        <v/>
      </c>
      <c r="V359" s="66" t="str">
        <f t="shared" si="1"/>
        <v>blissey</v>
      </c>
    </row>
    <row r="360" ht="31.5" customHeight="1">
      <c r="A360" s="52">
        <v>359.0</v>
      </c>
      <c r="B360" s="52">
        <v>1.0</v>
      </c>
      <c r="C360" s="52">
        <v>12.0</v>
      </c>
      <c r="D360" s="52">
        <v>28.0</v>
      </c>
      <c r="E360" s="52">
        <v>5.0</v>
      </c>
      <c r="F360" s="52">
        <v>4.0</v>
      </c>
      <c r="G360" s="53" t="str">
        <f>ifna(VLookup(V360,Shiny!B:C, 2, 0),"")</f>
        <v/>
      </c>
      <c r="H360" s="54" t="s">
        <v>356</v>
      </c>
      <c r="I360" s="55">
        <v>243.0</v>
      </c>
      <c r="J360" s="56">
        <f>IFNA(VLOOKUP(V360,'Imported Index'!A:B,2,0),1)</f>
        <v>1</v>
      </c>
      <c r="K360" s="58"/>
      <c r="L360" s="58"/>
      <c r="M360" s="59" t="str">
        <f>ifna(IMAGE("https://pokejungle.net/sprites/typeico/"&amp;lower(VLookup(V360,Type!C:E, 2, 0)&amp;".png")),"")</f>
        <v/>
      </c>
      <c r="N360" s="59" t="str">
        <f>ifna(IMAGE("https://pokejungle.net/sprites/typeico/"&amp;lower(VLookup(V360,Type!C:E, 3, 0)&amp;".png")),"")</f>
        <v/>
      </c>
      <c r="O360" s="60"/>
      <c r="P360" s="60"/>
      <c r="Q360" s="61" t="str">
        <f>ifna(VLookup(V360, Dex!F:K, 3, 0),"")</f>
        <v/>
      </c>
      <c r="R360" s="61">
        <f>ifna(VLookup(V360, Dex!F:K, 4, 0),"")</f>
        <v>243</v>
      </c>
      <c r="S360" s="62" t="str">
        <f>ifna(VLookup(V360, Dex!F:K, 5, 0),"")</f>
        <v/>
      </c>
      <c r="T360" s="61" t="str">
        <f>ifna(VLookup(V360, Dex!F:K, 6, 0),"")</f>
        <v/>
      </c>
      <c r="U360" s="63" t="str">
        <f>ifna(VLookup(V360, Dex!F:L, 7, 0),"")</f>
        <v/>
      </c>
      <c r="V360" s="60" t="str">
        <f t="shared" si="1"/>
        <v>raikou</v>
      </c>
    </row>
    <row r="361" ht="31.5" customHeight="1">
      <c r="A361" s="42">
        <v>360.0</v>
      </c>
      <c r="B361" s="42">
        <v>1.0</v>
      </c>
      <c r="C361" s="42">
        <v>12.0</v>
      </c>
      <c r="D361" s="42">
        <v>29.0</v>
      </c>
      <c r="E361" s="42">
        <v>5.0</v>
      </c>
      <c r="F361" s="42">
        <v>5.0</v>
      </c>
      <c r="G361" s="43" t="str">
        <f>ifna(VLookup(V361,Shiny!B:C, 2, 0),"")</f>
        <v/>
      </c>
      <c r="H361" s="64" t="s">
        <v>357</v>
      </c>
      <c r="I361" s="65">
        <v>244.0</v>
      </c>
      <c r="J361" s="47">
        <f>IFNA(VLOOKUP(V361,'Imported Index'!A:B,2,0),1)</f>
        <v>1</v>
      </c>
      <c r="K361" s="44"/>
      <c r="L361" s="44"/>
      <c r="M361" s="48" t="str">
        <f>ifna(IMAGE("https://pokejungle.net/sprites/typeico/"&amp;lower(VLookup(V361,Type!C:E, 2, 0)&amp;".png")),"")</f>
        <v/>
      </c>
      <c r="N361" s="48" t="str">
        <f>ifna(IMAGE("https://pokejungle.net/sprites/typeico/"&amp;lower(VLookup(V361,Type!C:E, 3, 0)&amp;".png")),"")</f>
        <v/>
      </c>
      <c r="O361" s="66"/>
      <c r="P361" s="66"/>
      <c r="Q361" s="49" t="str">
        <f>ifna(VLookup(V361, Dex!F:K, 3, 0),"")</f>
        <v/>
      </c>
      <c r="R361" s="49">
        <f>ifna(VLookup(V361, Dex!F:K, 4, 0),"")</f>
        <v>244</v>
      </c>
      <c r="S361" s="50" t="str">
        <f>ifna(VLookup(V361, Dex!F:K, 5, 0),"")</f>
        <v/>
      </c>
      <c r="T361" s="49" t="str">
        <f>ifna(VLookup(V361, Dex!F:K, 6, 0),"")</f>
        <v/>
      </c>
      <c r="U361" s="51" t="str">
        <f>ifna(VLookup(V361, Dex!F:L, 7, 0),"")</f>
        <v/>
      </c>
      <c r="V361" s="66" t="str">
        <f t="shared" si="1"/>
        <v>entei</v>
      </c>
    </row>
    <row r="362" ht="31.5" customHeight="1">
      <c r="A362" s="52">
        <v>361.0</v>
      </c>
      <c r="B362" s="52">
        <v>1.0</v>
      </c>
      <c r="C362" s="52">
        <v>12.0</v>
      </c>
      <c r="D362" s="52">
        <v>30.0</v>
      </c>
      <c r="E362" s="52">
        <v>5.0</v>
      </c>
      <c r="F362" s="52">
        <v>6.0</v>
      </c>
      <c r="G362" s="53" t="str">
        <f>ifna(VLookup(V362,Shiny!B:C, 2, 0),"")</f>
        <v/>
      </c>
      <c r="H362" s="54" t="s">
        <v>358</v>
      </c>
      <c r="I362" s="55">
        <v>245.0</v>
      </c>
      <c r="J362" s="56">
        <f>IFNA(VLOOKUP(V362,'Imported Index'!A:B,2,0),1)</f>
        <v>1</v>
      </c>
      <c r="K362" s="58"/>
      <c r="L362" s="58"/>
      <c r="M362" s="59" t="str">
        <f>ifna(IMAGE("https://pokejungle.net/sprites/typeico/"&amp;lower(VLookup(V362,Type!C:E, 2, 0)&amp;".png")),"")</f>
        <v/>
      </c>
      <c r="N362" s="59" t="str">
        <f>ifna(IMAGE("https://pokejungle.net/sprites/typeico/"&amp;lower(VLookup(V362,Type!C:E, 3, 0)&amp;".png")),"")</f>
        <v/>
      </c>
      <c r="O362" s="60"/>
      <c r="P362" s="60"/>
      <c r="Q362" s="61" t="str">
        <f>ifna(VLookup(V362, Dex!F:K, 3, 0),"")</f>
        <v/>
      </c>
      <c r="R362" s="61">
        <f>ifna(VLookup(V362, Dex!F:K, 4, 0),"")</f>
        <v>245</v>
      </c>
      <c r="S362" s="62" t="str">
        <f>ifna(VLookup(V362, Dex!F:K, 5, 0),"")</f>
        <v/>
      </c>
      <c r="T362" s="61" t="str">
        <f>ifna(VLookup(V362, Dex!F:K, 6, 0),"")</f>
        <v/>
      </c>
      <c r="U362" s="63" t="str">
        <f>ifna(VLookup(V362, Dex!F:L, 7, 0),"")</f>
        <v/>
      </c>
      <c r="V362" s="60" t="str">
        <f t="shared" si="1"/>
        <v>suicune</v>
      </c>
    </row>
    <row r="363" ht="31.5" customHeight="1">
      <c r="A363" s="42">
        <v>362.0</v>
      </c>
      <c r="B363" s="42">
        <v>1.0</v>
      </c>
      <c r="C363" s="42">
        <v>13.0</v>
      </c>
      <c r="D363" s="42">
        <v>1.0</v>
      </c>
      <c r="E363" s="42">
        <v>1.0</v>
      </c>
      <c r="F363" s="42">
        <v>1.0</v>
      </c>
      <c r="G363" s="43" t="str">
        <f>ifna(VLookup(V363,Shiny!B:C, 2, 0),"")</f>
        <v/>
      </c>
      <c r="H363" s="64" t="s">
        <v>359</v>
      </c>
      <c r="I363" s="65">
        <v>246.0</v>
      </c>
      <c r="J363" s="47">
        <f>IFNA(VLOOKUP(V363,'Imported Index'!A:B,2,0),1)</f>
        <v>1</v>
      </c>
      <c r="K363" s="69"/>
      <c r="L363" s="44"/>
      <c r="M363" s="48" t="str">
        <f>ifna(IMAGE("https://pokejungle.net/sprites/typeico/"&amp;lower(VLookup(V363,Type!C:E, 2, 0)&amp;".png")),"")</f>
        <v/>
      </c>
      <c r="N363" s="48" t="str">
        <f>ifna(IMAGE("https://pokejungle.net/sprites/typeico/"&amp;lower(VLookup(V363,Type!C:E, 3, 0)&amp;".png")),"")</f>
        <v/>
      </c>
      <c r="O363" s="66"/>
      <c r="P363" s="66"/>
      <c r="Q363" s="49">
        <f>ifna(VLookup(V363, Dex!F:K, 3, 0),"")</f>
        <v>383</v>
      </c>
      <c r="R363" s="49">
        <f>ifna(VLookup(V363, Dex!F:K, 4, 0),"")</f>
        <v>246</v>
      </c>
      <c r="S363" s="50" t="str">
        <f>ifna(VLookup(V363, Dex!F:K, 5, 0),"")</f>
        <v/>
      </c>
      <c r="T363" s="49" t="str">
        <f>ifna(VLookup(V363, Dex!F:K, 6, 0),"")</f>
        <v>P316</v>
      </c>
      <c r="U363" s="51">
        <f>ifna(VLookup(V363, Dex!F:L, 7, 0),"")</f>
        <v>206</v>
      </c>
      <c r="V363" s="66" t="str">
        <f t="shared" si="1"/>
        <v>larvitar</v>
      </c>
    </row>
    <row r="364" ht="31.5" customHeight="1">
      <c r="A364" s="52">
        <v>363.0</v>
      </c>
      <c r="B364" s="52">
        <v>1.0</v>
      </c>
      <c r="C364" s="52">
        <v>13.0</v>
      </c>
      <c r="D364" s="52">
        <v>2.0</v>
      </c>
      <c r="E364" s="52">
        <v>1.0</v>
      </c>
      <c r="F364" s="52">
        <v>2.0</v>
      </c>
      <c r="G364" s="53" t="str">
        <f>ifna(VLookup(V364,Shiny!B:C, 2, 0),"")</f>
        <v/>
      </c>
      <c r="H364" s="54" t="s">
        <v>360</v>
      </c>
      <c r="I364" s="55">
        <v>247.0</v>
      </c>
      <c r="J364" s="56">
        <f>IFNA(VLOOKUP(V364,'Imported Index'!A:B,2,0),1)</f>
        <v>1</v>
      </c>
      <c r="K364" s="68"/>
      <c r="L364" s="58"/>
      <c r="M364" s="59" t="str">
        <f>ifna(IMAGE("https://pokejungle.net/sprites/typeico/"&amp;lower(VLookup(V364,Type!C:E, 2, 0)&amp;".png")),"")</f>
        <v/>
      </c>
      <c r="N364" s="59" t="str">
        <f>ifna(IMAGE("https://pokejungle.net/sprites/typeico/"&amp;lower(VLookup(V364,Type!C:E, 3, 0)&amp;".png")),"")</f>
        <v/>
      </c>
      <c r="O364" s="60"/>
      <c r="P364" s="60"/>
      <c r="Q364" s="61">
        <f>ifna(VLookup(V364, Dex!F:K, 3, 0),"")</f>
        <v>384</v>
      </c>
      <c r="R364" s="61">
        <f>ifna(VLookup(V364, Dex!F:K, 4, 0),"")</f>
        <v>247</v>
      </c>
      <c r="S364" s="62" t="str">
        <f>ifna(VLookup(V364, Dex!F:K, 5, 0),"")</f>
        <v/>
      </c>
      <c r="T364" s="61" t="str">
        <f>ifna(VLookup(V364, Dex!F:K, 6, 0),"")</f>
        <v>P317</v>
      </c>
      <c r="U364" s="63">
        <f>ifna(VLookup(V364, Dex!F:L, 7, 0),"")</f>
        <v>207</v>
      </c>
      <c r="V364" s="60" t="str">
        <f t="shared" si="1"/>
        <v>pupitar</v>
      </c>
    </row>
    <row r="365" ht="31.5" customHeight="1">
      <c r="A365" s="42">
        <v>364.0</v>
      </c>
      <c r="B365" s="42">
        <v>1.0</v>
      </c>
      <c r="C365" s="42">
        <v>13.0</v>
      </c>
      <c r="D365" s="42">
        <v>3.0</v>
      </c>
      <c r="E365" s="42">
        <v>1.0</v>
      </c>
      <c r="F365" s="42">
        <v>3.0</v>
      </c>
      <c r="G365" s="43" t="str">
        <f>ifna(VLookup(V365,Shiny!B:C, 2, 0),"")</f>
        <v/>
      </c>
      <c r="H365" s="64" t="s">
        <v>361</v>
      </c>
      <c r="I365" s="65">
        <v>248.0</v>
      </c>
      <c r="J365" s="47">
        <f>IFNA(VLOOKUP(V365,'Imported Index'!A:B,2,0),1)</f>
        <v>1</v>
      </c>
      <c r="K365" s="69"/>
      <c r="L365" s="44"/>
      <c r="M365" s="48" t="str">
        <f>ifna(IMAGE("https://pokejungle.net/sprites/typeico/"&amp;lower(VLookup(V365,Type!C:E, 2, 0)&amp;".png")),"")</f>
        <v/>
      </c>
      <c r="N365" s="48" t="str">
        <f>ifna(IMAGE("https://pokejungle.net/sprites/typeico/"&amp;lower(VLookup(V365,Type!C:E, 3, 0)&amp;".png")),"")</f>
        <v/>
      </c>
      <c r="O365" s="66"/>
      <c r="P365" s="66"/>
      <c r="Q365" s="49">
        <f>ifna(VLookup(V365, Dex!F:K, 3, 0),"")</f>
        <v>385</v>
      </c>
      <c r="R365" s="49">
        <f>ifna(VLookup(V365, Dex!F:K, 4, 0),"")</f>
        <v>248</v>
      </c>
      <c r="S365" s="50" t="str">
        <f>ifna(VLookup(V365, Dex!F:K, 5, 0),"")</f>
        <v/>
      </c>
      <c r="T365" s="49" t="str">
        <f>ifna(VLookup(V365, Dex!F:K, 6, 0),"")</f>
        <v>P318</v>
      </c>
      <c r="U365" s="51">
        <f>ifna(VLookup(V365, Dex!F:L, 7, 0),"")</f>
        <v>208</v>
      </c>
      <c r="V365" s="66" t="str">
        <f t="shared" si="1"/>
        <v>tyranitar</v>
      </c>
    </row>
    <row r="366" ht="31.5" customHeight="1">
      <c r="A366" s="52">
        <v>365.0</v>
      </c>
      <c r="B366" s="52">
        <v>1.0</v>
      </c>
      <c r="C366" s="52">
        <v>13.0</v>
      </c>
      <c r="D366" s="52">
        <v>4.0</v>
      </c>
      <c r="E366" s="52">
        <v>1.0</v>
      </c>
      <c r="F366" s="52">
        <v>4.0</v>
      </c>
      <c r="G366" s="53" t="str">
        <f>ifna(VLookup(V366,Shiny!B:C, 2, 0),"")</f>
        <v/>
      </c>
      <c r="H366" s="54" t="s">
        <v>362</v>
      </c>
      <c r="I366" s="55">
        <v>249.0</v>
      </c>
      <c r="J366" s="56">
        <f>IFNA(VLOOKUP(V366,'Imported Index'!A:B,2,0),1)</f>
        <v>1</v>
      </c>
      <c r="K366" s="58"/>
      <c r="L366" s="58"/>
      <c r="M366" s="59" t="str">
        <f>ifna(IMAGE("https://pokejungle.net/sprites/typeico/"&amp;lower(VLookup(V366,Type!C:E, 2, 0)&amp;".png")),"")</f>
        <v/>
      </c>
      <c r="N366" s="59" t="str">
        <f>ifna(IMAGE("https://pokejungle.net/sprites/typeico/"&amp;lower(VLookup(V366,Type!C:E, 3, 0)&amp;".png")),"")</f>
        <v/>
      </c>
      <c r="O366" s="60"/>
      <c r="P366" s="60"/>
      <c r="Q366" s="61" t="str">
        <f>ifna(VLookup(V366, Dex!F:K, 3, 0),"")</f>
        <v/>
      </c>
      <c r="R366" s="61">
        <f>ifna(VLookup(V366, Dex!F:K, 4, 0),"")</f>
        <v>249</v>
      </c>
      <c r="S366" s="62" t="str">
        <f>ifna(VLookup(V366, Dex!F:K, 5, 0),"")</f>
        <v/>
      </c>
      <c r="T366" s="61" t="str">
        <f>ifna(VLookup(V366, Dex!F:K, 6, 0),"")</f>
        <v/>
      </c>
      <c r="U366" s="63" t="str">
        <f>ifna(VLookup(V366, Dex!F:L, 7, 0),"")</f>
        <v/>
      </c>
      <c r="V366" s="60" t="str">
        <f t="shared" si="1"/>
        <v>lugia</v>
      </c>
    </row>
    <row r="367" ht="31.5" customHeight="1">
      <c r="A367" s="42">
        <v>366.0</v>
      </c>
      <c r="B367" s="42">
        <v>1.0</v>
      </c>
      <c r="C367" s="42">
        <v>13.0</v>
      </c>
      <c r="D367" s="42">
        <v>5.0</v>
      </c>
      <c r="E367" s="42">
        <v>1.0</v>
      </c>
      <c r="F367" s="42">
        <v>5.0</v>
      </c>
      <c r="G367" s="43" t="str">
        <f>ifna(VLookup(V367,Shiny!B:C, 2, 0),"")</f>
        <v/>
      </c>
      <c r="H367" s="64" t="s">
        <v>363</v>
      </c>
      <c r="I367" s="65">
        <v>250.0</v>
      </c>
      <c r="J367" s="47">
        <f>IFNA(VLOOKUP(V367,'Imported Index'!A:B,2,0),1)</f>
        <v>1</v>
      </c>
      <c r="K367" s="44"/>
      <c r="L367" s="44"/>
      <c r="M367" s="48" t="str">
        <f>ifna(IMAGE("https://pokejungle.net/sprites/typeico/"&amp;lower(VLookup(V367,Type!C:E, 2, 0)&amp;".png")),"")</f>
        <v/>
      </c>
      <c r="N367" s="48" t="str">
        <f>ifna(IMAGE("https://pokejungle.net/sprites/typeico/"&amp;lower(VLookup(V367,Type!C:E, 3, 0)&amp;".png")),"")</f>
        <v/>
      </c>
      <c r="O367" s="66"/>
      <c r="P367" s="66"/>
      <c r="Q367" s="49" t="str">
        <f>ifna(VLookup(V367, Dex!F:K, 3, 0),"")</f>
        <v/>
      </c>
      <c r="R367" s="49">
        <f>ifna(VLookup(V367, Dex!F:K, 4, 0),"")</f>
        <v>250</v>
      </c>
      <c r="S367" s="50" t="str">
        <f>ifna(VLookup(V367, Dex!F:K, 5, 0),"")</f>
        <v/>
      </c>
      <c r="T367" s="49" t="str">
        <f>ifna(VLookup(V367, Dex!F:K, 6, 0),"")</f>
        <v/>
      </c>
      <c r="U367" s="51" t="str">
        <f>ifna(VLookup(V367, Dex!F:L, 7, 0),"")</f>
        <v/>
      </c>
      <c r="V367" s="66" t="str">
        <f t="shared" si="1"/>
        <v>ho-oh</v>
      </c>
    </row>
    <row r="368" ht="31.5" customHeight="1">
      <c r="A368" s="52">
        <v>367.0</v>
      </c>
      <c r="B368" s="52">
        <v>1.0</v>
      </c>
      <c r="C368" s="52">
        <v>13.0</v>
      </c>
      <c r="D368" s="52">
        <v>6.0</v>
      </c>
      <c r="E368" s="52">
        <v>1.0</v>
      </c>
      <c r="F368" s="52">
        <v>6.0</v>
      </c>
      <c r="G368" s="53" t="str">
        <f>ifna(VLookup(V368,Shiny!B:C, 2, 0),"")</f>
        <v/>
      </c>
      <c r="H368" s="54" t="s">
        <v>364</v>
      </c>
      <c r="I368" s="55">
        <v>251.0</v>
      </c>
      <c r="J368" s="56">
        <f>IFNA(VLOOKUP(V368,'Imported Index'!A:B,2,0),1)</f>
        <v>1</v>
      </c>
      <c r="K368" s="68"/>
      <c r="L368" s="58"/>
      <c r="M368" s="59" t="str">
        <f>ifna(IMAGE("https://pokejungle.net/sprites/typeico/"&amp;lower(VLookup(V368,Type!C:E, 2, 0)&amp;".png")),"")</f>
        <v/>
      </c>
      <c r="N368" s="59" t="str">
        <f>ifna(IMAGE("https://pokejungle.net/sprites/typeico/"&amp;lower(VLookup(V368,Type!C:E, 3, 0)&amp;".png")),"")</f>
        <v/>
      </c>
      <c r="O368" s="60"/>
      <c r="P368" s="60"/>
      <c r="Q368" s="61" t="str">
        <f>ifna(VLookup(V368, Dex!F:K, 3, 0),"")</f>
        <v/>
      </c>
      <c r="R368" s="61" t="str">
        <f>ifna(VLookup(V368, Dex!F:K, 4, 0),"")</f>
        <v/>
      </c>
      <c r="S368" s="62" t="str">
        <f>ifna(VLookup(V368, Dex!F:K, 5, 0),"")</f>
        <v/>
      </c>
      <c r="T368" s="61" t="str">
        <f>ifna(VLookup(V368, Dex!F:K, 6, 0),"")</f>
        <v/>
      </c>
      <c r="U368" s="63" t="str">
        <f>ifna(VLookup(V368, Dex!F:L, 7, 0),"")</f>
        <v/>
      </c>
      <c r="V368" s="60" t="str">
        <f t="shared" si="1"/>
        <v>celebi</v>
      </c>
    </row>
    <row r="369" ht="31.5" customHeight="1">
      <c r="A369" s="42">
        <v>368.0</v>
      </c>
      <c r="B369" s="78"/>
      <c r="C369" s="78"/>
      <c r="D369" s="78"/>
      <c r="E369" s="78"/>
      <c r="F369" s="78"/>
      <c r="G369" s="43" t="str">
        <f>ifna(VLookup(V369,Shiny!B:C, 2, 0),"")</f>
        <v/>
      </c>
      <c r="H369" s="79" t="s">
        <v>236</v>
      </c>
      <c r="I369" s="80"/>
      <c r="J369" s="81"/>
      <c r="K369" s="81"/>
      <c r="L369" s="82"/>
      <c r="M369" s="82"/>
      <c r="N369" s="82"/>
      <c r="O369" s="82"/>
      <c r="P369" s="82"/>
      <c r="Q369" s="49" t="str">
        <f>ifna(VLookup(V369, Dex!F:K, 3, 0),"")</f>
        <v/>
      </c>
      <c r="R369" s="49" t="str">
        <f>ifna(VLookup(V369, Dex!F:K, 4, 0),"")</f>
        <v/>
      </c>
      <c r="S369" s="50" t="str">
        <f>ifna(VLookup(V369, Dex!F:K, 5, 0),"")</f>
        <v/>
      </c>
      <c r="T369" s="49" t="str">
        <f>ifna(VLookup(V369, Dex!F:K, 6, 0),"")</f>
        <v/>
      </c>
      <c r="U369" s="51" t="str">
        <f>ifna(VLookup(V369, Dex!F:L, 7, 0),"")</f>
        <v/>
      </c>
      <c r="V369" s="66" t="str">
        <f t="shared" si="1"/>
        <v>gen</v>
      </c>
    </row>
    <row r="370" ht="31.5" customHeight="1">
      <c r="A370" s="52">
        <v>369.0</v>
      </c>
      <c r="B370" s="52">
        <v>1.0</v>
      </c>
      <c r="C370" s="52">
        <v>14.0</v>
      </c>
      <c r="D370" s="52">
        <v>1.0</v>
      </c>
      <c r="E370" s="52">
        <v>1.0</v>
      </c>
      <c r="F370" s="52">
        <v>1.0</v>
      </c>
      <c r="G370" s="53" t="str">
        <f>ifna(VLookup(V370,Shiny!B:C, 2, 0),"")</f>
        <v/>
      </c>
      <c r="H370" s="54" t="s">
        <v>365</v>
      </c>
      <c r="I370" s="55">
        <v>252.0</v>
      </c>
      <c r="J370" s="56">
        <f>IFNA(VLOOKUP(V370,'Imported Index'!A:B,2,0),1)</f>
        <v>1</v>
      </c>
      <c r="K370" s="68"/>
      <c r="L370" s="58"/>
      <c r="M370" s="59" t="str">
        <f>ifna(IMAGE("https://pokejungle.net/sprites/typeico/"&amp;lower(VLookup(V370,Type!C:E, 2, 0)&amp;".png")),"")</f>
        <v/>
      </c>
      <c r="N370" s="59" t="str">
        <f>ifna(IMAGE("https://pokejungle.net/sprites/typeico/"&amp;lower(VLookup(V370,Type!C:E, 3, 0)&amp;".png")),"")</f>
        <v/>
      </c>
      <c r="O370" s="60"/>
      <c r="P370" s="60"/>
      <c r="Q370" s="61" t="str">
        <f>ifna(VLookup(V370, Dex!F:K, 3, 0),"")</f>
        <v/>
      </c>
      <c r="R370" s="61">
        <f>ifna(VLookup(V370, Dex!F:K, 4, 0),"")</f>
        <v>252</v>
      </c>
      <c r="S370" s="62" t="str">
        <f>ifna(VLookup(V370, Dex!F:K, 5, 0),"")</f>
        <v/>
      </c>
      <c r="T370" s="61" t="str">
        <f>ifna(VLookup(V370, Dex!F:K, 6, 0),"")</f>
        <v>B182</v>
      </c>
      <c r="U370" s="63" t="str">
        <f>ifna(VLookup(V370, Dex!F:L, 7, 0),"")</f>
        <v>H039</v>
      </c>
      <c r="V370" s="60" t="str">
        <f t="shared" si="1"/>
        <v>treecko</v>
      </c>
    </row>
    <row r="371" ht="31.5" customHeight="1">
      <c r="A371" s="42">
        <v>370.0</v>
      </c>
      <c r="B371" s="42">
        <v>1.0</v>
      </c>
      <c r="C371" s="42">
        <v>14.0</v>
      </c>
      <c r="D371" s="42">
        <v>2.0</v>
      </c>
      <c r="E371" s="42">
        <v>1.0</v>
      </c>
      <c r="F371" s="42">
        <v>2.0</v>
      </c>
      <c r="G371" s="43" t="str">
        <f>ifna(VLookup(V371,Shiny!B:C, 2, 0),"")</f>
        <v/>
      </c>
      <c r="H371" s="64" t="s">
        <v>366</v>
      </c>
      <c r="I371" s="65">
        <v>253.0</v>
      </c>
      <c r="J371" s="47">
        <f>IFNA(VLOOKUP(V371,'Imported Index'!A:B,2,0),1)</f>
        <v>1</v>
      </c>
      <c r="K371" s="44"/>
      <c r="L371" s="44"/>
      <c r="M371" s="48" t="str">
        <f>ifna(IMAGE("https://pokejungle.net/sprites/typeico/"&amp;lower(VLookup(V371,Type!C:E, 2, 0)&amp;".png")),"")</f>
        <v/>
      </c>
      <c r="N371" s="48" t="str">
        <f>ifna(IMAGE("https://pokejungle.net/sprites/typeico/"&amp;lower(VLookup(V371,Type!C:E, 3, 0)&amp;".png")),"")</f>
        <v/>
      </c>
      <c r="O371" s="66"/>
      <c r="P371" s="66"/>
      <c r="Q371" s="49" t="str">
        <f>ifna(VLookup(V371, Dex!F:K, 3, 0),"")</f>
        <v/>
      </c>
      <c r="R371" s="49">
        <f>ifna(VLookup(V371, Dex!F:K, 4, 0),"")</f>
        <v>253</v>
      </c>
      <c r="S371" s="50" t="str">
        <f>ifna(VLookup(V371, Dex!F:K, 5, 0),"")</f>
        <v/>
      </c>
      <c r="T371" s="49" t="str">
        <f>ifna(VLookup(V371, Dex!F:K, 6, 0),"")</f>
        <v>B183</v>
      </c>
      <c r="U371" s="51" t="str">
        <f>ifna(VLookup(V371, Dex!F:L, 7, 0),"")</f>
        <v>H040</v>
      </c>
      <c r="V371" s="66" t="str">
        <f t="shared" si="1"/>
        <v>grovyle</v>
      </c>
    </row>
    <row r="372" ht="31.5" customHeight="1">
      <c r="A372" s="52">
        <v>371.0</v>
      </c>
      <c r="B372" s="52">
        <v>1.0</v>
      </c>
      <c r="C372" s="52">
        <v>14.0</v>
      </c>
      <c r="D372" s="52">
        <v>3.0</v>
      </c>
      <c r="E372" s="52">
        <v>1.0</v>
      </c>
      <c r="F372" s="52">
        <v>3.0</v>
      </c>
      <c r="G372" s="53" t="str">
        <f>ifna(VLookup(V372,Shiny!B:C, 2, 0),"")</f>
        <v/>
      </c>
      <c r="H372" s="54" t="s">
        <v>367</v>
      </c>
      <c r="I372" s="55">
        <v>254.0</v>
      </c>
      <c r="J372" s="56">
        <f>IFNA(VLOOKUP(V372,'Imported Index'!A:B,2,0),1)</f>
        <v>1</v>
      </c>
      <c r="K372" s="58"/>
      <c r="L372" s="58"/>
      <c r="M372" s="59" t="str">
        <f>ifna(IMAGE("https://pokejungle.net/sprites/typeico/"&amp;lower(VLookup(V372,Type!C:E, 2, 0)&amp;".png")),"")</f>
        <v/>
      </c>
      <c r="N372" s="59" t="str">
        <f>ifna(IMAGE("https://pokejungle.net/sprites/typeico/"&amp;lower(VLookup(V372,Type!C:E, 3, 0)&amp;".png")),"")</f>
        <v/>
      </c>
      <c r="O372" s="60"/>
      <c r="P372" s="60"/>
      <c r="Q372" s="61" t="str">
        <f>ifna(VLookup(V372, Dex!F:K, 3, 0),"")</f>
        <v/>
      </c>
      <c r="R372" s="61">
        <f>ifna(VLookup(V372, Dex!F:K, 4, 0),"")</f>
        <v>254</v>
      </c>
      <c r="S372" s="62" t="str">
        <f>ifna(VLookup(V372, Dex!F:K, 5, 0),"")</f>
        <v/>
      </c>
      <c r="T372" s="61" t="str">
        <f>ifna(VLookup(V372, Dex!F:K, 6, 0),"")</f>
        <v>B184</v>
      </c>
      <c r="U372" s="63" t="str">
        <f>ifna(VLookup(V372, Dex!F:L, 7, 0),"")</f>
        <v>H041</v>
      </c>
      <c r="V372" s="60" t="str">
        <f t="shared" si="1"/>
        <v>sceptile</v>
      </c>
    </row>
    <row r="373" ht="31.5" customHeight="1">
      <c r="A373" s="42">
        <v>372.0</v>
      </c>
      <c r="B373" s="42">
        <v>1.0</v>
      </c>
      <c r="C373" s="42">
        <v>14.0</v>
      </c>
      <c r="D373" s="42">
        <v>4.0</v>
      </c>
      <c r="E373" s="42">
        <v>1.0</v>
      </c>
      <c r="F373" s="42">
        <v>4.0</v>
      </c>
      <c r="G373" s="43" t="str">
        <f>ifna(VLookup(V373,Shiny!B:C, 2, 0),"")</f>
        <v/>
      </c>
      <c r="H373" s="64" t="s">
        <v>368</v>
      </c>
      <c r="I373" s="65">
        <v>255.0</v>
      </c>
      <c r="J373" s="47">
        <f>IFNA(VLOOKUP(V373,'Imported Index'!A:B,2,0),1)</f>
        <v>1</v>
      </c>
      <c r="K373" s="69"/>
      <c r="L373" s="44"/>
      <c r="M373" s="48" t="str">
        <f>ifna(IMAGE("https://pokejungle.net/sprites/typeico/"&amp;lower(VLookup(V373,Type!C:E, 2, 0)&amp;".png")),"")</f>
        <v/>
      </c>
      <c r="N373" s="48" t="str">
        <f>ifna(IMAGE("https://pokejungle.net/sprites/typeico/"&amp;lower(VLookup(V373,Type!C:E, 3, 0)&amp;".png")),"")</f>
        <v/>
      </c>
      <c r="O373" s="66"/>
      <c r="P373" s="66"/>
      <c r="Q373" s="49" t="str">
        <f>ifna(VLookup(V373, Dex!F:K, 3, 0),"")</f>
        <v/>
      </c>
      <c r="R373" s="49">
        <f>ifna(VLookup(V373, Dex!F:K, 4, 0),"")</f>
        <v>255</v>
      </c>
      <c r="S373" s="50" t="str">
        <f>ifna(VLookup(V373, Dex!F:K, 5, 0),"")</f>
        <v/>
      </c>
      <c r="T373" s="49" t="str">
        <f>ifna(VLookup(V373, Dex!F:K, 6, 0),"")</f>
        <v>B185</v>
      </c>
      <c r="U373" s="51" t="str">
        <f>ifna(VLookup(V373, Dex!F:L, 7, 0),"")</f>
        <v>H042</v>
      </c>
      <c r="V373" s="66" t="str">
        <f t="shared" si="1"/>
        <v>torchic</v>
      </c>
    </row>
    <row r="374" ht="31.5" customHeight="1">
      <c r="A374" s="52">
        <v>373.0</v>
      </c>
      <c r="B374" s="52">
        <v>1.0</v>
      </c>
      <c r="C374" s="52">
        <v>14.0</v>
      </c>
      <c r="D374" s="52">
        <v>5.0</v>
      </c>
      <c r="E374" s="52">
        <v>1.0</v>
      </c>
      <c r="F374" s="52">
        <v>5.0</v>
      </c>
      <c r="G374" s="53" t="str">
        <f>ifna(VLookup(V374,Shiny!B:C, 2, 0),"")</f>
        <v/>
      </c>
      <c r="H374" s="54" t="s">
        <v>368</v>
      </c>
      <c r="I374" s="55">
        <v>255.0</v>
      </c>
      <c r="J374" s="56">
        <f>IFNA(VLOOKUP(V374,'Imported Index'!A:B,2,0),1)</f>
        <v>1</v>
      </c>
      <c r="K374" s="58"/>
      <c r="L374" s="58"/>
      <c r="M374" s="59" t="str">
        <f>ifna(IMAGE("https://pokejungle.net/sprites/typeico/"&amp;lower(VLookup(V374,Type!C:E, 2, 0)&amp;".png")),"")</f>
        <v/>
      </c>
      <c r="N374" s="59" t="str">
        <f>ifna(IMAGE("https://pokejungle.net/sprites/typeico/"&amp;lower(VLookup(V374,Type!C:E, 3, 0)&amp;".png")),"")</f>
        <v/>
      </c>
      <c r="O374" s="60"/>
      <c r="P374" s="52" t="s">
        <v>80</v>
      </c>
      <c r="Q374" s="61" t="str">
        <f>ifna(VLookup(V374, Dex!F:K, 3, 0),"")</f>
        <v/>
      </c>
      <c r="R374" s="61">
        <f>ifna(VLookup(V374, Dex!F:K, 4, 0),"")</f>
        <v>255</v>
      </c>
      <c r="S374" s="62" t="str">
        <f>ifna(VLookup(V374, Dex!F:K, 5, 0),"")</f>
        <v/>
      </c>
      <c r="T374" s="61" t="str">
        <f>ifna(VLookup(V374, Dex!F:K, 6, 0),"")</f>
        <v>B185</v>
      </c>
      <c r="U374" s="63" t="str">
        <f>ifna(VLookup(V374, Dex!F:L, 7, 0),"")</f>
        <v>H042</v>
      </c>
      <c r="V374" s="60" t="str">
        <f t="shared" si="1"/>
        <v>torchic-f</v>
      </c>
    </row>
    <row r="375" ht="31.5" customHeight="1">
      <c r="A375" s="42">
        <v>374.0</v>
      </c>
      <c r="B375" s="42">
        <v>1.0</v>
      </c>
      <c r="C375" s="42">
        <v>14.0</v>
      </c>
      <c r="D375" s="42">
        <v>6.0</v>
      </c>
      <c r="E375" s="42">
        <v>1.0</v>
      </c>
      <c r="F375" s="42">
        <v>6.0</v>
      </c>
      <c r="G375" s="43" t="str">
        <f>ifna(VLookup(V375,Shiny!B:C, 2, 0),"")</f>
        <v/>
      </c>
      <c r="H375" s="64" t="s">
        <v>369</v>
      </c>
      <c r="I375" s="65">
        <v>256.0</v>
      </c>
      <c r="J375" s="47">
        <f>IFNA(VLOOKUP(V375,'Imported Index'!A:B,2,0),1)</f>
        <v>1</v>
      </c>
      <c r="K375" s="69"/>
      <c r="L375" s="44"/>
      <c r="M375" s="48" t="str">
        <f>ifna(IMAGE("https://pokejungle.net/sprites/typeico/"&amp;lower(VLookup(V375,Type!C:E, 2, 0)&amp;".png")),"")</f>
        <v/>
      </c>
      <c r="N375" s="48" t="str">
        <f>ifna(IMAGE("https://pokejungle.net/sprites/typeico/"&amp;lower(VLookup(V375,Type!C:E, 3, 0)&amp;".png")),"")</f>
        <v/>
      </c>
      <c r="O375" s="66"/>
      <c r="P375" s="66"/>
      <c r="Q375" s="49" t="str">
        <f>ifna(VLookup(V375, Dex!F:K, 3, 0),"")</f>
        <v/>
      </c>
      <c r="R375" s="49">
        <f>ifna(VLookup(V375, Dex!F:K, 4, 0),"")</f>
        <v>256</v>
      </c>
      <c r="S375" s="50" t="str">
        <f>ifna(VLookup(V375, Dex!F:K, 5, 0),"")</f>
        <v/>
      </c>
      <c r="T375" s="49" t="str">
        <f>ifna(VLookup(V375, Dex!F:K, 6, 0),"")</f>
        <v>B186</v>
      </c>
      <c r="U375" s="51" t="str">
        <f>ifna(VLookup(V375, Dex!F:L, 7, 0),"")</f>
        <v>H043</v>
      </c>
      <c r="V375" s="66" t="str">
        <f t="shared" si="1"/>
        <v>combusken</v>
      </c>
    </row>
    <row r="376" ht="31.5" customHeight="1">
      <c r="A376" s="52">
        <v>375.0</v>
      </c>
      <c r="B376" s="52">
        <v>1.0</v>
      </c>
      <c r="C376" s="52">
        <v>14.0</v>
      </c>
      <c r="D376" s="52">
        <v>7.0</v>
      </c>
      <c r="E376" s="52">
        <v>2.0</v>
      </c>
      <c r="F376" s="52">
        <v>1.0</v>
      </c>
      <c r="G376" s="53" t="str">
        <f>ifna(VLookup(V376,Shiny!B:C, 2, 0),"")</f>
        <v/>
      </c>
      <c r="H376" s="54" t="s">
        <v>369</v>
      </c>
      <c r="I376" s="55">
        <v>256.0</v>
      </c>
      <c r="J376" s="56">
        <f>IFNA(VLOOKUP(V376,'Imported Index'!A:B,2,0),1)</f>
        <v>1</v>
      </c>
      <c r="K376" s="58"/>
      <c r="L376" s="58"/>
      <c r="M376" s="59" t="str">
        <f>ifna(IMAGE("https://pokejungle.net/sprites/typeico/"&amp;lower(VLookup(V376,Type!C:E, 2, 0)&amp;".png")),"")</f>
        <v/>
      </c>
      <c r="N376" s="59" t="str">
        <f>ifna(IMAGE("https://pokejungle.net/sprites/typeico/"&amp;lower(VLookup(V376,Type!C:E, 3, 0)&amp;".png")),"")</f>
        <v/>
      </c>
      <c r="O376" s="60"/>
      <c r="P376" s="52" t="s">
        <v>80</v>
      </c>
      <c r="Q376" s="61" t="str">
        <f>ifna(VLookup(V376, Dex!F:K, 3, 0),"")</f>
        <v/>
      </c>
      <c r="R376" s="61">
        <f>ifna(VLookup(V376, Dex!F:K, 4, 0),"")</f>
        <v>256</v>
      </c>
      <c r="S376" s="62" t="str">
        <f>ifna(VLookup(V376, Dex!F:K, 5, 0),"")</f>
        <v/>
      </c>
      <c r="T376" s="61" t="str">
        <f>ifna(VLookup(V376, Dex!F:K, 6, 0),"")</f>
        <v>B186</v>
      </c>
      <c r="U376" s="63" t="str">
        <f>ifna(VLookup(V376, Dex!F:L, 7, 0),"")</f>
        <v>H043</v>
      </c>
      <c r="V376" s="60" t="str">
        <f t="shared" si="1"/>
        <v>combusken-f</v>
      </c>
    </row>
    <row r="377" ht="31.5" customHeight="1">
      <c r="A377" s="42">
        <v>376.0</v>
      </c>
      <c r="B377" s="42">
        <v>1.0</v>
      </c>
      <c r="C377" s="42">
        <v>14.0</v>
      </c>
      <c r="D377" s="42">
        <v>8.0</v>
      </c>
      <c r="E377" s="42">
        <v>2.0</v>
      </c>
      <c r="F377" s="42">
        <v>2.0</v>
      </c>
      <c r="G377" s="43" t="str">
        <f>ifna(VLookup(V377,Shiny!B:C, 2, 0),"")</f>
        <v/>
      </c>
      <c r="H377" s="64" t="s">
        <v>370</v>
      </c>
      <c r="I377" s="65">
        <v>257.0</v>
      </c>
      <c r="J377" s="47">
        <f>IFNA(VLOOKUP(V377,'Imported Index'!A:B,2,0),1)</f>
        <v>1</v>
      </c>
      <c r="K377" s="69"/>
      <c r="L377" s="44"/>
      <c r="M377" s="48" t="str">
        <f>ifna(IMAGE("https://pokejungle.net/sprites/typeico/"&amp;lower(VLookup(V377,Type!C:E, 2, 0)&amp;".png")),"")</f>
        <v/>
      </c>
      <c r="N377" s="48" t="str">
        <f>ifna(IMAGE("https://pokejungle.net/sprites/typeico/"&amp;lower(VLookup(V377,Type!C:E, 3, 0)&amp;".png")),"")</f>
        <v/>
      </c>
      <c r="O377" s="66"/>
      <c r="P377" s="66"/>
      <c r="Q377" s="49" t="str">
        <f>ifna(VLookup(V377, Dex!F:K, 3, 0),"")</f>
        <v/>
      </c>
      <c r="R377" s="49">
        <f>ifna(VLookup(V377, Dex!F:K, 4, 0),"")</f>
        <v>257</v>
      </c>
      <c r="S377" s="50" t="str">
        <f>ifna(VLookup(V377, Dex!F:K, 5, 0),"")</f>
        <v/>
      </c>
      <c r="T377" s="49" t="str">
        <f>ifna(VLookup(V377, Dex!F:K, 6, 0),"")</f>
        <v>B187</v>
      </c>
      <c r="U377" s="51" t="str">
        <f>ifna(VLookup(V377, Dex!F:L, 7, 0),"")</f>
        <v>H044</v>
      </c>
      <c r="V377" s="66" t="str">
        <f t="shared" si="1"/>
        <v>blaziken</v>
      </c>
    </row>
    <row r="378" ht="31.5" customHeight="1">
      <c r="A378" s="52">
        <v>377.0</v>
      </c>
      <c r="B378" s="52">
        <v>1.0</v>
      </c>
      <c r="C378" s="52">
        <v>14.0</v>
      </c>
      <c r="D378" s="52">
        <v>9.0</v>
      </c>
      <c r="E378" s="52">
        <v>2.0</v>
      </c>
      <c r="F378" s="52">
        <v>3.0</v>
      </c>
      <c r="G378" s="53" t="str">
        <f>ifna(VLookup(V378,Shiny!B:C, 2, 0),"")</f>
        <v/>
      </c>
      <c r="H378" s="54" t="s">
        <v>370</v>
      </c>
      <c r="I378" s="55">
        <v>257.0</v>
      </c>
      <c r="J378" s="56">
        <f>IFNA(VLOOKUP(V378,'Imported Index'!A:B,2,0),1)</f>
        <v>1</v>
      </c>
      <c r="K378" s="58"/>
      <c r="L378" s="58"/>
      <c r="M378" s="59" t="str">
        <f>ifna(IMAGE("https://pokejungle.net/sprites/typeico/"&amp;lower(VLookup(V378,Type!C:E, 2, 0)&amp;".png")),"")</f>
        <v/>
      </c>
      <c r="N378" s="59" t="str">
        <f>ifna(IMAGE("https://pokejungle.net/sprites/typeico/"&amp;lower(VLookup(V378,Type!C:E, 3, 0)&amp;".png")),"")</f>
        <v/>
      </c>
      <c r="O378" s="60"/>
      <c r="P378" s="52" t="s">
        <v>80</v>
      </c>
      <c r="Q378" s="61" t="str">
        <f>ifna(VLookup(V378, Dex!F:K, 3, 0),"")</f>
        <v/>
      </c>
      <c r="R378" s="61">
        <f>ifna(VLookup(V378, Dex!F:K, 4, 0),"")</f>
        <v>257</v>
      </c>
      <c r="S378" s="62" t="str">
        <f>ifna(VLookup(V378, Dex!F:K, 5, 0),"")</f>
        <v/>
      </c>
      <c r="T378" s="61" t="str">
        <f>ifna(VLookup(V378, Dex!F:K, 6, 0),"")</f>
        <v>B187</v>
      </c>
      <c r="U378" s="63" t="str">
        <f>ifna(VLookup(V378, Dex!F:L, 7, 0),"")</f>
        <v>H044</v>
      </c>
      <c r="V378" s="60" t="str">
        <f t="shared" si="1"/>
        <v>blaziken-f</v>
      </c>
    </row>
    <row r="379" ht="31.5" customHeight="1">
      <c r="A379" s="42">
        <v>378.0</v>
      </c>
      <c r="B379" s="42">
        <v>1.0</v>
      </c>
      <c r="C379" s="42">
        <v>14.0</v>
      </c>
      <c r="D379" s="42">
        <v>10.0</v>
      </c>
      <c r="E379" s="42">
        <v>2.0</v>
      </c>
      <c r="F379" s="42">
        <v>4.0</v>
      </c>
      <c r="G379" s="43" t="str">
        <f>ifna(VLookup(V379,Shiny!B:C, 2, 0),"")</f>
        <v/>
      </c>
      <c r="H379" s="64" t="s">
        <v>371</v>
      </c>
      <c r="I379" s="65">
        <v>258.0</v>
      </c>
      <c r="J379" s="47">
        <f>IFNA(VLOOKUP(V379,'Imported Index'!A:B,2,0),1)</f>
        <v>1</v>
      </c>
      <c r="K379" s="69"/>
      <c r="L379" s="44"/>
      <c r="M379" s="48" t="str">
        <f>ifna(IMAGE("https://pokejungle.net/sprites/typeico/"&amp;lower(VLookup(V379,Type!C:E, 2, 0)&amp;".png")),"")</f>
        <v/>
      </c>
      <c r="N379" s="48" t="str">
        <f>ifna(IMAGE("https://pokejungle.net/sprites/typeico/"&amp;lower(VLookup(V379,Type!C:E, 3, 0)&amp;".png")),"")</f>
        <v/>
      </c>
      <c r="O379" s="66"/>
      <c r="P379" s="66"/>
      <c r="Q379" s="49" t="str">
        <f>ifna(VLookup(V379, Dex!F:K, 3, 0),"")</f>
        <v/>
      </c>
      <c r="R379" s="49">
        <f>ifna(VLookup(V379, Dex!F:K, 4, 0),"")</f>
        <v>258</v>
      </c>
      <c r="S379" s="50" t="str">
        <f>ifna(VLookup(V379, Dex!F:K, 5, 0),"")</f>
        <v/>
      </c>
      <c r="T379" s="49" t="str">
        <f>ifna(VLookup(V379, Dex!F:K, 6, 0),"")</f>
        <v>B188</v>
      </c>
      <c r="U379" s="51" t="str">
        <f>ifna(VLookup(V379, Dex!F:L, 7, 0),"")</f>
        <v>H045</v>
      </c>
      <c r="V379" s="66" t="str">
        <f t="shared" si="1"/>
        <v>mudkip</v>
      </c>
    </row>
    <row r="380" ht="31.5" customHeight="1">
      <c r="A380" s="52">
        <v>379.0</v>
      </c>
      <c r="B380" s="52">
        <v>1.0</v>
      </c>
      <c r="C380" s="52">
        <v>14.0</v>
      </c>
      <c r="D380" s="52">
        <v>11.0</v>
      </c>
      <c r="E380" s="52">
        <v>2.0</v>
      </c>
      <c r="F380" s="52">
        <v>5.0</v>
      </c>
      <c r="G380" s="53" t="str">
        <f>ifna(VLookup(V380,Shiny!B:C, 2, 0),"")</f>
        <v/>
      </c>
      <c r="H380" s="54" t="s">
        <v>372</v>
      </c>
      <c r="I380" s="55">
        <v>259.0</v>
      </c>
      <c r="J380" s="56">
        <f>IFNA(VLOOKUP(V380,'Imported Index'!A:B,2,0),1)</f>
        <v>1</v>
      </c>
      <c r="K380" s="58"/>
      <c r="L380" s="58"/>
      <c r="M380" s="59" t="str">
        <f>ifna(IMAGE("https://pokejungle.net/sprites/typeico/"&amp;lower(VLookup(V380,Type!C:E, 2, 0)&amp;".png")),"")</f>
        <v/>
      </c>
      <c r="N380" s="59" t="str">
        <f>ifna(IMAGE("https://pokejungle.net/sprites/typeico/"&amp;lower(VLookup(V380,Type!C:E, 3, 0)&amp;".png")),"")</f>
        <v/>
      </c>
      <c r="O380" s="60"/>
      <c r="P380" s="60"/>
      <c r="Q380" s="61" t="str">
        <f>ifna(VLookup(V380, Dex!F:K, 3, 0),"")</f>
        <v/>
      </c>
      <c r="R380" s="61">
        <f>ifna(VLookup(V380, Dex!F:K, 4, 0),"")</f>
        <v>259</v>
      </c>
      <c r="S380" s="62" t="str">
        <f>ifna(VLookup(V380, Dex!F:K, 5, 0),"")</f>
        <v/>
      </c>
      <c r="T380" s="61" t="str">
        <f>ifna(VLookup(V380, Dex!F:K, 6, 0),"")</f>
        <v>B189</v>
      </c>
      <c r="U380" s="63" t="str">
        <f>ifna(VLookup(V380, Dex!F:L, 7, 0),"")</f>
        <v>H046</v>
      </c>
      <c r="V380" s="60" t="str">
        <f t="shared" si="1"/>
        <v>marshtomp</v>
      </c>
    </row>
    <row r="381" ht="31.5" customHeight="1">
      <c r="A381" s="42">
        <v>380.0</v>
      </c>
      <c r="B381" s="42">
        <v>1.0</v>
      </c>
      <c r="C381" s="42">
        <v>14.0</v>
      </c>
      <c r="D381" s="42">
        <v>12.0</v>
      </c>
      <c r="E381" s="42">
        <v>2.0</v>
      </c>
      <c r="F381" s="42">
        <v>6.0</v>
      </c>
      <c r="G381" s="43" t="str">
        <f>ifna(VLookup(V381,Shiny!B:C, 2, 0),"")</f>
        <v/>
      </c>
      <c r="H381" s="64" t="s">
        <v>373</v>
      </c>
      <c r="I381" s="65">
        <v>260.0</v>
      </c>
      <c r="J381" s="47">
        <f>IFNA(VLOOKUP(V381,'Imported Index'!A:B,2,0),1)</f>
        <v>1</v>
      </c>
      <c r="K381" s="44"/>
      <c r="L381" s="44"/>
      <c r="M381" s="48" t="str">
        <f>ifna(IMAGE("https://pokejungle.net/sprites/typeico/"&amp;lower(VLookup(V381,Type!C:E, 2, 0)&amp;".png")),"")</f>
        <v/>
      </c>
      <c r="N381" s="48" t="str">
        <f>ifna(IMAGE("https://pokejungle.net/sprites/typeico/"&amp;lower(VLookup(V381,Type!C:E, 3, 0)&amp;".png")),"")</f>
        <v/>
      </c>
      <c r="O381" s="66"/>
      <c r="P381" s="66"/>
      <c r="Q381" s="49" t="str">
        <f>ifna(VLookup(V381, Dex!F:K, 3, 0),"")</f>
        <v/>
      </c>
      <c r="R381" s="49">
        <f>ifna(VLookup(V381, Dex!F:K, 4, 0),"")</f>
        <v>260</v>
      </c>
      <c r="S381" s="50" t="str">
        <f>ifna(VLookup(V381, Dex!F:K, 5, 0),"")</f>
        <v/>
      </c>
      <c r="T381" s="49" t="str">
        <f>ifna(VLookup(V381, Dex!F:K, 6, 0),"")</f>
        <v>B190</v>
      </c>
      <c r="U381" s="51" t="str">
        <f>ifna(VLookup(V381, Dex!F:L, 7, 0),"")</f>
        <v>H047</v>
      </c>
      <c r="V381" s="66" t="str">
        <f t="shared" si="1"/>
        <v>swampert</v>
      </c>
    </row>
    <row r="382" ht="31.5" customHeight="1">
      <c r="A382" s="52">
        <v>381.0</v>
      </c>
      <c r="B382" s="52">
        <v>1.0</v>
      </c>
      <c r="C382" s="52">
        <v>14.0</v>
      </c>
      <c r="D382" s="52">
        <v>13.0</v>
      </c>
      <c r="E382" s="52">
        <v>3.0</v>
      </c>
      <c r="F382" s="52">
        <v>1.0</v>
      </c>
      <c r="G382" s="53" t="str">
        <f>ifna(VLookup(V382,Shiny!B:C, 2, 0),"")</f>
        <v/>
      </c>
      <c r="H382" s="54" t="s">
        <v>374</v>
      </c>
      <c r="I382" s="55">
        <v>261.0</v>
      </c>
      <c r="J382" s="56">
        <f>IFNA(VLOOKUP(V382,'Imported Index'!A:B,2,0),1)</f>
        <v>1</v>
      </c>
      <c r="K382" s="57"/>
      <c r="L382" s="58"/>
      <c r="M382" s="59" t="str">
        <f>ifna(IMAGE("https://pokejungle.net/sprites/typeico/"&amp;lower(VLookup(V382,Type!C:E, 2, 0)&amp;".png")),"")</f>
        <v/>
      </c>
      <c r="N382" s="59" t="str">
        <f>ifna(IMAGE("https://pokejungle.net/sprites/typeico/"&amp;lower(VLookup(V382,Type!C:E, 3, 0)&amp;".png")),"")</f>
        <v/>
      </c>
      <c r="O382" s="60"/>
      <c r="P382" s="60"/>
      <c r="Q382" s="61" t="str">
        <f>ifna(VLookup(V382, Dex!F:K, 3, 0),"")</f>
        <v/>
      </c>
      <c r="R382" s="61">
        <f>ifna(VLookup(V382, Dex!F:K, 4, 0),"")</f>
        <v>261</v>
      </c>
      <c r="S382" s="62" t="str">
        <f>ifna(VLookup(V382, Dex!F:K, 5, 0),"")</f>
        <v/>
      </c>
      <c r="T382" s="61" t="str">
        <f>ifna(VLookup(V382, Dex!F:K, 6, 0),"")</f>
        <v>K007</v>
      </c>
      <c r="U382" s="63" t="str">
        <f>ifna(VLookup(V382, Dex!F:L, 7, 0),"")</f>
        <v/>
      </c>
      <c r="V382" s="60" t="str">
        <f t="shared" si="1"/>
        <v>poochyena</v>
      </c>
    </row>
    <row r="383" ht="31.5" customHeight="1">
      <c r="A383" s="42">
        <v>382.0</v>
      </c>
      <c r="B383" s="42">
        <v>1.0</v>
      </c>
      <c r="C383" s="42">
        <v>14.0</v>
      </c>
      <c r="D383" s="42">
        <v>14.0</v>
      </c>
      <c r="E383" s="42">
        <v>3.0</v>
      </c>
      <c r="F383" s="42">
        <v>2.0</v>
      </c>
      <c r="G383" s="43" t="str">
        <f>ifna(VLookup(V383,Shiny!B:C, 2, 0),"")</f>
        <v/>
      </c>
      <c r="H383" s="64" t="s">
        <v>375</v>
      </c>
      <c r="I383" s="65">
        <v>262.0</v>
      </c>
      <c r="J383" s="47">
        <f>IFNA(VLOOKUP(V383,'Imported Index'!A:B,2,0),1)</f>
        <v>1</v>
      </c>
      <c r="K383" s="44"/>
      <c r="L383" s="44"/>
      <c r="M383" s="48" t="str">
        <f>ifna(IMAGE("https://pokejungle.net/sprites/typeico/"&amp;lower(VLookup(V383,Type!C:E, 2, 0)&amp;".png")),"")</f>
        <v/>
      </c>
      <c r="N383" s="48" t="str">
        <f>ifna(IMAGE("https://pokejungle.net/sprites/typeico/"&amp;lower(VLookup(V383,Type!C:E, 3, 0)&amp;".png")),"")</f>
        <v/>
      </c>
      <c r="O383" s="66"/>
      <c r="P383" s="66"/>
      <c r="Q383" s="49" t="str">
        <f>ifna(VLookup(V383, Dex!F:K, 3, 0),"")</f>
        <v/>
      </c>
      <c r="R383" s="49">
        <f>ifna(VLookup(V383, Dex!F:K, 4, 0),"")</f>
        <v>262</v>
      </c>
      <c r="S383" s="50" t="str">
        <f>ifna(VLookup(V383, Dex!F:K, 5, 0),"")</f>
        <v/>
      </c>
      <c r="T383" s="49" t="str">
        <f>ifna(VLookup(V383, Dex!F:K, 6, 0),"")</f>
        <v>K008</v>
      </c>
      <c r="U383" s="51" t="str">
        <f>ifna(VLookup(V383, Dex!F:L, 7, 0),"")</f>
        <v/>
      </c>
      <c r="V383" s="66" t="str">
        <f t="shared" si="1"/>
        <v>mightyena</v>
      </c>
    </row>
    <row r="384" ht="31.5" customHeight="1">
      <c r="A384" s="52">
        <v>383.0</v>
      </c>
      <c r="B384" s="52">
        <v>1.0</v>
      </c>
      <c r="C384" s="52">
        <v>14.0</v>
      </c>
      <c r="D384" s="52">
        <v>15.0</v>
      </c>
      <c r="E384" s="52">
        <v>3.0</v>
      </c>
      <c r="F384" s="52">
        <v>3.0</v>
      </c>
      <c r="G384" s="53" t="str">
        <f>ifna(VLookup(V384,Shiny!B:C, 2, 0),"")</f>
        <v/>
      </c>
      <c r="H384" s="54" t="s">
        <v>376</v>
      </c>
      <c r="I384" s="55">
        <v>263.0</v>
      </c>
      <c r="J384" s="56">
        <f>IFNA(VLOOKUP(V384,'Imported Index'!A:B,2,0),1)</f>
        <v>1</v>
      </c>
      <c r="K384" s="68"/>
      <c r="L384" s="58" t="s">
        <v>97</v>
      </c>
      <c r="M384" s="59" t="str">
        <f>ifna(IMAGE("https://pokejungle.net/sprites/typeico/"&amp;lower(VLookup(V384,Type!C:E, 2, 0)&amp;".png")),"")</f>
        <v/>
      </c>
      <c r="N384" s="59" t="str">
        <f>ifna(IMAGE("https://pokejungle.net/sprites/typeico/"&amp;lower(VLookup(V384,Type!C:E, 3, 0)&amp;".png")),"")</f>
        <v/>
      </c>
      <c r="O384" s="60"/>
      <c r="P384" s="60"/>
      <c r="Q384" s="61">
        <f>ifna(VLookup(V384, Dex!F:K, 3, 0),"")</f>
        <v>31</v>
      </c>
      <c r="R384" s="61">
        <f>ifna(VLookup(V384, Dex!F:K, 4, 0),"")</f>
        <v>263</v>
      </c>
      <c r="S384" s="62" t="str">
        <f>ifna(VLookup(V384, Dex!F:K, 5, 0),"")</f>
        <v/>
      </c>
      <c r="T384" s="61" t="str">
        <f>ifna(VLookup(V384, Dex!F:K, 6, 0),"")</f>
        <v/>
      </c>
      <c r="U384" s="63" t="str">
        <f>ifna(VLookup(V384, Dex!F:L, 7, 0),"")</f>
        <v/>
      </c>
      <c r="V384" s="60" t="str">
        <f t="shared" si="1"/>
        <v>zigzagoon</v>
      </c>
    </row>
    <row r="385" ht="31.5" customHeight="1">
      <c r="A385" s="42">
        <v>384.0</v>
      </c>
      <c r="B385" s="42">
        <v>1.0</v>
      </c>
      <c r="C385" s="42">
        <v>14.0</v>
      </c>
      <c r="D385" s="42">
        <v>16.0</v>
      </c>
      <c r="E385" s="42">
        <v>3.0</v>
      </c>
      <c r="F385" s="42">
        <v>4.0</v>
      </c>
      <c r="G385" s="43" t="str">
        <f>ifna(VLookup(V385,Shiny!B:C, 2, 0),"")</f>
        <v/>
      </c>
      <c r="H385" s="64" t="s">
        <v>376</v>
      </c>
      <c r="I385" s="65">
        <v>263.0</v>
      </c>
      <c r="J385" s="47">
        <f>IFNA(VLOOKUP(V385,'Imported Index'!A:B,2,0),1)</f>
        <v>1</v>
      </c>
      <c r="K385" s="44"/>
      <c r="L385" s="44" t="s">
        <v>132</v>
      </c>
      <c r="M385" s="48" t="str">
        <f>ifna(IMAGE("https://pokejungle.net/sprites/typeico/"&amp;lower(VLookup(V385,Type!C:E, 2, 0)&amp;".png")),"")</f>
        <v/>
      </c>
      <c r="N385" s="48" t="str">
        <f>ifna(IMAGE("https://pokejungle.net/sprites/typeico/"&amp;lower(VLookup(V385,Type!C:E, 3, 0)&amp;".png")),"")</f>
        <v/>
      </c>
      <c r="O385" s="42">
        <v>-1.0</v>
      </c>
      <c r="P385" s="66"/>
      <c r="Q385" s="49">
        <f>ifna(VLookup(V385, Dex!F:K, 3, 0),"")</f>
        <v>31</v>
      </c>
      <c r="R385" s="49" t="str">
        <f>ifna(VLookup(V385, Dex!F:K, 4, 0),"")</f>
        <v/>
      </c>
      <c r="S385" s="50" t="str">
        <f>ifna(VLookup(V385, Dex!F:K, 5, 0),"")</f>
        <v/>
      </c>
      <c r="T385" s="49" t="str">
        <f>ifna(VLookup(V385, Dex!F:K, 6, 0),"")</f>
        <v/>
      </c>
      <c r="U385" s="51" t="str">
        <f>ifna(VLookup(V385, Dex!F:L, 7, 0),"")</f>
        <v/>
      </c>
      <c r="V385" s="66" t="str">
        <f t="shared" si="1"/>
        <v>zigzagoon-1</v>
      </c>
    </row>
    <row r="386" ht="31.5" customHeight="1">
      <c r="A386" s="52">
        <v>385.0</v>
      </c>
      <c r="B386" s="52">
        <v>1.0</v>
      </c>
      <c r="C386" s="52">
        <v>14.0</v>
      </c>
      <c r="D386" s="52">
        <v>17.0</v>
      </c>
      <c r="E386" s="52">
        <v>3.0</v>
      </c>
      <c r="F386" s="52">
        <v>5.0</v>
      </c>
      <c r="G386" s="53" t="str">
        <f>ifna(VLookup(V386,Shiny!B:C, 2, 0),"")</f>
        <v/>
      </c>
      <c r="H386" s="54" t="s">
        <v>377</v>
      </c>
      <c r="I386" s="55">
        <v>264.0</v>
      </c>
      <c r="J386" s="56">
        <f>IFNA(VLOOKUP(V386,'Imported Index'!A:B,2,0),1)</f>
        <v>1</v>
      </c>
      <c r="K386" s="58"/>
      <c r="L386" s="58" t="s">
        <v>97</v>
      </c>
      <c r="M386" s="59" t="str">
        <f>ifna(IMAGE("https://pokejungle.net/sprites/typeico/"&amp;lower(VLookup(V386,Type!C:E, 2, 0)&amp;".png")),"")</f>
        <v/>
      </c>
      <c r="N386" s="59" t="str">
        <f>ifna(IMAGE("https://pokejungle.net/sprites/typeico/"&amp;lower(VLookup(V386,Type!C:E, 3, 0)&amp;".png")),"")</f>
        <v/>
      </c>
      <c r="O386" s="60"/>
      <c r="P386" s="60"/>
      <c r="Q386" s="61">
        <f>ifna(VLookup(V386, Dex!F:K, 3, 0),"")</f>
        <v>32</v>
      </c>
      <c r="R386" s="61">
        <f>ifna(VLookup(V386, Dex!F:K, 4, 0),"")</f>
        <v>264</v>
      </c>
      <c r="S386" s="62" t="str">
        <f>ifna(VLookup(V386, Dex!F:K, 5, 0),"")</f>
        <v/>
      </c>
      <c r="T386" s="61" t="str">
        <f>ifna(VLookup(V386, Dex!F:K, 6, 0),"")</f>
        <v/>
      </c>
      <c r="U386" s="63" t="str">
        <f>ifna(VLookup(V386, Dex!F:L, 7, 0),"")</f>
        <v/>
      </c>
      <c r="V386" s="60" t="str">
        <f t="shared" si="1"/>
        <v>linoone</v>
      </c>
    </row>
    <row r="387" ht="31.5" customHeight="1">
      <c r="A387" s="42">
        <v>386.0</v>
      </c>
      <c r="B387" s="42">
        <v>1.0</v>
      </c>
      <c r="C387" s="42">
        <v>14.0</v>
      </c>
      <c r="D387" s="42">
        <v>18.0</v>
      </c>
      <c r="E387" s="42">
        <v>3.0</v>
      </c>
      <c r="F387" s="42">
        <v>6.0</v>
      </c>
      <c r="G387" s="43" t="str">
        <f>ifna(VLookup(V387,Shiny!B:C, 2, 0),"")</f>
        <v/>
      </c>
      <c r="H387" s="64" t="s">
        <v>377</v>
      </c>
      <c r="I387" s="65">
        <v>264.0</v>
      </c>
      <c r="J387" s="47">
        <f>IFNA(VLOOKUP(V387,'Imported Index'!A:B,2,0),1)</f>
        <v>1</v>
      </c>
      <c r="K387" s="69"/>
      <c r="L387" s="44" t="s">
        <v>132</v>
      </c>
      <c r="M387" s="48" t="str">
        <f>ifna(IMAGE("https://pokejungle.net/sprites/typeico/"&amp;lower(VLookup(V387,Type!C:E, 2, 0)&amp;".png")),"")</f>
        <v/>
      </c>
      <c r="N387" s="48" t="str">
        <f>ifna(IMAGE("https://pokejungle.net/sprites/typeico/"&amp;lower(VLookup(V387,Type!C:E, 3, 0)&amp;".png")),"")</f>
        <v/>
      </c>
      <c r="O387" s="42">
        <v>-1.0</v>
      </c>
      <c r="P387" s="66"/>
      <c r="Q387" s="49">
        <f>ifna(VLookup(V387, Dex!F:K, 3, 0),"")</f>
        <v>32</v>
      </c>
      <c r="R387" s="49" t="str">
        <f>ifna(VLookup(V387, Dex!F:K, 4, 0),"")</f>
        <v/>
      </c>
      <c r="S387" s="50" t="str">
        <f>ifna(VLookup(V387, Dex!F:K, 5, 0),"")</f>
        <v/>
      </c>
      <c r="T387" s="49" t="str">
        <f>ifna(VLookup(V387, Dex!F:K, 6, 0),"")</f>
        <v/>
      </c>
      <c r="U387" s="51" t="str">
        <f>ifna(VLookup(V387, Dex!F:L, 7, 0),"")</f>
        <v/>
      </c>
      <c r="V387" s="66" t="str">
        <f t="shared" si="1"/>
        <v>linoone-1</v>
      </c>
    </row>
    <row r="388" ht="31.5" customHeight="1">
      <c r="A388" s="52">
        <v>387.0</v>
      </c>
      <c r="B388" s="52">
        <v>1.0</v>
      </c>
      <c r="C388" s="52">
        <v>14.0</v>
      </c>
      <c r="D388" s="52">
        <v>19.0</v>
      </c>
      <c r="E388" s="52">
        <v>4.0</v>
      </c>
      <c r="F388" s="52">
        <v>1.0</v>
      </c>
      <c r="G388" s="53" t="str">
        <f>ifna(VLookup(V388,Shiny!B:C, 2, 0),"")</f>
        <v/>
      </c>
      <c r="H388" s="54" t="s">
        <v>378</v>
      </c>
      <c r="I388" s="55">
        <v>265.0</v>
      </c>
      <c r="J388" s="56">
        <f>IFNA(VLOOKUP(V388,'Imported Index'!A:B,2,0),1)</f>
        <v>1</v>
      </c>
      <c r="K388" s="57"/>
      <c r="L388" s="58"/>
      <c r="M388" s="59" t="str">
        <f>ifna(IMAGE("https://pokejungle.net/sprites/typeico/"&amp;lower(VLookup(V388,Type!C:E, 2, 0)&amp;".png")),"")</f>
        <v/>
      </c>
      <c r="N388" s="59" t="str">
        <f>ifna(IMAGE("https://pokejungle.net/sprites/typeico/"&amp;lower(VLookup(V388,Type!C:E, 3, 0)&amp;".png")),"")</f>
        <v/>
      </c>
      <c r="O388" s="60"/>
      <c r="P388" s="60"/>
      <c r="Q388" s="61" t="str">
        <f>ifna(VLookup(V388, Dex!F:K, 3, 0),"")</f>
        <v/>
      </c>
      <c r="R388" s="61">
        <f>ifna(VLookup(V388, Dex!F:K, 4, 0),"")</f>
        <v>265</v>
      </c>
      <c r="S388" s="62">
        <f>ifna(VLookup(V388, Dex!F:K, 5, 0),"")</f>
        <v>18</v>
      </c>
      <c r="T388" s="61" t="str">
        <f>ifna(VLookup(V388, Dex!F:K, 6, 0),"")</f>
        <v/>
      </c>
      <c r="U388" s="63" t="str">
        <f>ifna(VLookup(V388, Dex!F:L, 7, 0),"")</f>
        <v/>
      </c>
      <c r="V388" s="60" t="str">
        <f t="shared" si="1"/>
        <v>wurmple</v>
      </c>
    </row>
    <row r="389" ht="31.5" customHeight="1">
      <c r="A389" s="42">
        <v>388.0</v>
      </c>
      <c r="B389" s="42">
        <v>1.0</v>
      </c>
      <c r="C389" s="42">
        <v>14.0</v>
      </c>
      <c r="D389" s="42">
        <v>20.0</v>
      </c>
      <c r="E389" s="42">
        <v>4.0</v>
      </c>
      <c r="F389" s="42">
        <v>2.0</v>
      </c>
      <c r="G389" s="43" t="str">
        <f>ifna(VLookup(V389,Shiny!B:C, 2, 0),"")</f>
        <v/>
      </c>
      <c r="H389" s="64" t="s">
        <v>379</v>
      </c>
      <c r="I389" s="65">
        <v>266.0</v>
      </c>
      <c r="J389" s="47">
        <f>IFNA(VLOOKUP(V389,'Imported Index'!A:B,2,0),1)</f>
        <v>1</v>
      </c>
      <c r="K389" s="44"/>
      <c r="L389" s="44"/>
      <c r="M389" s="48" t="str">
        <f>ifna(IMAGE("https://pokejungle.net/sprites/typeico/"&amp;lower(VLookup(V389,Type!C:E, 2, 0)&amp;".png")),"")</f>
        <v/>
      </c>
      <c r="N389" s="48" t="str">
        <f>ifna(IMAGE("https://pokejungle.net/sprites/typeico/"&amp;lower(VLookup(V389,Type!C:E, 3, 0)&amp;".png")),"")</f>
        <v/>
      </c>
      <c r="O389" s="66"/>
      <c r="P389" s="66"/>
      <c r="Q389" s="49" t="str">
        <f>ifna(VLookup(V389, Dex!F:K, 3, 0),"")</f>
        <v/>
      </c>
      <c r="R389" s="49">
        <f>ifna(VLookup(V389, Dex!F:K, 4, 0),"")</f>
        <v>266</v>
      </c>
      <c r="S389" s="50">
        <f>ifna(VLookup(V389, Dex!F:K, 5, 0),"")</f>
        <v>19</v>
      </c>
      <c r="T389" s="49" t="str">
        <f>ifna(VLookup(V389, Dex!F:K, 6, 0),"")</f>
        <v/>
      </c>
      <c r="U389" s="51" t="str">
        <f>ifna(VLookup(V389, Dex!F:L, 7, 0),"")</f>
        <v/>
      </c>
      <c r="V389" s="66" t="str">
        <f t="shared" si="1"/>
        <v>silcoon</v>
      </c>
    </row>
    <row r="390" ht="31.5" customHeight="1">
      <c r="A390" s="52">
        <v>389.0</v>
      </c>
      <c r="B390" s="52">
        <v>1.0</v>
      </c>
      <c r="C390" s="52">
        <v>14.0</v>
      </c>
      <c r="D390" s="52">
        <v>21.0</v>
      </c>
      <c r="E390" s="52">
        <v>4.0</v>
      </c>
      <c r="F390" s="52">
        <v>3.0</v>
      </c>
      <c r="G390" s="53" t="str">
        <f>ifna(VLookup(V390,Shiny!B:C, 2, 0),"")</f>
        <v/>
      </c>
      <c r="H390" s="54" t="s">
        <v>380</v>
      </c>
      <c r="I390" s="55">
        <v>267.0</v>
      </c>
      <c r="J390" s="56">
        <f>IFNA(VLOOKUP(V390,'Imported Index'!A:B,2,0),1)</f>
        <v>1</v>
      </c>
      <c r="K390" s="58"/>
      <c r="L390" s="58"/>
      <c r="M390" s="59" t="str">
        <f>ifna(IMAGE("https://pokejungle.net/sprites/typeico/"&amp;lower(VLookup(V390,Type!C:E, 2, 0)&amp;".png")),"")</f>
        <v/>
      </c>
      <c r="N390" s="59" t="str">
        <f>ifna(IMAGE("https://pokejungle.net/sprites/typeico/"&amp;lower(VLookup(V390,Type!C:E, 3, 0)&amp;".png")),"")</f>
        <v/>
      </c>
      <c r="O390" s="60"/>
      <c r="P390" s="60"/>
      <c r="Q390" s="61" t="str">
        <f>ifna(VLookup(V390, Dex!F:K, 3, 0),"")</f>
        <v/>
      </c>
      <c r="R390" s="61">
        <f>ifna(VLookup(V390, Dex!F:K, 4, 0),"")</f>
        <v>267</v>
      </c>
      <c r="S390" s="62">
        <f>ifna(VLookup(V390, Dex!F:K, 5, 0),"")</f>
        <v>20</v>
      </c>
      <c r="T390" s="61" t="str">
        <f>ifna(VLookup(V390, Dex!F:K, 6, 0),"")</f>
        <v/>
      </c>
      <c r="U390" s="63" t="str">
        <f>ifna(VLookup(V390, Dex!F:L, 7, 0),"")</f>
        <v/>
      </c>
      <c r="V390" s="60" t="str">
        <f t="shared" si="1"/>
        <v>beautifly</v>
      </c>
    </row>
    <row r="391" ht="31.5" customHeight="1">
      <c r="A391" s="42">
        <v>390.0</v>
      </c>
      <c r="B391" s="42">
        <v>1.0</v>
      </c>
      <c r="C391" s="42">
        <v>14.0</v>
      </c>
      <c r="D391" s="42">
        <v>22.0</v>
      </c>
      <c r="E391" s="42">
        <v>4.0</v>
      </c>
      <c r="F391" s="42">
        <v>4.0</v>
      </c>
      <c r="G391" s="43" t="str">
        <f>ifna(VLookup(V391,Shiny!B:C, 2, 0),"")</f>
        <v/>
      </c>
      <c r="H391" s="64" t="s">
        <v>380</v>
      </c>
      <c r="I391" s="65">
        <v>267.0</v>
      </c>
      <c r="J391" s="47">
        <f>IFNA(VLOOKUP(V391,'Imported Index'!A:B,2,0),1)</f>
        <v>1</v>
      </c>
      <c r="K391" s="44"/>
      <c r="L391" s="44"/>
      <c r="M391" s="48" t="str">
        <f>ifna(IMAGE("https://pokejungle.net/sprites/typeico/"&amp;lower(VLookup(V391,Type!C:E, 2, 0)&amp;".png")),"")</f>
        <v/>
      </c>
      <c r="N391" s="48" t="str">
        <f>ifna(IMAGE("https://pokejungle.net/sprites/typeico/"&amp;lower(VLookup(V391,Type!C:E, 3, 0)&amp;".png")),"")</f>
        <v/>
      </c>
      <c r="O391" s="66"/>
      <c r="P391" s="42" t="s">
        <v>80</v>
      </c>
      <c r="Q391" s="49" t="str">
        <f>ifna(VLookup(V391, Dex!F:K, 3, 0),"")</f>
        <v/>
      </c>
      <c r="R391" s="49">
        <f>ifna(VLookup(V391, Dex!F:K, 4, 0),"")</f>
        <v>267</v>
      </c>
      <c r="S391" s="50">
        <f>ifna(VLookup(V391, Dex!F:K, 5, 0),"")</f>
        <v>20</v>
      </c>
      <c r="T391" s="49" t="str">
        <f>ifna(VLookup(V391, Dex!F:K, 6, 0),"")</f>
        <v/>
      </c>
      <c r="U391" s="51" t="str">
        <f>ifna(VLookup(V391, Dex!F:L, 7, 0),"")</f>
        <v/>
      </c>
      <c r="V391" s="66" t="str">
        <f t="shared" si="1"/>
        <v>beautifly-f</v>
      </c>
    </row>
    <row r="392" ht="31.5" customHeight="1">
      <c r="A392" s="52">
        <v>391.0</v>
      </c>
      <c r="B392" s="52">
        <v>1.0</v>
      </c>
      <c r="C392" s="52">
        <v>14.0</v>
      </c>
      <c r="D392" s="52">
        <v>23.0</v>
      </c>
      <c r="E392" s="52">
        <v>4.0</v>
      </c>
      <c r="F392" s="52">
        <v>5.0</v>
      </c>
      <c r="G392" s="53" t="str">
        <f>ifna(VLookup(V392,Shiny!B:C, 2, 0),"")</f>
        <v/>
      </c>
      <c r="H392" s="54" t="s">
        <v>381</v>
      </c>
      <c r="I392" s="55">
        <v>268.0</v>
      </c>
      <c r="J392" s="56">
        <f>IFNA(VLOOKUP(V392,'Imported Index'!A:B,2,0),1)</f>
        <v>1</v>
      </c>
      <c r="K392" s="58"/>
      <c r="L392" s="58"/>
      <c r="M392" s="59" t="str">
        <f>ifna(IMAGE("https://pokejungle.net/sprites/typeico/"&amp;lower(VLookup(V392,Type!C:E, 2, 0)&amp;".png")),"")</f>
        <v/>
      </c>
      <c r="N392" s="59" t="str">
        <f>ifna(IMAGE("https://pokejungle.net/sprites/typeico/"&amp;lower(VLookup(V392,Type!C:E, 3, 0)&amp;".png")),"")</f>
        <v/>
      </c>
      <c r="O392" s="60"/>
      <c r="P392" s="60"/>
      <c r="Q392" s="61" t="str">
        <f>ifna(VLookup(V392, Dex!F:K, 3, 0),"")</f>
        <v/>
      </c>
      <c r="R392" s="61">
        <f>ifna(VLookup(V392, Dex!F:K, 4, 0),"")</f>
        <v>268</v>
      </c>
      <c r="S392" s="62">
        <f>ifna(VLookup(V392, Dex!F:K, 5, 0),"")</f>
        <v>21</v>
      </c>
      <c r="T392" s="61" t="str">
        <f>ifna(VLookup(V392, Dex!F:K, 6, 0),"")</f>
        <v/>
      </c>
      <c r="U392" s="63" t="str">
        <f>ifna(VLookup(V392, Dex!F:L, 7, 0),"")</f>
        <v/>
      </c>
      <c r="V392" s="60" t="str">
        <f t="shared" si="1"/>
        <v>cascoon</v>
      </c>
    </row>
    <row r="393" ht="31.5" customHeight="1">
      <c r="A393" s="42">
        <v>392.0</v>
      </c>
      <c r="B393" s="42">
        <v>1.0</v>
      </c>
      <c r="C393" s="42">
        <v>14.0</v>
      </c>
      <c r="D393" s="42">
        <v>24.0</v>
      </c>
      <c r="E393" s="42">
        <v>4.0</v>
      </c>
      <c r="F393" s="42">
        <v>6.0</v>
      </c>
      <c r="G393" s="43" t="str">
        <f>ifna(VLookup(V393,Shiny!B:C, 2, 0),"")</f>
        <v/>
      </c>
      <c r="H393" s="64" t="s">
        <v>382</v>
      </c>
      <c r="I393" s="65">
        <v>269.0</v>
      </c>
      <c r="J393" s="47">
        <f>IFNA(VLOOKUP(V393,'Imported Index'!A:B,2,0),1)</f>
        <v>1</v>
      </c>
      <c r="K393" s="44"/>
      <c r="L393" s="44"/>
      <c r="M393" s="48" t="str">
        <f>ifna(IMAGE("https://pokejungle.net/sprites/typeico/"&amp;lower(VLookup(V393,Type!C:E, 2, 0)&amp;".png")),"")</f>
        <v/>
      </c>
      <c r="N393" s="48" t="str">
        <f>ifna(IMAGE("https://pokejungle.net/sprites/typeico/"&amp;lower(VLookup(V393,Type!C:E, 3, 0)&amp;".png")),"")</f>
        <v/>
      </c>
      <c r="O393" s="66"/>
      <c r="P393" s="66"/>
      <c r="Q393" s="49" t="str">
        <f>ifna(VLookup(V393, Dex!F:K, 3, 0),"")</f>
        <v/>
      </c>
      <c r="R393" s="49">
        <f>ifna(VLookup(V393, Dex!F:K, 4, 0),"")</f>
        <v>269</v>
      </c>
      <c r="S393" s="50">
        <f>ifna(VLookup(V393, Dex!F:K, 5, 0),"")</f>
        <v>22</v>
      </c>
      <c r="T393" s="49" t="str">
        <f>ifna(VLookup(V393, Dex!F:K, 6, 0),"")</f>
        <v/>
      </c>
      <c r="U393" s="51" t="str">
        <f>ifna(VLookup(V393, Dex!F:L, 7, 0),"")</f>
        <v/>
      </c>
      <c r="V393" s="66" t="str">
        <f t="shared" si="1"/>
        <v>dustox</v>
      </c>
    </row>
    <row r="394" ht="31.5" customHeight="1">
      <c r="A394" s="52">
        <v>393.0</v>
      </c>
      <c r="B394" s="52">
        <v>1.0</v>
      </c>
      <c r="C394" s="52">
        <v>14.0</v>
      </c>
      <c r="D394" s="52">
        <v>25.0</v>
      </c>
      <c r="E394" s="52">
        <v>5.0</v>
      </c>
      <c r="F394" s="52">
        <v>1.0</v>
      </c>
      <c r="G394" s="53" t="str">
        <f>ifna(VLookup(V394,Shiny!B:C, 2, 0),"")</f>
        <v/>
      </c>
      <c r="H394" s="54" t="s">
        <v>382</v>
      </c>
      <c r="I394" s="55">
        <v>269.0</v>
      </c>
      <c r="J394" s="56">
        <f>IFNA(VLOOKUP(V394,'Imported Index'!A:B,2,0),1)</f>
        <v>1</v>
      </c>
      <c r="K394" s="58"/>
      <c r="L394" s="58"/>
      <c r="M394" s="59" t="str">
        <f>ifna(IMAGE("https://pokejungle.net/sprites/typeico/"&amp;lower(VLookup(V394,Type!C:E, 2, 0)&amp;".png")),"")</f>
        <v/>
      </c>
      <c r="N394" s="59" t="str">
        <f>ifna(IMAGE("https://pokejungle.net/sprites/typeico/"&amp;lower(VLookup(V394,Type!C:E, 3, 0)&amp;".png")),"")</f>
        <v/>
      </c>
      <c r="O394" s="60"/>
      <c r="P394" s="52" t="s">
        <v>80</v>
      </c>
      <c r="Q394" s="61" t="str">
        <f>ifna(VLookup(V394, Dex!F:K, 3, 0),"")</f>
        <v/>
      </c>
      <c r="R394" s="61">
        <f>ifna(VLookup(V394, Dex!F:K, 4, 0),"")</f>
        <v>269</v>
      </c>
      <c r="S394" s="62">
        <f>ifna(VLookup(V394, Dex!F:K, 5, 0),"")</f>
        <v>22</v>
      </c>
      <c r="T394" s="61" t="str">
        <f>ifna(VLookup(V394, Dex!F:K, 6, 0),"")</f>
        <v/>
      </c>
      <c r="U394" s="63" t="str">
        <f>ifna(VLookup(V394, Dex!F:L, 7, 0),"")</f>
        <v/>
      </c>
      <c r="V394" s="60" t="str">
        <f t="shared" si="1"/>
        <v>dustox-f</v>
      </c>
    </row>
    <row r="395" ht="31.5" customHeight="1">
      <c r="A395" s="42">
        <v>394.0</v>
      </c>
      <c r="B395" s="42">
        <v>1.0</v>
      </c>
      <c r="C395" s="42">
        <v>14.0</v>
      </c>
      <c r="D395" s="42">
        <v>26.0</v>
      </c>
      <c r="E395" s="42">
        <v>5.0</v>
      </c>
      <c r="F395" s="42">
        <v>2.0</v>
      </c>
      <c r="G395" s="43" t="str">
        <f>ifna(VLookup(V395,Shiny!B:C, 2, 0),"")</f>
        <v/>
      </c>
      <c r="H395" s="64" t="s">
        <v>383</v>
      </c>
      <c r="I395" s="65">
        <v>270.0</v>
      </c>
      <c r="J395" s="47">
        <f>IFNA(VLOOKUP(V395,'Imported Index'!A:B,2,0),1)</f>
        <v>1</v>
      </c>
      <c r="K395" s="44"/>
      <c r="L395" s="44"/>
      <c r="M395" s="48" t="str">
        <f>ifna(IMAGE("https://pokejungle.net/sprites/typeico/"&amp;lower(VLookup(V395,Type!C:E, 2, 0)&amp;".png")),"")</f>
        <v/>
      </c>
      <c r="N395" s="48" t="str">
        <f>ifna(IMAGE("https://pokejungle.net/sprites/typeico/"&amp;lower(VLookup(V395,Type!C:E, 3, 0)&amp;".png")),"")</f>
        <v/>
      </c>
      <c r="O395" s="66"/>
      <c r="P395" s="66"/>
      <c r="Q395" s="49">
        <f>ifna(VLookup(V395, Dex!F:K, 3, 0),"")</f>
        <v>36</v>
      </c>
      <c r="R395" s="49">
        <f>ifna(VLookup(V395, Dex!F:K, 4, 0),"")</f>
        <v>270</v>
      </c>
      <c r="S395" s="50" t="str">
        <f>ifna(VLookup(V395, Dex!F:K, 5, 0),"")</f>
        <v/>
      </c>
      <c r="T395" s="49" t="str">
        <f>ifna(VLookup(V395, Dex!F:K, 6, 0),"")</f>
        <v>K104</v>
      </c>
      <c r="U395" s="51" t="str">
        <f>ifna(VLookup(V395, Dex!F:L, 7, 0),"")</f>
        <v/>
      </c>
      <c r="V395" s="66" t="str">
        <f t="shared" si="1"/>
        <v>lotad</v>
      </c>
    </row>
    <row r="396" ht="31.5" customHeight="1">
      <c r="A396" s="52">
        <v>395.0</v>
      </c>
      <c r="B396" s="52">
        <v>1.0</v>
      </c>
      <c r="C396" s="52">
        <v>14.0</v>
      </c>
      <c r="D396" s="52">
        <v>27.0</v>
      </c>
      <c r="E396" s="52">
        <v>5.0</v>
      </c>
      <c r="F396" s="52">
        <v>3.0</v>
      </c>
      <c r="G396" s="53" t="str">
        <f>ifna(VLookup(V396,Shiny!B:C, 2, 0),"")</f>
        <v/>
      </c>
      <c r="H396" s="54" t="s">
        <v>384</v>
      </c>
      <c r="I396" s="55">
        <v>271.0</v>
      </c>
      <c r="J396" s="56">
        <f>IFNA(VLOOKUP(V396,'Imported Index'!A:B,2,0),1)</f>
        <v>1</v>
      </c>
      <c r="K396" s="58"/>
      <c r="L396" s="58"/>
      <c r="M396" s="59" t="str">
        <f>ifna(IMAGE("https://pokejungle.net/sprites/typeico/"&amp;lower(VLookup(V396,Type!C:E, 2, 0)&amp;".png")),"")</f>
        <v/>
      </c>
      <c r="N396" s="59" t="str">
        <f>ifna(IMAGE("https://pokejungle.net/sprites/typeico/"&amp;lower(VLookup(V396,Type!C:E, 3, 0)&amp;".png")),"")</f>
        <v/>
      </c>
      <c r="O396" s="60"/>
      <c r="P396" s="60"/>
      <c r="Q396" s="61">
        <f>ifna(VLookup(V396, Dex!F:K, 3, 0),"")</f>
        <v>37</v>
      </c>
      <c r="R396" s="61">
        <f>ifna(VLookup(V396, Dex!F:K, 4, 0),"")</f>
        <v>271</v>
      </c>
      <c r="S396" s="62" t="str">
        <f>ifna(VLookup(V396, Dex!F:K, 5, 0),"")</f>
        <v/>
      </c>
      <c r="T396" s="61" t="str">
        <f>ifna(VLookup(V396, Dex!F:K, 6, 0),"")</f>
        <v>K105</v>
      </c>
      <c r="U396" s="63" t="str">
        <f>ifna(VLookup(V396, Dex!F:L, 7, 0),"")</f>
        <v/>
      </c>
      <c r="V396" s="60" t="str">
        <f t="shared" si="1"/>
        <v>lombre</v>
      </c>
    </row>
    <row r="397" ht="31.5" customHeight="1">
      <c r="A397" s="42">
        <v>396.0</v>
      </c>
      <c r="B397" s="42">
        <v>1.0</v>
      </c>
      <c r="C397" s="42">
        <v>14.0</v>
      </c>
      <c r="D397" s="42">
        <v>28.0</v>
      </c>
      <c r="E397" s="42">
        <v>5.0</v>
      </c>
      <c r="F397" s="42">
        <v>4.0</v>
      </c>
      <c r="G397" s="43" t="str">
        <f>ifna(VLookup(V397,Shiny!B:C, 2, 0),"")</f>
        <v/>
      </c>
      <c r="H397" s="64" t="s">
        <v>385</v>
      </c>
      <c r="I397" s="65">
        <v>272.0</v>
      </c>
      <c r="J397" s="47">
        <f>IFNA(VLOOKUP(V397,'Imported Index'!A:B,2,0),1)</f>
        <v>1</v>
      </c>
      <c r="K397" s="44"/>
      <c r="L397" s="44"/>
      <c r="M397" s="48" t="str">
        <f>ifna(IMAGE("https://pokejungle.net/sprites/typeico/"&amp;lower(VLookup(V397,Type!C:E, 2, 0)&amp;".png")),"")</f>
        <v/>
      </c>
      <c r="N397" s="48" t="str">
        <f>ifna(IMAGE("https://pokejungle.net/sprites/typeico/"&amp;lower(VLookup(V397,Type!C:E, 3, 0)&amp;".png")),"")</f>
        <v/>
      </c>
      <c r="O397" s="66"/>
      <c r="P397" s="66"/>
      <c r="Q397" s="49">
        <f>ifna(VLookup(V397, Dex!F:K, 3, 0),"")</f>
        <v>38</v>
      </c>
      <c r="R397" s="49">
        <f>ifna(VLookup(V397, Dex!F:K, 4, 0),"")</f>
        <v>272</v>
      </c>
      <c r="S397" s="50" t="str">
        <f>ifna(VLookup(V397, Dex!F:K, 5, 0),"")</f>
        <v/>
      </c>
      <c r="T397" s="49" t="str">
        <f>ifna(VLookup(V397, Dex!F:K, 6, 0),"")</f>
        <v>K106</v>
      </c>
      <c r="U397" s="51" t="str">
        <f>ifna(VLookup(V397, Dex!F:L, 7, 0),"")</f>
        <v/>
      </c>
      <c r="V397" s="66" t="str">
        <f t="shared" si="1"/>
        <v>ludicolo</v>
      </c>
    </row>
    <row r="398" ht="31.5" customHeight="1">
      <c r="A398" s="52">
        <v>397.0</v>
      </c>
      <c r="B398" s="52">
        <v>1.0</v>
      </c>
      <c r="C398" s="52">
        <v>14.0</v>
      </c>
      <c r="D398" s="52">
        <v>29.0</v>
      </c>
      <c r="E398" s="52">
        <v>5.0</v>
      </c>
      <c r="F398" s="52">
        <v>5.0</v>
      </c>
      <c r="G398" s="53" t="str">
        <f>ifna(VLookup(V398,Shiny!B:C, 2, 0),"")</f>
        <v/>
      </c>
      <c r="H398" s="54" t="s">
        <v>385</v>
      </c>
      <c r="I398" s="55">
        <v>272.0</v>
      </c>
      <c r="J398" s="56">
        <f>IFNA(VLOOKUP(V398,'Imported Index'!A:B,2,0),1)</f>
        <v>1</v>
      </c>
      <c r="K398" s="58"/>
      <c r="L398" s="58"/>
      <c r="M398" s="59" t="str">
        <f>ifna(IMAGE("https://pokejungle.net/sprites/typeico/"&amp;lower(VLookup(V398,Type!C:E, 2, 0)&amp;".png")),"")</f>
        <v/>
      </c>
      <c r="N398" s="59" t="str">
        <f>ifna(IMAGE("https://pokejungle.net/sprites/typeico/"&amp;lower(VLookup(V398,Type!C:E, 3, 0)&amp;".png")),"")</f>
        <v/>
      </c>
      <c r="O398" s="60"/>
      <c r="P398" s="52" t="s">
        <v>80</v>
      </c>
      <c r="Q398" s="61">
        <f>ifna(VLookup(V398, Dex!F:K, 3, 0),"")</f>
        <v>38</v>
      </c>
      <c r="R398" s="61">
        <f>ifna(VLookup(V398, Dex!F:K, 4, 0),"")</f>
        <v>272</v>
      </c>
      <c r="S398" s="62" t="str">
        <f>ifna(VLookup(V398, Dex!F:K, 5, 0),"")</f>
        <v/>
      </c>
      <c r="T398" s="61" t="str">
        <f>ifna(VLookup(V398, Dex!F:K, 6, 0),"")</f>
        <v>K106</v>
      </c>
      <c r="U398" s="63" t="str">
        <f>ifna(VLookup(V398, Dex!F:L, 7, 0),"")</f>
        <v/>
      </c>
      <c r="V398" s="60" t="str">
        <f t="shared" si="1"/>
        <v>ludicolo-f</v>
      </c>
    </row>
    <row r="399" ht="31.5" customHeight="1">
      <c r="A399" s="42">
        <v>398.0</v>
      </c>
      <c r="B399" s="42">
        <v>1.0</v>
      </c>
      <c r="C399" s="42">
        <v>14.0</v>
      </c>
      <c r="D399" s="42">
        <v>30.0</v>
      </c>
      <c r="E399" s="42">
        <v>5.0</v>
      </c>
      <c r="F399" s="42">
        <v>6.0</v>
      </c>
      <c r="G399" s="43" t="str">
        <f>ifna(VLookup(V399,Shiny!B:C, 2, 0),"")</f>
        <v/>
      </c>
      <c r="H399" s="64" t="s">
        <v>386</v>
      </c>
      <c r="I399" s="65">
        <v>273.0</v>
      </c>
      <c r="J399" s="47">
        <f>IFNA(VLOOKUP(V399,'Imported Index'!A:B,2,0),1)</f>
        <v>1</v>
      </c>
      <c r="K399" s="44"/>
      <c r="L399" s="44"/>
      <c r="M399" s="48" t="str">
        <f>ifna(IMAGE("https://pokejungle.net/sprites/typeico/"&amp;lower(VLookup(V399,Type!C:E, 2, 0)&amp;".png")),"")</f>
        <v/>
      </c>
      <c r="N399" s="48" t="str">
        <f>ifna(IMAGE("https://pokejungle.net/sprites/typeico/"&amp;lower(VLookup(V399,Type!C:E, 3, 0)&amp;".png")),"")</f>
        <v/>
      </c>
      <c r="O399" s="66"/>
      <c r="P399" s="66"/>
      <c r="Q399" s="49">
        <f>ifna(VLookup(V399, Dex!F:K, 3, 0),"")</f>
        <v>39</v>
      </c>
      <c r="R399" s="49">
        <f>ifna(VLookup(V399, Dex!F:K, 4, 0),"")</f>
        <v>273</v>
      </c>
      <c r="S399" s="50" t="str">
        <f>ifna(VLookup(V399, Dex!F:K, 5, 0),"")</f>
        <v/>
      </c>
      <c r="T399" s="49" t="str">
        <f>ifna(VLookup(V399, Dex!F:K, 6, 0),"")</f>
        <v>K054</v>
      </c>
      <c r="U399" s="51" t="str">
        <f>ifna(VLookup(V399, Dex!F:L, 7, 0),"")</f>
        <v/>
      </c>
      <c r="V399" s="66" t="str">
        <f t="shared" si="1"/>
        <v>seedot</v>
      </c>
    </row>
    <row r="400" ht="31.5" customHeight="1">
      <c r="A400" s="52">
        <v>399.0</v>
      </c>
      <c r="B400" s="52">
        <v>1.0</v>
      </c>
      <c r="C400" s="52">
        <v>15.0</v>
      </c>
      <c r="D400" s="52">
        <v>1.0</v>
      </c>
      <c r="E400" s="52">
        <v>1.0</v>
      </c>
      <c r="F400" s="52">
        <v>1.0</v>
      </c>
      <c r="G400" s="53" t="str">
        <f>ifna(VLookup(V400,Shiny!B:C, 2, 0),"")</f>
        <v/>
      </c>
      <c r="H400" s="54" t="s">
        <v>387</v>
      </c>
      <c r="I400" s="55">
        <v>274.0</v>
      </c>
      <c r="J400" s="56">
        <f>IFNA(VLOOKUP(V400,'Imported Index'!A:B,2,0),1)</f>
        <v>1</v>
      </c>
      <c r="K400" s="58"/>
      <c r="L400" s="58"/>
      <c r="M400" s="59" t="str">
        <f>ifna(IMAGE("https://pokejungle.net/sprites/typeico/"&amp;lower(VLookup(V400,Type!C:E, 2, 0)&amp;".png")),"")</f>
        <v/>
      </c>
      <c r="N400" s="59" t="str">
        <f>ifna(IMAGE("https://pokejungle.net/sprites/typeico/"&amp;lower(VLookup(V400,Type!C:E, 3, 0)&amp;".png")),"")</f>
        <v/>
      </c>
      <c r="O400" s="60"/>
      <c r="P400" s="60"/>
      <c r="Q400" s="61">
        <f>ifna(VLookup(V400, Dex!F:K, 3, 0),"")</f>
        <v>40</v>
      </c>
      <c r="R400" s="61">
        <f>ifna(VLookup(V400, Dex!F:K, 4, 0),"")</f>
        <v>274</v>
      </c>
      <c r="S400" s="62" t="str">
        <f>ifna(VLookup(V400, Dex!F:K, 5, 0),"")</f>
        <v/>
      </c>
      <c r="T400" s="61" t="str">
        <f>ifna(VLookup(V400, Dex!F:K, 6, 0),"")</f>
        <v>K055</v>
      </c>
      <c r="U400" s="63" t="str">
        <f>ifna(VLookup(V400, Dex!F:L, 7, 0),"")</f>
        <v/>
      </c>
      <c r="V400" s="60" t="str">
        <f t="shared" si="1"/>
        <v>nuzleaf</v>
      </c>
    </row>
    <row r="401" ht="31.5" customHeight="1">
      <c r="A401" s="42">
        <v>400.0</v>
      </c>
      <c r="B401" s="42">
        <v>1.0</v>
      </c>
      <c r="C401" s="42">
        <v>15.0</v>
      </c>
      <c r="D401" s="42">
        <v>2.0</v>
      </c>
      <c r="E401" s="42">
        <v>1.0</v>
      </c>
      <c r="F401" s="42">
        <v>2.0</v>
      </c>
      <c r="G401" s="43" t="str">
        <f>ifna(VLookup(V401,Shiny!B:C, 2, 0),"")</f>
        <v/>
      </c>
      <c r="H401" s="64" t="s">
        <v>387</v>
      </c>
      <c r="I401" s="65">
        <v>274.0</v>
      </c>
      <c r="J401" s="47">
        <f>IFNA(VLOOKUP(V401,'Imported Index'!A:B,2,0),1)</f>
        <v>1</v>
      </c>
      <c r="K401" s="69"/>
      <c r="L401" s="67"/>
      <c r="M401" s="48" t="str">
        <f>ifna(IMAGE("https://pokejungle.net/sprites/typeico/"&amp;lower(VLookup(V401,Type!C:E, 2, 0)&amp;".png")),"")</f>
        <v/>
      </c>
      <c r="N401" s="48" t="str">
        <f>ifna(IMAGE("https://pokejungle.net/sprites/typeico/"&amp;lower(VLookup(V401,Type!C:E, 3, 0)&amp;".png")),"")</f>
        <v/>
      </c>
      <c r="O401" s="66"/>
      <c r="P401" s="42" t="s">
        <v>80</v>
      </c>
      <c r="Q401" s="49">
        <f>ifna(VLookup(V401, Dex!F:K, 3, 0),"")</f>
        <v>40</v>
      </c>
      <c r="R401" s="49">
        <f>ifna(VLookup(V401, Dex!F:K, 4, 0),"")</f>
        <v>274</v>
      </c>
      <c r="S401" s="50" t="str">
        <f>ifna(VLookup(V401, Dex!F:K, 5, 0),"")</f>
        <v/>
      </c>
      <c r="T401" s="49" t="str">
        <f>ifna(VLookup(V401, Dex!F:K, 6, 0),"")</f>
        <v>K055</v>
      </c>
      <c r="U401" s="51" t="str">
        <f>ifna(VLookup(V401, Dex!F:L, 7, 0),"")</f>
        <v/>
      </c>
      <c r="V401" s="66" t="str">
        <f t="shared" si="1"/>
        <v>nuzleaf-f</v>
      </c>
    </row>
    <row r="402" ht="31.5" customHeight="1">
      <c r="A402" s="52">
        <v>401.0</v>
      </c>
      <c r="B402" s="52">
        <v>1.0</v>
      </c>
      <c r="C402" s="52">
        <v>15.0</v>
      </c>
      <c r="D402" s="52">
        <v>3.0</v>
      </c>
      <c r="E402" s="52">
        <v>1.0</v>
      </c>
      <c r="F402" s="52">
        <v>3.0</v>
      </c>
      <c r="G402" s="53" t="str">
        <f>ifna(VLookup(V402,Shiny!B:C, 2, 0),"")</f>
        <v/>
      </c>
      <c r="H402" s="54" t="s">
        <v>388</v>
      </c>
      <c r="I402" s="55">
        <v>275.0</v>
      </c>
      <c r="J402" s="56">
        <f>IFNA(VLOOKUP(V402,'Imported Index'!A:B,2,0),1)</f>
        <v>1</v>
      </c>
      <c r="K402" s="58"/>
      <c r="L402" s="58"/>
      <c r="M402" s="59" t="str">
        <f>ifna(IMAGE("https://pokejungle.net/sprites/typeico/"&amp;lower(VLookup(V402,Type!C:E, 2, 0)&amp;".png")),"")</f>
        <v/>
      </c>
      <c r="N402" s="59" t="str">
        <f>ifna(IMAGE("https://pokejungle.net/sprites/typeico/"&amp;lower(VLookup(V402,Type!C:E, 3, 0)&amp;".png")),"")</f>
        <v/>
      </c>
      <c r="O402" s="60"/>
      <c r="P402" s="60"/>
      <c r="Q402" s="61">
        <f>ifna(VLookup(V402, Dex!F:K, 3, 0),"")</f>
        <v>41</v>
      </c>
      <c r="R402" s="61">
        <f>ifna(VLookup(V402, Dex!F:K, 4, 0),"")</f>
        <v>275</v>
      </c>
      <c r="S402" s="62" t="str">
        <f>ifna(VLookup(V402, Dex!F:K, 5, 0),"")</f>
        <v/>
      </c>
      <c r="T402" s="61" t="str">
        <f>ifna(VLookup(V402, Dex!F:K, 6, 0),"")</f>
        <v>K056</v>
      </c>
      <c r="U402" s="63" t="str">
        <f>ifna(VLookup(V402, Dex!F:L, 7, 0),"")</f>
        <v/>
      </c>
      <c r="V402" s="60" t="str">
        <f t="shared" si="1"/>
        <v>shiftry</v>
      </c>
    </row>
    <row r="403" ht="31.5" customHeight="1">
      <c r="A403" s="42">
        <v>402.0</v>
      </c>
      <c r="B403" s="42">
        <v>1.0</v>
      </c>
      <c r="C403" s="42">
        <v>15.0</v>
      </c>
      <c r="D403" s="42">
        <v>4.0</v>
      </c>
      <c r="E403" s="42">
        <v>1.0</v>
      </c>
      <c r="F403" s="42">
        <v>4.0</v>
      </c>
      <c r="G403" s="43" t="str">
        <f>ifna(VLookup(V403,Shiny!B:C, 2, 0),"")</f>
        <v/>
      </c>
      <c r="H403" s="64" t="s">
        <v>388</v>
      </c>
      <c r="I403" s="65">
        <v>275.0</v>
      </c>
      <c r="J403" s="47">
        <f>IFNA(VLOOKUP(V403,'Imported Index'!A:B,2,0),1)</f>
        <v>1</v>
      </c>
      <c r="K403" s="44"/>
      <c r="L403" s="44"/>
      <c r="M403" s="48" t="str">
        <f>ifna(IMAGE("https://pokejungle.net/sprites/typeico/"&amp;lower(VLookup(V403,Type!C:E, 2, 0)&amp;".png")),"")</f>
        <v/>
      </c>
      <c r="N403" s="48" t="str">
        <f>ifna(IMAGE("https://pokejungle.net/sprites/typeico/"&amp;lower(VLookup(V403,Type!C:E, 3, 0)&amp;".png")),"")</f>
        <v/>
      </c>
      <c r="O403" s="66"/>
      <c r="P403" s="42" t="s">
        <v>80</v>
      </c>
      <c r="Q403" s="49">
        <f>ifna(VLookup(V403, Dex!F:K, 3, 0),"")</f>
        <v>41</v>
      </c>
      <c r="R403" s="49">
        <f>ifna(VLookup(V403, Dex!F:K, 4, 0),"")</f>
        <v>275</v>
      </c>
      <c r="S403" s="50" t="str">
        <f>ifna(VLookup(V403, Dex!F:K, 5, 0),"")</f>
        <v/>
      </c>
      <c r="T403" s="49" t="str">
        <f>ifna(VLookup(V403, Dex!F:K, 6, 0),"")</f>
        <v>K056</v>
      </c>
      <c r="U403" s="51" t="str">
        <f>ifna(VLookup(V403, Dex!F:L, 7, 0),"")</f>
        <v/>
      </c>
      <c r="V403" s="66" t="str">
        <f t="shared" si="1"/>
        <v>shiftry-f</v>
      </c>
    </row>
    <row r="404" ht="31.5" customHeight="1">
      <c r="A404" s="52">
        <v>403.0</v>
      </c>
      <c r="B404" s="52">
        <v>1.0</v>
      </c>
      <c r="C404" s="52">
        <v>15.0</v>
      </c>
      <c r="D404" s="52">
        <v>5.0</v>
      </c>
      <c r="E404" s="52">
        <v>1.0</v>
      </c>
      <c r="F404" s="52">
        <v>5.0</v>
      </c>
      <c r="G404" s="53" t="str">
        <f>ifna(VLookup(V404,Shiny!B:C, 2, 0),"")</f>
        <v/>
      </c>
      <c r="H404" s="54" t="s">
        <v>389</v>
      </c>
      <c r="I404" s="55">
        <v>276.0</v>
      </c>
      <c r="J404" s="56">
        <f>IFNA(VLOOKUP(V404,'Imported Index'!A:B,2,0),1)</f>
        <v>1</v>
      </c>
      <c r="K404" s="57"/>
      <c r="L404" s="58"/>
      <c r="M404" s="59" t="str">
        <f>ifna(IMAGE("https://pokejungle.net/sprites/typeico/"&amp;lower(VLookup(V404,Type!C:E, 2, 0)&amp;".png")),"")</f>
        <v/>
      </c>
      <c r="N404" s="59" t="str">
        <f>ifna(IMAGE("https://pokejungle.net/sprites/typeico/"&amp;lower(VLookup(V404,Type!C:E, 3, 0)&amp;".png")),"")</f>
        <v/>
      </c>
      <c r="O404" s="60"/>
      <c r="P404" s="60"/>
      <c r="Q404" s="61" t="str">
        <f>ifna(VLookup(V404, Dex!F:K, 3, 0),"")</f>
        <v/>
      </c>
      <c r="R404" s="61">
        <f>ifna(VLookup(V404, Dex!F:K, 4, 0),"")</f>
        <v>276</v>
      </c>
      <c r="S404" s="62" t="str">
        <f>ifna(VLookup(V404, Dex!F:K, 5, 0),"")</f>
        <v/>
      </c>
      <c r="T404" s="61" t="str">
        <f>ifna(VLookup(V404, Dex!F:K, 6, 0),"")</f>
        <v/>
      </c>
      <c r="U404" s="63" t="str">
        <f>ifna(VLookup(V404, Dex!F:L, 7, 0),"")</f>
        <v/>
      </c>
      <c r="V404" s="60" t="str">
        <f t="shared" si="1"/>
        <v>taillow</v>
      </c>
    </row>
    <row r="405" ht="31.5" customHeight="1">
      <c r="A405" s="42">
        <v>404.0</v>
      </c>
      <c r="B405" s="42">
        <v>1.0</v>
      </c>
      <c r="C405" s="42">
        <v>15.0</v>
      </c>
      <c r="D405" s="42">
        <v>6.0</v>
      </c>
      <c r="E405" s="42">
        <v>1.0</v>
      </c>
      <c r="F405" s="42">
        <v>6.0</v>
      </c>
      <c r="G405" s="43" t="str">
        <f>ifna(VLookup(V405,Shiny!B:C, 2, 0),"")</f>
        <v/>
      </c>
      <c r="H405" s="64" t="s">
        <v>390</v>
      </c>
      <c r="I405" s="65">
        <v>277.0</v>
      </c>
      <c r="J405" s="47">
        <f>IFNA(VLOOKUP(V405,'Imported Index'!A:B,2,0),1)</f>
        <v>1</v>
      </c>
      <c r="K405" s="44"/>
      <c r="L405" s="44"/>
      <c r="M405" s="48" t="str">
        <f>ifna(IMAGE("https://pokejungle.net/sprites/typeico/"&amp;lower(VLookup(V405,Type!C:E, 2, 0)&amp;".png")),"")</f>
        <v/>
      </c>
      <c r="N405" s="48" t="str">
        <f>ifna(IMAGE("https://pokejungle.net/sprites/typeico/"&amp;lower(VLookup(V405,Type!C:E, 3, 0)&amp;".png")),"")</f>
        <v/>
      </c>
      <c r="O405" s="66"/>
      <c r="P405" s="66"/>
      <c r="Q405" s="49" t="str">
        <f>ifna(VLookup(V405, Dex!F:K, 3, 0),"")</f>
        <v/>
      </c>
      <c r="R405" s="49">
        <f>ifna(VLookup(V405, Dex!F:K, 4, 0),"")</f>
        <v>277</v>
      </c>
      <c r="S405" s="50" t="str">
        <f>ifna(VLookup(V405, Dex!F:K, 5, 0),"")</f>
        <v/>
      </c>
      <c r="T405" s="49" t="str">
        <f>ifna(VLookup(V405, Dex!F:K, 6, 0),"")</f>
        <v/>
      </c>
      <c r="U405" s="51" t="str">
        <f>ifna(VLookup(V405, Dex!F:L, 7, 0),"")</f>
        <v/>
      </c>
      <c r="V405" s="66" t="str">
        <f t="shared" si="1"/>
        <v>swellow</v>
      </c>
    </row>
    <row r="406" ht="31.5" customHeight="1">
      <c r="A406" s="52">
        <v>405.0</v>
      </c>
      <c r="B406" s="52">
        <v>1.0</v>
      </c>
      <c r="C406" s="52">
        <v>15.0</v>
      </c>
      <c r="D406" s="52">
        <v>7.0</v>
      </c>
      <c r="E406" s="52">
        <v>2.0</v>
      </c>
      <c r="F406" s="52">
        <v>1.0</v>
      </c>
      <c r="G406" s="53" t="str">
        <f>ifna(VLookup(V406,Shiny!B:C, 2, 0),"")</f>
        <v/>
      </c>
      <c r="H406" s="54" t="s">
        <v>391</v>
      </c>
      <c r="I406" s="55">
        <v>278.0</v>
      </c>
      <c r="J406" s="56">
        <f>IFNA(VLOOKUP(V406,'Imported Index'!A:B,2,0),1)</f>
        <v>1</v>
      </c>
      <c r="K406" s="68"/>
      <c r="L406" s="58"/>
      <c r="M406" s="59" t="str">
        <f>ifna(IMAGE("https://pokejungle.net/sprites/typeico/"&amp;lower(VLookup(V406,Type!C:E, 2, 0)&amp;".png")),"")</f>
        <v/>
      </c>
      <c r="N406" s="59" t="str">
        <f>ifna(IMAGE("https://pokejungle.net/sprites/typeico/"&amp;lower(VLookup(V406,Type!C:E, 3, 0)&amp;".png")),"")</f>
        <v/>
      </c>
      <c r="O406" s="60"/>
      <c r="P406" s="60"/>
      <c r="Q406" s="61">
        <f>ifna(VLookup(V406, Dex!F:K, 3, 0),"")</f>
        <v>62</v>
      </c>
      <c r="R406" s="61">
        <f>ifna(VLookup(V406, Dex!F:K, 4, 0),"")</f>
        <v>278</v>
      </c>
      <c r="S406" s="62" t="str">
        <f>ifna(VLookup(V406, Dex!F:K, 5, 0),"")</f>
        <v/>
      </c>
      <c r="T406" s="61" t="str">
        <f>ifna(VLookup(V406, Dex!F:K, 6, 0),"")</f>
        <v>P132</v>
      </c>
      <c r="U406" s="63" t="str">
        <f>ifna(VLookup(V406, Dex!F:L, 7, 0),"")</f>
        <v/>
      </c>
      <c r="V406" s="60" t="str">
        <f t="shared" si="1"/>
        <v>wingull</v>
      </c>
    </row>
    <row r="407" ht="31.5" customHeight="1">
      <c r="A407" s="42">
        <v>406.0</v>
      </c>
      <c r="B407" s="42">
        <v>1.0</v>
      </c>
      <c r="C407" s="42">
        <v>15.0</v>
      </c>
      <c r="D407" s="42">
        <v>8.0</v>
      </c>
      <c r="E407" s="42">
        <v>2.0</v>
      </c>
      <c r="F407" s="42">
        <v>2.0</v>
      </c>
      <c r="G407" s="43" t="str">
        <f>ifna(VLookup(V407,Shiny!B:C, 2, 0),"")</f>
        <v/>
      </c>
      <c r="H407" s="64" t="s">
        <v>392</v>
      </c>
      <c r="I407" s="65">
        <v>279.0</v>
      </c>
      <c r="J407" s="47">
        <f>IFNA(VLOOKUP(V407,'Imported Index'!A:B,2,0),1)</f>
        <v>1</v>
      </c>
      <c r="K407" s="69"/>
      <c r="L407" s="44"/>
      <c r="M407" s="48" t="str">
        <f>ifna(IMAGE("https://pokejungle.net/sprites/typeico/"&amp;lower(VLookup(V407,Type!C:E, 2, 0)&amp;".png")),"")</f>
        <v/>
      </c>
      <c r="N407" s="48" t="str">
        <f>ifna(IMAGE("https://pokejungle.net/sprites/typeico/"&amp;lower(VLookup(V407,Type!C:E, 3, 0)&amp;".png")),"")</f>
        <v/>
      </c>
      <c r="O407" s="66"/>
      <c r="P407" s="66"/>
      <c r="Q407" s="49">
        <f>ifna(VLookup(V407, Dex!F:K, 3, 0),"")</f>
        <v>63</v>
      </c>
      <c r="R407" s="49">
        <f>ifna(VLookup(V407, Dex!F:K, 4, 0),"")</f>
        <v>279</v>
      </c>
      <c r="S407" s="50" t="str">
        <f>ifna(VLookup(V407, Dex!F:K, 5, 0),"")</f>
        <v/>
      </c>
      <c r="T407" s="49" t="str">
        <f>ifna(VLookup(V407, Dex!F:K, 6, 0),"")</f>
        <v>P133</v>
      </c>
      <c r="U407" s="51" t="str">
        <f>ifna(VLookup(V407, Dex!F:L, 7, 0),"")</f>
        <v/>
      </c>
      <c r="V407" s="66" t="str">
        <f t="shared" si="1"/>
        <v>pelipper</v>
      </c>
    </row>
    <row r="408" ht="31.5" customHeight="1">
      <c r="A408" s="52">
        <v>407.0</v>
      </c>
      <c r="B408" s="52">
        <v>1.0</v>
      </c>
      <c r="C408" s="52">
        <v>15.0</v>
      </c>
      <c r="D408" s="52">
        <v>9.0</v>
      </c>
      <c r="E408" s="52">
        <v>2.0</v>
      </c>
      <c r="F408" s="52">
        <v>3.0</v>
      </c>
      <c r="G408" s="53" t="str">
        <f>ifna(VLookup(V408,Shiny!B:C, 2, 0),"")</f>
        <v/>
      </c>
      <c r="H408" s="54" t="s">
        <v>393</v>
      </c>
      <c r="I408" s="55">
        <v>280.0</v>
      </c>
      <c r="J408" s="56">
        <f>IFNA(VLOOKUP(V408,'Imported Index'!A:B,2,0),1)</f>
        <v>1</v>
      </c>
      <c r="K408" s="68"/>
      <c r="L408" s="58"/>
      <c r="M408" s="59" t="str">
        <f>ifna(IMAGE("https://pokejungle.net/sprites/typeico/"&amp;lower(VLookup(V408,Type!C:E, 2, 0)&amp;".png")),"")</f>
        <v/>
      </c>
      <c r="N408" s="59" t="str">
        <f>ifna(IMAGE("https://pokejungle.net/sprites/typeico/"&amp;lower(VLookup(V408,Type!C:E, 3, 0)&amp;".png")),"")</f>
        <v/>
      </c>
      <c r="O408" s="60"/>
      <c r="P408" s="60"/>
      <c r="Q408" s="61">
        <f>ifna(VLookup(V408, Dex!F:K, 3, 0),"")</f>
        <v>120</v>
      </c>
      <c r="R408" s="61">
        <f>ifna(VLookup(V408, Dex!F:K, 4, 0),"")</f>
        <v>280</v>
      </c>
      <c r="S408" s="62">
        <f>ifna(VLookup(V408, Dex!F:K, 5, 0),"")</f>
        <v>101</v>
      </c>
      <c r="T408" s="61" t="str">
        <f>ifna(VLookup(V408, Dex!F:K, 6, 0),"")</f>
        <v>P062</v>
      </c>
      <c r="U408" s="63">
        <f>ifna(VLookup(V408, Dex!F:L, 7, 0),"")</f>
        <v>87</v>
      </c>
      <c r="V408" s="60" t="str">
        <f t="shared" si="1"/>
        <v>ralts</v>
      </c>
    </row>
    <row r="409" ht="31.5" customHeight="1">
      <c r="A409" s="42">
        <v>408.0</v>
      </c>
      <c r="B409" s="42">
        <v>1.0</v>
      </c>
      <c r="C409" s="42">
        <v>15.0</v>
      </c>
      <c r="D409" s="42">
        <v>10.0</v>
      </c>
      <c r="E409" s="42">
        <v>2.0</v>
      </c>
      <c r="F409" s="42">
        <v>4.0</v>
      </c>
      <c r="G409" s="43" t="str">
        <f>ifna(VLookup(V409,Shiny!B:C, 2, 0),"")</f>
        <v/>
      </c>
      <c r="H409" s="64" t="s">
        <v>394</v>
      </c>
      <c r="I409" s="65">
        <v>281.0</v>
      </c>
      <c r="J409" s="47">
        <f>IFNA(VLOOKUP(V409,'Imported Index'!A:B,2,0),1)</f>
        <v>1</v>
      </c>
      <c r="K409" s="69"/>
      <c r="L409" s="44"/>
      <c r="M409" s="48" t="str">
        <f>ifna(IMAGE("https://pokejungle.net/sprites/typeico/"&amp;lower(VLookup(V409,Type!C:E, 2, 0)&amp;".png")),"")</f>
        <v/>
      </c>
      <c r="N409" s="48" t="str">
        <f>ifna(IMAGE("https://pokejungle.net/sprites/typeico/"&amp;lower(VLookup(V409,Type!C:E, 3, 0)&amp;".png")),"")</f>
        <v/>
      </c>
      <c r="O409" s="66"/>
      <c r="P409" s="66"/>
      <c r="Q409" s="49">
        <f>ifna(VLookup(V409, Dex!F:K, 3, 0),"")</f>
        <v>121</v>
      </c>
      <c r="R409" s="49">
        <f>ifna(VLookup(V409, Dex!F:K, 4, 0),"")</f>
        <v>281</v>
      </c>
      <c r="S409" s="50">
        <f>ifna(VLookup(V409, Dex!F:K, 5, 0),"")</f>
        <v>102</v>
      </c>
      <c r="T409" s="49" t="str">
        <f>ifna(VLookup(V409, Dex!F:K, 6, 0),"")</f>
        <v>P063</v>
      </c>
      <c r="U409" s="51">
        <f>ifna(VLookup(V409, Dex!F:L, 7, 0),"")</f>
        <v>88</v>
      </c>
      <c r="V409" s="66" t="str">
        <f t="shared" si="1"/>
        <v>kirlia</v>
      </c>
    </row>
    <row r="410" ht="31.5" customHeight="1">
      <c r="A410" s="52">
        <v>409.0</v>
      </c>
      <c r="B410" s="52">
        <v>1.0</v>
      </c>
      <c r="C410" s="52">
        <v>15.0</v>
      </c>
      <c r="D410" s="52">
        <v>11.0</v>
      </c>
      <c r="E410" s="52">
        <v>2.0</v>
      </c>
      <c r="F410" s="52">
        <v>5.0</v>
      </c>
      <c r="G410" s="53" t="str">
        <f>ifna(VLookup(V410,Shiny!B:C, 2, 0),"")</f>
        <v/>
      </c>
      <c r="H410" s="54" t="s">
        <v>395</v>
      </c>
      <c r="I410" s="55">
        <v>282.0</v>
      </c>
      <c r="J410" s="56">
        <f>IFNA(VLOOKUP(V410,'Imported Index'!A:B,2,0),1)</f>
        <v>1</v>
      </c>
      <c r="K410" s="68"/>
      <c r="L410" s="58"/>
      <c r="M410" s="59" t="str">
        <f>ifna(IMAGE("https://pokejungle.net/sprites/typeico/"&amp;lower(VLookup(V410,Type!C:E, 2, 0)&amp;".png")),"")</f>
        <v/>
      </c>
      <c r="N410" s="59" t="str">
        <f>ifna(IMAGE("https://pokejungle.net/sprites/typeico/"&amp;lower(VLookup(V410,Type!C:E, 3, 0)&amp;".png")),"")</f>
        <v/>
      </c>
      <c r="O410" s="60"/>
      <c r="P410" s="60"/>
      <c r="Q410" s="61">
        <f>ifna(VLookup(V410, Dex!F:K, 3, 0),"")</f>
        <v>122</v>
      </c>
      <c r="R410" s="61">
        <f>ifna(VLookup(V410, Dex!F:K, 4, 0),"")</f>
        <v>282</v>
      </c>
      <c r="S410" s="62">
        <f>ifna(VLookup(V410, Dex!F:K, 5, 0),"")</f>
        <v>103</v>
      </c>
      <c r="T410" s="61" t="str">
        <f>ifna(VLookup(V410, Dex!F:K, 6, 0),"")</f>
        <v>P064</v>
      </c>
      <c r="U410" s="63">
        <f>ifna(VLookup(V410, Dex!F:L, 7, 0),"")</f>
        <v>89</v>
      </c>
      <c r="V410" s="60" t="str">
        <f t="shared" si="1"/>
        <v>gardevoir</v>
      </c>
    </row>
    <row r="411" ht="31.5" customHeight="1">
      <c r="A411" s="42">
        <v>410.0</v>
      </c>
      <c r="B411" s="42">
        <v>1.0</v>
      </c>
      <c r="C411" s="42">
        <v>15.0</v>
      </c>
      <c r="D411" s="42">
        <v>12.0</v>
      </c>
      <c r="E411" s="42">
        <v>2.0</v>
      </c>
      <c r="F411" s="42">
        <v>6.0</v>
      </c>
      <c r="G411" s="43" t="str">
        <f>ifna(VLookup(V411,Shiny!B:C, 2, 0),"")</f>
        <v/>
      </c>
      <c r="H411" s="64" t="s">
        <v>396</v>
      </c>
      <c r="I411" s="65">
        <v>283.0</v>
      </c>
      <c r="J411" s="47">
        <f>IFNA(VLOOKUP(V411,'Imported Index'!A:B,2,0),1)</f>
        <v>1</v>
      </c>
      <c r="K411" s="69"/>
      <c r="L411" s="44"/>
      <c r="M411" s="48" t="str">
        <f>ifna(IMAGE("https://pokejungle.net/sprites/typeico/"&amp;lower(VLookup(V411,Type!C:E, 2, 0)&amp;".png")),"")</f>
        <v/>
      </c>
      <c r="N411" s="48" t="str">
        <f>ifna(IMAGE("https://pokejungle.net/sprites/typeico/"&amp;lower(VLookup(V411,Type!C:E, 3, 0)&amp;".png")),"")</f>
        <v/>
      </c>
      <c r="O411" s="66"/>
      <c r="P411" s="66"/>
      <c r="Q411" s="49" t="str">
        <f>ifna(VLookup(V411, Dex!F:K, 3, 0),"")</f>
        <v/>
      </c>
      <c r="R411" s="49">
        <f>ifna(VLookup(V411, Dex!F:K, 4, 0),"")</f>
        <v>283</v>
      </c>
      <c r="S411" s="50" t="str">
        <f>ifna(VLookup(V411, Dex!F:K, 5, 0),"")</f>
        <v/>
      </c>
      <c r="T411" s="49" t="str">
        <f>ifna(VLookup(V411, Dex!F:K, 6, 0),"")</f>
        <v>P049</v>
      </c>
      <c r="U411" s="51" t="str">
        <f>ifna(VLookup(V411, Dex!F:L, 7, 0),"")</f>
        <v/>
      </c>
      <c r="V411" s="66" t="str">
        <f t="shared" si="1"/>
        <v>surskit</v>
      </c>
    </row>
    <row r="412" ht="31.5" customHeight="1">
      <c r="A412" s="52">
        <v>411.0</v>
      </c>
      <c r="B412" s="52">
        <v>1.0</v>
      </c>
      <c r="C412" s="52">
        <v>15.0</v>
      </c>
      <c r="D412" s="52">
        <v>13.0</v>
      </c>
      <c r="E412" s="52">
        <v>3.0</v>
      </c>
      <c r="F412" s="52">
        <v>1.0</v>
      </c>
      <c r="G412" s="53" t="str">
        <f>ifna(VLookup(V412,Shiny!B:C, 2, 0),"")</f>
        <v/>
      </c>
      <c r="H412" s="54" t="s">
        <v>397</v>
      </c>
      <c r="I412" s="55">
        <v>284.0</v>
      </c>
      <c r="J412" s="56">
        <f>IFNA(VLOOKUP(V412,'Imported Index'!A:B,2,0),1)</f>
        <v>1</v>
      </c>
      <c r="K412" s="68"/>
      <c r="L412" s="58"/>
      <c r="M412" s="59" t="str">
        <f>ifna(IMAGE("https://pokejungle.net/sprites/typeico/"&amp;lower(VLookup(V412,Type!C:E, 2, 0)&amp;".png")),"")</f>
        <v/>
      </c>
      <c r="N412" s="59" t="str">
        <f>ifna(IMAGE("https://pokejungle.net/sprites/typeico/"&amp;lower(VLookup(V412,Type!C:E, 3, 0)&amp;".png")),"")</f>
        <v/>
      </c>
      <c r="O412" s="60"/>
      <c r="P412" s="60"/>
      <c r="Q412" s="61" t="str">
        <f>ifna(VLookup(V412, Dex!F:K, 3, 0),"")</f>
        <v/>
      </c>
      <c r="R412" s="61">
        <f>ifna(VLookup(V412, Dex!F:K, 4, 0),"")</f>
        <v>284</v>
      </c>
      <c r="S412" s="62" t="str">
        <f>ifna(VLookup(V412, Dex!F:K, 5, 0),"")</f>
        <v/>
      </c>
      <c r="T412" s="61" t="str">
        <f>ifna(VLookup(V412, Dex!F:K, 6, 0),"")</f>
        <v>P050</v>
      </c>
      <c r="U412" s="63" t="str">
        <f>ifna(VLookup(V412, Dex!F:L, 7, 0),"")</f>
        <v/>
      </c>
      <c r="V412" s="60" t="str">
        <f t="shared" si="1"/>
        <v>masquerain</v>
      </c>
    </row>
    <row r="413" ht="31.5" customHeight="1">
      <c r="A413" s="42">
        <v>412.0</v>
      </c>
      <c r="B413" s="42">
        <v>1.0</v>
      </c>
      <c r="C413" s="42">
        <v>15.0</v>
      </c>
      <c r="D413" s="42">
        <v>14.0</v>
      </c>
      <c r="E413" s="42">
        <v>3.0</v>
      </c>
      <c r="F413" s="42">
        <v>2.0</v>
      </c>
      <c r="G413" s="43" t="str">
        <f>ifna(VLookup(V413,Shiny!B:C, 2, 0),"")</f>
        <v/>
      </c>
      <c r="H413" s="64" t="s">
        <v>398</v>
      </c>
      <c r="I413" s="65">
        <v>285.0</v>
      </c>
      <c r="J413" s="47">
        <f>IFNA(VLOOKUP(V413,'Imported Index'!A:B,2,0),1)</f>
        <v>1</v>
      </c>
      <c r="K413" s="69"/>
      <c r="L413" s="44"/>
      <c r="M413" s="48" t="str">
        <f>ifna(IMAGE("https://pokejungle.net/sprites/typeico/"&amp;lower(VLookup(V413,Type!C:E, 2, 0)&amp;".png")),"")</f>
        <v/>
      </c>
      <c r="N413" s="48" t="str">
        <f>ifna(IMAGE("https://pokejungle.net/sprites/typeico/"&amp;lower(VLookup(V413,Type!C:E, 3, 0)&amp;".png")),"")</f>
        <v/>
      </c>
      <c r="O413" s="66"/>
      <c r="P413" s="66"/>
      <c r="Q413" s="49" t="str">
        <f>ifna(VLookup(V413, Dex!F:K, 3, 0),"")</f>
        <v/>
      </c>
      <c r="R413" s="49">
        <f>ifna(VLookup(V413, Dex!F:K, 4, 0),"")</f>
        <v>285</v>
      </c>
      <c r="S413" s="50" t="str">
        <f>ifna(VLookup(V413, Dex!F:K, 5, 0),"")</f>
        <v/>
      </c>
      <c r="T413" s="49" t="str">
        <f>ifna(VLookup(V413, Dex!F:K, 6, 0),"")</f>
        <v>P106</v>
      </c>
      <c r="U413" s="51" t="str">
        <f>ifna(VLookup(V413, Dex!F:L, 7, 0),"")</f>
        <v/>
      </c>
      <c r="V413" s="66" t="str">
        <f t="shared" si="1"/>
        <v>shroomish</v>
      </c>
    </row>
    <row r="414" ht="31.5" customHeight="1">
      <c r="A414" s="52">
        <v>413.0</v>
      </c>
      <c r="B414" s="52">
        <v>1.0</v>
      </c>
      <c r="C414" s="52">
        <v>15.0</v>
      </c>
      <c r="D414" s="52">
        <v>15.0</v>
      </c>
      <c r="E414" s="52">
        <v>3.0</v>
      </c>
      <c r="F414" s="52">
        <v>3.0</v>
      </c>
      <c r="G414" s="53" t="str">
        <f>ifna(VLookup(V414,Shiny!B:C, 2, 0),"")</f>
        <v/>
      </c>
      <c r="H414" s="54" t="s">
        <v>399</v>
      </c>
      <c r="I414" s="55">
        <v>286.0</v>
      </c>
      <c r="J414" s="56">
        <f>IFNA(VLOOKUP(V414,'Imported Index'!A:B,2,0),1)</f>
        <v>1</v>
      </c>
      <c r="K414" s="68"/>
      <c r="L414" s="58"/>
      <c r="M414" s="59" t="str">
        <f>ifna(IMAGE("https://pokejungle.net/sprites/typeico/"&amp;lower(VLookup(V414,Type!C:E, 2, 0)&amp;".png")),"")</f>
        <v/>
      </c>
      <c r="N414" s="59" t="str">
        <f>ifna(IMAGE("https://pokejungle.net/sprites/typeico/"&amp;lower(VLookup(V414,Type!C:E, 3, 0)&amp;".png")),"")</f>
        <v/>
      </c>
      <c r="O414" s="60"/>
      <c r="P414" s="60"/>
      <c r="Q414" s="61" t="str">
        <f>ifna(VLookup(V414, Dex!F:K, 3, 0),"")</f>
        <v/>
      </c>
      <c r="R414" s="61">
        <f>ifna(VLookup(V414, Dex!F:K, 4, 0),"")</f>
        <v>286</v>
      </c>
      <c r="S414" s="62" t="str">
        <f>ifna(VLookup(V414, Dex!F:K, 5, 0),"")</f>
        <v/>
      </c>
      <c r="T414" s="61" t="str">
        <f>ifna(VLookup(V414, Dex!F:K, 6, 0),"")</f>
        <v>P107</v>
      </c>
      <c r="U414" s="63" t="str">
        <f>ifna(VLookup(V414, Dex!F:L, 7, 0),"")</f>
        <v/>
      </c>
      <c r="V414" s="60" t="str">
        <f t="shared" si="1"/>
        <v>breloom</v>
      </c>
    </row>
    <row r="415" ht="31.5" customHeight="1">
      <c r="A415" s="42">
        <v>414.0</v>
      </c>
      <c r="B415" s="42">
        <v>1.0</v>
      </c>
      <c r="C415" s="42">
        <v>15.0</v>
      </c>
      <c r="D415" s="42">
        <v>16.0</v>
      </c>
      <c r="E415" s="42">
        <v>3.0</v>
      </c>
      <c r="F415" s="42">
        <v>4.0</v>
      </c>
      <c r="G415" s="43" t="str">
        <f>ifna(VLookup(V415,Shiny!B:C, 2, 0),"")</f>
        <v/>
      </c>
      <c r="H415" s="64" t="s">
        <v>400</v>
      </c>
      <c r="I415" s="65">
        <v>287.0</v>
      </c>
      <c r="J415" s="47">
        <f>IFNA(VLOOKUP(V415,'Imported Index'!A:B,2,0),1)</f>
        <v>1</v>
      </c>
      <c r="K415" s="69"/>
      <c r="L415" s="44"/>
      <c r="M415" s="48" t="str">
        <f>ifna(IMAGE("https://pokejungle.net/sprites/typeico/"&amp;lower(VLookup(V415,Type!C:E, 2, 0)&amp;".png")),"")</f>
        <v/>
      </c>
      <c r="N415" s="48" t="str">
        <f>ifna(IMAGE("https://pokejungle.net/sprites/typeico/"&amp;lower(VLookup(V415,Type!C:E, 3, 0)&amp;".png")),"")</f>
        <v/>
      </c>
      <c r="O415" s="66"/>
      <c r="P415" s="66"/>
      <c r="Q415" s="49" t="str">
        <f>ifna(VLookup(V415, Dex!F:K, 3, 0),"")</f>
        <v/>
      </c>
      <c r="R415" s="49">
        <f>ifna(VLookup(V415, Dex!F:K, 4, 0),"")</f>
        <v>287</v>
      </c>
      <c r="S415" s="50" t="str">
        <f>ifna(VLookup(V415, Dex!F:K, 5, 0),"")</f>
        <v/>
      </c>
      <c r="T415" s="49" t="str">
        <f>ifna(VLookup(V415, Dex!F:K, 6, 0),"")</f>
        <v>P078</v>
      </c>
      <c r="U415" s="51" t="str">
        <f>ifna(VLookup(V415, Dex!F:L, 7, 0),"")</f>
        <v/>
      </c>
      <c r="V415" s="66" t="str">
        <f t="shared" si="1"/>
        <v>slakoth</v>
      </c>
    </row>
    <row r="416" ht="31.5" customHeight="1">
      <c r="A416" s="52">
        <v>415.0</v>
      </c>
      <c r="B416" s="52">
        <v>1.0</v>
      </c>
      <c r="C416" s="52">
        <v>15.0</v>
      </c>
      <c r="D416" s="52">
        <v>17.0</v>
      </c>
      <c r="E416" s="52">
        <v>3.0</v>
      </c>
      <c r="F416" s="52">
        <v>5.0</v>
      </c>
      <c r="G416" s="53" t="str">
        <f>ifna(VLookup(V416,Shiny!B:C, 2, 0),"")</f>
        <v/>
      </c>
      <c r="H416" s="54" t="s">
        <v>401</v>
      </c>
      <c r="I416" s="55">
        <v>288.0</v>
      </c>
      <c r="J416" s="56">
        <f>IFNA(VLOOKUP(V416,'Imported Index'!A:B,2,0),1)</f>
        <v>1</v>
      </c>
      <c r="K416" s="68"/>
      <c r="L416" s="58"/>
      <c r="M416" s="59" t="str">
        <f>ifna(IMAGE("https://pokejungle.net/sprites/typeico/"&amp;lower(VLookup(V416,Type!C:E, 2, 0)&amp;".png")),"")</f>
        <v/>
      </c>
      <c r="N416" s="59" t="str">
        <f>ifna(IMAGE("https://pokejungle.net/sprites/typeico/"&amp;lower(VLookup(V416,Type!C:E, 3, 0)&amp;".png")),"")</f>
        <v/>
      </c>
      <c r="O416" s="60"/>
      <c r="P416" s="60"/>
      <c r="Q416" s="61" t="str">
        <f>ifna(VLookup(V416, Dex!F:K, 3, 0),"")</f>
        <v/>
      </c>
      <c r="R416" s="61">
        <f>ifna(VLookup(V416, Dex!F:K, 4, 0),"")</f>
        <v>288</v>
      </c>
      <c r="S416" s="62" t="str">
        <f>ifna(VLookup(V416, Dex!F:K, 5, 0),"")</f>
        <v/>
      </c>
      <c r="T416" s="61" t="str">
        <f>ifna(VLookup(V416, Dex!F:K, 6, 0),"")</f>
        <v>P079</v>
      </c>
      <c r="U416" s="63" t="str">
        <f>ifna(VLookup(V416, Dex!F:L, 7, 0),"")</f>
        <v/>
      </c>
      <c r="V416" s="60" t="str">
        <f t="shared" si="1"/>
        <v>vigoroth</v>
      </c>
    </row>
    <row r="417" ht="31.5" customHeight="1">
      <c r="A417" s="42">
        <v>416.0</v>
      </c>
      <c r="B417" s="42">
        <v>1.0</v>
      </c>
      <c r="C417" s="42">
        <v>15.0</v>
      </c>
      <c r="D417" s="42">
        <v>18.0</v>
      </c>
      <c r="E417" s="42">
        <v>3.0</v>
      </c>
      <c r="F417" s="42">
        <v>6.0</v>
      </c>
      <c r="G417" s="43" t="str">
        <f>ifna(VLookup(V417,Shiny!B:C, 2, 0),"")</f>
        <v/>
      </c>
      <c r="H417" s="64" t="s">
        <v>402</v>
      </c>
      <c r="I417" s="65">
        <v>289.0</v>
      </c>
      <c r="J417" s="47">
        <f>IFNA(VLOOKUP(V417,'Imported Index'!A:B,2,0),1)</f>
        <v>1</v>
      </c>
      <c r="K417" s="69"/>
      <c r="L417" s="44"/>
      <c r="M417" s="48" t="str">
        <f>ifna(IMAGE("https://pokejungle.net/sprites/typeico/"&amp;lower(VLookup(V417,Type!C:E, 2, 0)&amp;".png")),"")</f>
        <v/>
      </c>
      <c r="N417" s="48" t="str">
        <f>ifna(IMAGE("https://pokejungle.net/sprites/typeico/"&amp;lower(VLookup(V417,Type!C:E, 3, 0)&amp;".png")),"")</f>
        <v/>
      </c>
      <c r="O417" s="66"/>
      <c r="P417" s="66"/>
      <c r="Q417" s="49" t="str">
        <f>ifna(VLookup(V417, Dex!F:K, 3, 0),"")</f>
        <v/>
      </c>
      <c r="R417" s="49">
        <f>ifna(VLookup(V417, Dex!F:K, 4, 0),"")</f>
        <v>289</v>
      </c>
      <c r="S417" s="50" t="str">
        <f>ifna(VLookup(V417, Dex!F:K, 5, 0),"")</f>
        <v/>
      </c>
      <c r="T417" s="49" t="str">
        <f>ifna(VLookup(V417, Dex!F:K, 6, 0),"")</f>
        <v>P080</v>
      </c>
      <c r="U417" s="51" t="str">
        <f>ifna(VLookup(V417, Dex!F:L, 7, 0),"")</f>
        <v/>
      </c>
      <c r="V417" s="66" t="str">
        <f t="shared" si="1"/>
        <v>slaking</v>
      </c>
    </row>
    <row r="418" ht="31.5" customHeight="1">
      <c r="A418" s="52">
        <v>417.0</v>
      </c>
      <c r="B418" s="52">
        <v>1.0</v>
      </c>
      <c r="C418" s="52">
        <v>15.0</v>
      </c>
      <c r="D418" s="52">
        <v>19.0</v>
      </c>
      <c r="E418" s="52">
        <v>4.0</v>
      </c>
      <c r="F418" s="52">
        <v>1.0</v>
      </c>
      <c r="G418" s="53" t="str">
        <f>ifna(VLookup(V418,Shiny!B:C, 2, 0),"")</f>
        <v/>
      </c>
      <c r="H418" s="54" t="s">
        <v>403</v>
      </c>
      <c r="I418" s="55">
        <v>290.0</v>
      </c>
      <c r="J418" s="56">
        <f>IFNA(VLOOKUP(V418,'Imported Index'!A:B,2,0),1)</f>
        <v>1</v>
      </c>
      <c r="K418" s="58"/>
      <c r="L418" s="58"/>
      <c r="M418" s="59" t="str">
        <f>ifna(IMAGE("https://pokejungle.net/sprites/typeico/"&amp;lower(VLookup(V418,Type!C:E, 2, 0)&amp;".png")),"")</f>
        <v/>
      </c>
      <c r="N418" s="59" t="str">
        <f>ifna(IMAGE("https://pokejungle.net/sprites/typeico/"&amp;lower(VLookup(V418,Type!C:E, 3, 0)&amp;".png")),"")</f>
        <v/>
      </c>
      <c r="O418" s="60"/>
      <c r="P418" s="60"/>
      <c r="Q418" s="61">
        <f>ifna(VLookup(V418, Dex!F:K, 3, 0),"")</f>
        <v>104</v>
      </c>
      <c r="R418" s="61">
        <f>ifna(VLookup(V418, Dex!F:K, 4, 0),"")</f>
        <v>290</v>
      </c>
      <c r="S418" s="62" t="str">
        <f>ifna(VLookup(V418, Dex!F:K, 5, 0),"")</f>
        <v/>
      </c>
      <c r="T418" s="61" t="str">
        <f>ifna(VLookup(V418, Dex!F:K, 6, 0),"")</f>
        <v/>
      </c>
      <c r="U418" s="63" t="str">
        <f>ifna(VLookup(V418, Dex!F:L, 7, 0),"")</f>
        <v/>
      </c>
      <c r="V418" s="60" t="str">
        <f t="shared" si="1"/>
        <v>nincada</v>
      </c>
    </row>
    <row r="419" ht="31.5" customHeight="1">
      <c r="A419" s="42">
        <v>418.0</v>
      </c>
      <c r="B419" s="42">
        <v>1.0</v>
      </c>
      <c r="C419" s="42">
        <v>15.0</v>
      </c>
      <c r="D419" s="42">
        <v>20.0</v>
      </c>
      <c r="E419" s="42">
        <v>4.0</v>
      </c>
      <c r="F419" s="42">
        <v>2.0</v>
      </c>
      <c r="G419" s="43" t="str">
        <f>ifna(VLookup(V419,Shiny!B:C, 2, 0),"")</f>
        <v/>
      </c>
      <c r="H419" s="64" t="s">
        <v>404</v>
      </c>
      <c r="I419" s="65">
        <v>291.0</v>
      </c>
      <c r="J419" s="47">
        <f>IFNA(VLOOKUP(V419,'Imported Index'!A:B,2,0),1)</f>
        <v>1</v>
      </c>
      <c r="K419" s="44"/>
      <c r="L419" s="44"/>
      <c r="M419" s="48" t="str">
        <f>ifna(IMAGE("https://pokejungle.net/sprites/typeico/"&amp;lower(VLookup(V419,Type!C:E, 2, 0)&amp;".png")),"")</f>
        <v/>
      </c>
      <c r="N419" s="48" t="str">
        <f>ifna(IMAGE("https://pokejungle.net/sprites/typeico/"&amp;lower(VLookup(V419,Type!C:E, 3, 0)&amp;".png")),"")</f>
        <v/>
      </c>
      <c r="O419" s="66"/>
      <c r="P419" s="66"/>
      <c r="Q419" s="49">
        <f>ifna(VLookup(V419, Dex!F:K, 3, 0),"")</f>
        <v>105</v>
      </c>
      <c r="R419" s="49">
        <f>ifna(VLookup(V419, Dex!F:K, 4, 0),"")</f>
        <v>291</v>
      </c>
      <c r="S419" s="50" t="str">
        <f>ifna(VLookup(V419, Dex!F:K, 5, 0),"")</f>
        <v/>
      </c>
      <c r="T419" s="49" t="str">
        <f>ifna(VLookup(V419, Dex!F:K, 6, 0),"")</f>
        <v/>
      </c>
      <c r="U419" s="51" t="str">
        <f>ifna(VLookup(V419, Dex!F:L, 7, 0),"")</f>
        <v/>
      </c>
      <c r="V419" s="66" t="str">
        <f t="shared" si="1"/>
        <v>ninjask</v>
      </c>
    </row>
    <row r="420" ht="31.5" customHeight="1">
      <c r="A420" s="52">
        <v>419.0</v>
      </c>
      <c r="B420" s="52">
        <v>1.0</v>
      </c>
      <c r="C420" s="52">
        <v>15.0</v>
      </c>
      <c r="D420" s="52">
        <v>21.0</v>
      </c>
      <c r="E420" s="52">
        <v>4.0</v>
      </c>
      <c r="F420" s="52">
        <v>3.0</v>
      </c>
      <c r="G420" s="53" t="str">
        <f>ifna(VLookup(V420,Shiny!B:C, 2, 0),"")</f>
        <v/>
      </c>
      <c r="H420" s="54" t="s">
        <v>405</v>
      </c>
      <c r="I420" s="55">
        <v>292.0</v>
      </c>
      <c r="J420" s="56">
        <f>IFNA(VLOOKUP(V420,'Imported Index'!A:B,2,0),1)</f>
        <v>1</v>
      </c>
      <c r="K420" s="58"/>
      <c r="L420" s="58"/>
      <c r="M420" s="59" t="str">
        <f>ifna(IMAGE("https://pokejungle.net/sprites/typeico/"&amp;lower(VLookup(V420,Type!C:E, 2, 0)&amp;".png")),"")</f>
        <v/>
      </c>
      <c r="N420" s="59" t="str">
        <f>ifna(IMAGE("https://pokejungle.net/sprites/typeico/"&amp;lower(VLookup(V420,Type!C:E, 3, 0)&amp;".png")),"")</f>
        <v/>
      </c>
      <c r="O420" s="60"/>
      <c r="P420" s="60"/>
      <c r="Q420" s="61">
        <f>ifna(VLookup(V420, Dex!F:K, 3, 0),"")</f>
        <v>106</v>
      </c>
      <c r="R420" s="61">
        <f>ifna(VLookup(V420, Dex!F:K, 4, 0),"")</f>
        <v>292</v>
      </c>
      <c r="S420" s="62" t="str">
        <f>ifna(VLookup(V420, Dex!F:K, 5, 0),"")</f>
        <v/>
      </c>
      <c r="T420" s="61" t="str">
        <f>ifna(VLookup(V420, Dex!F:K, 6, 0),"")</f>
        <v/>
      </c>
      <c r="U420" s="63" t="str">
        <f>ifna(VLookup(V420, Dex!F:L, 7, 0),"")</f>
        <v/>
      </c>
      <c r="V420" s="60" t="str">
        <f t="shared" si="1"/>
        <v>shedinja</v>
      </c>
    </row>
    <row r="421" ht="31.5" customHeight="1">
      <c r="A421" s="42">
        <v>420.0</v>
      </c>
      <c r="B421" s="42">
        <v>1.0</v>
      </c>
      <c r="C421" s="42">
        <v>15.0</v>
      </c>
      <c r="D421" s="42">
        <v>22.0</v>
      </c>
      <c r="E421" s="42">
        <v>4.0</v>
      </c>
      <c r="F421" s="42">
        <v>4.0</v>
      </c>
      <c r="G421" s="43" t="str">
        <f>ifna(VLookup(V421,Shiny!B:C, 2, 0),"")</f>
        <v/>
      </c>
      <c r="H421" s="64" t="s">
        <v>406</v>
      </c>
      <c r="I421" s="65">
        <v>293.0</v>
      </c>
      <c r="J421" s="47">
        <f>IFNA(VLOOKUP(V421,'Imported Index'!A:B,2,0),1)</f>
        <v>1</v>
      </c>
      <c r="K421" s="44"/>
      <c r="L421" s="44"/>
      <c r="M421" s="48" t="str">
        <f>ifna(IMAGE("https://pokejungle.net/sprites/typeico/"&amp;lower(VLookup(V421,Type!C:E, 2, 0)&amp;".png")),"")</f>
        <v/>
      </c>
      <c r="N421" s="48" t="str">
        <f>ifna(IMAGE("https://pokejungle.net/sprites/typeico/"&amp;lower(VLookup(V421,Type!C:E, 3, 0)&amp;".png")),"")</f>
        <v/>
      </c>
      <c r="O421" s="66"/>
      <c r="P421" s="66"/>
      <c r="Q421" s="49" t="str">
        <f>ifna(VLookup(V421, Dex!F:K, 3, 0),"")</f>
        <v>A148</v>
      </c>
      <c r="R421" s="49">
        <f>ifna(VLookup(V421, Dex!F:K, 4, 0),"")</f>
        <v>293</v>
      </c>
      <c r="S421" s="50" t="str">
        <f>ifna(VLookup(V421, Dex!F:K, 5, 0),"")</f>
        <v/>
      </c>
      <c r="T421" s="49" t="str">
        <f>ifna(VLookup(V421, Dex!F:K, 6, 0),"")</f>
        <v/>
      </c>
      <c r="U421" s="51" t="str">
        <f>ifna(VLookup(V421, Dex!F:L, 7, 0),"")</f>
        <v/>
      </c>
      <c r="V421" s="66" t="str">
        <f t="shared" si="1"/>
        <v>whismur</v>
      </c>
    </row>
    <row r="422" ht="31.5" customHeight="1">
      <c r="A422" s="52">
        <v>421.0</v>
      </c>
      <c r="B422" s="52">
        <v>1.0</v>
      </c>
      <c r="C422" s="52">
        <v>15.0</v>
      </c>
      <c r="D422" s="52">
        <v>23.0</v>
      </c>
      <c r="E422" s="52">
        <v>4.0</v>
      </c>
      <c r="F422" s="52">
        <v>5.0</v>
      </c>
      <c r="G422" s="53" t="str">
        <f>ifna(VLookup(V422,Shiny!B:C, 2, 0),"")</f>
        <v/>
      </c>
      <c r="H422" s="54" t="s">
        <v>407</v>
      </c>
      <c r="I422" s="55">
        <v>294.0</v>
      </c>
      <c r="J422" s="56">
        <f>IFNA(VLOOKUP(V422,'Imported Index'!A:B,2,0),1)</f>
        <v>1</v>
      </c>
      <c r="K422" s="58"/>
      <c r="L422" s="58"/>
      <c r="M422" s="59" t="str">
        <f>ifna(IMAGE("https://pokejungle.net/sprites/typeico/"&amp;lower(VLookup(V422,Type!C:E, 2, 0)&amp;".png")),"")</f>
        <v/>
      </c>
      <c r="N422" s="59" t="str">
        <f>ifna(IMAGE("https://pokejungle.net/sprites/typeico/"&amp;lower(VLookup(V422,Type!C:E, 3, 0)&amp;".png")),"")</f>
        <v/>
      </c>
      <c r="O422" s="60"/>
      <c r="P422" s="60"/>
      <c r="Q422" s="61" t="str">
        <f>ifna(VLookup(V422, Dex!F:K, 3, 0),"")</f>
        <v>A149</v>
      </c>
      <c r="R422" s="61">
        <f>ifna(VLookup(V422, Dex!F:K, 4, 0),"")</f>
        <v>294</v>
      </c>
      <c r="S422" s="62" t="str">
        <f>ifna(VLookup(V422, Dex!F:K, 5, 0),"")</f>
        <v/>
      </c>
      <c r="T422" s="61" t="str">
        <f>ifna(VLookup(V422, Dex!F:K, 6, 0),"")</f>
        <v/>
      </c>
      <c r="U422" s="63" t="str">
        <f>ifna(VLookup(V422, Dex!F:L, 7, 0),"")</f>
        <v/>
      </c>
      <c r="V422" s="60" t="str">
        <f t="shared" si="1"/>
        <v>loudred</v>
      </c>
    </row>
    <row r="423" ht="31.5" customHeight="1">
      <c r="A423" s="42">
        <v>422.0</v>
      </c>
      <c r="B423" s="42">
        <v>1.0</v>
      </c>
      <c r="C423" s="42">
        <v>15.0</v>
      </c>
      <c r="D423" s="42">
        <v>24.0</v>
      </c>
      <c r="E423" s="42">
        <v>4.0</v>
      </c>
      <c r="F423" s="42">
        <v>6.0</v>
      </c>
      <c r="G423" s="43" t="str">
        <f>ifna(VLookup(V423,Shiny!B:C, 2, 0),"")</f>
        <v/>
      </c>
      <c r="H423" s="64" t="s">
        <v>408</v>
      </c>
      <c r="I423" s="65">
        <v>295.0</v>
      </c>
      <c r="J423" s="47">
        <f>IFNA(VLOOKUP(V423,'Imported Index'!A:B,2,0),1)</f>
        <v>1</v>
      </c>
      <c r="K423" s="44"/>
      <c r="L423" s="44"/>
      <c r="M423" s="48" t="str">
        <f>ifna(IMAGE("https://pokejungle.net/sprites/typeico/"&amp;lower(VLookup(V423,Type!C:E, 2, 0)&amp;".png")),"")</f>
        <v/>
      </c>
      <c r="N423" s="48" t="str">
        <f>ifna(IMAGE("https://pokejungle.net/sprites/typeico/"&amp;lower(VLookup(V423,Type!C:E, 3, 0)&amp;".png")),"")</f>
        <v/>
      </c>
      <c r="O423" s="66"/>
      <c r="P423" s="66"/>
      <c r="Q423" s="49" t="str">
        <f>ifna(VLookup(V423, Dex!F:K, 3, 0),"")</f>
        <v>A150</v>
      </c>
      <c r="R423" s="49">
        <f>ifna(VLookup(V423, Dex!F:K, 4, 0),"")</f>
        <v>295</v>
      </c>
      <c r="S423" s="50" t="str">
        <f>ifna(VLookup(V423, Dex!F:K, 5, 0),"")</f>
        <v/>
      </c>
      <c r="T423" s="49" t="str">
        <f>ifna(VLookup(V423, Dex!F:K, 6, 0),"")</f>
        <v/>
      </c>
      <c r="U423" s="51" t="str">
        <f>ifna(VLookup(V423, Dex!F:L, 7, 0),"")</f>
        <v/>
      </c>
      <c r="V423" s="66" t="str">
        <f t="shared" si="1"/>
        <v>exploud</v>
      </c>
    </row>
    <row r="424" ht="31.5" customHeight="1">
      <c r="A424" s="52">
        <v>423.0</v>
      </c>
      <c r="B424" s="52">
        <v>1.0</v>
      </c>
      <c r="C424" s="52">
        <v>15.0</v>
      </c>
      <c r="D424" s="52">
        <v>25.0</v>
      </c>
      <c r="E424" s="52">
        <v>5.0</v>
      </c>
      <c r="F424" s="52">
        <v>1.0</v>
      </c>
      <c r="G424" s="53" t="str">
        <f>ifna(VLookup(V424,Shiny!B:C, 2, 0),"")</f>
        <v/>
      </c>
      <c r="H424" s="54" t="s">
        <v>409</v>
      </c>
      <c r="I424" s="55">
        <v>296.0</v>
      </c>
      <c r="J424" s="56">
        <f>IFNA(VLOOKUP(V424,'Imported Index'!A:B,2,0),1)</f>
        <v>1</v>
      </c>
      <c r="K424" s="68"/>
      <c r="L424" s="58"/>
      <c r="M424" s="59" t="str">
        <f>ifna(IMAGE("https://pokejungle.net/sprites/typeico/"&amp;lower(VLookup(V424,Type!C:E, 2, 0)&amp;".png")),"")</f>
        <v/>
      </c>
      <c r="N424" s="59" t="str">
        <f>ifna(IMAGE("https://pokejungle.net/sprites/typeico/"&amp;lower(VLookup(V424,Type!C:E, 3, 0)&amp;".png")),"")</f>
        <v/>
      </c>
      <c r="O424" s="60"/>
      <c r="P424" s="60"/>
      <c r="Q424" s="61" t="str">
        <f>ifna(VLookup(V424, Dex!F:K, 3, 0),"")</f>
        <v/>
      </c>
      <c r="R424" s="61">
        <f>ifna(VLookup(V424, Dex!F:K, 4, 0),"")</f>
        <v>296</v>
      </c>
      <c r="S424" s="62" t="str">
        <f>ifna(VLookup(V424, Dex!F:K, 5, 0),"")</f>
        <v/>
      </c>
      <c r="T424" s="61" t="str">
        <f>ifna(VLookup(V424, Dex!F:K, 6, 0),"")</f>
        <v>P116</v>
      </c>
      <c r="U424" s="63" t="str">
        <f>ifna(VLookup(V424, Dex!F:L, 7, 0),"")</f>
        <v/>
      </c>
      <c r="V424" s="60" t="str">
        <f t="shared" si="1"/>
        <v>makuhita</v>
      </c>
    </row>
    <row r="425" ht="31.5" customHeight="1">
      <c r="A425" s="42">
        <v>424.0</v>
      </c>
      <c r="B425" s="42">
        <v>1.0</v>
      </c>
      <c r="C425" s="42">
        <v>15.0</v>
      </c>
      <c r="D425" s="42">
        <v>26.0</v>
      </c>
      <c r="E425" s="42">
        <v>5.0</v>
      </c>
      <c r="F425" s="42">
        <v>2.0</v>
      </c>
      <c r="G425" s="43" t="str">
        <f>ifna(VLookup(V425,Shiny!B:C, 2, 0),"")</f>
        <v/>
      </c>
      <c r="H425" s="64" t="s">
        <v>410</v>
      </c>
      <c r="I425" s="65">
        <v>297.0</v>
      </c>
      <c r="J425" s="47">
        <f>IFNA(VLOOKUP(V425,'Imported Index'!A:B,2,0),1)</f>
        <v>1</v>
      </c>
      <c r="K425" s="69"/>
      <c r="L425" s="44"/>
      <c r="M425" s="48" t="str">
        <f>ifna(IMAGE("https://pokejungle.net/sprites/typeico/"&amp;lower(VLookup(V425,Type!C:E, 2, 0)&amp;".png")),"")</f>
        <v/>
      </c>
      <c r="N425" s="48" t="str">
        <f>ifna(IMAGE("https://pokejungle.net/sprites/typeico/"&amp;lower(VLookup(V425,Type!C:E, 3, 0)&amp;".png")),"")</f>
        <v/>
      </c>
      <c r="O425" s="66"/>
      <c r="P425" s="66"/>
      <c r="Q425" s="49" t="str">
        <f>ifna(VLookup(V425, Dex!F:K, 3, 0),"")</f>
        <v/>
      </c>
      <c r="R425" s="49">
        <f>ifna(VLookup(V425, Dex!F:K, 4, 0),"")</f>
        <v>297</v>
      </c>
      <c r="S425" s="50" t="str">
        <f>ifna(VLookup(V425, Dex!F:K, 5, 0),"")</f>
        <v/>
      </c>
      <c r="T425" s="49" t="str">
        <f>ifna(VLookup(V425, Dex!F:K, 6, 0),"")</f>
        <v>P117</v>
      </c>
      <c r="U425" s="51" t="str">
        <f>ifna(VLookup(V425, Dex!F:L, 7, 0),"")</f>
        <v/>
      </c>
      <c r="V425" s="66" t="str">
        <f t="shared" si="1"/>
        <v>hariyama</v>
      </c>
    </row>
    <row r="426" ht="31.5" customHeight="1">
      <c r="A426" s="52">
        <v>425.0</v>
      </c>
      <c r="B426" s="52">
        <v>1.0</v>
      </c>
      <c r="C426" s="52">
        <v>15.0</v>
      </c>
      <c r="D426" s="52">
        <v>27.0</v>
      </c>
      <c r="E426" s="52">
        <v>5.0</v>
      </c>
      <c r="F426" s="52">
        <v>3.0</v>
      </c>
      <c r="G426" s="53" t="str">
        <f>ifna(VLookup(V426,Shiny!B:C, 2, 0),"")</f>
        <v/>
      </c>
      <c r="H426" s="54" t="s">
        <v>411</v>
      </c>
      <c r="I426" s="55">
        <v>298.0</v>
      </c>
      <c r="J426" s="56">
        <f>IFNA(VLOOKUP(V426,'Imported Index'!A:B,2,0),1)</f>
        <v>1</v>
      </c>
      <c r="K426" s="68"/>
      <c r="L426" s="58"/>
      <c r="M426" s="59" t="str">
        <f>ifna(IMAGE("https://pokejungle.net/sprites/typeico/"&amp;lower(VLookup(V426,Type!C:E, 2, 0)&amp;".png")),"")</f>
        <v/>
      </c>
      <c r="N426" s="59" t="str">
        <f>ifna(IMAGE("https://pokejungle.net/sprites/typeico/"&amp;lower(VLookup(V426,Type!C:E, 3, 0)&amp;".png")),"")</f>
        <v/>
      </c>
      <c r="O426" s="60"/>
      <c r="P426" s="60"/>
      <c r="Q426" s="61" t="str">
        <f>ifna(VLookup(V426, Dex!F:K, 3, 0),"")</f>
        <v>A139</v>
      </c>
      <c r="R426" s="61">
        <f>ifna(VLookup(V426, Dex!F:K, 4, 0),"")</f>
        <v>298</v>
      </c>
      <c r="S426" s="62" t="str">
        <f>ifna(VLookup(V426, Dex!F:K, 5, 0),"")</f>
        <v/>
      </c>
      <c r="T426" s="61" t="str">
        <f>ifna(VLookup(V426, Dex!F:K, 6, 0),"")</f>
        <v>P046</v>
      </c>
      <c r="U426" s="63" t="str">
        <f>ifna(VLookup(V426, Dex!F:L, 7, 0),"")</f>
        <v/>
      </c>
      <c r="V426" s="60" t="str">
        <f t="shared" si="1"/>
        <v>azurill</v>
      </c>
    </row>
    <row r="427" ht="31.5" customHeight="1">
      <c r="A427" s="42">
        <v>426.0</v>
      </c>
      <c r="B427" s="42">
        <v>1.0</v>
      </c>
      <c r="C427" s="42">
        <v>15.0</v>
      </c>
      <c r="D427" s="42">
        <v>28.0</v>
      </c>
      <c r="E427" s="42">
        <v>5.0</v>
      </c>
      <c r="F427" s="42">
        <v>4.0</v>
      </c>
      <c r="G427" s="43" t="str">
        <f>ifna(VLookup(V427,Shiny!B:C, 2, 0),"")</f>
        <v/>
      </c>
      <c r="H427" s="64" t="s">
        <v>412</v>
      </c>
      <c r="I427" s="65">
        <v>299.0</v>
      </c>
      <c r="J427" s="47">
        <f>IFNA(VLOOKUP(V427,'Imported Index'!A:B,2,0),1)</f>
        <v>1</v>
      </c>
      <c r="K427" s="44"/>
      <c r="L427" s="44"/>
      <c r="M427" s="48" t="str">
        <f>ifna(IMAGE("https://pokejungle.net/sprites/typeico/"&amp;lower(VLookup(V427,Type!C:E, 2, 0)&amp;".png")),"")</f>
        <v/>
      </c>
      <c r="N427" s="48" t="str">
        <f>ifna(IMAGE("https://pokejungle.net/sprites/typeico/"&amp;lower(VLookup(V427,Type!C:E, 3, 0)&amp;".png")),"")</f>
        <v/>
      </c>
      <c r="O427" s="66"/>
      <c r="P427" s="66"/>
      <c r="Q427" s="49" t="str">
        <f>ifna(VLookup(V427, Dex!F:K, 3, 0),"")</f>
        <v/>
      </c>
      <c r="R427" s="49">
        <f>ifna(VLookup(V427, Dex!F:K, 4, 0),"")</f>
        <v>299</v>
      </c>
      <c r="S427" s="50">
        <f>ifna(VLookup(V427, Dex!F:K, 5, 0),"")</f>
        <v>190</v>
      </c>
      <c r="T427" s="49" t="str">
        <f>ifna(VLookup(V427, Dex!F:K, 6, 0),"")</f>
        <v>K107</v>
      </c>
      <c r="U427" s="51" t="str">
        <f>ifna(VLookup(V427, Dex!F:L, 7, 0),"")</f>
        <v/>
      </c>
      <c r="V427" s="66" t="str">
        <f t="shared" si="1"/>
        <v>nosepass</v>
      </c>
    </row>
    <row r="428" ht="31.5" customHeight="1">
      <c r="A428" s="52">
        <v>427.0</v>
      </c>
      <c r="B428" s="52">
        <v>1.0</v>
      </c>
      <c r="C428" s="52">
        <v>15.0</v>
      </c>
      <c r="D428" s="52">
        <v>29.0</v>
      </c>
      <c r="E428" s="52">
        <v>5.0</v>
      </c>
      <c r="F428" s="52">
        <v>5.0</v>
      </c>
      <c r="G428" s="53" t="str">
        <f>ifna(VLookup(V428,Shiny!B:C, 2, 0),"")</f>
        <v/>
      </c>
      <c r="H428" s="54" t="s">
        <v>413</v>
      </c>
      <c r="I428" s="55">
        <v>300.0</v>
      </c>
      <c r="J428" s="56">
        <f>IFNA(VLOOKUP(V428,'Imported Index'!A:B,2,0),1)</f>
        <v>1</v>
      </c>
      <c r="K428" s="57"/>
      <c r="L428" s="58"/>
      <c r="M428" s="59" t="str">
        <f>ifna(IMAGE("https://pokejungle.net/sprites/typeico/"&amp;lower(VLookup(V428,Type!C:E, 2, 0)&amp;".png")),"")</f>
        <v/>
      </c>
      <c r="N428" s="59" t="str">
        <f>ifna(IMAGE("https://pokejungle.net/sprites/typeico/"&amp;lower(VLookup(V428,Type!C:E, 3, 0)&amp;".png")),"")</f>
        <v/>
      </c>
      <c r="O428" s="60"/>
      <c r="P428" s="60"/>
      <c r="Q428" s="61" t="str">
        <f>ifna(VLookup(V428, Dex!F:K, 3, 0),"")</f>
        <v/>
      </c>
      <c r="R428" s="61">
        <f>ifna(VLookup(V428, Dex!F:K, 4, 0),"")</f>
        <v>300</v>
      </c>
      <c r="S428" s="62" t="str">
        <f>ifna(VLookup(V428, Dex!F:K, 5, 0),"")</f>
        <v/>
      </c>
      <c r="T428" s="61" t="str">
        <f>ifna(VLookup(V428, Dex!F:K, 6, 0),"")</f>
        <v/>
      </c>
      <c r="U428" s="63" t="str">
        <f>ifna(VLookup(V428, Dex!F:L, 7, 0),"")</f>
        <v/>
      </c>
      <c r="V428" s="60" t="str">
        <f t="shared" si="1"/>
        <v>skitty</v>
      </c>
    </row>
    <row r="429" ht="31.5" customHeight="1">
      <c r="A429" s="42">
        <v>428.0</v>
      </c>
      <c r="B429" s="42">
        <v>1.0</v>
      </c>
      <c r="C429" s="42">
        <v>15.0</v>
      </c>
      <c r="D429" s="42">
        <v>30.0</v>
      </c>
      <c r="E429" s="42">
        <v>5.0</v>
      </c>
      <c r="F429" s="42">
        <v>6.0</v>
      </c>
      <c r="G429" s="43" t="str">
        <f>ifna(VLookup(V429,Shiny!B:C, 2, 0),"")</f>
        <v/>
      </c>
      <c r="H429" s="64" t="s">
        <v>414</v>
      </c>
      <c r="I429" s="65">
        <v>301.0</v>
      </c>
      <c r="J429" s="47">
        <f>IFNA(VLOOKUP(V429,'Imported Index'!A:B,2,0),1)</f>
        <v>1</v>
      </c>
      <c r="K429" s="44"/>
      <c r="L429" s="44"/>
      <c r="M429" s="48" t="str">
        <f>ifna(IMAGE("https://pokejungle.net/sprites/typeico/"&amp;lower(VLookup(V429,Type!C:E, 2, 0)&amp;".png")),"")</f>
        <v/>
      </c>
      <c r="N429" s="48" t="str">
        <f>ifna(IMAGE("https://pokejungle.net/sprites/typeico/"&amp;lower(VLookup(V429,Type!C:E, 3, 0)&amp;".png")),"")</f>
        <v/>
      </c>
      <c r="O429" s="66"/>
      <c r="P429" s="66"/>
      <c r="Q429" s="49" t="str">
        <f>ifna(VLookup(V429, Dex!F:K, 3, 0),"")</f>
        <v/>
      </c>
      <c r="R429" s="49">
        <f>ifna(VLookup(V429, Dex!F:K, 4, 0),"")</f>
        <v>301</v>
      </c>
      <c r="S429" s="50" t="str">
        <f>ifna(VLookup(V429, Dex!F:K, 5, 0),"")</f>
        <v/>
      </c>
      <c r="T429" s="49" t="str">
        <f>ifna(VLookup(V429, Dex!F:K, 6, 0),"")</f>
        <v/>
      </c>
      <c r="U429" s="51" t="str">
        <f>ifna(VLookup(V429, Dex!F:L, 7, 0),"")</f>
        <v/>
      </c>
      <c r="V429" s="66" t="str">
        <f t="shared" si="1"/>
        <v>delcatty</v>
      </c>
    </row>
    <row r="430" ht="31.5" customHeight="1">
      <c r="A430" s="52">
        <v>429.0</v>
      </c>
      <c r="B430" s="52">
        <v>1.0</v>
      </c>
      <c r="C430" s="52">
        <v>16.0</v>
      </c>
      <c r="D430" s="52">
        <v>1.0</v>
      </c>
      <c r="E430" s="52">
        <v>1.0</v>
      </c>
      <c r="F430" s="52">
        <v>1.0</v>
      </c>
      <c r="G430" s="53" t="str">
        <f>ifna(VLookup(V430,Shiny!B:C, 2, 0),"")</f>
        <v/>
      </c>
      <c r="H430" s="54" t="s">
        <v>415</v>
      </c>
      <c r="I430" s="55">
        <v>302.0</v>
      </c>
      <c r="J430" s="56">
        <f>IFNA(VLOOKUP(V430,'Imported Index'!A:B,2,0),1)</f>
        <v>1</v>
      </c>
      <c r="K430" s="68"/>
      <c r="L430" s="58"/>
      <c r="M430" s="59" t="str">
        <f>ifna(IMAGE("https://pokejungle.net/sprites/typeico/"&amp;lower(VLookup(V430,Type!C:E, 2, 0)&amp;".png")),"")</f>
        <v/>
      </c>
      <c r="N430" s="59" t="str">
        <f>ifna(IMAGE("https://pokejungle.net/sprites/typeico/"&amp;lower(VLookup(V430,Type!C:E, 3, 0)&amp;".png")),"")</f>
        <v/>
      </c>
      <c r="O430" s="60"/>
      <c r="P430" s="60"/>
      <c r="Q430" s="61">
        <f>ifna(VLookup(V430, Dex!F:K, 3, 0),"")</f>
        <v>294</v>
      </c>
      <c r="R430" s="61">
        <f>ifna(VLookup(V430, Dex!F:K, 4, 0),"")</f>
        <v>302</v>
      </c>
      <c r="S430" s="62" t="str">
        <f>ifna(VLookup(V430, Dex!F:K, 5, 0),"")</f>
        <v/>
      </c>
      <c r="T430" s="61" t="str">
        <f>ifna(VLookup(V430, Dex!F:K, 6, 0),"")</f>
        <v>P297</v>
      </c>
      <c r="U430" s="63">
        <f>ifna(VLookup(V430, Dex!F:L, 7, 0),"")</f>
        <v>132</v>
      </c>
      <c r="V430" s="60" t="str">
        <f t="shared" si="1"/>
        <v>sableye</v>
      </c>
    </row>
    <row r="431" ht="31.5" customHeight="1">
      <c r="A431" s="42">
        <v>430.0</v>
      </c>
      <c r="B431" s="42">
        <v>1.0</v>
      </c>
      <c r="C431" s="42">
        <v>16.0</v>
      </c>
      <c r="D431" s="42">
        <v>2.0</v>
      </c>
      <c r="E431" s="42">
        <v>1.0</v>
      </c>
      <c r="F431" s="42">
        <v>2.0</v>
      </c>
      <c r="G431" s="43" t="str">
        <f>ifna(VLookup(V431,Shiny!B:C, 2, 0),"")</f>
        <v/>
      </c>
      <c r="H431" s="64" t="s">
        <v>416</v>
      </c>
      <c r="I431" s="65">
        <v>303.0</v>
      </c>
      <c r="J431" s="47">
        <f>IFNA(VLOOKUP(V431,'Imported Index'!A:B,2,0),1)</f>
        <v>1</v>
      </c>
      <c r="K431" s="44"/>
      <c r="L431" s="44"/>
      <c r="M431" s="48" t="str">
        <f>ifna(IMAGE("https://pokejungle.net/sprites/typeico/"&amp;lower(VLookup(V431,Type!C:E, 2, 0)&amp;".png")),"")</f>
        <v/>
      </c>
      <c r="N431" s="48" t="str">
        <f>ifna(IMAGE("https://pokejungle.net/sprites/typeico/"&amp;lower(VLookup(V431,Type!C:E, 3, 0)&amp;".png")),"")</f>
        <v/>
      </c>
      <c r="O431" s="66"/>
      <c r="P431" s="66"/>
      <c r="Q431" s="49">
        <f>ifna(VLookup(V431, Dex!F:K, 3, 0),"")</f>
        <v>295</v>
      </c>
      <c r="R431" s="49">
        <f>ifna(VLookup(V431, Dex!F:K, 4, 0),"")</f>
        <v>303</v>
      </c>
      <c r="S431" s="50" t="str">
        <f>ifna(VLookup(V431, Dex!F:K, 5, 0),"")</f>
        <v/>
      </c>
      <c r="T431" s="49" t="str">
        <f>ifna(VLookup(V431, Dex!F:K, 6, 0),"")</f>
        <v/>
      </c>
      <c r="U431" s="51">
        <f>ifna(VLookup(V431, Dex!F:L, 7, 0),"")</f>
        <v>133</v>
      </c>
      <c r="V431" s="66" t="str">
        <f t="shared" si="1"/>
        <v>mawile</v>
      </c>
    </row>
    <row r="432" ht="31.5" customHeight="1">
      <c r="A432" s="52">
        <v>431.0</v>
      </c>
      <c r="B432" s="52">
        <v>1.0</v>
      </c>
      <c r="C432" s="52">
        <v>16.0</v>
      </c>
      <c r="D432" s="52">
        <v>3.0</v>
      </c>
      <c r="E432" s="52">
        <v>1.0</v>
      </c>
      <c r="F432" s="52">
        <v>3.0</v>
      </c>
      <c r="G432" s="53" t="str">
        <f>ifna(VLookup(V432,Shiny!B:C, 2, 0),"")</f>
        <v/>
      </c>
      <c r="H432" s="54" t="s">
        <v>417</v>
      </c>
      <c r="I432" s="55">
        <v>304.0</v>
      </c>
      <c r="J432" s="56">
        <f>IFNA(VLOOKUP(V432,'Imported Index'!A:B,2,0),1)</f>
        <v>1</v>
      </c>
      <c r="K432" s="68"/>
      <c r="L432" s="58"/>
      <c r="M432" s="59" t="str">
        <f>ifna(IMAGE("https://pokejungle.net/sprites/typeico/"&amp;lower(VLookup(V432,Type!C:E, 2, 0)&amp;".png")),"")</f>
        <v/>
      </c>
      <c r="N432" s="59" t="str">
        <f>ifna(IMAGE("https://pokejungle.net/sprites/typeico/"&amp;lower(VLookup(V432,Type!C:E, 3, 0)&amp;".png")),"")</f>
        <v/>
      </c>
      <c r="O432" s="60"/>
      <c r="P432" s="60"/>
      <c r="Q432" s="61" t="str">
        <f>ifna(VLookup(V432, Dex!F:K, 3, 0),"")</f>
        <v>C191</v>
      </c>
      <c r="R432" s="61">
        <f>ifna(VLookup(V432, Dex!F:K, 4, 0),"")</f>
        <v>304</v>
      </c>
      <c r="S432" s="62" t="str">
        <f>ifna(VLookup(V432, Dex!F:K, 5, 0),"")</f>
        <v/>
      </c>
      <c r="T432" s="61" t="str">
        <f>ifna(VLookup(V432, Dex!F:K, 6, 0),"")</f>
        <v/>
      </c>
      <c r="U432" s="63">
        <f>ifna(VLookup(V432, Dex!F:L, 7, 0),"")</f>
        <v>199</v>
      </c>
      <c r="V432" s="60" t="str">
        <f t="shared" si="1"/>
        <v>aron</v>
      </c>
    </row>
    <row r="433" ht="31.5" customHeight="1">
      <c r="A433" s="42">
        <v>432.0</v>
      </c>
      <c r="B433" s="42">
        <v>1.0</v>
      </c>
      <c r="C433" s="42">
        <v>16.0</v>
      </c>
      <c r="D433" s="42">
        <v>4.0</v>
      </c>
      <c r="E433" s="42">
        <v>1.0</v>
      </c>
      <c r="F433" s="42">
        <v>4.0</v>
      </c>
      <c r="G433" s="43" t="str">
        <f>ifna(VLookup(V433,Shiny!B:C, 2, 0),"")</f>
        <v/>
      </c>
      <c r="H433" s="64" t="s">
        <v>418</v>
      </c>
      <c r="I433" s="65">
        <v>305.0</v>
      </c>
      <c r="J433" s="47">
        <f>IFNA(VLOOKUP(V433,'Imported Index'!A:B,2,0),1)</f>
        <v>1</v>
      </c>
      <c r="K433" s="69"/>
      <c r="L433" s="44"/>
      <c r="M433" s="48" t="str">
        <f>ifna(IMAGE("https://pokejungle.net/sprites/typeico/"&amp;lower(VLookup(V433,Type!C:E, 2, 0)&amp;".png")),"")</f>
        <v/>
      </c>
      <c r="N433" s="48" t="str">
        <f>ifna(IMAGE("https://pokejungle.net/sprites/typeico/"&amp;lower(VLookup(V433,Type!C:E, 3, 0)&amp;".png")),"")</f>
        <v/>
      </c>
      <c r="O433" s="66"/>
      <c r="P433" s="66"/>
      <c r="Q433" s="49" t="str">
        <f>ifna(VLookup(V433, Dex!F:K, 3, 0),"")</f>
        <v>C192</v>
      </c>
      <c r="R433" s="49">
        <f>ifna(VLookup(V433, Dex!F:K, 4, 0),"")</f>
        <v>305</v>
      </c>
      <c r="S433" s="50" t="str">
        <f>ifna(VLookup(V433, Dex!F:K, 5, 0),"")</f>
        <v/>
      </c>
      <c r="T433" s="49" t="str">
        <f>ifna(VLookup(V433, Dex!F:K, 6, 0),"")</f>
        <v/>
      </c>
      <c r="U433" s="51">
        <f>ifna(VLookup(V433, Dex!F:L, 7, 0),"")</f>
        <v>200</v>
      </c>
      <c r="V433" s="66" t="str">
        <f t="shared" si="1"/>
        <v>lairon</v>
      </c>
    </row>
    <row r="434" ht="31.5" customHeight="1">
      <c r="A434" s="52">
        <v>433.0</v>
      </c>
      <c r="B434" s="52">
        <v>1.0</v>
      </c>
      <c r="C434" s="52">
        <v>16.0</v>
      </c>
      <c r="D434" s="52">
        <v>5.0</v>
      </c>
      <c r="E434" s="52">
        <v>1.0</v>
      </c>
      <c r="F434" s="52">
        <v>5.0</v>
      </c>
      <c r="G434" s="53" t="str">
        <f>ifna(VLookup(V434,Shiny!B:C, 2, 0),"")</f>
        <v/>
      </c>
      <c r="H434" s="54" t="s">
        <v>419</v>
      </c>
      <c r="I434" s="55">
        <v>306.0</v>
      </c>
      <c r="J434" s="56">
        <f>IFNA(VLOOKUP(V434,'Imported Index'!A:B,2,0),1)</f>
        <v>1</v>
      </c>
      <c r="K434" s="58"/>
      <c r="L434" s="58"/>
      <c r="M434" s="59" t="str">
        <f>ifna(IMAGE("https://pokejungle.net/sprites/typeico/"&amp;lower(VLookup(V434,Type!C:E, 2, 0)&amp;".png")),"")</f>
        <v/>
      </c>
      <c r="N434" s="59" t="str">
        <f>ifna(IMAGE("https://pokejungle.net/sprites/typeico/"&amp;lower(VLookup(V434,Type!C:E, 3, 0)&amp;".png")),"")</f>
        <v/>
      </c>
      <c r="O434" s="60"/>
      <c r="P434" s="60"/>
      <c r="Q434" s="61" t="str">
        <f>ifna(VLookup(V434, Dex!F:K, 3, 0),"")</f>
        <v>C193</v>
      </c>
      <c r="R434" s="61">
        <f>ifna(VLookup(V434, Dex!F:K, 4, 0),"")</f>
        <v>306</v>
      </c>
      <c r="S434" s="62" t="str">
        <f>ifna(VLookup(V434, Dex!F:K, 5, 0),"")</f>
        <v/>
      </c>
      <c r="T434" s="61" t="str">
        <f>ifna(VLookup(V434, Dex!F:K, 6, 0),"")</f>
        <v/>
      </c>
      <c r="U434" s="63">
        <f>ifna(VLookup(V434, Dex!F:L, 7, 0),"")</f>
        <v>201</v>
      </c>
      <c r="V434" s="60" t="str">
        <f t="shared" si="1"/>
        <v>aggron</v>
      </c>
    </row>
    <row r="435" ht="31.5" customHeight="1">
      <c r="A435" s="42">
        <v>434.0</v>
      </c>
      <c r="B435" s="42">
        <v>1.0</v>
      </c>
      <c r="C435" s="42">
        <v>16.0</v>
      </c>
      <c r="D435" s="42">
        <v>6.0</v>
      </c>
      <c r="E435" s="42">
        <v>1.0</v>
      </c>
      <c r="F435" s="42">
        <v>6.0</v>
      </c>
      <c r="G435" s="43" t="str">
        <f>ifna(VLookup(V435,Shiny!B:C, 2, 0),"")</f>
        <v/>
      </c>
      <c r="H435" s="64" t="s">
        <v>420</v>
      </c>
      <c r="I435" s="65">
        <v>307.0</v>
      </c>
      <c r="J435" s="47">
        <f>IFNA(VLOOKUP(V435,'Imported Index'!A:B,2,0),1)</f>
        <v>1</v>
      </c>
      <c r="K435" s="69"/>
      <c r="L435" s="44"/>
      <c r="M435" s="48" t="str">
        <f>ifna(IMAGE("https://pokejungle.net/sprites/typeico/"&amp;lower(VLookup(V435,Type!C:E, 2, 0)&amp;".png")),"")</f>
        <v/>
      </c>
      <c r="N435" s="48" t="str">
        <f>ifna(IMAGE("https://pokejungle.net/sprites/typeico/"&amp;lower(VLookup(V435,Type!C:E, 3, 0)&amp;".png")),"")</f>
        <v/>
      </c>
      <c r="O435" s="66"/>
      <c r="P435" s="66"/>
      <c r="Q435" s="49" t="str">
        <f>ifna(VLookup(V435, Dex!F:K, 3, 0),"")</f>
        <v/>
      </c>
      <c r="R435" s="49">
        <f>ifna(VLookup(V435, Dex!F:K, 4, 0),"")</f>
        <v>307</v>
      </c>
      <c r="S435" s="50" t="str">
        <f>ifna(VLookup(V435, Dex!F:K, 5, 0),"")</f>
        <v/>
      </c>
      <c r="T435" s="49" t="str">
        <f>ifna(VLookup(V435, Dex!F:K, 6, 0),"")</f>
        <v>P161</v>
      </c>
      <c r="U435" s="51">
        <f>ifna(VLookup(V435, Dex!F:L, 7, 0),"")</f>
        <v>83</v>
      </c>
      <c r="V435" s="66" t="str">
        <f t="shared" si="1"/>
        <v>meditite</v>
      </c>
    </row>
    <row r="436" ht="31.5" customHeight="1">
      <c r="A436" s="52">
        <v>435.0</v>
      </c>
      <c r="B436" s="52">
        <v>1.0</v>
      </c>
      <c r="C436" s="52">
        <v>16.0</v>
      </c>
      <c r="D436" s="52">
        <v>7.0</v>
      </c>
      <c r="E436" s="52">
        <v>2.0</v>
      </c>
      <c r="F436" s="52">
        <v>1.0</v>
      </c>
      <c r="G436" s="53" t="str">
        <f>ifna(VLookup(V436,Shiny!B:C, 2, 0),"")</f>
        <v/>
      </c>
      <c r="H436" s="54" t="s">
        <v>420</v>
      </c>
      <c r="I436" s="55">
        <v>307.0</v>
      </c>
      <c r="J436" s="56">
        <f>IFNA(VLOOKUP(V436,'Imported Index'!A:B,2,0),1)</f>
        <v>1</v>
      </c>
      <c r="K436" s="68"/>
      <c r="L436" s="58"/>
      <c r="M436" s="59" t="str">
        <f>ifna(IMAGE("https://pokejungle.net/sprites/typeico/"&amp;lower(VLookup(V436,Type!C:E, 2, 0)&amp;".png")),"")</f>
        <v/>
      </c>
      <c r="N436" s="59" t="str">
        <f>ifna(IMAGE("https://pokejungle.net/sprites/typeico/"&amp;lower(VLookup(V436,Type!C:E, 3, 0)&amp;".png")),"")</f>
        <v/>
      </c>
      <c r="O436" s="60"/>
      <c r="P436" s="52" t="s">
        <v>80</v>
      </c>
      <c r="Q436" s="61" t="str">
        <f>ifna(VLookup(V436, Dex!F:K, 3, 0),"")</f>
        <v/>
      </c>
      <c r="R436" s="61">
        <f>ifna(VLookup(V436, Dex!F:K, 4, 0),"")</f>
        <v>307</v>
      </c>
      <c r="S436" s="62" t="str">
        <f>ifna(VLookup(V436, Dex!F:K, 5, 0),"")</f>
        <v/>
      </c>
      <c r="T436" s="61" t="str">
        <f>ifna(VLookup(V436, Dex!F:K, 6, 0),"")</f>
        <v>P161</v>
      </c>
      <c r="U436" s="63">
        <f>ifna(VLookup(V436, Dex!F:L, 7, 0),"")</f>
        <v>83</v>
      </c>
      <c r="V436" s="60" t="str">
        <f t="shared" si="1"/>
        <v>meditite-f</v>
      </c>
    </row>
    <row r="437" ht="31.5" customHeight="1">
      <c r="A437" s="42">
        <v>436.0</v>
      </c>
      <c r="B437" s="42">
        <v>1.0</v>
      </c>
      <c r="C437" s="42">
        <v>16.0</v>
      </c>
      <c r="D437" s="42">
        <v>8.0</v>
      </c>
      <c r="E437" s="42">
        <v>2.0</v>
      </c>
      <c r="F437" s="42">
        <v>2.0</v>
      </c>
      <c r="G437" s="43" t="str">
        <f>ifna(VLookup(V437,Shiny!B:C, 2, 0),"")</f>
        <v/>
      </c>
      <c r="H437" s="64" t="s">
        <v>421</v>
      </c>
      <c r="I437" s="65">
        <v>308.0</v>
      </c>
      <c r="J437" s="47">
        <f>IFNA(VLOOKUP(V437,'Imported Index'!A:B,2,0),1)</f>
        <v>1</v>
      </c>
      <c r="K437" s="69"/>
      <c r="L437" s="44"/>
      <c r="M437" s="48" t="str">
        <f>ifna(IMAGE("https://pokejungle.net/sprites/typeico/"&amp;lower(VLookup(V437,Type!C:E, 2, 0)&amp;".png")),"")</f>
        <v/>
      </c>
      <c r="N437" s="48" t="str">
        <f>ifna(IMAGE("https://pokejungle.net/sprites/typeico/"&amp;lower(VLookup(V437,Type!C:E, 3, 0)&amp;".png")),"")</f>
        <v/>
      </c>
      <c r="O437" s="66"/>
      <c r="P437" s="66"/>
      <c r="Q437" s="49" t="str">
        <f>ifna(VLookup(V437, Dex!F:K, 3, 0),"")</f>
        <v/>
      </c>
      <c r="R437" s="49">
        <f>ifna(VLookup(V437, Dex!F:K, 4, 0),"")</f>
        <v>308</v>
      </c>
      <c r="S437" s="50" t="str">
        <f>ifna(VLookup(V437, Dex!F:K, 5, 0),"")</f>
        <v/>
      </c>
      <c r="T437" s="49" t="str">
        <f>ifna(VLookup(V437, Dex!F:K, 6, 0),"")</f>
        <v>P162</v>
      </c>
      <c r="U437" s="51">
        <f>ifna(VLookup(V437, Dex!F:L, 7, 0),"")</f>
        <v>84</v>
      </c>
      <c r="V437" s="66" t="str">
        <f t="shared" si="1"/>
        <v>medicham</v>
      </c>
    </row>
    <row r="438" ht="31.5" customHeight="1">
      <c r="A438" s="52">
        <v>437.0</v>
      </c>
      <c r="B438" s="52">
        <v>1.0</v>
      </c>
      <c r="C438" s="52">
        <v>16.0</v>
      </c>
      <c r="D438" s="52">
        <v>9.0</v>
      </c>
      <c r="E438" s="52">
        <v>2.0</v>
      </c>
      <c r="F438" s="52">
        <v>3.0</v>
      </c>
      <c r="G438" s="53" t="str">
        <f>ifna(VLookup(V438,Shiny!B:C, 2, 0),"")</f>
        <v/>
      </c>
      <c r="H438" s="54" t="s">
        <v>421</v>
      </c>
      <c r="I438" s="55">
        <v>308.0</v>
      </c>
      <c r="J438" s="56">
        <f>IFNA(VLOOKUP(V438,'Imported Index'!A:B,2,0),1)</f>
        <v>1</v>
      </c>
      <c r="K438" s="68"/>
      <c r="L438" s="58"/>
      <c r="M438" s="59" t="str">
        <f>ifna(IMAGE("https://pokejungle.net/sprites/typeico/"&amp;lower(VLookup(V438,Type!C:E, 2, 0)&amp;".png")),"")</f>
        <v/>
      </c>
      <c r="N438" s="59" t="str">
        <f>ifna(IMAGE("https://pokejungle.net/sprites/typeico/"&amp;lower(VLookup(V438,Type!C:E, 3, 0)&amp;".png")),"")</f>
        <v/>
      </c>
      <c r="O438" s="60"/>
      <c r="P438" s="52" t="s">
        <v>80</v>
      </c>
      <c r="Q438" s="61" t="str">
        <f>ifna(VLookup(V438, Dex!F:K, 3, 0),"")</f>
        <v/>
      </c>
      <c r="R438" s="61">
        <f>ifna(VLookup(V438, Dex!F:K, 4, 0),"")</f>
        <v>308</v>
      </c>
      <c r="S438" s="62" t="str">
        <f>ifna(VLookup(V438, Dex!F:K, 5, 0),"")</f>
        <v/>
      </c>
      <c r="T438" s="61" t="str">
        <f>ifna(VLookup(V438, Dex!F:K, 6, 0),"")</f>
        <v>P162</v>
      </c>
      <c r="U438" s="63">
        <f>ifna(VLookup(V438, Dex!F:L, 7, 0),"")</f>
        <v>84</v>
      </c>
      <c r="V438" s="60" t="str">
        <f t="shared" si="1"/>
        <v>medicham-f</v>
      </c>
    </row>
    <row r="439" ht="31.5" customHeight="1">
      <c r="A439" s="42">
        <v>438.0</v>
      </c>
      <c r="B439" s="42">
        <v>1.0</v>
      </c>
      <c r="C439" s="42">
        <v>16.0</v>
      </c>
      <c r="D439" s="42">
        <v>10.0</v>
      </c>
      <c r="E439" s="42">
        <v>2.0</v>
      </c>
      <c r="F439" s="42">
        <v>4.0</v>
      </c>
      <c r="G439" s="43" t="str">
        <f>ifna(VLookup(V439,Shiny!B:C, 2, 0),"")</f>
        <v/>
      </c>
      <c r="H439" s="64" t="s">
        <v>422</v>
      </c>
      <c r="I439" s="65">
        <v>309.0</v>
      </c>
      <c r="J439" s="47">
        <f>IFNA(VLOOKUP(V439,'Imported Index'!A:B,2,0),1)</f>
        <v>1</v>
      </c>
      <c r="K439" s="44"/>
      <c r="L439" s="44"/>
      <c r="M439" s="48" t="str">
        <f>ifna(IMAGE("https://pokejungle.net/sprites/typeico/"&amp;lower(VLookup(V439,Type!C:E, 2, 0)&amp;".png")),"")</f>
        <v/>
      </c>
      <c r="N439" s="48" t="str">
        <f>ifna(IMAGE("https://pokejungle.net/sprites/typeico/"&amp;lower(VLookup(V439,Type!C:E, 3, 0)&amp;".png")),"")</f>
        <v/>
      </c>
      <c r="O439" s="66"/>
      <c r="P439" s="66"/>
      <c r="Q439" s="49">
        <f>ifna(VLookup(V439, Dex!F:K, 3, 0),"")</f>
        <v>66</v>
      </c>
      <c r="R439" s="49">
        <f>ifna(VLookup(V439, Dex!F:K, 4, 0),"")</f>
        <v>309</v>
      </c>
      <c r="S439" s="50" t="str">
        <f>ifna(VLookup(V439, Dex!F:K, 5, 0),"")</f>
        <v/>
      </c>
      <c r="T439" s="49" t="str">
        <f>ifna(VLookup(V439, Dex!F:K, 6, 0),"")</f>
        <v/>
      </c>
      <c r="U439" s="51">
        <f>ifna(VLookup(V439, Dex!F:L, 7, 0),"")</f>
        <v>85</v>
      </c>
      <c r="V439" s="66" t="str">
        <f t="shared" si="1"/>
        <v>electrike</v>
      </c>
    </row>
    <row r="440" ht="31.5" customHeight="1">
      <c r="A440" s="52">
        <v>439.0</v>
      </c>
      <c r="B440" s="52">
        <v>1.0</v>
      </c>
      <c r="C440" s="52">
        <v>16.0</v>
      </c>
      <c r="D440" s="52">
        <v>11.0</v>
      </c>
      <c r="E440" s="52">
        <v>2.0</v>
      </c>
      <c r="F440" s="52">
        <v>5.0</v>
      </c>
      <c r="G440" s="53" t="str">
        <f>ifna(VLookup(V440,Shiny!B:C, 2, 0),"")</f>
        <v/>
      </c>
      <c r="H440" s="54" t="s">
        <v>423</v>
      </c>
      <c r="I440" s="55">
        <v>310.0</v>
      </c>
      <c r="J440" s="56">
        <f>IFNA(VLOOKUP(V440,'Imported Index'!A:B,2,0),1)</f>
        <v>1</v>
      </c>
      <c r="K440" s="58"/>
      <c r="L440" s="58"/>
      <c r="M440" s="59" t="str">
        <f>ifna(IMAGE("https://pokejungle.net/sprites/typeico/"&amp;lower(VLookup(V440,Type!C:E, 2, 0)&amp;".png")),"")</f>
        <v/>
      </c>
      <c r="N440" s="59" t="str">
        <f>ifna(IMAGE("https://pokejungle.net/sprites/typeico/"&amp;lower(VLookup(V440,Type!C:E, 3, 0)&amp;".png")),"")</f>
        <v/>
      </c>
      <c r="O440" s="60"/>
      <c r="P440" s="60"/>
      <c r="Q440" s="61">
        <f>ifna(VLookup(V440, Dex!F:K, 3, 0),"")</f>
        <v>67</v>
      </c>
      <c r="R440" s="61">
        <f>ifna(VLookup(V440, Dex!F:K, 4, 0),"")</f>
        <v>310</v>
      </c>
      <c r="S440" s="62" t="str">
        <f>ifna(VLookup(V440, Dex!F:K, 5, 0),"")</f>
        <v/>
      </c>
      <c r="T440" s="61" t="str">
        <f>ifna(VLookup(V440, Dex!F:K, 6, 0),"")</f>
        <v/>
      </c>
      <c r="U440" s="63">
        <f>ifna(VLookup(V440, Dex!F:L, 7, 0),"")</f>
        <v>86</v>
      </c>
      <c r="V440" s="60" t="str">
        <f t="shared" si="1"/>
        <v>manectric</v>
      </c>
    </row>
    <row r="441" ht="31.5" customHeight="1">
      <c r="A441" s="42">
        <v>440.0</v>
      </c>
      <c r="B441" s="42">
        <v>1.0</v>
      </c>
      <c r="C441" s="42">
        <v>16.0</v>
      </c>
      <c r="D441" s="42">
        <v>12.0</v>
      </c>
      <c r="E441" s="42">
        <v>2.0</v>
      </c>
      <c r="F441" s="42">
        <v>6.0</v>
      </c>
      <c r="G441" s="43" t="str">
        <f>ifna(VLookup(V441,Shiny!B:C, 2, 0),"")</f>
        <v/>
      </c>
      <c r="H441" s="64" t="s">
        <v>424</v>
      </c>
      <c r="I441" s="65">
        <v>311.0</v>
      </c>
      <c r="J441" s="47">
        <f>IFNA(VLOOKUP(V441,'Imported Index'!A:B,2,0),1)</f>
        <v>1</v>
      </c>
      <c r="K441" s="44"/>
      <c r="L441" s="44"/>
      <c r="M441" s="48" t="str">
        <f>ifna(IMAGE("https://pokejungle.net/sprites/typeico/"&amp;lower(VLookup(V441,Type!C:E, 2, 0)&amp;".png")),"")</f>
        <v/>
      </c>
      <c r="N441" s="48" t="str">
        <f>ifna(IMAGE("https://pokejungle.net/sprites/typeico/"&amp;lower(VLookup(V441,Type!C:E, 3, 0)&amp;".png")),"")</f>
        <v/>
      </c>
      <c r="O441" s="66"/>
      <c r="P441" s="66"/>
      <c r="Q441" s="49" t="str">
        <f>ifna(VLookup(V441, Dex!F:K, 3, 0),"")</f>
        <v/>
      </c>
      <c r="R441" s="49">
        <f>ifna(VLookup(V441, Dex!F:K, 4, 0),"")</f>
        <v>311</v>
      </c>
      <c r="S441" s="50" t="str">
        <f>ifna(VLookup(V441, Dex!F:K, 5, 0),"")</f>
        <v/>
      </c>
      <c r="T441" s="49" t="str">
        <f>ifna(VLookup(V441, Dex!F:K, 6, 0),"")</f>
        <v>B119</v>
      </c>
      <c r="U441" s="51" t="str">
        <f>ifna(VLookup(V441, Dex!F:L, 7, 0),"")</f>
        <v/>
      </c>
      <c r="V441" s="66" t="str">
        <f t="shared" si="1"/>
        <v>plusle</v>
      </c>
    </row>
    <row r="442" ht="31.5" customHeight="1">
      <c r="A442" s="52">
        <v>441.0</v>
      </c>
      <c r="B442" s="52">
        <v>1.0</v>
      </c>
      <c r="C442" s="52">
        <v>16.0</v>
      </c>
      <c r="D442" s="52">
        <v>13.0</v>
      </c>
      <c r="E442" s="52">
        <v>3.0</v>
      </c>
      <c r="F442" s="52">
        <v>1.0</v>
      </c>
      <c r="G442" s="53" t="str">
        <f>ifna(VLookup(V442,Shiny!B:C, 2, 0),"")</f>
        <v/>
      </c>
      <c r="H442" s="54" t="s">
        <v>425</v>
      </c>
      <c r="I442" s="55">
        <v>312.0</v>
      </c>
      <c r="J442" s="56">
        <f>IFNA(VLOOKUP(V442,'Imported Index'!A:B,2,0),1)</f>
        <v>1</v>
      </c>
      <c r="K442" s="57"/>
      <c r="L442" s="58"/>
      <c r="M442" s="59" t="str">
        <f>ifna(IMAGE("https://pokejungle.net/sprites/typeico/"&amp;lower(VLookup(V442,Type!C:E, 2, 0)&amp;".png")),"")</f>
        <v/>
      </c>
      <c r="N442" s="59" t="str">
        <f>ifna(IMAGE("https://pokejungle.net/sprites/typeico/"&amp;lower(VLookup(V442,Type!C:E, 3, 0)&amp;".png")),"")</f>
        <v/>
      </c>
      <c r="O442" s="60"/>
      <c r="P442" s="60"/>
      <c r="Q442" s="61" t="str">
        <f>ifna(VLookup(V442, Dex!F:K, 3, 0),"")</f>
        <v/>
      </c>
      <c r="R442" s="61">
        <f>ifna(VLookup(V442, Dex!F:K, 4, 0),"")</f>
        <v>312</v>
      </c>
      <c r="S442" s="62" t="str">
        <f>ifna(VLookup(V442, Dex!F:K, 5, 0),"")</f>
        <v/>
      </c>
      <c r="T442" s="61" t="str">
        <f>ifna(VLookup(V442, Dex!F:K, 6, 0),"")</f>
        <v>B120</v>
      </c>
      <c r="U442" s="63" t="str">
        <f>ifna(VLookup(V442, Dex!F:L, 7, 0),"")</f>
        <v/>
      </c>
      <c r="V442" s="60" t="str">
        <f t="shared" si="1"/>
        <v>minun</v>
      </c>
    </row>
    <row r="443" ht="31.5" customHeight="1">
      <c r="A443" s="42">
        <v>442.0</v>
      </c>
      <c r="B443" s="42">
        <v>1.0</v>
      </c>
      <c r="C443" s="42">
        <v>16.0</v>
      </c>
      <c r="D443" s="42">
        <v>14.0</v>
      </c>
      <c r="E443" s="42">
        <v>3.0</v>
      </c>
      <c r="F443" s="42">
        <v>2.0</v>
      </c>
      <c r="G443" s="43" t="str">
        <f>ifna(VLookup(V443,Shiny!B:C, 2, 0),"")</f>
        <v/>
      </c>
      <c r="H443" s="64" t="s">
        <v>426</v>
      </c>
      <c r="I443" s="65">
        <v>313.0</v>
      </c>
      <c r="J443" s="47">
        <f>IFNA(VLOOKUP(V443,'Imported Index'!A:B,2,0),1)</f>
        <v>1</v>
      </c>
      <c r="K443" s="67"/>
      <c r="L443" s="44"/>
      <c r="M443" s="48" t="str">
        <f>ifna(IMAGE("https://pokejungle.net/sprites/typeico/"&amp;lower(VLookup(V443,Type!C:E, 2, 0)&amp;".png")),"")</f>
        <v/>
      </c>
      <c r="N443" s="48" t="str">
        <f>ifna(IMAGE("https://pokejungle.net/sprites/typeico/"&amp;lower(VLookup(V443,Type!C:E, 3, 0)&amp;".png")),"")</f>
        <v/>
      </c>
      <c r="O443" s="66"/>
      <c r="P443" s="66"/>
      <c r="Q443" s="49" t="str">
        <f>ifna(VLookup(V443, Dex!F:K, 3, 0),"")</f>
        <v/>
      </c>
      <c r="R443" s="49">
        <f>ifna(VLookup(V443, Dex!F:K, 4, 0),"")</f>
        <v>313</v>
      </c>
      <c r="S443" s="50" t="str">
        <f>ifna(VLookup(V443, Dex!F:K, 5, 0),"")</f>
        <v/>
      </c>
      <c r="T443" s="49" t="str">
        <f>ifna(VLookup(V443, Dex!F:K, 6, 0),"")</f>
        <v>K009</v>
      </c>
      <c r="U443" s="51" t="str">
        <f>ifna(VLookup(V443, Dex!F:L, 7, 0),"")</f>
        <v/>
      </c>
      <c r="V443" s="66" t="str">
        <f t="shared" si="1"/>
        <v>volbeat</v>
      </c>
    </row>
    <row r="444" ht="31.5" customHeight="1">
      <c r="A444" s="52">
        <v>443.0</v>
      </c>
      <c r="B444" s="52">
        <v>1.0</v>
      </c>
      <c r="C444" s="52">
        <v>16.0</v>
      </c>
      <c r="D444" s="52">
        <v>15.0</v>
      </c>
      <c r="E444" s="52">
        <v>3.0</v>
      </c>
      <c r="F444" s="52">
        <v>3.0</v>
      </c>
      <c r="G444" s="53" t="str">
        <f>ifna(VLookup(V444,Shiny!B:C, 2, 0),"")</f>
        <v/>
      </c>
      <c r="H444" s="54" t="s">
        <v>427</v>
      </c>
      <c r="I444" s="55">
        <v>314.0</v>
      </c>
      <c r="J444" s="56">
        <f>IFNA(VLOOKUP(V444,'Imported Index'!A:B,2,0),1)</f>
        <v>1</v>
      </c>
      <c r="K444" s="58"/>
      <c r="L444" s="58"/>
      <c r="M444" s="59" t="str">
        <f>ifna(IMAGE("https://pokejungle.net/sprites/typeico/"&amp;lower(VLookup(V444,Type!C:E, 2, 0)&amp;".png")),"")</f>
        <v/>
      </c>
      <c r="N444" s="59" t="str">
        <f>ifna(IMAGE("https://pokejungle.net/sprites/typeico/"&amp;lower(VLookup(V444,Type!C:E, 3, 0)&amp;".png")),"")</f>
        <v/>
      </c>
      <c r="O444" s="60"/>
      <c r="P444" s="60"/>
      <c r="Q444" s="61" t="str">
        <f>ifna(VLookup(V444, Dex!F:K, 3, 0),"")</f>
        <v/>
      </c>
      <c r="R444" s="61">
        <f>ifna(VLookup(V444, Dex!F:K, 4, 0),"")</f>
        <v>314</v>
      </c>
      <c r="S444" s="62" t="str">
        <f>ifna(VLookup(V444, Dex!F:K, 5, 0),"")</f>
        <v/>
      </c>
      <c r="T444" s="61" t="str">
        <f>ifna(VLookup(V444, Dex!F:K, 6, 0),"")</f>
        <v>K010</v>
      </c>
      <c r="U444" s="63" t="str">
        <f>ifna(VLookup(V444, Dex!F:L, 7, 0),"")</f>
        <v/>
      </c>
      <c r="V444" s="60" t="str">
        <f t="shared" si="1"/>
        <v>illumise</v>
      </c>
    </row>
    <row r="445" ht="31.5" customHeight="1">
      <c r="A445" s="42">
        <v>444.0</v>
      </c>
      <c r="B445" s="42">
        <v>1.0</v>
      </c>
      <c r="C445" s="42">
        <v>16.0</v>
      </c>
      <c r="D445" s="42">
        <v>16.0</v>
      </c>
      <c r="E445" s="42">
        <v>3.0</v>
      </c>
      <c r="F445" s="42">
        <v>4.0</v>
      </c>
      <c r="G445" s="43" t="str">
        <f>ifna(VLookup(V445,Shiny!B:C, 2, 0),"")</f>
        <v/>
      </c>
      <c r="H445" s="64" t="s">
        <v>428</v>
      </c>
      <c r="I445" s="65">
        <v>315.0</v>
      </c>
      <c r="J445" s="47">
        <f>IFNA(VLOOKUP(V445,'Imported Index'!A:B,2,0),1)</f>
        <v>1</v>
      </c>
      <c r="K445" s="44"/>
      <c r="L445" s="44"/>
      <c r="M445" s="48" t="str">
        <f>ifna(IMAGE("https://pokejungle.net/sprites/typeico/"&amp;lower(VLookup(V445,Type!C:E, 2, 0)&amp;".png")),"")</f>
        <v/>
      </c>
      <c r="N445" s="48" t="str">
        <f>ifna(IMAGE("https://pokejungle.net/sprites/typeico/"&amp;lower(VLookup(V445,Type!C:E, 3, 0)&amp;".png")),"")</f>
        <v/>
      </c>
      <c r="O445" s="66"/>
      <c r="P445" s="66"/>
      <c r="Q445" s="49">
        <f>ifna(VLookup(V445, Dex!F:K, 3, 0),"")</f>
        <v>60</v>
      </c>
      <c r="R445" s="49">
        <f>ifna(VLookup(V445, Dex!F:K, 4, 0),"")</f>
        <v>315</v>
      </c>
      <c r="S445" s="50">
        <f>ifna(VLookup(V445, Dex!F:K, 5, 0),"")</f>
        <v>90</v>
      </c>
      <c r="T445" s="49" t="str">
        <f>ifna(VLookup(V445, Dex!F:K, 6, 0),"")</f>
        <v/>
      </c>
      <c r="U445" s="51">
        <f>ifna(VLookup(V445, Dex!F:L, 7, 0),"")</f>
        <v>30</v>
      </c>
      <c r="V445" s="66" t="str">
        <f t="shared" si="1"/>
        <v>roselia</v>
      </c>
    </row>
    <row r="446" ht="31.5" customHeight="1">
      <c r="A446" s="52">
        <v>445.0</v>
      </c>
      <c r="B446" s="52">
        <v>1.0</v>
      </c>
      <c r="C446" s="52">
        <v>16.0</v>
      </c>
      <c r="D446" s="52">
        <v>17.0</v>
      </c>
      <c r="E446" s="52">
        <v>3.0</v>
      </c>
      <c r="F446" s="52">
        <v>5.0</v>
      </c>
      <c r="G446" s="53" t="str">
        <f>ifna(VLookup(V446,Shiny!B:C, 2, 0),"")</f>
        <v/>
      </c>
      <c r="H446" s="54" t="s">
        <v>428</v>
      </c>
      <c r="I446" s="55">
        <v>315.0</v>
      </c>
      <c r="J446" s="56">
        <f>IFNA(VLOOKUP(V446,'Imported Index'!A:B,2,0),1)</f>
        <v>1</v>
      </c>
      <c r="K446" s="68"/>
      <c r="L446" s="58"/>
      <c r="M446" s="59" t="str">
        <f>ifna(IMAGE("https://pokejungle.net/sprites/typeico/"&amp;lower(VLookup(V446,Type!C:E, 2, 0)&amp;".png")),"")</f>
        <v/>
      </c>
      <c r="N446" s="59" t="str">
        <f>ifna(IMAGE("https://pokejungle.net/sprites/typeico/"&amp;lower(VLookup(V446,Type!C:E, 3, 0)&amp;".png")),"")</f>
        <v/>
      </c>
      <c r="O446" s="60"/>
      <c r="P446" s="52" t="s">
        <v>80</v>
      </c>
      <c r="Q446" s="61">
        <f>ifna(VLookup(V446, Dex!F:K, 3, 0),"")</f>
        <v>60</v>
      </c>
      <c r="R446" s="61">
        <f>ifna(VLookup(V446, Dex!F:K, 4, 0),"")</f>
        <v>315</v>
      </c>
      <c r="S446" s="62">
        <f>ifna(VLookup(V446, Dex!F:K, 5, 0),"")</f>
        <v>90</v>
      </c>
      <c r="T446" s="61" t="str">
        <f>ifna(VLookup(V446, Dex!F:K, 6, 0),"")</f>
        <v/>
      </c>
      <c r="U446" s="63">
        <f>ifna(VLookup(V446, Dex!F:L, 7, 0),"")</f>
        <v>30</v>
      </c>
      <c r="V446" s="60" t="str">
        <f t="shared" si="1"/>
        <v>roselia-f</v>
      </c>
    </row>
    <row r="447" ht="31.5" customHeight="1">
      <c r="A447" s="42">
        <v>446.0</v>
      </c>
      <c r="B447" s="42">
        <v>1.0</v>
      </c>
      <c r="C447" s="42">
        <v>16.0</v>
      </c>
      <c r="D447" s="42">
        <v>18.0</v>
      </c>
      <c r="E447" s="42">
        <v>3.0</v>
      </c>
      <c r="F447" s="42">
        <v>6.0</v>
      </c>
      <c r="G447" s="43" t="str">
        <f>ifna(VLookup(V447,Shiny!B:C, 2, 0),"")</f>
        <v/>
      </c>
      <c r="H447" s="64" t="s">
        <v>429</v>
      </c>
      <c r="I447" s="65">
        <v>316.0</v>
      </c>
      <c r="J447" s="47">
        <f>IFNA(VLOOKUP(V447,'Imported Index'!A:B,2,0),1)</f>
        <v>1</v>
      </c>
      <c r="K447" s="69"/>
      <c r="L447" s="44"/>
      <c r="M447" s="48" t="str">
        <f>ifna(IMAGE("https://pokejungle.net/sprites/typeico/"&amp;lower(VLookup(V447,Type!C:E, 2, 0)&amp;".png")),"")</f>
        <v/>
      </c>
      <c r="N447" s="48" t="str">
        <f>ifna(IMAGE("https://pokejungle.net/sprites/typeico/"&amp;lower(VLookup(V447,Type!C:E, 3, 0)&amp;".png")),"")</f>
        <v/>
      </c>
      <c r="O447" s="66"/>
      <c r="P447" s="66"/>
      <c r="Q447" s="49" t="str">
        <f>ifna(VLookup(V447, Dex!F:K, 3, 0),"")</f>
        <v/>
      </c>
      <c r="R447" s="49">
        <f>ifna(VLookup(V447, Dex!F:K, 4, 0),"")</f>
        <v>316</v>
      </c>
      <c r="S447" s="50" t="str">
        <f>ifna(VLookup(V447, Dex!F:K, 5, 0),"")</f>
        <v/>
      </c>
      <c r="T447" s="49" t="str">
        <f>ifna(VLookup(V447, Dex!F:K, 6, 0),"")</f>
        <v>P139</v>
      </c>
      <c r="U447" s="51" t="str">
        <f>ifna(VLookup(V447, Dex!F:L, 7, 0),"")</f>
        <v>H092</v>
      </c>
      <c r="V447" s="66" t="str">
        <f t="shared" si="1"/>
        <v>gulpin</v>
      </c>
    </row>
    <row r="448" ht="31.5" customHeight="1">
      <c r="A448" s="52">
        <v>447.0</v>
      </c>
      <c r="B448" s="52">
        <v>1.0</v>
      </c>
      <c r="C448" s="52">
        <v>16.0</v>
      </c>
      <c r="D448" s="52">
        <v>19.0</v>
      </c>
      <c r="E448" s="52">
        <v>4.0</v>
      </c>
      <c r="F448" s="52">
        <v>1.0</v>
      </c>
      <c r="G448" s="53" t="str">
        <f>ifna(VLookup(V448,Shiny!B:C, 2, 0),"")</f>
        <v/>
      </c>
      <c r="H448" s="54" t="s">
        <v>429</v>
      </c>
      <c r="I448" s="55">
        <v>316.0</v>
      </c>
      <c r="J448" s="56">
        <f>IFNA(VLOOKUP(V448,'Imported Index'!A:B,2,0),1)</f>
        <v>1</v>
      </c>
      <c r="K448" s="68"/>
      <c r="L448" s="58"/>
      <c r="M448" s="59" t="str">
        <f>ifna(IMAGE("https://pokejungle.net/sprites/typeico/"&amp;lower(VLookup(V448,Type!C:E, 2, 0)&amp;".png")),"")</f>
        <v/>
      </c>
      <c r="N448" s="59" t="str">
        <f>ifna(IMAGE("https://pokejungle.net/sprites/typeico/"&amp;lower(VLookup(V448,Type!C:E, 3, 0)&amp;".png")),"")</f>
        <v/>
      </c>
      <c r="O448" s="60"/>
      <c r="P448" s="52" t="s">
        <v>80</v>
      </c>
      <c r="Q448" s="61" t="str">
        <f>ifna(VLookup(V448, Dex!F:K, 3, 0),"")</f>
        <v/>
      </c>
      <c r="R448" s="61">
        <f>ifna(VLookup(V448, Dex!F:K, 4, 0),"")</f>
        <v>316</v>
      </c>
      <c r="S448" s="62" t="str">
        <f>ifna(VLookup(V448, Dex!F:K, 5, 0),"")</f>
        <v/>
      </c>
      <c r="T448" s="61" t="str">
        <f>ifna(VLookup(V448, Dex!F:K, 6, 0),"")</f>
        <v>P139</v>
      </c>
      <c r="U448" s="63" t="str">
        <f>ifna(VLookup(V448, Dex!F:L, 7, 0),"")</f>
        <v>H092</v>
      </c>
      <c r="V448" s="60" t="str">
        <f t="shared" si="1"/>
        <v>gulpin-f</v>
      </c>
    </row>
    <row r="449" ht="31.5" customHeight="1">
      <c r="A449" s="42">
        <v>448.0</v>
      </c>
      <c r="B449" s="42">
        <v>1.0</v>
      </c>
      <c r="C449" s="42">
        <v>16.0</v>
      </c>
      <c r="D449" s="42">
        <v>20.0</v>
      </c>
      <c r="E449" s="42">
        <v>4.0</v>
      </c>
      <c r="F449" s="42">
        <v>2.0</v>
      </c>
      <c r="G449" s="43" t="str">
        <f>ifna(VLookup(V449,Shiny!B:C, 2, 0),"")</f>
        <v/>
      </c>
      <c r="H449" s="64" t="s">
        <v>430</v>
      </c>
      <c r="I449" s="65">
        <v>317.0</v>
      </c>
      <c r="J449" s="47">
        <f>IFNA(VLOOKUP(V449,'Imported Index'!A:B,2,0),1)</f>
        <v>1</v>
      </c>
      <c r="K449" s="69"/>
      <c r="L449" s="44"/>
      <c r="M449" s="48" t="str">
        <f>ifna(IMAGE("https://pokejungle.net/sprites/typeico/"&amp;lower(VLookup(V449,Type!C:E, 2, 0)&amp;".png")),"")</f>
        <v/>
      </c>
      <c r="N449" s="48" t="str">
        <f>ifna(IMAGE("https://pokejungle.net/sprites/typeico/"&amp;lower(VLookup(V449,Type!C:E, 3, 0)&amp;".png")),"")</f>
        <v/>
      </c>
      <c r="O449" s="66"/>
      <c r="P449" s="66"/>
      <c r="Q449" s="49" t="str">
        <f>ifna(VLookup(V449, Dex!F:K, 3, 0),"")</f>
        <v/>
      </c>
      <c r="R449" s="49">
        <f>ifna(VLookup(V449, Dex!F:K, 4, 0),"")</f>
        <v>317</v>
      </c>
      <c r="S449" s="50" t="str">
        <f>ifna(VLookup(V449, Dex!F:K, 5, 0),"")</f>
        <v/>
      </c>
      <c r="T449" s="49" t="str">
        <f>ifna(VLookup(V449, Dex!F:K, 6, 0),"")</f>
        <v>P140</v>
      </c>
      <c r="U449" s="51" t="str">
        <f>ifna(VLookup(V449, Dex!F:L, 7, 0),"")</f>
        <v>H093</v>
      </c>
      <c r="V449" s="66" t="str">
        <f t="shared" si="1"/>
        <v>swalot</v>
      </c>
    </row>
    <row r="450" ht="31.5" customHeight="1">
      <c r="A450" s="52">
        <v>449.0</v>
      </c>
      <c r="B450" s="52">
        <v>1.0</v>
      </c>
      <c r="C450" s="52">
        <v>16.0</v>
      </c>
      <c r="D450" s="52">
        <v>21.0</v>
      </c>
      <c r="E450" s="52">
        <v>4.0</v>
      </c>
      <c r="F450" s="52">
        <v>3.0</v>
      </c>
      <c r="G450" s="53" t="str">
        <f>ifna(VLookup(V450,Shiny!B:C, 2, 0),"")</f>
        <v/>
      </c>
      <c r="H450" s="54" t="s">
        <v>430</v>
      </c>
      <c r="I450" s="55">
        <v>317.0</v>
      </c>
      <c r="J450" s="56">
        <f>IFNA(VLOOKUP(V450,'Imported Index'!A:B,2,0),1)</f>
        <v>1</v>
      </c>
      <c r="K450" s="68"/>
      <c r="L450" s="58"/>
      <c r="M450" s="59" t="str">
        <f>ifna(IMAGE("https://pokejungle.net/sprites/typeico/"&amp;lower(VLookup(V450,Type!C:E, 2, 0)&amp;".png")),"")</f>
        <v/>
      </c>
      <c r="N450" s="59" t="str">
        <f>ifna(IMAGE("https://pokejungle.net/sprites/typeico/"&amp;lower(VLookup(V450,Type!C:E, 3, 0)&amp;".png")),"")</f>
        <v/>
      </c>
      <c r="O450" s="60"/>
      <c r="P450" s="52" t="s">
        <v>80</v>
      </c>
      <c r="Q450" s="61" t="str">
        <f>ifna(VLookup(V450, Dex!F:K, 3, 0),"")</f>
        <v/>
      </c>
      <c r="R450" s="61">
        <f>ifna(VLookup(V450, Dex!F:K, 4, 0),"")</f>
        <v>317</v>
      </c>
      <c r="S450" s="62" t="str">
        <f>ifna(VLookup(V450, Dex!F:K, 5, 0),"")</f>
        <v/>
      </c>
      <c r="T450" s="61" t="str">
        <f>ifna(VLookup(V450, Dex!F:K, 6, 0),"")</f>
        <v>P140</v>
      </c>
      <c r="U450" s="63" t="str">
        <f>ifna(VLookup(V450, Dex!F:L, 7, 0),"")</f>
        <v>H093</v>
      </c>
      <c r="V450" s="60" t="str">
        <f t="shared" si="1"/>
        <v>swalot-f</v>
      </c>
    </row>
    <row r="451" ht="31.5" customHeight="1">
      <c r="A451" s="42">
        <v>450.0</v>
      </c>
      <c r="B451" s="42">
        <v>1.0</v>
      </c>
      <c r="C451" s="42">
        <v>16.0</v>
      </c>
      <c r="D451" s="42">
        <v>22.0</v>
      </c>
      <c r="E451" s="42">
        <v>4.0</v>
      </c>
      <c r="F451" s="42">
        <v>4.0</v>
      </c>
      <c r="G451" s="43" t="str">
        <f>ifna(VLookup(V451,Shiny!B:C, 2, 0),"")</f>
        <v/>
      </c>
      <c r="H451" s="64" t="s">
        <v>431</v>
      </c>
      <c r="I451" s="65">
        <v>318.0</v>
      </c>
      <c r="J451" s="47">
        <f>IFNA(VLOOKUP(V451,'Imported Index'!A:B,2,0),1)</f>
        <v>1</v>
      </c>
      <c r="K451" s="44"/>
      <c r="L451" s="44"/>
      <c r="M451" s="48" t="str">
        <f>ifna(IMAGE("https://pokejungle.net/sprites/typeico/"&amp;lower(VLookup(V451,Type!C:E, 2, 0)&amp;".png")),"")</f>
        <v/>
      </c>
      <c r="N451" s="48" t="str">
        <f>ifna(IMAGE("https://pokejungle.net/sprites/typeico/"&amp;lower(VLookup(V451,Type!C:E, 3, 0)&amp;".png")),"")</f>
        <v/>
      </c>
      <c r="O451" s="66"/>
      <c r="P451" s="66"/>
      <c r="Q451" s="49" t="str">
        <f>ifna(VLookup(V451, Dex!F:K, 3, 0),"")</f>
        <v>A111</v>
      </c>
      <c r="R451" s="49">
        <f>ifna(VLookup(V451, Dex!F:K, 4, 0),"")</f>
        <v>318</v>
      </c>
      <c r="S451" s="50" t="str">
        <f>ifna(VLookup(V451, Dex!F:K, 5, 0),"")</f>
        <v/>
      </c>
      <c r="T451" s="49" t="str">
        <f>ifna(VLookup(V451, Dex!F:K, 6, 0),"")</f>
        <v/>
      </c>
      <c r="U451" s="51">
        <f>ifna(VLookup(V451, Dex!F:L, 7, 0),"")</f>
        <v>140</v>
      </c>
      <c r="V451" s="66" t="str">
        <f t="shared" si="1"/>
        <v>carvanha</v>
      </c>
    </row>
    <row r="452" ht="31.5" customHeight="1">
      <c r="A452" s="52">
        <v>451.0</v>
      </c>
      <c r="B452" s="52">
        <v>1.0</v>
      </c>
      <c r="C452" s="52">
        <v>16.0</v>
      </c>
      <c r="D452" s="52">
        <v>23.0</v>
      </c>
      <c r="E452" s="52">
        <v>4.0</v>
      </c>
      <c r="F452" s="52">
        <v>5.0</v>
      </c>
      <c r="G452" s="53" t="str">
        <f>ifna(VLookup(V452,Shiny!B:C, 2, 0),"")</f>
        <v/>
      </c>
      <c r="H452" s="54" t="s">
        <v>432</v>
      </c>
      <c r="I452" s="55">
        <v>319.0</v>
      </c>
      <c r="J452" s="56">
        <f>IFNA(VLOOKUP(V452,'Imported Index'!A:B,2,0),1)</f>
        <v>1</v>
      </c>
      <c r="K452" s="58"/>
      <c r="L452" s="58"/>
      <c r="M452" s="59" t="str">
        <f>ifna(IMAGE("https://pokejungle.net/sprites/typeico/"&amp;lower(VLookup(V452,Type!C:E, 2, 0)&amp;".png")),"")</f>
        <v/>
      </c>
      <c r="N452" s="59" t="str">
        <f>ifna(IMAGE("https://pokejungle.net/sprites/typeico/"&amp;lower(VLookup(V452,Type!C:E, 3, 0)&amp;".png")),"")</f>
        <v/>
      </c>
      <c r="O452" s="60"/>
      <c r="P452" s="60"/>
      <c r="Q452" s="61" t="str">
        <f>ifna(VLookup(V452, Dex!F:K, 3, 0),"")</f>
        <v>A112</v>
      </c>
      <c r="R452" s="61">
        <f>ifna(VLookup(V452, Dex!F:K, 4, 0),"")</f>
        <v>319</v>
      </c>
      <c r="S452" s="62" t="str">
        <f>ifna(VLookup(V452, Dex!F:K, 5, 0),"")</f>
        <v/>
      </c>
      <c r="T452" s="61" t="str">
        <f>ifna(VLookup(V452, Dex!F:K, 6, 0),"")</f>
        <v/>
      </c>
      <c r="U452" s="63">
        <f>ifna(VLookup(V452, Dex!F:L, 7, 0),"")</f>
        <v>141</v>
      </c>
      <c r="V452" s="60" t="str">
        <f t="shared" si="1"/>
        <v>sharpedo</v>
      </c>
    </row>
    <row r="453" ht="31.5" customHeight="1">
      <c r="A453" s="42">
        <v>452.0</v>
      </c>
      <c r="B453" s="42">
        <v>1.0</v>
      </c>
      <c r="C453" s="42">
        <v>16.0</v>
      </c>
      <c r="D453" s="42">
        <v>24.0</v>
      </c>
      <c r="E453" s="42">
        <v>4.0</v>
      </c>
      <c r="F453" s="42">
        <v>6.0</v>
      </c>
      <c r="G453" s="43" t="str">
        <f>ifna(VLookup(V453,Shiny!B:C, 2, 0),"")</f>
        <v/>
      </c>
      <c r="H453" s="64" t="s">
        <v>433</v>
      </c>
      <c r="I453" s="65">
        <v>320.0</v>
      </c>
      <c r="J453" s="47">
        <f>IFNA(VLOOKUP(V453,'Imported Index'!A:B,2,0),1)</f>
        <v>1</v>
      </c>
      <c r="K453" s="44"/>
      <c r="L453" s="44"/>
      <c r="M453" s="48" t="str">
        <f>ifna(IMAGE("https://pokejungle.net/sprites/typeico/"&amp;lower(VLookup(V453,Type!C:E, 2, 0)&amp;".png")),"")</f>
        <v/>
      </c>
      <c r="N453" s="48" t="str">
        <f>ifna(IMAGE("https://pokejungle.net/sprites/typeico/"&amp;lower(VLookup(V453,Type!C:E, 3, 0)&amp;".png")),"")</f>
        <v/>
      </c>
      <c r="O453" s="66"/>
      <c r="P453" s="66"/>
      <c r="Q453" s="49">
        <f>ifna(VLookup(V453, Dex!F:K, 3, 0),"")</f>
        <v>356</v>
      </c>
      <c r="R453" s="49">
        <f>ifna(VLookup(V453, Dex!F:K, 4, 0),"")</f>
        <v>320</v>
      </c>
      <c r="S453" s="50" t="str">
        <f>ifna(VLookup(V453, Dex!F:K, 5, 0),"")</f>
        <v/>
      </c>
      <c r="T453" s="49" t="str">
        <f>ifna(VLookup(V453, Dex!F:K, 6, 0),"")</f>
        <v/>
      </c>
      <c r="U453" s="51" t="str">
        <f>ifna(VLookup(V453, Dex!F:L, 7, 0),"")</f>
        <v/>
      </c>
      <c r="V453" s="66" t="str">
        <f t="shared" si="1"/>
        <v>wailmer</v>
      </c>
    </row>
    <row r="454" ht="31.5" customHeight="1">
      <c r="A454" s="52">
        <v>453.0</v>
      </c>
      <c r="B454" s="52">
        <v>1.0</v>
      </c>
      <c r="C454" s="52">
        <v>16.0</v>
      </c>
      <c r="D454" s="52">
        <v>25.0</v>
      </c>
      <c r="E454" s="52">
        <v>5.0</v>
      </c>
      <c r="F454" s="52">
        <v>1.0</v>
      </c>
      <c r="G454" s="53" t="str">
        <f>ifna(VLookup(V454,Shiny!B:C, 2, 0),"")</f>
        <v/>
      </c>
      <c r="H454" s="54" t="s">
        <v>434</v>
      </c>
      <c r="I454" s="55">
        <v>321.0</v>
      </c>
      <c r="J454" s="56">
        <f>IFNA(VLOOKUP(V454,'Imported Index'!A:B,2,0),1)</f>
        <v>1</v>
      </c>
      <c r="K454" s="58"/>
      <c r="L454" s="58"/>
      <c r="M454" s="59" t="str">
        <f>ifna(IMAGE("https://pokejungle.net/sprites/typeico/"&amp;lower(VLookup(V454,Type!C:E, 2, 0)&amp;".png")),"")</f>
        <v/>
      </c>
      <c r="N454" s="59" t="str">
        <f>ifna(IMAGE("https://pokejungle.net/sprites/typeico/"&amp;lower(VLookup(V454,Type!C:E, 3, 0)&amp;".png")),"")</f>
        <v/>
      </c>
      <c r="O454" s="60"/>
      <c r="P454" s="60"/>
      <c r="Q454" s="61">
        <f>ifna(VLookup(V454, Dex!F:K, 3, 0),"")</f>
        <v>357</v>
      </c>
      <c r="R454" s="61">
        <f>ifna(VLookup(V454, Dex!F:K, 4, 0),"")</f>
        <v>321</v>
      </c>
      <c r="S454" s="62" t="str">
        <f>ifna(VLookup(V454, Dex!F:K, 5, 0),"")</f>
        <v/>
      </c>
      <c r="T454" s="61" t="str">
        <f>ifna(VLookup(V454, Dex!F:K, 6, 0),"")</f>
        <v/>
      </c>
      <c r="U454" s="63" t="str">
        <f>ifna(VLookup(V454, Dex!F:L, 7, 0),"")</f>
        <v/>
      </c>
      <c r="V454" s="60" t="str">
        <f t="shared" si="1"/>
        <v>wailord</v>
      </c>
    </row>
    <row r="455" ht="31.5" customHeight="1">
      <c r="A455" s="42">
        <v>454.0</v>
      </c>
      <c r="B455" s="42">
        <v>1.0</v>
      </c>
      <c r="C455" s="42">
        <v>16.0</v>
      </c>
      <c r="D455" s="42">
        <v>26.0</v>
      </c>
      <c r="E455" s="42">
        <v>5.0</v>
      </c>
      <c r="F455" s="42">
        <v>2.0</v>
      </c>
      <c r="G455" s="43" t="str">
        <f>ifna(VLookup(V455,Shiny!B:C, 2, 0),"")</f>
        <v/>
      </c>
      <c r="H455" s="64" t="s">
        <v>435</v>
      </c>
      <c r="I455" s="65">
        <v>322.0</v>
      </c>
      <c r="J455" s="47">
        <f>IFNA(VLOOKUP(V455,'Imported Index'!A:B,2,0),1)</f>
        <v>1</v>
      </c>
      <c r="K455" s="69"/>
      <c r="L455" s="44"/>
      <c r="M455" s="48" t="str">
        <f>ifna(IMAGE("https://pokejungle.net/sprites/typeico/"&amp;lower(VLookup(V455,Type!C:E, 2, 0)&amp;".png")),"")</f>
        <v/>
      </c>
      <c r="N455" s="48" t="str">
        <f>ifna(IMAGE("https://pokejungle.net/sprites/typeico/"&amp;lower(VLookup(V455,Type!C:E, 3, 0)&amp;".png")),"")</f>
        <v/>
      </c>
      <c r="O455" s="66"/>
      <c r="P455" s="66"/>
      <c r="Q455" s="49" t="str">
        <f>ifna(VLookup(V455, Dex!F:K, 3, 0),"")</f>
        <v/>
      </c>
      <c r="R455" s="49">
        <f>ifna(VLookup(V455, Dex!F:K, 4, 0),"")</f>
        <v>322</v>
      </c>
      <c r="S455" s="50" t="str">
        <f>ifna(VLookup(V455, Dex!F:K, 5, 0),"")</f>
        <v/>
      </c>
      <c r="T455" s="49" t="str">
        <f>ifna(VLookup(V455, Dex!F:K, 6, 0),"")</f>
        <v>P151</v>
      </c>
      <c r="U455" s="51">
        <f>ifna(VLookup(V455, Dex!F:L, 7, 0),"")</f>
        <v>116</v>
      </c>
      <c r="V455" s="66" t="str">
        <f t="shared" si="1"/>
        <v>numel</v>
      </c>
    </row>
    <row r="456" ht="31.5" customHeight="1">
      <c r="A456" s="52">
        <v>455.0</v>
      </c>
      <c r="B456" s="52">
        <v>1.0</v>
      </c>
      <c r="C456" s="52">
        <v>16.0</v>
      </c>
      <c r="D456" s="52">
        <v>27.0</v>
      </c>
      <c r="E456" s="52">
        <v>5.0</v>
      </c>
      <c r="F456" s="52">
        <v>3.0</v>
      </c>
      <c r="G456" s="53" t="str">
        <f>ifna(VLookup(V456,Shiny!B:C, 2, 0),"")</f>
        <v/>
      </c>
      <c r="H456" s="54" t="s">
        <v>435</v>
      </c>
      <c r="I456" s="55">
        <v>322.0</v>
      </c>
      <c r="J456" s="56">
        <f>IFNA(VLOOKUP(V456,'Imported Index'!A:B,2,0),1)</f>
        <v>1</v>
      </c>
      <c r="K456" s="68"/>
      <c r="L456" s="58"/>
      <c r="M456" s="59" t="str">
        <f>ifna(IMAGE("https://pokejungle.net/sprites/typeico/"&amp;lower(VLookup(V456,Type!C:E, 2, 0)&amp;".png")),"")</f>
        <v/>
      </c>
      <c r="N456" s="59" t="str">
        <f>ifna(IMAGE("https://pokejungle.net/sprites/typeico/"&amp;lower(VLookup(V456,Type!C:E, 3, 0)&amp;".png")),"")</f>
        <v/>
      </c>
      <c r="O456" s="60"/>
      <c r="P456" s="52" t="s">
        <v>80</v>
      </c>
      <c r="Q456" s="61" t="str">
        <f>ifna(VLookup(V456, Dex!F:K, 3, 0),"")</f>
        <v/>
      </c>
      <c r="R456" s="61">
        <f>ifna(VLookup(V456, Dex!F:K, 4, 0),"")</f>
        <v>322</v>
      </c>
      <c r="S456" s="62" t="str">
        <f>ifna(VLookup(V456, Dex!F:K, 5, 0),"")</f>
        <v/>
      </c>
      <c r="T456" s="61" t="str">
        <f>ifna(VLookup(V456, Dex!F:K, 6, 0),"")</f>
        <v>P151</v>
      </c>
      <c r="U456" s="63">
        <f>ifna(VLookup(V456, Dex!F:L, 7, 0),"")</f>
        <v>116</v>
      </c>
      <c r="V456" s="60" t="str">
        <f t="shared" si="1"/>
        <v>numel-f</v>
      </c>
    </row>
    <row r="457" ht="31.5" customHeight="1">
      <c r="A457" s="42">
        <v>456.0</v>
      </c>
      <c r="B457" s="42">
        <v>1.0</v>
      </c>
      <c r="C457" s="42">
        <v>16.0</v>
      </c>
      <c r="D457" s="42">
        <v>28.0</v>
      </c>
      <c r="E457" s="42">
        <v>5.0</v>
      </c>
      <c r="F457" s="42">
        <v>4.0</v>
      </c>
      <c r="G457" s="43" t="str">
        <f>ifna(VLookup(V457,Shiny!B:C, 2, 0),"")</f>
        <v/>
      </c>
      <c r="H457" s="64" t="s">
        <v>436</v>
      </c>
      <c r="I457" s="65">
        <v>323.0</v>
      </c>
      <c r="J457" s="47">
        <f>IFNA(VLOOKUP(V457,'Imported Index'!A:B,2,0),1)</f>
        <v>1</v>
      </c>
      <c r="K457" s="69"/>
      <c r="L457" s="44"/>
      <c r="M457" s="48" t="str">
        <f>ifna(IMAGE("https://pokejungle.net/sprites/typeico/"&amp;lower(VLookup(V457,Type!C:E, 2, 0)&amp;".png")),"")</f>
        <v/>
      </c>
      <c r="N457" s="48" t="str">
        <f>ifna(IMAGE("https://pokejungle.net/sprites/typeico/"&amp;lower(VLookup(V457,Type!C:E, 3, 0)&amp;".png")),"")</f>
        <v/>
      </c>
      <c r="O457" s="66"/>
      <c r="P457" s="66"/>
      <c r="Q457" s="49" t="str">
        <f>ifna(VLookup(V457, Dex!F:K, 3, 0),"")</f>
        <v/>
      </c>
      <c r="R457" s="49">
        <f>ifna(VLookup(V457, Dex!F:K, 4, 0),"")</f>
        <v>323</v>
      </c>
      <c r="S457" s="50" t="str">
        <f>ifna(VLookup(V457, Dex!F:K, 5, 0),"")</f>
        <v/>
      </c>
      <c r="T457" s="49" t="str">
        <f>ifna(VLookup(V457, Dex!F:K, 6, 0),"")</f>
        <v>P152</v>
      </c>
      <c r="U457" s="51">
        <f>ifna(VLookup(V457, Dex!F:L, 7, 0),"")</f>
        <v>117</v>
      </c>
      <c r="V457" s="66" t="str">
        <f t="shared" si="1"/>
        <v>camerupt</v>
      </c>
    </row>
    <row r="458" ht="31.5" customHeight="1">
      <c r="A458" s="52">
        <v>457.0</v>
      </c>
      <c r="B458" s="52">
        <v>1.0</v>
      </c>
      <c r="C458" s="52">
        <v>16.0</v>
      </c>
      <c r="D458" s="52">
        <v>29.0</v>
      </c>
      <c r="E458" s="52">
        <v>5.0</v>
      </c>
      <c r="F458" s="52">
        <v>5.0</v>
      </c>
      <c r="G458" s="53" t="str">
        <f>ifna(VLookup(V458,Shiny!B:C, 2, 0),"")</f>
        <v/>
      </c>
      <c r="H458" s="54" t="s">
        <v>436</v>
      </c>
      <c r="I458" s="55">
        <v>323.0</v>
      </c>
      <c r="J458" s="56">
        <f>IFNA(VLOOKUP(V458,'Imported Index'!A:B,2,0),1)</f>
        <v>1</v>
      </c>
      <c r="K458" s="68"/>
      <c r="L458" s="58"/>
      <c r="M458" s="59" t="str">
        <f>ifna(IMAGE("https://pokejungle.net/sprites/typeico/"&amp;lower(VLookup(V458,Type!C:E, 2, 0)&amp;".png")),"")</f>
        <v/>
      </c>
      <c r="N458" s="59" t="str">
        <f>ifna(IMAGE("https://pokejungle.net/sprites/typeico/"&amp;lower(VLookup(V458,Type!C:E, 3, 0)&amp;".png")),"")</f>
        <v/>
      </c>
      <c r="O458" s="60"/>
      <c r="P458" s="52" t="s">
        <v>80</v>
      </c>
      <c r="Q458" s="61" t="str">
        <f>ifna(VLookup(V458, Dex!F:K, 3, 0),"")</f>
        <v/>
      </c>
      <c r="R458" s="61">
        <f>ifna(VLookup(V458, Dex!F:K, 4, 0),"")</f>
        <v>323</v>
      </c>
      <c r="S458" s="62" t="str">
        <f>ifna(VLookup(V458, Dex!F:K, 5, 0),"")</f>
        <v/>
      </c>
      <c r="T458" s="61" t="str">
        <f>ifna(VLookup(V458, Dex!F:K, 6, 0),"")</f>
        <v>P152</v>
      </c>
      <c r="U458" s="63">
        <f>ifna(VLookup(V458, Dex!F:L, 7, 0),"")</f>
        <v>117</v>
      </c>
      <c r="V458" s="60" t="str">
        <f t="shared" si="1"/>
        <v>camerupt-f</v>
      </c>
    </row>
    <row r="459" ht="31.5" customHeight="1">
      <c r="A459" s="42">
        <v>458.0</v>
      </c>
      <c r="B459" s="42">
        <v>1.0</v>
      </c>
      <c r="C459" s="42">
        <v>16.0</v>
      </c>
      <c r="D459" s="42">
        <v>30.0</v>
      </c>
      <c r="E459" s="42">
        <v>5.0</v>
      </c>
      <c r="F459" s="42">
        <v>6.0</v>
      </c>
      <c r="G459" s="43" t="str">
        <f>ifna(VLookup(V459,Shiny!B:C, 2, 0),"")</f>
        <v/>
      </c>
      <c r="H459" s="64" t="s">
        <v>437</v>
      </c>
      <c r="I459" s="65">
        <v>324.0</v>
      </c>
      <c r="J459" s="47">
        <f>IFNA(VLOOKUP(V459,'Imported Index'!A:B,2,0),1)</f>
        <v>1</v>
      </c>
      <c r="K459" s="69"/>
      <c r="L459" s="44"/>
      <c r="M459" s="48" t="str">
        <f>ifna(IMAGE("https://pokejungle.net/sprites/typeico/"&amp;lower(VLookup(V459,Type!C:E, 2, 0)&amp;".png")),"")</f>
        <v/>
      </c>
      <c r="N459" s="48" t="str">
        <f>ifna(IMAGE("https://pokejungle.net/sprites/typeico/"&amp;lower(VLookup(V459,Type!C:E, 3, 0)&amp;".png")),"")</f>
        <v/>
      </c>
      <c r="O459" s="66"/>
      <c r="P459" s="66"/>
      <c r="Q459" s="49">
        <f>ifna(VLookup(V459, Dex!F:K, 3, 0),"")</f>
        <v>300</v>
      </c>
      <c r="R459" s="49">
        <f>ifna(VLookup(V459, Dex!F:K, 4, 0),"")</f>
        <v>324</v>
      </c>
      <c r="S459" s="50" t="str">
        <f>ifna(VLookup(V459, Dex!F:K, 5, 0),"")</f>
        <v/>
      </c>
      <c r="T459" s="49" t="str">
        <f>ifna(VLookup(V459, Dex!F:K, 6, 0),"")</f>
        <v>P150</v>
      </c>
      <c r="U459" s="51" t="str">
        <f>ifna(VLookup(V459, Dex!F:L, 7, 0),"")</f>
        <v/>
      </c>
      <c r="V459" s="66" t="str">
        <f t="shared" si="1"/>
        <v>torkoal</v>
      </c>
    </row>
    <row r="460" ht="31.5" customHeight="1">
      <c r="A460" s="52">
        <v>459.0</v>
      </c>
      <c r="B460" s="52">
        <v>1.0</v>
      </c>
      <c r="C460" s="52">
        <v>17.0</v>
      </c>
      <c r="D460" s="52">
        <v>1.0</v>
      </c>
      <c r="E460" s="52">
        <v>1.0</v>
      </c>
      <c r="F460" s="52">
        <v>1.0</v>
      </c>
      <c r="G460" s="53" t="str">
        <f>ifna(VLookup(V460,Shiny!B:C, 2, 0),"")</f>
        <v/>
      </c>
      <c r="H460" s="54" t="s">
        <v>438</v>
      </c>
      <c r="I460" s="55">
        <v>325.0</v>
      </c>
      <c r="J460" s="56">
        <f>IFNA(VLOOKUP(V460,'Imported Index'!A:B,2,0),1)</f>
        <v>1</v>
      </c>
      <c r="K460" s="68"/>
      <c r="L460" s="58"/>
      <c r="M460" s="59" t="str">
        <f>ifna(IMAGE("https://pokejungle.net/sprites/typeico/"&amp;lower(VLookup(V460,Type!C:E, 2, 0)&amp;".png")),"")</f>
        <v/>
      </c>
      <c r="N460" s="59" t="str">
        <f>ifna(IMAGE("https://pokejungle.net/sprites/typeico/"&amp;lower(VLookup(V460,Type!C:E, 3, 0)&amp;".png")),"")</f>
        <v/>
      </c>
      <c r="O460" s="60"/>
      <c r="P460" s="60"/>
      <c r="Q460" s="61" t="str">
        <f>ifna(VLookup(V460, Dex!F:K, 3, 0),"")</f>
        <v/>
      </c>
      <c r="R460" s="61">
        <f>ifna(VLookup(V460, Dex!F:K, 4, 0),"")</f>
        <v>325</v>
      </c>
      <c r="S460" s="62" t="str">
        <f>ifna(VLookup(V460, Dex!F:K, 5, 0),"")</f>
        <v/>
      </c>
      <c r="T460" s="61" t="str">
        <f>ifna(VLookup(V460, Dex!F:K, 6, 0),"")</f>
        <v>P111</v>
      </c>
      <c r="U460" s="63" t="str">
        <f>ifna(VLookup(V460, Dex!F:L, 7, 0),"")</f>
        <v>H084</v>
      </c>
      <c r="V460" s="60" t="str">
        <f t="shared" si="1"/>
        <v>spoink</v>
      </c>
    </row>
    <row r="461" ht="31.5" customHeight="1">
      <c r="A461" s="42">
        <v>460.0</v>
      </c>
      <c r="B461" s="42">
        <v>1.0</v>
      </c>
      <c r="C461" s="42">
        <v>17.0</v>
      </c>
      <c r="D461" s="42">
        <v>2.0</v>
      </c>
      <c r="E461" s="42">
        <v>1.0</v>
      </c>
      <c r="F461" s="42">
        <v>2.0</v>
      </c>
      <c r="G461" s="43" t="str">
        <f>ifna(VLookup(V461,Shiny!B:C, 2, 0),"")</f>
        <v/>
      </c>
      <c r="H461" s="64" t="s">
        <v>439</v>
      </c>
      <c r="I461" s="65">
        <v>326.0</v>
      </c>
      <c r="J461" s="47">
        <f>IFNA(VLOOKUP(V461,'Imported Index'!A:B,2,0),1)</f>
        <v>1</v>
      </c>
      <c r="K461" s="69"/>
      <c r="L461" s="44"/>
      <c r="M461" s="48" t="str">
        <f>ifna(IMAGE("https://pokejungle.net/sprites/typeico/"&amp;lower(VLookup(V461,Type!C:E, 2, 0)&amp;".png")),"")</f>
        <v/>
      </c>
      <c r="N461" s="48" t="str">
        <f>ifna(IMAGE("https://pokejungle.net/sprites/typeico/"&amp;lower(VLookup(V461,Type!C:E, 3, 0)&amp;".png")),"")</f>
        <v/>
      </c>
      <c r="O461" s="66"/>
      <c r="P461" s="66"/>
      <c r="Q461" s="49" t="str">
        <f>ifna(VLookup(V461, Dex!F:K, 3, 0),"")</f>
        <v/>
      </c>
      <c r="R461" s="49">
        <f>ifna(VLookup(V461, Dex!F:K, 4, 0),"")</f>
        <v>326</v>
      </c>
      <c r="S461" s="50" t="str">
        <f>ifna(VLookup(V461, Dex!F:K, 5, 0),"")</f>
        <v/>
      </c>
      <c r="T461" s="49" t="str">
        <f>ifna(VLookup(V461, Dex!F:K, 6, 0),"")</f>
        <v>P112</v>
      </c>
      <c r="U461" s="51" t="str">
        <f>ifna(VLookup(V461, Dex!F:L, 7, 0),"")</f>
        <v>H085</v>
      </c>
      <c r="V461" s="66" t="str">
        <f t="shared" si="1"/>
        <v>grumpig</v>
      </c>
    </row>
    <row r="462" ht="31.5" customHeight="1">
      <c r="A462" s="52">
        <v>461.0</v>
      </c>
      <c r="B462" s="52">
        <v>1.0</v>
      </c>
      <c r="C462" s="52">
        <v>17.0</v>
      </c>
      <c r="D462" s="52">
        <v>3.0</v>
      </c>
      <c r="E462" s="52">
        <v>1.0</v>
      </c>
      <c r="F462" s="52">
        <v>3.0</v>
      </c>
      <c r="G462" s="53" t="str">
        <f>ifna(VLookup(V462,Shiny!B:C, 2, 0),"")</f>
        <v/>
      </c>
      <c r="H462" s="54" t="s">
        <v>440</v>
      </c>
      <c r="I462" s="55">
        <v>327.0</v>
      </c>
      <c r="J462" s="56">
        <f>IFNA(VLOOKUP(V462,'Imported Index'!A:B,2,0),1)</f>
        <v>1</v>
      </c>
      <c r="K462" s="58"/>
      <c r="L462" s="58"/>
      <c r="M462" s="59" t="str">
        <f>ifna(IMAGE("https://pokejungle.net/sprites/typeico/"&amp;lower(VLookup(V462,Type!C:E, 2, 0)&amp;".png")),"")</f>
        <v/>
      </c>
      <c r="N462" s="59" t="str">
        <f>ifna(IMAGE("https://pokejungle.net/sprites/typeico/"&amp;lower(VLookup(V462,Type!C:E, 3, 0)&amp;".png")),"")</f>
        <v/>
      </c>
      <c r="O462" s="60"/>
      <c r="P462" s="60"/>
      <c r="Q462" s="61" t="str">
        <f>ifna(VLookup(V462, Dex!F:K, 3, 0),"")</f>
        <v/>
      </c>
      <c r="R462" s="61">
        <f>ifna(VLookup(V462, Dex!F:K, 4, 0),"")</f>
        <v>327</v>
      </c>
      <c r="S462" s="62" t="str">
        <f>ifna(VLookup(V462, Dex!F:K, 5, 0),"")</f>
        <v/>
      </c>
      <c r="T462" s="61" t="str">
        <f>ifna(VLookup(V462, Dex!F:K, 6, 0),"")</f>
        <v/>
      </c>
      <c r="U462" s="63" t="str">
        <f>ifna(VLookup(V462, Dex!F:L, 7, 0),"")</f>
        <v/>
      </c>
      <c r="V462" s="60" t="str">
        <f t="shared" si="1"/>
        <v>spinda</v>
      </c>
    </row>
    <row r="463" ht="31.5" customHeight="1">
      <c r="A463" s="42">
        <v>462.0</v>
      </c>
      <c r="B463" s="42">
        <v>1.0</v>
      </c>
      <c r="C463" s="42">
        <v>17.0</v>
      </c>
      <c r="D463" s="42">
        <v>4.0</v>
      </c>
      <c r="E463" s="42">
        <v>1.0</v>
      </c>
      <c r="F463" s="42">
        <v>4.0</v>
      </c>
      <c r="G463" s="43" t="str">
        <f>ifna(VLookup(V463,Shiny!B:C, 2, 0),"")</f>
        <v/>
      </c>
      <c r="H463" s="64" t="s">
        <v>441</v>
      </c>
      <c r="I463" s="65">
        <v>328.0</v>
      </c>
      <c r="J463" s="47">
        <f>IFNA(VLOOKUP(V463,'Imported Index'!A:B,2,0),1)</f>
        <v>1</v>
      </c>
      <c r="K463" s="44"/>
      <c r="L463" s="44"/>
      <c r="M463" s="48" t="str">
        <f>ifna(IMAGE("https://pokejungle.net/sprites/typeico/"&amp;lower(VLookup(V463,Type!C:E, 2, 0)&amp;".png")),"")</f>
        <v/>
      </c>
      <c r="N463" s="48" t="str">
        <f>ifna(IMAGE("https://pokejungle.net/sprites/typeico/"&amp;lower(VLookup(V463,Type!C:E, 3, 0)&amp;".png")),"")</f>
        <v/>
      </c>
      <c r="O463" s="66"/>
      <c r="P463" s="66"/>
      <c r="Q463" s="49">
        <f>ifna(VLookup(V463, Dex!F:K, 3, 0),"")</f>
        <v>321</v>
      </c>
      <c r="R463" s="49">
        <f>ifna(VLookup(V463, Dex!F:K, 4, 0),"")</f>
        <v>328</v>
      </c>
      <c r="S463" s="50" t="str">
        <f>ifna(VLookup(V463, Dex!F:K, 5, 0),"")</f>
        <v/>
      </c>
      <c r="T463" s="49" t="str">
        <f>ifna(VLookup(V463, Dex!F:K, 6, 0),"")</f>
        <v>B044</v>
      </c>
      <c r="U463" s="51" t="str">
        <f>ifna(VLookup(V463, Dex!F:L, 7, 0),"")</f>
        <v/>
      </c>
      <c r="V463" s="66" t="str">
        <f t="shared" si="1"/>
        <v>trapinch</v>
      </c>
    </row>
    <row r="464" ht="31.5" customHeight="1">
      <c r="A464" s="52">
        <v>463.0</v>
      </c>
      <c r="B464" s="52">
        <v>1.0</v>
      </c>
      <c r="C464" s="52">
        <v>17.0</v>
      </c>
      <c r="D464" s="52">
        <v>5.0</v>
      </c>
      <c r="E464" s="52">
        <v>1.0</v>
      </c>
      <c r="F464" s="52">
        <v>5.0</v>
      </c>
      <c r="G464" s="53" t="str">
        <f>ifna(VLookup(V464,Shiny!B:C, 2, 0),"")</f>
        <v/>
      </c>
      <c r="H464" s="54" t="s">
        <v>442</v>
      </c>
      <c r="I464" s="55">
        <v>329.0</v>
      </c>
      <c r="J464" s="56">
        <f>IFNA(VLOOKUP(V464,'Imported Index'!A:B,2,0),1)</f>
        <v>1</v>
      </c>
      <c r="K464" s="58"/>
      <c r="L464" s="58"/>
      <c r="M464" s="59" t="str">
        <f>ifna(IMAGE("https://pokejungle.net/sprites/typeico/"&amp;lower(VLookup(V464,Type!C:E, 2, 0)&amp;".png")),"")</f>
        <v/>
      </c>
      <c r="N464" s="59" t="str">
        <f>ifna(IMAGE("https://pokejungle.net/sprites/typeico/"&amp;lower(VLookup(V464,Type!C:E, 3, 0)&amp;".png")),"")</f>
        <v/>
      </c>
      <c r="O464" s="60"/>
      <c r="P464" s="60"/>
      <c r="Q464" s="61">
        <f>ifna(VLookup(V464, Dex!F:K, 3, 0),"")</f>
        <v>322</v>
      </c>
      <c r="R464" s="61">
        <f>ifna(VLookup(V464, Dex!F:K, 4, 0),"")</f>
        <v>329</v>
      </c>
      <c r="S464" s="62" t="str">
        <f>ifna(VLookup(V464, Dex!F:K, 5, 0),"")</f>
        <v/>
      </c>
      <c r="T464" s="61" t="str">
        <f>ifna(VLookup(V464, Dex!F:K, 6, 0),"")</f>
        <v>B045</v>
      </c>
      <c r="U464" s="63" t="str">
        <f>ifna(VLookup(V464, Dex!F:L, 7, 0),"")</f>
        <v/>
      </c>
      <c r="V464" s="60" t="str">
        <f t="shared" si="1"/>
        <v>vibrava</v>
      </c>
    </row>
    <row r="465" ht="31.5" customHeight="1">
      <c r="A465" s="42">
        <v>464.0</v>
      </c>
      <c r="B465" s="42">
        <v>1.0</v>
      </c>
      <c r="C465" s="42">
        <v>17.0</v>
      </c>
      <c r="D465" s="42">
        <v>6.0</v>
      </c>
      <c r="E465" s="42">
        <v>1.0</v>
      </c>
      <c r="F465" s="42">
        <v>6.0</v>
      </c>
      <c r="G465" s="43" t="str">
        <f>ifna(VLookup(V465,Shiny!B:C, 2, 0),"")</f>
        <v/>
      </c>
      <c r="H465" s="64" t="s">
        <v>443</v>
      </c>
      <c r="I465" s="65">
        <v>330.0</v>
      </c>
      <c r="J465" s="47">
        <f>IFNA(VLOOKUP(V465,'Imported Index'!A:B,2,0),1)</f>
        <v>1</v>
      </c>
      <c r="K465" s="44"/>
      <c r="L465" s="44"/>
      <c r="M465" s="48" t="str">
        <f>ifna(IMAGE("https://pokejungle.net/sprites/typeico/"&amp;lower(VLookup(V465,Type!C:E, 2, 0)&amp;".png")),"")</f>
        <v/>
      </c>
      <c r="N465" s="48" t="str">
        <f>ifna(IMAGE("https://pokejungle.net/sprites/typeico/"&amp;lower(VLookup(V465,Type!C:E, 3, 0)&amp;".png")),"")</f>
        <v/>
      </c>
      <c r="O465" s="66"/>
      <c r="P465" s="66"/>
      <c r="Q465" s="49">
        <f>ifna(VLookup(V465, Dex!F:K, 3, 0),"")</f>
        <v>323</v>
      </c>
      <c r="R465" s="49">
        <f>ifna(VLookup(V465, Dex!F:K, 4, 0),"")</f>
        <v>330</v>
      </c>
      <c r="S465" s="50" t="str">
        <f>ifna(VLookup(V465, Dex!F:K, 5, 0),"")</f>
        <v/>
      </c>
      <c r="T465" s="49" t="str">
        <f>ifna(VLookup(V465, Dex!F:K, 6, 0),"")</f>
        <v>B046</v>
      </c>
      <c r="U465" s="51" t="str">
        <f>ifna(VLookup(V465, Dex!F:L, 7, 0),"")</f>
        <v/>
      </c>
      <c r="V465" s="66" t="str">
        <f t="shared" si="1"/>
        <v>flygon</v>
      </c>
    </row>
    <row r="466" ht="31.5" customHeight="1">
      <c r="A466" s="52">
        <v>465.0</v>
      </c>
      <c r="B466" s="52">
        <v>1.0</v>
      </c>
      <c r="C466" s="52">
        <v>17.0</v>
      </c>
      <c r="D466" s="52">
        <v>7.0</v>
      </c>
      <c r="E466" s="52">
        <v>2.0</v>
      </c>
      <c r="F466" s="52">
        <v>1.0</v>
      </c>
      <c r="G466" s="53" t="str">
        <f>ifna(VLookup(V466,Shiny!B:C, 2, 0),"")</f>
        <v/>
      </c>
      <c r="H466" s="54" t="s">
        <v>444</v>
      </c>
      <c r="I466" s="55">
        <v>331.0</v>
      </c>
      <c r="J466" s="56">
        <f>IFNA(VLOOKUP(V466,'Imported Index'!A:B,2,0),1)</f>
        <v>1</v>
      </c>
      <c r="K466" s="68"/>
      <c r="L466" s="58"/>
      <c r="M466" s="59" t="str">
        <f>ifna(IMAGE("https://pokejungle.net/sprites/typeico/"&amp;lower(VLookup(V466,Type!C:E, 2, 0)&amp;".png")),"")</f>
        <v/>
      </c>
      <c r="N466" s="59" t="str">
        <f>ifna(IMAGE("https://pokejungle.net/sprites/typeico/"&amp;lower(VLookup(V466,Type!C:E, 3, 0)&amp;".png")),"")</f>
        <v/>
      </c>
      <c r="O466" s="60"/>
      <c r="P466" s="60"/>
      <c r="Q466" s="61" t="str">
        <f>ifna(VLookup(V466, Dex!F:K, 3, 0),"")</f>
        <v/>
      </c>
      <c r="R466" s="61">
        <f>ifna(VLookup(V466, Dex!F:K, 4, 0),"")</f>
        <v>331</v>
      </c>
      <c r="S466" s="62" t="str">
        <f>ifna(VLookup(V466, Dex!F:K, 5, 0),"")</f>
        <v/>
      </c>
      <c r="T466" s="61" t="str">
        <f>ifna(VLookup(V466, Dex!F:K, 6, 0),"")</f>
        <v>P252</v>
      </c>
      <c r="U466" s="63" t="str">
        <f>ifna(VLookup(V466, Dex!F:L, 7, 0),"")</f>
        <v/>
      </c>
      <c r="V466" s="60" t="str">
        <f t="shared" si="1"/>
        <v>cacnea</v>
      </c>
    </row>
    <row r="467" ht="31.5" customHeight="1">
      <c r="A467" s="42">
        <v>466.0</v>
      </c>
      <c r="B467" s="42">
        <v>1.0</v>
      </c>
      <c r="C467" s="42">
        <v>17.0</v>
      </c>
      <c r="D467" s="42">
        <v>8.0</v>
      </c>
      <c r="E467" s="42">
        <v>2.0</v>
      </c>
      <c r="F467" s="42">
        <v>2.0</v>
      </c>
      <c r="G467" s="43" t="str">
        <f>ifna(VLookup(V467,Shiny!B:C, 2, 0),"")</f>
        <v/>
      </c>
      <c r="H467" s="64" t="s">
        <v>445</v>
      </c>
      <c r="I467" s="65">
        <v>332.0</v>
      </c>
      <c r="J467" s="47">
        <f>IFNA(VLOOKUP(V467,'Imported Index'!A:B,2,0),1)</f>
        <v>1</v>
      </c>
      <c r="K467" s="69"/>
      <c r="L467" s="44"/>
      <c r="M467" s="48" t="str">
        <f>ifna(IMAGE("https://pokejungle.net/sprites/typeico/"&amp;lower(VLookup(V467,Type!C:E, 2, 0)&amp;".png")),"")</f>
        <v/>
      </c>
      <c r="N467" s="48" t="str">
        <f>ifna(IMAGE("https://pokejungle.net/sprites/typeico/"&amp;lower(VLookup(V467,Type!C:E, 3, 0)&amp;".png")),"")</f>
        <v/>
      </c>
      <c r="O467" s="66"/>
      <c r="P467" s="66"/>
      <c r="Q467" s="49" t="str">
        <f>ifna(VLookup(V467, Dex!F:K, 3, 0),"")</f>
        <v/>
      </c>
      <c r="R467" s="49">
        <f>ifna(VLookup(V467, Dex!F:K, 4, 0),"")</f>
        <v>332</v>
      </c>
      <c r="S467" s="50" t="str">
        <f>ifna(VLookup(V467, Dex!F:K, 5, 0),"")</f>
        <v/>
      </c>
      <c r="T467" s="49" t="str">
        <f>ifna(VLookup(V467, Dex!F:K, 6, 0),"")</f>
        <v>P253</v>
      </c>
      <c r="U467" s="51" t="str">
        <f>ifna(VLookup(V467, Dex!F:L, 7, 0),"")</f>
        <v/>
      </c>
      <c r="V467" s="66" t="str">
        <f t="shared" si="1"/>
        <v>cacturne</v>
      </c>
    </row>
    <row r="468" ht="31.5" customHeight="1">
      <c r="A468" s="52">
        <v>467.0</v>
      </c>
      <c r="B468" s="52">
        <v>1.0</v>
      </c>
      <c r="C468" s="52">
        <v>17.0</v>
      </c>
      <c r="D468" s="52">
        <v>9.0</v>
      </c>
      <c r="E468" s="52">
        <v>2.0</v>
      </c>
      <c r="F468" s="52">
        <v>3.0</v>
      </c>
      <c r="G468" s="53" t="str">
        <f>ifna(VLookup(V468,Shiny!B:C, 2, 0),"")</f>
        <v/>
      </c>
      <c r="H468" s="54" t="s">
        <v>445</v>
      </c>
      <c r="I468" s="55">
        <v>332.0</v>
      </c>
      <c r="J468" s="56">
        <f>IFNA(VLOOKUP(V468,'Imported Index'!A:B,2,0),1)</f>
        <v>1</v>
      </c>
      <c r="K468" s="68"/>
      <c r="L468" s="58"/>
      <c r="M468" s="59" t="str">
        <f>ifna(IMAGE("https://pokejungle.net/sprites/typeico/"&amp;lower(VLookup(V468,Type!C:E, 2, 0)&amp;".png")),"")</f>
        <v/>
      </c>
      <c r="N468" s="59" t="str">
        <f>ifna(IMAGE("https://pokejungle.net/sprites/typeico/"&amp;lower(VLookup(V468,Type!C:E, 3, 0)&amp;".png")),"")</f>
        <v/>
      </c>
      <c r="O468" s="60"/>
      <c r="P468" s="52" t="s">
        <v>80</v>
      </c>
      <c r="Q468" s="61" t="str">
        <f>ifna(VLookup(V468, Dex!F:K, 3, 0),"")</f>
        <v/>
      </c>
      <c r="R468" s="61">
        <f>ifna(VLookup(V468, Dex!F:K, 4, 0),"")</f>
        <v>332</v>
      </c>
      <c r="S468" s="62" t="str">
        <f>ifna(VLookup(V468, Dex!F:K, 5, 0),"")</f>
        <v/>
      </c>
      <c r="T468" s="61" t="str">
        <f>ifna(VLookup(V468, Dex!F:K, 6, 0),"")</f>
        <v>P253</v>
      </c>
      <c r="U468" s="63" t="str">
        <f>ifna(VLookup(V468, Dex!F:L, 7, 0),"")</f>
        <v/>
      </c>
      <c r="V468" s="60" t="str">
        <f t="shared" si="1"/>
        <v>cacturne-f</v>
      </c>
    </row>
    <row r="469" ht="31.5" customHeight="1">
      <c r="A469" s="42">
        <v>468.0</v>
      </c>
      <c r="B469" s="42">
        <v>1.0</v>
      </c>
      <c r="C469" s="42">
        <v>17.0</v>
      </c>
      <c r="D469" s="42">
        <v>10.0</v>
      </c>
      <c r="E469" s="42">
        <v>2.0</v>
      </c>
      <c r="F469" s="42">
        <v>4.0</v>
      </c>
      <c r="G469" s="43" t="str">
        <f>ifna(VLookup(V469,Shiny!B:C, 2, 0),"")</f>
        <v/>
      </c>
      <c r="H469" s="64" t="s">
        <v>446</v>
      </c>
      <c r="I469" s="65">
        <v>333.0</v>
      </c>
      <c r="J469" s="47">
        <f>IFNA(VLOOKUP(V469,'Imported Index'!A:B,2,0),1)</f>
        <v>1</v>
      </c>
      <c r="K469" s="69"/>
      <c r="L469" s="44"/>
      <c r="M469" s="48" t="str">
        <f>ifna(IMAGE("https://pokejungle.net/sprites/typeico/"&amp;lower(VLookup(V469,Type!C:E, 2, 0)&amp;".png")),"")</f>
        <v/>
      </c>
      <c r="N469" s="48" t="str">
        <f>ifna(IMAGE("https://pokejungle.net/sprites/typeico/"&amp;lower(VLookup(V469,Type!C:E, 3, 0)&amp;".png")),"")</f>
        <v/>
      </c>
      <c r="O469" s="66"/>
      <c r="P469" s="66"/>
      <c r="Q469" s="49" t="str">
        <f>ifna(VLookup(V469, Dex!F:K, 3, 0),"")</f>
        <v>C035</v>
      </c>
      <c r="R469" s="49">
        <f>ifna(VLookup(V469, Dex!F:K, 4, 0),"")</f>
        <v>333</v>
      </c>
      <c r="S469" s="50" t="str">
        <f>ifna(VLookup(V469, Dex!F:K, 5, 0),"")</f>
        <v/>
      </c>
      <c r="T469" s="49" t="str">
        <f>ifna(VLookup(V469, Dex!F:K, 6, 0),"")</f>
        <v>P219</v>
      </c>
      <c r="U469" s="51">
        <f>ifna(VLookup(V469, Dex!F:L, 7, 0),"")</f>
        <v>93</v>
      </c>
      <c r="V469" s="66" t="str">
        <f t="shared" si="1"/>
        <v>swablu</v>
      </c>
    </row>
    <row r="470" ht="31.5" customHeight="1">
      <c r="A470" s="52">
        <v>469.0</v>
      </c>
      <c r="B470" s="52">
        <v>1.0</v>
      </c>
      <c r="C470" s="52">
        <v>17.0</v>
      </c>
      <c r="D470" s="52">
        <v>11.0</v>
      </c>
      <c r="E470" s="52">
        <v>2.0</v>
      </c>
      <c r="F470" s="52">
        <v>5.0</v>
      </c>
      <c r="G470" s="53" t="str">
        <f>ifna(VLookup(V470,Shiny!B:C, 2, 0),"")</f>
        <v/>
      </c>
      <c r="H470" s="54" t="s">
        <v>447</v>
      </c>
      <c r="I470" s="55">
        <v>334.0</v>
      </c>
      <c r="J470" s="56">
        <f>IFNA(VLOOKUP(V470,'Imported Index'!A:B,2,0),1)</f>
        <v>1</v>
      </c>
      <c r="K470" s="68"/>
      <c r="L470" s="58"/>
      <c r="M470" s="59" t="str">
        <f>ifna(IMAGE("https://pokejungle.net/sprites/typeico/"&amp;lower(VLookup(V470,Type!C:E, 2, 0)&amp;".png")),"")</f>
        <v/>
      </c>
      <c r="N470" s="59" t="str">
        <f>ifna(IMAGE("https://pokejungle.net/sprites/typeico/"&amp;lower(VLookup(V470,Type!C:E, 3, 0)&amp;".png")),"")</f>
        <v/>
      </c>
      <c r="O470" s="60"/>
      <c r="P470" s="60"/>
      <c r="Q470" s="61" t="str">
        <f>ifna(VLookup(V470, Dex!F:K, 3, 0),"")</f>
        <v>C036</v>
      </c>
      <c r="R470" s="61">
        <f>ifna(VLookup(V470, Dex!F:K, 4, 0),"")</f>
        <v>334</v>
      </c>
      <c r="S470" s="62" t="str">
        <f>ifna(VLookup(V470, Dex!F:K, 5, 0),"")</f>
        <v/>
      </c>
      <c r="T470" s="61" t="str">
        <f>ifna(VLookup(V470, Dex!F:K, 6, 0),"")</f>
        <v>P220</v>
      </c>
      <c r="U470" s="63">
        <f>ifna(VLookup(V470, Dex!F:L, 7, 0),"")</f>
        <v>94</v>
      </c>
      <c r="V470" s="60" t="str">
        <f t="shared" si="1"/>
        <v>altaria</v>
      </c>
    </row>
    <row r="471" ht="31.5" customHeight="1">
      <c r="A471" s="42">
        <v>470.0</v>
      </c>
      <c r="B471" s="42">
        <v>1.0</v>
      </c>
      <c r="C471" s="42">
        <v>17.0</v>
      </c>
      <c r="D471" s="42">
        <v>12.0</v>
      </c>
      <c r="E471" s="42">
        <v>2.0</v>
      </c>
      <c r="F471" s="42">
        <v>6.0</v>
      </c>
      <c r="G471" s="43" t="str">
        <f>ifna(VLookup(V471,Shiny!B:C, 2, 0),"")</f>
        <v/>
      </c>
      <c r="H471" s="64" t="s">
        <v>448</v>
      </c>
      <c r="I471" s="65">
        <v>335.0</v>
      </c>
      <c r="J471" s="47">
        <f>IFNA(VLOOKUP(V471,'Imported Index'!A:B,2,0),1)</f>
        <v>1</v>
      </c>
      <c r="K471" s="69"/>
      <c r="L471" s="44"/>
      <c r="M471" s="48" t="str">
        <f>ifna(IMAGE("https://pokejungle.net/sprites/typeico/"&amp;lower(VLookup(V471,Type!C:E, 2, 0)&amp;".png")),"")</f>
        <v/>
      </c>
      <c r="N471" s="48" t="str">
        <f>ifna(IMAGE("https://pokejungle.net/sprites/typeico/"&amp;lower(VLookup(V471,Type!C:E, 3, 0)&amp;".png")),"")</f>
        <v/>
      </c>
      <c r="O471" s="66"/>
      <c r="P471" s="66"/>
      <c r="Q471" s="49" t="str">
        <f>ifna(VLookup(V471, Dex!F:K, 3, 0),"")</f>
        <v/>
      </c>
      <c r="R471" s="49">
        <f>ifna(VLookup(V471, Dex!F:K, 4, 0),"")</f>
        <v>335</v>
      </c>
      <c r="S471" s="50" t="str">
        <f>ifna(VLookup(V471, Dex!F:K, 5, 0),"")</f>
        <v/>
      </c>
      <c r="T471" s="49" t="str">
        <f>ifna(VLookup(V471, Dex!F:K, 6, 0),"")</f>
        <v>P217</v>
      </c>
      <c r="U471" s="51" t="str">
        <f>ifna(VLookup(V471, Dex!F:L, 7, 0),"")</f>
        <v>H106</v>
      </c>
      <c r="V471" s="66" t="str">
        <f t="shared" si="1"/>
        <v>zangoose</v>
      </c>
    </row>
    <row r="472" ht="31.5" customHeight="1">
      <c r="A472" s="52">
        <v>471.0</v>
      </c>
      <c r="B472" s="52">
        <v>1.0</v>
      </c>
      <c r="C472" s="52">
        <v>17.0</v>
      </c>
      <c r="D472" s="52">
        <v>13.0</v>
      </c>
      <c r="E472" s="52">
        <v>3.0</v>
      </c>
      <c r="F472" s="52">
        <v>1.0</v>
      </c>
      <c r="G472" s="53" t="str">
        <f>ifna(VLookup(V472,Shiny!B:C, 2, 0),"")</f>
        <v/>
      </c>
      <c r="H472" s="54" t="s">
        <v>449</v>
      </c>
      <c r="I472" s="55">
        <v>336.0</v>
      </c>
      <c r="J472" s="56">
        <f>IFNA(VLOOKUP(V472,'Imported Index'!A:B,2,0),1)</f>
        <v>1</v>
      </c>
      <c r="K472" s="68"/>
      <c r="L472" s="58"/>
      <c r="M472" s="59" t="str">
        <f>ifna(IMAGE("https://pokejungle.net/sprites/typeico/"&amp;lower(VLookup(V472,Type!C:E, 2, 0)&amp;".png")),"")</f>
        <v/>
      </c>
      <c r="N472" s="59" t="str">
        <f>ifna(IMAGE("https://pokejungle.net/sprites/typeico/"&amp;lower(VLookup(V472,Type!C:E, 3, 0)&amp;".png")),"")</f>
        <v/>
      </c>
      <c r="O472" s="60"/>
      <c r="P472" s="60"/>
      <c r="Q472" s="61" t="str">
        <f>ifna(VLookup(V472, Dex!F:K, 3, 0),"")</f>
        <v/>
      </c>
      <c r="R472" s="61">
        <f>ifna(VLookup(V472, Dex!F:K, 4, 0),"")</f>
        <v>336</v>
      </c>
      <c r="S472" s="62" t="str">
        <f>ifna(VLookup(V472, Dex!F:K, 5, 0),"")</f>
        <v/>
      </c>
      <c r="T472" s="61" t="str">
        <f>ifna(VLookup(V472, Dex!F:K, 6, 0),"")</f>
        <v>P218</v>
      </c>
      <c r="U472" s="63" t="str">
        <f>ifna(VLookup(V472, Dex!F:L, 7, 0),"")</f>
        <v>H107</v>
      </c>
      <c r="V472" s="60" t="str">
        <f t="shared" si="1"/>
        <v>seviper</v>
      </c>
    </row>
    <row r="473" ht="31.5" customHeight="1">
      <c r="A473" s="42">
        <v>472.0</v>
      </c>
      <c r="B473" s="42">
        <v>1.0</v>
      </c>
      <c r="C473" s="42">
        <v>17.0</v>
      </c>
      <c r="D473" s="42">
        <v>14.0</v>
      </c>
      <c r="E473" s="42">
        <v>3.0</v>
      </c>
      <c r="F473" s="42">
        <v>2.0</v>
      </c>
      <c r="G473" s="43" t="str">
        <f>ifna(VLookup(V473,Shiny!B:C, 2, 0),"")</f>
        <v/>
      </c>
      <c r="H473" s="64" t="s">
        <v>450</v>
      </c>
      <c r="I473" s="65">
        <v>337.0</v>
      </c>
      <c r="J473" s="47">
        <f>IFNA(VLOOKUP(V473,'Imported Index'!A:B,2,0),1)</f>
        <v>1</v>
      </c>
      <c r="K473" s="44"/>
      <c r="L473" s="44"/>
      <c r="M473" s="48" t="str">
        <f>ifna(IMAGE("https://pokejungle.net/sprites/typeico/"&amp;lower(VLookup(V473,Type!C:E, 2, 0)&amp;".png")),"")</f>
        <v/>
      </c>
      <c r="N473" s="48" t="str">
        <f>ifna(IMAGE("https://pokejungle.net/sprites/typeico/"&amp;lower(VLookup(V473,Type!C:E, 3, 0)&amp;".png")),"")</f>
        <v/>
      </c>
      <c r="O473" s="66"/>
      <c r="P473" s="66"/>
      <c r="Q473" s="49">
        <f>ifna(VLookup(V473, Dex!F:K, 3, 0),"")</f>
        <v>362</v>
      </c>
      <c r="R473" s="49">
        <f>ifna(VLookup(V473, Dex!F:K, 4, 0),"")</f>
        <v>337</v>
      </c>
      <c r="S473" s="50" t="str">
        <f>ifna(VLookup(V473, Dex!F:K, 5, 0),"")</f>
        <v/>
      </c>
      <c r="T473" s="49" t="str">
        <f>ifna(VLookup(V473, Dex!F:K, 6, 0),"")</f>
        <v/>
      </c>
      <c r="U473" s="51" t="str">
        <f>ifna(VLookup(V473, Dex!F:L, 7, 0),"")</f>
        <v/>
      </c>
      <c r="V473" s="66" t="str">
        <f t="shared" si="1"/>
        <v>lunatone</v>
      </c>
    </row>
    <row r="474" ht="31.5" customHeight="1">
      <c r="A474" s="52">
        <v>473.0</v>
      </c>
      <c r="B474" s="52">
        <v>1.0</v>
      </c>
      <c r="C474" s="52">
        <v>17.0</v>
      </c>
      <c r="D474" s="52">
        <v>15.0</v>
      </c>
      <c r="E474" s="52">
        <v>3.0</v>
      </c>
      <c r="F474" s="52">
        <v>3.0</v>
      </c>
      <c r="G474" s="53" t="str">
        <f>ifna(VLookup(V474,Shiny!B:C, 2, 0),"")</f>
        <v/>
      </c>
      <c r="H474" s="54" t="s">
        <v>451</v>
      </c>
      <c r="I474" s="55">
        <v>338.0</v>
      </c>
      <c r="J474" s="56">
        <f>IFNA(VLOOKUP(V474,'Imported Index'!A:B,2,0),1)</f>
        <v>1</v>
      </c>
      <c r="K474" s="68"/>
      <c r="L474" s="58"/>
      <c r="M474" s="59" t="str">
        <f>ifna(IMAGE("https://pokejungle.net/sprites/typeico/"&amp;lower(VLookup(V474,Type!C:E, 2, 0)&amp;".png")),"")</f>
        <v/>
      </c>
      <c r="N474" s="59" t="str">
        <f>ifna(IMAGE("https://pokejungle.net/sprites/typeico/"&amp;lower(VLookup(V474,Type!C:E, 3, 0)&amp;".png")),"")</f>
        <v/>
      </c>
      <c r="O474" s="60"/>
      <c r="P474" s="60"/>
      <c r="Q474" s="61">
        <f>ifna(VLookup(V474, Dex!F:K, 3, 0),"")</f>
        <v>363</v>
      </c>
      <c r="R474" s="61">
        <f>ifna(VLookup(V474, Dex!F:K, 4, 0),"")</f>
        <v>338</v>
      </c>
      <c r="S474" s="62" t="str">
        <f>ifna(VLookup(V474, Dex!F:K, 5, 0),"")</f>
        <v/>
      </c>
      <c r="T474" s="61" t="str">
        <f>ifna(VLookup(V474, Dex!F:K, 6, 0),"")</f>
        <v/>
      </c>
      <c r="U474" s="63" t="str">
        <f>ifna(VLookup(V474, Dex!F:L, 7, 0),"")</f>
        <v/>
      </c>
      <c r="V474" s="60" t="str">
        <f t="shared" si="1"/>
        <v>solrock</v>
      </c>
    </row>
    <row r="475" ht="31.5" customHeight="1">
      <c r="A475" s="42">
        <v>474.0</v>
      </c>
      <c r="B475" s="42">
        <v>1.0</v>
      </c>
      <c r="C475" s="42">
        <v>17.0</v>
      </c>
      <c r="D475" s="42">
        <v>16.0</v>
      </c>
      <c r="E475" s="42">
        <v>3.0</v>
      </c>
      <c r="F475" s="42">
        <v>4.0</v>
      </c>
      <c r="G475" s="43" t="str">
        <f>ifna(VLookup(V475,Shiny!B:C, 2, 0),"")</f>
        <v/>
      </c>
      <c r="H475" s="64" t="s">
        <v>452</v>
      </c>
      <c r="I475" s="65">
        <v>339.0</v>
      </c>
      <c r="J475" s="47">
        <f>IFNA(VLOOKUP(V475,'Imported Index'!A:B,2,0),1)</f>
        <v>1</v>
      </c>
      <c r="K475" s="69"/>
      <c r="L475" s="44"/>
      <c r="M475" s="48" t="str">
        <f>ifna(IMAGE("https://pokejungle.net/sprites/typeico/"&amp;lower(VLookup(V475,Type!C:E, 2, 0)&amp;".png")),"")</f>
        <v/>
      </c>
      <c r="N475" s="48" t="str">
        <f>ifna(IMAGE("https://pokejungle.net/sprites/typeico/"&amp;lower(VLookup(V475,Type!C:E, 3, 0)&amp;".png")),"")</f>
        <v/>
      </c>
      <c r="O475" s="66"/>
      <c r="P475" s="66"/>
      <c r="Q475" s="49">
        <f>ifna(VLookup(V475, Dex!F:K, 3, 0),"")</f>
        <v>228</v>
      </c>
      <c r="R475" s="49">
        <f>ifna(VLookup(V475, Dex!F:K, 4, 0),"")</f>
        <v>339</v>
      </c>
      <c r="S475" s="50">
        <f>ifna(VLookup(V475, Dex!F:K, 5, 0),"")</f>
        <v>97</v>
      </c>
      <c r="T475" s="49" t="str">
        <f>ifna(VLookup(V475, Dex!F:K, 6, 0),"")</f>
        <v>P168</v>
      </c>
      <c r="U475" s="51" t="str">
        <f>ifna(VLookup(V475, Dex!F:L, 7, 0),"")</f>
        <v/>
      </c>
      <c r="V475" s="66" t="str">
        <f t="shared" si="1"/>
        <v>barboach</v>
      </c>
    </row>
    <row r="476" ht="31.5" customHeight="1">
      <c r="A476" s="52">
        <v>475.0</v>
      </c>
      <c r="B476" s="52">
        <v>1.0</v>
      </c>
      <c r="C476" s="52">
        <v>17.0</v>
      </c>
      <c r="D476" s="52">
        <v>17.0</v>
      </c>
      <c r="E476" s="52">
        <v>3.0</v>
      </c>
      <c r="F476" s="52">
        <v>5.0</v>
      </c>
      <c r="G476" s="53" t="str">
        <f>ifna(VLookup(V476,Shiny!B:C, 2, 0),"")</f>
        <v/>
      </c>
      <c r="H476" s="54" t="s">
        <v>453</v>
      </c>
      <c r="I476" s="55">
        <v>340.0</v>
      </c>
      <c r="J476" s="56">
        <f>IFNA(VLOOKUP(V476,'Imported Index'!A:B,2,0),1)</f>
        <v>1</v>
      </c>
      <c r="K476" s="68"/>
      <c r="L476" s="58"/>
      <c r="M476" s="59" t="str">
        <f>ifna(IMAGE("https://pokejungle.net/sprites/typeico/"&amp;lower(VLookup(V476,Type!C:E, 2, 0)&amp;".png")),"")</f>
        <v/>
      </c>
      <c r="N476" s="59" t="str">
        <f>ifna(IMAGE("https://pokejungle.net/sprites/typeico/"&amp;lower(VLookup(V476,Type!C:E, 3, 0)&amp;".png")),"")</f>
        <v/>
      </c>
      <c r="O476" s="60"/>
      <c r="P476" s="60"/>
      <c r="Q476" s="61">
        <f>ifna(VLookup(V476, Dex!F:K, 3, 0),"")</f>
        <v>229</v>
      </c>
      <c r="R476" s="61">
        <f>ifna(VLookup(V476, Dex!F:K, 4, 0),"")</f>
        <v>340</v>
      </c>
      <c r="S476" s="62">
        <f>ifna(VLookup(V476, Dex!F:K, 5, 0),"")</f>
        <v>98</v>
      </c>
      <c r="T476" s="61" t="str">
        <f>ifna(VLookup(V476, Dex!F:K, 6, 0),"")</f>
        <v>P169</v>
      </c>
      <c r="U476" s="63" t="str">
        <f>ifna(VLookup(V476, Dex!F:L, 7, 0),"")</f>
        <v/>
      </c>
      <c r="V476" s="60" t="str">
        <f t="shared" si="1"/>
        <v>whiscash</v>
      </c>
    </row>
    <row r="477" ht="31.5" customHeight="1">
      <c r="A477" s="42">
        <v>476.0</v>
      </c>
      <c r="B477" s="42">
        <v>1.0</v>
      </c>
      <c r="C477" s="42">
        <v>17.0</v>
      </c>
      <c r="D477" s="42">
        <v>18.0</v>
      </c>
      <c r="E477" s="42">
        <v>3.0</v>
      </c>
      <c r="F477" s="42">
        <v>6.0</v>
      </c>
      <c r="G477" s="43" t="str">
        <f>ifna(VLookup(V477,Shiny!B:C, 2, 0),"")</f>
        <v/>
      </c>
      <c r="H477" s="64" t="s">
        <v>454</v>
      </c>
      <c r="I477" s="65">
        <v>341.0</v>
      </c>
      <c r="J477" s="47">
        <f>IFNA(VLOOKUP(V477,'Imported Index'!A:B,2,0),1)</f>
        <v>1</v>
      </c>
      <c r="K477" s="44"/>
      <c r="L477" s="44"/>
      <c r="M477" s="48" t="str">
        <f>ifna(IMAGE("https://pokejungle.net/sprites/typeico/"&amp;lower(VLookup(V477,Type!C:E, 2, 0)&amp;".png")),"")</f>
        <v/>
      </c>
      <c r="N477" s="48" t="str">
        <f>ifna(IMAGE("https://pokejungle.net/sprites/typeico/"&amp;lower(VLookup(V477,Type!C:E, 3, 0)&amp;".png")),"")</f>
        <v/>
      </c>
      <c r="O477" s="66"/>
      <c r="P477" s="66"/>
      <c r="Q477" s="49">
        <f>ifna(VLookup(V477, Dex!F:K, 3, 0),"")</f>
        <v>102</v>
      </c>
      <c r="R477" s="49">
        <f>ifna(VLookup(V477, Dex!F:K, 4, 0),"")</f>
        <v>341</v>
      </c>
      <c r="S477" s="50" t="str">
        <f>ifna(VLookup(V477, Dex!F:K, 5, 0),"")</f>
        <v/>
      </c>
      <c r="T477" s="49" t="str">
        <f>ifna(VLookup(V477, Dex!F:K, 6, 0),"")</f>
        <v>K011</v>
      </c>
      <c r="U477" s="51" t="str">
        <f>ifna(VLookup(V477, Dex!F:L, 7, 0),"")</f>
        <v/>
      </c>
      <c r="V477" s="66" t="str">
        <f t="shared" si="1"/>
        <v>corphish</v>
      </c>
    </row>
    <row r="478" ht="31.5" customHeight="1">
      <c r="A478" s="52">
        <v>477.0</v>
      </c>
      <c r="B478" s="52">
        <v>1.0</v>
      </c>
      <c r="C478" s="52">
        <v>17.0</v>
      </c>
      <c r="D478" s="52">
        <v>19.0</v>
      </c>
      <c r="E478" s="52">
        <v>4.0</v>
      </c>
      <c r="F478" s="52">
        <v>1.0</v>
      </c>
      <c r="G478" s="53" t="str">
        <f>ifna(VLookup(V478,Shiny!B:C, 2, 0),"")</f>
        <v/>
      </c>
      <c r="H478" s="54" t="s">
        <v>455</v>
      </c>
      <c r="I478" s="55">
        <v>342.0</v>
      </c>
      <c r="J478" s="56">
        <f>IFNA(VLOOKUP(V478,'Imported Index'!A:B,2,0),1)</f>
        <v>1</v>
      </c>
      <c r="K478" s="58"/>
      <c r="L478" s="58"/>
      <c r="M478" s="59" t="str">
        <f>ifna(IMAGE("https://pokejungle.net/sprites/typeico/"&amp;lower(VLookup(V478,Type!C:E, 2, 0)&amp;".png")),"")</f>
        <v/>
      </c>
      <c r="N478" s="59" t="str">
        <f>ifna(IMAGE("https://pokejungle.net/sprites/typeico/"&amp;lower(VLookup(V478,Type!C:E, 3, 0)&amp;".png")),"")</f>
        <v/>
      </c>
      <c r="O478" s="60"/>
      <c r="P478" s="60"/>
      <c r="Q478" s="61">
        <f>ifna(VLookup(V478, Dex!F:K, 3, 0),"")</f>
        <v>103</v>
      </c>
      <c r="R478" s="61">
        <f>ifna(VLookup(V478, Dex!F:K, 4, 0),"")</f>
        <v>342</v>
      </c>
      <c r="S478" s="62" t="str">
        <f>ifna(VLookup(V478, Dex!F:K, 5, 0),"")</f>
        <v/>
      </c>
      <c r="T478" s="61" t="str">
        <f>ifna(VLookup(V478, Dex!F:K, 6, 0),"")</f>
        <v>K012</v>
      </c>
      <c r="U478" s="63" t="str">
        <f>ifna(VLookup(V478, Dex!F:L, 7, 0),"")</f>
        <v/>
      </c>
      <c r="V478" s="60" t="str">
        <f t="shared" si="1"/>
        <v>crawdaunt</v>
      </c>
    </row>
    <row r="479" ht="31.5" customHeight="1">
      <c r="A479" s="42">
        <v>478.0</v>
      </c>
      <c r="B479" s="42">
        <v>1.0</v>
      </c>
      <c r="C479" s="42">
        <v>17.0</v>
      </c>
      <c r="D479" s="42">
        <v>20.0</v>
      </c>
      <c r="E479" s="42">
        <v>4.0</v>
      </c>
      <c r="F479" s="42">
        <v>2.0</v>
      </c>
      <c r="G479" s="43" t="str">
        <f>ifna(VLookup(V479,Shiny!B:C, 2, 0),"")</f>
        <v/>
      </c>
      <c r="H479" s="64" t="s">
        <v>456</v>
      </c>
      <c r="I479" s="65">
        <v>343.0</v>
      </c>
      <c r="J479" s="47">
        <f>IFNA(VLOOKUP(V479,'Imported Index'!A:B,2,0),1)</f>
        <v>1</v>
      </c>
      <c r="K479" s="44"/>
      <c r="L479" s="44"/>
      <c r="M479" s="48" t="str">
        <f>ifna(IMAGE("https://pokejungle.net/sprites/typeico/"&amp;lower(VLookup(V479,Type!C:E, 2, 0)&amp;".png")),"")</f>
        <v/>
      </c>
      <c r="N479" s="48" t="str">
        <f>ifna(IMAGE("https://pokejungle.net/sprites/typeico/"&amp;lower(VLookup(V479,Type!C:E, 3, 0)&amp;".png")),"")</f>
        <v/>
      </c>
      <c r="O479" s="66"/>
      <c r="P479" s="66"/>
      <c r="Q479" s="49">
        <f>ifna(VLookup(V479, Dex!F:K, 3, 0),"")</f>
        <v>82</v>
      </c>
      <c r="R479" s="49">
        <f>ifna(VLookup(V479, Dex!F:K, 4, 0),"")</f>
        <v>343</v>
      </c>
      <c r="S479" s="50" t="str">
        <f>ifna(VLookup(V479, Dex!F:K, 5, 0),"")</f>
        <v/>
      </c>
      <c r="T479" s="49" t="str">
        <f>ifna(VLookup(V479, Dex!F:K, 6, 0),"")</f>
        <v/>
      </c>
      <c r="U479" s="51" t="str">
        <f>ifna(VLookup(V479, Dex!F:L, 7, 0),"")</f>
        <v/>
      </c>
      <c r="V479" s="66" t="str">
        <f t="shared" si="1"/>
        <v>baltoy</v>
      </c>
    </row>
    <row r="480" ht="31.5" customHeight="1">
      <c r="A480" s="52">
        <v>479.0</v>
      </c>
      <c r="B480" s="52">
        <v>1.0</v>
      </c>
      <c r="C480" s="52">
        <v>17.0</v>
      </c>
      <c r="D480" s="52">
        <v>21.0</v>
      </c>
      <c r="E480" s="52">
        <v>4.0</v>
      </c>
      <c r="F480" s="52">
        <v>3.0</v>
      </c>
      <c r="G480" s="53" t="str">
        <f>ifna(VLookup(V480,Shiny!B:C, 2, 0),"")</f>
        <v/>
      </c>
      <c r="H480" s="54" t="s">
        <v>457</v>
      </c>
      <c r="I480" s="55">
        <v>344.0</v>
      </c>
      <c r="J480" s="56">
        <f>IFNA(VLOOKUP(V480,'Imported Index'!A:B,2,0),1)</f>
        <v>1</v>
      </c>
      <c r="K480" s="58"/>
      <c r="L480" s="58"/>
      <c r="M480" s="59" t="str">
        <f>ifna(IMAGE("https://pokejungle.net/sprites/typeico/"&amp;lower(VLookup(V480,Type!C:E, 2, 0)&amp;".png")),"")</f>
        <v/>
      </c>
      <c r="N480" s="59" t="str">
        <f>ifna(IMAGE("https://pokejungle.net/sprites/typeico/"&amp;lower(VLookup(V480,Type!C:E, 3, 0)&amp;".png")),"")</f>
        <v/>
      </c>
      <c r="O480" s="60"/>
      <c r="P480" s="60"/>
      <c r="Q480" s="61">
        <f>ifna(VLookup(V480, Dex!F:K, 3, 0),"")</f>
        <v>83</v>
      </c>
      <c r="R480" s="61">
        <f>ifna(VLookup(V480, Dex!F:K, 4, 0),"")</f>
        <v>344</v>
      </c>
      <c r="S480" s="62" t="str">
        <f>ifna(VLookup(V480, Dex!F:K, 5, 0),"")</f>
        <v/>
      </c>
      <c r="T480" s="61" t="str">
        <f>ifna(VLookup(V480, Dex!F:K, 6, 0),"")</f>
        <v/>
      </c>
      <c r="U480" s="63" t="str">
        <f>ifna(VLookup(V480, Dex!F:L, 7, 0),"")</f>
        <v/>
      </c>
      <c r="V480" s="60" t="str">
        <f t="shared" si="1"/>
        <v>claydol</v>
      </c>
    </row>
    <row r="481" ht="31.5" customHeight="1">
      <c r="A481" s="42">
        <v>480.0</v>
      </c>
      <c r="B481" s="42">
        <v>1.0</v>
      </c>
      <c r="C481" s="42">
        <v>17.0</v>
      </c>
      <c r="D481" s="42">
        <v>22.0</v>
      </c>
      <c r="E481" s="42">
        <v>4.0</v>
      </c>
      <c r="F481" s="42">
        <v>4.0</v>
      </c>
      <c r="G481" s="43" t="str">
        <f>ifna(VLookup(V481,Shiny!B:C, 2, 0),"")</f>
        <v/>
      </c>
      <c r="H481" s="64" t="s">
        <v>458</v>
      </c>
      <c r="I481" s="65">
        <v>345.0</v>
      </c>
      <c r="J481" s="47">
        <f>IFNA(VLOOKUP(V481,'Imported Index'!A:B,2,0),1)</f>
        <v>1</v>
      </c>
      <c r="K481" s="44"/>
      <c r="L481" s="44"/>
      <c r="M481" s="48" t="str">
        <f>ifna(IMAGE("https://pokejungle.net/sprites/typeico/"&amp;lower(VLookup(V481,Type!C:E, 2, 0)&amp;".png")),"")</f>
        <v/>
      </c>
      <c r="N481" s="48" t="str">
        <f>ifna(IMAGE("https://pokejungle.net/sprites/typeico/"&amp;lower(VLookup(V481,Type!C:E, 3, 0)&amp;".png")),"")</f>
        <v/>
      </c>
      <c r="O481" s="66"/>
      <c r="P481" s="66"/>
      <c r="Q481" s="49" t="str">
        <f>ifna(VLookup(V481, Dex!F:K, 3, 0),"")</f>
        <v>C183</v>
      </c>
      <c r="R481" s="49">
        <f>ifna(VLookup(V481, Dex!F:K, 4, 0),"")</f>
        <v>345</v>
      </c>
      <c r="S481" s="50" t="str">
        <f>ifna(VLookup(V481, Dex!F:K, 5, 0),"")</f>
        <v/>
      </c>
      <c r="T481" s="49" t="str">
        <f>ifna(VLookup(V481, Dex!F:K, 6, 0),"")</f>
        <v/>
      </c>
      <c r="U481" s="51" t="str">
        <f>ifna(VLookup(V481, Dex!F:L, 7, 0),"")</f>
        <v/>
      </c>
      <c r="V481" s="66" t="str">
        <f t="shared" si="1"/>
        <v>lileep</v>
      </c>
    </row>
    <row r="482" ht="31.5" customHeight="1">
      <c r="A482" s="52">
        <v>481.0</v>
      </c>
      <c r="B482" s="52">
        <v>1.0</v>
      </c>
      <c r="C482" s="52">
        <v>17.0</v>
      </c>
      <c r="D482" s="52">
        <v>23.0</v>
      </c>
      <c r="E482" s="52">
        <v>4.0</v>
      </c>
      <c r="F482" s="52">
        <v>5.0</v>
      </c>
      <c r="G482" s="53" t="str">
        <f>ifna(VLookup(V482,Shiny!B:C, 2, 0),"")</f>
        <v/>
      </c>
      <c r="H482" s="54" t="s">
        <v>459</v>
      </c>
      <c r="I482" s="55">
        <v>346.0</v>
      </c>
      <c r="J482" s="56">
        <f>IFNA(VLOOKUP(V482,'Imported Index'!A:B,2,0),1)</f>
        <v>1</v>
      </c>
      <c r="K482" s="58"/>
      <c r="L482" s="58"/>
      <c r="M482" s="59" t="str">
        <f>ifna(IMAGE("https://pokejungle.net/sprites/typeico/"&amp;lower(VLookup(V482,Type!C:E, 2, 0)&amp;".png")),"")</f>
        <v/>
      </c>
      <c r="N482" s="59" t="str">
        <f>ifna(IMAGE("https://pokejungle.net/sprites/typeico/"&amp;lower(VLookup(V482,Type!C:E, 3, 0)&amp;".png")),"")</f>
        <v/>
      </c>
      <c r="O482" s="60"/>
      <c r="P482" s="60"/>
      <c r="Q482" s="61" t="str">
        <f>ifna(VLookup(V482, Dex!F:K, 3, 0),"")</f>
        <v>C184</v>
      </c>
      <c r="R482" s="61">
        <f>ifna(VLookup(V482, Dex!F:K, 4, 0),"")</f>
        <v>346</v>
      </c>
      <c r="S482" s="62" t="str">
        <f>ifna(VLookup(V482, Dex!F:K, 5, 0),"")</f>
        <v/>
      </c>
      <c r="T482" s="61" t="str">
        <f>ifna(VLookup(V482, Dex!F:K, 6, 0),"")</f>
        <v/>
      </c>
      <c r="U482" s="63" t="str">
        <f>ifna(VLookup(V482, Dex!F:L, 7, 0),"")</f>
        <v/>
      </c>
      <c r="V482" s="60" t="str">
        <f t="shared" si="1"/>
        <v>cradily</v>
      </c>
    </row>
    <row r="483" ht="31.5" customHeight="1">
      <c r="A483" s="42">
        <v>482.0</v>
      </c>
      <c r="B483" s="42">
        <v>1.0</v>
      </c>
      <c r="C483" s="42">
        <v>17.0</v>
      </c>
      <c r="D483" s="42">
        <v>24.0</v>
      </c>
      <c r="E483" s="42">
        <v>4.0</v>
      </c>
      <c r="F483" s="42">
        <v>6.0</v>
      </c>
      <c r="G483" s="43" t="str">
        <f>ifna(VLookup(V483,Shiny!B:C, 2, 0),"")</f>
        <v/>
      </c>
      <c r="H483" s="64" t="s">
        <v>460</v>
      </c>
      <c r="I483" s="65">
        <v>347.0</v>
      </c>
      <c r="J483" s="47">
        <f>IFNA(VLOOKUP(V483,'Imported Index'!A:B,2,0),1)</f>
        <v>1</v>
      </c>
      <c r="K483" s="44"/>
      <c r="L483" s="44"/>
      <c r="M483" s="48" t="str">
        <f>ifna(IMAGE("https://pokejungle.net/sprites/typeico/"&amp;lower(VLookup(V483,Type!C:E, 2, 0)&amp;".png")),"")</f>
        <v/>
      </c>
      <c r="N483" s="48" t="str">
        <f>ifna(IMAGE("https://pokejungle.net/sprites/typeico/"&amp;lower(VLookup(V483,Type!C:E, 3, 0)&amp;".png")),"")</f>
        <v/>
      </c>
      <c r="O483" s="66"/>
      <c r="P483" s="66"/>
      <c r="Q483" s="49" t="str">
        <f>ifna(VLookup(V483, Dex!F:K, 3, 0),"")</f>
        <v>C185</v>
      </c>
      <c r="R483" s="49">
        <f>ifna(VLookup(V483, Dex!F:K, 4, 0),"")</f>
        <v>347</v>
      </c>
      <c r="S483" s="50" t="str">
        <f>ifna(VLookup(V483, Dex!F:K, 5, 0),"")</f>
        <v/>
      </c>
      <c r="T483" s="49" t="str">
        <f>ifna(VLookup(V483, Dex!F:K, 6, 0),"")</f>
        <v/>
      </c>
      <c r="U483" s="51" t="str">
        <f>ifna(VLookup(V483, Dex!F:L, 7, 0),"")</f>
        <v/>
      </c>
      <c r="V483" s="66" t="str">
        <f t="shared" si="1"/>
        <v>anorith</v>
      </c>
    </row>
    <row r="484" ht="31.5" customHeight="1">
      <c r="A484" s="52">
        <v>483.0</v>
      </c>
      <c r="B484" s="52">
        <v>1.0</v>
      </c>
      <c r="C484" s="52">
        <v>17.0</v>
      </c>
      <c r="D484" s="52">
        <v>25.0</v>
      </c>
      <c r="E484" s="52">
        <v>5.0</v>
      </c>
      <c r="F484" s="52">
        <v>1.0</v>
      </c>
      <c r="G484" s="53" t="str">
        <f>ifna(VLookup(V484,Shiny!B:C, 2, 0),"")</f>
        <v/>
      </c>
      <c r="H484" s="54" t="s">
        <v>461</v>
      </c>
      <c r="I484" s="55">
        <v>348.0</v>
      </c>
      <c r="J484" s="56">
        <f>IFNA(VLOOKUP(V484,'Imported Index'!A:B,2,0),1)</f>
        <v>1</v>
      </c>
      <c r="K484" s="58"/>
      <c r="L484" s="58"/>
      <c r="M484" s="59" t="str">
        <f>ifna(IMAGE("https://pokejungle.net/sprites/typeico/"&amp;lower(VLookup(V484,Type!C:E, 2, 0)&amp;".png")),"")</f>
        <v/>
      </c>
      <c r="N484" s="59" t="str">
        <f>ifna(IMAGE("https://pokejungle.net/sprites/typeico/"&amp;lower(VLookup(V484,Type!C:E, 3, 0)&amp;".png")),"")</f>
        <v/>
      </c>
      <c r="O484" s="60"/>
      <c r="P484" s="60"/>
      <c r="Q484" s="61" t="str">
        <f>ifna(VLookup(V484, Dex!F:K, 3, 0),"")</f>
        <v>C186</v>
      </c>
      <c r="R484" s="61">
        <f>ifna(VLookup(V484, Dex!F:K, 4, 0),"")</f>
        <v>348</v>
      </c>
      <c r="S484" s="62" t="str">
        <f>ifna(VLookup(V484, Dex!F:K, 5, 0),"")</f>
        <v/>
      </c>
      <c r="T484" s="61" t="str">
        <f>ifna(VLookup(V484, Dex!F:K, 6, 0),"")</f>
        <v/>
      </c>
      <c r="U484" s="63" t="str">
        <f>ifna(VLookup(V484, Dex!F:L, 7, 0),"")</f>
        <v/>
      </c>
      <c r="V484" s="60" t="str">
        <f t="shared" si="1"/>
        <v>armaldo</v>
      </c>
    </row>
    <row r="485" ht="31.5" customHeight="1">
      <c r="A485" s="42">
        <v>484.0</v>
      </c>
      <c r="B485" s="42">
        <v>1.0</v>
      </c>
      <c r="C485" s="42">
        <v>17.0</v>
      </c>
      <c r="D485" s="42">
        <v>26.0</v>
      </c>
      <c r="E485" s="42">
        <v>5.0</v>
      </c>
      <c r="F485" s="42">
        <v>2.0</v>
      </c>
      <c r="G485" s="43" t="str">
        <f>ifna(VLookup(V485,Shiny!B:C, 2, 0),"")</f>
        <v/>
      </c>
      <c r="H485" s="64" t="s">
        <v>462</v>
      </c>
      <c r="I485" s="65">
        <v>349.0</v>
      </c>
      <c r="J485" s="47">
        <f>IFNA(VLOOKUP(V485,'Imported Index'!A:B,2,0),1)</f>
        <v>1</v>
      </c>
      <c r="K485" s="44"/>
      <c r="L485" s="44"/>
      <c r="M485" s="48" t="str">
        <f>ifna(IMAGE("https://pokejungle.net/sprites/typeico/"&amp;lower(VLookup(V485,Type!C:E, 2, 0)&amp;".png")),"")</f>
        <v/>
      </c>
      <c r="N485" s="48" t="str">
        <f>ifna(IMAGE("https://pokejungle.net/sprites/typeico/"&amp;lower(VLookup(V485,Type!C:E, 3, 0)&amp;".png")),"")</f>
        <v/>
      </c>
      <c r="O485" s="66"/>
      <c r="P485" s="66"/>
      <c r="Q485" s="49">
        <f>ifna(VLookup(V485, Dex!F:K, 3, 0),"")</f>
        <v>152</v>
      </c>
      <c r="R485" s="49">
        <f>ifna(VLookup(V485, Dex!F:K, 4, 0),"")</f>
        <v>349</v>
      </c>
      <c r="S485" s="50" t="str">
        <f>ifna(VLookup(V485, Dex!F:K, 5, 0),"")</f>
        <v/>
      </c>
      <c r="T485" s="49" t="str">
        <f>ifna(VLookup(V485, Dex!F:K, 6, 0),"")</f>
        <v>K158</v>
      </c>
      <c r="U485" s="51" t="str">
        <f>ifna(VLookup(V485, Dex!F:L, 7, 0),"")</f>
        <v>H048</v>
      </c>
      <c r="V485" s="66" t="str">
        <f t="shared" si="1"/>
        <v>feebas</v>
      </c>
    </row>
    <row r="486" ht="31.5" customHeight="1">
      <c r="A486" s="52">
        <v>485.0</v>
      </c>
      <c r="B486" s="52">
        <v>1.0</v>
      </c>
      <c r="C486" s="52">
        <v>17.0</v>
      </c>
      <c r="D486" s="52">
        <v>27.0</v>
      </c>
      <c r="E486" s="52">
        <v>5.0</v>
      </c>
      <c r="F486" s="52">
        <v>3.0</v>
      </c>
      <c r="G486" s="53" t="str">
        <f>ifna(VLookup(V486,Shiny!B:C, 2, 0),"")</f>
        <v/>
      </c>
      <c r="H486" s="54" t="s">
        <v>463</v>
      </c>
      <c r="I486" s="55">
        <v>350.0</v>
      </c>
      <c r="J486" s="56">
        <f>IFNA(VLOOKUP(V486,'Imported Index'!A:B,2,0),1)</f>
        <v>1</v>
      </c>
      <c r="K486" s="58"/>
      <c r="L486" s="58"/>
      <c r="M486" s="59" t="str">
        <f>ifna(IMAGE("https://pokejungle.net/sprites/typeico/"&amp;lower(VLookup(V486,Type!C:E, 2, 0)&amp;".png")),"")</f>
        <v/>
      </c>
      <c r="N486" s="59" t="str">
        <f>ifna(IMAGE("https://pokejungle.net/sprites/typeico/"&amp;lower(VLookup(V486,Type!C:E, 3, 0)&amp;".png")),"")</f>
        <v/>
      </c>
      <c r="O486" s="60"/>
      <c r="P486" s="60"/>
      <c r="Q486" s="61">
        <f>ifna(VLookup(V486, Dex!F:K, 3, 0),"")</f>
        <v>153</v>
      </c>
      <c r="R486" s="61">
        <f>ifna(VLookup(V486, Dex!F:K, 4, 0),"")</f>
        <v>350</v>
      </c>
      <c r="S486" s="62" t="str">
        <f>ifna(VLookup(V486, Dex!F:K, 5, 0),"")</f>
        <v/>
      </c>
      <c r="T486" s="61" t="str">
        <f>ifna(VLookup(V486, Dex!F:K, 6, 0),"")</f>
        <v>K159</v>
      </c>
      <c r="U486" s="63" t="str">
        <f>ifna(VLookup(V486, Dex!F:L, 7, 0),"")</f>
        <v>H049</v>
      </c>
      <c r="V486" s="60" t="str">
        <f t="shared" si="1"/>
        <v>milotic</v>
      </c>
    </row>
    <row r="487" ht="31.5" customHeight="1">
      <c r="A487" s="42">
        <v>486.0</v>
      </c>
      <c r="B487" s="42">
        <v>1.0</v>
      </c>
      <c r="C487" s="42">
        <v>17.0</v>
      </c>
      <c r="D487" s="42">
        <v>28.0</v>
      </c>
      <c r="E487" s="42">
        <v>5.0</v>
      </c>
      <c r="F487" s="42">
        <v>4.0</v>
      </c>
      <c r="G487" s="43" t="str">
        <f>ifna(VLookup(V487,Shiny!B:C, 2, 0),"")</f>
        <v/>
      </c>
      <c r="H487" s="64" t="s">
        <v>463</v>
      </c>
      <c r="I487" s="65">
        <v>350.0</v>
      </c>
      <c r="J487" s="47">
        <f>IFNA(VLOOKUP(V487,'Imported Index'!A:B,2,0),1)</f>
        <v>1</v>
      </c>
      <c r="K487" s="44"/>
      <c r="L487" s="44"/>
      <c r="M487" s="48" t="str">
        <f>ifna(IMAGE("https://pokejungle.net/sprites/typeico/"&amp;lower(VLookup(V487,Type!C:E, 2, 0)&amp;".png")),"")</f>
        <v/>
      </c>
      <c r="N487" s="48" t="str">
        <f>ifna(IMAGE("https://pokejungle.net/sprites/typeico/"&amp;lower(VLookup(V487,Type!C:E, 3, 0)&amp;".png")),"")</f>
        <v/>
      </c>
      <c r="O487" s="66"/>
      <c r="P487" s="42" t="s">
        <v>80</v>
      </c>
      <c r="Q487" s="49">
        <f>ifna(VLookup(V487, Dex!F:K, 3, 0),"")</f>
        <v>153</v>
      </c>
      <c r="R487" s="49">
        <f>ifna(VLookup(V487, Dex!F:K, 4, 0),"")</f>
        <v>350</v>
      </c>
      <c r="S487" s="50" t="str">
        <f>ifna(VLookup(V487, Dex!F:K, 5, 0),"")</f>
        <v/>
      </c>
      <c r="T487" s="49" t="str">
        <f>ifna(VLookup(V487, Dex!F:K, 6, 0),"")</f>
        <v>K159</v>
      </c>
      <c r="U487" s="51" t="str">
        <f>ifna(VLookup(V487, Dex!F:L, 7, 0),"")</f>
        <v>H049</v>
      </c>
      <c r="V487" s="66" t="str">
        <f t="shared" si="1"/>
        <v>milotic-f</v>
      </c>
    </row>
    <row r="488" ht="31.5" customHeight="1">
      <c r="A488" s="52">
        <v>487.0</v>
      </c>
      <c r="B488" s="52">
        <v>1.0</v>
      </c>
      <c r="C488" s="52">
        <v>17.0</v>
      </c>
      <c r="D488" s="52">
        <v>29.0</v>
      </c>
      <c r="E488" s="52">
        <v>5.0</v>
      </c>
      <c r="F488" s="52">
        <v>5.0</v>
      </c>
      <c r="G488" s="53" t="str">
        <f>ifna(VLookup(V488,Shiny!B:C, 2, 0),"")</f>
        <v/>
      </c>
      <c r="H488" s="54" t="s">
        <v>464</v>
      </c>
      <c r="I488" s="55">
        <v>351.0</v>
      </c>
      <c r="J488" s="56">
        <f>IFNA(VLOOKUP(V488,'Imported Index'!A:B,2,0),1)</f>
        <v>1</v>
      </c>
      <c r="K488" s="58"/>
      <c r="L488" s="58"/>
      <c r="M488" s="59" t="str">
        <f>ifna(IMAGE("https://pokejungle.net/sprites/typeico/"&amp;lower(VLookup(V488,Type!C:E, 2, 0)&amp;".png")),"")</f>
        <v/>
      </c>
      <c r="N488" s="59" t="str">
        <f>ifna(IMAGE("https://pokejungle.net/sprites/typeico/"&amp;lower(VLookup(V488,Type!C:E, 3, 0)&amp;".png")),"")</f>
        <v/>
      </c>
      <c r="O488" s="60"/>
      <c r="P488" s="60"/>
      <c r="Q488" s="61" t="str">
        <f>ifna(VLookup(V488, Dex!F:K, 3, 0),"")</f>
        <v/>
      </c>
      <c r="R488" s="61">
        <f>ifna(VLookup(V488, Dex!F:K, 4, 0),"")</f>
        <v>351</v>
      </c>
      <c r="S488" s="62" t="str">
        <f>ifna(VLookup(V488, Dex!F:K, 5, 0),"")</f>
        <v/>
      </c>
      <c r="T488" s="61" t="str">
        <f>ifna(VLookup(V488, Dex!F:K, 6, 0),"")</f>
        <v/>
      </c>
      <c r="U488" s="63" t="str">
        <f>ifna(VLookup(V488, Dex!F:L, 7, 0),"")</f>
        <v/>
      </c>
      <c r="V488" s="60" t="str">
        <f t="shared" si="1"/>
        <v>castform</v>
      </c>
    </row>
    <row r="489" ht="31.5" customHeight="1">
      <c r="A489" s="42">
        <v>488.0</v>
      </c>
      <c r="B489" s="42">
        <v>1.0</v>
      </c>
      <c r="C489" s="42">
        <v>17.0</v>
      </c>
      <c r="D489" s="42">
        <v>30.0</v>
      </c>
      <c r="E489" s="42">
        <v>5.0</v>
      </c>
      <c r="F489" s="42">
        <v>6.0</v>
      </c>
      <c r="G489" s="43" t="str">
        <f>ifna(VLookup(V489,Shiny!B:C, 2, 0),"")</f>
        <v/>
      </c>
      <c r="H489" s="64" t="s">
        <v>465</v>
      </c>
      <c r="I489" s="65">
        <v>352.0</v>
      </c>
      <c r="J489" s="47">
        <f>IFNA(VLOOKUP(V489,'Imported Index'!A:B,2,0),1)</f>
        <v>1</v>
      </c>
      <c r="K489" s="44"/>
      <c r="L489" s="44"/>
      <c r="M489" s="48" t="str">
        <f>ifna(IMAGE("https://pokejungle.net/sprites/typeico/"&amp;lower(VLookup(V489,Type!C:E, 2, 0)&amp;".png")),"")</f>
        <v/>
      </c>
      <c r="N489" s="48" t="str">
        <f>ifna(IMAGE("https://pokejungle.net/sprites/typeico/"&amp;lower(VLookup(V489,Type!C:E, 3, 0)&amp;".png")),"")</f>
        <v/>
      </c>
      <c r="O489" s="66"/>
      <c r="P489" s="66"/>
      <c r="Q489" s="49" t="str">
        <f>ifna(VLookup(V489, Dex!F:K, 3, 0),"")</f>
        <v/>
      </c>
      <c r="R489" s="49">
        <f>ifna(VLookup(V489, Dex!F:K, 4, 0),"")</f>
        <v>352</v>
      </c>
      <c r="S489" s="50" t="str">
        <f>ifna(VLookup(V489, Dex!F:K, 5, 0),"")</f>
        <v/>
      </c>
      <c r="T489" s="49" t="str">
        <f>ifna(VLookup(V489, Dex!F:K, 6, 0),"")</f>
        <v/>
      </c>
      <c r="U489" s="51" t="str">
        <f>ifna(VLookup(V489, Dex!F:L, 7, 0),"")</f>
        <v>H027</v>
      </c>
      <c r="V489" s="66" t="str">
        <f t="shared" si="1"/>
        <v>kecleon</v>
      </c>
    </row>
    <row r="490" ht="31.5" customHeight="1">
      <c r="A490" s="52">
        <v>489.0</v>
      </c>
      <c r="B490" s="52">
        <v>1.0</v>
      </c>
      <c r="C490" s="52">
        <v>18.0</v>
      </c>
      <c r="D490" s="52">
        <v>1.0</v>
      </c>
      <c r="E490" s="52">
        <v>1.0</v>
      </c>
      <c r="F490" s="52">
        <v>1.0</v>
      </c>
      <c r="G490" s="53" t="str">
        <f>ifna(VLookup(V490,Shiny!B:C, 2, 0),"")</f>
        <v/>
      </c>
      <c r="H490" s="54" t="s">
        <v>466</v>
      </c>
      <c r="I490" s="55">
        <v>353.0</v>
      </c>
      <c r="J490" s="56">
        <f>IFNA(VLOOKUP(V490,'Imported Index'!A:B,2,0),1)</f>
        <v>1</v>
      </c>
      <c r="K490" s="68"/>
      <c r="L490" s="58"/>
      <c r="M490" s="59" t="str">
        <f>ifna(IMAGE("https://pokejungle.net/sprites/typeico/"&amp;lower(VLookup(V490,Type!C:E, 2, 0)&amp;".png")),"")</f>
        <v/>
      </c>
      <c r="N490" s="59" t="str">
        <f>ifna(IMAGE("https://pokejungle.net/sprites/typeico/"&amp;lower(VLookup(V490,Type!C:E, 3, 0)&amp;".png")),"")</f>
        <v/>
      </c>
      <c r="O490" s="60"/>
      <c r="P490" s="60"/>
      <c r="Q490" s="61" t="str">
        <f>ifna(VLookup(V490, Dex!F:K, 3, 0),"")</f>
        <v/>
      </c>
      <c r="R490" s="61">
        <f>ifna(VLookup(V490, Dex!F:K, 4, 0),"")</f>
        <v>353</v>
      </c>
      <c r="S490" s="62" t="str">
        <f>ifna(VLookup(V490, Dex!F:K, 5, 0),"")</f>
        <v/>
      </c>
      <c r="T490" s="61" t="str">
        <f>ifna(VLookup(V490, Dex!F:K, 6, 0),"")</f>
        <v>P298</v>
      </c>
      <c r="U490" s="63">
        <f>ifna(VLookup(V490, Dex!F:L, 7, 0),"")</f>
        <v>111</v>
      </c>
      <c r="V490" s="60" t="str">
        <f t="shared" si="1"/>
        <v>shuppet</v>
      </c>
    </row>
    <row r="491" ht="31.5" customHeight="1">
      <c r="A491" s="42">
        <v>490.0</v>
      </c>
      <c r="B491" s="42">
        <v>1.0</v>
      </c>
      <c r="C491" s="42">
        <v>18.0</v>
      </c>
      <c r="D491" s="42">
        <v>2.0</v>
      </c>
      <c r="E491" s="42">
        <v>1.0</v>
      </c>
      <c r="F491" s="42">
        <v>2.0</v>
      </c>
      <c r="G491" s="43" t="str">
        <f>ifna(VLookup(V491,Shiny!B:C, 2, 0),"")</f>
        <v/>
      </c>
      <c r="H491" s="64" t="s">
        <v>467</v>
      </c>
      <c r="I491" s="65">
        <v>354.0</v>
      </c>
      <c r="J491" s="47">
        <f>IFNA(VLOOKUP(V491,'Imported Index'!A:B,2,0),1)</f>
        <v>1</v>
      </c>
      <c r="K491" s="69"/>
      <c r="L491" s="44"/>
      <c r="M491" s="48" t="str">
        <f>ifna(IMAGE("https://pokejungle.net/sprites/typeico/"&amp;lower(VLookup(V491,Type!C:E, 2, 0)&amp;".png")),"")</f>
        <v/>
      </c>
      <c r="N491" s="48" t="str">
        <f>ifna(IMAGE("https://pokejungle.net/sprites/typeico/"&amp;lower(VLookup(V491,Type!C:E, 3, 0)&amp;".png")),"")</f>
        <v/>
      </c>
      <c r="O491" s="66"/>
      <c r="P491" s="66"/>
      <c r="Q491" s="49" t="str">
        <f>ifna(VLookup(V491, Dex!F:K, 3, 0),"")</f>
        <v/>
      </c>
      <c r="R491" s="49">
        <f>ifna(VLookup(V491, Dex!F:K, 4, 0),"")</f>
        <v>354</v>
      </c>
      <c r="S491" s="50" t="str">
        <f>ifna(VLookup(V491, Dex!F:K, 5, 0),"")</f>
        <v/>
      </c>
      <c r="T491" s="49" t="str">
        <f>ifna(VLookup(V491, Dex!F:K, 6, 0),"")</f>
        <v>P299</v>
      </c>
      <c r="U491" s="51">
        <f>ifna(VLookup(V491, Dex!F:L, 7, 0),"")</f>
        <v>112</v>
      </c>
      <c r="V491" s="66" t="str">
        <f t="shared" si="1"/>
        <v>banette</v>
      </c>
    </row>
    <row r="492" ht="31.5" customHeight="1">
      <c r="A492" s="52">
        <v>491.0</v>
      </c>
      <c r="B492" s="52">
        <v>1.0</v>
      </c>
      <c r="C492" s="52">
        <v>18.0</v>
      </c>
      <c r="D492" s="52">
        <v>3.0</v>
      </c>
      <c r="E492" s="52">
        <v>1.0</v>
      </c>
      <c r="F492" s="52">
        <v>3.0</v>
      </c>
      <c r="G492" s="53" t="str">
        <f>ifna(VLookup(V492,Shiny!B:C, 2, 0),"")</f>
        <v/>
      </c>
      <c r="H492" s="54" t="s">
        <v>468</v>
      </c>
      <c r="I492" s="55">
        <v>355.0</v>
      </c>
      <c r="J492" s="56">
        <f>IFNA(VLOOKUP(V492,'Imported Index'!A:B,2,0),1)</f>
        <v>1</v>
      </c>
      <c r="K492" s="58"/>
      <c r="L492" s="58"/>
      <c r="M492" s="59" t="str">
        <f>ifna(IMAGE("https://pokejungle.net/sprites/typeico/"&amp;lower(VLookup(V492,Type!C:E, 2, 0)&amp;".png")),"")</f>
        <v/>
      </c>
      <c r="N492" s="59" t="str">
        <f>ifna(IMAGE("https://pokejungle.net/sprites/typeico/"&amp;lower(VLookup(V492,Type!C:E, 3, 0)&amp;".png")),"")</f>
        <v/>
      </c>
      <c r="O492" s="60"/>
      <c r="P492" s="60"/>
      <c r="Q492" s="61">
        <f>ifna(VLookup(V492, Dex!F:K, 3, 0),"")</f>
        <v>135</v>
      </c>
      <c r="R492" s="61">
        <f>ifna(VLookup(V492, Dex!F:K, 4, 0),"")</f>
        <v>355</v>
      </c>
      <c r="S492" s="62">
        <f>ifna(VLookup(V492, Dex!F:K, 5, 0),"")</f>
        <v>158</v>
      </c>
      <c r="T492" s="61" t="str">
        <f>ifna(VLookup(V492, Dex!F:K, 6, 0),"")</f>
        <v>K139</v>
      </c>
      <c r="U492" s="63" t="str">
        <f>ifna(VLookup(V492, Dex!F:L, 7, 0),"")</f>
        <v/>
      </c>
      <c r="V492" s="60" t="str">
        <f t="shared" si="1"/>
        <v>duskull</v>
      </c>
    </row>
    <row r="493" ht="31.5" customHeight="1">
      <c r="A493" s="42">
        <v>492.0</v>
      </c>
      <c r="B493" s="42">
        <v>1.0</v>
      </c>
      <c r="C493" s="42">
        <v>18.0</v>
      </c>
      <c r="D493" s="42">
        <v>4.0</v>
      </c>
      <c r="E493" s="42">
        <v>1.0</v>
      </c>
      <c r="F493" s="42">
        <v>4.0</v>
      </c>
      <c r="G493" s="43" t="str">
        <f>ifna(VLookup(V493,Shiny!B:C, 2, 0),"")</f>
        <v/>
      </c>
      <c r="H493" s="64" t="s">
        <v>469</v>
      </c>
      <c r="I493" s="65">
        <v>356.0</v>
      </c>
      <c r="J493" s="47">
        <f>IFNA(VLOOKUP(V493,'Imported Index'!A:B,2,0),1)</f>
        <v>1</v>
      </c>
      <c r="K493" s="44"/>
      <c r="L493" s="44"/>
      <c r="M493" s="48" t="str">
        <f>ifna(IMAGE("https://pokejungle.net/sprites/typeico/"&amp;lower(VLookup(V493,Type!C:E, 2, 0)&amp;".png")),"")</f>
        <v/>
      </c>
      <c r="N493" s="48" t="str">
        <f>ifna(IMAGE("https://pokejungle.net/sprites/typeico/"&amp;lower(VLookup(V493,Type!C:E, 3, 0)&amp;".png")),"")</f>
        <v/>
      </c>
      <c r="O493" s="66"/>
      <c r="P493" s="66"/>
      <c r="Q493" s="49">
        <f>ifna(VLookup(V493, Dex!F:K, 3, 0),"")</f>
        <v>136</v>
      </c>
      <c r="R493" s="49">
        <f>ifna(VLookup(V493, Dex!F:K, 4, 0),"")</f>
        <v>356</v>
      </c>
      <c r="S493" s="50">
        <f>ifna(VLookup(V493, Dex!F:K, 5, 0),"")</f>
        <v>159</v>
      </c>
      <c r="T493" s="49" t="str">
        <f>ifna(VLookup(V493, Dex!F:K, 6, 0),"")</f>
        <v>K140</v>
      </c>
      <c r="U493" s="51" t="str">
        <f>ifna(VLookup(V493, Dex!F:L, 7, 0),"")</f>
        <v/>
      </c>
      <c r="V493" s="66" t="str">
        <f t="shared" si="1"/>
        <v>dusclops</v>
      </c>
    </row>
    <row r="494" ht="31.5" customHeight="1">
      <c r="A494" s="52">
        <v>493.0</v>
      </c>
      <c r="B494" s="52">
        <v>1.0</v>
      </c>
      <c r="C494" s="52">
        <v>18.0</v>
      </c>
      <c r="D494" s="52">
        <v>5.0</v>
      </c>
      <c r="E494" s="52">
        <v>1.0</v>
      </c>
      <c r="F494" s="52">
        <v>5.0</v>
      </c>
      <c r="G494" s="53" t="str">
        <f>ifna(VLookup(V494,Shiny!B:C, 2, 0),"")</f>
        <v/>
      </c>
      <c r="H494" s="54" t="s">
        <v>470</v>
      </c>
      <c r="I494" s="55">
        <v>357.0</v>
      </c>
      <c r="J494" s="56">
        <f>IFNA(VLOOKUP(V494,'Imported Index'!A:B,2,0),1)</f>
        <v>1</v>
      </c>
      <c r="K494" s="68"/>
      <c r="L494" s="58"/>
      <c r="M494" s="59" t="str">
        <f>ifna(IMAGE("https://pokejungle.net/sprites/typeico/"&amp;lower(VLookup(V494,Type!C:E, 2, 0)&amp;".png")),"")</f>
        <v/>
      </c>
      <c r="N494" s="59" t="str">
        <f>ifna(IMAGE("https://pokejungle.net/sprites/typeico/"&amp;lower(VLookup(V494,Type!C:E, 3, 0)&amp;".png")),"")</f>
        <v/>
      </c>
      <c r="O494" s="60"/>
      <c r="P494" s="60"/>
      <c r="Q494" s="61" t="str">
        <f>ifna(VLookup(V494, Dex!F:K, 3, 0),"")</f>
        <v/>
      </c>
      <c r="R494" s="61">
        <f>ifna(VLookup(V494, Dex!F:K, 4, 0),"")</f>
        <v>357</v>
      </c>
      <c r="S494" s="62" t="str">
        <f>ifna(VLookup(V494, Dex!F:K, 5, 0),"")</f>
        <v/>
      </c>
      <c r="T494" s="61" t="str">
        <f>ifna(VLookup(V494, Dex!F:K, 6, 0),"")</f>
        <v>P246</v>
      </c>
      <c r="U494" s="63" t="str">
        <f>ifna(VLookup(V494, Dex!F:L, 7, 0),"")</f>
        <v/>
      </c>
      <c r="V494" s="60" t="str">
        <f t="shared" si="1"/>
        <v>tropius</v>
      </c>
    </row>
    <row r="495" ht="31.5" customHeight="1">
      <c r="A495" s="42">
        <v>494.0</v>
      </c>
      <c r="B495" s="42">
        <v>1.0</v>
      </c>
      <c r="C495" s="42">
        <v>18.0</v>
      </c>
      <c r="D495" s="42">
        <v>6.0</v>
      </c>
      <c r="E495" s="42">
        <v>1.0</v>
      </c>
      <c r="F495" s="42">
        <v>6.0</v>
      </c>
      <c r="G495" s="43" t="str">
        <f>ifna(VLookup(V495,Shiny!B:C, 2, 0),"")</f>
        <v/>
      </c>
      <c r="H495" s="64" t="s">
        <v>471</v>
      </c>
      <c r="I495" s="65">
        <v>358.0</v>
      </c>
      <c r="J495" s="47">
        <f>IFNA(VLOOKUP(V495,'Imported Index'!A:B,2,0),1)</f>
        <v>1</v>
      </c>
      <c r="K495" s="67"/>
      <c r="L495" s="44"/>
      <c r="M495" s="48" t="str">
        <f>ifna(IMAGE("https://pokejungle.net/sprites/typeico/"&amp;lower(VLookup(V495,Type!C:E, 2, 0)&amp;".png")),"")</f>
        <v/>
      </c>
      <c r="N495" s="48" t="str">
        <f>ifna(IMAGE("https://pokejungle.net/sprites/typeico/"&amp;lower(VLookup(V495,Type!C:E, 3, 0)&amp;".png")),"")</f>
        <v/>
      </c>
      <c r="O495" s="66"/>
      <c r="P495" s="66"/>
      <c r="Q495" s="49" t="str">
        <f>ifna(VLookup(V495, Dex!F:K, 3, 0),"")</f>
        <v/>
      </c>
      <c r="R495" s="49">
        <f>ifna(VLookup(V495, Dex!F:K, 4, 0),"")</f>
        <v>358</v>
      </c>
      <c r="S495" s="50">
        <f>ifna(VLookup(V495, Dex!F:K, 5, 0),"")</f>
        <v>196</v>
      </c>
      <c r="T495" s="49" t="str">
        <f>ifna(VLookup(V495, Dex!F:K, 6, 0),"")</f>
        <v>K143</v>
      </c>
      <c r="U495" s="51" t="str">
        <f>ifna(VLookup(V495, Dex!F:L, 7, 0),"")</f>
        <v>H051</v>
      </c>
      <c r="V495" s="66" t="str">
        <f t="shared" si="1"/>
        <v>chimecho</v>
      </c>
    </row>
    <row r="496" ht="31.5" customHeight="1">
      <c r="A496" s="52">
        <v>495.0</v>
      </c>
      <c r="B496" s="52">
        <v>1.0</v>
      </c>
      <c r="C496" s="52">
        <v>18.0</v>
      </c>
      <c r="D496" s="52">
        <v>7.0</v>
      </c>
      <c r="E496" s="52">
        <v>2.0</v>
      </c>
      <c r="F496" s="52">
        <v>1.0</v>
      </c>
      <c r="G496" s="53" t="str">
        <f>ifna(VLookup(V496,Shiny!B:C, 2, 0),"")</f>
        <v/>
      </c>
      <c r="H496" s="54" t="s">
        <v>472</v>
      </c>
      <c r="I496" s="55">
        <v>359.0</v>
      </c>
      <c r="J496" s="56">
        <f>IFNA(VLOOKUP(V496,'Imported Index'!A:B,2,0),1)</f>
        <v>1</v>
      </c>
      <c r="K496" s="58"/>
      <c r="L496" s="58"/>
      <c r="M496" s="59" t="str">
        <f>ifna(IMAGE("https://pokejungle.net/sprites/typeico/"&amp;lower(VLookup(V496,Type!C:E, 2, 0)&amp;".png")),"")</f>
        <v/>
      </c>
      <c r="N496" s="59" t="str">
        <f>ifna(IMAGE("https://pokejungle.net/sprites/typeico/"&amp;lower(VLookup(V496,Type!C:E, 3, 0)&amp;".png")),"")</f>
        <v/>
      </c>
      <c r="O496" s="60"/>
      <c r="P496" s="60"/>
      <c r="Q496" s="61" t="str">
        <f>ifna(VLookup(V496, Dex!F:K, 3, 0),"")</f>
        <v>C107</v>
      </c>
      <c r="R496" s="61">
        <f>ifna(VLookup(V496, Dex!F:K, 4, 0),"")</f>
        <v>359</v>
      </c>
      <c r="S496" s="62" t="str">
        <f>ifna(VLookup(V496, Dex!F:K, 5, 0),"")</f>
        <v/>
      </c>
      <c r="T496" s="61" t="str">
        <f>ifna(VLookup(V496, Dex!F:K, 6, 0),"")</f>
        <v/>
      </c>
      <c r="U496" s="63">
        <f>ifna(VLookup(V496, Dex!F:L, 7, 0),"")</f>
        <v>134</v>
      </c>
      <c r="V496" s="60" t="str">
        <f t="shared" si="1"/>
        <v>absol</v>
      </c>
    </row>
    <row r="497" ht="31.5" customHeight="1">
      <c r="A497" s="42">
        <v>496.0</v>
      </c>
      <c r="B497" s="42">
        <v>1.0</v>
      </c>
      <c r="C497" s="42">
        <v>18.0</v>
      </c>
      <c r="D497" s="42">
        <v>8.0</v>
      </c>
      <c r="E497" s="42">
        <v>2.0</v>
      </c>
      <c r="F497" s="42">
        <v>2.0</v>
      </c>
      <c r="G497" s="43" t="str">
        <f>ifna(VLookup(V497,Shiny!B:C, 2, 0),"")</f>
        <v/>
      </c>
      <c r="H497" s="64" t="s">
        <v>473</v>
      </c>
      <c r="I497" s="65">
        <v>360.0</v>
      </c>
      <c r="J497" s="47">
        <f>IFNA(VLOOKUP(V497,'Imported Index'!A:B,2,0),1)</f>
        <v>1</v>
      </c>
      <c r="K497" s="69"/>
      <c r="L497" s="44"/>
      <c r="M497" s="48" t="str">
        <f>ifna(IMAGE("https://pokejungle.net/sprites/typeico/"&amp;lower(VLookup(V497,Type!C:E, 2, 0)&amp;".png")),"")</f>
        <v/>
      </c>
      <c r="N497" s="48" t="str">
        <f>ifna(IMAGE("https://pokejungle.net/sprites/typeico/"&amp;lower(VLookup(V497,Type!C:E, 3, 0)&amp;".png")),"")</f>
        <v/>
      </c>
      <c r="O497" s="66"/>
      <c r="P497" s="66"/>
      <c r="Q497" s="49">
        <f>ifna(VLookup(V497, Dex!F:K, 3, 0),"")</f>
        <v>216</v>
      </c>
      <c r="R497" s="49">
        <f>ifna(VLookup(V497, Dex!F:K, 4, 0),"")</f>
        <v>360</v>
      </c>
      <c r="S497" s="50" t="str">
        <f>ifna(VLookup(V497, Dex!F:K, 5, 0),"")</f>
        <v/>
      </c>
      <c r="T497" s="49" t="str">
        <f>ifna(VLookup(V497, Dex!F:K, 6, 0),"")</f>
        <v/>
      </c>
      <c r="U497" s="51" t="str">
        <f>ifna(VLookup(V497, Dex!F:L, 7, 0),"")</f>
        <v/>
      </c>
      <c r="V497" s="66" t="str">
        <f t="shared" si="1"/>
        <v>wynaut</v>
      </c>
    </row>
    <row r="498" ht="31.5" customHeight="1">
      <c r="A498" s="52">
        <v>497.0</v>
      </c>
      <c r="B498" s="52">
        <v>1.0</v>
      </c>
      <c r="C498" s="52">
        <v>18.0</v>
      </c>
      <c r="D498" s="52">
        <v>9.0</v>
      </c>
      <c r="E498" s="52">
        <v>2.0</v>
      </c>
      <c r="F498" s="52">
        <v>3.0</v>
      </c>
      <c r="G498" s="53" t="str">
        <f>ifna(VLookup(V498,Shiny!B:C, 2, 0),"")</f>
        <v/>
      </c>
      <c r="H498" s="54" t="s">
        <v>474</v>
      </c>
      <c r="I498" s="55">
        <v>361.0</v>
      </c>
      <c r="J498" s="56">
        <f>IFNA(VLOOKUP(V498,'Imported Index'!A:B,2,0),1)</f>
        <v>1</v>
      </c>
      <c r="K498" s="68"/>
      <c r="L498" s="58"/>
      <c r="M498" s="59" t="str">
        <f>ifna(IMAGE("https://pokejungle.net/sprites/typeico/"&amp;lower(VLookup(V498,Type!C:E, 2, 0)&amp;".png")),"")</f>
        <v/>
      </c>
      <c r="N498" s="59" t="str">
        <f>ifna(IMAGE("https://pokejungle.net/sprites/typeico/"&amp;lower(VLookup(V498,Type!C:E, 3, 0)&amp;".png")),"")</f>
        <v/>
      </c>
      <c r="O498" s="60"/>
      <c r="P498" s="60"/>
      <c r="Q498" s="61">
        <f>ifna(VLookup(V498, Dex!F:K, 3, 0),"")</f>
        <v>79</v>
      </c>
      <c r="R498" s="61">
        <f>ifna(VLookup(V498, Dex!F:K, 4, 0),"")</f>
        <v>361</v>
      </c>
      <c r="S498" s="62">
        <f>ifna(VLookup(V498, Dex!F:K, 5, 0),"")</f>
        <v>205</v>
      </c>
      <c r="T498" s="61" t="str">
        <f>ifna(VLookup(V498, Dex!F:K, 6, 0),"")</f>
        <v>P357</v>
      </c>
      <c r="U498" s="63">
        <f>ifna(VLookup(V498, Dex!F:L, 7, 0),"")</f>
        <v>169</v>
      </c>
      <c r="V498" s="60" t="str">
        <f t="shared" si="1"/>
        <v>snorunt</v>
      </c>
    </row>
    <row r="499" ht="31.5" customHeight="1">
      <c r="A499" s="42">
        <v>498.0</v>
      </c>
      <c r="B499" s="42">
        <v>1.0</v>
      </c>
      <c r="C499" s="42">
        <v>18.0</v>
      </c>
      <c r="D499" s="42">
        <v>10.0</v>
      </c>
      <c r="E499" s="42">
        <v>2.0</v>
      </c>
      <c r="F499" s="42">
        <v>4.0</v>
      </c>
      <c r="G499" s="43" t="str">
        <f>ifna(VLookup(V499,Shiny!B:C, 2, 0),"")</f>
        <v/>
      </c>
      <c r="H499" s="64" t="s">
        <v>475</v>
      </c>
      <c r="I499" s="65">
        <v>362.0</v>
      </c>
      <c r="J499" s="47">
        <f>IFNA(VLOOKUP(V499,'Imported Index'!A:B,2,0),1)</f>
        <v>1</v>
      </c>
      <c r="K499" s="69"/>
      <c r="L499" s="44"/>
      <c r="M499" s="48" t="str">
        <f>ifna(IMAGE("https://pokejungle.net/sprites/typeico/"&amp;lower(VLookup(V499,Type!C:E, 2, 0)&amp;".png")),"")</f>
        <v/>
      </c>
      <c r="N499" s="48" t="str">
        <f>ifna(IMAGE("https://pokejungle.net/sprites/typeico/"&amp;lower(VLookup(V499,Type!C:E, 3, 0)&amp;".png")),"")</f>
        <v/>
      </c>
      <c r="O499" s="66"/>
      <c r="P499" s="66"/>
      <c r="Q499" s="49">
        <f>ifna(VLookup(V499, Dex!F:K, 3, 0),"")</f>
        <v>80</v>
      </c>
      <c r="R499" s="49">
        <f>ifna(VLookup(V499, Dex!F:K, 4, 0),"")</f>
        <v>362</v>
      </c>
      <c r="S499" s="50">
        <f>ifna(VLookup(V499, Dex!F:K, 5, 0),"")</f>
        <v>206</v>
      </c>
      <c r="T499" s="49" t="str">
        <f>ifna(VLookup(V499, Dex!F:K, 6, 0),"")</f>
        <v>P358</v>
      </c>
      <c r="U499" s="51">
        <f>ifna(VLookup(V499, Dex!F:L, 7, 0),"")</f>
        <v>170</v>
      </c>
      <c r="V499" s="66" t="str">
        <f t="shared" si="1"/>
        <v>glalie</v>
      </c>
    </row>
    <row r="500" ht="31.5" customHeight="1">
      <c r="A500" s="52">
        <v>499.0</v>
      </c>
      <c r="B500" s="52">
        <v>1.0</v>
      </c>
      <c r="C500" s="52">
        <v>18.0</v>
      </c>
      <c r="D500" s="52">
        <v>11.0</v>
      </c>
      <c r="E500" s="52">
        <v>2.0</v>
      </c>
      <c r="F500" s="52">
        <v>5.0</v>
      </c>
      <c r="G500" s="53" t="str">
        <f>ifna(VLookup(V500,Shiny!B:C, 2, 0),"")</f>
        <v/>
      </c>
      <c r="H500" s="54" t="s">
        <v>476</v>
      </c>
      <c r="I500" s="55">
        <v>363.0</v>
      </c>
      <c r="J500" s="56">
        <f>IFNA(VLOOKUP(V500,'Imported Index'!A:B,2,0),1)</f>
        <v>1</v>
      </c>
      <c r="K500" s="58"/>
      <c r="L500" s="58"/>
      <c r="M500" s="59" t="str">
        <f>ifna(IMAGE("https://pokejungle.net/sprites/typeico/"&amp;lower(VLookup(V500,Type!C:E, 2, 0)&amp;".png")),"")</f>
        <v/>
      </c>
      <c r="N500" s="59" t="str">
        <f>ifna(IMAGE("https://pokejungle.net/sprites/typeico/"&amp;lower(VLookup(V500,Type!C:E, 3, 0)&amp;".png")),"")</f>
        <v/>
      </c>
      <c r="O500" s="60"/>
      <c r="P500" s="60"/>
      <c r="Q500" s="61" t="str">
        <f>ifna(VLookup(V500, Dex!F:K, 3, 0),"")</f>
        <v>C159</v>
      </c>
      <c r="R500" s="61">
        <f>ifna(VLookup(V500, Dex!F:K, 4, 0),"")</f>
        <v>363</v>
      </c>
      <c r="S500" s="62">
        <f>ifna(VLookup(V500, Dex!F:K, 5, 0),"")</f>
        <v>143</v>
      </c>
      <c r="T500" s="61" t="str">
        <f>ifna(VLookup(V500, Dex!F:K, 6, 0),"")</f>
        <v/>
      </c>
      <c r="U500" s="63" t="str">
        <f>ifna(VLookup(V500, Dex!F:L, 7, 0),"")</f>
        <v/>
      </c>
      <c r="V500" s="60" t="str">
        <f t="shared" si="1"/>
        <v>spheal</v>
      </c>
    </row>
    <row r="501" ht="31.5" customHeight="1">
      <c r="A501" s="42">
        <v>500.0</v>
      </c>
      <c r="B501" s="42">
        <v>1.0</v>
      </c>
      <c r="C501" s="42">
        <v>18.0</v>
      </c>
      <c r="D501" s="42">
        <v>12.0</v>
      </c>
      <c r="E501" s="42">
        <v>2.0</v>
      </c>
      <c r="F501" s="42">
        <v>6.0</v>
      </c>
      <c r="G501" s="43" t="str">
        <f>ifna(VLookup(V501,Shiny!B:C, 2, 0),"")</f>
        <v/>
      </c>
      <c r="H501" s="64" t="s">
        <v>477</v>
      </c>
      <c r="I501" s="65">
        <v>364.0</v>
      </c>
      <c r="J501" s="47">
        <f>IFNA(VLOOKUP(V501,'Imported Index'!A:B,2,0),1)</f>
        <v>1</v>
      </c>
      <c r="K501" s="44"/>
      <c r="L501" s="44"/>
      <c r="M501" s="48" t="str">
        <f>ifna(IMAGE("https://pokejungle.net/sprites/typeico/"&amp;lower(VLookup(V501,Type!C:E, 2, 0)&amp;".png")),"")</f>
        <v/>
      </c>
      <c r="N501" s="48" t="str">
        <f>ifna(IMAGE("https://pokejungle.net/sprites/typeico/"&amp;lower(VLookup(V501,Type!C:E, 3, 0)&amp;".png")),"")</f>
        <v/>
      </c>
      <c r="O501" s="66"/>
      <c r="P501" s="66"/>
      <c r="Q501" s="49" t="str">
        <f>ifna(VLookup(V501, Dex!F:K, 3, 0),"")</f>
        <v>C160</v>
      </c>
      <c r="R501" s="49">
        <f>ifna(VLookup(V501, Dex!F:K, 4, 0),"")</f>
        <v>364</v>
      </c>
      <c r="S501" s="50">
        <f>ifna(VLookup(V501, Dex!F:K, 5, 0),"")</f>
        <v>144</v>
      </c>
      <c r="T501" s="49" t="str">
        <f>ifna(VLookup(V501, Dex!F:K, 6, 0),"")</f>
        <v/>
      </c>
      <c r="U501" s="51" t="str">
        <f>ifna(VLookup(V501, Dex!F:L, 7, 0),"")</f>
        <v/>
      </c>
      <c r="V501" s="66" t="str">
        <f t="shared" si="1"/>
        <v>sealeo</v>
      </c>
    </row>
    <row r="502" ht="31.5" customHeight="1">
      <c r="A502" s="52">
        <v>501.0</v>
      </c>
      <c r="B502" s="52">
        <v>1.0</v>
      </c>
      <c r="C502" s="52">
        <v>18.0</v>
      </c>
      <c r="D502" s="52">
        <v>13.0</v>
      </c>
      <c r="E502" s="52">
        <v>3.0</v>
      </c>
      <c r="F502" s="52">
        <v>1.0</v>
      </c>
      <c r="G502" s="53" t="str">
        <f>ifna(VLookup(V502,Shiny!B:C, 2, 0),"")</f>
        <v/>
      </c>
      <c r="H502" s="54" t="s">
        <v>478</v>
      </c>
      <c r="I502" s="55">
        <v>365.0</v>
      </c>
      <c r="J502" s="56">
        <f>IFNA(VLOOKUP(V502,'Imported Index'!A:B,2,0),1)</f>
        <v>1</v>
      </c>
      <c r="K502" s="58"/>
      <c r="L502" s="58"/>
      <c r="M502" s="59" t="str">
        <f>ifna(IMAGE("https://pokejungle.net/sprites/typeico/"&amp;lower(VLookup(V502,Type!C:E, 2, 0)&amp;".png")),"")</f>
        <v/>
      </c>
      <c r="N502" s="59" t="str">
        <f>ifna(IMAGE("https://pokejungle.net/sprites/typeico/"&amp;lower(VLookup(V502,Type!C:E, 3, 0)&amp;".png")),"")</f>
        <v/>
      </c>
      <c r="O502" s="60"/>
      <c r="P502" s="60"/>
      <c r="Q502" s="61" t="str">
        <f>ifna(VLookup(V502, Dex!F:K, 3, 0),"")</f>
        <v>C161</v>
      </c>
      <c r="R502" s="61">
        <f>ifna(VLookup(V502, Dex!F:K, 4, 0),"")</f>
        <v>365</v>
      </c>
      <c r="S502" s="62">
        <f>ifna(VLookup(V502, Dex!F:K, 5, 0),"")</f>
        <v>145</v>
      </c>
      <c r="T502" s="61" t="str">
        <f>ifna(VLookup(V502, Dex!F:K, 6, 0),"")</f>
        <v/>
      </c>
      <c r="U502" s="63" t="str">
        <f>ifna(VLookup(V502, Dex!F:L, 7, 0),"")</f>
        <v/>
      </c>
      <c r="V502" s="60" t="str">
        <f t="shared" si="1"/>
        <v>walrein</v>
      </c>
    </row>
    <row r="503" ht="31.5" customHeight="1">
      <c r="A503" s="42">
        <v>502.0</v>
      </c>
      <c r="B503" s="42">
        <v>1.0</v>
      </c>
      <c r="C503" s="42">
        <v>18.0</v>
      </c>
      <c r="D503" s="42">
        <v>14.0</v>
      </c>
      <c r="E503" s="42">
        <v>3.0</v>
      </c>
      <c r="F503" s="42">
        <v>2.0</v>
      </c>
      <c r="G503" s="43" t="str">
        <f>ifna(VLookup(V503,Shiny!B:C, 2, 0),"")</f>
        <v/>
      </c>
      <c r="H503" s="64" t="s">
        <v>479</v>
      </c>
      <c r="I503" s="65">
        <v>366.0</v>
      </c>
      <c r="J503" s="47">
        <f>IFNA(VLOOKUP(V503,'Imported Index'!A:B,2,0),1)</f>
        <v>1</v>
      </c>
      <c r="K503" s="44"/>
      <c r="L503" s="44"/>
      <c r="M503" s="48" t="str">
        <f>ifna(IMAGE("https://pokejungle.net/sprites/typeico/"&amp;lower(VLookup(V503,Type!C:E, 2, 0)&amp;".png")),"")</f>
        <v/>
      </c>
      <c r="N503" s="48" t="str">
        <f>ifna(IMAGE("https://pokejungle.net/sprites/typeico/"&amp;lower(VLookup(V503,Type!C:E, 3, 0)&amp;".png")),"")</f>
        <v/>
      </c>
      <c r="O503" s="66"/>
      <c r="P503" s="66"/>
      <c r="Q503" s="49" t="str">
        <f>ifna(VLookup(V503, Dex!F:K, 3, 0),"")</f>
        <v/>
      </c>
      <c r="R503" s="49">
        <f>ifna(VLookup(V503, Dex!F:K, 4, 0),"")</f>
        <v>366</v>
      </c>
      <c r="S503" s="50" t="str">
        <f>ifna(VLookup(V503, Dex!F:K, 5, 0),"")</f>
        <v/>
      </c>
      <c r="T503" s="49" t="str">
        <f>ifna(VLookup(V503, Dex!F:K, 6, 0),"")</f>
        <v/>
      </c>
      <c r="U503" s="51" t="str">
        <f>ifna(VLookup(V503, Dex!F:L, 7, 0),"")</f>
        <v/>
      </c>
      <c r="V503" s="66" t="str">
        <f t="shared" si="1"/>
        <v>clamperl</v>
      </c>
    </row>
    <row r="504" ht="31.5" customHeight="1">
      <c r="A504" s="52">
        <v>503.0</v>
      </c>
      <c r="B504" s="52">
        <v>1.0</v>
      </c>
      <c r="C504" s="52">
        <v>18.0</v>
      </c>
      <c r="D504" s="52">
        <v>15.0</v>
      </c>
      <c r="E504" s="52">
        <v>3.0</v>
      </c>
      <c r="F504" s="52">
        <v>3.0</v>
      </c>
      <c r="G504" s="53" t="str">
        <f>ifna(VLookup(V504,Shiny!B:C, 2, 0),"")</f>
        <v/>
      </c>
      <c r="H504" s="54" t="s">
        <v>480</v>
      </c>
      <c r="I504" s="55">
        <v>367.0</v>
      </c>
      <c r="J504" s="56">
        <f>IFNA(VLOOKUP(V504,'Imported Index'!A:B,2,0),1)</f>
        <v>1</v>
      </c>
      <c r="K504" s="58"/>
      <c r="L504" s="58"/>
      <c r="M504" s="59" t="str">
        <f>ifna(IMAGE("https://pokejungle.net/sprites/typeico/"&amp;lower(VLookup(V504,Type!C:E, 2, 0)&amp;".png")),"")</f>
        <v/>
      </c>
      <c r="N504" s="59" t="str">
        <f>ifna(IMAGE("https://pokejungle.net/sprites/typeico/"&amp;lower(VLookup(V504,Type!C:E, 3, 0)&amp;".png")),"")</f>
        <v/>
      </c>
      <c r="O504" s="60"/>
      <c r="P504" s="60"/>
      <c r="Q504" s="61" t="str">
        <f>ifna(VLookup(V504, Dex!F:K, 3, 0),"")</f>
        <v/>
      </c>
      <c r="R504" s="61">
        <f>ifna(VLookup(V504, Dex!F:K, 4, 0),"")</f>
        <v>367</v>
      </c>
      <c r="S504" s="62" t="str">
        <f>ifna(VLookup(V504, Dex!F:K, 5, 0),"")</f>
        <v/>
      </c>
      <c r="T504" s="61" t="str">
        <f>ifna(VLookup(V504, Dex!F:K, 6, 0),"")</f>
        <v/>
      </c>
      <c r="U504" s="63" t="str">
        <f>ifna(VLookup(V504, Dex!F:L, 7, 0),"")</f>
        <v/>
      </c>
      <c r="V504" s="60" t="str">
        <f t="shared" si="1"/>
        <v>huntail</v>
      </c>
    </row>
    <row r="505" ht="31.5" customHeight="1">
      <c r="A505" s="42">
        <v>504.0</v>
      </c>
      <c r="B505" s="42">
        <v>1.0</v>
      </c>
      <c r="C505" s="42">
        <v>18.0</v>
      </c>
      <c r="D505" s="42">
        <v>16.0</v>
      </c>
      <c r="E505" s="42">
        <v>3.0</v>
      </c>
      <c r="F505" s="42">
        <v>4.0</v>
      </c>
      <c r="G505" s="43" t="str">
        <f>ifna(VLookup(V505,Shiny!B:C, 2, 0),"")</f>
        <v/>
      </c>
      <c r="H505" s="64" t="s">
        <v>481</v>
      </c>
      <c r="I505" s="65">
        <v>368.0</v>
      </c>
      <c r="J505" s="47">
        <f>IFNA(VLOOKUP(V505,'Imported Index'!A:B,2,0),1)</f>
        <v>1</v>
      </c>
      <c r="K505" s="44"/>
      <c r="L505" s="44"/>
      <c r="M505" s="48" t="str">
        <f>ifna(IMAGE("https://pokejungle.net/sprites/typeico/"&amp;lower(VLookup(V505,Type!C:E, 2, 0)&amp;".png")),"")</f>
        <v/>
      </c>
      <c r="N505" s="48" t="str">
        <f>ifna(IMAGE("https://pokejungle.net/sprites/typeico/"&amp;lower(VLookup(V505,Type!C:E, 3, 0)&amp;".png")),"")</f>
        <v/>
      </c>
      <c r="O505" s="66"/>
      <c r="P505" s="66"/>
      <c r="Q505" s="49" t="str">
        <f>ifna(VLookup(V505, Dex!F:K, 3, 0),"")</f>
        <v/>
      </c>
      <c r="R505" s="49">
        <f>ifna(VLookup(V505, Dex!F:K, 4, 0),"")</f>
        <v>368</v>
      </c>
      <c r="S505" s="50" t="str">
        <f>ifna(VLookup(V505, Dex!F:K, 5, 0),"")</f>
        <v/>
      </c>
      <c r="T505" s="49" t="str">
        <f>ifna(VLookup(V505, Dex!F:K, 6, 0),"")</f>
        <v/>
      </c>
      <c r="U505" s="51" t="str">
        <f>ifna(VLookup(V505, Dex!F:L, 7, 0),"")</f>
        <v/>
      </c>
      <c r="V505" s="66" t="str">
        <f t="shared" si="1"/>
        <v>gorebyss</v>
      </c>
    </row>
    <row r="506" ht="31.5" customHeight="1">
      <c r="A506" s="52">
        <v>505.0</v>
      </c>
      <c r="B506" s="52">
        <v>1.0</v>
      </c>
      <c r="C506" s="52">
        <v>18.0</v>
      </c>
      <c r="D506" s="52">
        <v>17.0</v>
      </c>
      <c r="E506" s="52">
        <v>3.0</v>
      </c>
      <c r="F506" s="52">
        <v>5.0</v>
      </c>
      <c r="G506" s="53" t="str">
        <f>ifna(VLookup(V506,Shiny!B:C, 2, 0),"")</f>
        <v/>
      </c>
      <c r="H506" s="54" t="s">
        <v>482</v>
      </c>
      <c r="I506" s="55">
        <v>369.0</v>
      </c>
      <c r="J506" s="56">
        <f>IFNA(VLOOKUP(V506,'Imported Index'!A:B,2,0),1)</f>
        <v>1</v>
      </c>
      <c r="K506" s="58"/>
      <c r="L506" s="58"/>
      <c r="M506" s="59" t="str">
        <f>ifna(IMAGE("https://pokejungle.net/sprites/typeico/"&amp;lower(VLookup(V506,Type!C:E, 2, 0)&amp;".png")),"")</f>
        <v/>
      </c>
      <c r="N506" s="59" t="str">
        <f>ifna(IMAGE("https://pokejungle.net/sprites/typeico/"&amp;lower(VLookup(V506,Type!C:E, 3, 0)&amp;".png")),"")</f>
        <v/>
      </c>
      <c r="O506" s="60"/>
      <c r="P506" s="60"/>
      <c r="Q506" s="61" t="str">
        <f>ifna(VLookup(V506, Dex!F:K, 3, 0),"")</f>
        <v>C187</v>
      </c>
      <c r="R506" s="61">
        <f>ifna(VLookup(V506, Dex!F:K, 4, 0),"")</f>
        <v>369</v>
      </c>
      <c r="S506" s="62" t="str">
        <f>ifna(VLookup(V506, Dex!F:K, 5, 0),"")</f>
        <v/>
      </c>
      <c r="T506" s="61" t="str">
        <f>ifna(VLookup(V506, Dex!F:K, 6, 0),"")</f>
        <v/>
      </c>
      <c r="U506" s="63" t="str">
        <f>ifna(VLookup(V506, Dex!F:L, 7, 0),"")</f>
        <v/>
      </c>
      <c r="V506" s="60" t="str">
        <f t="shared" si="1"/>
        <v>relicanth</v>
      </c>
    </row>
    <row r="507" ht="31.5" customHeight="1">
      <c r="A507" s="42">
        <v>506.0</v>
      </c>
      <c r="B507" s="42">
        <v>1.0</v>
      </c>
      <c r="C507" s="42">
        <v>18.0</v>
      </c>
      <c r="D507" s="42">
        <v>18.0</v>
      </c>
      <c r="E507" s="42">
        <v>3.0</v>
      </c>
      <c r="F507" s="42">
        <v>6.0</v>
      </c>
      <c r="G507" s="43" t="str">
        <f>ifna(VLookup(V507,Shiny!B:C, 2, 0),"")</f>
        <v/>
      </c>
      <c r="H507" s="64" t="s">
        <v>482</v>
      </c>
      <c r="I507" s="65">
        <v>369.0</v>
      </c>
      <c r="J507" s="47">
        <f>IFNA(VLOOKUP(V507,'Imported Index'!A:B,2,0),1)</f>
        <v>1</v>
      </c>
      <c r="K507" s="69"/>
      <c r="L507" s="44"/>
      <c r="M507" s="48" t="str">
        <f>ifna(IMAGE("https://pokejungle.net/sprites/typeico/"&amp;lower(VLookup(V507,Type!C:E, 2, 0)&amp;".png")),"")</f>
        <v/>
      </c>
      <c r="N507" s="48" t="str">
        <f>ifna(IMAGE("https://pokejungle.net/sprites/typeico/"&amp;lower(VLookup(V507,Type!C:E, 3, 0)&amp;".png")),"")</f>
        <v/>
      </c>
      <c r="O507" s="66"/>
      <c r="P507" s="42" t="s">
        <v>80</v>
      </c>
      <c r="Q507" s="49" t="str">
        <f>ifna(VLookup(V507, Dex!F:K, 3, 0),"")</f>
        <v>C187</v>
      </c>
      <c r="R507" s="49">
        <f>ifna(VLookup(V507, Dex!F:K, 4, 0),"")</f>
        <v>369</v>
      </c>
      <c r="S507" s="50" t="str">
        <f>ifna(VLookup(V507, Dex!F:K, 5, 0),"")</f>
        <v/>
      </c>
      <c r="T507" s="49" t="str">
        <f>ifna(VLookup(V507, Dex!F:K, 6, 0),"")</f>
        <v/>
      </c>
      <c r="U507" s="51" t="str">
        <f>ifna(VLookup(V507, Dex!F:L, 7, 0),"")</f>
        <v/>
      </c>
      <c r="V507" s="66" t="str">
        <f t="shared" si="1"/>
        <v>relicanth-f</v>
      </c>
    </row>
    <row r="508" ht="31.5" customHeight="1">
      <c r="A508" s="52">
        <v>507.0</v>
      </c>
      <c r="B508" s="52">
        <v>1.0</v>
      </c>
      <c r="C508" s="52">
        <v>18.0</v>
      </c>
      <c r="D508" s="52">
        <v>19.0</v>
      </c>
      <c r="E508" s="52">
        <v>4.0</v>
      </c>
      <c r="F508" s="52">
        <v>1.0</v>
      </c>
      <c r="G508" s="53" t="str">
        <f>ifna(VLookup(V508,Shiny!B:C, 2, 0),"")</f>
        <v/>
      </c>
      <c r="H508" s="54" t="s">
        <v>483</v>
      </c>
      <c r="I508" s="55">
        <v>370.0</v>
      </c>
      <c r="J508" s="56">
        <f>IFNA(VLOOKUP(V508,'Imported Index'!A:B,2,0),1)</f>
        <v>1</v>
      </c>
      <c r="K508" s="68"/>
      <c r="L508" s="58"/>
      <c r="M508" s="59" t="str">
        <f>ifna(IMAGE("https://pokejungle.net/sprites/typeico/"&amp;lower(VLookup(V508,Type!C:E, 2, 0)&amp;".png")),"")</f>
        <v/>
      </c>
      <c r="N508" s="59" t="str">
        <f>ifna(IMAGE("https://pokejungle.net/sprites/typeico/"&amp;lower(VLookup(V508,Type!C:E, 3, 0)&amp;".png")),"")</f>
        <v/>
      </c>
      <c r="O508" s="60"/>
      <c r="P508" s="60"/>
      <c r="Q508" s="61" t="str">
        <f>ifna(VLookup(V508, Dex!F:K, 3, 0),"")</f>
        <v/>
      </c>
      <c r="R508" s="61">
        <f>ifna(VLookup(V508, Dex!F:K, 4, 0),"")</f>
        <v>370</v>
      </c>
      <c r="S508" s="62" t="str">
        <f>ifna(VLookup(V508, Dex!F:K, 5, 0),"")</f>
        <v/>
      </c>
      <c r="T508" s="61" t="str">
        <f>ifna(VLookup(V508, Dex!F:K, 6, 0),"")</f>
        <v>P332</v>
      </c>
      <c r="U508" s="63" t="str">
        <f>ifna(VLookup(V508, Dex!F:L, 7, 0),"")</f>
        <v/>
      </c>
      <c r="V508" s="60" t="str">
        <f t="shared" si="1"/>
        <v>luvdisc</v>
      </c>
    </row>
    <row r="509" ht="31.5" customHeight="1">
      <c r="A509" s="42">
        <v>508.0</v>
      </c>
      <c r="B509" s="42">
        <v>1.0</v>
      </c>
      <c r="C509" s="42">
        <v>18.0</v>
      </c>
      <c r="D509" s="42">
        <v>20.0</v>
      </c>
      <c r="E509" s="42">
        <v>4.0</v>
      </c>
      <c r="F509" s="42">
        <v>2.0</v>
      </c>
      <c r="G509" s="43" t="str">
        <f>ifna(VLookup(V509,Shiny!B:C, 2, 0),"")</f>
        <v/>
      </c>
      <c r="H509" s="64" t="s">
        <v>484</v>
      </c>
      <c r="I509" s="65">
        <v>371.0</v>
      </c>
      <c r="J509" s="47">
        <f>IFNA(VLOOKUP(V509,'Imported Index'!A:B,2,0),1)</f>
        <v>1</v>
      </c>
      <c r="K509" s="69"/>
      <c r="L509" s="44"/>
      <c r="M509" s="48" t="str">
        <f>ifna(IMAGE("https://pokejungle.net/sprites/typeico/"&amp;lower(VLookup(V509,Type!C:E, 2, 0)&amp;".png")),"")</f>
        <v/>
      </c>
      <c r="N509" s="48" t="str">
        <f>ifna(IMAGE("https://pokejungle.net/sprites/typeico/"&amp;lower(VLookup(V509,Type!C:E, 3, 0)&amp;".png")),"")</f>
        <v/>
      </c>
      <c r="O509" s="66"/>
      <c r="P509" s="66"/>
      <c r="Q509" s="49" t="str">
        <f>ifna(VLookup(V509, Dex!F:K, 3, 0),"")</f>
        <v>C113</v>
      </c>
      <c r="R509" s="49">
        <f>ifna(VLookup(V509, Dex!F:K, 4, 0),"")</f>
        <v>371</v>
      </c>
      <c r="S509" s="50" t="str">
        <f>ifna(VLookup(V509, Dex!F:K, 5, 0),"")</f>
        <v/>
      </c>
      <c r="T509" s="49" t="str">
        <f>ifna(VLookup(V509, Dex!F:K, 6, 0),"")</f>
        <v>P276</v>
      </c>
      <c r="U509" s="51">
        <f>ifna(VLookup(V509, Dex!F:L, 7, 0),"")</f>
        <v>220</v>
      </c>
      <c r="V509" s="66" t="str">
        <f t="shared" si="1"/>
        <v>bagon</v>
      </c>
    </row>
    <row r="510" ht="31.5" customHeight="1">
      <c r="A510" s="52">
        <v>509.0</v>
      </c>
      <c r="B510" s="52">
        <v>1.0</v>
      </c>
      <c r="C510" s="52">
        <v>18.0</v>
      </c>
      <c r="D510" s="52">
        <v>21.0</v>
      </c>
      <c r="E510" s="52">
        <v>4.0</v>
      </c>
      <c r="F510" s="52">
        <v>3.0</v>
      </c>
      <c r="G510" s="53" t="str">
        <f>ifna(VLookup(V510,Shiny!B:C, 2, 0),"")</f>
        <v/>
      </c>
      <c r="H510" s="54" t="s">
        <v>485</v>
      </c>
      <c r="I510" s="55">
        <v>372.0</v>
      </c>
      <c r="J510" s="56">
        <f>IFNA(VLOOKUP(V510,'Imported Index'!A:B,2,0),1)</f>
        <v>1</v>
      </c>
      <c r="K510" s="68"/>
      <c r="L510" s="58"/>
      <c r="M510" s="59" t="str">
        <f>ifna(IMAGE("https://pokejungle.net/sprites/typeico/"&amp;lower(VLookup(V510,Type!C:E, 2, 0)&amp;".png")),"")</f>
        <v/>
      </c>
      <c r="N510" s="59" t="str">
        <f>ifna(IMAGE("https://pokejungle.net/sprites/typeico/"&amp;lower(VLookup(V510,Type!C:E, 3, 0)&amp;".png")),"")</f>
        <v/>
      </c>
      <c r="O510" s="60"/>
      <c r="P510" s="60"/>
      <c r="Q510" s="61" t="str">
        <f>ifna(VLookup(V510, Dex!F:K, 3, 0),"")</f>
        <v>C114</v>
      </c>
      <c r="R510" s="61">
        <f>ifna(VLookup(V510, Dex!F:K, 4, 0),"")</f>
        <v>372</v>
      </c>
      <c r="S510" s="62" t="str">
        <f>ifna(VLookup(V510, Dex!F:K, 5, 0),"")</f>
        <v/>
      </c>
      <c r="T510" s="61" t="str">
        <f>ifna(VLookup(V510, Dex!F:K, 6, 0),"")</f>
        <v>P277</v>
      </c>
      <c r="U510" s="63">
        <f>ifna(VLookup(V510, Dex!F:L, 7, 0),"")</f>
        <v>221</v>
      </c>
      <c r="V510" s="60" t="str">
        <f t="shared" si="1"/>
        <v>shelgon</v>
      </c>
    </row>
    <row r="511" ht="31.5" customHeight="1">
      <c r="A511" s="42">
        <v>510.0</v>
      </c>
      <c r="B511" s="42">
        <v>1.0</v>
      </c>
      <c r="C511" s="42">
        <v>18.0</v>
      </c>
      <c r="D511" s="42">
        <v>22.0</v>
      </c>
      <c r="E511" s="42">
        <v>4.0</v>
      </c>
      <c r="F511" s="42">
        <v>4.0</v>
      </c>
      <c r="G511" s="43" t="str">
        <f>ifna(VLookup(V511,Shiny!B:C, 2, 0),"")</f>
        <v/>
      </c>
      <c r="H511" s="64" t="s">
        <v>486</v>
      </c>
      <c r="I511" s="65">
        <v>373.0</v>
      </c>
      <c r="J511" s="47">
        <f>IFNA(VLOOKUP(V511,'Imported Index'!A:B,2,0),1)</f>
        <v>1</v>
      </c>
      <c r="K511" s="69"/>
      <c r="L511" s="44"/>
      <c r="M511" s="48" t="str">
        <f>ifna(IMAGE("https://pokejungle.net/sprites/typeico/"&amp;lower(VLookup(V511,Type!C:E, 2, 0)&amp;".png")),"")</f>
        <v/>
      </c>
      <c r="N511" s="48" t="str">
        <f>ifna(IMAGE("https://pokejungle.net/sprites/typeico/"&amp;lower(VLookup(V511,Type!C:E, 3, 0)&amp;".png")),"")</f>
        <v/>
      </c>
      <c r="O511" s="66"/>
      <c r="P511" s="66"/>
      <c r="Q511" s="49" t="str">
        <f>ifna(VLookup(V511, Dex!F:K, 3, 0),"")</f>
        <v>C115</v>
      </c>
      <c r="R511" s="49">
        <f>ifna(VLookup(V511, Dex!F:K, 4, 0),"")</f>
        <v>373</v>
      </c>
      <c r="S511" s="50" t="str">
        <f>ifna(VLookup(V511, Dex!F:K, 5, 0),"")</f>
        <v/>
      </c>
      <c r="T511" s="49" t="str">
        <f>ifna(VLookup(V511, Dex!F:K, 6, 0),"")</f>
        <v>P278</v>
      </c>
      <c r="U511" s="51">
        <f>ifna(VLookup(V511, Dex!F:L, 7, 0),"")</f>
        <v>222</v>
      </c>
      <c r="V511" s="66" t="str">
        <f t="shared" si="1"/>
        <v>salamence</v>
      </c>
    </row>
    <row r="512" ht="31.5" customHeight="1">
      <c r="A512" s="52">
        <v>511.0</v>
      </c>
      <c r="B512" s="52">
        <v>1.0</v>
      </c>
      <c r="C512" s="52">
        <v>18.0</v>
      </c>
      <c r="D512" s="52">
        <v>23.0</v>
      </c>
      <c r="E512" s="52">
        <v>4.0</v>
      </c>
      <c r="F512" s="52">
        <v>5.0</v>
      </c>
      <c r="G512" s="53" t="str">
        <f>ifna(VLookup(V512,Shiny!B:C, 2, 0),"")</f>
        <v/>
      </c>
      <c r="H512" s="54" t="s">
        <v>487</v>
      </c>
      <c r="I512" s="55">
        <v>374.0</v>
      </c>
      <c r="J512" s="56">
        <f>IFNA(VLOOKUP(V512,'Imported Index'!A:B,2,0),1)</f>
        <v>1</v>
      </c>
      <c r="K512" s="58"/>
      <c r="L512" s="58"/>
      <c r="M512" s="59" t="str">
        <f>ifna(IMAGE("https://pokejungle.net/sprites/typeico/"&amp;lower(VLookup(V512,Type!C:E, 2, 0)&amp;".png")),"")</f>
        <v/>
      </c>
      <c r="N512" s="59" t="str">
        <f>ifna(IMAGE("https://pokejungle.net/sprites/typeico/"&amp;lower(VLookup(V512,Type!C:E, 3, 0)&amp;".png")),"")</f>
        <v/>
      </c>
      <c r="O512" s="60"/>
      <c r="P512" s="60"/>
      <c r="Q512" s="61" t="str">
        <f>ifna(VLookup(V512, Dex!F:K, 3, 0),"")</f>
        <v>C129</v>
      </c>
      <c r="R512" s="61">
        <f>ifna(VLookup(V512, Dex!F:K, 4, 0),"")</f>
        <v>374</v>
      </c>
      <c r="S512" s="62" t="str">
        <f>ifna(VLookup(V512, Dex!F:K, 5, 0),"")</f>
        <v/>
      </c>
      <c r="T512" s="61" t="str">
        <f>ifna(VLookup(V512, Dex!F:K, 6, 0),"")</f>
        <v>B137</v>
      </c>
      <c r="U512" s="63">
        <f>ifna(VLookup(V512, Dex!F:L, 7, 0),"")</f>
        <v>225</v>
      </c>
      <c r="V512" s="60" t="str">
        <f t="shared" si="1"/>
        <v>beldum</v>
      </c>
    </row>
    <row r="513" ht="31.5" customHeight="1">
      <c r="A513" s="42">
        <v>512.0</v>
      </c>
      <c r="B513" s="42">
        <v>1.0</v>
      </c>
      <c r="C513" s="42">
        <v>18.0</v>
      </c>
      <c r="D513" s="42">
        <v>24.0</v>
      </c>
      <c r="E513" s="42">
        <v>4.0</v>
      </c>
      <c r="F513" s="42">
        <v>6.0</v>
      </c>
      <c r="G513" s="43" t="str">
        <f>ifna(VLookup(V513,Shiny!B:C, 2, 0),"")</f>
        <v/>
      </c>
      <c r="H513" s="64" t="s">
        <v>488</v>
      </c>
      <c r="I513" s="65">
        <v>375.0</v>
      </c>
      <c r="J513" s="47">
        <f>IFNA(VLOOKUP(V513,'Imported Index'!A:B,2,0),1)</f>
        <v>1</v>
      </c>
      <c r="K513" s="44"/>
      <c r="L513" s="44"/>
      <c r="M513" s="48" t="str">
        <f>ifna(IMAGE("https://pokejungle.net/sprites/typeico/"&amp;lower(VLookup(V513,Type!C:E, 2, 0)&amp;".png")),"")</f>
        <v/>
      </c>
      <c r="N513" s="48" t="str">
        <f>ifna(IMAGE("https://pokejungle.net/sprites/typeico/"&amp;lower(VLookup(V513,Type!C:E, 3, 0)&amp;".png")),"")</f>
        <v/>
      </c>
      <c r="O513" s="66"/>
      <c r="P513" s="66"/>
      <c r="Q513" s="49" t="str">
        <f>ifna(VLookup(V513, Dex!F:K, 3, 0),"")</f>
        <v>C130</v>
      </c>
      <c r="R513" s="49">
        <f>ifna(VLookup(V513, Dex!F:K, 4, 0),"")</f>
        <v>375</v>
      </c>
      <c r="S513" s="50" t="str">
        <f>ifna(VLookup(V513, Dex!F:K, 5, 0),"")</f>
        <v/>
      </c>
      <c r="T513" s="49" t="str">
        <f>ifna(VLookup(V513, Dex!F:K, 6, 0),"")</f>
        <v>B138</v>
      </c>
      <c r="U513" s="51">
        <f>ifna(VLookup(V513, Dex!F:L, 7, 0),"")</f>
        <v>226</v>
      </c>
      <c r="V513" s="66" t="str">
        <f t="shared" si="1"/>
        <v>metang</v>
      </c>
    </row>
    <row r="514" ht="31.5" customHeight="1">
      <c r="A514" s="52">
        <v>513.0</v>
      </c>
      <c r="B514" s="52">
        <v>1.0</v>
      </c>
      <c r="C514" s="52">
        <v>18.0</v>
      </c>
      <c r="D514" s="52">
        <v>25.0</v>
      </c>
      <c r="E514" s="52">
        <v>5.0</v>
      </c>
      <c r="F514" s="52">
        <v>1.0</v>
      </c>
      <c r="G514" s="53" t="str">
        <f>ifna(VLookup(V514,Shiny!B:C, 2, 0),"")</f>
        <v/>
      </c>
      <c r="H514" s="54" t="s">
        <v>489</v>
      </c>
      <c r="I514" s="55">
        <v>376.0</v>
      </c>
      <c r="J514" s="56">
        <f>IFNA(VLOOKUP(V514,'Imported Index'!A:B,2,0),1)</f>
        <v>1</v>
      </c>
      <c r="K514" s="58"/>
      <c r="L514" s="58"/>
      <c r="M514" s="59" t="str">
        <f>ifna(IMAGE("https://pokejungle.net/sprites/typeico/"&amp;lower(VLookup(V514,Type!C:E, 2, 0)&amp;".png")),"")</f>
        <v/>
      </c>
      <c r="N514" s="59" t="str">
        <f>ifna(IMAGE("https://pokejungle.net/sprites/typeico/"&amp;lower(VLookup(V514,Type!C:E, 3, 0)&amp;".png")),"")</f>
        <v/>
      </c>
      <c r="O514" s="60"/>
      <c r="P514" s="60"/>
      <c r="Q514" s="61" t="str">
        <f>ifna(VLookup(V514, Dex!F:K, 3, 0),"")</f>
        <v>C131</v>
      </c>
      <c r="R514" s="61">
        <f>ifna(VLookup(V514, Dex!F:K, 4, 0),"")</f>
        <v>376</v>
      </c>
      <c r="S514" s="62" t="str">
        <f>ifna(VLookup(V514, Dex!F:K, 5, 0),"")</f>
        <v/>
      </c>
      <c r="T514" s="61" t="str">
        <f>ifna(VLookup(V514, Dex!F:K, 6, 0),"")</f>
        <v>B139</v>
      </c>
      <c r="U514" s="63">
        <f>ifna(VLookup(V514, Dex!F:L, 7, 0),"")</f>
        <v>227</v>
      </c>
      <c r="V514" s="60" t="str">
        <f t="shared" si="1"/>
        <v>metagross</v>
      </c>
    </row>
    <row r="515" ht="31.5" customHeight="1">
      <c r="A515" s="42">
        <v>514.0</v>
      </c>
      <c r="B515" s="42">
        <v>1.0</v>
      </c>
      <c r="C515" s="42">
        <v>18.0</v>
      </c>
      <c r="D515" s="42">
        <v>26.0</v>
      </c>
      <c r="E515" s="42">
        <v>5.0</v>
      </c>
      <c r="F515" s="42">
        <v>2.0</v>
      </c>
      <c r="G515" s="43" t="str">
        <f>ifna(VLookup(V515,Shiny!B:C, 2, 0),"")</f>
        <v/>
      </c>
      <c r="H515" s="64" t="s">
        <v>490</v>
      </c>
      <c r="I515" s="65">
        <v>377.0</v>
      </c>
      <c r="J515" s="47">
        <f>IFNA(VLOOKUP(V515,'Imported Index'!A:B,2,0),1)</f>
        <v>1</v>
      </c>
      <c r="K515" s="44"/>
      <c r="L515" s="44"/>
      <c r="M515" s="48" t="str">
        <f>ifna(IMAGE("https://pokejungle.net/sprites/typeico/"&amp;lower(VLookup(V515,Type!C:E, 2, 0)&amp;".png")),"")</f>
        <v/>
      </c>
      <c r="N515" s="48" t="str">
        <f>ifna(IMAGE("https://pokejungle.net/sprites/typeico/"&amp;lower(VLookup(V515,Type!C:E, 3, 0)&amp;".png")),"")</f>
        <v/>
      </c>
      <c r="O515" s="66"/>
      <c r="P515" s="66"/>
      <c r="Q515" s="49" t="str">
        <f>ifna(VLookup(V515, Dex!F:K, 3, 0),"")</f>
        <v>C197</v>
      </c>
      <c r="R515" s="49">
        <f>ifna(VLookup(V515, Dex!F:K, 4, 0),"")</f>
        <v>377</v>
      </c>
      <c r="S515" s="50" t="str">
        <f>ifna(VLookup(V515, Dex!F:K, 5, 0),"")</f>
        <v/>
      </c>
      <c r="T515" s="49" t="str">
        <f>ifna(VLookup(V515, Dex!F:K, 6, 0),"")</f>
        <v/>
      </c>
      <c r="U515" s="51" t="str">
        <f>ifna(VLookup(V515, Dex!F:L, 7, 0),"")</f>
        <v/>
      </c>
      <c r="V515" s="66" t="str">
        <f t="shared" si="1"/>
        <v>regirock</v>
      </c>
    </row>
    <row r="516" ht="31.5" customHeight="1">
      <c r="A516" s="52">
        <v>515.0</v>
      </c>
      <c r="B516" s="52">
        <v>1.0</v>
      </c>
      <c r="C516" s="52">
        <v>18.0</v>
      </c>
      <c r="D516" s="52">
        <v>27.0</v>
      </c>
      <c r="E516" s="52">
        <v>5.0</v>
      </c>
      <c r="F516" s="52">
        <v>3.0</v>
      </c>
      <c r="G516" s="53" t="str">
        <f>ifna(VLookup(V516,Shiny!B:C, 2, 0),"")</f>
        <v/>
      </c>
      <c r="H516" s="54" t="s">
        <v>491</v>
      </c>
      <c r="I516" s="55">
        <v>378.0</v>
      </c>
      <c r="J516" s="56">
        <f>IFNA(VLOOKUP(V516,'Imported Index'!A:B,2,0),1)</f>
        <v>1</v>
      </c>
      <c r="K516" s="58"/>
      <c r="L516" s="58"/>
      <c r="M516" s="59" t="str">
        <f>ifna(IMAGE("https://pokejungle.net/sprites/typeico/"&amp;lower(VLookup(V516,Type!C:E, 2, 0)&amp;".png")),"")</f>
        <v/>
      </c>
      <c r="N516" s="59" t="str">
        <f>ifna(IMAGE("https://pokejungle.net/sprites/typeico/"&amp;lower(VLookup(V516,Type!C:E, 3, 0)&amp;".png")),"")</f>
        <v/>
      </c>
      <c r="O516" s="60"/>
      <c r="P516" s="60"/>
      <c r="Q516" s="61" t="str">
        <f>ifna(VLookup(V516, Dex!F:K, 3, 0),"")</f>
        <v>C198</v>
      </c>
      <c r="R516" s="61">
        <f>ifna(VLookup(V516, Dex!F:K, 4, 0),"")</f>
        <v>378</v>
      </c>
      <c r="S516" s="62" t="str">
        <f>ifna(VLookup(V516, Dex!F:K, 5, 0),"")</f>
        <v/>
      </c>
      <c r="T516" s="61" t="str">
        <f>ifna(VLookup(V516, Dex!F:K, 6, 0),"")</f>
        <v/>
      </c>
      <c r="U516" s="63" t="str">
        <f>ifna(VLookup(V516, Dex!F:L, 7, 0),"")</f>
        <v/>
      </c>
      <c r="V516" s="60" t="str">
        <f t="shared" si="1"/>
        <v>regice</v>
      </c>
    </row>
    <row r="517" ht="31.5" customHeight="1">
      <c r="A517" s="42">
        <v>516.0</v>
      </c>
      <c r="B517" s="42">
        <v>1.0</v>
      </c>
      <c r="C517" s="42">
        <v>18.0</v>
      </c>
      <c r="D517" s="42">
        <v>28.0</v>
      </c>
      <c r="E517" s="42">
        <v>5.0</v>
      </c>
      <c r="F517" s="42">
        <v>4.0</v>
      </c>
      <c r="G517" s="43" t="str">
        <f>ifna(VLookup(V517,Shiny!B:C, 2, 0),"")</f>
        <v/>
      </c>
      <c r="H517" s="64" t="s">
        <v>492</v>
      </c>
      <c r="I517" s="65">
        <v>379.0</v>
      </c>
      <c r="J517" s="47">
        <f>IFNA(VLOOKUP(V517,'Imported Index'!A:B,2,0),1)</f>
        <v>1</v>
      </c>
      <c r="K517" s="44"/>
      <c r="L517" s="44"/>
      <c r="M517" s="48" t="str">
        <f>ifna(IMAGE("https://pokejungle.net/sprites/typeico/"&amp;lower(VLookup(V517,Type!C:E, 2, 0)&amp;".png")),"")</f>
        <v/>
      </c>
      <c r="N517" s="48" t="str">
        <f>ifna(IMAGE("https://pokejungle.net/sprites/typeico/"&amp;lower(VLookup(V517,Type!C:E, 3, 0)&amp;".png")),"")</f>
        <v/>
      </c>
      <c r="O517" s="66"/>
      <c r="P517" s="66"/>
      <c r="Q517" s="49" t="str">
        <f>ifna(VLookup(V517, Dex!F:K, 3, 0),"")</f>
        <v>C199</v>
      </c>
      <c r="R517" s="49">
        <f>ifna(VLookup(V517, Dex!F:K, 4, 0),"")</f>
        <v>379</v>
      </c>
      <c r="S517" s="50" t="str">
        <f>ifna(VLookup(V517, Dex!F:K, 5, 0),"")</f>
        <v/>
      </c>
      <c r="T517" s="49" t="str">
        <f>ifna(VLookup(V517, Dex!F:K, 6, 0),"")</f>
        <v/>
      </c>
      <c r="U517" s="51" t="str">
        <f>ifna(VLookup(V517, Dex!F:L, 7, 0),"")</f>
        <v/>
      </c>
      <c r="V517" s="66" t="str">
        <f t="shared" si="1"/>
        <v>registeel</v>
      </c>
    </row>
    <row r="518" ht="31.5" customHeight="1">
      <c r="A518" s="52">
        <v>517.0</v>
      </c>
      <c r="B518" s="52">
        <v>1.0</v>
      </c>
      <c r="C518" s="52">
        <v>18.0</v>
      </c>
      <c r="D518" s="52">
        <v>29.0</v>
      </c>
      <c r="E518" s="52">
        <v>5.0</v>
      </c>
      <c r="F518" s="52">
        <v>5.0</v>
      </c>
      <c r="G518" s="53" t="str">
        <f>ifna(VLookup(V518,Shiny!B:C, 2, 0),"")</f>
        <v/>
      </c>
      <c r="H518" s="54" t="s">
        <v>493</v>
      </c>
      <c r="I518" s="55">
        <v>380.0</v>
      </c>
      <c r="J518" s="56">
        <f>IFNA(VLOOKUP(V518,'Imported Index'!A:B,2,0),1)</f>
        <v>1</v>
      </c>
      <c r="K518" s="58"/>
      <c r="L518" s="58"/>
      <c r="M518" s="59" t="str">
        <f>ifna(IMAGE("https://pokejungle.net/sprites/typeico/"&amp;lower(VLookup(V518,Type!C:E, 2, 0)&amp;".png")),"")</f>
        <v/>
      </c>
      <c r="N518" s="59" t="str">
        <f>ifna(IMAGE("https://pokejungle.net/sprites/typeico/"&amp;lower(VLookup(V518,Type!C:E, 3, 0)&amp;".png")),"")</f>
        <v/>
      </c>
      <c r="O518" s="60"/>
      <c r="P518" s="60"/>
      <c r="Q518" s="61" t="str">
        <f>ifna(VLookup(V518, Dex!F:K, 3, 0),"")</f>
        <v/>
      </c>
      <c r="R518" s="61">
        <f>ifna(VLookup(V518, Dex!F:K, 4, 0),"")</f>
        <v>380</v>
      </c>
      <c r="S518" s="62" t="str">
        <f>ifna(VLookup(V518, Dex!F:K, 5, 0),"")</f>
        <v/>
      </c>
      <c r="T518" s="61" t="str">
        <f>ifna(VLookup(V518, Dex!F:K, 6, 0),"")</f>
        <v/>
      </c>
      <c r="U518" s="63" t="str">
        <f>ifna(VLookup(V518, Dex!F:L, 7, 0),"")</f>
        <v>H126</v>
      </c>
      <c r="V518" s="60" t="str">
        <f t="shared" si="1"/>
        <v>latias</v>
      </c>
    </row>
    <row r="519" ht="31.5" customHeight="1">
      <c r="A519" s="42">
        <v>518.0</v>
      </c>
      <c r="B519" s="42">
        <v>1.0</v>
      </c>
      <c r="C519" s="42">
        <v>18.0</v>
      </c>
      <c r="D519" s="42">
        <v>30.0</v>
      </c>
      <c r="E519" s="42">
        <v>5.0</v>
      </c>
      <c r="F519" s="42">
        <v>6.0</v>
      </c>
      <c r="G519" s="43" t="str">
        <f>ifna(VLookup(V519,Shiny!B:C, 2, 0),"")</f>
        <v/>
      </c>
      <c r="H519" s="64" t="s">
        <v>494</v>
      </c>
      <c r="I519" s="65">
        <v>381.0</v>
      </c>
      <c r="J519" s="47">
        <f>IFNA(VLOOKUP(V519,'Imported Index'!A:B,2,0),1)</f>
        <v>1</v>
      </c>
      <c r="K519" s="44"/>
      <c r="L519" s="44"/>
      <c r="M519" s="48" t="str">
        <f>ifna(IMAGE("https://pokejungle.net/sprites/typeico/"&amp;lower(VLookup(V519,Type!C:E, 2, 0)&amp;".png")),"")</f>
        <v/>
      </c>
      <c r="N519" s="48" t="str">
        <f>ifna(IMAGE("https://pokejungle.net/sprites/typeico/"&amp;lower(VLookup(V519,Type!C:E, 3, 0)&amp;".png")),"")</f>
        <v/>
      </c>
      <c r="O519" s="66"/>
      <c r="P519" s="66"/>
      <c r="Q519" s="49" t="str">
        <f>ifna(VLookup(V519, Dex!F:K, 3, 0),"")</f>
        <v/>
      </c>
      <c r="R519" s="49">
        <f>ifna(VLookup(V519, Dex!F:K, 4, 0),"")</f>
        <v>381</v>
      </c>
      <c r="S519" s="50" t="str">
        <f>ifna(VLookup(V519, Dex!F:K, 5, 0),"")</f>
        <v/>
      </c>
      <c r="T519" s="49" t="str">
        <f>ifna(VLookup(V519, Dex!F:K, 6, 0),"")</f>
        <v/>
      </c>
      <c r="U519" s="51" t="str">
        <f>ifna(VLookup(V519, Dex!F:L, 7, 0),"")</f>
        <v>H127</v>
      </c>
      <c r="V519" s="66" t="str">
        <f t="shared" si="1"/>
        <v>latios</v>
      </c>
    </row>
    <row r="520" ht="31.5" customHeight="1">
      <c r="A520" s="52">
        <v>519.0</v>
      </c>
      <c r="B520" s="52">
        <v>1.0</v>
      </c>
      <c r="C520" s="52">
        <v>19.0</v>
      </c>
      <c r="D520" s="52">
        <v>1.0</v>
      </c>
      <c r="E520" s="52">
        <v>1.0</v>
      </c>
      <c r="F520" s="52">
        <v>1.0</v>
      </c>
      <c r="G520" s="53" t="str">
        <f>ifna(VLookup(V520,Shiny!B:C, 2, 0),"")</f>
        <v/>
      </c>
      <c r="H520" s="54" t="s">
        <v>495</v>
      </c>
      <c r="I520" s="55">
        <v>382.0</v>
      </c>
      <c r="J520" s="56">
        <f>IFNA(VLOOKUP(V520,'Imported Index'!A:B,2,0),1)</f>
        <v>1</v>
      </c>
      <c r="K520" s="58"/>
      <c r="L520" s="58"/>
      <c r="M520" s="59" t="str">
        <f>ifna(IMAGE("https://pokejungle.net/sprites/typeico/"&amp;lower(VLookup(V520,Type!C:E, 2, 0)&amp;".png")),"")</f>
        <v/>
      </c>
      <c r="N520" s="59" t="str">
        <f>ifna(IMAGE("https://pokejungle.net/sprites/typeico/"&amp;lower(VLookup(V520,Type!C:E, 3, 0)&amp;".png")),"")</f>
        <v/>
      </c>
      <c r="O520" s="60"/>
      <c r="P520" s="60"/>
      <c r="Q520" s="61" t="str">
        <f>ifna(VLookup(V520, Dex!F:K, 3, 0),"")</f>
        <v/>
      </c>
      <c r="R520" s="61">
        <f>ifna(VLookup(V520, Dex!F:K, 4, 0),"")</f>
        <v>382</v>
      </c>
      <c r="S520" s="62" t="str">
        <f>ifna(VLookup(V520, Dex!F:K, 5, 0),"")</f>
        <v/>
      </c>
      <c r="T520" s="61" t="str">
        <f>ifna(VLookup(V520, Dex!F:K, 6, 0),"")</f>
        <v/>
      </c>
      <c r="U520" s="63" t="str">
        <f>ifna(VLookup(V520, Dex!F:L, 7, 0),"")</f>
        <v>H128</v>
      </c>
      <c r="V520" s="60" t="str">
        <f t="shared" si="1"/>
        <v>kyogre</v>
      </c>
    </row>
    <row r="521" ht="31.5" customHeight="1">
      <c r="A521" s="42">
        <v>520.0</v>
      </c>
      <c r="B521" s="42">
        <v>1.0</v>
      </c>
      <c r="C521" s="42">
        <v>19.0</v>
      </c>
      <c r="D521" s="42">
        <v>2.0</v>
      </c>
      <c r="E521" s="42">
        <v>1.0</v>
      </c>
      <c r="F521" s="42">
        <v>2.0</v>
      </c>
      <c r="G521" s="43" t="str">
        <f>ifna(VLookup(V521,Shiny!B:C, 2, 0),"")</f>
        <v/>
      </c>
      <c r="H521" s="64" t="s">
        <v>496</v>
      </c>
      <c r="I521" s="65">
        <v>383.0</v>
      </c>
      <c r="J521" s="47">
        <f>IFNA(VLOOKUP(V521,'Imported Index'!A:B,2,0),1)</f>
        <v>1</v>
      </c>
      <c r="K521" s="44"/>
      <c r="L521" s="44"/>
      <c r="M521" s="48" t="str">
        <f>ifna(IMAGE("https://pokejungle.net/sprites/typeico/"&amp;lower(VLookup(V521,Type!C:E, 2, 0)&amp;".png")),"")</f>
        <v/>
      </c>
      <c r="N521" s="48" t="str">
        <f>ifna(IMAGE("https://pokejungle.net/sprites/typeico/"&amp;lower(VLookup(V521,Type!C:E, 3, 0)&amp;".png")),"")</f>
        <v/>
      </c>
      <c r="O521" s="66"/>
      <c r="P521" s="66"/>
      <c r="Q521" s="49" t="str">
        <f>ifna(VLookup(V521, Dex!F:K, 3, 0),"")</f>
        <v/>
      </c>
      <c r="R521" s="49">
        <f>ifna(VLookup(V521, Dex!F:K, 4, 0),"")</f>
        <v>383</v>
      </c>
      <c r="S521" s="50" t="str">
        <f>ifna(VLookup(V521, Dex!F:K, 5, 0),"")</f>
        <v/>
      </c>
      <c r="T521" s="49" t="str">
        <f>ifna(VLookup(V521, Dex!F:K, 6, 0),"")</f>
        <v/>
      </c>
      <c r="U521" s="51" t="str">
        <f>ifna(VLookup(V521, Dex!F:L, 7, 0),"")</f>
        <v>H129</v>
      </c>
      <c r="V521" s="66" t="str">
        <f t="shared" si="1"/>
        <v>groudon</v>
      </c>
    </row>
    <row r="522" ht="31.5" customHeight="1">
      <c r="A522" s="52">
        <v>521.0</v>
      </c>
      <c r="B522" s="52">
        <v>1.0</v>
      </c>
      <c r="C522" s="52">
        <v>19.0</v>
      </c>
      <c r="D522" s="52">
        <v>3.0</v>
      </c>
      <c r="E522" s="52">
        <v>1.0</v>
      </c>
      <c r="F522" s="52">
        <v>3.0</v>
      </c>
      <c r="G522" s="53" t="str">
        <f>ifna(VLookup(V522,Shiny!B:C, 2, 0),"")</f>
        <v/>
      </c>
      <c r="H522" s="54" t="s">
        <v>497</v>
      </c>
      <c r="I522" s="55">
        <v>384.0</v>
      </c>
      <c r="J522" s="56">
        <f>IFNA(VLOOKUP(V522,'Imported Index'!A:B,2,0),1)</f>
        <v>1</v>
      </c>
      <c r="K522" s="58"/>
      <c r="L522" s="58"/>
      <c r="M522" s="59" t="str">
        <f>ifna(IMAGE("https://pokejungle.net/sprites/typeico/"&amp;lower(VLookup(V522,Type!C:E, 2, 0)&amp;".png")),"")</f>
        <v/>
      </c>
      <c r="N522" s="59" t="str">
        <f>ifna(IMAGE("https://pokejungle.net/sprites/typeico/"&amp;lower(VLookup(V522,Type!C:E, 3, 0)&amp;".png")),"")</f>
        <v/>
      </c>
      <c r="O522" s="60"/>
      <c r="P522" s="60"/>
      <c r="Q522" s="61" t="str">
        <f>ifna(VLookup(V522, Dex!F:K, 3, 0),"")</f>
        <v/>
      </c>
      <c r="R522" s="61">
        <f>ifna(VLookup(V522, Dex!F:K, 4, 0),"")</f>
        <v>384</v>
      </c>
      <c r="S522" s="62" t="str">
        <f>ifna(VLookup(V522, Dex!F:K, 5, 0),"")</f>
        <v/>
      </c>
      <c r="T522" s="61" t="str">
        <f>ifna(VLookup(V522, Dex!F:K, 6, 0),"")</f>
        <v/>
      </c>
      <c r="U522" s="63" t="str">
        <f>ifna(VLookup(V522, Dex!F:L, 7, 0),"")</f>
        <v>H130</v>
      </c>
      <c r="V522" s="60" t="str">
        <f t="shared" si="1"/>
        <v>rayquaza</v>
      </c>
    </row>
    <row r="523" ht="31.5" customHeight="1">
      <c r="A523" s="42">
        <v>522.0</v>
      </c>
      <c r="B523" s="42">
        <v>1.0</v>
      </c>
      <c r="C523" s="42">
        <v>19.0</v>
      </c>
      <c r="D523" s="42">
        <v>4.0</v>
      </c>
      <c r="E523" s="42">
        <v>1.0</v>
      </c>
      <c r="F523" s="42">
        <v>4.0</v>
      </c>
      <c r="G523" s="43" t="str">
        <f>ifna(VLookup(V523,Shiny!B:C, 2, 0),"")</f>
        <v/>
      </c>
      <c r="H523" s="64" t="s">
        <v>498</v>
      </c>
      <c r="I523" s="65">
        <v>385.0</v>
      </c>
      <c r="J523" s="47">
        <f>IFNA(VLOOKUP(V523,'Imported Index'!A:B,2,0),1)</f>
        <v>1</v>
      </c>
      <c r="K523" s="44"/>
      <c r="L523" s="44"/>
      <c r="M523" s="48" t="str">
        <f>ifna(IMAGE("https://pokejungle.net/sprites/typeico/"&amp;lower(VLookup(V523,Type!C:E, 2, 0)&amp;".png")),"")</f>
        <v/>
      </c>
      <c r="N523" s="48" t="str">
        <f>ifna(IMAGE("https://pokejungle.net/sprites/typeico/"&amp;lower(VLookup(V523,Type!C:E, 3, 0)&amp;".png")),"")</f>
        <v/>
      </c>
      <c r="O523" s="66"/>
      <c r="P523" s="66"/>
      <c r="Q523" s="49" t="str">
        <f>ifna(VLookup(V523, Dex!F:K, 3, 0),"")</f>
        <v/>
      </c>
      <c r="R523" s="49">
        <f>ifna(VLookup(V523, Dex!F:K, 4, 0),"")</f>
        <v>385</v>
      </c>
      <c r="S523" s="50" t="str">
        <f>ifna(VLookup(V523, Dex!F:K, 5, 0),"")</f>
        <v/>
      </c>
      <c r="T523" s="49" t="str">
        <f>ifna(VLookup(V523, Dex!F:K, 6, 0),"")</f>
        <v/>
      </c>
      <c r="U523" s="51" t="str">
        <f>ifna(VLookup(V523, Dex!F:L, 7, 0),"")</f>
        <v/>
      </c>
      <c r="V523" s="66" t="str">
        <f t="shared" si="1"/>
        <v>jirachi</v>
      </c>
    </row>
    <row r="524" ht="31.5" customHeight="1">
      <c r="A524" s="52">
        <v>523.0</v>
      </c>
      <c r="B524" s="52">
        <v>1.0</v>
      </c>
      <c r="C524" s="52">
        <v>19.0</v>
      </c>
      <c r="D524" s="52">
        <v>5.0</v>
      </c>
      <c r="E524" s="52">
        <v>1.0</v>
      </c>
      <c r="F524" s="52">
        <v>5.0</v>
      </c>
      <c r="G524" s="53" t="str">
        <f>ifna(VLookup(V524,Shiny!B:C, 2, 0),"")</f>
        <v/>
      </c>
      <c r="H524" s="54" t="s">
        <v>499</v>
      </c>
      <c r="I524" s="55">
        <v>386.0</v>
      </c>
      <c r="J524" s="56">
        <f>IFNA(VLOOKUP(V524,'Imported Index'!A:B,2,0),1)</f>
        <v>1</v>
      </c>
      <c r="K524" s="58"/>
      <c r="L524" s="58" t="s">
        <v>500</v>
      </c>
      <c r="M524" s="59" t="str">
        <f>ifna(IMAGE("https://pokejungle.net/sprites/typeico/"&amp;lower(VLookup(V524,Type!C:E, 2, 0)&amp;".png")),"")</f>
        <v/>
      </c>
      <c r="N524" s="59" t="str">
        <f>ifna(IMAGE("https://pokejungle.net/sprites/typeico/"&amp;lower(VLookup(V524,Type!C:E, 3, 0)&amp;".png")),"")</f>
        <v/>
      </c>
      <c r="O524" s="52"/>
      <c r="P524" s="60"/>
      <c r="Q524" s="61" t="str">
        <f>ifna(VLookup(V524, Dex!F:K, 3, 0),"")</f>
        <v/>
      </c>
      <c r="R524" s="61">
        <f>ifna(VLookup(V524, Dex!F:K, 4, 0),"")</f>
        <v>386</v>
      </c>
      <c r="S524" s="62" t="str">
        <f>ifna(VLookup(V524, Dex!F:K, 5, 0),"")</f>
        <v/>
      </c>
      <c r="T524" s="61" t="str">
        <f>ifna(VLookup(V524, Dex!F:K, 6, 0),"")</f>
        <v/>
      </c>
      <c r="U524" s="63" t="str">
        <f>ifna(VLookup(V524, Dex!F:L, 7, 0),"")</f>
        <v/>
      </c>
      <c r="V524" s="60" t="str">
        <f t="shared" si="1"/>
        <v>deoxys</v>
      </c>
    </row>
    <row r="525" ht="31.5" customHeight="1">
      <c r="A525" s="42">
        <v>524.0</v>
      </c>
      <c r="B525" s="42">
        <v>1.0</v>
      </c>
      <c r="C525" s="42">
        <v>19.0</v>
      </c>
      <c r="D525" s="42">
        <v>6.0</v>
      </c>
      <c r="E525" s="42">
        <v>1.0</v>
      </c>
      <c r="F525" s="42">
        <v>6.0</v>
      </c>
      <c r="G525" s="43" t="str">
        <f>ifna(VLookup(V525,Shiny!B:C, 2, 0),"")</f>
        <v/>
      </c>
      <c r="H525" s="64" t="s">
        <v>499</v>
      </c>
      <c r="I525" s="65">
        <v>386.0</v>
      </c>
      <c r="J525" s="47">
        <f>IFNA(VLOOKUP(V525,'Imported Index'!A:B,2,0),1)</f>
        <v>1</v>
      </c>
      <c r="K525" s="67"/>
      <c r="L525" s="44" t="s">
        <v>501</v>
      </c>
      <c r="M525" s="48" t="str">
        <f>ifna(IMAGE("https://pokejungle.net/sprites/typeico/"&amp;lower(VLookup(V525,Type!C:E, 2, 0)&amp;".png")),"")</f>
        <v/>
      </c>
      <c r="N525" s="48" t="str">
        <f>ifna(IMAGE("https://pokejungle.net/sprites/typeico/"&amp;lower(VLookup(V525,Type!C:E, 3, 0)&amp;".png")),"")</f>
        <v/>
      </c>
      <c r="O525" s="42">
        <v>-1.0</v>
      </c>
      <c r="P525" s="66"/>
      <c r="Q525" s="49" t="str">
        <f>ifna(VLookup(V525, Dex!F:K, 3, 0),"")</f>
        <v/>
      </c>
      <c r="R525" s="49">
        <f>ifna(VLookup(V525, Dex!F:K, 4, 0),"")</f>
        <v>386</v>
      </c>
      <c r="S525" s="50" t="str">
        <f>ifna(VLookup(V525, Dex!F:K, 5, 0),"")</f>
        <v/>
      </c>
      <c r="T525" s="49" t="str">
        <f>ifna(VLookup(V525, Dex!F:K, 6, 0),"")</f>
        <v/>
      </c>
      <c r="U525" s="51" t="str">
        <f>ifna(VLookup(V525, Dex!F:L, 7, 0),"")</f>
        <v/>
      </c>
      <c r="V525" s="66" t="str">
        <f t="shared" si="1"/>
        <v>deoxys-1</v>
      </c>
    </row>
    <row r="526" ht="31.5" customHeight="1">
      <c r="A526" s="52">
        <v>525.0</v>
      </c>
      <c r="B526" s="52">
        <v>1.0</v>
      </c>
      <c r="C526" s="52">
        <v>19.0</v>
      </c>
      <c r="D526" s="52">
        <v>7.0</v>
      </c>
      <c r="E526" s="52">
        <v>2.0</v>
      </c>
      <c r="F526" s="52">
        <v>1.0</v>
      </c>
      <c r="G526" s="53" t="str">
        <f>ifna(VLookup(V526,Shiny!B:C, 2, 0),"")</f>
        <v/>
      </c>
      <c r="H526" s="54" t="s">
        <v>499</v>
      </c>
      <c r="I526" s="55">
        <v>386.0</v>
      </c>
      <c r="J526" s="56">
        <f>IFNA(VLOOKUP(V526,'Imported Index'!A:B,2,0),1)</f>
        <v>1</v>
      </c>
      <c r="K526" s="57"/>
      <c r="L526" s="58" t="s">
        <v>502</v>
      </c>
      <c r="M526" s="59" t="str">
        <f>ifna(IMAGE("https://pokejungle.net/sprites/typeico/"&amp;lower(VLookup(V526,Type!C:E, 2, 0)&amp;".png")),"")</f>
        <v/>
      </c>
      <c r="N526" s="59" t="str">
        <f>ifna(IMAGE("https://pokejungle.net/sprites/typeico/"&amp;lower(VLookup(V526,Type!C:E, 3, 0)&amp;".png")),"")</f>
        <v/>
      </c>
      <c r="O526" s="52">
        <v>-2.0</v>
      </c>
      <c r="P526" s="60"/>
      <c r="Q526" s="61" t="str">
        <f>ifna(VLookup(V526, Dex!F:K, 3, 0),"")</f>
        <v/>
      </c>
      <c r="R526" s="61">
        <f>ifna(VLookup(V526, Dex!F:K, 4, 0),"")</f>
        <v>386</v>
      </c>
      <c r="S526" s="62" t="str">
        <f>ifna(VLookup(V526, Dex!F:K, 5, 0),"")</f>
        <v/>
      </c>
      <c r="T526" s="61" t="str">
        <f>ifna(VLookup(V526, Dex!F:K, 6, 0),"")</f>
        <v/>
      </c>
      <c r="U526" s="63" t="str">
        <f>ifna(VLookup(V526, Dex!F:L, 7, 0),"")</f>
        <v/>
      </c>
      <c r="V526" s="60" t="str">
        <f t="shared" si="1"/>
        <v>deoxys-2</v>
      </c>
    </row>
    <row r="527" ht="31.5" customHeight="1">
      <c r="A527" s="42">
        <v>526.0</v>
      </c>
      <c r="B527" s="42">
        <v>1.0</v>
      </c>
      <c r="C527" s="42">
        <v>19.0</v>
      </c>
      <c r="D527" s="42">
        <v>7.0</v>
      </c>
      <c r="E527" s="42">
        <v>2.0</v>
      </c>
      <c r="F527" s="42">
        <v>2.0</v>
      </c>
      <c r="G527" s="43" t="str">
        <f>ifna(VLookup(V527,Shiny!B:C, 2, 0),"")</f>
        <v/>
      </c>
      <c r="H527" s="64" t="s">
        <v>499</v>
      </c>
      <c r="I527" s="65">
        <v>386.0</v>
      </c>
      <c r="J527" s="47">
        <f>IFNA(VLOOKUP(V527,'Imported Index'!A:B,2,0),1)</f>
        <v>1</v>
      </c>
      <c r="K527" s="67"/>
      <c r="L527" s="44" t="s">
        <v>503</v>
      </c>
      <c r="M527" s="48" t="str">
        <f>ifna(IMAGE("https://pokejungle.net/sprites/typeico/"&amp;lower(VLookup(V527,Type!C:E, 2, 0)&amp;".png")),"")</f>
        <v/>
      </c>
      <c r="N527" s="48" t="str">
        <f>ifna(IMAGE("https://pokejungle.net/sprites/typeico/"&amp;lower(VLookup(V527,Type!C:E, 3, 0)&amp;".png")),"")</f>
        <v/>
      </c>
      <c r="O527" s="42">
        <v>-3.0</v>
      </c>
      <c r="P527" s="66"/>
      <c r="Q527" s="49" t="str">
        <f>ifna(VLookup(V527, Dex!F:K, 3, 0),"")</f>
        <v/>
      </c>
      <c r="R527" s="49">
        <f>ifna(VLookup(V527, Dex!F:K, 4, 0),"")</f>
        <v>386</v>
      </c>
      <c r="S527" s="50" t="str">
        <f>ifna(VLookup(V527, Dex!F:K, 5, 0),"")</f>
        <v/>
      </c>
      <c r="T527" s="49" t="str">
        <f>ifna(VLookup(V527, Dex!F:K, 6, 0),"")</f>
        <v/>
      </c>
      <c r="U527" s="51" t="str">
        <f>ifna(VLookup(V527, Dex!F:L, 7, 0),"")</f>
        <v/>
      </c>
      <c r="V527" s="66" t="str">
        <f t="shared" si="1"/>
        <v>deoxys-3</v>
      </c>
    </row>
    <row r="528" ht="31.5" customHeight="1">
      <c r="A528" s="52">
        <v>527.0</v>
      </c>
      <c r="B528" s="70"/>
      <c r="C528" s="70"/>
      <c r="D528" s="70"/>
      <c r="E528" s="70"/>
      <c r="F528" s="70"/>
      <c r="G528" s="53" t="str">
        <f>ifna(VLookup(V528,Shiny!B:C, 2, 0),"")</f>
        <v/>
      </c>
      <c r="H528" s="71" t="s">
        <v>236</v>
      </c>
      <c r="I528" s="72"/>
      <c r="J528" s="73"/>
      <c r="K528" s="73"/>
      <c r="L528" s="74"/>
      <c r="M528" s="74"/>
      <c r="N528" s="74"/>
      <c r="O528" s="74"/>
      <c r="P528" s="74"/>
      <c r="Q528" s="61" t="str">
        <f>ifna(VLookup(V528, Dex!F:K, 3, 0),"")</f>
        <v/>
      </c>
      <c r="R528" s="61" t="str">
        <f>ifna(VLookup(V528, Dex!F:K, 4, 0),"")</f>
        <v/>
      </c>
      <c r="S528" s="62" t="str">
        <f>ifna(VLookup(V528, Dex!F:K, 5, 0),"")</f>
        <v/>
      </c>
      <c r="T528" s="61" t="str">
        <f>ifna(VLookup(V528, Dex!F:K, 6, 0),"")</f>
        <v/>
      </c>
      <c r="U528" s="63" t="str">
        <f>ifna(VLookup(V528, Dex!F:L, 7, 0),"")</f>
        <v/>
      </c>
      <c r="V528" s="60" t="str">
        <f t="shared" si="1"/>
        <v>gen</v>
      </c>
    </row>
    <row r="529" ht="31.5" customHeight="1">
      <c r="A529" s="42">
        <v>528.0</v>
      </c>
      <c r="B529" s="42">
        <v>1.0</v>
      </c>
      <c r="C529" s="42">
        <v>20.0</v>
      </c>
      <c r="D529" s="42">
        <v>1.0</v>
      </c>
      <c r="E529" s="42">
        <v>1.0</v>
      </c>
      <c r="F529" s="42">
        <v>1.0</v>
      </c>
      <c r="G529" s="43" t="str">
        <f>ifna(VLookup(V529,Shiny!B:C, 2, 0),"")</f>
        <v/>
      </c>
      <c r="H529" s="64" t="s">
        <v>504</v>
      </c>
      <c r="I529" s="65">
        <v>387.0</v>
      </c>
      <c r="J529" s="47">
        <f>IFNA(VLOOKUP(V529,'Imported Index'!A:B,2,0),1)</f>
        <v>1</v>
      </c>
      <c r="K529" s="44"/>
      <c r="L529" s="44"/>
      <c r="M529" s="48" t="str">
        <f>ifna(IMAGE("https://pokejungle.net/sprites/typeico/"&amp;lower(VLookup(V529,Type!C:E, 2, 0)&amp;".png")),"")</f>
        <v/>
      </c>
      <c r="N529" s="48" t="str">
        <f>ifna(IMAGE("https://pokejungle.net/sprites/typeico/"&amp;lower(VLookup(V529,Type!C:E, 3, 0)&amp;".png")),"")</f>
        <v/>
      </c>
      <c r="O529" s="66"/>
      <c r="P529" s="66"/>
      <c r="Q529" s="49" t="str">
        <f>ifna(VLookup(V529, Dex!F:K, 3, 0),"")</f>
        <v/>
      </c>
      <c r="R529" s="49">
        <f>ifna(VLookup(V529, Dex!F:K, 4, 0),"")</f>
        <v>387</v>
      </c>
      <c r="S529" s="50">
        <f>ifna(VLookup(V529, Dex!F:K, 5, 0),"")</f>
        <v>130</v>
      </c>
      <c r="T529" s="49" t="str">
        <f>ifna(VLookup(V529, Dex!F:K, 6, 0),"")</f>
        <v>B191</v>
      </c>
      <c r="U529" s="51" t="str">
        <f>ifna(VLookup(V529, Dex!F:L, 7, 0),"")</f>
        <v/>
      </c>
      <c r="V529" s="66" t="str">
        <f t="shared" si="1"/>
        <v>turtwig</v>
      </c>
    </row>
    <row r="530" ht="31.5" customHeight="1">
      <c r="A530" s="52">
        <v>529.0</v>
      </c>
      <c r="B530" s="52">
        <v>1.0</v>
      </c>
      <c r="C530" s="52">
        <v>20.0</v>
      </c>
      <c r="D530" s="52">
        <v>2.0</v>
      </c>
      <c r="E530" s="52">
        <v>1.0</v>
      </c>
      <c r="F530" s="52">
        <v>2.0</v>
      </c>
      <c r="G530" s="53" t="str">
        <f>ifna(VLookup(V530,Shiny!B:C, 2, 0),"")</f>
        <v/>
      </c>
      <c r="H530" s="54" t="s">
        <v>505</v>
      </c>
      <c r="I530" s="55">
        <v>388.0</v>
      </c>
      <c r="J530" s="56">
        <f>IFNA(VLOOKUP(V530,'Imported Index'!A:B,2,0),1)</f>
        <v>1</v>
      </c>
      <c r="K530" s="58"/>
      <c r="L530" s="58"/>
      <c r="M530" s="59" t="str">
        <f>ifna(IMAGE("https://pokejungle.net/sprites/typeico/"&amp;lower(VLookup(V530,Type!C:E, 2, 0)&amp;".png")),"")</f>
        <v/>
      </c>
      <c r="N530" s="59" t="str">
        <f>ifna(IMAGE("https://pokejungle.net/sprites/typeico/"&amp;lower(VLookup(V530,Type!C:E, 3, 0)&amp;".png")),"")</f>
        <v/>
      </c>
      <c r="O530" s="60"/>
      <c r="P530" s="60"/>
      <c r="Q530" s="61" t="str">
        <f>ifna(VLookup(V530, Dex!F:K, 3, 0),"")</f>
        <v/>
      </c>
      <c r="R530" s="61">
        <f>ifna(VLookup(V530, Dex!F:K, 4, 0),"")</f>
        <v>388</v>
      </c>
      <c r="S530" s="62">
        <f>ifna(VLookup(V530, Dex!F:K, 5, 0),"")</f>
        <v>131</v>
      </c>
      <c r="T530" s="61" t="str">
        <f>ifna(VLookup(V530, Dex!F:K, 6, 0),"")</f>
        <v>B192</v>
      </c>
      <c r="U530" s="63" t="str">
        <f>ifna(VLookup(V530, Dex!F:L, 7, 0),"")</f>
        <v/>
      </c>
      <c r="V530" s="60" t="str">
        <f t="shared" si="1"/>
        <v>grotle</v>
      </c>
    </row>
    <row r="531" ht="31.5" customHeight="1">
      <c r="A531" s="42">
        <v>530.0</v>
      </c>
      <c r="B531" s="42">
        <v>1.0</v>
      </c>
      <c r="C531" s="42">
        <v>20.0</v>
      </c>
      <c r="D531" s="42">
        <v>3.0</v>
      </c>
      <c r="E531" s="42">
        <v>1.0</v>
      </c>
      <c r="F531" s="42">
        <v>3.0</v>
      </c>
      <c r="G531" s="43" t="str">
        <f>ifna(VLookup(V531,Shiny!B:C, 2, 0),"")</f>
        <v/>
      </c>
      <c r="H531" s="64" t="s">
        <v>506</v>
      </c>
      <c r="I531" s="65">
        <v>389.0</v>
      </c>
      <c r="J531" s="47">
        <f>IFNA(VLOOKUP(V531,'Imported Index'!A:B,2,0),1)</f>
        <v>1</v>
      </c>
      <c r="K531" s="44"/>
      <c r="L531" s="44"/>
      <c r="M531" s="48" t="str">
        <f>ifna(IMAGE("https://pokejungle.net/sprites/typeico/"&amp;lower(VLookup(V531,Type!C:E, 2, 0)&amp;".png")),"")</f>
        <v/>
      </c>
      <c r="N531" s="48" t="str">
        <f>ifna(IMAGE("https://pokejungle.net/sprites/typeico/"&amp;lower(VLookup(V531,Type!C:E, 3, 0)&amp;".png")),"")</f>
        <v/>
      </c>
      <c r="O531" s="66"/>
      <c r="P531" s="66"/>
      <c r="Q531" s="49" t="str">
        <f>ifna(VLookup(V531, Dex!F:K, 3, 0),"")</f>
        <v/>
      </c>
      <c r="R531" s="49">
        <f>ifna(VLookup(V531, Dex!F:K, 4, 0),"")</f>
        <v>389</v>
      </c>
      <c r="S531" s="50">
        <f>ifna(VLookup(V531, Dex!F:K, 5, 0),"")</f>
        <v>132</v>
      </c>
      <c r="T531" s="49" t="str">
        <f>ifna(VLookup(V531, Dex!F:K, 6, 0),"")</f>
        <v>B193</v>
      </c>
      <c r="U531" s="51" t="str">
        <f>ifna(VLookup(V531, Dex!F:L, 7, 0),"")</f>
        <v/>
      </c>
      <c r="V531" s="66" t="str">
        <f t="shared" si="1"/>
        <v>torterra</v>
      </c>
    </row>
    <row r="532" ht="31.5" customHeight="1">
      <c r="A532" s="52">
        <v>531.0</v>
      </c>
      <c r="B532" s="52">
        <v>1.0</v>
      </c>
      <c r="C532" s="52">
        <v>20.0</v>
      </c>
      <c r="D532" s="52">
        <v>4.0</v>
      </c>
      <c r="E532" s="52">
        <v>1.0</v>
      </c>
      <c r="F532" s="52">
        <v>4.0</v>
      </c>
      <c r="G532" s="53" t="str">
        <f>ifna(VLookup(V532,Shiny!B:C, 2, 0),"")</f>
        <v/>
      </c>
      <c r="H532" s="54" t="s">
        <v>507</v>
      </c>
      <c r="I532" s="55">
        <v>390.0</v>
      </c>
      <c r="J532" s="56">
        <f>IFNA(VLOOKUP(V532,'Imported Index'!A:B,2,0),1)</f>
        <v>1</v>
      </c>
      <c r="K532" s="58"/>
      <c r="L532" s="58"/>
      <c r="M532" s="59" t="str">
        <f>ifna(IMAGE("https://pokejungle.net/sprites/typeico/"&amp;lower(VLookup(V532,Type!C:E, 2, 0)&amp;".png")),"")</f>
        <v/>
      </c>
      <c r="N532" s="59" t="str">
        <f>ifna(IMAGE("https://pokejungle.net/sprites/typeico/"&amp;lower(VLookup(V532,Type!C:E, 3, 0)&amp;".png")),"")</f>
        <v/>
      </c>
      <c r="O532" s="60"/>
      <c r="P532" s="60"/>
      <c r="Q532" s="61" t="str">
        <f>ifna(VLookup(V532, Dex!F:K, 3, 0),"")</f>
        <v/>
      </c>
      <c r="R532" s="61">
        <f>ifna(VLookup(V532, Dex!F:K, 4, 0),"")</f>
        <v>390</v>
      </c>
      <c r="S532" s="62">
        <f>ifna(VLookup(V532, Dex!F:K, 5, 0),"")</f>
        <v>61</v>
      </c>
      <c r="T532" s="61" t="str">
        <f>ifna(VLookup(V532, Dex!F:K, 6, 0),"")</f>
        <v>B194</v>
      </c>
      <c r="U532" s="63" t="str">
        <f>ifna(VLookup(V532, Dex!F:L, 7, 0),"")</f>
        <v/>
      </c>
      <c r="V532" s="60" t="str">
        <f t="shared" si="1"/>
        <v>chimchar</v>
      </c>
    </row>
    <row r="533" ht="31.5" customHeight="1">
      <c r="A533" s="42">
        <v>532.0</v>
      </c>
      <c r="B533" s="42">
        <v>1.0</v>
      </c>
      <c r="C533" s="42">
        <v>20.0</v>
      </c>
      <c r="D533" s="42">
        <v>5.0</v>
      </c>
      <c r="E533" s="42">
        <v>1.0</v>
      </c>
      <c r="F533" s="42">
        <v>5.0</v>
      </c>
      <c r="G533" s="43" t="str">
        <f>ifna(VLookup(V533,Shiny!B:C, 2, 0),"")</f>
        <v/>
      </c>
      <c r="H533" s="64" t="s">
        <v>508</v>
      </c>
      <c r="I533" s="65">
        <v>391.0</v>
      </c>
      <c r="J533" s="47">
        <f>IFNA(VLOOKUP(V533,'Imported Index'!A:B,2,0),1)</f>
        <v>1</v>
      </c>
      <c r="K533" s="44"/>
      <c r="L533" s="44"/>
      <c r="M533" s="48" t="str">
        <f>ifna(IMAGE("https://pokejungle.net/sprites/typeico/"&amp;lower(VLookup(V533,Type!C:E, 2, 0)&amp;".png")),"")</f>
        <v/>
      </c>
      <c r="N533" s="48" t="str">
        <f>ifna(IMAGE("https://pokejungle.net/sprites/typeico/"&amp;lower(VLookup(V533,Type!C:E, 3, 0)&amp;".png")),"")</f>
        <v/>
      </c>
      <c r="O533" s="66"/>
      <c r="P533" s="66"/>
      <c r="Q533" s="49" t="str">
        <f>ifna(VLookup(V533, Dex!F:K, 3, 0),"")</f>
        <v/>
      </c>
      <c r="R533" s="49">
        <f>ifna(VLookup(V533, Dex!F:K, 4, 0),"")</f>
        <v>391</v>
      </c>
      <c r="S533" s="50">
        <f>ifna(VLookup(V533, Dex!F:K, 5, 0),"")</f>
        <v>62</v>
      </c>
      <c r="T533" s="49" t="str">
        <f>ifna(VLookup(V533, Dex!F:K, 6, 0),"")</f>
        <v>B195</v>
      </c>
      <c r="U533" s="51" t="str">
        <f>ifna(VLookup(V533, Dex!F:L, 7, 0),"")</f>
        <v/>
      </c>
      <c r="V533" s="66" t="str">
        <f t="shared" si="1"/>
        <v>monferno</v>
      </c>
    </row>
    <row r="534" ht="31.5" customHeight="1">
      <c r="A534" s="52">
        <v>533.0</v>
      </c>
      <c r="B534" s="52">
        <v>1.0</v>
      </c>
      <c r="C534" s="52">
        <v>20.0</v>
      </c>
      <c r="D534" s="52">
        <v>6.0</v>
      </c>
      <c r="E534" s="52">
        <v>1.0</v>
      </c>
      <c r="F534" s="52">
        <v>6.0</v>
      </c>
      <c r="G534" s="53" t="str">
        <f>ifna(VLookup(V534,Shiny!B:C, 2, 0),"")</f>
        <v/>
      </c>
      <c r="H534" s="54" t="s">
        <v>509</v>
      </c>
      <c r="I534" s="55">
        <v>392.0</v>
      </c>
      <c r="J534" s="56">
        <f>IFNA(VLOOKUP(V534,'Imported Index'!A:B,2,0),1)</f>
        <v>1</v>
      </c>
      <c r="K534" s="58"/>
      <c r="L534" s="58"/>
      <c r="M534" s="59" t="str">
        <f>ifna(IMAGE("https://pokejungle.net/sprites/typeico/"&amp;lower(VLookup(V534,Type!C:E, 2, 0)&amp;".png")),"")</f>
        <v/>
      </c>
      <c r="N534" s="59" t="str">
        <f>ifna(IMAGE("https://pokejungle.net/sprites/typeico/"&amp;lower(VLookup(V534,Type!C:E, 3, 0)&amp;".png")),"")</f>
        <v/>
      </c>
      <c r="O534" s="60"/>
      <c r="P534" s="60"/>
      <c r="Q534" s="61" t="str">
        <f>ifna(VLookup(V534, Dex!F:K, 3, 0),"")</f>
        <v/>
      </c>
      <c r="R534" s="61">
        <f>ifna(VLookup(V534, Dex!F:K, 4, 0),"")</f>
        <v>392</v>
      </c>
      <c r="S534" s="62">
        <f>ifna(VLookup(V534, Dex!F:K, 5, 0),"")</f>
        <v>63</v>
      </c>
      <c r="T534" s="61" t="str">
        <f>ifna(VLookup(V534, Dex!F:K, 6, 0),"")</f>
        <v>B196</v>
      </c>
      <c r="U534" s="63" t="str">
        <f>ifna(VLookup(V534, Dex!F:L, 7, 0),"")</f>
        <v/>
      </c>
      <c r="V534" s="60" t="str">
        <f t="shared" si="1"/>
        <v>infernape</v>
      </c>
    </row>
    <row r="535" ht="31.5" customHeight="1">
      <c r="A535" s="42">
        <v>534.0</v>
      </c>
      <c r="B535" s="42">
        <v>1.0</v>
      </c>
      <c r="C535" s="42">
        <v>20.0</v>
      </c>
      <c r="D535" s="42">
        <v>7.0</v>
      </c>
      <c r="E535" s="42">
        <v>2.0</v>
      </c>
      <c r="F535" s="42">
        <v>1.0</v>
      </c>
      <c r="G535" s="43" t="str">
        <f>ifna(VLookup(V535,Shiny!B:C, 2, 0),"")</f>
        <v/>
      </c>
      <c r="H535" s="64" t="s">
        <v>510</v>
      </c>
      <c r="I535" s="65">
        <v>393.0</v>
      </c>
      <c r="J535" s="47">
        <f>IFNA(VLOOKUP(V535,'Imported Index'!A:B,2,0),1)</f>
        <v>1</v>
      </c>
      <c r="K535" s="44"/>
      <c r="L535" s="44"/>
      <c r="M535" s="48" t="str">
        <f>ifna(IMAGE("https://pokejungle.net/sprites/typeico/"&amp;lower(VLookup(V535,Type!C:E, 2, 0)&amp;".png")),"")</f>
        <v/>
      </c>
      <c r="N535" s="48" t="str">
        <f>ifna(IMAGE("https://pokejungle.net/sprites/typeico/"&amp;lower(VLookup(V535,Type!C:E, 3, 0)&amp;".png")),"")</f>
        <v/>
      </c>
      <c r="O535" s="66"/>
      <c r="P535" s="66"/>
      <c r="Q535" s="49" t="str">
        <f>ifna(VLookup(V535, Dex!F:K, 3, 0),"")</f>
        <v/>
      </c>
      <c r="R535" s="49">
        <f>ifna(VLookup(V535, Dex!F:K, 4, 0),"")</f>
        <v>393</v>
      </c>
      <c r="S535" s="50">
        <f>ifna(VLookup(V535, Dex!F:K, 5, 0),"")</f>
        <v>161</v>
      </c>
      <c r="T535" s="49" t="str">
        <f>ifna(VLookup(V535, Dex!F:K, 6, 0),"")</f>
        <v>B197</v>
      </c>
      <c r="U535" s="51" t="str">
        <f>ifna(VLookup(V535, Dex!F:L, 7, 0),"")</f>
        <v/>
      </c>
      <c r="V535" s="66" t="str">
        <f t="shared" si="1"/>
        <v>piplup</v>
      </c>
    </row>
    <row r="536" ht="31.5" customHeight="1">
      <c r="A536" s="52">
        <v>535.0</v>
      </c>
      <c r="B536" s="52">
        <v>1.0</v>
      </c>
      <c r="C536" s="52">
        <v>20.0</v>
      </c>
      <c r="D536" s="52">
        <v>8.0</v>
      </c>
      <c r="E536" s="52">
        <v>2.0</v>
      </c>
      <c r="F536" s="52">
        <v>2.0</v>
      </c>
      <c r="G536" s="53" t="str">
        <f>ifna(VLookup(V536,Shiny!B:C, 2, 0),"")</f>
        <v/>
      </c>
      <c r="H536" s="54" t="s">
        <v>511</v>
      </c>
      <c r="I536" s="55">
        <v>394.0</v>
      </c>
      <c r="J536" s="56">
        <f>IFNA(VLOOKUP(V536,'Imported Index'!A:B,2,0),1)</f>
        <v>1</v>
      </c>
      <c r="K536" s="58"/>
      <c r="L536" s="58"/>
      <c r="M536" s="59" t="str">
        <f>ifna(IMAGE("https://pokejungle.net/sprites/typeico/"&amp;lower(VLookup(V536,Type!C:E, 2, 0)&amp;".png")),"")</f>
        <v/>
      </c>
      <c r="N536" s="59" t="str">
        <f>ifna(IMAGE("https://pokejungle.net/sprites/typeico/"&amp;lower(VLookup(V536,Type!C:E, 3, 0)&amp;".png")),"")</f>
        <v/>
      </c>
      <c r="O536" s="60"/>
      <c r="P536" s="60"/>
      <c r="Q536" s="61" t="str">
        <f>ifna(VLookup(V536, Dex!F:K, 3, 0),"")</f>
        <v/>
      </c>
      <c r="R536" s="61">
        <f>ifna(VLookup(V536, Dex!F:K, 4, 0),"")</f>
        <v>394</v>
      </c>
      <c r="S536" s="62">
        <f>ifna(VLookup(V536, Dex!F:K, 5, 0),"")</f>
        <v>162</v>
      </c>
      <c r="T536" s="61" t="str">
        <f>ifna(VLookup(V536, Dex!F:K, 6, 0),"")</f>
        <v>B198</v>
      </c>
      <c r="U536" s="63" t="str">
        <f>ifna(VLookup(V536, Dex!F:L, 7, 0),"")</f>
        <v/>
      </c>
      <c r="V536" s="60" t="str">
        <f t="shared" si="1"/>
        <v>prinplup</v>
      </c>
    </row>
    <row r="537" ht="31.5" customHeight="1">
      <c r="A537" s="42">
        <v>536.0</v>
      </c>
      <c r="B537" s="42">
        <v>1.0</v>
      </c>
      <c r="C537" s="42">
        <v>20.0</v>
      </c>
      <c r="D537" s="42">
        <v>9.0</v>
      </c>
      <c r="E537" s="42">
        <v>2.0</v>
      </c>
      <c r="F537" s="42">
        <v>3.0</v>
      </c>
      <c r="G537" s="43" t="str">
        <f>ifna(VLookup(V537,Shiny!B:C, 2, 0),"")</f>
        <v/>
      </c>
      <c r="H537" s="64" t="s">
        <v>512</v>
      </c>
      <c r="I537" s="65">
        <v>395.0</v>
      </c>
      <c r="J537" s="47">
        <f>IFNA(VLOOKUP(V537,'Imported Index'!A:B,2,0),1)</f>
        <v>1</v>
      </c>
      <c r="K537" s="44"/>
      <c r="L537" s="44"/>
      <c r="M537" s="48" t="str">
        <f>ifna(IMAGE("https://pokejungle.net/sprites/typeico/"&amp;lower(VLookup(V537,Type!C:E, 2, 0)&amp;".png")),"")</f>
        <v/>
      </c>
      <c r="N537" s="48" t="str">
        <f>ifna(IMAGE("https://pokejungle.net/sprites/typeico/"&amp;lower(VLookup(V537,Type!C:E, 3, 0)&amp;".png")),"")</f>
        <v/>
      </c>
      <c r="O537" s="66"/>
      <c r="P537" s="66"/>
      <c r="Q537" s="49" t="str">
        <f>ifna(VLookup(V537, Dex!F:K, 3, 0),"")</f>
        <v/>
      </c>
      <c r="R537" s="49">
        <f>ifna(VLookup(V537, Dex!F:K, 4, 0),"")</f>
        <v>395</v>
      </c>
      <c r="S537" s="50">
        <f>ifna(VLookup(V537, Dex!F:K, 5, 0),"")</f>
        <v>163</v>
      </c>
      <c r="T537" s="49" t="str">
        <f>ifna(VLookup(V537, Dex!F:K, 6, 0),"")</f>
        <v>B199</v>
      </c>
      <c r="U537" s="51" t="str">
        <f>ifna(VLookup(V537, Dex!F:L, 7, 0),"")</f>
        <v/>
      </c>
      <c r="V537" s="66" t="str">
        <f t="shared" si="1"/>
        <v>empoleon</v>
      </c>
    </row>
    <row r="538" ht="31.5" customHeight="1">
      <c r="A538" s="52">
        <v>537.0</v>
      </c>
      <c r="B538" s="52">
        <v>1.0</v>
      </c>
      <c r="C538" s="52">
        <v>20.0</v>
      </c>
      <c r="D538" s="52">
        <v>10.0</v>
      </c>
      <c r="E538" s="52">
        <v>2.0</v>
      </c>
      <c r="F538" s="52">
        <v>4.0</v>
      </c>
      <c r="G538" s="53" t="str">
        <f>ifna(VLookup(V538,Shiny!B:C, 2, 0),"")</f>
        <v/>
      </c>
      <c r="H538" s="54" t="s">
        <v>513</v>
      </c>
      <c r="I538" s="55">
        <v>396.0</v>
      </c>
      <c r="J538" s="56">
        <f>IFNA(VLOOKUP(V538,'Imported Index'!A:B,2,0),1)</f>
        <v>1</v>
      </c>
      <c r="K538" s="68"/>
      <c r="L538" s="58"/>
      <c r="M538" s="59" t="str">
        <f>ifna(IMAGE("https://pokejungle.net/sprites/typeico/"&amp;lower(VLookup(V538,Type!C:E, 2, 0)&amp;".png")),"")</f>
        <v/>
      </c>
      <c r="N538" s="59" t="str">
        <f>ifna(IMAGE("https://pokejungle.net/sprites/typeico/"&amp;lower(VLookup(V538,Type!C:E, 3, 0)&amp;".png")),"")</f>
        <v/>
      </c>
      <c r="O538" s="60"/>
      <c r="P538" s="60"/>
      <c r="Q538" s="61" t="str">
        <f>ifna(VLookup(V538, Dex!F:K, 3, 0),"")</f>
        <v/>
      </c>
      <c r="R538" s="61">
        <f>ifna(VLookup(V538, Dex!F:K, 4, 0),"")</f>
        <v>396</v>
      </c>
      <c r="S538" s="62">
        <f>ifna(VLookup(V538, Dex!F:K, 5, 0),"")</f>
        <v>12</v>
      </c>
      <c r="T538" s="61" t="str">
        <f>ifna(VLookup(V538, Dex!F:K, 6, 0),"")</f>
        <v>P097</v>
      </c>
      <c r="U538" s="63" t="str">
        <f>ifna(VLookup(V538, Dex!F:L, 7, 0),"")</f>
        <v>H081</v>
      </c>
      <c r="V538" s="60" t="str">
        <f t="shared" si="1"/>
        <v>starly</v>
      </c>
    </row>
    <row r="539" ht="31.5" customHeight="1">
      <c r="A539" s="42">
        <v>538.0</v>
      </c>
      <c r="B539" s="42">
        <v>1.0</v>
      </c>
      <c r="C539" s="42">
        <v>20.0</v>
      </c>
      <c r="D539" s="42">
        <v>11.0</v>
      </c>
      <c r="E539" s="42">
        <v>2.0</v>
      </c>
      <c r="F539" s="42">
        <v>5.0</v>
      </c>
      <c r="G539" s="43" t="str">
        <f>ifna(VLookup(V539,Shiny!B:C, 2, 0),"")</f>
        <v/>
      </c>
      <c r="H539" s="64" t="s">
        <v>513</v>
      </c>
      <c r="I539" s="65">
        <v>396.0</v>
      </c>
      <c r="J539" s="47">
        <f>IFNA(VLOOKUP(V539,'Imported Index'!A:B,2,0),1)</f>
        <v>1</v>
      </c>
      <c r="K539" s="69"/>
      <c r="L539" s="44"/>
      <c r="M539" s="48" t="str">
        <f>ifna(IMAGE("https://pokejungle.net/sprites/typeico/"&amp;lower(VLookup(V539,Type!C:E, 2, 0)&amp;".png")),"")</f>
        <v/>
      </c>
      <c r="N539" s="48" t="str">
        <f>ifna(IMAGE("https://pokejungle.net/sprites/typeico/"&amp;lower(VLookup(V539,Type!C:E, 3, 0)&amp;".png")),"")</f>
        <v/>
      </c>
      <c r="O539" s="66"/>
      <c r="P539" s="42" t="s">
        <v>80</v>
      </c>
      <c r="Q539" s="49" t="str">
        <f>ifna(VLookup(V539, Dex!F:K, 3, 0),"")</f>
        <v/>
      </c>
      <c r="R539" s="49">
        <f>ifna(VLookup(V539, Dex!F:K, 4, 0),"")</f>
        <v>396</v>
      </c>
      <c r="S539" s="50">
        <f>ifna(VLookup(V539, Dex!F:K, 5, 0),"")</f>
        <v>12</v>
      </c>
      <c r="T539" s="49" t="str">
        <f>ifna(VLookup(V539, Dex!F:K, 6, 0),"")</f>
        <v>P097</v>
      </c>
      <c r="U539" s="51" t="str">
        <f>ifna(VLookup(V539, Dex!F:L, 7, 0),"")</f>
        <v>H081</v>
      </c>
      <c r="V539" s="66" t="str">
        <f t="shared" si="1"/>
        <v>starly-f</v>
      </c>
    </row>
    <row r="540" ht="31.5" customHeight="1">
      <c r="A540" s="52">
        <v>539.0</v>
      </c>
      <c r="B540" s="52">
        <v>1.0</v>
      </c>
      <c r="C540" s="52">
        <v>20.0</v>
      </c>
      <c r="D540" s="52">
        <v>12.0</v>
      </c>
      <c r="E540" s="52">
        <v>2.0</v>
      </c>
      <c r="F540" s="52">
        <v>6.0</v>
      </c>
      <c r="G540" s="53" t="str">
        <f>ifna(VLookup(V540,Shiny!B:C, 2, 0),"")</f>
        <v/>
      </c>
      <c r="H540" s="54" t="s">
        <v>514</v>
      </c>
      <c r="I540" s="55">
        <v>397.0</v>
      </c>
      <c r="J540" s="56">
        <f>IFNA(VLOOKUP(V540,'Imported Index'!A:B,2,0),1)</f>
        <v>1</v>
      </c>
      <c r="K540" s="68"/>
      <c r="L540" s="58"/>
      <c r="M540" s="59" t="str">
        <f>ifna(IMAGE("https://pokejungle.net/sprites/typeico/"&amp;lower(VLookup(V540,Type!C:E, 2, 0)&amp;".png")),"")</f>
        <v/>
      </c>
      <c r="N540" s="59" t="str">
        <f>ifna(IMAGE("https://pokejungle.net/sprites/typeico/"&amp;lower(VLookup(V540,Type!C:E, 3, 0)&amp;".png")),"")</f>
        <v/>
      </c>
      <c r="O540" s="60"/>
      <c r="P540" s="60"/>
      <c r="Q540" s="61" t="str">
        <f>ifna(VLookup(V540, Dex!F:K, 3, 0),"")</f>
        <v/>
      </c>
      <c r="R540" s="61">
        <f>ifna(VLookup(V540, Dex!F:K, 4, 0),"")</f>
        <v>397</v>
      </c>
      <c r="S540" s="62">
        <f>ifna(VLookup(V540, Dex!F:K, 5, 0),"")</f>
        <v>13</v>
      </c>
      <c r="T540" s="61" t="str">
        <f>ifna(VLookup(V540, Dex!F:K, 6, 0),"")</f>
        <v>P098</v>
      </c>
      <c r="U540" s="63" t="str">
        <f>ifna(VLookup(V540, Dex!F:L, 7, 0),"")</f>
        <v>H082</v>
      </c>
      <c r="V540" s="60" t="str">
        <f t="shared" si="1"/>
        <v>staravia</v>
      </c>
    </row>
    <row r="541" ht="31.5" customHeight="1">
      <c r="A541" s="42">
        <v>540.0</v>
      </c>
      <c r="B541" s="42">
        <v>1.0</v>
      </c>
      <c r="C541" s="42">
        <v>20.0</v>
      </c>
      <c r="D541" s="42">
        <v>13.0</v>
      </c>
      <c r="E541" s="42">
        <v>3.0</v>
      </c>
      <c r="F541" s="42">
        <v>1.0</v>
      </c>
      <c r="G541" s="43" t="str">
        <f>ifna(VLookup(V541,Shiny!B:C, 2, 0),"")</f>
        <v/>
      </c>
      <c r="H541" s="64" t="s">
        <v>514</v>
      </c>
      <c r="I541" s="65">
        <v>397.0</v>
      </c>
      <c r="J541" s="47">
        <f>IFNA(VLOOKUP(V541,'Imported Index'!A:B,2,0),1)</f>
        <v>1</v>
      </c>
      <c r="K541" s="69"/>
      <c r="L541" s="44"/>
      <c r="M541" s="48" t="str">
        <f>ifna(IMAGE("https://pokejungle.net/sprites/typeico/"&amp;lower(VLookup(V541,Type!C:E, 2, 0)&amp;".png")),"")</f>
        <v/>
      </c>
      <c r="N541" s="48" t="str">
        <f>ifna(IMAGE("https://pokejungle.net/sprites/typeico/"&amp;lower(VLookup(V541,Type!C:E, 3, 0)&amp;".png")),"")</f>
        <v/>
      </c>
      <c r="O541" s="66"/>
      <c r="P541" s="42" t="s">
        <v>80</v>
      </c>
      <c r="Q541" s="49" t="str">
        <f>ifna(VLookup(V541, Dex!F:K, 3, 0),"")</f>
        <v/>
      </c>
      <c r="R541" s="49">
        <f>ifna(VLookup(V541, Dex!F:K, 4, 0),"")</f>
        <v>397</v>
      </c>
      <c r="S541" s="50">
        <f>ifna(VLookup(V541, Dex!F:K, 5, 0),"")</f>
        <v>13</v>
      </c>
      <c r="T541" s="49" t="str">
        <f>ifna(VLookup(V541, Dex!F:K, 6, 0),"")</f>
        <v>P098</v>
      </c>
      <c r="U541" s="51" t="str">
        <f>ifna(VLookup(V541, Dex!F:L, 7, 0),"")</f>
        <v>H082</v>
      </c>
      <c r="V541" s="66" t="str">
        <f t="shared" si="1"/>
        <v>staravia-f</v>
      </c>
    </row>
    <row r="542" ht="31.5" customHeight="1">
      <c r="A542" s="52">
        <v>541.0</v>
      </c>
      <c r="B542" s="52">
        <v>1.0</v>
      </c>
      <c r="C542" s="52">
        <v>20.0</v>
      </c>
      <c r="D542" s="52">
        <v>14.0</v>
      </c>
      <c r="E542" s="52">
        <v>3.0</v>
      </c>
      <c r="F542" s="52">
        <v>2.0</v>
      </c>
      <c r="G542" s="53" t="str">
        <f>ifna(VLookup(V542,Shiny!B:C, 2, 0),"")</f>
        <v/>
      </c>
      <c r="H542" s="54" t="s">
        <v>515</v>
      </c>
      <c r="I542" s="55">
        <v>398.0</v>
      </c>
      <c r="J542" s="56">
        <f>IFNA(VLOOKUP(V542,'Imported Index'!A:B,2,0),1)</f>
        <v>1</v>
      </c>
      <c r="K542" s="68"/>
      <c r="L542" s="58"/>
      <c r="M542" s="59" t="str">
        <f>ifna(IMAGE("https://pokejungle.net/sprites/typeico/"&amp;lower(VLookup(V542,Type!C:E, 2, 0)&amp;".png")),"")</f>
        <v/>
      </c>
      <c r="N542" s="59" t="str">
        <f>ifna(IMAGE("https://pokejungle.net/sprites/typeico/"&amp;lower(VLookup(V542,Type!C:E, 3, 0)&amp;".png")),"")</f>
        <v/>
      </c>
      <c r="O542" s="60"/>
      <c r="P542" s="60"/>
      <c r="Q542" s="61" t="str">
        <f>ifna(VLookup(V542, Dex!F:K, 3, 0),"")</f>
        <v/>
      </c>
      <c r="R542" s="61">
        <f>ifna(VLookup(V542, Dex!F:K, 4, 0),"")</f>
        <v>398</v>
      </c>
      <c r="S542" s="62">
        <f>ifna(VLookup(V542, Dex!F:K, 5, 0),"")</f>
        <v>14</v>
      </c>
      <c r="T542" s="61" t="str">
        <f>ifna(VLookup(V542, Dex!F:K, 6, 0),"")</f>
        <v>P099</v>
      </c>
      <c r="U542" s="63" t="str">
        <f>ifna(VLookup(V542, Dex!F:L, 7, 0),"")</f>
        <v>H083</v>
      </c>
      <c r="V542" s="60" t="str">
        <f t="shared" si="1"/>
        <v>staraptor</v>
      </c>
    </row>
    <row r="543" ht="31.5" customHeight="1">
      <c r="A543" s="42">
        <v>542.0</v>
      </c>
      <c r="B543" s="42">
        <v>1.0</v>
      </c>
      <c r="C543" s="42">
        <v>20.0</v>
      </c>
      <c r="D543" s="42">
        <v>15.0</v>
      </c>
      <c r="E543" s="42">
        <v>3.0</v>
      </c>
      <c r="F543" s="42">
        <v>3.0</v>
      </c>
      <c r="G543" s="43" t="str">
        <f>ifna(VLookup(V543,Shiny!B:C, 2, 0),"")</f>
        <v/>
      </c>
      <c r="H543" s="64" t="s">
        <v>515</v>
      </c>
      <c r="I543" s="65">
        <v>398.0</v>
      </c>
      <c r="J543" s="47">
        <f>IFNA(VLOOKUP(V543,'Imported Index'!A:B,2,0),1)</f>
        <v>1</v>
      </c>
      <c r="K543" s="69"/>
      <c r="L543" s="44"/>
      <c r="M543" s="48" t="str">
        <f>ifna(IMAGE("https://pokejungle.net/sprites/typeico/"&amp;lower(VLookup(V543,Type!C:E, 2, 0)&amp;".png")),"")</f>
        <v/>
      </c>
      <c r="N543" s="48" t="str">
        <f>ifna(IMAGE("https://pokejungle.net/sprites/typeico/"&amp;lower(VLookup(V543,Type!C:E, 3, 0)&amp;".png")),"")</f>
        <v/>
      </c>
      <c r="O543" s="66"/>
      <c r="P543" s="42" t="s">
        <v>80</v>
      </c>
      <c r="Q543" s="49" t="str">
        <f>ifna(VLookup(V543, Dex!F:K, 3, 0),"")</f>
        <v/>
      </c>
      <c r="R543" s="49">
        <f>ifna(VLookup(V543, Dex!F:K, 4, 0),"")</f>
        <v>398</v>
      </c>
      <c r="S543" s="50">
        <f>ifna(VLookup(V543, Dex!F:K, 5, 0),"")</f>
        <v>14</v>
      </c>
      <c r="T543" s="49" t="str">
        <f>ifna(VLookup(V543, Dex!F:K, 6, 0),"")</f>
        <v>P099</v>
      </c>
      <c r="U543" s="51" t="str">
        <f>ifna(VLookup(V543, Dex!F:L, 7, 0),"")</f>
        <v>H083</v>
      </c>
      <c r="V543" s="66" t="str">
        <f t="shared" si="1"/>
        <v>staraptor-f</v>
      </c>
    </row>
    <row r="544" ht="31.5" customHeight="1">
      <c r="A544" s="52">
        <v>543.0</v>
      </c>
      <c r="B544" s="52">
        <v>1.0</v>
      </c>
      <c r="C544" s="52">
        <v>20.0</v>
      </c>
      <c r="D544" s="52">
        <v>16.0</v>
      </c>
      <c r="E544" s="52">
        <v>3.0</v>
      </c>
      <c r="F544" s="52">
        <v>4.0</v>
      </c>
      <c r="G544" s="53" t="str">
        <f>ifna(VLookup(V544,Shiny!B:C, 2, 0),"")</f>
        <v/>
      </c>
      <c r="H544" s="54" t="s">
        <v>516</v>
      </c>
      <c r="I544" s="55">
        <v>399.0</v>
      </c>
      <c r="J544" s="56">
        <f>IFNA(VLOOKUP(V544,'Imported Index'!A:B,2,0),1)</f>
        <v>1</v>
      </c>
      <c r="K544" s="58"/>
      <c r="L544" s="58"/>
      <c r="M544" s="59" t="str">
        <f>ifna(IMAGE("https://pokejungle.net/sprites/typeico/"&amp;lower(VLookup(V544,Type!C:E, 2, 0)&amp;".png")),"")</f>
        <v/>
      </c>
      <c r="N544" s="59" t="str">
        <f>ifna(IMAGE("https://pokejungle.net/sprites/typeico/"&amp;lower(VLookup(V544,Type!C:E, 3, 0)&amp;".png")),"")</f>
        <v/>
      </c>
      <c r="O544" s="60"/>
      <c r="P544" s="60"/>
      <c r="Q544" s="61" t="str">
        <f>ifna(VLookup(V544, Dex!F:K, 3, 0),"")</f>
        <v/>
      </c>
      <c r="R544" s="61">
        <f>ifna(VLookup(V544, Dex!F:K, 4, 0),"")</f>
        <v>399</v>
      </c>
      <c r="S544" s="62">
        <f>ifna(VLookup(V544, Dex!F:K, 5, 0),"")</f>
        <v>10</v>
      </c>
      <c r="T544" s="61" t="str">
        <f>ifna(VLookup(V544, Dex!F:K, 6, 0),"")</f>
        <v/>
      </c>
      <c r="U544" s="63" t="str">
        <f>ifna(VLookup(V544, Dex!F:L, 7, 0),"")</f>
        <v/>
      </c>
      <c r="V544" s="60" t="str">
        <f t="shared" si="1"/>
        <v>bidoof</v>
      </c>
    </row>
    <row r="545" ht="31.5" customHeight="1">
      <c r="A545" s="42">
        <v>544.0</v>
      </c>
      <c r="B545" s="42">
        <v>1.0</v>
      </c>
      <c r="C545" s="42">
        <v>20.0</v>
      </c>
      <c r="D545" s="42">
        <v>17.0</v>
      </c>
      <c r="E545" s="42">
        <v>3.0</v>
      </c>
      <c r="F545" s="42">
        <v>5.0</v>
      </c>
      <c r="G545" s="43" t="str">
        <f>ifna(VLookup(V545,Shiny!B:C, 2, 0),"")</f>
        <v/>
      </c>
      <c r="H545" s="64" t="s">
        <v>516</v>
      </c>
      <c r="I545" s="65">
        <v>399.0</v>
      </c>
      <c r="J545" s="47">
        <f>IFNA(VLOOKUP(V545,'Imported Index'!A:B,2,0),1)</f>
        <v>1</v>
      </c>
      <c r="K545" s="44"/>
      <c r="L545" s="44"/>
      <c r="M545" s="48" t="str">
        <f>ifna(IMAGE("https://pokejungle.net/sprites/typeico/"&amp;lower(VLookup(V545,Type!C:E, 2, 0)&amp;".png")),"")</f>
        <v/>
      </c>
      <c r="N545" s="48" t="str">
        <f>ifna(IMAGE("https://pokejungle.net/sprites/typeico/"&amp;lower(VLookup(V545,Type!C:E, 3, 0)&amp;".png")),"")</f>
        <v/>
      </c>
      <c r="O545" s="66"/>
      <c r="P545" s="42" t="s">
        <v>80</v>
      </c>
      <c r="Q545" s="49" t="str">
        <f>ifna(VLookup(V545, Dex!F:K, 3, 0),"")</f>
        <v/>
      </c>
      <c r="R545" s="49">
        <f>ifna(VLookup(V545, Dex!F:K, 4, 0),"")</f>
        <v>399</v>
      </c>
      <c r="S545" s="50">
        <f>ifna(VLookup(V545, Dex!F:K, 5, 0),"")</f>
        <v>10</v>
      </c>
      <c r="T545" s="49" t="str">
        <f>ifna(VLookup(V545, Dex!F:K, 6, 0),"")</f>
        <v/>
      </c>
      <c r="U545" s="51" t="str">
        <f>ifna(VLookup(V545, Dex!F:L, 7, 0),"")</f>
        <v/>
      </c>
      <c r="V545" s="66" t="str">
        <f t="shared" si="1"/>
        <v>bidoof-f</v>
      </c>
    </row>
    <row r="546" ht="31.5" customHeight="1">
      <c r="A546" s="52">
        <v>545.0</v>
      </c>
      <c r="B546" s="52">
        <v>1.0</v>
      </c>
      <c r="C546" s="52">
        <v>20.0</v>
      </c>
      <c r="D546" s="52">
        <v>18.0</v>
      </c>
      <c r="E546" s="52">
        <v>3.0</v>
      </c>
      <c r="F546" s="52">
        <v>6.0</v>
      </c>
      <c r="G546" s="53" t="str">
        <f>ifna(VLookup(V546,Shiny!B:C, 2, 0),"")</f>
        <v/>
      </c>
      <c r="H546" s="54" t="s">
        <v>517</v>
      </c>
      <c r="I546" s="55">
        <v>400.0</v>
      </c>
      <c r="J546" s="56">
        <f>IFNA(VLOOKUP(V546,'Imported Index'!A:B,2,0),1)</f>
        <v>1</v>
      </c>
      <c r="K546" s="58"/>
      <c r="L546" s="58"/>
      <c r="M546" s="59" t="str">
        <f>ifna(IMAGE("https://pokejungle.net/sprites/typeico/"&amp;lower(VLookup(V546,Type!C:E, 2, 0)&amp;".png")),"")</f>
        <v/>
      </c>
      <c r="N546" s="59" t="str">
        <f>ifna(IMAGE("https://pokejungle.net/sprites/typeico/"&amp;lower(VLookup(V546,Type!C:E, 3, 0)&amp;".png")),"")</f>
        <v/>
      </c>
      <c r="O546" s="60"/>
      <c r="P546" s="60"/>
      <c r="Q546" s="61" t="str">
        <f>ifna(VLookup(V546, Dex!F:K, 3, 0),"")</f>
        <v/>
      </c>
      <c r="R546" s="61">
        <f>ifna(VLookup(V546, Dex!F:K, 4, 0),"")</f>
        <v>400</v>
      </c>
      <c r="S546" s="62">
        <f>ifna(VLookup(V546, Dex!F:K, 5, 0),"")</f>
        <v>11</v>
      </c>
      <c r="T546" s="61" t="str">
        <f>ifna(VLookup(V546, Dex!F:K, 6, 0),"")</f>
        <v/>
      </c>
      <c r="U546" s="63" t="str">
        <f>ifna(VLookup(V546, Dex!F:L, 7, 0),"")</f>
        <v/>
      </c>
      <c r="V546" s="60" t="str">
        <f t="shared" si="1"/>
        <v>bibarel</v>
      </c>
    </row>
    <row r="547" ht="31.5" customHeight="1">
      <c r="A547" s="42">
        <v>546.0</v>
      </c>
      <c r="B547" s="42">
        <v>1.0</v>
      </c>
      <c r="C547" s="42">
        <v>20.0</v>
      </c>
      <c r="D547" s="42">
        <v>19.0</v>
      </c>
      <c r="E547" s="42">
        <v>4.0</v>
      </c>
      <c r="F547" s="42">
        <v>1.0</v>
      </c>
      <c r="G547" s="43" t="str">
        <f>ifna(VLookup(V547,Shiny!B:C, 2, 0),"")</f>
        <v/>
      </c>
      <c r="H547" s="64" t="s">
        <v>517</v>
      </c>
      <c r="I547" s="65">
        <v>400.0</v>
      </c>
      <c r="J547" s="47">
        <f>IFNA(VLOOKUP(V547,'Imported Index'!A:B,2,0),1)</f>
        <v>1</v>
      </c>
      <c r="K547" s="44"/>
      <c r="L547" s="44"/>
      <c r="M547" s="48" t="str">
        <f>ifna(IMAGE("https://pokejungle.net/sprites/typeico/"&amp;lower(VLookup(V547,Type!C:E, 2, 0)&amp;".png")),"")</f>
        <v/>
      </c>
      <c r="N547" s="48" t="str">
        <f>ifna(IMAGE("https://pokejungle.net/sprites/typeico/"&amp;lower(VLookup(V547,Type!C:E, 3, 0)&amp;".png")),"")</f>
        <v/>
      </c>
      <c r="O547" s="66"/>
      <c r="P547" s="42" t="s">
        <v>80</v>
      </c>
      <c r="Q547" s="49" t="str">
        <f>ifna(VLookup(V547, Dex!F:K, 3, 0),"")</f>
        <v/>
      </c>
      <c r="R547" s="49">
        <f>ifna(VLookup(V547, Dex!F:K, 4, 0),"")</f>
        <v>400</v>
      </c>
      <c r="S547" s="50">
        <f>ifna(VLookup(V547, Dex!F:K, 5, 0),"")</f>
        <v>11</v>
      </c>
      <c r="T547" s="49" t="str">
        <f>ifna(VLookup(V547, Dex!F:K, 6, 0),"")</f>
        <v/>
      </c>
      <c r="U547" s="51" t="str">
        <f>ifna(VLookup(V547, Dex!F:L, 7, 0),"")</f>
        <v/>
      </c>
      <c r="V547" s="66" t="str">
        <f t="shared" si="1"/>
        <v>bibarel-f</v>
      </c>
    </row>
    <row r="548" ht="31.5" customHeight="1">
      <c r="A548" s="52">
        <v>547.0</v>
      </c>
      <c r="B548" s="52">
        <v>1.0</v>
      </c>
      <c r="C548" s="52">
        <v>20.0</v>
      </c>
      <c r="D548" s="52">
        <v>20.0</v>
      </c>
      <c r="E548" s="52">
        <v>4.0</v>
      </c>
      <c r="F548" s="52">
        <v>2.0</v>
      </c>
      <c r="G548" s="53" t="str">
        <f>ifna(VLookup(V548,Shiny!B:C, 2, 0),"")</f>
        <v/>
      </c>
      <c r="H548" s="54" t="s">
        <v>518</v>
      </c>
      <c r="I548" s="55">
        <v>401.0</v>
      </c>
      <c r="J548" s="56">
        <f>IFNA(VLOOKUP(V548,'Imported Index'!A:B,2,0),1)</f>
        <v>1</v>
      </c>
      <c r="K548" s="57"/>
      <c r="L548" s="58"/>
      <c r="M548" s="59" t="str">
        <f>ifna(IMAGE("https://pokejungle.net/sprites/typeico/"&amp;lower(VLookup(V548,Type!C:E, 2, 0)&amp;".png")),"")</f>
        <v/>
      </c>
      <c r="N548" s="59" t="str">
        <f>ifna(IMAGE("https://pokejungle.net/sprites/typeico/"&amp;lower(VLookup(V548,Type!C:E, 3, 0)&amp;".png")),"")</f>
        <v/>
      </c>
      <c r="O548" s="60"/>
      <c r="P548" s="60"/>
      <c r="Q548" s="61" t="str">
        <f>ifna(VLookup(V548, Dex!F:K, 3, 0),"")</f>
        <v/>
      </c>
      <c r="R548" s="61">
        <f>ifna(VLookup(V548, Dex!F:K, 4, 0),"")</f>
        <v>401</v>
      </c>
      <c r="S548" s="62">
        <f>ifna(VLookup(V548, Dex!F:K, 5, 0),"")</f>
        <v>39</v>
      </c>
      <c r="T548" s="61" t="str">
        <f>ifna(VLookup(V548, Dex!F:K, 6, 0),"")</f>
        <v>P033</v>
      </c>
      <c r="U548" s="63" t="str">
        <f>ifna(VLookup(V548, Dex!F:L, 7, 0),"")</f>
        <v/>
      </c>
      <c r="V548" s="60" t="str">
        <f t="shared" si="1"/>
        <v>kricketot</v>
      </c>
    </row>
    <row r="549" ht="31.5" customHeight="1">
      <c r="A549" s="42">
        <v>548.0</v>
      </c>
      <c r="B549" s="42">
        <v>1.0</v>
      </c>
      <c r="C549" s="42">
        <v>20.0</v>
      </c>
      <c r="D549" s="42">
        <v>21.0</v>
      </c>
      <c r="E549" s="42">
        <v>4.0</v>
      </c>
      <c r="F549" s="42">
        <v>3.0</v>
      </c>
      <c r="G549" s="43" t="str">
        <f>ifna(VLookup(V549,Shiny!B:C, 2, 0),"")</f>
        <v/>
      </c>
      <c r="H549" s="64" t="s">
        <v>518</v>
      </c>
      <c r="I549" s="65">
        <v>401.0</v>
      </c>
      <c r="J549" s="47">
        <f>IFNA(VLOOKUP(V549,'Imported Index'!A:B,2,0),1)</f>
        <v>1</v>
      </c>
      <c r="K549" s="69"/>
      <c r="L549" s="44"/>
      <c r="M549" s="48" t="str">
        <f>ifna(IMAGE("https://pokejungle.net/sprites/typeico/"&amp;lower(VLookup(V549,Type!C:E, 2, 0)&amp;".png")),"")</f>
        <v/>
      </c>
      <c r="N549" s="48" t="str">
        <f>ifna(IMAGE("https://pokejungle.net/sprites/typeico/"&amp;lower(VLookup(V549,Type!C:E, 3, 0)&amp;".png")),"")</f>
        <v/>
      </c>
      <c r="O549" s="66"/>
      <c r="P549" s="42" t="s">
        <v>80</v>
      </c>
      <c r="Q549" s="49" t="str">
        <f>ifna(VLookup(V549, Dex!F:K, 3, 0),"")</f>
        <v/>
      </c>
      <c r="R549" s="49">
        <f>ifna(VLookup(V549, Dex!F:K, 4, 0),"")</f>
        <v>401</v>
      </c>
      <c r="S549" s="50">
        <f>ifna(VLookup(V549, Dex!F:K, 5, 0),"")</f>
        <v>39</v>
      </c>
      <c r="T549" s="49" t="str">
        <f>ifna(VLookup(V549, Dex!F:K, 6, 0),"")</f>
        <v>P033</v>
      </c>
      <c r="U549" s="51" t="str">
        <f>ifna(VLookup(V549, Dex!F:L, 7, 0),"")</f>
        <v/>
      </c>
      <c r="V549" s="66" t="str">
        <f t="shared" si="1"/>
        <v>kricketot-f</v>
      </c>
    </row>
    <row r="550" ht="31.5" customHeight="1">
      <c r="A550" s="52">
        <v>549.0</v>
      </c>
      <c r="B550" s="52">
        <v>1.0</v>
      </c>
      <c r="C550" s="52">
        <v>20.0</v>
      </c>
      <c r="D550" s="52">
        <v>22.0</v>
      </c>
      <c r="E550" s="52">
        <v>4.0</v>
      </c>
      <c r="F550" s="52">
        <v>4.0</v>
      </c>
      <c r="G550" s="53" t="str">
        <f>ifna(VLookup(V550,Shiny!B:C, 2, 0),"")</f>
        <v/>
      </c>
      <c r="H550" s="54" t="s">
        <v>519</v>
      </c>
      <c r="I550" s="55">
        <v>402.0</v>
      </c>
      <c r="J550" s="56">
        <f>IFNA(VLOOKUP(V550,'Imported Index'!A:B,2,0),1)</f>
        <v>1</v>
      </c>
      <c r="K550" s="68"/>
      <c r="L550" s="58"/>
      <c r="M550" s="59" t="str">
        <f>ifna(IMAGE("https://pokejungle.net/sprites/typeico/"&amp;lower(VLookup(V550,Type!C:E, 2, 0)&amp;".png")),"")</f>
        <v/>
      </c>
      <c r="N550" s="59" t="str">
        <f>ifna(IMAGE("https://pokejungle.net/sprites/typeico/"&amp;lower(VLookup(V550,Type!C:E, 3, 0)&amp;".png")),"")</f>
        <v/>
      </c>
      <c r="O550" s="60"/>
      <c r="P550" s="60"/>
      <c r="Q550" s="61" t="str">
        <f>ifna(VLookup(V550, Dex!F:K, 3, 0),"")</f>
        <v/>
      </c>
      <c r="R550" s="61">
        <f>ifna(VLookup(V550, Dex!F:K, 4, 0),"")</f>
        <v>402</v>
      </c>
      <c r="S550" s="62">
        <f>ifna(VLookup(V550, Dex!F:K, 5, 0),"")</f>
        <v>40</v>
      </c>
      <c r="T550" s="61" t="str">
        <f>ifna(VLookup(V550, Dex!F:K, 6, 0),"")</f>
        <v>P034</v>
      </c>
      <c r="U550" s="63" t="str">
        <f>ifna(VLookup(V550, Dex!F:L, 7, 0),"")</f>
        <v/>
      </c>
      <c r="V550" s="60" t="str">
        <f t="shared" si="1"/>
        <v>kricketune</v>
      </c>
    </row>
    <row r="551" ht="31.5" customHeight="1">
      <c r="A551" s="42">
        <v>550.0</v>
      </c>
      <c r="B551" s="42">
        <v>1.0</v>
      </c>
      <c r="C551" s="42">
        <v>20.0</v>
      </c>
      <c r="D551" s="42">
        <v>23.0</v>
      </c>
      <c r="E551" s="42">
        <v>4.0</v>
      </c>
      <c r="F551" s="42">
        <v>5.0</v>
      </c>
      <c r="G551" s="43" t="str">
        <f>ifna(VLookup(V551,Shiny!B:C, 2, 0),"")</f>
        <v/>
      </c>
      <c r="H551" s="64" t="s">
        <v>519</v>
      </c>
      <c r="I551" s="65">
        <v>402.0</v>
      </c>
      <c r="J551" s="47">
        <f>IFNA(VLOOKUP(V551,'Imported Index'!A:B,2,0),1)</f>
        <v>1</v>
      </c>
      <c r="K551" s="67"/>
      <c r="L551" s="44"/>
      <c r="M551" s="48" t="str">
        <f>ifna(IMAGE("https://pokejungle.net/sprites/typeico/"&amp;lower(VLookup(V551,Type!C:E, 2, 0)&amp;".png")),"")</f>
        <v/>
      </c>
      <c r="N551" s="48" t="str">
        <f>ifna(IMAGE("https://pokejungle.net/sprites/typeico/"&amp;lower(VLookup(V551,Type!C:E, 3, 0)&amp;".png")),"")</f>
        <v/>
      </c>
      <c r="O551" s="66"/>
      <c r="P551" s="42" t="s">
        <v>80</v>
      </c>
      <c r="Q551" s="49" t="str">
        <f>ifna(VLookup(V551, Dex!F:K, 3, 0),"")</f>
        <v/>
      </c>
      <c r="R551" s="49">
        <f>ifna(VLookup(V551, Dex!F:K, 4, 0),"")</f>
        <v>402</v>
      </c>
      <c r="S551" s="50">
        <f>ifna(VLookup(V551, Dex!F:K, 5, 0),"")</f>
        <v>40</v>
      </c>
      <c r="T551" s="49" t="str">
        <f>ifna(VLookup(V551, Dex!F:K, 6, 0),"")</f>
        <v>P034</v>
      </c>
      <c r="U551" s="51" t="str">
        <f>ifna(VLookup(V551, Dex!F:L, 7, 0),"")</f>
        <v/>
      </c>
      <c r="V551" s="66" t="str">
        <f t="shared" si="1"/>
        <v>kricketune-f</v>
      </c>
    </row>
    <row r="552" ht="31.5" customHeight="1">
      <c r="A552" s="52">
        <v>551.0</v>
      </c>
      <c r="B552" s="52">
        <v>1.0</v>
      </c>
      <c r="C552" s="52">
        <v>20.0</v>
      </c>
      <c r="D552" s="52">
        <v>24.0</v>
      </c>
      <c r="E552" s="52">
        <v>4.0</v>
      </c>
      <c r="F552" s="52">
        <v>6.0</v>
      </c>
      <c r="G552" s="53" t="str">
        <f>ifna(VLookup(V552,Shiny!B:C, 2, 0),"")</f>
        <v/>
      </c>
      <c r="H552" s="54" t="s">
        <v>520</v>
      </c>
      <c r="I552" s="55">
        <v>403.0</v>
      </c>
      <c r="J552" s="56">
        <f>IFNA(VLOOKUP(V552,'Imported Index'!A:B,2,0),1)</f>
        <v>1</v>
      </c>
      <c r="K552" s="68"/>
      <c r="L552" s="58"/>
      <c r="M552" s="59" t="str">
        <f>ifna(IMAGE("https://pokejungle.net/sprites/typeico/"&amp;lower(VLookup(V552,Type!C:E, 2, 0)&amp;".png")),"")</f>
        <v/>
      </c>
      <c r="N552" s="59" t="str">
        <f>ifna(IMAGE("https://pokejungle.net/sprites/typeico/"&amp;lower(VLookup(V552,Type!C:E, 3, 0)&amp;".png")),"")</f>
        <v/>
      </c>
      <c r="O552" s="60"/>
      <c r="P552" s="60"/>
      <c r="Q552" s="61" t="str">
        <f>ifna(VLookup(V552, Dex!F:K, 3, 0),"")</f>
        <v>A025</v>
      </c>
      <c r="R552" s="61">
        <f>ifna(VLookup(V552, Dex!F:K, 4, 0),"")</f>
        <v>403</v>
      </c>
      <c r="S552" s="62">
        <f>ifna(VLookup(V552, Dex!F:K, 5, 0),"")</f>
        <v>15</v>
      </c>
      <c r="T552" s="61" t="str">
        <f>ifna(VLookup(V552, Dex!F:K, 6, 0),"")</f>
        <v>P094</v>
      </c>
      <c r="U552" s="63" t="str">
        <f>ifna(VLookup(V552, Dex!F:L, 7, 0),"")</f>
        <v/>
      </c>
      <c r="V552" s="60" t="str">
        <f t="shared" si="1"/>
        <v>shinx</v>
      </c>
    </row>
    <row r="553" ht="31.5" customHeight="1">
      <c r="A553" s="42">
        <v>552.0</v>
      </c>
      <c r="B553" s="42">
        <v>1.0</v>
      </c>
      <c r="C553" s="42">
        <v>20.0</v>
      </c>
      <c r="D553" s="42">
        <v>25.0</v>
      </c>
      <c r="E553" s="42">
        <v>5.0</v>
      </c>
      <c r="F553" s="42">
        <v>1.0</v>
      </c>
      <c r="G553" s="43" t="str">
        <f>ifna(VLookup(V553,Shiny!B:C, 2, 0),"")</f>
        <v/>
      </c>
      <c r="H553" s="64" t="s">
        <v>520</v>
      </c>
      <c r="I553" s="65">
        <v>403.0</v>
      </c>
      <c r="J553" s="47">
        <f>IFNA(VLOOKUP(V553,'Imported Index'!A:B,2,0),1)</f>
        <v>1</v>
      </c>
      <c r="K553" s="69"/>
      <c r="L553" s="44"/>
      <c r="M553" s="48" t="str">
        <f>ifna(IMAGE("https://pokejungle.net/sprites/typeico/"&amp;lower(VLookup(V553,Type!C:E, 2, 0)&amp;".png")),"")</f>
        <v/>
      </c>
      <c r="N553" s="48" t="str">
        <f>ifna(IMAGE("https://pokejungle.net/sprites/typeico/"&amp;lower(VLookup(V553,Type!C:E, 3, 0)&amp;".png")),"")</f>
        <v/>
      </c>
      <c r="O553" s="66"/>
      <c r="P553" s="42" t="s">
        <v>80</v>
      </c>
      <c r="Q553" s="49" t="str">
        <f>ifna(VLookup(V553, Dex!F:K, 3, 0),"")</f>
        <v>A025</v>
      </c>
      <c r="R553" s="49">
        <f>ifna(VLookup(V553, Dex!F:K, 4, 0),"")</f>
        <v>403</v>
      </c>
      <c r="S553" s="50">
        <f>ifna(VLookup(V553, Dex!F:K, 5, 0),"")</f>
        <v>15</v>
      </c>
      <c r="T553" s="49" t="str">
        <f>ifna(VLookup(V553, Dex!F:K, 6, 0),"")</f>
        <v>P094</v>
      </c>
      <c r="U553" s="51" t="str">
        <f>ifna(VLookup(V553, Dex!F:L, 7, 0),"")</f>
        <v/>
      </c>
      <c r="V553" s="66" t="str">
        <f t="shared" si="1"/>
        <v>shinx-f</v>
      </c>
    </row>
    <row r="554" ht="31.5" customHeight="1">
      <c r="A554" s="52">
        <v>553.0</v>
      </c>
      <c r="B554" s="52">
        <v>1.0</v>
      </c>
      <c r="C554" s="52">
        <v>20.0</v>
      </c>
      <c r="D554" s="52">
        <v>26.0</v>
      </c>
      <c r="E554" s="52">
        <v>5.0</v>
      </c>
      <c r="F554" s="52">
        <v>2.0</v>
      </c>
      <c r="G554" s="53" t="str">
        <f>ifna(VLookup(V554,Shiny!B:C, 2, 0),"")</f>
        <v/>
      </c>
      <c r="H554" s="54" t="s">
        <v>521</v>
      </c>
      <c r="I554" s="55">
        <v>404.0</v>
      </c>
      <c r="J554" s="56">
        <f>IFNA(VLOOKUP(V554,'Imported Index'!A:B,2,0),1)</f>
        <v>1</v>
      </c>
      <c r="K554" s="68"/>
      <c r="L554" s="58"/>
      <c r="M554" s="59" t="str">
        <f>ifna(IMAGE("https://pokejungle.net/sprites/typeico/"&amp;lower(VLookup(V554,Type!C:E, 2, 0)&amp;".png")),"")</f>
        <v/>
      </c>
      <c r="N554" s="59" t="str">
        <f>ifna(IMAGE("https://pokejungle.net/sprites/typeico/"&amp;lower(VLookup(V554,Type!C:E, 3, 0)&amp;".png")),"")</f>
        <v/>
      </c>
      <c r="O554" s="60"/>
      <c r="P554" s="60"/>
      <c r="Q554" s="61" t="str">
        <f>ifna(VLookup(V554, Dex!F:K, 3, 0),"")</f>
        <v>A026</v>
      </c>
      <c r="R554" s="61">
        <f>ifna(VLookup(V554, Dex!F:K, 4, 0),"")</f>
        <v>404</v>
      </c>
      <c r="S554" s="62">
        <f>ifna(VLookup(V554, Dex!F:K, 5, 0),"")</f>
        <v>16</v>
      </c>
      <c r="T554" s="61" t="str">
        <f>ifna(VLookup(V554, Dex!F:K, 6, 0),"")</f>
        <v>P095</v>
      </c>
      <c r="U554" s="63" t="str">
        <f>ifna(VLookup(V554, Dex!F:L, 7, 0),"")</f>
        <v/>
      </c>
      <c r="V554" s="60" t="str">
        <f t="shared" si="1"/>
        <v>luxio</v>
      </c>
    </row>
    <row r="555" ht="31.5" customHeight="1">
      <c r="A555" s="42">
        <v>554.0</v>
      </c>
      <c r="B555" s="42">
        <v>1.0</v>
      </c>
      <c r="C555" s="42">
        <v>20.0</v>
      </c>
      <c r="D555" s="42">
        <v>27.0</v>
      </c>
      <c r="E555" s="42">
        <v>5.0</v>
      </c>
      <c r="F555" s="42">
        <v>3.0</v>
      </c>
      <c r="G555" s="43" t="str">
        <f>ifna(VLookup(V555,Shiny!B:C, 2, 0),"")</f>
        <v/>
      </c>
      <c r="H555" s="64" t="s">
        <v>521</v>
      </c>
      <c r="I555" s="65">
        <v>404.0</v>
      </c>
      <c r="J555" s="47">
        <f>IFNA(VLOOKUP(V555,'Imported Index'!A:B,2,0),1)</f>
        <v>1</v>
      </c>
      <c r="K555" s="69"/>
      <c r="L555" s="44"/>
      <c r="M555" s="48" t="str">
        <f>ifna(IMAGE("https://pokejungle.net/sprites/typeico/"&amp;lower(VLookup(V555,Type!C:E, 2, 0)&amp;".png")),"")</f>
        <v/>
      </c>
      <c r="N555" s="48" t="str">
        <f>ifna(IMAGE("https://pokejungle.net/sprites/typeico/"&amp;lower(VLookup(V555,Type!C:E, 3, 0)&amp;".png")),"")</f>
        <v/>
      </c>
      <c r="O555" s="66"/>
      <c r="P555" s="42" t="s">
        <v>80</v>
      </c>
      <c r="Q555" s="49" t="str">
        <f>ifna(VLookup(V555, Dex!F:K, 3, 0),"")</f>
        <v>A026</v>
      </c>
      <c r="R555" s="49">
        <f>ifna(VLookup(V555, Dex!F:K, 4, 0),"")</f>
        <v>404</v>
      </c>
      <c r="S555" s="50">
        <f>ifna(VLookup(V555, Dex!F:K, 5, 0),"")</f>
        <v>16</v>
      </c>
      <c r="T555" s="49" t="str">
        <f>ifna(VLookup(V555, Dex!F:K, 6, 0),"")</f>
        <v>P095</v>
      </c>
      <c r="U555" s="51" t="str">
        <f>ifna(VLookup(V555, Dex!F:L, 7, 0),"")</f>
        <v/>
      </c>
      <c r="V555" s="66" t="str">
        <f t="shared" si="1"/>
        <v>luxio-f</v>
      </c>
    </row>
    <row r="556" ht="31.5" customHeight="1">
      <c r="A556" s="52">
        <v>555.0</v>
      </c>
      <c r="B556" s="52">
        <v>1.0</v>
      </c>
      <c r="C556" s="52">
        <v>20.0</v>
      </c>
      <c r="D556" s="52">
        <v>28.0</v>
      </c>
      <c r="E556" s="52">
        <v>5.0</v>
      </c>
      <c r="F556" s="52">
        <v>4.0</v>
      </c>
      <c r="G556" s="53" t="str">
        <f>ifna(VLookup(V556,Shiny!B:C, 2, 0),"")</f>
        <v/>
      </c>
      <c r="H556" s="54" t="s">
        <v>522</v>
      </c>
      <c r="I556" s="55">
        <v>405.0</v>
      </c>
      <c r="J556" s="56">
        <f>IFNA(VLOOKUP(V556,'Imported Index'!A:B,2,0),1)</f>
        <v>1</v>
      </c>
      <c r="K556" s="68"/>
      <c r="L556" s="58"/>
      <c r="M556" s="59" t="str">
        <f>ifna(IMAGE("https://pokejungle.net/sprites/typeico/"&amp;lower(VLookup(V556,Type!C:E, 2, 0)&amp;".png")),"")</f>
        <v/>
      </c>
      <c r="N556" s="59" t="str">
        <f>ifna(IMAGE("https://pokejungle.net/sprites/typeico/"&amp;lower(VLookup(V556,Type!C:E, 3, 0)&amp;".png")),"")</f>
        <v/>
      </c>
      <c r="O556" s="60"/>
      <c r="P556" s="60"/>
      <c r="Q556" s="61" t="str">
        <f>ifna(VLookup(V556, Dex!F:K, 3, 0),"")</f>
        <v>A027</v>
      </c>
      <c r="R556" s="61">
        <f>ifna(VLookup(V556, Dex!F:K, 4, 0),"")</f>
        <v>405</v>
      </c>
      <c r="S556" s="62">
        <f>ifna(VLookup(V556, Dex!F:K, 5, 0),"")</f>
        <v>17</v>
      </c>
      <c r="T556" s="61" t="str">
        <f>ifna(VLookup(V556, Dex!F:K, 6, 0),"")</f>
        <v>P096</v>
      </c>
      <c r="U556" s="63" t="str">
        <f>ifna(VLookup(V556, Dex!F:L, 7, 0),"")</f>
        <v/>
      </c>
      <c r="V556" s="60" t="str">
        <f t="shared" si="1"/>
        <v>luxray</v>
      </c>
    </row>
    <row r="557" ht="31.5" customHeight="1">
      <c r="A557" s="42">
        <v>556.0</v>
      </c>
      <c r="B557" s="42">
        <v>1.0</v>
      </c>
      <c r="C557" s="42">
        <v>20.0</v>
      </c>
      <c r="D557" s="42">
        <v>29.0</v>
      </c>
      <c r="E557" s="42">
        <v>5.0</v>
      </c>
      <c r="F557" s="42">
        <v>5.0</v>
      </c>
      <c r="G557" s="43" t="str">
        <f>ifna(VLookup(V557,Shiny!B:C, 2, 0),"")</f>
        <v/>
      </c>
      <c r="H557" s="64" t="s">
        <v>522</v>
      </c>
      <c r="I557" s="65">
        <v>405.0</v>
      </c>
      <c r="J557" s="47">
        <f>IFNA(VLOOKUP(V557,'Imported Index'!A:B,2,0),1)</f>
        <v>1</v>
      </c>
      <c r="K557" s="69"/>
      <c r="L557" s="44"/>
      <c r="M557" s="48" t="str">
        <f>ifna(IMAGE("https://pokejungle.net/sprites/typeico/"&amp;lower(VLookup(V557,Type!C:E, 2, 0)&amp;".png")),"")</f>
        <v/>
      </c>
      <c r="N557" s="48" t="str">
        <f>ifna(IMAGE("https://pokejungle.net/sprites/typeico/"&amp;lower(VLookup(V557,Type!C:E, 3, 0)&amp;".png")),"")</f>
        <v/>
      </c>
      <c r="O557" s="66"/>
      <c r="P557" s="42" t="s">
        <v>80</v>
      </c>
      <c r="Q557" s="49" t="str">
        <f>ifna(VLookup(V557, Dex!F:K, 3, 0),"")</f>
        <v>A027</v>
      </c>
      <c r="R557" s="49">
        <f>ifna(VLookup(V557, Dex!F:K, 4, 0),"")</f>
        <v>405</v>
      </c>
      <c r="S557" s="50">
        <f>ifna(VLookup(V557, Dex!F:K, 5, 0),"")</f>
        <v>17</v>
      </c>
      <c r="T557" s="49" t="str">
        <f>ifna(VLookup(V557, Dex!F:K, 6, 0),"")</f>
        <v>P096</v>
      </c>
      <c r="U557" s="51" t="str">
        <f>ifna(VLookup(V557, Dex!F:L, 7, 0),"")</f>
        <v/>
      </c>
      <c r="V557" s="66" t="str">
        <f t="shared" si="1"/>
        <v>luxray-f</v>
      </c>
    </row>
    <row r="558" ht="31.5" customHeight="1">
      <c r="A558" s="52">
        <v>557.0</v>
      </c>
      <c r="B558" s="52">
        <v>1.0</v>
      </c>
      <c r="C558" s="52">
        <v>20.0</v>
      </c>
      <c r="D558" s="52">
        <v>30.0</v>
      </c>
      <c r="E558" s="52">
        <v>5.0</v>
      </c>
      <c r="F558" s="52">
        <v>6.0</v>
      </c>
      <c r="G558" s="53" t="str">
        <f>ifna(VLookup(V558,Shiny!B:C, 2, 0),"")</f>
        <v/>
      </c>
      <c r="H558" s="54" t="s">
        <v>523</v>
      </c>
      <c r="I558" s="55">
        <v>406.0</v>
      </c>
      <c r="J558" s="56">
        <f>IFNA(VLOOKUP(V558,'Imported Index'!A:B,2,0),1)</f>
        <v>1</v>
      </c>
      <c r="K558" s="58"/>
      <c r="L558" s="58"/>
      <c r="M558" s="59" t="str">
        <f>ifna(IMAGE("https://pokejungle.net/sprites/typeico/"&amp;lower(VLookup(V558,Type!C:E, 2, 0)&amp;".png")),"")</f>
        <v/>
      </c>
      <c r="N558" s="59" t="str">
        <f>ifna(IMAGE("https://pokejungle.net/sprites/typeico/"&amp;lower(VLookup(V558,Type!C:E, 3, 0)&amp;".png")),"")</f>
        <v/>
      </c>
      <c r="O558" s="60"/>
      <c r="P558" s="60"/>
      <c r="Q558" s="61">
        <f>ifna(VLookup(V558, Dex!F:K, 3, 0),"")</f>
        <v>59</v>
      </c>
      <c r="R558" s="61">
        <f>ifna(VLookup(V558, Dex!F:K, 4, 0),"")</f>
        <v>406</v>
      </c>
      <c r="S558" s="62">
        <f>ifna(VLookup(V558, Dex!F:K, 5, 0),"")</f>
        <v>89</v>
      </c>
      <c r="T558" s="61" t="str">
        <f>ifna(VLookup(V558, Dex!F:K, 6, 0),"")</f>
        <v/>
      </c>
      <c r="U558" s="63">
        <f>ifna(VLookup(V558, Dex!F:L, 7, 0),"")</f>
        <v>29</v>
      </c>
      <c r="V558" s="60" t="str">
        <f t="shared" si="1"/>
        <v>budew</v>
      </c>
    </row>
    <row r="559" ht="31.5" customHeight="1">
      <c r="A559" s="42">
        <v>558.0</v>
      </c>
      <c r="B559" s="42">
        <v>1.0</v>
      </c>
      <c r="C559" s="42">
        <v>21.0</v>
      </c>
      <c r="D559" s="42">
        <v>1.0</v>
      </c>
      <c r="E559" s="42">
        <v>1.0</v>
      </c>
      <c r="F559" s="42">
        <v>1.0</v>
      </c>
      <c r="G559" s="43" t="str">
        <f>ifna(VLookup(V559,Shiny!B:C, 2, 0),"")</f>
        <v/>
      </c>
      <c r="H559" s="64" t="s">
        <v>524</v>
      </c>
      <c r="I559" s="65">
        <v>407.0</v>
      </c>
      <c r="J559" s="47">
        <f>IFNA(VLOOKUP(V559,'Imported Index'!A:B,2,0),1)</f>
        <v>1</v>
      </c>
      <c r="K559" s="44"/>
      <c r="L559" s="44"/>
      <c r="M559" s="48" t="str">
        <f>ifna(IMAGE("https://pokejungle.net/sprites/typeico/"&amp;lower(VLookup(V559,Type!C:E, 2, 0)&amp;".png")),"")</f>
        <v/>
      </c>
      <c r="N559" s="48" t="str">
        <f>ifna(IMAGE("https://pokejungle.net/sprites/typeico/"&amp;lower(VLookup(V559,Type!C:E, 3, 0)&amp;".png")),"")</f>
        <v/>
      </c>
      <c r="O559" s="66"/>
      <c r="P559" s="66"/>
      <c r="Q559" s="49">
        <f>ifna(VLookup(V559, Dex!F:K, 3, 0),"")</f>
        <v>61</v>
      </c>
      <c r="R559" s="49">
        <f>ifna(VLookup(V559, Dex!F:K, 4, 0),"")</f>
        <v>407</v>
      </c>
      <c r="S559" s="50">
        <f>ifna(VLookup(V559, Dex!F:K, 5, 0),"")</f>
        <v>91</v>
      </c>
      <c r="T559" s="49" t="str">
        <f>ifna(VLookup(V559, Dex!F:K, 6, 0),"")</f>
        <v/>
      </c>
      <c r="U559" s="51">
        <f>ifna(VLookup(V559, Dex!F:L, 7, 0),"")</f>
        <v>31</v>
      </c>
      <c r="V559" s="66" t="str">
        <f t="shared" si="1"/>
        <v>roserade</v>
      </c>
    </row>
    <row r="560" ht="31.5" customHeight="1">
      <c r="A560" s="52">
        <v>559.0</v>
      </c>
      <c r="B560" s="52">
        <v>1.0</v>
      </c>
      <c r="C560" s="52">
        <v>21.0</v>
      </c>
      <c r="D560" s="52">
        <v>2.0</v>
      </c>
      <c r="E560" s="52">
        <v>1.0</v>
      </c>
      <c r="F560" s="52">
        <v>2.0</v>
      </c>
      <c r="G560" s="53" t="str">
        <f>ifna(VLookup(V560,Shiny!B:C, 2, 0),"")</f>
        <v/>
      </c>
      <c r="H560" s="54" t="s">
        <v>524</v>
      </c>
      <c r="I560" s="55">
        <v>407.0</v>
      </c>
      <c r="J560" s="56">
        <f>IFNA(VLOOKUP(V560,'Imported Index'!A:B,2,0),1)</f>
        <v>1</v>
      </c>
      <c r="K560" s="58"/>
      <c r="L560" s="58"/>
      <c r="M560" s="59" t="str">
        <f>ifna(IMAGE("https://pokejungle.net/sprites/typeico/"&amp;lower(VLookup(V560,Type!C:E, 2, 0)&amp;".png")),"")</f>
        <v/>
      </c>
      <c r="N560" s="59" t="str">
        <f>ifna(IMAGE("https://pokejungle.net/sprites/typeico/"&amp;lower(VLookup(V560,Type!C:E, 3, 0)&amp;".png")),"")</f>
        <v/>
      </c>
      <c r="O560" s="60"/>
      <c r="P560" s="52" t="s">
        <v>80</v>
      </c>
      <c r="Q560" s="61">
        <f>ifna(VLookup(V560, Dex!F:K, 3, 0),"")</f>
        <v>61</v>
      </c>
      <c r="R560" s="61">
        <f>ifna(VLookup(V560, Dex!F:K, 4, 0),"")</f>
        <v>407</v>
      </c>
      <c r="S560" s="62">
        <f>ifna(VLookup(V560, Dex!F:K, 5, 0),"")</f>
        <v>91</v>
      </c>
      <c r="T560" s="61" t="str">
        <f>ifna(VLookup(V560, Dex!F:K, 6, 0),"")</f>
        <v/>
      </c>
      <c r="U560" s="63">
        <f>ifna(VLookup(V560, Dex!F:L, 7, 0),"")</f>
        <v>31</v>
      </c>
      <c r="V560" s="60" t="str">
        <f t="shared" si="1"/>
        <v>roserade-f</v>
      </c>
    </row>
    <row r="561" ht="31.5" customHeight="1">
      <c r="A561" s="42">
        <v>560.0</v>
      </c>
      <c r="B561" s="42">
        <v>1.0</v>
      </c>
      <c r="C561" s="42">
        <v>21.0</v>
      </c>
      <c r="D561" s="42">
        <v>3.0</v>
      </c>
      <c r="E561" s="42">
        <v>1.0</v>
      </c>
      <c r="F561" s="42">
        <v>3.0</v>
      </c>
      <c r="G561" s="43" t="str">
        <f>ifna(VLookup(V561,Shiny!B:C, 2, 0),"")</f>
        <v/>
      </c>
      <c r="H561" s="64" t="s">
        <v>525</v>
      </c>
      <c r="I561" s="65">
        <v>408.0</v>
      </c>
      <c r="J561" s="47">
        <f>IFNA(VLOOKUP(V561,'Imported Index'!A:B,2,0),1)</f>
        <v>1</v>
      </c>
      <c r="K561" s="44"/>
      <c r="L561" s="44"/>
      <c r="M561" s="48" t="str">
        <f>ifna(IMAGE("https://pokejungle.net/sprites/typeico/"&amp;lower(VLookup(V561,Type!C:E, 2, 0)&amp;".png")),"")</f>
        <v/>
      </c>
      <c r="N561" s="48" t="str">
        <f>ifna(IMAGE("https://pokejungle.net/sprites/typeico/"&amp;lower(VLookup(V561,Type!C:E, 3, 0)&amp;".png")),"")</f>
        <v/>
      </c>
      <c r="O561" s="66"/>
      <c r="P561" s="66"/>
      <c r="Q561" s="49" t="str">
        <f>ifna(VLookup(V561, Dex!F:K, 3, 0),"")</f>
        <v/>
      </c>
      <c r="R561" s="49">
        <f>ifna(VLookup(V561, Dex!F:K, 4, 0),"")</f>
        <v>408</v>
      </c>
      <c r="S561" s="50">
        <f>ifna(VLookup(V561, Dex!F:K, 5, 0),"")</f>
        <v>208</v>
      </c>
      <c r="T561" s="49" t="str">
        <f>ifna(VLookup(V561, Dex!F:K, 6, 0),"")</f>
        <v>B107</v>
      </c>
      <c r="U561" s="51" t="str">
        <f>ifna(VLookup(V561, Dex!F:L, 7, 0),"")</f>
        <v/>
      </c>
      <c r="V561" s="66" t="str">
        <f t="shared" si="1"/>
        <v>cranidos</v>
      </c>
    </row>
    <row r="562" ht="31.5" customHeight="1">
      <c r="A562" s="52">
        <v>561.0</v>
      </c>
      <c r="B562" s="52">
        <v>1.0</v>
      </c>
      <c r="C562" s="52">
        <v>21.0</v>
      </c>
      <c r="D562" s="52">
        <v>4.0</v>
      </c>
      <c r="E562" s="52">
        <v>1.0</v>
      </c>
      <c r="F562" s="52">
        <v>4.0</v>
      </c>
      <c r="G562" s="53" t="str">
        <f>ifna(VLookup(V562,Shiny!B:C, 2, 0),"")</f>
        <v/>
      </c>
      <c r="H562" s="54" t="s">
        <v>526</v>
      </c>
      <c r="I562" s="55">
        <v>409.0</v>
      </c>
      <c r="J562" s="56">
        <f>IFNA(VLOOKUP(V562,'Imported Index'!A:B,2,0),1)</f>
        <v>1</v>
      </c>
      <c r="K562" s="58"/>
      <c r="L562" s="58"/>
      <c r="M562" s="59" t="str">
        <f>ifna(IMAGE("https://pokejungle.net/sprites/typeico/"&amp;lower(VLookup(V562,Type!C:E, 2, 0)&amp;".png")),"")</f>
        <v/>
      </c>
      <c r="N562" s="59" t="str">
        <f>ifna(IMAGE("https://pokejungle.net/sprites/typeico/"&amp;lower(VLookup(V562,Type!C:E, 3, 0)&amp;".png")),"")</f>
        <v/>
      </c>
      <c r="O562" s="60"/>
      <c r="P562" s="60"/>
      <c r="Q562" s="61" t="str">
        <f>ifna(VLookup(V562, Dex!F:K, 3, 0),"")</f>
        <v/>
      </c>
      <c r="R562" s="61">
        <f>ifna(VLookup(V562, Dex!F:K, 4, 0),"")</f>
        <v>409</v>
      </c>
      <c r="S562" s="62">
        <f>ifna(VLookup(V562, Dex!F:K, 5, 0),"")</f>
        <v>209</v>
      </c>
      <c r="T562" s="61" t="str">
        <f>ifna(VLookup(V562, Dex!F:K, 6, 0),"")</f>
        <v>B108</v>
      </c>
      <c r="U562" s="63" t="str">
        <f>ifna(VLookup(V562, Dex!F:L, 7, 0),"")</f>
        <v/>
      </c>
      <c r="V562" s="60" t="str">
        <f t="shared" si="1"/>
        <v>rampardos</v>
      </c>
    </row>
    <row r="563" ht="31.5" customHeight="1">
      <c r="A563" s="42">
        <v>562.0</v>
      </c>
      <c r="B563" s="42">
        <v>1.0</v>
      </c>
      <c r="C563" s="42">
        <v>21.0</v>
      </c>
      <c r="D563" s="42">
        <v>5.0</v>
      </c>
      <c r="E563" s="42">
        <v>1.0</v>
      </c>
      <c r="F563" s="42">
        <v>5.0</v>
      </c>
      <c r="G563" s="43" t="str">
        <f>ifna(VLookup(V563,Shiny!B:C, 2, 0),"")</f>
        <v/>
      </c>
      <c r="H563" s="64" t="s">
        <v>527</v>
      </c>
      <c r="I563" s="65">
        <v>410.0</v>
      </c>
      <c r="J563" s="47">
        <f>IFNA(VLOOKUP(V563,'Imported Index'!A:B,2,0),1)</f>
        <v>1</v>
      </c>
      <c r="K563" s="44"/>
      <c r="L563" s="44"/>
      <c r="M563" s="48" t="str">
        <f>ifna(IMAGE("https://pokejungle.net/sprites/typeico/"&amp;lower(VLookup(V563,Type!C:E, 2, 0)&amp;".png")),"")</f>
        <v/>
      </c>
      <c r="N563" s="48" t="str">
        <f>ifna(IMAGE("https://pokejungle.net/sprites/typeico/"&amp;lower(VLookup(V563,Type!C:E, 3, 0)&amp;".png")),"")</f>
        <v/>
      </c>
      <c r="O563" s="66"/>
      <c r="P563" s="66"/>
      <c r="Q563" s="49" t="str">
        <f>ifna(VLookup(V563, Dex!F:K, 3, 0),"")</f>
        <v/>
      </c>
      <c r="R563" s="49">
        <f>ifna(VLookup(V563, Dex!F:K, 4, 0),"")</f>
        <v>410</v>
      </c>
      <c r="S563" s="50">
        <f>ifna(VLookup(V563, Dex!F:K, 5, 0),"")</f>
        <v>210</v>
      </c>
      <c r="T563" s="49" t="str">
        <f>ifna(VLookup(V563, Dex!F:K, 6, 0),"")</f>
        <v>B109</v>
      </c>
      <c r="U563" s="51" t="str">
        <f>ifna(VLookup(V563, Dex!F:L, 7, 0),"")</f>
        <v/>
      </c>
      <c r="V563" s="66" t="str">
        <f t="shared" si="1"/>
        <v>shieldon</v>
      </c>
    </row>
    <row r="564" ht="31.5" customHeight="1">
      <c r="A564" s="52">
        <v>563.0</v>
      </c>
      <c r="B564" s="52">
        <v>1.0</v>
      </c>
      <c r="C564" s="52">
        <v>21.0</v>
      </c>
      <c r="D564" s="52">
        <v>6.0</v>
      </c>
      <c r="E564" s="52">
        <v>1.0</v>
      </c>
      <c r="F564" s="52">
        <v>6.0</v>
      </c>
      <c r="G564" s="53" t="str">
        <f>ifna(VLookup(V564,Shiny!B:C, 2, 0),"")</f>
        <v/>
      </c>
      <c r="H564" s="54" t="s">
        <v>528</v>
      </c>
      <c r="I564" s="55">
        <v>411.0</v>
      </c>
      <c r="J564" s="56">
        <f>IFNA(VLOOKUP(V564,'Imported Index'!A:B,2,0),1)</f>
        <v>1</v>
      </c>
      <c r="K564" s="58"/>
      <c r="L564" s="58"/>
      <c r="M564" s="59" t="str">
        <f>ifna(IMAGE("https://pokejungle.net/sprites/typeico/"&amp;lower(VLookup(V564,Type!C:E, 2, 0)&amp;".png")),"")</f>
        <v/>
      </c>
      <c r="N564" s="59" t="str">
        <f>ifna(IMAGE("https://pokejungle.net/sprites/typeico/"&amp;lower(VLookup(V564,Type!C:E, 3, 0)&amp;".png")),"")</f>
        <v/>
      </c>
      <c r="O564" s="60"/>
      <c r="P564" s="60"/>
      <c r="Q564" s="61" t="str">
        <f>ifna(VLookup(V564, Dex!F:K, 3, 0),"")</f>
        <v/>
      </c>
      <c r="R564" s="61">
        <f>ifna(VLookup(V564, Dex!F:K, 4, 0),"")</f>
        <v>411</v>
      </c>
      <c r="S564" s="62">
        <f>ifna(VLookup(V564, Dex!F:K, 5, 0),"")</f>
        <v>211</v>
      </c>
      <c r="T564" s="61" t="str">
        <f>ifna(VLookup(V564, Dex!F:K, 6, 0),"")</f>
        <v>B110</v>
      </c>
      <c r="U564" s="63" t="str">
        <f>ifna(VLookup(V564, Dex!F:L, 7, 0),"")</f>
        <v/>
      </c>
      <c r="V564" s="60" t="str">
        <f t="shared" si="1"/>
        <v>bastiodon</v>
      </c>
    </row>
    <row r="565" ht="31.5" customHeight="1">
      <c r="A565" s="42">
        <v>564.0</v>
      </c>
      <c r="B565" s="42">
        <v>1.0</v>
      </c>
      <c r="C565" s="42">
        <v>21.0</v>
      </c>
      <c r="D565" s="42">
        <v>7.0</v>
      </c>
      <c r="E565" s="42">
        <v>2.0</v>
      </c>
      <c r="F565" s="42">
        <v>1.0</v>
      </c>
      <c r="G565" s="43" t="str">
        <f>ifna(VLookup(V565,Shiny!B:C, 2, 0),"")</f>
        <v/>
      </c>
      <c r="H565" s="64" t="s">
        <v>529</v>
      </c>
      <c r="I565" s="65">
        <v>412.0</v>
      </c>
      <c r="J565" s="47">
        <f>IFNA(VLOOKUP(V565,'Imported Index'!A:B,2,0),1)</f>
        <v>1</v>
      </c>
      <c r="K565" s="44"/>
      <c r="L565" s="44" t="s">
        <v>530</v>
      </c>
      <c r="M565" s="48" t="str">
        <f>ifna(IMAGE("https://pokejungle.net/sprites/typeico/"&amp;lower(VLookup(V565,Type!C:E, 2, 0)&amp;".png")),"")</f>
        <v/>
      </c>
      <c r="N565" s="48" t="str">
        <f>ifna(IMAGE("https://pokejungle.net/sprites/typeico/"&amp;lower(VLookup(V565,Type!C:E, 3, 0)&amp;".png")),"")</f>
        <v/>
      </c>
      <c r="O565" s="66"/>
      <c r="P565" s="66"/>
      <c r="Q565" s="49" t="str">
        <f>ifna(VLookup(V565, Dex!F:K, 3, 0),"")</f>
        <v/>
      </c>
      <c r="R565" s="49">
        <f>ifna(VLookup(V565, Dex!F:K, 4, 0),"")</f>
        <v>412</v>
      </c>
      <c r="S565" s="50">
        <f>ifna(VLookup(V565, Dex!F:K, 5, 0),"")</f>
        <v>43</v>
      </c>
      <c r="T565" s="49" t="str">
        <f>ifna(VLookup(V565, Dex!F:K, 6, 0),"")</f>
        <v/>
      </c>
      <c r="U565" s="51" t="str">
        <f>ifna(VLookup(V565, Dex!F:L, 7, 0),"")</f>
        <v/>
      </c>
      <c r="V565" s="66" t="str">
        <f t="shared" si="1"/>
        <v>burmy</v>
      </c>
    </row>
    <row r="566" ht="31.5" customHeight="1">
      <c r="A566" s="52">
        <v>565.0</v>
      </c>
      <c r="B566" s="52">
        <v>1.0</v>
      </c>
      <c r="C566" s="52">
        <v>21.0</v>
      </c>
      <c r="D566" s="52">
        <v>8.0</v>
      </c>
      <c r="E566" s="52">
        <v>2.0</v>
      </c>
      <c r="F566" s="52">
        <v>2.0</v>
      </c>
      <c r="G566" s="53" t="str">
        <f>ifna(VLookup(V566,Shiny!B:C, 2, 0),"")</f>
        <v/>
      </c>
      <c r="H566" s="54" t="s">
        <v>529</v>
      </c>
      <c r="I566" s="55">
        <v>412.0</v>
      </c>
      <c r="J566" s="56">
        <f>IFNA(VLOOKUP(V566,'Imported Index'!A:B,2,0),1)</f>
        <v>1</v>
      </c>
      <c r="K566" s="58"/>
      <c r="L566" s="58" t="s">
        <v>531</v>
      </c>
      <c r="M566" s="59" t="str">
        <f>ifna(IMAGE("https://pokejungle.net/sprites/typeico/"&amp;lower(VLookup(V566,Type!C:E, 2, 0)&amp;".png")),"")</f>
        <v/>
      </c>
      <c r="N566" s="59" t="str">
        <f>ifna(IMAGE("https://pokejungle.net/sprites/typeico/"&amp;lower(VLookup(V566,Type!C:E, 3, 0)&amp;".png")),"")</f>
        <v/>
      </c>
      <c r="O566" s="53">
        <v>-1.0</v>
      </c>
      <c r="P566" s="52"/>
      <c r="Q566" s="61" t="str">
        <f>ifna(VLookup(V566, Dex!F:K, 3, 0),"")</f>
        <v/>
      </c>
      <c r="R566" s="61">
        <f>ifna(VLookup(V566, Dex!F:K, 4, 0),"")</f>
        <v>412</v>
      </c>
      <c r="S566" s="62">
        <f>ifna(VLookup(V566, Dex!F:K, 5, 0),"")</f>
        <v>43</v>
      </c>
      <c r="T566" s="61" t="str">
        <f>ifna(VLookup(V566, Dex!F:K, 6, 0),"")</f>
        <v/>
      </c>
      <c r="U566" s="63" t="str">
        <f>ifna(VLookup(V566, Dex!F:L, 7, 0),"")</f>
        <v/>
      </c>
      <c r="V566" s="60" t="str">
        <f t="shared" si="1"/>
        <v>burmy-1</v>
      </c>
    </row>
    <row r="567" ht="31.5" customHeight="1">
      <c r="A567" s="42">
        <v>566.0</v>
      </c>
      <c r="B567" s="42">
        <v>1.0</v>
      </c>
      <c r="C567" s="42">
        <v>21.0</v>
      </c>
      <c r="D567" s="42">
        <v>9.0</v>
      </c>
      <c r="E567" s="42">
        <v>2.0</v>
      </c>
      <c r="F567" s="42">
        <v>3.0</v>
      </c>
      <c r="G567" s="43" t="str">
        <f>ifna(VLookup(V567,Shiny!B:C, 2, 0),"")</f>
        <v/>
      </c>
      <c r="H567" s="64" t="s">
        <v>529</v>
      </c>
      <c r="I567" s="65">
        <v>412.0</v>
      </c>
      <c r="J567" s="47">
        <f>IFNA(VLOOKUP(V567,'Imported Index'!A:B,2,0),1)</f>
        <v>1</v>
      </c>
      <c r="K567" s="44"/>
      <c r="L567" s="44" t="s">
        <v>532</v>
      </c>
      <c r="M567" s="48" t="str">
        <f>ifna(IMAGE("https://pokejungle.net/sprites/typeico/"&amp;lower(VLookup(V567,Type!C:E, 2, 0)&amp;".png")),"")</f>
        <v/>
      </c>
      <c r="N567" s="48" t="str">
        <f>ifna(IMAGE("https://pokejungle.net/sprites/typeico/"&amp;lower(VLookup(V567,Type!C:E, 3, 0)&amp;".png")),"")</f>
        <v/>
      </c>
      <c r="O567" s="43">
        <v>-2.0</v>
      </c>
      <c r="P567" s="42"/>
      <c r="Q567" s="49" t="str">
        <f>ifna(VLookup(V567, Dex!F:K, 3, 0),"")</f>
        <v/>
      </c>
      <c r="R567" s="49">
        <f>ifna(VLookup(V567, Dex!F:K, 4, 0),"")</f>
        <v>412</v>
      </c>
      <c r="S567" s="50">
        <f>ifna(VLookup(V567, Dex!F:K, 5, 0),"")</f>
        <v>43</v>
      </c>
      <c r="T567" s="49" t="str">
        <f>ifna(VLookup(V567, Dex!F:K, 6, 0),"")</f>
        <v/>
      </c>
      <c r="U567" s="51" t="str">
        <f>ifna(VLookup(V567, Dex!F:L, 7, 0),"")</f>
        <v/>
      </c>
      <c r="V567" s="66" t="str">
        <f t="shared" si="1"/>
        <v>burmy-2</v>
      </c>
    </row>
    <row r="568" ht="31.5" customHeight="1">
      <c r="A568" s="52">
        <v>567.0</v>
      </c>
      <c r="B568" s="52">
        <v>1.0</v>
      </c>
      <c r="C568" s="52">
        <v>21.0</v>
      </c>
      <c r="D568" s="52">
        <v>10.0</v>
      </c>
      <c r="E568" s="52">
        <v>2.0</v>
      </c>
      <c r="F568" s="52">
        <v>4.0</v>
      </c>
      <c r="G568" s="53" t="str">
        <f>ifna(VLookup(V568,Shiny!B:C, 2, 0),"")</f>
        <v/>
      </c>
      <c r="H568" s="54" t="s">
        <v>533</v>
      </c>
      <c r="I568" s="55">
        <v>413.0</v>
      </c>
      <c r="J568" s="56">
        <f>IFNA(VLOOKUP(V568,'Imported Index'!A:B,2,0),1)</f>
        <v>1</v>
      </c>
      <c r="K568" s="58"/>
      <c r="L568" s="58" t="s">
        <v>530</v>
      </c>
      <c r="M568" s="59" t="str">
        <f>ifna(IMAGE("https://pokejungle.net/sprites/typeico/"&amp;lower(VLookup(V568,Type!C:E, 2, 0)&amp;".png")),"")</f>
        <v/>
      </c>
      <c r="N568" s="59" t="str">
        <f>ifna(IMAGE("https://pokejungle.net/sprites/typeico/"&amp;lower(VLookup(V568,Type!C:E, 3, 0)&amp;".png")),"")</f>
        <v/>
      </c>
      <c r="O568" s="53"/>
      <c r="P568" s="60"/>
      <c r="Q568" s="61" t="str">
        <f>ifna(VLookup(V568, Dex!F:K, 3, 0),"")</f>
        <v/>
      </c>
      <c r="R568" s="61">
        <f>ifna(VLookup(V568, Dex!F:K, 4, 0),"")</f>
        <v>413</v>
      </c>
      <c r="S568" s="62">
        <f>ifna(VLookup(V568, Dex!F:K, 5, 0),"")</f>
        <v>44</v>
      </c>
      <c r="T568" s="61" t="str">
        <f>ifna(VLookup(V568, Dex!F:K, 6, 0),"")</f>
        <v/>
      </c>
      <c r="U568" s="63" t="str">
        <f>ifna(VLookup(V568, Dex!F:L, 7, 0),"")</f>
        <v/>
      </c>
      <c r="V568" s="60" t="str">
        <f t="shared" si="1"/>
        <v>wormadam</v>
      </c>
    </row>
    <row r="569" ht="31.5" customHeight="1">
      <c r="A569" s="42">
        <v>568.0</v>
      </c>
      <c r="B569" s="42">
        <v>1.0</v>
      </c>
      <c r="C569" s="42">
        <v>21.0</v>
      </c>
      <c r="D569" s="42">
        <v>11.0</v>
      </c>
      <c r="E569" s="42">
        <v>2.0</v>
      </c>
      <c r="F569" s="42">
        <v>5.0</v>
      </c>
      <c r="G569" s="43" t="str">
        <f>ifna(VLookup(V569,Shiny!B:C, 2, 0),"")</f>
        <v/>
      </c>
      <c r="H569" s="64" t="s">
        <v>533</v>
      </c>
      <c r="I569" s="65">
        <v>413.0</v>
      </c>
      <c r="J569" s="47">
        <f>IFNA(VLOOKUP(V569,'Imported Index'!A:B,2,0),1)</f>
        <v>1</v>
      </c>
      <c r="K569" s="44"/>
      <c r="L569" s="44" t="s">
        <v>531</v>
      </c>
      <c r="M569" s="48" t="str">
        <f>ifna(IMAGE("https://pokejungle.net/sprites/typeico/"&amp;lower(VLookup(V569,Type!C:E, 2, 0)&amp;".png")),"")</f>
        <v/>
      </c>
      <c r="N569" s="48" t="str">
        <f>ifna(IMAGE("https://pokejungle.net/sprites/typeico/"&amp;lower(VLookup(V569,Type!C:E, 3, 0)&amp;".png")),"")</f>
        <v/>
      </c>
      <c r="O569" s="43">
        <v>-1.0</v>
      </c>
      <c r="P569" s="42"/>
      <c r="Q569" s="49" t="str">
        <f>ifna(VLookup(V569, Dex!F:K, 3, 0),"")</f>
        <v/>
      </c>
      <c r="R569" s="49">
        <f>ifna(VLookup(V569, Dex!F:K, 4, 0),"")</f>
        <v>413</v>
      </c>
      <c r="S569" s="50">
        <f>ifna(VLookup(V569, Dex!F:K, 5, 0),"")</f>
        <v>44</v>
      </c>
      <c r="T569" s="49" t="str">
        <f>ifna(VLookup(V569, Dex!F:K, 6, 0),"")</f>
        <v/>
      </c>
      <c r="U569" s="51" t="str">
        <f>ifna(VLookup(V569, Dex!F:L, 7, 0),"")</f>
        <v/>
      </c>
      <c r="V569" s="66" t="str">
        <f t="shared" si="1"/>
        <v>wormadam-1</v>
      </c>
    </row>
    <row r="570" ht="31.5" customHeight="1">
      <c r="A570" s="52">
        <v>569.0</v>
      </c>
      <c r="B570" s="52">
        <v>1.0</v>
      </c>
      <c r="C570" s="52">
        <v>21.0</v>
      </c>
      <c r="D570" s="52">
        <v>12.0</v>
      </c>
      <c r="E570" s="52">
        <v>2.0</v>
      </c>
      <c r="F570" s="52">
        <v>6.0</v>
      </c>
      <c r="G570" s="53" t="str">
        <f>ifna(VLookup(V570,Shiny!B:C, 2, 0),"")</f>
        <v/>
      </c>
      <c r="H570" s="54" t="s">
        <v>533</v>
      </c>
      <c r="I570" s="55">
        <v>413.0</v>
      </c>
      <c r="J570" s="56">
        <f>IFNA(VLOOKUP(V570,'Imported Index'!A:B,2,0),1)</f>
        <v>1</v>
      </c>
      <c r="K570" s="58"/>
      <c r="L570" s="58" t="s">
        <v>532</v>
      </c>
      <c r="M570" s="59" t="str">
        <f>ifna(IMAGE("https://pokejungle.net/sprites/typeico/"&amp;lower(VLookup(V570,Type!C:E, 2, 0)&amp;".png")),"")</f>
        <v/>
      </c>
      <c r="N570" s="59" t="str">
        <f>ifna(IMAGE("https://pokejungle.net/sprites/typeico/"&amp;lower(VLookup(V570,Type!C:E, 3, 0)&amp;".png")),"")</f>
        <v/>
      </c>
      <c r="O570" s="53">
        <v>-2.0</v>
      </c>
      <c r="P570" s="52"/>
      <c r="Q570" s="61" t="str">
        <f>ifna(VLookup(V570, Dex!F:K, 3, 0),"")</f>
        <v/>
      </c>
      <c r="R570" s="61">
        <f>ifna(VLookup(V570, Dex!F:K, 4, 0),"")</f>
        <v>413</v>
      </c>
      <c r="S570" s="62">
        <f>ifna(VLookup(V570, Dex!F:K, 5, 0),"")</f>
        <v>44</v>
      </c>
      <c r="T570" s="61" t="str">
        <f>ifna(VLookup(V570, Dex!F:K, 6, 0),"")</f>
        <v/>
      </c>
      <c r="U570" s="63" t="str">
        <f>ifna(VLookup(V570, Dex!F:L, 7, 0),"")</f>
        <v/>
      </c>
      <c r="V570" s="60" t="str">
        <f t="shared" si="1"/>
        <v>wormadam-2</v>
      </c>
    </row>
    <row r="571" ht="31.5" customHeight="1">
      <c r="A571" s="42">
        <v>570.0</v>
      </c>
      <c r="B571" s="42">
        <v>1.0</v>
      </c>
      <c r="C571" s="42">
        <v>21.0</v>
      </c>
      <c r="D571" s="42">
        <v>13.0</v>
      </c>
      <c r="E571" s="42">
        <v>3.0</v>
      </c>
      <c r="F571" s="42">
        <v>1.0</v>
      </c>
      <c r="G571" s="43" t="str">
        <f>ifna(VLookup(V571,Shiny!B:C, 2, 0),"")</f>
        <v/>
      </c>
      <c r="H571" s="64" t="s">
        <v>534</v>
      </c>
      <c r="I571" s="65">
        <v>414.0</v>
      </c>
      <c r="J571" s="47">
        <f>IFNA(VLOOKUP(V571,'Imported Index'!A:B,2,0),1)</f>
        <v>1</v>
      </c>
      <c r="K571" s="44"/>
      <c r="L571" s="44"/>
      <c r="M571" s="48" t="str">
        <f>ifna(IMAGE("https://pokejungle.net/sprites/typeico/"&amp;lower(VLookup(V571,Type!C:E, 2, 0)&amp;".png")),"")</f>
        <v/>
      </c>
      <c r="N571" s="48" t="str">
        <f>ifna(IMAGE("https://pokejungle.net/sprites/typeico/"&amp;lower(VLookup(V571,Type!C:E, 3, 0)&amp;".png")),"")</f>
        <v/>
      </c>
      <c r="O571" s="66"/>
      <c r="P571" s="66"/>
      <c r="Q571" s="49" t="str">
        <f>ifna(VLookup(V571, Dex!F:K, 3, 0),"")</f>
        <v/>
      </c>
      <c r="R571" s="49">
        <f>ifna(VLookup(V571, Dex!F:K, 4, 0),"")</f>
        <v>414</v>
      </c>
      <c r="S571" s="50">
        <f>ifna(VLookup(V571, Dex!F:K, 5, 0),"")</f>
        <v>45</v>
      </c>
      <c r="T571" s="49" t="str">
        <f>ifna(VLookup(V571, Dex!F:K, 6, 0),"")</f>
        <v/>
      </c>
      <c r="U571" s="51" t="str">
        <f>ifna(VLookup(V571, Dex!F:L, 7, 0),"")</f>
        <v/>
      </c>
      <c r="V571" s="66" t="str">
        <f t="shared" si="1"/>
        <v>mothim</v>
      </c>
    </row>
    <row r="572" ht="31.5" customHeight="1">
      <c r="A572" s="52">
        <v>571.0</v>
      </c>
      <c r="B572" s="52">
        <v>1.0</v>
      </c>
      <c r="C572" s="52">
        <v>21.0</v>
      </c>
      <c r="D572" s="52">
        <v>14.0</v>
      </c>
      <c r="E572" s="52">
        <v>3.0</v>
      </c>
      <c r="F572" s="52">
        <v>2.0</v>
      </c>
      <c r="G572" s="53" t="str">
        <f>ifna(VLookup(V572,Shiny!B:C, 2, 0),"")</f>
        <v/>
      </c>
      <c r="H572" s="54" t="s">
        <v>535</v>
      </c>
      <c r="I572" s="55">
        <v>415.0</v>
      </c>
      <c r="J572" s="56">
        <f>IFNA(VLOOKUP(V572,'Imported Index'!A:B,2,0),1)</f>
        <v>1</v>
      </c>
      <c r="K572" s="68"/>
      <c r="L572" s="58"/>
      <c r="M572" s="59" t="str">
        <f>ifna(IMAGE("https://pokejungle.net/sprites/typeico/"&amp;lower(VLookup(V572,Type!C:E, 2, 0)&amp;".png")),"")</f>
        <v/>
      </c>
      <c r="N572" s="59" t="str">
        <f>ifna(IMAGE("https://pokejungle.net/sprites/typeico/"&amp;lower(VLookup(V572,Type!C:E, 3, 0)&amp;".png")),"")</f>
        <v/>
      </c>
      <c r="O572" s="60"/>
      <c r="P572" s="60"/>
      <c r="Q572" s="61">
        <f>ifna(VLookup(V572, Dex!F:K, 3, 0),"")</f>
        <v>116</v>
      </c>
      <c r="R572" s="61">
        <f>ifna(VLookup(V572, Dex!F:K, 4, 0),"")</f>
        <v>415</v>
      </c>
      <c r="S572" s="62">
        <f>ifna(VLookup(V572, Dex!F:K, 5, 0),"")</f>
        <v>70</v>
      </c>
      <c r="T572" s="61" t="str">
        <f>ifna(VLookup(V572, Dex!F:K, 6, 0),"")</f>
        <v>P038</v>
      </c>
      <c r="U572" s="63" t="str">
        <f>ifna(VLookup(V572, Dex!F:L, 7, 0),"")</f>
        <v/>
      </c>
      <c r="V572" s="60" t="str">
        <f t="shared" si="1"/>
        <v>combee</v>
      </c>
    </row>
    <row r="573" ht="31.5" customHeight="1">
      <c r="A573" s="42">
        <v>572.0</v>
      </c>
      <c r="B573" s="42">
        <v>1.0</v>
      </c>
      <c r="C573" s="42">
        <v>21.0</v>
      </c>
      <c r="D573" s="42">
        <v>15.0</v>
      </c>
      <c r="E573" s="42">
        <v>3.0</v>
      </c>
      <c r="F573" s="42">
        <v>3.0</v>
      </c>
      <c r="G573" s="43" t="str">
        <f>ifna(VLookup(V573,Shiny!B:C, 2, 0),"")</f>
        <v/>
      </c>
      <c r="H573" s="64" t="s">
        <v>535</v>
      </c>
      <c r="I573" s="65">
        <v>415.0</v>
      </c>
      <c r="J573" s="47">
        <f>IFNA(VLOOKUP(V573,'Imported Index'!A:B,2,0),1)</f>
        <v>1</v>
      </c>
      <c r="K573" s="69"/>
      <c r="L573" s="44"/>
      <c r="M573" s="48" t="str">
        <f>ifna(IMAGE("https://pokejungle.net/sprites/typeico/"&amp;lower(VLookup(V573,Type!C:E, 2, 0)&amp;".png")),"")</f>
        <v/>
      </c>
      <c r="N573" s="48" t="str">
        <f>ifna(IMAGE("https://pokejungle.net/sprites/typeico/"&amp;lower(VLookup(V573,Type!C:E, 3, 0)&amp;".png")),"")</f>
        <v/>
      </c>
      <c r="O573" s="66"/>
      <c r="P573" s="42" t="s">
        <v>80</v>
      </c>
      <c r="Q573" s="49">
        <f>ifna(VLookup(V573, Dex!F:K, 3, 0),"")</f>
        <v>116</v>
      </c>
      <c r="R573" s="49">
        <f>ifna(VLookup(V573, Dex!F:K, 4, 0),"")</f>
        <v>415</v>
      </c>
      <c r="S573" s="50">
        <f>ifna(VLookup(V573, Dex!F:K, 5, 0),"")</f>
        <v>70</v>
      </c>
      <c r="T573" s="49" t="str">
        <f>ifna(VLookup(V573, Dex!F:K, 6, 0),"")</f>
        <v>P038</v>
      </c>
      <c r="U573" s="51" t="str">
        <f>ifna(VLookup(V573, Dex!F:L, 7, 0),"")</f>
        <v/>
      </c>
      <c r="V573" s="66" t="str">
        <f t="shared" si="1"/>
        <v>combee-f</v>
      </c>
    </row>
    <row r="574" ht="31.5" customHeight="1">
      <c r="A574" s="52">
        <v>573.0</v>
      </c>
      <c r="B574" s="52">
        <v>1.0</v>
      </c>
      <c r="C574" s="52">
        <v>21.0</v>
      </c>
      <c r="D574" s="52">
        <v>16.0</v>
      </c>
      <c r="E574" s="52">
        <v>3.0</v>
      </c>
      <c r="F574" s="52">
        <v>4.0</v>
      </c>
      <c r="G574" s="53" t="str">
        <f>ifna(VLookup(V574,Shiny!B:C, 2, 0),"")</f>
        <v/>
      </c>
      <c r="H574" s="54" t="s">
        <v>536</v>
      </c>
      <c r="I574" s="55">
        <v>416.0</v>
      </c>
      <c r="J574" s="56">
        <f>IFNA(VLOOKUP(V574,'Imported Index'!A:B,2,0),1)</f>
        <v>1</v>
      </c>
      <c r="K574" s="68"/>
      <c r="L574" s="58"/>
      <c r="M574" s="59" t="str">
        <f>ifna(IMAGE("https://pokejungle.net/sprites/typeico/"&amp;lower(VLookup(V574,Type!C:E, 2, 0)&amp;".png")),"")</f>
        <v/>
      </c>
      <c r="N574" s="59" t="str">
        <f>ifna(IMAGE("https://pokejungle.net/sprites/typeico/"&amp;lower(VLookup(V574,Type!C:E, 3, 0)&amp;".png")),"")</f>
        <v/>
      </c>
      <c r="O574" s="60"/>
      <c r="P574" s="60"/>
      <c r="Q574" s="61">
        <f>ifna(VLookup(V574, Dex!F:K, 3, 0),"")</f>
        <v>117</v>
      </c>
      <c r="R574" s="61">
        <f>ifna(VLookup(V574, Dex!F:K, 4, 0),"")</f>
        <v>416</v>
      </c>
      <c r="S574" s="62">
        <f>ifna(VLookup(V574, Dex!F:K, 5, 0),"")</f>
        <v>71</v>
      </c>
      <c r="T574" s="61" t="str">
        <f>ifna(VLookup(V574, Dex!F:K, 6, 0),"")</f>
        <v>P039</v>
      </c>
      <c r="U574" s="63" t="str">
        <f>ifna(VLookup(V574, Dex!F:L, 7, 0),"")</f>
        <v/>
      </c>
      <c r="V574" s="60" t="str">
        <f t="shared" si="1"/>
        <v>vespiquen</v>
      </c>
    </row>
    <row r="575" ht="31.5" customHeight="1">
      <c r="A575" s="42">
        <v>574.0</v>
      </c>
      <c r="B575" s="42">
        <v>1.0</v>
      </c>
      <c r="C575" s="42">
        <v>21.0</v>
      </c>
      <c r="D575" s="42">
        <v>17.0</v>
      </c>
      <c r="E575" s="42">
        <v>3.0</v>
      </c>
      <c r="F575" s="42">
        <v>5.0</v>
      </c>
      <c r="G575" s="43" t="str">
        <f>ifna(VLookup(V575,Shiny!B:C, 2, 0),"")</f>
        <v/>
      </c>
      <c r="H575" s="64" t="s">
        <v>537</v>
      </c>
      <c r="I575" s="65">
        <v>417.0</v>
      </c>
      <c r="J575" s="47">
        <f>IFNA(VLOOKUP(V575,'Imported Index'!A:B,2,0),1)</f>
        <v>1</v>
      </c>
      <c r="K575" s="69"/>
      <c r="L575" s="44"/>
      <c r="M575" s="48" t="str">
        <f>ifna(IMAGE("https://pokejungle.net/sprites/typeico/"&amp;lower(VLookup(V575,Type!C:E, 2, 0)&amp;".png")),"")</f>
        <v/>
      </c>
      <c r="N575" s="48" t="str">
        <f>ifna(IMAGE("https://pokejungle.net/sprites/typeico/"&amp;lower(VLookup(V575,Type!C:E, 3, 0)&amp;".png")),"")</f>
        <v/>
      </c>
      <c r="O575" s="66"/>
      <c r="P575" s="66"/>
      <c r="Q575" s="49" t="str">
        <f>ifna(VLookup(V575, Dex!F:K, 3, 0),"")</f>
        <v/>
      </c>
      <c r="R575" s="49">
        <f>ifna(VLookup(V575, Dex!F:K, 4, 0),"")</f>
        <v>417</v>
      </c>
      <c r="S575" s="50">
        <f>ifna(VLookup(V575, Dex!F:K, 5, 0),"")</f>
        <v>109</v>
      </c>
      <c r="T575" s="49" t="str">
        <f>ifna(VLookup(V575, Dex!F:K, 6, 0),"")</f>
        <v>P201</v>
      </c>
      <c r="U575" s="51" t="str">
        <f>ifna(VLookup(V575, Dex!F:L, 7, 0),"")</f>
        <v/>
      </c>
      <c r="V575" s="66" t="str">
        <f t="shared" si="1"/>
        <v>pachirisu</v>
      </c>
    </row>
    <row r="576" ht="31.5" customHeight="1">
      <c r="A576" s="52">
        <v>575.0</v>
      </c>
      <c r="B576" s="52">
        <v>1.0</v>
      </c>
      <c r="C576" s="52">
        <v>21.0</v>
      </c>
      <c r="D576" s="52">
        <v>18.0</v>
      </c>
      <c r="E576" s="52">
        <v>3.0</v>
      </c>
      <c r="F576" s="52">
        <v>6.0</v>
      </c>
      <c r="G576" s="53" t="str">
        <f>ifna(VLookup(V576,Shiny!B:C, 2, 0),"")</f>
        <v/>
      </c>
      <c r="H576" s="54" t="s">
        <v>537</v>
      </c>
      <c r="I576" s="55">
        <v>417.0</v>
      </c>
      <c r="J576" s="56">
        <f>IFNA(VLOOKUP(V576,'Imported Index'!A:B,2,0),1)</f>
        <v>1</v>
      </c>
      <c r="K576" s="68"/>
      <c r="L576" s="58"/>
      <c r="M576" s="59" t="str">
        <f>ifna(IMAGE("https://pokejungle.net/sprites/typeico/"&amp;lower(VLookup(V576,Type!C:E, 2, 0)&amp;".png")),"")</f>
        <v/>
      </c>
      <c r="N576" s="59" t="str">
        <f>ifna(IMAGE("https://pokejungle.net/sprites/typeico/"&amp;lower(VLookup(V576,Type!C:E, 3, 0)&amp;".png")),"")</f>
        <v/>
      </c>
      <c r="O576" s="60"/>
      <c r="P576" s="52" t="s">
        <v>80</v>
      </c>
      <c r="Q576" s="61" t="str">
        <f>ifna(VLookup(V576, Dex!F:K, 3, 0),"")</f>
        <v/>
      </c>
      <c r="R576" s="61">
        <f>ifna(VLookup(V576, Dex!F:K, 4, 0),"")</f>
        <v>417</v>
      </c>
      <c r="S576" s="62">
        <f>ifna(VLookup(V576, Dex!F:K, 5, 0),"")</f>
        <v>109</v>
      </c>
      <c r="T576" s="61" t="str">
        <f>ifna(VLookup(V576, Dex!F:K, 6, 0),"")</f>
        <v>P201</v>
      </c>
      <c r="U576" s="63" t="str">
        <f>ifna(VLookup(V576, Dex!F:L, 7, 0),"")</f>
        <v/>
      </c>
      <c r="V576" s="60" t="str">
        <f t="shared" si="1"/>
        <v>pachirisu-f</v>
      </c>
    </row>
    <row r="577" ht="31.5" customHeight="1">
      <c r="A577" s="42">
        <v>576.0</v>
      </c>
      <c r="B577" s="42">
        <v>1.0</v>
      </c>
      <c r="C577" s="42">
        <v>21.0</v>
      </c>
      <c r="D577" s="42">
        <v>19.0</v>
      </c>
      <c r="E577" s="42">
        <v>4.0</v>
      </c>
      <c r="F577" s="42">
        <v>1.0</v>
      </c>
      <c r="G577" s="43" t="str">
        <f>ifna(VLookup(V577,Shiny!B:C, 2, 0),"")</f>
        <v/>
      </c>
      <c r="H577" s="64" t="s">
        <v>538</v>
      </c>
      <c r="I577" s="65">
        <v>418.0</v>
      </c>
      <c r="J577" s="47">
        <f>IFNA(VLOOKUP(V577,'Imported Index'!A:B,2,0),1)</f>
        <v>1</v>
      </c>
      <c r="K577" s="69"/>
      <c r="L577" s="44"/>
      <c r="M577" s="48" t="str">
        <f>ifna(IMAGE("https://pokejungle.net/sprites/typeico/"&amp;lower(VLookup(V577,Type!C:E, 2, 0)&amp;".png")),"")</f>
        <v/>
      </c>
      <c r="N577" s="48" t="str">
        <f>ifna(IMAGE("https://pokejungle.net/sprites/typeico/"&amp;lower(VLookup(V577,Type!C:E, 3, 0)&amp;".png")),"")</f>
        <v/>
      </c>
      <c r="O577" s="66"/>
      <c r="P577" s="66"/>
      <c r="Q577" s="49" t="str">
        <f>ifna(VLookup(V577, Dex!F:K, 3, 0),"")</f>
        <v/>
      </c>
      <c r="R577" s="49">
        <f>ifna(VLookup(V577, Dex!F:K, 4, 0),"")</f>
        <v>418</v>
      </c>
      <c r="S577" s="50">
        <f>ifna(VLookup(V577, Dex!F:K, 5, 0),"")</f>
        <v>41</v>
      </c>
      <c r="T577" s="49" t="str">
        <f>ifna(VLookup(V577, Dex!F:K, 6, 0),"")</f>
        <v>P051</v>
      </c>
      <c r="U577" s="51" t="str">
        <f>ifna(VLookup(V577, Dex!F:L, 7, 0),"")</f>
        <v/>
      </c>
      <c r="V577" s="66" t="str">
        <f t="shared" si="1"/>
        <v>buizel</v>
      </c>
    </row>
    <row r="578" ht="31.5" customHeight="1">
      <c r="A578" s="52">
        <v>577.0</v>
      </c>
      <c r="B578" s="52">
        <v>1.0</v>
      </c>
      <c r="C578" s="52">
        <v>21.0</v>
      </c>
      <c r="D578" s="52">
        <v>20.0</v>
      </c>
      <c r="E578" s="52">
        <v>4.0</v>
      </c>
      <c r="F578" s="52">
        <v>2.0</v>
      </c>
      <c r="G578" s="53" t="str">
        <f>ifna(VLookup(V578,Shiny!B:C, 2, 0),"")</f>
        <v/>
      </c>
      <c r="H578" s="54" t="s">
        <v>538</v>
      </c>
      <c r="I578" s="55">
        <v>418.0</v>
      </c>
      <c r="J578" s="56">
        <f>IFNA(VLOOKUP(V578,'Imported Index'!A:B,2,0),1)</f>
        <v>1</v>
      </c>
      <c r="K578" s="68"/>
      <c r="L578" s="58"/>
      <c r="M578" s="59" t="str">
        <f>ifna(IMAGE("https://pokejungle.net/sprites/typeico/"&amp;lower(VLookup(V578,Type!C:E, 2, 0)&amp;".png")),"")</f>
        <v/>
      </c>
      <c r="N578" s="59" t="str">
        <f>ifna(IMAGE("https://pokejungle.net/sprites/typeico/"&amp;lower(VLookup(V578,Type!C:E, 3, 0)&amp;".png")),"")</f>
        <v/>
      </c>
      <c r="O578" s="60"/>
      <c r="P578" s="52" t="s">
        <v>80</v>
      </c>
      <c r="Q578" s="61" t="str">
        <f>ifna(VLookup(V578, Dex!F:K, 3, 0),"")</f>
        <v/>
      </c>
      <c r="R578" s="61">
        <f>ifna(VLookup(V578, Dex!F:K, 4, 0),"")</f>
        <v>418</v>
      </c>
      <c r="S578" s="62">
        <f>ifna(VLookup(V578, Dex!F:K, 5, 0),"")</f>
        <v>41</v>
      </c>
      <c r="T578" s="61" t="str">
        <f>ifna(VLookup(V578, Dex!F:K, 6, 0),"")</f>
        <v>P051</v>
      </c>
      <c r="U578" s="63" t="str">
        <f>ifna(VLookup(V578, Dex!F:L, 7, 0),"")</f>
        <v/>
      </c>
      <c r="V578" s="60" t="str">
        <f t="shared" si="1"/>
        <v>buizel-f</v>
      </c>
    </row>
    <row r="579" ht="31.5" customHeight="1">
      <c r="A579" s="42">
        <v>578.0</v>
      </c>
      <c r="B579" s="42">
        <v>1.0</v>
      </c>
      <c r="C579" s="42">
        <v>21.0</v>
      </c>
      <c r="D579" s="42">
        <v>21.0</v>
      </c>
      <c r="E579" s="42">
        <v>4.0</v>
      </c>
      <c r="F579" s="42">
        <v>3.0</v>
      </c>
      <c r="G579" s="43" t="str">
        <f>ifna(VLookup(V579,Shiny!B:C, 2, 0),"")</f>
        <v/>
      </c>
      <c r="H579" s="64" t="s">
        <v>539</v>
      </c>
      <c r="I579" s="65">
        <v>419.0</v>
      </c>
      <c r="J579" s="47">
        <f>IFNA(VLOOKUP(V579,'Imported Index'!A:B,2,0),1)</f>
        <v>1</v>
      </c>
      <c r="K579" s="67"/>
      <c r="L579" s="44"/>
      <c r="M579" s="48" t="str">
        <f>ifna(IMAGE("https://pokejungle.net/sprites/typeico/"&amp;lower(VLookup(V579,Type!C:E, 2, 0)&amp;".png")),"")</f>
        <v/>
      </c>
      <c r="N579" s="48" t="str">
        <f>ifna(IMAGE("https://pokejungle.net/sprites/typeico/"&amp;lower(VLookup(V579,Type!C:E, 3, 0)&amp;".png")),"")</f>
        <v/>
      </c>
      <c r="O579" s="66"/>
      <c r="P579" s="66"/>
      <c r="Q579" s="49" t="str">
        <f>ifna(VLookup(V579, Dex!F:K, 3, 0),"")</f>
        <v/>
      </c>
      <c r="R579" s="49">
        <f>ifna(VLookup(V579, Dex!F:K, 4, 0),"")</f>
        <v>419</v>
      </c>
      <c r="S579" s="50">
        <f>ifna(VLookup(V579, Dex!F:K, 5, 0),"")</f>
        <v>42</v>
      </c>
      <c r="T579" s="49" t="str">
        <f>ifna(VLookup(V579, Dex!F:K, 6, 0),"")</f>
        <v>P052</v>
      </c>
      <c r="U579" s="51" t="str">
        <f>ifna(VLookup(V579, Dex!F:L, 7, 0),"")</f>
        <v/>
      </c>
      <c r="V579" s="66" t="str">
        <f t="shared" si="1"/>
        <v>floatzel</v>
      </c>
    </row>
    <row r="580" ht="31.5" customHeight="1">
      <c r="A580" s="52">
        <v>579.0</v>
      </c>
      <c r="B580" s="52">
        <v>1.0</v>
      </c>
      <c r="C580" s="52">
        <v>21.0</v>
      </c>
      <c r="D580" s="52">
        <v>22.0</v>
      </c>
      <c r="E580" s="52">
        <v>4.0</v>
      </c>
      <c r="F580" s="52">
        <v>4.0</v>
      </c>
      <c r="G580" s="53" t="str">
        <f>ifna(VLookup(V580,Shiny!B:C, 2, 0),"")</f>
        <v/>
      </c>
      <c r="H580" s="54" t="s">
        <v>539</v>
      </c>
      <c r="I580" s="55">
        <v>419.0</v>
      </c>
      <c r="J580" s="56">
        <f>IFNA(VLOOKUP(V580,'Imported Index'!A:B,2,0),1)</f>
        <v>1</v>
      </c>
      <c r="K580" s="68"/>
      <c r="L580" s="58"/>
      <c r="M580" s="59" t="str">
        <f>ifna(IMAGE("https://pokejungle.net/sprites/typeico/"&amp;lower(VLookup(V580,Type!C:E, 2, 0)&amp;".png")),"")</f>
        <v/>
      </c>
      <c r="N580" s="59" t="str">
        <f>ifna(IMAGE("https://pokejungle.net/sprites/typeico/"&amp;lower(VLookup(V580,Type!C:E, 3, 0)&amp;".png")),"")</f>
        <v/>
      </c>
      <c r="O580" s="60"/>
      <c r="P580" s="52" t="s">
        <v>80</v>
      </c>
      <c r="Q580" s="61" t="str">
        <f>ifna(VLookup(V580, Dex!F:K, 3, 0),"")</f>
        <v/>
      </c>
      <c r="R580" s="61">
        <f>ifna(VLookup(V580, Dex!F:K, 4, 0),"")</f>
        <v>419</v>
      </c>
      <c r="S580" s="62">
        <f>ifna(VLookup(V580, Dex!F:K, 5, 0),"")</f>
        <v>42</v>
      </c>
      <c r="T580" s="61" t="str">
        <f>ifna(VLookup(V580, Dex!F:K, 6, 0),"")</f>
        <v>P052</v>
      </c>
      <c r="U580" s="63" t="str">
        <f>ifna(VLookup(V580, Dex!F:L, 7, 0),"")</f>
        <v/>
      </c>
      <c r="V580" s="60" t="str">
        <f t="shared" si="1"/>
        <v>floatzel-f</v>
      </c>
    </row>
    <row r="581" ht="31.5" customHeight="1">
      <c r="A581" s="42">
        <v>580.0</v>
      </c>
      <c r="B581" s="42">
        <v>1.0</v>
      </c>
      <c r="C581" s="42">
        <v>21.0</v>
      </c>
      <c r="D581" s="42">
        <v>23.0</v>
      </c>
      <c r="E581" s="42">
        <v>4.0</v>
      </c>
      <c r="F581" s="42">
        <v>5.0</v>
      </c>
      <c r="G581" s="43" t="str">
        <f>ifna(VLookup(V581,Shiny!B:C, 2, 0),"")</f>
        <v/>
      </c>
      <c r="H581" s="64" t="s">
        <v>540</v>
      </c>
      <c r="I581" s="65">
        <v>420.0</v>
      </c>
      <c r="J581" s="47">
        <f>IFNA(VLOOKUP(V581,'Imported Index'!A:B,2,0),1)</f>
        <v>1</v>
      </c>
      <c r="K581" s="44"/>
      <c r="L581" s="44"/>
      <c r="M581" s="48" t="str">
        <f>ifna(IMAGE("https://pokejungle.net/sprites/typeico/"&amp;lower(VLookup(V581,Type!C:E, 2, 0)&amp;".png")),"")</f>
        <v/>
      </c>
      <c r="N581" s="48" t="str">
        <f>ifna(IMAGE("https://pokejungle.net/sprites/typeico/"&amp;lower(VLookup(V581,Type!C:E, 3, 0)&amp;".png")),"")</f>
        <v/>
      </c>
      <c r="O581" s="66"/>
      <c r="P581" s="66"/>
      <c r="Q581" s="49">
        <f>ifna(VLookup(V581, Dex!F:K, 3, 0),"")</f>
        <v>128</v>
      </c>
      <c r="R581" s="49">
        <f>ifna(VLookup(V581, Dex!F:K, 4, 0),"")</f>
        <v>420</v>
      </c>
      <c r="S581" s="50">
        <f>ifna(VLookup(V581, Dex!F:K, 5, 0),"")</f>
        <v>66</v>
      </c>
      <c r="T581" s="49" t="str">
        <f>ifna(VLookup(V581, Dex!F:K, 6, 0),"")</f>
        <v/>
      </c>
      <c r="U581" s="51" t="str">
        <f>ifna(VLookup(V581, Dex!F:L, 7, 0),"")</f>
        <v/>
      </c>
      <c r="V581" s="66" t="str">
        <f t="shared" si="1"/>
        <v>cherubi</v>
      </c>
    </row>
    <row r="582" ht="31.5" customHeight="1">
      <c r="A582" s="52">
        <v>581.0</v>
      </c>
      <c r="B582" s="52">
        <v>1.0</v>
      </c>
      <c r="C582" s="52">
        <v>21.0</v>
      </c>
      <c r="D582" s="52">
        <v>24.0</v>
      </c>
      <c r="E582" s="52">
        <v>4.0</v>
      </c>
      <c r="F582" s="52">
        <v>6.0</v>
      </c>
      <c r="G582" s="53" t="str">
        <f>ifna(VLookup(V582,Shiny!B:C, 2, 0),"")</f>
        <v/>
      </c>
      <c r="H582" s="54" t="s">
        <v>541</v>
      </c>
      <c r="I582" s="55">
        <v>421.0</v>
      </c>
      <c r="J582" s="56">
        <f>IFNA(VLOOKUP(V582,'Imported Index'!A:B,2,0),1)</f>
        <v>1</v>
      </c>
      <c r="K582" s="58"/>
      <c r="L582" s="58"/>
      <c r="M582" s="59" t="str">
        <f>ifna(IMAGE("https://pokejungle.net/sprites/typeico/"&amp;lower(VLookup(V582,Type!C:E, 2, 0)&amp;".png")),"")</f>
        <v/>
      </c>
      <c r="N582" s="59" t="str">
        <f>ifna(IMAGE("https://pokejungle.net/sprites/typeico/"&amp;lower(VLookup(V582,Type!C:E, 3, 0)&amp;".png")),"")</f>
        <v/>
      </c>
      <c r="O582" s="60"/>
      <c r="P582" s="60"/>
      <c r="Q582" s="61">
        <f>ifna(VLookup(V582, Dex!F:K, 3, 0),"")</f>
        <v>129</v>
      </c>
      <c r="R582" s="61">
        <f>ifna(VLookup(V582, Dex!F:K, 4, 0),"")</f>
        <v>421</v>
      </c>
      <c r="S582" s="62">
        <f>ifna(VLookup(V582, Dex!F:K, 5, 0),"")</f>
        <v>67</v>
      </c>
      <c r="T582" s="61" t="str">
        <f>ifna(VLookup(V582, Dex!F:K, 6, 0),"")</f>
        <v/>
      </c>
      <c r="U582" s="63" t="str">
        <f>ifna(VLookup(V582, Dex!F:L, 7, 0),"")</f>
        <v/>
      </c>
      <c r="V582" s="60" t="str">
        <f t="shared" si="1"/>
        <v>cherrim</v>
      </c>
    </row>
    <row r="583" ht="31.5" customHeight="1">
      <c r="A583" s="42">
        <v>582.0</v>
      </c>
      <c r="B583" s="42">
        <v>1.0</v>
      </c>
      <c r="C583" s="42">
        <v>21.0</v>
      </c>
      <c r="D583" s="42">
        <v>25.0</v>
      </c>
      <c r="E583" s="42">
        <v>5.0</v>
      </c>
      <c r="F583" s="42">
        <v>1.0</v>
      </c>
      <c r="G583" s="43" t="str">
        <f>ifna(VLookup(V583,Shiny!B:C, 2, 0),"")</f>
        <v/>
      </c>
      <c r="H583" s="64" t="s">
        <v>542</v>
      </c>
      <c r="I583" s="65">
        <v>422.0</v>
      </c>
      <c r="J583" s="47">
        <f>IFNA(VLOOKUP(V583,'Imported Index'!A:B,2,0),1)</f>
        <v>1</v>
      </c>
      <c r="K583" s="69"/>
      <c r="L583" s="44" t="s">
        <v>543</v>
      </c>
      <c r="M583" s="48" t="str">
        <f>ifna(IMAGE("https://pokejungle.net/sprites/typeico/"&amp;lower(VLookup(V583,Type!C:E, 2, 0)&amp;".png")),"")</f>
        <v/>
      </c>
      <c r="N583" s="48" t="str">
        <f>ifna(IMAGE("https://pokejungle.net/sprites/typeico/"&amp;lower(VLookup(V583,Type!C:E, 3, 0)&amp;".png")),"")</f>
        <v/>
      </c>
      <c r="O583" s="66"/>
      <c r="P583" s="66"/>
      <c r="Q583" s="49">
        <f>ifna(VLookup(V583, Dex!F:K, 3, 0),"")</f>
        <v>230</v>
      </c>
      <c r="R583" s="49">
        <f>ifna(VLookup(V583, Dex!F:K, 4, 0),"")</f>
        <v>422</v>
      </c>
      <c r="S583" s="50">
        <f>ifna(VLookup(V583, Dex!F:K, 5, 0),"")</f>
        <v>82</v>
      </c>
      <c r="T583" s="49" t="str">
        <f>ifna(VLookup(V583, Dex!F:K, 6, 0),"")</f>
        <v>P327</v>
      </c>
      <c r="U583" s="51" t="str">
        <f>ifna(VLookup(V583, Dex!F:L, 7, 0),"")</f>
        <v/>
      </c>
      <c r="V583" s="66" t="str">
        <f t="shared" si="1"/>
        <v>shellos</v>
      </c>
    </row>
    <row r="584" ht="31.5" customHeight="1">
      <c r="A584" s="52">
        <v>583.0</v>
      </c>
      <c r="B584" s="52">
        <v>1.0</v>
      </c>
      <c r="C584" s="52">
        <v>21.0</v>
      </c>
      <c r="D584" s="52">
        <v>26.0</v>
      </c>
      <c r="E584" s="52">
        <v>5.0</v>
      </c>
      <c r="F584" s="52">
        <v>2.0</v>
      </c>
      <c r="G584" s="53" t="str">
        <f>ifna(VLookup(V584,Shiny!B:C, 2, 0),"")</f>
        <v/>
      </c>
      <c r="H584" s="54" t="s">
        <v>542</v>
      </c>
      <c r="I584" s="55">
        <v>422.0</v>
      </c>
      <c r="J584" s="56">
        <f>IFNA(VLOOKUP(V584,'Imported Index'!A:B,2,0),1)</f>
        <v>1</v>
      </c>
      <c r="K584" s="68"/>
      <c r="L584" s="58" t="s">
        <v>544</v>
      </c>
      <c r="M584" s="59" t="str">
        <f>ifna(IMAGE("https://pokejungle.net/sprites/typeico/"&amp;lower(VLookup(V584,Type!C:E, 2, 0)&amp;".png")),"")</f>
        <v/>
      </c>
      <c r="N584" s="59" t="str">
        <f>ifna(IMAGE("https://pokejungle.net/sprites/typeico/"&amp;lower(VLookup(V584,Type!C:E, 3, 0)&amp;".png")),"")</f>
        <v/>
      </c>
      <c r="O584" s="60"/>
      <c r="P584" s="52">
        <v>-1.0</v>
      </c>
      <c r="Q584" s="61">
        <f>ifna(VLookup(V584, Dex!F:K, 3, 0),"")</f>
        <v>230</v>
      </c>
      <c r="R584" s="61">
        <f>ifna(VLookup(V584, Dex!F:K, 4, 0),"")</f>
        <v>422</v>
      </c>
      <c r="S584" s="62">
        <f>ifna(VLookup(V584, Dex!F:K, 5, 0),"")</f>
        <v>82</v>
      </c>
      <c r="T584" s="61" t="str">
        <f>ifna(VLookup(V584, Dex!F:K, 6, 0),"")</f>
        <v>P327</v>
      </c>
      <c r="U584" s="63" t="str">
        <f>ifna(VLookup(V584, Dex!F:L, 7, 0),"")</f>
        <v/>
      </c>
      <c r="V584" s="60" t="str">
        <f t="shared" si="1"/>
        <v>shellos-1</v>
      </c>
    </row>
    <row r="585" ht="31.5" customHeight="1">
      <c r="A585" s="42">
        <v>584.0</v>
      </c>
      <c r="B585" s="42">
        <v>1.0</v>
      </c>
      <c r="C585" s="42">
        <v>21.0</v>
      </c>
      <c r="D585" s="42">
        <v>27.0</v>
      </c>
      <c r="E585" s="42">
        <v>5.0</v>
      </c>
      <c r="F585" s="42">
        <v>3.0</v>
      </c>
      <c r="G585" s="43" t="str">
        <f>ifna(VLookup(V585,Shiny!B:C, 2, 0),"")</f>
        <v/>
      </c>
      <c r="H585" s="64" t="s">
        <v>545</v>
      </c>
      <c r="I585" s="65">
        <v>423.0</v>
      </c>
      <c r="J585" s="47">
        <f>IFNA(VLOOKUP(V585,'Imported Index'!A:B,2,0),1)</f>
        <v>1</v>
      </c>
      <c r="K585" s="69"/>
      <c r="L585" s="44" t="s">
        <v>543</v>
      </c>
      <c r="M585" s="48" t="str">
        <f>ifna(IMAGE("https://pokejungle.net/sprites/typeico/"&amp;lower(VLookup(V585,Type!C:E, 2, 0)&amp;".png")),"")</f>
        <v/>
      </c>
      <c r="N585" s="48" t="str">
        <f>ifna(IMAGE("https://pokejungle.net/sprites/typeico/"&amp;lower(VLookup(V585,Type!C:E, 3, 0)&amp;".png")),"")</f>
        <v/>
      </c>
      <c r="O585" s="66"/>
      <c r="P585" s="66"/>
      <c r="Q585" s="49">
        <f>ifna(VLookup(V585, Dex!F:K, 3, 0),"")</f>
        <v>231</v>
      </c>
      <c r="R585" s="49">
        <f>ifna(VLookup(V585, Dex!F:K, 4, 0),"")</f>
        <v>423</v>
      </c>
      <c r="S585" s="50">
        <f>ifna(VLookup(V585, Dex!F:K, 5, 0),"")</f>
        <v>83</v>
      </c>
      <c r="T585" s="49" t="str">
        <f>ifna(VLookup(V585, Dex!F:K, 6, 0),"")</f>
        <v>P328</v>
      </c>
      <c r="U585" s="51" t="str">
        <f>ifna(VLookup(V585, Dex!F:L, 7, 0),"")</f>
        <v/>
      </c>
      <c r="V585" s="66" t="str">
        <f t="shared" si="1"/>
        <v>gastrodon</v>
      </c>
    </row>
    <row r="586" ht="31.5" customHeight="1">
      <c r="A586" s="52">
        <v>585.0</v>
      </c>
      <c r="B586" s="52">
        <v>1.0</v>
      </c>
      <c r="C586" s="52">
        <v>21.0</v>
      </c>
      <c r="D586" s="52">
        <v>28.0</v>
      </c>
      <c r="E586" s="52">
        <v>5.0</v>
      </c>
      <c r="F586" s="52">
        <v>4.0</v>
      </c>
      <c r="G586" s="53" t="str">
        <f>ifna(VLookup(V586,Shiny!B:C, 2, 0),"")</f>
        <v/>
      </c>
      <c r="H586" s="54" t="s">
        <v>545</v>
      </c>
      <c r="I586" s="55">
        <v>423.0</v>
      </c>
      <c r="J586" s="56">
        <f>IFNA(VLOOKUP(V586,'Imported Index'!A:B,2,0),1)</f>
        <v>1</v>
      </c>
      <c r="K586" s="68"/>
      <c r="L586" s="58" t="s">
        <v>544</v>
      </c>
      <c r="M586" s="59" t="str">
        <f>ifna(IMAGE("https://pokejungle.net/sprites/typeico/"&amp;lower(VLookup(V586,Type!C:E, 2, 0)&amp;".png")),"")</f>
        <v/>
      </c>
      <c r="N586" s="59" t="str">
        <f>ifna(IMAGE("https://pokejungle.net/sprites/typeico/"&amp;lower(VLookup(V586,Type!C:E, 3, 0)&amp;".png")),"")</f>
        <v/>
      </c>
      <c r="O586" s="60"/>
      <c r="P586" s="52">
        <v>-1.0</v>
      </c>
      <c r="Q586" s="61">
        <f>ifna(VLookup(V586, Dex!F:K, 3, 0),"")</f>
        <v>231</v>
      </c>
      <c r="R586" s="61">
        <f>ifna(VLookup(V586, Dex!F:K, 4, 0),"")</f>
        <v>423</v>
      </c>
      <c r="S586" s="62">
        <f>ifna(VLookup(V586, Dex!F:K, 5, 0),"")</f>
        <v>83</v>
      </c>
      <c r="T586" s="61" t="str">
        <f>ifna(VLookup(V586, Dex!F:K, 6, 0),"")</f>
        <v>P328</v>
      </c>
      <c r="U586" s="63" t="str">
        <f>ifna(VLookup(V586, Dex!F:L, 7, 0),"")</f>
        <v/>
      </c>
      <c r="V586" s="60" t="str">
        <f t="shared" si="1"/>
        <v>gastrodon-1</v>
      </c>
    </row>
    <row r="587" ht="31.5" customHeight="1">
      <c r="A587" s="42">
        <v>586.0</v>
      </c>
      <c r="B587" s="42">
        <v>1.0</v>
      </c>
      <c r="C587" s="42">
        <v>21.0</v>
      </c>
      <c r="D587" s="42">
        <v>29.0</v>
      </c>
      <c r="E587" s="42">
        <v>5.0</v>
      </c>
      <c r="F587" s="42">
        <v>5.0</v>
      </c>
      <c r="G587" s="43" t="str">
        <f>ifna(VLookup(V587,Shiny!B:C, 2, 0),"")</f>
        <v/>
      </c>
      <c r="H587" s="64" t="s">
        <v>546</v>
      </c>
      <c r="I587" s="65">
        <v>424.0</v>
      </c>
      <c r="J587" s="47">
        <f>IFNA(VLOOKUP(V587,'Imported Index'!A:B,2,0),1)</f>
        <v>1</v>
      </c>
      <c r="K587" s="44"/>
      <c r="L587" s="44"/>
      <c r="M587" s="48" t="str">
        <f>ifna(IMAGE("https://pokejungle.net/sprites/typeico/"&amp;lower(VLookup(V587,Type!C:E, 2, 0)&amp;".png")),"")</f>
        <v/>
      </c>
      <c r="N587" s="48" t="str">
        <f>ifna(IMAGE("https://pokejungle.net/sprites/typeico/"&amp;lower(VLookup(V587,Type!C:E, 3, 0)&amp;".png")),"")</f>
        <v/>
      </c>
      <c r="O587" s="66"/>
      <c r="P587" s="66"/>
      <c r="Q587" s="49" t="str">
        <f>ifna(VLookup(V587, Dex!F:K, 3, 0),"")</f>
        <v/>
      </c>
      <c r="R587" s="49">
        <f>ifna(VLookup(V587, Dex!F:K, 4, 0),"")</f>
        <v>424</v>
      </c>
      <c r="S587" s="50">
        <f>ifna(VLookup(V587, Dex!F:K, 5, 0),"")</f>
        <v>79</v>
      </c>
      <c r="T587" s="49" t="str">
        <f>ifna(VLookup(V587, Dex!F:K, 6, 0),"")</f>
        <v>K048</v>
      </c>
      <c r="U587" s="51" t="str">
        <f>ifna(VLookup(V587, Dex!F:L, 7, 0),"")</f>
        <v/>
      </c>
      <c r="V587" s="66" t="str">
        <f t="shared" si="1"/>
        <v>ambipom</v>
      </c>
    </row>
    <row r="588" ht="31.5" customHeight="1">
      <c r="A588" s="52">
        <v>587.0</v>
      </c>
      <c r="B588" s="52">
        <v>1.0</v>
      </c>
      <c r="C588" s="52">
        <v>21.0</v>
      </c>
      <c r="D588" s="52">
        <v>30.0</v>
      </c>
      <c r="E588" s="52">
        <v>5.0</v>
      </c>
      <c r="F588" s="52">
        <v>6.0</v>
      </c>
      <c r="G588" s="53" t="str">
        <f>ifna(VLookup(V588,Shiny!B:C, 2, 0),"")</f>
        <v/>
      </c>
      <c r="H588" s="54" t="s">
        <v>546</v>
      </c>
      <c r="I588" s="55">
        <v>424.0</v>
      </c>
      <c r="J588" s="56">
        <f>IFNA(VLOOKUP(V588,'Imported Index'!A:B,2,0),1)</f>
        <v>1</v>
      </c>
      <c r="K588" s="58"/>
      <c r="L588" s="58"/>
      <c r="M588" s="59" t="str">
        <f>ifna(IMAGE("https://pokejungle.net/sprites/typeico/"&amp;lower(VLookup(V588,Type!C:E, 2, 0)&amp;".png")),"")</f>
        <v/>
      </c>
      <c r="N588" s="59" t="str">
        <f>ifna(IMAGE("https://pokejungle.net/sprites/typeico/"&amp;lower(VLookup(V588,Type!C:E, 3, 0)&amp;".png")),"")</f>
        <v/>
      </c>
      <c r="O588" s="60"/>
      <c r="P588" s="52" t="s">
        <v>80</v>
      </c>
      <c r="Q588" s="61" t="str">
        <f>ifna(VLookup(V588, Dex!F:K, 3, 0),"")</f>
        <v/>
      </c>
      <c r="R588" s="61">
        <f>ifna(VLookup(V588, Dex!F:K, 4, 0),"")</f>
        <v>424</v>
      </c>
      <c r="S588" s="62">
        <f>ifna(VLookup(V588, Dex!F:K, 5, 0),"")</f>
        <v>79</v>
      </c>
      <c r="T588" s="61" t="str">
        <f>ifna(VLookup(V588, Dex!F:K, 6, 0),"")</f>
        <v>K048</v>
      </c>
      <c r="U588" s="63" t="str">
        <f>ifna(VLookup(V588, Dex!F:L, 7, 0),"")</f>
        <v/>
      </c>
      <c r="V588" s="60" t="str">
        <f t="shared" si="1"/>
        <v>ambipom-f</v>
      </c>
    </row>
    <row r="589" ht="31.5" customHeight="1">
      <c r="A589" s="42">
        <v>588.0</v>
      </c>
      <c r="B589" s="42">
        <v>1.0</v>
      </c>
      <c r="C589" s="42">
        <v>22.0</v>
      </c>
      <c r="D589" s="42">
        <v>1.0</v>
      </c>
      <c r="E589" s="42">
        <v>1.0</v>
      </c>
      <c r="F589" s="42">
        <v>1.0</v>
      </c>
      <c r="G589" s="43" t="str">
        <f>ifna(VLookup(V589,Shiny!B:C, 2, 0),"")</f>
        <v/>
      </c>
      <c r="H589" s="64" t="s">
        <v>547</v>
      </c>
      <c r="I589" s="65">
        <v>425.0</v>
      </c>
      <c r="J589" s="47">
        <f>IFNA(VLOOKUP(V589,'Imported Index'!A:B,2,0),1)</f>
        <v>1</v>
      </c>
      <c r="K589" s="69"/>
      <c r="L589" s="44"/>
      <c r="M589" s="48" t="str">
        <f>ifna(IMAGE("https://pokejungle.net/sprites/typeico/"&amp;lower(VLookup(V589,Type!C:E, 2, 0)&amp;".png")),"")</f>
        <v/>
      </c>
      <c r="N589" s="48" t="str">
        <f>ifna(IMAGE("https://pokejungle.net/sprites/typeico/"&amp;lower(VLookup(V589,Type!C:E, 3, 0)&amp;".png")),"")</f>
        <v/>
      </c>
      <c r="O589" s="66"/>
      <c r="P589" s="66"/>
      <c r="Q589" s="49">
        <f>ifna(VLookup(V589, Dex!F:K, 3, 0),"")</f>
        <v>124</v>
      </c>
      <c r="R589" s="49">
        <f>ifna(VLookup(V589, Dex!F:K, 4, 0),"")</f>
        <v>425</v>
      </c>
      <c r="S589" s="50">
        <f>ifna(VLookup(V589, Dex!F:K, 5, 0),"")</f>
        <v>37</v>
      </c>
      <c r="T589" s="49" t="str">
        <f>ifna(VLookup(V589, Dex!F:K, 6, 0),"")</f>
        <v>P143</v>
      </c>
      <c r="U589" s="51" t="str">
        <f>ifna(VLookup(V589, Dex!F:L, 7, 0),"")</f>
        <v/>
      </c>
      <c r="V589" s="66" t="str">
        <f t="shared" si="1"/>
        <v>drifloon</v>
      </c>
    </row>
    <row r="590" ht="31.5" customHeight="1">
      <c r="A590" s="52">
        <v>589.0</v>
      </c>
      <c r="B590" s="52">
        <v>1.0</v>
      </c>
      <c r="C590" s="52">
        <v>22.0</v>
      </c>
      <c r="D590" s="52">
        <v>2.0</v>
      </c>
      <c r="E590" s="52">
        <v>1.0</v>
      </c>
      <c r="F590" s="52">
        <v>2.0</v>
      </c>
      <c r="G590" s="53" t="str">
        <f>ifna(VLookup(V590,Shiny!B:C, 2, 0),"")</f>
        <v/>
      </c>
      <c r="H590" s="54" t="s">
        <v>548</v>
      </c>
      <c r="I590" s="55">
        <v>426.0</v>
      </c>
      <c r="J590" s="56">
        <f>IFNA(VLOOKUP(V590,'Imported Index'!A:B,2,0),1)</f>
        <v>1</v>
      </c>
      <c r="K590" s="68"/>
      <c r="L590" s="58"/>
      <c r="M590" s="59" t="str">
        <f>ifna(IMAGE("https://pokejungle.net/sprites/typeico/"&amp;lower(VLookup(V590,Type!C:E, 2, 0)&amp;".png")),"")</f>
        <v/>
      </c>
      <c r="N590" s="59" t="str">
        <f>ifna(IMAGE("https://pokejungle.net/sprites/typeico/"&amp;lower(VLookup(V590,Type!C:E, 3, 0)&amp;".png")),"")</f>
        <v/>
      </c>
      <c r="O590" s="60"/>
      <c r="P590" s="60"/>
      <c r="Q590" s="61">
        <f>ifna(VLookup(V590, Dex!F:K, 3, 0),"")</f>
        <v>125</v>
      </c>
      <c r="R590" s="61">
        <f>ifna(VLookup(V590, Dex!F:K, 4, 0),"")</f>
        <v>426</v>
      </c>
      <c r="S590" s="62">
        <f>ifna(VLookup(V590, Dex!F:K, 5, 0),"")</f>
        <v>38</v>
      </c>
      <c r="T590" s="61" t="str">
        <f>ifna(VLookup(V590, Dex!F:K, 6, 0),"")</f>
        <v>P144</v>
      </c>
      <c r="U590" s="63" t="str">
        <f>ifna(VLookup(V590, Dex!F:L, 7, 0),"")</f>
        <v/>
      </c>
      <c r="V590" s="60" t="str">
        <f t="shared" si="1"/>
        <v>drifblim</v>
      </c>
    </row>
    <row r="591" ht="31.5" customHeight="1">
      <c r="A591" s="42">
        <v>590.0</v>
      </c>
      <c r="B591" s="42">
        <v>1.0</v>
      </c>
      <c r="C591" s="42">
        <v>22.0</v>
      </c>
      <c r="D591" s="42">
        <v>3.0</v>
      </c>
      <c r="E591" s="42">
        <v>1.0</v>
      </c>
      <c r="F591" s="42">
        <v>3.0</v>
      </c>
      <c r="G591" s="43" t="str">
        <f>ifna(VLookup(V591,Shiny!B:C, 2, 0),"")</f>
        <v/>
      </c>
      <c r="H591" s="64" t="s">
        <v>549</v>
      </c>
      <c r="I591" s="65">
        <v>427.0</v>
      </c>
      <c r="J591" s="47">
        <f>IFNA(VLOOKUP(V591,'Imported Index'!A:B,2,0),1)</f>
        <v>1</v>
      </c>
      <c r="K591" s="44"/>
      <c r="L591" s="44"/>
      <c r="M591" s="48" t="str">
        <f>ifna(IMAGE("https://pokejungle.net/sprites/typeico/"&amp;lower(VLookup(V591,Type!C:E, 2, 0)&amp;".png")),"")</f>
        <v/>
      </c>
      <c r="N591" s="48" t="str">
        <f>ifna(IMAGE("https://pokejungle.net/sprites/typeico/"&amp;lower(VLookup(V591,Type!C:E, 3, 0)&amp;".png")),"")</f>
        <v/>
      </c>
      <c r="O591" s="66"/>
      <c r="P591" s="66"/>
      <c r="Q591" s="49" t="str">
        <f>ifna(VLookup(V591, Dex!F:K, 3, 0),"")</f>
        <v>A004</v>
      </c>
      <c r="R591" s="49">
        <f>ifna(VLookup(V591, Dex!F:K, 4, 0),"")</f>
        <v>427</v>
      </c>
      <c r="S591" s="50">
        <f>ifna(VLookup(V591, Dex!F:K, 5, 0),"")</f>
        <v>64</v>
      </c>
      <c r="T591" s="49" t="str">
        <f>ifna(VLookup(V591, Dex!F:K, 6, 0),"")</f>
        <v/>
      </c>
      <c r="U591" s="51">
        <f>ifna(VLookup(V591, Dex!F:L, 7, 0),"")</f>
        <v>109</v>
      </c>
      <c r="V591" s="66" t="str">
        <f t="shared" si="1"/>
        <v>buneary</v>
      </c>
    </row>
    <row r="592" ht="31.5" customHeight="1">
      <c r="A592" s="52">
        <v>591.0</v>
      </c>
      <c r="B592" s="52">
        <v>1.0</v>
      </c>
      <c r="C592" s="52">
        <v>22.0</v>
      </c>
      <c r="D592" s="52">
        <v>4.0</v>
      </c>
      <c r="E592" s="52">
        <v>1.0</v>
      </c>
      <c r="F592" s="52">
        <v>4.0</v>
      </c>
      <c r="G592" s="53" t="str">
        <f>ifna(VLookup(V592,Shiny!B:C, 2, 0),"")</f>
        <v/>
      </c>
      <c r="H592" s="54" t="s">
        <v>550</v>
      </c>
      <c r="I592" s="55">
        <v>428.0</v>
      </c>
      <c r="J592" s="56">
        <f>IFNA(VLOOKUP(V592,'Imported Index'!A:B,2,0),1)</f>
        <v>1</v>
      </c>
      <c r="K592" s="58"/>
      <c r="L592" s="58"/>
      <c r="M592" s="59" t="str">
        <f>ifna(IMAGE("https://pokejungle.net/sprites/typeico/"&amp;lower(VLookup(V592,Type!C:E, 2, 0)&amp;".png")),"")</f>
        <v/>
      </c>
      <c r="N592" s="59" t="str">
        <f>ifna(IMAGE("https://pokejungle.net/sprites/typeico/"&amp;lower(VLookup(V592,Type!C:E, 3, 0)&amp;".png")),"")</f>
        <v/>
      </c>
      <c r="O592" s="60"/>
      <c r="P592" s="60"/>
      <c r="Q592" s="61" t="str">
        <f>ifna(VLookup(V592, Dex!F:K, 3, 0),"")</f>
        <v>A005</v>
      </c>
      <c r="R592" s="61">
        <f>ifna(VLookup(V592, Dex!F:K, 4, 0),"")</f>
        <v>428</v>
      </c>
      <c r="S592" s="62">
        <f>ifna(VLookup(V592, Dex!F:K, 5, 0),"")</f>
        <v>65</v>
      </c>
      <c r="T592" s="61" t="str">
        <f>ifna(VLookup(V592, Dex!F:K, 6, 0),"")</f>
        <v/>
      </c>
      <c r="U592" s="63">
        <f>ifna(VLookup(V592, Dex!F:L, 7, 0),"")</f>
        <v>110</v>
      </c>
      <c r="V592" s="60" t="str">
        <f t="shared" si="1"/>
        <v>lopunny</v>
      </c>
    </row>
    <row r="593" ht="31.5" customHeight="1">
      <c r="A593" s="42">
        <v>592.0</v>
      </c>
      <c r="B593" s="42">
        <v>1.0</v>
      </c>
      <c r="C593" s="42">
        <v>22.0</v>
      </c>
      <c r="D593" s="42">
        <v>5.0</v>
      </c>
      <c r="E593" s="42">
        <v>1.0</v>
      </c>
      <c r="F593" s="42">
        <v>5.0</v>
      </c>
      <c r="G593" s="43" t="str">
        <f>ifna(VLookup(V593,Shiny!B:C, 2, 0),"")</f>
        <v/>
      </c>
      <c r="H593" s="64" t="s">
        <v>551</v>
      </c>
      <c r="I593" s="65">
        <v>429.0</v>
      </c>
      <c r="J593" s="47">
        <f>IFNA(VLOOKUP(V593,'Imported Index'!A:B,2,0),1)</f>
        <v>1</v>
      </c>
      <c r="K593" s="69"/>
      <c r="L593" s="44"/>
      <c r="M593" s="48" t="str">
        <f>ifna(IMAGE("https://pokejungle.net/sprites/typeico/"&amp;lower(VLookup(V593,Type!C:E, 2, 0)&amp;".png")),"")</f>
        <v/>
      </c>
      <c r="N593" s="48" t="str">
        <f>ifna(IMAGE("https://pokejungle.net/sprites/typeico/"&amp;lower(VLookup(V593,Type!C:E, 3, 0)&amp;".png")),"")</f>
        <v/>
      </c>
      <c r="O593" s="66"/>
      <c r="P593" s="66"/>
      <c r="Q593" s="49" t="str">
        <f>ifna(VLookup(V593, Dex!F:K, 3, 0),"")</f>
        <v/>
      </c>
      <c r="R593" s="49">
        <f>ifna(VLookup(V593, Dex!F:K, 4, 0),"")</f>
        <v>429</v>
      </c>
      <c r="S593" s="50">
        <f>ifna(VLookup(V593, Dex!F:K, 5, 0),"")</f>
        <v>198</v>
      </c>
      <c r="T593" s="49" t="str">
        <f>ifna(VLookup(V593, Dex!F:K, 6, 0),"")</f>
        <v>P115</v>
      </c>
      <c r="U593" s="51" t="str">
        <f>ifna(VLookup(V593, Dex!F:L, 7, 0),"")</f>
        <v/>
      </c>
      <c r="V593" s="66" t="str">
        <f t="shared" si="1"/>
        <v>mismagius</v>
      </c>
    </row>
    <row r="594" ht="31.5" customHeight="1">
      <c r="A594" s="52">
        <v>593.0</v>
      </c>
      <c r="B594" s="52">
        <v>1.0</v>
      </c>
      <c r="C594" s="52">
        <v>22.0</v>
      </c>
      <c r="D594" s="52">
        <v>6.0</v>
      </c>
      <c r="E594" s="52">
        <v>1.0</v>
      </c>
      <c r="F594" s="52">
        <v>6.0</v>
      </c>
      <c r="G594" s="53" t="str">
        <f>ifna(VLookup(V594,Shiny!B:C, 2, 0),"")</f>
        <v/>
      </c>
      <c r="H594" s="54" t="s">
        <v>552</v>
      </c>
      <c r="I594" s="55">
        <v>430.0</v>
      </c>
      <c r="J594" s="56">
        <f>IFNA(VLOOKUP(V594,'Imported Index'!A:B,2,0),1)</f>
        <v>1</v>
      </c>
      <c r="K594" s="68"/>
      <c r="L594" s="58"/>
      <c r="M594" s="59" t="str">
        <f>ifna(IMAGE("https://pokejungle.net/sprites/typeico/"&amp;lower(VLookup(V594,Type!C:E, 2, 0)&amp;".png")),"")</f>
        <v/>
      </c>
      <c r="N594" s="59" t="str">
        <f>ifna(IMAGE("https://pokejungle.net/sprites/typeico/"&amp;lower(VLookup(V594,Type!C:E, 3, 0)&amp;".png")),"")</f>
        <v/>
      </c>
      <c r="O594" s="60"/>
      <c r="P594" s="60"/>
      <c r="Q594" s="61" t="str">
        <f>ifna(VLookup(V594, Dex!F:K, 3, 0),"")</f>
        <v/>
      </c>
      <c r="R594" s="61">
        <f>ifna(VLookup(V594, Dex!F:K, 4, 0),"")</f>
        <v>430</v>
      </c>
      <c r="S594" s="62">
        <f>ifna(VLookup(V594, Dex!F:K, 5, 0),"")</f>
        <v>141</v>
      </c>
      <c r="T594" s="61" t="str">
        <f>ifna(VLookup(V594, Dex!F:K, 6, 0),"")</f>
        <v>P233</v>
      </c>
      <c r="U594" s="63" t="str">
        <f>ifna(VLookup(V594, Dex!F:L, 7, 0),"")</f>
        <v/>
      </c>
      <c r="V594" s="60" t="str">
        <f t="shared" si="1"/>
        <v>honchkrow</v>
      </c>
    </row>
    <row r="595" ht="31.5" customHeight="1">
      <c r="A595" s="42">
        <v>594.0</v>
      </c>
      <c r="B595" s="42">
        <v>1.0</v>
      </c>
      <c r="C595" s="42">
        <v>22.0</v>
      </c>
      <c r="D595" s="42">
        <v>7.0</v>
      </c>
      <c r="E595" s="42">
        <v>2.0</v>
      </c>
      <c r="F595" s="42">
        <v>1.0</v>
      </c>
      <c r="G595" s="43" t="str">
        <f>ifna(VLookup(V595,Shiny!B:C, 2, 0),"")</f>
        <v/>
      </c>
      <c r="H595" s="64" t="s">
        <v>553</v>
      </c>
      <c r="I595" s="65">
        <v>431.0</v>
      </c>
      <c r="J595" s="47">
        <f>IFNA(VLOOKUP(V595,'Imported Index'!A:B,2,0),1)</f>
        <v>1</v>
      </c>
      <c r="K595" s="44"/>
      <c r="L595" s="44"/>
      <c r="M595" s="48" t="str">
        <f>ifna(IMAGE("https://pokejungle.net/sprites/typeico/"&amp;lower(VLookup(V595,Type!C:E, 2, 0)&amp;".png")),"")</f>
        <v/>
      </c>
      <c r="N595" s="48" t="str">
        <f>ifna(IMAGE("https://pokejungle.net/sprites/typeico/"&amp;lower(VLookup(V595,Type!C:E, 3, 0)&amp;".png")),"")</f>
        <v/>
      </c>
      <c r="O595" s="66"/>
      <c r="P595" s="66"/>
      <c r="Q595" s="49" t="str">
        <f>ifna(VLookup(V595, Dex!F:K, 3, 0),"")</f>
        <v/>
      </c>
      <c r="R595" s="49">
        <f>ifna(VLookup(V595, Dex!F:K, 4, 0),"")</f>
        <v>431</v>
      </c>
      <c r="S595" s="50">
        <f>ifna(VLookup(V595, Dex!F:K, 5, 0),"")</f>
        <v>152</v>
      </c>
      <c r="T595" s="49" t="str">
        <f>ifna(VLookup(V595, Dex!F:K, 6, 0),"")</f>
        <v/>
      </c>
      <c r="U595" s="51" t="str">
        <f>ifna(VLookup(V595, Dex!F:L, 7, 0),"")</f>
        <v/>
      </c>
      <c r="V595" s="66" t="str">
        <f t="shared" si="1"/>
        <v>glameow</v>
      </c>
    </row>
    <row r="596" ht="31.5" customHeight="1">
      <c r="A596" s="52">
        <v>595.0</v>
      </c>
      <c r="B596" s="52">
        <v>1.0</v>
      </c>
      <c r="C596" s="52">
        <v>22.0</v>
      </c>
      <c r="D596" s="52">
        <v>8.0</v>
      </c>
      <c r="E596" s="52">
        <v>2.0</v>
      </c>
      <c r="F596" s="52">
        <v>2.0</v>
      </c>
      <c r="G596" s="53" t="str">
        <f>ifna(VLookup(V596,Shiny!B:C, 2, 0),"")</f>
        <v/>
      </c>
      <c r="H596" s="54" t="s">
        <v>554</v>
      </c>
      <c r="I596" s="55">
        <v>432.0</v>
      </c>
      <c r="J596" s="56">
        <f>IFNA(VLOOKUP(V596,'Imported Index'!A:B,2,0),1)</f>
        <v>1</v>
      </c>
      <c r="K596" s="58"/>
      <c r="L596" s="58"/>
      <c r="M596" s="59" t="str">
        <f>ifna(IMAGE("https://pokejungle.net/sprites/typeico/"&amp;lower(VLookup(V596,Type!C:E, 2, 0)&amp;".png")),"")</f>
        <v/>
      </c>
      <c r="N596" s="59" t="str">
        <f>ifna(IMAGE("https://pokejungle.net/sprites/typeico/"&amp;lower(VLookup(V596,Type!C:E, 3, 0)&amp;".png")),"")</f>
        <v/>
      </c>
      <c r="O596" s="60"/>
      <c r="P596" s="60"/>
      <c r="Q596" s="61" t="str">
        <f>ifna(VLookup(V596, Dex!F:K, 3, 0),"")</f>
        <v/>
      </c>
      <c r="R596" s="61">
        <f>ifna(VLookup(V596, Dex!F:K, 4, 0),"")</f>
        <v>432</v>
      </c>
      <c r="S596" s="62">
        <f>ifna(VLookup(V596, Dex!F:K, 5, 0),"")</f>
        <v>153</v>
      </c>
      <c r="T596" s="61" t="str">
        <f>ifna(VLookup(V596, Dex!F:K, 6, 0),"")</f>
        <v/>
      </c>
      <c r="U596" s="63" t="str">
        <f>ifna(VLookup(V596, Dex!F:L, 7, 0),"")</f>
        <v/>
      </c>
      <c r="V596" s="60" t="str">
        <f t="shared" si="1"/>
        <v>purugly</v>
      </c>
    </row>
    <row r="597" ht="31.5" customHeight="1">
      <c r="A597" s="42">
        <v>596.0</v>
      </c>
      <c r="B597" s="42">
        <v>1.0</v>
      </c>
      <c r="C597" s="42">
        <v>22.0</v>
      </c>
      <c r="D597" s="42">
        <v>9.0</v>
      </c>
      <c r="E597" s="42">
        <v>2.0</v>
      </c>
      <c r="F597" s="42">
        <v>3.0</v>
      </c>
      <c r="G597" s="43" t="str">
        <f>ifna(VLookup(V597,Shiny!B:C, 2, 0),"")</f>
        <v/>
      </c>
      <c r="H597" s="64" t="s">
        <v>555</v>
      </c>
      <c r="I597" s="65">
        <v>433.0</v>
      </c>
      <c r="J597" s="47">
        <f>IFNA(VLOOKUP(V597,'Imported Index'!A:B,2,0),1)</f>
        <v>1</v>
      </c>
      <c r="K597" s="44"/>
      <c r="L597" s="44"/>
      <c r="M597" s="48" t="str">
        <f>ifna(IMAGE("https://pokejungle.net/sprites/typeico/"&amp;lower(VLookup(V597,Type!C:E, 2, 0)&amp;".png")),"")</f>
        <v/>
      </c>
      <c r="N597" s="48" t="str">
        <f>ifna(IMAGE("https://pokejungle.net/sprites/typeico/"&amp;lower(VLookup(V597,Type!C:E, 3, 0)&amp;".png")),"")</f>
        <v/>
      </c>
      <c r="O597" s="66"/>
      <c r="P597" s="66"/>
      <c r="Q597" s="49" t="str">
        <f>ifna(VLookup(V597, Dex!F:K, 3, 0),"")</f>
        <v/>
      </c>
      <c r="R597" s="49">
        <f>ifna(VLookup(V597, Dex!F:K, 4, 0),"")</f>
        <v>433</v>
      </c>
      <c r="S597" s="50">
        <f>ifna(VLookup(V597, Dex!F:K, 5, 0),"")</f>
        <v>195</v>
      </c>
      <c r="T597" s="49" t="str">
        <f>ifna(VLookup(V597, Dex!F:K, 6, 0),"")</f>
        <v>K142</v>
      </c>
      <c r="U597" s="51" t="str">
        <f>ifna(VLookup(V597, Dex!F:L, 7, 0),"")</f>
        <v>H050</v>
      </c>
      <c r="V597" s="66" t="str">
        <f t="shared" si="1"/>
        <v>chingling</v>
      </c>
    </row>
    <row r="598" ht="31.5" customHeight="1">
      <c r="A598" s="52">
        <v>597.0</v>
      </c>
      <c r="B598" s="52">
        <v>1.0</v>
      </c>
      <c r="C598" s="52">
        <v>22.0</v>
      </c>
      <c r="D598" s="52">
        <v>10.0</v>
      </c>
      <c r="E598" s="52">
        <v>2.0</v>
      </c>
      <c r="F598" s="52">
        <v>4.0</v>
      </c>
      <c r="G598" s="53" t="str">
        <f>ifna(VLookup(V598,Shiny!B:C, 2, 0),"")</f>
        <v/>
      </c>
      <c r="H598" s="54" t="s">
        <v>556</v>
      </c>
      <c r="I598" s="55">
        <v>434.0</v>
      </c>
      <c r="J598" s="56">
        <f>IFNA(VLOOKUP(V598,'Imported Index'!A:B,2,0),1)</f>
        <v>1</v>
      </c>
      <c r="K598" s="68"/>
      <c r="L598" s="58"/>
      <c r="M598" s="59" t="str">
        <f>ifna(IMAGE("https://pokejungle.net/sprites/typeico/"&amp;lower(VLookup(V598,Type!C:E, 2, 0)&amp;".png")),"")</f>
        <v/>
      </c>
      <c r="N598" s="59" t="str">
        <f>ifna(IMAGE("https://pokejungle.net/sprites/typeico/"&amp;lower(VLookup(V598,Type!C:E, 3, 0)&amp;".png")),"")</f>
        <v/>
      </c>
      <c r="O598" s="60"/>
      <c r="P598" s="60"/>
      <c r="Q598" s="61">
        <f>ifna(VLookup(V598, Dex!F:K, 3, 0),"")</f>
        <v>130</v>
      </c>
      <c r="R598" s="61">
        <f>ifna(VLookup(V598, Dex!F:K, 4, 0),"")</f>
        <v>434</v>
      </c>
      <c r="S598" s="62">
        <f>ifna(VLookup(V598, Dex!F:K, 5, 0),"")</f>
        <v>110</v>
      </c>
      <c r="T598" s="61" t="str">
        <f>ifna(VLookup(V598, Dex!F:K, 6, 0),"")</f>
        <v>P226</v>
      </c>
      <c r="U598" s="63" t="str">
        <f>ifna(VLookup(V598, Dex!F:L, 7, 0),"")</f>
        <v/>
      </c>
      <c r="V598" s="60" t="str">
        <f t="shared" si="1"/>
        <v>stunky</v>
      </c>
    </row>
    <row r="599" ht="31.5" customHeight="1">
      <c r="A599" s="42">
        <v>598.0</v>
      </c>
      <c r="B599" s="42">
        <v>1.0</v>
      </c>
      <c r="C599" s="42">
        <v>22.0</v>
      </c>
      <c r="D599" s="42">
        <v>11.0</v>
      </c>
      <c r="E599" s="42">
        <v>2.0</v>
      </c>
      <c r="F599" s="42">
        <v>5.0</v>
      </c>
      <c r="G599" s="43" t="str">
        <f>ifna(VLookup(V599,Shiny!B:C, 2, 0),"")</f>
        <v/>
      </c>
      <c r="H599" s="64" t="s">
        <v>557</v>
      </c>
      <c r="I599" s="65">
        <v>435.0</v>
      </c>
      <c r="J599" s="47">
        <f>IFNA(VLOOKUP(V599,'Imported Index'!A:B,2,0),1)</f>
        <v>1</v>
      </c>
      <c r="K599" s="69"/>
      <c r="L599" s="44"/>
      <c r="M599" s="48" t="str">
        <f>ifna(IMAGE("https://pokejungle.net/sprites/typeico/"&amp;lower(VLookup(V599,Type!C:E, 2, 0)&amp;".png")),"")</f>
        <v/>
      </c>
      <c r="N599" s="48" t="str">
        <f>ifna(IMAGE("https://pokejungle.net/sprites/typeico/"&amp;lower(VLookup(V599,Type!C:E, 3, 0)&amp;".png")),"")</f>
        <v/>
      </c>
      <c r="O599" s="66"/>
      <c r="P599" s="66"/>
      <c r="Q599" s="49">
        <f>ifna(VLookup(V599, Dex!F:K, 3, 0),"")</f>
        <v>131</v>
      </c>
      <c r="R599" s="49">
        <f>ifna(VLookup(V599, Dex!F:K, 4, 0),"")</f>
        <v>435</v>
      </c>
      <c r="S599" s="50">
        <f>ifna(VLookup(V599, Dex!F:K, 5, 0),"")</f>
        <v>111</v>
      </c>
      <c r="T599" s="49" t="str">
        <f>ifna(VLookup(V599, Dex!F:K, 6, 0),"")</f>
        <v>P227</v>
      </c>
      <c r="U599" s="51" t="str">
        <f>ifna(VLookup(V599, Dex!F:L, 7, 0),"")</f>
        <v/>
      </c>
      <c r="V599" s="66" t="str">
        <f t="shared" si="1"/>
        <v>skuntank</v>
      </c>
    </row>
    <row r="600" ht="31.5" customHeight="1">
      <c r="A600" s="52">
        <v>599.0</v>
      </c>
      <c r="B600" s="52">
        <v>1.0</v>
      </c>
      <c r="C600" s="52">
        <v>22.0</v>
      </c>
      <c r="D600" s="52">
        <v>12.0</v>
      </c>
      <c r="E600" s="52">
        <v>2.0</v>
      </c>
      <c r="F600" s="52">
        <v>6.0</v>
      </c>
      <c r="G600" s="53" t="str">
        <f>ifna(VLookup(V600,Shiny!B:C, 2, 0),"")</f>
        <v/>
      </c>
      <c r="H600" s="54" t="s">
        <v>558</v>
      </c>
      <c r="I600" s="55">
        <v>436.0</v>
      </c>
      <c r="J600" s="56">
        <f>IFNA(VLOOKUP(V600,'Imported Index'!A:B,2,0),1)</f>
        <v>1</v>
      </c>
      <c r="K600" s="68"/>
      <c r="L600" s="58"/>
      <c r="M600" s="59" t="str">
        <f>ifna(IMAGE("https://pokejungle.net/sprites/typeico/"&amp;lower(VLookup(V600,Type!C:E, 2, 0)&amp;".png")),"")</f>
        <v/>
      </c>
      <c r="N600" s="59" t="str">
        <f>ifna(IMAGE("https://pokejungle.net/sprites/typeico/"&amp;lower(VLookup(V600,Type!C:E, 3, 0)&amp;".png")),"")</f>
        <v/>
      </c>
      <c r="O600" s="60"/>
      <c r="P600" s="60"/>
      <c r="Q600" s="61">
        <f>ifna(VLookup(V600, Dex!F:K, 3, 0),"")</f>
        <v>118</v>
      </c>
      <c r="R600" s="61">
        <f>ifna(VLookup(V600, Dex!F:K, 4, 0),"")</f>
        <v>436</v>
      </c>
      <c r="S600" s="62">
        <f>ifna(VLookup(V600, Dex!F:K, 5, 0),"")</f>
        <v>180</v>
      </c>
      <c r="T600" s="61" t="str">
        <f>ifna(VLookup(V600, Dex!F:K, 6, 0),"")</f>
        <v>P153</v>
      </c>
      <c r="U600" s="63" t="str">
        <f>ifna(VLookup(V600, Dex!F:L, 7, 0),"")</f>
        <v/>
      </c>
      <c r="V600" s="60" t="str">
        <f t="shared" si="1"/>
        <v>bronzor</v>
      </c>
    </row>
    <row r="601" ht="31.5" customHeight="1">
      <c r="A601" s="42">
        <v>600.0</v>
      </c>
      <c r="B601" s="42">
        <v>1.0</v>
      </c>
      <c r="C601" s="42">
        <v>22.0</v>
      </c>
      <c r="D601" s="42">
        <v>13.0</v>
      </c>
      <c r="E601" s="42">
        <v>3.0</v>
      </c>
      <c r="F601" s="42">
        <v>1.0</v>
      </c>
      <c r="G601" s="43" t="str">
        <f>ifna(VLookup(V601,Shiny!B:C, 2, 0),"")</f>
        <v/>
      </c>
      <c r="H601" s="64" t="s">
        <v>559</v>
      </c>
      <c r="I601" s="65">
        <v>437.0</v>
      </c>
      <c r="J601" s="47">
        <f>IFNA(VLOOKUP(V601,'Imported Index'!A:B,2,0),1)</f>
        <v>1</v>
      </c>
      <c r="K601" s="69"/>
      <c r="L601" s="44"/>
      <c r="M601" s="48" t="str">
        <f>ifna(IMAGE("https://pokejungle.net/sprites/typeico/"&amp;lower(VLookup(V601,Type!C:E, 2, 0)&amp;".png")),"")</f>
        <v/>
      </c>
      <c r="N601" s="48" t="str">
        <f>ifna(IMAGE("https://pokejungle.net/sprites/typeico/"&amp;lower(VLookup(V601,Type!C:E, 3, 0)&amp;".png")),"")</f>
        <v/>
      </c>
      <c r="O601" s="66"/>
      <c r="P601" s="66"/>
      <c r="Q601" s="49">
        <f>ifna(VLookup(V601, Dex!F:K, 3, 0),"")</f>
        <v>119</v>
      </c>
      <c r="R601" s="49">
        <f>ifna(VLookup(V601, Dex!F:K, 4, 0),"")</f>
        <v>437</v>
      </c>
      <c r="S601" s="50">
        <f>ifna(VLookup(V601, Dex!F:K, 5, 0),"")</f>
        <v>181</v>
      </c>
      <c r="T601" s="49" t="str">
        <f>ifna(VLookup(V601, Dex!F:K, 6, 0),"")</f>
        <v>P154</v>
      </c>
      <c r="U601" s="51" t="str">
        <f>ifna(VLookup(V601, Dex!F:L, 7, 0),"")</f>
        <v/>
      </c>
      <c r="V601" s="66" t="str">
        <f t="shared" si="1"/>
        <v>bronzong</v>
      </c>
    </row>
    <row r="602" ht="31.5" customHeight="1">
      <c r="A602" s="52">
        <v>601.0</v>
      </c>
      <c r="B602" s="52">
        <v>1.0</v>
      </c>
      <c r="C602" s="52">
        <v>22.0</v>
      </c>
      <c r="D602" s="52">
        <v>14.0</v>
      </c>
      <c r="E602" s="52">
        <v>3.0</v>
      </c>
      <c r="F602" s="52">
        <v>2.0</v>
      </c>
      <c r="G602" s="53" t="str">
        <f>ifna(VLookup(V602,Shiny!B:C, 2, 0),"")</f>
        <v/>
      </c>
      <c r="H602" s="54" t="s">
        <v>560</v>
      </c>
      <c r="I602" s="55">
        <v>438.0</v>
      </c>
      <c r="J602" s="56">
        <f>IFNA(VLOOKUP(V602,'Imported Index'!A:B,2,0),1)</f>
        <v>1</v>
      </c>
      <c r="K602" s="68"/>
      <c r="L602" s="58"/>
      <c r="M602" s="59" t="str">
        <f>ifna(IMAGE("https://pokejungle.net/sprites/typeico/"&amp;lower(VLookup(V602,Type!C:E, 2, 0)&amp;".png")),"")</f>
        <v/>
      </c>
      <c r="N602" s="59" t="str">
        <f>ifna(IMAGE("https://pokejungle.net/sprites/typeico/"&amp;lower(VLookup(V602,Type!C:E, 3, 0)&amp;".png")),"")</f>
        <v/>
      </c>
      <c r="O602" s="60"/>
      <c r="P602" s="60"/>
      <c r="Q602" s="61">
        <f>ifna(VLookup(V602, Dex!F:K, 3, 0),"")</f>
        <v>252</v>
      </c>
      <c r="R602" s="61">
        <f>ifna(VLookup(V602, Dex!F:K, 4, 0),"")</f>
        <v>438</v>
      </c>
      <c r="S602" s="62">
        <f>ifna(VLookup(V602, Dex!F:K, 5, 0),"")</f>
        <v>123</v>
      </c>
      <c r="T602" s="61" t="str">
        <f>ifna(VLookup(V602, Dex!F:K, 6, 0),"")</f>
        <v>P087</v>
      </c>
      <c r="U602" s="63" t="str">
        <f>ifna(VLookup(V602, Dex!F:L, 7, 0),"")</f>
        <v/>
      </c>
      <c r="V602" s="60" t="str">
        <f t="shared" si="1"/>
        <v>bonsly</v>
      </c>
    </row>
    <row r="603" ht="31.5" customHeight="1">
      <c r="A603" s="42">
        <v>602.0</v>
      </c>
      <c r="B603" s="42">
        <v>1.0</v>
      </c>
      <c r="C603" s="42">
        <v>22.0</v>
      </c>
      <c r="D603" s="42">
        <v>15.0</v>
      </c>
      <c r="E603" s="42">
        <v>3.0</v>
      </c>
      <c r="F603" s="42">
        <v>3.0</v>
      </c>
      <c r="G603" s="43" t="str">
        <f>ifna(VLookup(V603,Shiny!B:C, 2, 0),"")</f>
        <v/>
      </c>
      <c r="H603" s="64" t="s">
        <v>561</v>
      </c>
      <c r="I603" s="65">
        <v>439.0</v>
      </c>
      <c r="J603" s="47">
        <f>IFNA(VLOOKUP(V603,'Imported Index'!A:B,2,0),1)</f>
        <v>1</v>
      </c>
      <c r="K603" s="44"/>
      <c r="L603" s="44"/>
      <c r="M603" s="48" t="str">
        <f>ifna(IMAGE("https://pokejungle.net/sprites/typeico/"&amp;lower(VLookup(V603,Type!C:E, 2, 0)&amp;".png")),"")</f>
        <v/>
      </c>
      <c r="N603" s="48" t="str">
        <f>ifna(IMAGE("https://pokejungle.net/sprites/typeico/"&amp;lower(VLookup(V603,Type!C:E, 3, 0)&amp;".png")),"")</f>
        <v/>
      </c>
      <c r="O603" s="66"/>
      <c r="P603" s="66"/>
      <c r="Q603" s="49" t="str">
        <f>ifna(VLookup(V603, Dex!F:K, 3, 0),"")</f>
        <v>C010</v>
      </c>
      <c r="R603" s="49">
        <f>ifna(VLookup(V603, Dex!F:K, 4, 0),"")</f>
        <v>439</v>
      </c>
      <c r="S603" s="50">
        <f>ifna(VLookup(V603, Dex!F:K, 5, 0),"")</f>
        <v>76</v>
      </c>
      <c r="T603" s="49" t="str">
        <f>ifna(VLookup(V603, Dex!F:K, 6, 0),"")</f>
        <v/>
      </c>
      <c r="U603" s="51" t="str">
        <f>ifna(VLookup(V603, Dex!F:L, 7, 0),"")</f>
        <v>H108</v>
      </c>
      <c r="V603" s="66" t="str">
        <f t="shared" si="1"/>
        <v>mime jr.</v>
      </c>
    </row>
    <row r="604" ht="31.5" customHeight="1">
      <c r="A604" s="52">
        <v>603.0</v>
      </c>
      <c r="B604" s="52">
        <v>1.0</v>
      </c>
      <c r="C604" s="52">
        <v>22.0</v>
      </c>
      <c r="D604" s="52">
        <v>16.0</v>
      </c>
      <c r="E604" s="52">
        <v>3.0</v>
      </c>
      <c r="F604" s="52">
        <v>4.0</v>
      </c>
      <c r="G604" s="53" t="str">
        <f>ifna(VLookup(V604,Shiny!B:C, 2, 0),"")</f>
        <v/>
      </c>
      <c r="H604" s="54" t="s">
        <v>562</v>
      </c>
      <c r="I604" s="55">
        <v>440.0</v>
      </c>
      <c r="J604" s="56">
        <f>IFNA(VLOOKUP(V604,'Imported Index'!A:B,2,0),1)</f>
        <v>1</v>
      </c>
      <c r="K604" s="68"/>
      <c r="L604" s="58"/>
      <c r="M604" s="59" t="str">
        <f>ifna(IMAGE("https://pokejungle.net/sprites/typeico/"&amp;lower(VLookup(V604,Type!C:E, 2, 0)&amp;".png")),"")</f>
        <v/>
      </c>
      <c r="N604" s="59" t="str">
        <f>ifna(IMAGE("https://pokejungle.net/sprites/typeico/"&amp;lower(VLookup(V604,Type!C:E, 3, 0)&amp;".png")),"")</f>
        <v/>
      </c>
      <c r="O604" s="60"/>
      <c r="P604" s="60"/>
      <c r="Q604" s="61" t="str">
        <f>ifna(VLookup(V604, Dex!F:K, 3, 0),"")</f>
        <v>A006</v>
      </c>
      <c r="R604" s="61">
        <f>ifna(VLookup(V604, Dex!F:K, 4, 0),"")</f>
        <v>440</v>
      </c>
      <c r="S604" s="62">
        <f>ifna(VLookup(V604, Dex!F:K, 5, 0),"")</f>
        <v>86</v>
      </c>
      <c r="T604" s="61" t="str">
        <f>ifna(VLookup(V604, Dex!F:K, 6, 0),"")</f>
        <v>P043</v>
      </c>
      <c r="U604" s="63" t="str">
        <f>ifna(VLookup(V604, Dex!F:L, 7, 0),"")</f>
        <v/>
      </c>
      <c r="V604" s="60" t="str">
        <f t="shared" si="1"/>
        <v>happiny</v>
      </c>
    </row>
    <row r="605" ht="31.5" customHeight="1">
      <c r="A605" s="42">
        <v>604.0</v>
      </c>
      <c r="B605" s="42">
        <v>1.0</v>
      </c>
      <c r="C605" s="42">
        <v>22.0</v>
      </c>
      <c r="D605" s="42">
        <v>17.0</v>
      </c>
      <c r="E605" s="42">
        <v>3.0</v>
      </c>
      <c r="F605" s="42">
        <v>5.0</v>
      </c>
      <c r="G605" s="43" t="str">
        <f>ifna(VLookup(V605,Shiny!B:C, 2, 0),"")</f>
        <v/>
      </c>
      <c r="H605" s="64" t="s">
        <v>563</v>
      </c>
      <c r="I605" s="65">
        <v>441.0</v>
      </c>
      <c r="J605" s="47">
        <f>IFNA(VLOOKUP(V605,'Imported Index'!A:B,2,0),1)</f>
        <v>1</v>
      </c>
      <c r="K605" s="44"/>
      <c r="L605" s="44"/>
      <c r="M605" s="48" t="str">
        <f>ifna(IMAGE("https://pokejungle.net/sprites/typeico/"&amp;lower(VLookup(V605,Type!C:E, 2, 0)&amp;".png")),"")</f>
        <v/>
      </c>
      <c r="N605" s="48" t="str">
        <f>ifna(IMAGE("https://pokejungle.net/sprites/typeico/"&amp;lower(VLookup(V605,Type!C:E, 3, 0)&amp;".png")),"")</f>
        <v/>
      </c>
      <c r="O605" s="66"/>
      <c r="P605" s="66"/>
      <c r="Q605" s="49" t="str">
        <f>ifna(VLookup(V605, Dex!F:K, 3, 0),"")</f>
        <v/>
      </c>
      <c r="R605" s="49">
        <f>ifna(VLookup(V605, Dex!F:K, 4, 0),"")</f>
        <v>441</v>
      </c>
      <c r="S605" s="50">
        <f>ifna(VLookup(V605, Dex!F:K, 5, 0),"")</f>
        <v>157</v>
      </c>
      <c r="T605" s="49" t="str">
        <f>ifna(VLookup(V605, Dex!F:K, 6, 0),"")</f>
        <v/>
      </c>
      <c r="U605" s="51" t="str">
        <f>ifna(VLookup(V605, Dex!F:L, 7, 0),"")</f>
        <v/>
      </c>
      <c r="V605" s="66" t="str">
        <f t="shared" si="1"/>
        <v>chatot</v>
      </c>
    </row>
    <row r="606" ht="31.5" customHeight="1">
      <c r="A606" s="52">
        <v>605.0</v>
      </c>
      <c r="B606" s="52">
        <v>1.0</v>
      </c>
      <c r="C606" s="52">
        <v>22.0</v>
      </c>
      <c r="D606" s="52">
        <v>18.0</v>
      </c>
      <c r="E606" s="52">
        <v>3.0</v>
      </c>
      <c r="F606" s="52">
        <v>6.0</v>
      </c>
      <c r="G606" s="53" t="str">
        <f>ifna(VLookup(V606,Shiny!B:C, 2, 0),"")</f>
        <v/>
      </c>
      <c r="H606" s="54" t="s">
        <v>564</v>
      </c>
      <c r="I606" s="55">
        <v>442.0</v>
      </c>
      <c r="J606" s="56">
        <f>IFNA(VLOOKUP(V606,'Imported Index'!A:B,2,0),1)</f>
        <v>1</v>
      </c>
      <c r="K606" s="68"/>
      <c r="L606" s="58"/>
      <c r="M606" s="59" t="str">
        <f>ifna(IMAGE("https://pokejungle.net/sprites/typeico/"&amp;lower(VLookup(V606,Type!C:E, 2, 0)&amp;".png")),"")</f>
        <v/>
      </c>
      <c r="N606" s="59" t="str">
        <f>ifna(IMAGE("https://pokejungle.net/sprites/typeico/"&amp;lower(VLookup(V606,Type!C:E, 3, 0)&amp;".png")),"")</f>
        <v/>
      </c>
      <c r="O606" s="60"/>
      <c r="P606" s="60"/>
      <c r="Q606" s="61" t="str">
        <f>ifna(VLookup(V606, Dex!F:K, 3, 0),"")</f>
        <v>C047</v>
      </c>
      <c r="R606" s="61">
        <f>ifna(VLookup(V606, Dex!F:K, 4, 0),"")</f>
        <v>442</v>
      </c>
      <c r="S606" s="62">
        <f>ifna(VLookup(V606, Dex!F:K, 5, 0),"")</f>
        <v>139</v>
      </c>
      <c r="T606" s="61" t="str">
        <f>ifna(VLookup(V606, Dex!F:K, 6, 0),"")</f>
        <v>P302</v>
      </c>
      <c r="U606" s="63" t="str">
        <f>ifna(VLookup(V606, Dex!F:L, 7, 0),"")</f>
        <v/>
      </c>
      <c r="V606" s="60" t="str">
        <f t="shared" si="1"/>
        <v>spiritomb</v>
      </c>
    </row>
    <row r="607" ht="31.5" customHeight="1">
      <c r="A607" s="42">
        <v>606.0</v>
      </c>
      <c r="B607" s="42">
        <v>1.0</v>
      </c>
      <c r="C607" s="42">
        <v>22.0</v>
      </c>
      <c r="D607" s="42">
        <v>19.0</v>
      </c>
      <c r="E607" s="42">
        <v>4.0</v>
      </c>
      <c r="F607" s="42">
        <v>1.0</v>
      </c>
      <c r="G607" s="43" t="str">
        <f>ifna(VLookup(V607,Shiny!B:C, 2, 0),"")</f>
        <v/>
      </c>
      <c r="H607" s="64" t="s">
        <v>565</v>
      </c>
      <c r="I607" s="65">
        <v>443.0</v>
      </c>
      <c r="J607" s="47">
        <f>IFNA(VLOOKUP(V607,'Imported Index'!A:B,2,0),1)</f>
        <v>1</v>
      </c>
      <c r="K607" s="69"/>
      <c r="L607" s="44"/>
      <c r="M607" s="48" t="str">
        <f>ifna(IMAGE("https://pokejungle.net/sprites/typeico/"&amp;lower(VLookup(V607,Type!C:E, 2, 0)&amp;".png")),"")</f>
        <v/>
      </c>
      <c r="N607" s="48" t="str">
        <f>ifna(IMAGE("https://pokejungle.net/sprites/typeico/"&amp;lower(VLookup(V607,Type!C:E, 3, 0)&amp;".png")),"")</f>
        <v/>
      </c>
      <c r="O607" s="66"/>
      <c r="P607" s="66"/>
      <c r="Q607" s="49" t="str">
        <f>ifna(VLookup(V607, Dex!F:K, 3, 0),"")</f>
        <v>C116</v>
      </c>
      <c r="R607" s="49">
        <f>ifna(VLookup(V607, Dex!F:K, 4, 0),"")</f>
        <v>443</v>
      </c>
      <c r="S607" s="50">
        <f>ifna(VLookup(V607, Dex!F:K, 5, 0),"")</f>
        <v>187</v>
      </c>
      <c r="T607" s="49" t="str">
        <f>ifna(VLookup(V607, Dex!F:K, 6, 0),"")</f>
        <v>P126</v>
      </c>
      <c r="U607" s="51">
        <f>ifna(VLookup(V607, Dex!F:L, 7, 0),"")</f>
        <v>128</v>
      </c>
      <c r="V607" s="66" t="str">
        <f t="shared" si="1"/>
        <v>gible</v>
      </c>
    </row>
    <row r="608" ht="31.5" customHeight="1">
      <c r="A608" s="52">
        <v>607.0</v>
      </c>
      <c r="B608" s="52">
        <v>1.0</v>
      </c>
      <c r="C608" s="52">
        <v>22.0</v>
      </c>
      <c r="D608" s="52">
        <v>20.0</v>
      </c>
      <c r="E608" s="52">
        <v>4.0</v>
      </c>
      <c r="F608" s="52">
        <v>2.0</v>
      </c>
      <c r="G608" s="53" t="str">
        <f>ifna(VLookup(V608,Shiny!B:C, 2, 0),"")</f>
        <v/>
      </c>
      <c r="H608" s="54" t="s">
        <v>565</v>
      </c>
      <c r="I608" s="55">
        <v>443.0</v>
      </c>
      <c r="J608" s="56">
        <f>IFNA(VLOOKUP(V608,'Imported Index'!A:B,2,0),1)</f>
        <v>1</v>
      </c>
      <c r="K608" s="68"/>
      <c r="L608" s="58"/>
      <c r="M608" s="59" t="str">
        <f>ifna(IMAGE("https://pokejungle.net/sprites/typeico/"&amp;lower(VLookup(V608,Type!C:E, 2, 0)&amp;".png")),"")</f>
        <v/>
      </c>
      <c r="N608" s="59" t="str">
        <f>ifna(IMAGE("https://pokejungle.net/sprites/typeico/"&amp;lower(VLookup(V608,Type!C:E, 3, 0)&amp;".png")),"")</f>
        <v/>
      </c>
      <c r="O608" s="60"/>
      <c r="P608" s="52" t="s">
        <v>80</v>
      </c>
      <c r="Q608" s="61" t="str">
        <f>ifna(VLookup(V608, Dex!F:K, 3, 0),"")</f>
        <v>C116</v>
      </c>
      <c r="R608" s="61">
        <f>ifna(VLookup(V608, Dex!F:K, 4, 0),"")</f>
        <v>443</v>
      </c>
      <c r="S608" s="62">
        <f>ifna(VLookup(V608, Dex!F:K, 5, 0),"")</f>
        <v>187</v>
      </c>
      <c r="T608" s="61" t="str">
        <f>ifna(VLookup(V608, Dex!F:K, 6, 0),"")</f>
        <v>P126</v>
      </c>
      <c r="U608" s="63">
        <f>ifna(VLookup(V608, Dex!F:L, 7, 0),"")</f>
        <v>128</v>
      </c>
      <c r="V608" s="60" t="str">
        <f t="shared" si="1"/>
        <v>gible-f</v>
      </c>
    </row>
    <row r="609" ht="31.5" customHeight="1">
      <c r="A609" s="42">
        <v>608.0</v>
      </c>
      <c r="B609" s="42">
        <v>1.0</v>
      </c>
      <c r="C609" s="42">
        <v>22.0</v>
      </c>
      <c r="D609" s="42">
        <v>21.0</v>
      </c>
      <c r="E609" s="42">
        <v>4.0</v>
      </c>
      <c r="F609" s="42">
        <v>3.0</v>
      </c>
      <c r="G609" s="43" t="str">
        <f>ifna(VLookup(V609,Shiny!B:C, 2, 0),"")</f>
        <v/>
      </c>
      <c r="H609" s="64" t="s">
        <v>566</v>
      </c>
      <c r="I609" s="65">
        <v>444.0</v>
      </c>
      <c r="J609" s="47">
        <f>IFNA(VLOOKUP(V609,'Imported Index'!A:B,2,0),1)</f>
        <v>1</v>
      </c>
      <c r="K609" s="69"/>
      <c r="L609" s="44"/>
      <c r="M609" s="48" t="str">
        <f>ifna(IMAGE("https://pokejungle.net/sprites/typeico/"&amp;lower(VLookup(V609,Type!C:E, 2, 0)&amp;".png")),"")</f>
        <v/>
      </c>
      <c r="N609" s="48" t="str">
        <f>ifna(IMAGE("https://pokejungle.net/sprites/typeico/"&amp;lower(VLookup(V609,Type!C:E, 3, 0)&amp;".png")),"")</f>
        <v/>
      </c>
      <c r="O609" s="66"/>
      <c r="P609" s="66"/>
      <c r="Q609" s="49" t="str">
        <f>ifna(VLookup(V609, Dex!F:K, 3, 0),"")</f>
        <v>C117</v>
      </c>
      <c r="R609" s="49">
        <f>ifna(VLookup(V609, Dex!F:K, 4, 0),"")</f>
        <v>444</v>
      </c>
      <c r="S609" s="50">
        <f>ifna(VLookup(V609, Dex!F:K, 5, 0),"")</f>
        <v>188</v>
      </c>
      <c r="T609" s="49" t="str">
        <f>ifna(VLookup(V609, Dex!F:K, 6, 0),"")</f>
        <v>P127</v>
      </c>
      <c r="U609" s="51">
        <f>ifna(VLookup(V609, Dex!F:L, 7, 0),"")</f>
        <v>129</v>
      </c>
      <c r="V609" s="66" t="str">
        <f t="shared" si="1"/>
        <v>gabite</v>
      </c>
    </row>
    <row r="610" ht="31.5" customHeight="1">
      <c r="A610" s="52">
        <v>609.0</v>
      </c>
      <c r="B610" s="52">
        <v>1.0</v>
      </c>
      <c r="C610" s="52">
        <v>22.0</v>
      </c>
      <c r="D610" s="52">
        <v>22.0</v>
      </c>
      <c r="E610" s="52">
        <v>4.0</v>
      </c>
      <c r="F610" s="52">
        <v>4.0</v>
      </c>
      <c r="G610" s="53" t="str">
        <f>ifna(VLookup(V610,Shiny!B:C, 2, 0),"")</f>
        <v/>
      </c>
      <c r="H610" s="54" t="s">
        <v>566</v>
      </c>
      <c r="I610" s="55">
        <v>444.0</v>
      </c>
      <c r="J610" s="56">
        <f>IFNA(VLOOKUP(V610,'Imported Index'!A:B,2,0),1)</f>
        <v>1</v>
      </c>
      <c r="K610" s="68"/>
      <c r="L610" s="58"/>
      <c r="M610" s="59" t="str">
        <f>ifna(IMAGE("https://pokejungle.net/sprites/typeico/"&amp;lower(VLookup(V610,Type!C:E, 2, 0)&amp;".png")),"")</f>
        <v/>
      </c>
      <c r="N610" s="59" t="str">
        <f>ifna(IMAGE("https://pokejungle.net/sprites/typeico/"&amp;lower(VLookup(V610,Type!C:E, 3, 0)&amp;".png")),"")</f>
        <v/>
      </c>
      <c r="O610" s="60"/>
      <c r="P610" s="52" t="s">
        <v>80</v>
      </c>
      <c r="Q610" s="61" t="str">
        <f>ifna(VLookup(V610, Dex!F:K, 3, 0),"")</f>
        <v>C117</v>
      </c>
      <c r="R610" s="61">
        <f>ifna(VLookup(V610, Dex!F:K, 4, 0),"")</f>
        <v>444</v>
      </c>
      <c r="S610" s="62">
        <f>ifna(VLookup(V610, Dex!F:K, 5, 0),"")</f>
        <v>188</v>
      </c>
      <c r="T610" s="61" t="str">
        <f>ifna(VLookup(V610, Dex!F:K, 6, 0),"")</f>
        <v>P127</v>
      </c>
      <c r="U610" s="63">
        <f>ifna(VLookup(V610, Dex!F:L, 7, 0),"")</f>
        <v>129</v>
      </c>
      <c r="V610" s="60" t="str">
        <f t="shared" si="1"/>
        <v>gabite-f</v>
      </c>
    </row>
    <row r="611" ht="31.5" customHeight="1">
      <c r="A611" s="42">
        <v>610.0</v>
      </c>
      <c r="B611" s="42">
        <v>1.0</v>
      </c>
      <c r="C611" s="42">
        <v>22.0</v>
      </c>
      <c r="D611" s="42">
        <v>23.0</v>
      </c>
      <c r="E611" s="42">
        <v>4.0</v>
      </c>
      <c r="F611" s="42">
        <v>5.0</v>
      </c>
      <c r="G611" s="43" t="str">
        <f>ifna(VLookup(V611,Shiny!B:C, 2, 0),"")</f>
        <v/>
      </c>
      <c r="H611" s="64" t="s">
        <v>567</v>
      </c>
      <c r="I611" s="65">
        <v>445.0</v>
      </c>
      <c r="J611" s="47">
        <f>IFNA(VLOOKUP(V611,'Imported Index'!A:B,2,0),1)</f>
        <v>1</v>
      </c>
      <c r="K611" s="69"/>
      <c r="L611" s="44"/>
      <c r="M611" s="48" t="str">
        <f>ifna(IMAGE("https://pokejungle.net/sprites/typeico/"&amp;lower(VLookup(V611,Type!C:E, 2, 0)&amp;".png")),"")</f>
        <v/>
      </c>
      <c r="N611" s="48" t="str">
        <f>ifna(IMAGE("https://pokejungle.net/sprites/typeico/"&amp;lower(VLookup(V611,Type!C:E, 3, 0)&amp;".png")),"")</f>
        <v/>
      </c>
      <c r="O611" s="66"/>
      <c r="P611" s="66"/>
      <c r="Q611" s="49" t="str">
        <f>ifna(VLookup(V611, Dex!F:K, 3, 0),"")</f>
        <v>C118</v>
      </c>
      <c r="R611" s="49">
        <f>ifna(VLookup(V611, Dex!F:K, 4, 0),"")</f>
        <v>445</v>
      </c>
      <c r="S611" s="50">
        <f>ifna(VLookup(V611, Dex!F:K, 5, 0),"")</f>
        <v>189</v>
      </c>
      <c r="T611" s="49" t="str">
        <f>ifna(VLookup(V611, Dex!F:K, 6, 0),"")</f>
        <v>P128</v>
      </c>
      <c r="U611" s="51">
        <f>ifna(VLookup(V611, Dex!F:L, 7, 0),"")</f>
        <v>130</v>
      </c>
      <c r="V611" s="66" t="str">
        <f t="shared" si="1"/>
        <v>garchomp</v>
      </c>
    </row>
    <row r="612" ht="31.5" customHeight="1">
      <c r="A612" s="52">
        <v>611.0</v>
      </c>
      <c r="B612" s="52">
        <v>1.0</v>
      </c>
      <c r="C612" s="52">
        <v>22.0</v>
      </c>
      <c r="D612" s="52">
        <v>24.0</v>
      </c>
      <c r="E612" s="52">
        <v>4.0</v>
      </c>
      <c r="F612" s="52">
        <v>6.0</v>
      </c>
      <c r="G612" s="53" t="str">
        <f>ifna(VLookup(V612,Shiny!B:C, 2, 0),"")</f>
        <v/>
      </c>
      <c r="H612" s="54" t="s">
        <v>567</v>
      </c>
      <c r="I612" s="55">
        <v>445.0</v>
      </c>
      <c r="J612" s="56">
        <f>IFNA(VLOOKUP(V612,'Imported Index'!A:B,2,0),1)</f>
        <v>1</v>
      </c>
      <c r="K612" s="68"/>
      <c r="L612" s="58"/>
      <c r="M612" s="59" t="str">
        <f>ifna(IMAGE("https://pokejungle.net/sprites/typeico/"&amp;lower(VLookup(V612,Type!C:E, 2, 0)&amp;".png")),"")</f>
        <v/>
      </c>
      <c r="N612" s="59" t="str">
        <f>ifna(IMAGE("https://pokejungle.net/sprites/typeico/"&amp;lower(VLookup(V612,Type!C:E, 3, 0)&amp;".png")),"")</f>
        <v/>
      </c>
      <c r="O612" s="60"/>
      <c r="P612" s="52" t="s">
        <v>80</v>
      </c>
      <c r="Q612" s="61" t="str">
        <f>ifna(VLookup(V612, Dex!F:K, 3, 0),"")</f>
        <v>C118</v>
      </c>
      <c r="R612" s="61">
        <f>ifna(VLookup(V612, Dex!F:K, 4, 0),"")</f>
        <v>445</v>
      </c>
      <c r="S612" s="62">
        <f>ifna(VLookup(V612, Dex!F:K, 5, 0),"")</f>
        <v>189</v>
      </c>
      <c r="T612" s="61" t="str">
        <f>ifna(VLookup(V612, Dex!F:K, 6, 0),"")</f>
        <v>P128</v>
      </c>
      <c r="U612" s="63">
        <f>ifna(VLookup(V612, Dex!F:L, 7, 0),"")</f>
        <v>130</v>
      </c>
      <c r="V612" s="60" t="str">
        <f t="shared" si="1"/>
        <v>garchomp-f</v>
      </c>
    </row>
    <row r="613" ht="31.5" customHeight="1">
      <c r="A613" s="42">
        <v>612.0</v>
      </c>
      <c r="B613" s="42">
        <v>1.0</v>
      </c>
      <c r="C613" s="42">
        <v>22.0</v>
      </c>
      <c r="D613" s="42">
        <v>25.0</v>
      </c>
      <c r="E613" s="42">
        <v>5.0</v>
      </c>
      <c r="F613" s="42">
        <v>1.0</v>
      </c>
      <c r="G613" s="43" t="str">
        <f>ifna(VLookup(V613,Shiny!B:C, 2, 0),"")</f>
        <v/>
      </c>
      <c r="H613" s="64" t="s">
        <v>568</v>
      </c>
      <c r="I613" s="65">
        <v>446.0</v>
      </c>
      <c r="J613" s="47">
        <f>IFNA(VLOOKUP(V613,'Imported Index'!A:B,2,0),1)</f>
        <v>1</v>
      </c>
      <c r="K613" s="44"/>
      <c r="L613" s="44"/>
      <c r="M613" s="48" t="str">
        <f>ifna(IMAGE("https://pokejungle.net/sprites/typeico/"&amp;lower(VLookup(V613,Type!C:E, 2, 0)&amp;".png")),"")</f>
        <v/>
      </c>
      <c r="N613" s="48" t="str">
        <f>ifna(IMAGE("https://pokejungle.net/sprites/typeico/"&amp;lower(VLookup(V613,Type!C:E, 3, 0)&amp;".png")),"")</f>
        <v/>
      </c>
      <c r="O613" s="66"/>
      <c r="P613" s="66"/>
      <c r="Q613" s="49">
        <f>ifna(VLookup(V613, Dex!F:K, 3, 0),"")</f>
        <v>260</v>
      </c>
      <c r="R613" s="49">
        <f>ifna(VLookup(V613, Dex!F:K, 4, 0),"")</f>
        <v>446</v>
      </c>
      <c r="S613" s="50">
        <f>ifna(VLookup(V613, Dex!F:K, 5, 0),"")</f>
        <v>51</v>
      </c>
      <c r="T613" s="49" t="str">
        <f>ifna(VLookup(V613, Dex!F:K, 6, 0),"")</f>
        <v>K102</v>
      </c>
      <c r="U613" s="51" t="str">
        <f>ifna(VLookup(V613, Dex!F:L, 7, 0),"")</f>
        <v/>
      </c>
      <c r="V613" s="66" t="str">
        <f t="shared" si="1"/>
        <v>munchlax</v>
      </c>
    </row>
    <row r="614" ht="31.5" customHeight="1">
      <c r="A614" s="52">
        <v>613.0</v>
      </c>
      <c r="B614" s="52">
        <v>1.0</v>
      </c>
      <c r="C614" s="52">
        <v>22.0</v>
      </c>
      <c r="D614" s="52">
        <v>26.0</v>
      </c>
      <c r="E614" s="52">
        <v>5.0</v>
      </c>
      <c r="F614" s="52">
        <v>2.0</v>
      </c>
      <c r="G614" s="53" t="str">
        <f>ifna(VLookup(V614,Shiny!B:C, 2, 0),"")</f>
        <v/>
      </c>
      <c r="H614" s="54" t="s">
        <v>569</v>
      </c>
      <c r="I614" s="55">
        <v>447.0</v>
      </c>
      <c r="J614" s="56">
        <f>IFNA(VLOOKUP(V614,'Imported Index'!A:B,2,0),1)</f>
        <v>1</v>
      </c>
      <c r="K614" s="68"/>
      <c r="L614" s="58"/>
      <c r="M614" s="59" t="str">
        <f>ifna(IMAGE("https://pokejungle.net/sprites/typeico/"&amp;lower(VLookup(V614,Type!C:E, 2, 0)&amp;".png")),"")</f>
        <v/>
      </c>
      <c r="N614" s="59" t="str">
        <f>ifna(IMAGE("https://pokejungle.net/sprites/typeico/"&amp;lower(VLookup(V614,Type!C:E, 3, 0)&amp;".png")),"")</f>
        <v/>
      </c>
      <c r="O614" s="60"/>
      <c r="P614" s="60"/>
      <c r="Q614" s="61">
        <f>ifna(VLookup(V614, Dex!F:K, 3, 0),"")</f>
        <v>298</v>
      </c>
      <c r="R614" s="61">
        <f>ifna(VLookup(V614, Dex!F:K, 4, 0),"")</f>
        <v>447</v>
      </c>
      <c r="S614" s="62">
        <f>ifna(VLookup(V614, Dex!F:K, 5, 0),"")</f>
        <v>223</v>
      </c>
      <c r="T614" s="61" t="str">
        <f>ifna(VLookup(V614, Dex!F:K, 6, 0),"")</f>
        <v>P163</v>
      </c>
      <c r="U614" s="63">
        <f>ifna(VLookup(V614, Dex!F:L, 7, 0),"")</f>
        <v>135</v>
      </c>
      <c r="V614" s="60" t="str">
        <f t="shared" si="1"/>
        <v>riolu</v>
      </c>
    </row>
    <row r="615" ht="31.5" customHeight="1">
      <c r="A615" s="42">
        <v>614.0</v>
      </c>
      <c r="B615" s="42">
        <v>1.0</v>
      </c>
      <c r="C615" s="42">
        <v>22.0</v>
      </c>
      <c r="D615" s="42">
        <v>27.0</v>
      </c>
      <c r="E615" s="42">
        <v>5.0</v>
      </c>
      <c r="F615" s="42">
        <v>3.0</v>
      </c>
      <c r="G615" s="43" t="str">
        <f>ifna(VLookup(V615,Shiny!B:C, 2, 0),"")</f>
        <v/>
      </c>
      <c r="H615" s="64" t="s">
        <v>570</v>
      </c>
      <c r="I615" s="65">
        <v>448.0</v>
      </c>
      <c r="J615" s="47">
        <f>IFNA(VLOOKUP(V615,'Imported Index'!A:B,2,0),1)</f>
        <v>1</v>
      </c>
      <c r="K615" s="69"/>
      <c r="L615" s="44"/>
      <c r="M615" s="48" t="str">
        <f>ifna(IMAGE("https://pokejungle.net/sprites/typeico/"&amp;lower(VLookup(V615,Type!C:E, 2, 0)&amp;".png")),"")</f>
        <v/>
      </c>
      <c r="N615" s="48" t="str">
        <f>ifna(IMAGE("https://pokejungle.net/sprites/typeico/"&amp;lower(VLookup(V615,Type!C:E, 3, 0)&amp;".png")),"")</f>
        <v/>
      </c>
      <c r="O615" s="66"/>
      <c r="P615" s="66"/>
      <c r="Q615" s="49">
        <f>ifna(VLookup(V615, Dex!F:K, 3, 0),"")</f>
        <v>299</v>
      </c>
      <c r="R615" s="49">
        <f>ifna(VLookup(V615, Dex!F:K, 4, 0),"")</f>
        <v>448</v>
      </c>
      <c r="S615" s="50">
        <f>ifna(VLookup(V615, Dex!F:K, 5, 0),"")</f>
        <v>224</v>
      </c>
      <c r="T615" s="49" t="str">
        <f>ifna(VLookup(V615, Dex!F:K, 6, 0),"")</f>
        <v>P164</v>
      </c>
      <c r="U615" s="51">
        <f>ifna(VLookup(V615, Dex!F:L, 7, 0),"")</f>
        <v>136</v>
      </c>
      <c r="V615" s="66" t="str">
        <f t="shared" si="1"/>
        <v>lucario</v>
      </c>
    </row>
    <row r="616" ht="31.5" customHeight="1">
      <c r="A616" s="52">
        <v>615.0</v>
      </c>
      <c r="B616" s="52">
        <v>1.0</v>
      </c>
      <c r="C616" s="52">
        <v>22.0</v>
      </c>
      <c r="D616" s="52">
        <v>28.0</v>
      </c>
      <c r="E616" s="52">
        <v>5.0</v>
      </c>
      <c r="F616" s="52">
        <v>4.0</v>
      </c>
      <c r="G616" s="53" t="str">
        <f>ifna(VLookup(V616,Shiny!B:C, 2, 0),"")</f>
        <v/>
      </c>
      <c r="H616" s="54" t="s">
        <v>571</v>
      </c>
      <c r="I616" s="55">
        <v>449.0</v>
      </c>
      <c r="J616" s="56">
        <f>IFNA(VLOOKUP(V616,'Imported Index'!A:B,2,0),1)</f>
        <v>1</v>
      </c>
      <c r="K616" s="68"/>
      <c r="L616" s="58"/>
      <c r="M616" s="59" t="str">
        <f>ifna(IMAGE("https://pokejungle.net/sprites/typeico/"&amp;lower(VLookup(V616,Type!C:E, 2, 0)&amp;".png")),"")</f>
        <v/>
      </c>
      <c r="N616" s="59" t="str">
        <f>ifna(IMAGE("https://pokejungle.net/sprites/typeico/"&amp;lower(VLookup(V616,Type!C:E, 3, 0)&amp;".png")),"")</f>
        <v/>
      </c>
      <c r="O616" s="60"/>
      <c r="P616" s="60"/>
      <c r="Q616" s="61">
        <f>ifna(VLookup(V616, Dex!F:K, 3, 0),"")</f>
        <v>314</v>
      </c>
      <c r="R616" s="61">
        <f>ifna(VLookup(V616, Dex!F:K, 4, 0),"")</f>
        <v>449</v>
      </c>
      <c r="S616" s="62">
        <f>ifna(VLookup(V616, Dex!F:K, 5, 0),"")</f>
        <v>107</v>
      </c>
      <c r="T616" s="61" t="str">
        <f>ifna(VLookup(V616, Dex!F:K, 6, 0),"")</f>
        <v>P265</v>
      </c>
      <c r="U616" s="63">
        <f>ifna(VLookup(V616, Dex!F:L, 7, 0),"")</f>
        <v>118</v>
      </c>
      <c r="V616" s="60" t="str">
        <f t="shared" si="1"/>
        <v>hippopotas</v>
      </c>
    </row>
    <row r="617" ht="31.5" customHeight="1">
      <c r="A617" s="42">
        <v>616.0</v>
      </c>
      <c r="B617" s="42">
        <v>1.0</v>
      </c>
      <c r="C617" s="42">
        <v>22.0</v>
      </c>
      <c r="D617" s="42">
        <v>29.0</v>
      </c>
      <c r="E617" s="42">
        <v>5.0</v>
      </c>
      <c r="F617" s="42">
        <v>5.0</v>
      </c>
      <c r="G617" s="43" t="str">
        <f>ifna(VLookup(V617,Shiny!B:C, 2, 0),"")</f>
        <v/>
      </c>
      <c r="H617" s="64" t="s">
        <v>571</v>
      </c>
      <c r="I617" s="65">
        <v>449.0</v>
      </c>
      <c r="J617" s="47">
        <f>IFNA(VLOOKUP(V617,'Imported Index'!A:B,2,0),1)</f>
        <v>1</v>
      </c>
      <c r="K617" s="69"/>
      <c r="L617" s="44"/>
      <c r="M617" s="48" t="str">
        <f>ifna(IMAGE("https://pokejungle.net/sprites/typeico/"&amp;lower(VLookup(V617,Type!C:E, 2, 0)&amp;".png")),"")</f>
        <v/>
      </c>
      <c r="N617" s="48" t="str">
        <f>ifna(IMAGE("https://pokejungle.net/sprites/typeico/"&amp;lower(VLookup(V617,Type!C:E, 3, 0)&amp;".png")),"")</f>
        <v/>
      </c>
      <c r="O617" s="66"/>
      <c r="P617" s="42" t="s">
        <v>80</v>
      </c>
      <c r="Q617" s="49">
        <f>ifna(VLookup(V617, Dex!F:K, 3, 0),"")</f>
        <v>314</v>
      </c>
      <c r="R617" s="49">
        <f>ifna(VLookup(V617, Dex!F:K, 4, 0),"")</f>
        <v>449</v>
      </c>
      <c r="S617" s="50">
        <f>ifna(VLookup(V617, Dex!F:K, 5, 0),"")</f>
        <v>107</v>
      </c>
      <c r="T617" s="49" t="str">
        <f>ifna(VLookup(V617, Dex!F:K, 6, 0),"")</f>
        <v>P265</v>
      </c>
      <c r="U617" s="51">
        <f>ifna(VLookup(V617, Dex!F:L, 7, 0),"")</f>
        <v>118</v>
      </c>
      <c r="V617" s="66" t="str">
        <f t="shared" si="1"/>
        <v>hippopotas-f</v>
      </c>
    </row>
    <row r="618" ht="31.5" customHeight="1">
      <c r="A618" s="52">
        <v>617.0</v>
      </c>
      <c r="B618" s="52">
        <v>1.0</v>
      </c>
      <c r="C618" s="52">
        <v>22.0</v>
      </c>
      <c r="D618" s="52">
        <v>30.0</v>
      </c>
      <c r="E618" s="52">
        <v>5.0</v>
      </c>
      <c r="F618" s="52">
        <v>6.0</v>
      </c>
      <c r="G618" s="53" t="str">
        <f>ifna(VLookup(V618,Shiny!B:C, 2, 0),"")</f>
        <v/>
      </c>
      <c r="H618" s="54" t="s">
        <v>572</v>
      </c>
      <c r="I618" s="55">
        <v>450.0</v>
      </c>
      <c r="J618" s="56">
        <f>IFNA(VLOOKUP(V618,'Imported Index'!A:B,2,0),1)</f>
        <v>1</v>
      </c>
      <c r="K618" s="68"/>
      <c r="L618" s="58"/>
      <c r="M618" s="59" t="str">
        <f>ifna(IMAGE("https://pokejungle.net/sprites/typeico/"&amp;lower(VLookup(V618,Type!C:E, 2, 0)&amp;".png")),"")</f>
        <v/>
      </c>
      <c r="N618" s="59" t="str">
        <f>ifna(IMAGE("https://pokejungle.net/sprites/typeico/"&amp;lower(VLookup(V618,Type!C:E, 3, 0)&amp;".png")),"")</f>
        <v/>
      </c>
      <c r="O618" s="60"/>
      <c r="P618" s="60"/>
      <c r="Q618" s="61">
        <f>ifna(VLookup(V618, Dex!F:K, 3, 0),"")</f>
        <v>315</v>
      </c>
      <c r="R618" s="61">
        <f>ifna(VLookup(V618, Dex!F:K, 4, 0),"")</f>
        <v>450</v>
      </c>
      <c r="S618" s="62">
        <f>ifna(VLookup(V618, Dex!F:K, 5, 0),"")</f>
        <v>108</v>
      </c>
      <c r="T618" s="61" t="str">
        <f>ifna(VLookup(V618, Dex!F:K, 6, 0),"")</f>
        <v>P266</v>
      </c>
      <c r="U618" s="63">
        <f>ifna(VLookup(V618, Dex!F:L, 7, 0),"")</f>
        <v>119</v>
      </c>
      <c r="V618" s="60" t="str">
        <f t="shared" si="1"/>
        <v>hippowdon</v>
      </c>
    </row>
    <row r="619" ht="31.5" customHeight="1">
      <c r="A619" s="42">
        <v>618.0</v>
      </c>
      <c r="B619" s="42">
        <v>1.0</v>
      </c>
      <c r="C619" s="42">
        <v>23.0</v>
      </c>
      <c r="D619" s="42">
        <v>1.0</v>
      </c>
      <c r="E619" s="42">
        <v>1.0</v>
      </c>
      <c r="F619" s="42">
        <v>1.0</v>
      </c>
      <c r="G619" s="43" t="str">
        <f>ifna(VLookup(V619,Shiny!B:C, 2, 0),"")</f>
        <v/>
      </c>
      <c r="H619" s="64" t="s">
        <v>572</v>
      </c>
      <c r="I619" s="65">
        <v>450.0</v>
      </c>
      <c r="J619" s="47">
        <f>IFNA(VLOOKUP(V619,'Imported Index'!A:B,2,0),1)</f>
        <v>1</v>
      </c>
      <c r="K619" s="69"/>
      <c r="L619" s="44"/>
      <c r="M619" s="48" t="str">
        <f>ifna(IMAGE("https://pokejungle.net/sprites/typeico/"&amp;lower(VLookup(V619,Type!C:E, 2, 0)&amp;".png")),"")</f>
        <v/>
      </c>
      <c r="N619" s="48" t="str">
        <f>ifna(IMAGE("https://pokejungle.net/sprites/typeico/"&amp;lower(VLookup(V619,Type!C:E, 3, 0)&amp;".png")),"")</f>
        <v/>
      </c>
      <c r="O619" s="66"/>
      <c r="P619" s="42" t="s">
        <v>80</v>
      </c>
      <c r="Q619" s="49">
        <f>ifna(VLookup(V619, Dex!F:K, 3, 0),"")</f>
        <v>315</v>
      </c>
      <c r="R619" s="49">
        <f>ifna(VLookup(V619, Dex!F:K, 4, 0),"")</f>
        <v>450</v>
      </c>
      <c r="S619" s="50">
        <f>ifna(VLookup(V619, Dex!F:K, 5, 0),"")</f>
        <v>108</v>
      </c>
      <c r="T619" s="49" t="str">
        <f>ifna(VLookup(V619, Dex!F:K, 6, 0),"")</f>
        <v>P266</v>
      </c>
      <c r="U619" s="51">
        <f>ifna(VLookup(V619, Dex!F:L, 7, 0),"")</f>
        <v>119</v>
      </c>
      <c r="V619" s="66" t="str">
        <f t="shared" si="1"/>
        <v>hippowdon-f</v>
      </c>
    </row>
    <row r="620" ht="31.5" customHeight="1">
      <c r="A620" s="52">
        <v>619.0</v>
      </c>
      <c r="B620" s="52">
        <v>1.0</v>
      </c>
      <c r="C620" s="52">
        <v>23.0</v>
      </c>
      <c r="D620" s="52">
        <v>2.0</v>
      </c>
      <c r="E620" s="52">
        <v>1.0</v>
      </c>
      <c r="F620" s="52">
        <v>2.0</v>
      </c>
      <c r="G620" s="53" t="str">
        <f>ifna(VLookup(V620,Shiny!B:C, 2, 0),"")</f>
        <v/>
      </c>
      <c r="H620" s="54" t="s">
        <v>573</v>
      </c>
      <c r="I620" s="55">
        <v>451.0</v>
      </c>
      <c r="J620" s="56">
        <f>IFNA(VLOOKUP(V620,'Imported Index'!A:B,2,0),1)</f>
        <v>1</v>
      </c>
      <c r="K620" s="68"/>
      <c r="L620" s="58"/>
      <c r="M620" s="59" t="str">
        <f>ifna(IMAGE("https://pokejungle.net/sprites/typeico/"&amp;lower(VLookup(V620,Type!C:E, 2, 0)&amp;".png")),"")</f>
        <v/>
      </c>
      <c r="N620" s="59" t="str">
        <f>ifna(IMAGE("https://pokejungle.net/sprites/typeico/"&amp;lower(VLookup(V620,Type!C:E, 3, 0)&amp;".png")),"")</f>
        <v/>
      </c>
      <c r="O620" s="60"/>
      <c r="P620" s="60"/>
      <c r="Q620" s="61">
        <f>ifna(VLookup(V620, Dex!F:K, 3, 0),"")</f>
        <v>285</v>
      </c>
      <c r="R620" s="61">
        <f>ifna(VLookup(V620, Dex!F:K, 4, 0),"")</f>
        <v>451</v>
      </c>
      <c r="S620" s="62">
        <f>ifna(VLookup(V620, Dex!F:K, 5, 0),"")</f>
        <v>148</v>
      </c>
      <c r="T620" s="61" t="str">
        <f>ifna(VLookup(V620, Dex!F:K, 6, 0),"")</f>
        <v/>
      </c>
      <c r="U620" s="63" t="str">
        <f>ifna(VLookup(V620, Dex!F:L, 7, 0),"")</f>
        <v/>
      </c>
      <c r="V620" s="60" t="str">
        <f t="shared" si="1"/>
        <v>skorupi</v>
      </c>
    </row>
    <row r="621" ht="31.5" customHeight="1">
      <c r="A621" s="42">
        <v>620.0</v>
      </c>
      <c r="B621" s="42">
        <v>1.0</v>
      </c>
      <c r="C621" s="42">
        <v>23.0</v>
      </c>
      <c r="D621" s="42">
        <v>3.0</v>
      </c>
      <c r="E621" s="42">
        <v>1.0</v>
      </c>
      <c r="F621" s="42">
        <v>3.0</v>
      </c>
      <c r="G621" s="43" t="str">
        <f>ifna(VLookup(V621,Shiny!B:C, 2, 0),"")</f>
        <v/>
      </c>
      <c r="H621" s="64" t="s">
        <v>574</v>
      </c>
      <c r="I621" s="65">
        <v>452.0</v>
      </c>
      <c r="J621" s="47">
        <f>IFNA(VLOOKUP(V621,'Imported Index'!A:B,2,0),1)</f>
        <v>1</v>
      </c>
      <c r="K621" s="44"/>
      <c r="L621" s="44"/>
      <c r="M621" s="48" t="str">
        <f>ifna(IMAGE("https://pokejungle.net/sprites/typeico/"&amp;lower(VLookup(V621,Type!C:E, 2, 0)&amp;".png")),"")</f>
        <v/>
      </c>
      <c r="N621" s="48" t="str">
        <f>ifna(IMAGE("https://pokejungle.net/sprites/typeico/"&amp;lower(VLookup(V621,Type!C:E, 3, 0)&amp;".png")),"")</f>
        <v/>
      </c>
      <c r="O621" s="66"/>
      <c r="P621" s="66"/>
      <c r="Q621" s="49">
        <f>ifna(VLookup(V621, Dex!F:K, 3, 0),"")</f>
        <v>286</v>
      </c>
      <c r="R621" s="49">
        <f>ifna(VLookup(V621, Dex!F:K, 4, 0),"")</f>
        <v>452</v>
      </c>
      <c r="S621" s="50">
        <f>ifna(VLookup(V621, Dex!F:K, 5, 0),"")</f>
        <v>149</v>
      </c>
      <c r="T621" s="49" t="str">
        <f>ifna(VLookup(V621, Dex!F:K, 6, 0),"")</f>
        <v/>
      </c>
      <c r="U621" s="51" t="str">
        <f>ifna(VLookup(V621, Dex!F:L, 7, 0),"")</f>
        <v/>
      </c>
      <c r="V621" s="66" t="str">
        <f t="shared" si="1"/>
        <v>drapion</v>
      </c>
    </row>
    <row r="622" ht="31.5" customHeight="1">
      <c r="A622" s="52">
        <v>621.0</v>
      </c>
      <c r="B622" s="52">
        <v>1.0</v>
      </c>
      <c r="C622" s="52">
        <v>23.0</v>
      </c>
      <c r="D622" s="52">
        <v>4.0</v>
      </c>
      <c r="E622" s="52">
        <v>1.0</v>
      </c>
      <c r="F622" s="52">
        <v>4.0</v>
      </c>
      <c r="G622" s="53" t="str">
        <f>ifna(VLookup(V622,Shiny!B:C, 2, 0),"")</f>
        <v/>
      </c>
      <c r="H622" s="54" t="s">
        <v>575</v>
      </c>
      <c r="I622" s="55">
        <v>453.0</v>
      </c>
      <c r="J622" s="56">
        <f>IFNA(VLOOKUP(V622,'Imported Index'!A:B,2,0),1)</f>
        <v>1</v>
      </c>
      <c r="K622" s="68"/>
      <c r="L622" s="58"/>
      <c r="M622" s="59" t="str">
        <f>ifna(IMAGE("https://pokejungle.net/sprites/typeico/"&amp;lower(VLookup(V622,Type!C:E, 2, 0)&amp;".png")),"")</f>
        <v/>
      </c>
      <c r="N622" s="59" t="str">
        <f>ifna(IMAGE("https://pokejungle.net/sprites/typeico/"&amp;lower(VLookup(V622,Type!C:E, 3, 0)&amp;".png")),"")</f>
        <v/>
      </c>
      <c r="O622" s="60"/>
      <c r="P622" s="60"/>
      <c r="Q622" s="61">
        <f>ifna(VLookup(V622, Dex!F:K, 3, 0),"")</f>
        <v>222</v>
      </c>
      <c r="R622" s="61">
        <f>ifna(VLookup(V622, Dex!F:K, 4, 0),"")</f>
        <v>453</v>
      </c>
      <c r="S622" s="62">
        <f>ifna(VLookup(V622, Dex!F:K, 5, 0),"")</f>
        <v>99</v>
      </c>
      <c r="T622" s="61" t="str">
        <f>ifna(VLookup(V622, Dex!F:K, 6, 0),"")</f>
        <v>P175</v>
      </c>
      <c r="U622" s="63" t="str">
        <f>ifna(VLookup(V622, Dex!F:L, 7, 0),"")</f>
        <v/>
      </c>
      <c r="V622" s="60" t="str">
        <f t="shared" si="1"/>
        <v>croagunk</v>
      </c>
    </row>
    <row r="623" ht="31.5" customHeight="1">
      <c r="A623" s="42">
        <v>622.0</v>
      </c>
      <c r="B623" s="42">
        <v>1.0</v>
      </c>
      <c r="C623" s="42">
        <v>23.0</v>
      </c>
      <c r="D623" s="42">
        <v>5.0</v>
      </c>
      <c r="E623" s="42">
        <v>1.0</v>
      </c>
      <c r="F623" s="42">
        <v>5.0</v>
      </c>
      <c r="G623" s="43" t="str">
        <f>ifna(VLookup(V623,Shiny!B:C, 2, 0),"")</f>
        <v/>
      </c>
      <c r="H623" s="64" t="s">
        <v>575</v>
      </c>
      <c r="I623" s="65">
        <v>453.0</v>
      </c>
      <c r="J623" s="47">
        <f>IFNA(VLOOKUP(V623,'Imported Index'!A:B,2,0),1)</f>
        <v>1</v>
      </c>
      <c r="K623" s="69"/>
      <c r="L623" s="44"/>
      <c r="M623" s="48" t="str">
        <f>ifna(IMAGE("https://pokejungle.net/sprites/typeico/"&amp;lower(VLookup(V623,Type!C:E, 2, 0)&amp;".png")),"")</f>
        <v/>
      </c>
      <c r="N623" s="48" t="str">
        <f>ifna(IMAGE("https://pokejungle.net/sprites/typeico/"&amp;lower(VLookup(V623,Type!C:E, 3, 0)&amp;".png")),"")</f>
        <v/>
      </c>
      <c r="O623" s="66"/>
      <c r="P623" s="42" t="s">
        <v>80</v>
      </c>
      <c r="Q623" s="49">
        <f>ifna(VLookup(V623, Dex!F:K, 3, 0),"")</f>
        <v>222</v>
      </c>
      <c r="R623" s="49">
        <f>ifna(VLookup(V623, Dex!F:K, 4, 0),"")</f>
        <v>453</v>
      </c>
      <c r="S623" s="50">
        <f>ifna(VLookup(V623, Dex!F:K, 5, 0),"")</f>
        <v>99</v>
      </c>
      <c r="T623" s="49" t="str">
        <f>ifna(VLookup(V623, Dex!F:K, 6, 0),"")</f>
        <v>P175</v>
      </c>
      <c r="U623" s="51" t="str">
        <f>ifna(VLookup(V623, Dex!F:L, 7, 0),"")</f>
        <v/>
      </c>
      <c r="V623" s="66" t="str">
        <f t="shared" si="1"/>
        <v>croagunk-f</v>
      </c>
    </row>
    <row r="624" ht="31.5" customHeight="1">
      <c r="A624" s="52">
        <v>623.0</v>
      </c>
      <c r="B624" s="52">
        <v>1.0</v>
      </c>
      <c r="C624" s="52">
        <v>23.0</v>
      </c>
      <c r="D624" s="52">
        <v>6.0</v>
      </c>
      <c r="E624" s="52">
        <v>1.0</v>
      </c>
      <c r="F624" s="52">
        <v>6.0</v>
      </c>
      <c r="G624" s="53" t="str">
        <f>ifna(VLookup(V624,Shiny!B:C, 2, 0),"")</f>
        <v/>
      </c>
      <c r="H624" s="54" t="s">
        <v>576</v>
      </c>
      <c r="I624" s="55">
        <v>454.0</v>
      </c>
      <c r="J624" s="56">
        <f>IFNA(VLOOKUP(V624,'Imported Index'!A:B,2,0),1)</f>
        <v>1</v>
      </c>
      <c r="K624" s="68"/>
      <c r="L624" s="58"/>
      <c r="M624" s="59" t="str">
        <f>ifna(IMAGE("https://pokejungle.net/sprites/typeico/"&amp;lower(VLookup(V624,Type!C:E, 2, 0)&amp;".png")),"")</f>
        <v/>
      </c>
      <c r="N624" s="59" t="str">
        <f>ifna(IMAGE("https://pokejungle.net/sprites/typeico/"&amp;lower(VLookup(V624,Type!C:E, 3, 0)&amp;".png")),"")</f>
        <v/>
      </c>
      <c r="O624" s="60"/>
      <c r="P624" s="60"/>
      <c r="Q624" s="61">
        <f>ifna(VLookup(V624, Dex!F:K, 3, 0),"")</f>
        <v>223</v>
      </c>
      <c r="R624" s="61">
        <f>ifna(VLookup(V624, Dex!F:K, 4, 0),"")</f>
        <v>454</v>
      </c>
      <c r="S624" s="62">
        <f>ifna(VLookup(V624, Dex!F:K, 5, 0),"")</f>
        <v>100</v>
      </c>
      <c r="T624" s="61" t="str">
        <f>ifna(VLookup(V624, Dex!F:K, 6, 0),"")</f>
        <v>P176</v>
      </c>
      <c r="U624" s="63" t="str">
        <f>ifna(VLookup(V624, Dex!F:L, 7, 0),"")</f>
        <v/>
      </c>
      <c r="V624" s="60" t="str">
        <f t="shared" si="1"/>
        <v>toxicroak</v>
      </c>
    </row>
    <row r="625" ht="31.5" customHeight="1">
      <c r="A625" s="42">
        <v>624.0</v>
      </c>
      <c r="B625" s="42">
        <v>1.0</v>
      </c>
      <c r="C625" s="42">
        <v>23.0</v>
      </c>
      <c r="D625" s="42">
        <v>7.0</v>
      </c>
      <c r="E625" s="42">
        <v>2.0</v>
      </c>
      <c r="F625" s="42">
        <v>1.0</v>
      </c>
      <c r="G625" s="43" t="str">
        <f>ifna(VLookup(V625,Shiny!B:C, 2, 0),"")</f>
        <v/>
      </c>
      <c r="H625" s="64" t="s">
        <v>576</v>
      </c>
      <c r="I625" s="65">
        <v>454.0</v>
      </c>
      <c r="J625" s="47">
        <f>IFNA(VLOOKUP(V625,'Imported Index'!A:B,2,0),1)</f>
        <v>1</v>
      </c>
      <c r="K625" s="69"/>
      <c r="L625" s="44"/>
      <c r="M625" s="48" t="str">
        <f>ifna(IMAGE("https://pokejungle.net/sprites/typeico/"&amp;lower(VLookup(V625,Type!C:E, 2, 0)&amp;".png")),"")</f>
        <v/>
      </c>
      <c r="N625" s="48" t="str">
        <f>ifna(IMAGE("https://pokejungle.net/sprites/typeico/"&amp;lower(VLookup(V625,Type!C:E, 3, 0)&amp;".png")),"")</f>
        <v/>
      </c>
      <c r="O625" s="66"/>
      <c r="P625" s="42" t="s">
        <v>80</v>
      </c>
      <c r="Q625" s="49">
        <f>ifna(VLookup(V625, Dex!F:K, 3, 0),"")</f>
        <v>223</v>
      </c>
      <c r="R625" s="49">
        <f>ifna(VLookup(V625, Dex!F:K, 4, 0),"")</f>
        <v>454</v>
      </c>
      <c r="S625" s="50">
        <f>ifna(VLookup(V625, Dex!F:K, 5, 0),"")</f>
        <v>100</v>
      </c>
      <c r="T625" s="49" t="str">
        <f>ifna(VLookup(V625, Dex!F:K, 6, 0),"")</f>
        <v>P176</v>
      </c>
      <c r="U625" s="51" t="str">
        <f>ifna(VLookup(V625, Dex!F:L, 7, 0),"")</f>
        <v/>
      </c>
      <c r="V625" s="66" t="str">
        <f t="shared" si="1"/>
        <v>toxicroak-f</v>
      </c>
    </row>
    <row r="626" ht="31.5" customHeight="1">
      <c r="A626" s="52">
        <v>625.0</v>
      </c>
      <c r="B626" s="52">
        <v>1.0</v>
      </c>
      <c r="C626" s="52">
        <v>23.0</v>
      </c>
      <c r="D626" s="52">
        <v>8.0</v>
      </c>
      <c r="E626" s="52">
        <v>2.0</v>
      </c>
      <c r="F626" s="52">
        <v>2.0</v>
      </c>
      <c r="G626" s="53" t="str">
        <f>ifna(VLookup(V626,Shiny!B:C, 2, 0),"")</f>
        <v/>
      </c>
      <c r="H626" s="54" t="s">
        <v>577</v>
      </c>
      <c r="I626" s="55">
        <v>455.0</v>
      </c>
      <c r="J626" s="56">
        <f>IFNA(VLOOKUP(V626,'Imported Index'!A:B,2,0),1)</f>
        <v>1</v>
      </c>
      <c r="K626" s="58"/>
      <c r="L626" s="58"/>
      <c r="M626" s="59" t="str">
        <f>ifna(IMAGE("https://pokejungle.net/sprites/typeico/"&amp;lower(VLookup(V626,Type!C:E, 2, 0)&amp;".png")),"")</f>
        <v/>
      </c>
      <c r="N626" s="59" t="str">
        <f>ifna(IMAGE("https://pokejungle.net/sprites/typeico/"&amp;lower(VLookup(V626,Type!C:E, 3, 0)&amp;".png")),"")</f>
        <v/>
      </c>
      <c r="O626" s="60"/>
      <c r="P626" s="60"/>
      <c r="Q626" s="61" t="str">
        <f>ifna(VLookup(V626, Dex!F:K, 3, 0),"")</f>
        <v/>
      </c>
      <c r="R626" s="61">
        <f>ifna(VLookup(V626, Dex!F:K, 4, 0),"")</f>
        <v>455</v>
      </c>
      <c r="S626" s="62">
        <f>ifna(VLookup(V626, Dex!F:K, 5, 0),"")</f>
        <v>92</v>
      </c>
      <c r="T626" s="61" t="str">
        <f>ifna(VLookup(V626, Dex!F:K, 6, 0),"")</f>
        <v/>
      </c>
      <c r="U626" s="63" t="str">
        <f>ifna(VLookup(V626, Dex!F:L, 7, 0),"")</f>
        <v/>
      </c>
      <c r="V626" s="60" t="str">
        <f t="shared" si="1"/>
        <v>carnivine</v>
      </c>
    </row>
    <row r="627" ht="31.5" customHeight="1">
      <c r="A627" s="42">
        <v>626.0</v>
      </c>
      <c r="B627" s="42">
        <v>1.0</v>
      </c>
      <c r="C627" s="42">
        <v>23.0</v>
      </c>
      <c r="D627" s="42">
        <v>9.0</v>
      </c>
      <c r="E627" s="42">
        <v>2.0</v>
      </c>
      <c r="F627" s="42">
        <v>3.0</v>
      </c>
      <c r="G627" s="43" t="str">
        <f>ifna(VLookup(V627,Shiny!B:C, 2, 0),"")</f>
        <v/>
      </c>
      <c r="H627" s="64" t="s">
        <v>578</v>
      </c>
      <c r="I627" s="65">
        <v>456.0</v>
      </c>
      <c r="J627" s="47">
        <f>IFNA(VLOOKUP(V627,'Imported Index'!A:B,2,0),1)</f>
        <v>1</v>
      </c>
      <c r="K627" s="69"/>
      <c r="L627" s="44"/>
      <c r="M627" s="48" t="str">
        <f>ifna(IMAGE("https://pokejungle.net/sprites/typeico/"&amp;lower(VLookup(V627,Type!C:E, 2, 0)&amp;".png")),"")</f>
        <v/>
      </c>
      <c r="N627" s="48" t="str">
        <f>ifna(IMAGE("https://pokejungle.net/sprites/typeico/"&amp;lower(VLookup(V627,Type!C:E, 3, 0)&amp;".png")),"")</f>
        <v/>
      </c>
      <c r="O627" s="66"/>
      <c r="P627" s="66"/>
      <c r="Q627" s="49" t="str">
        <f>ifna(VLookup(V627, Dex!F:K, 3, 0),"")</f>
        <v/>
      </c>
      <c r="R627" s="49">
        <f>ifna(VLookup(V627, Dex!F:K, 4, 0),"")</f>
        <v>456</v>
      </c>
      <c r="S627" s="50">
        <f>ifna(VLookup(V627, Dex!F:K, 5, 0),"")</f>
        <v>172</v>
      </c>
      <c r="T627" s="49" t="str">
        <f>ifna(VLookup(V627, Dex!F:K, 6, 0),"")</f>
        <v>P333</v>
      </c>
      <c r="U627" s="51" t="str">
        <f>ifna(VLookup(V627, Dex!F:L, 7, 0),"")</f>
        <v/>
      </c>
      <c r="V627" s="66" t="str">
        <f t="shared" si="1"/>
        <v>finneon</v>
      </c>
    </row>
    <row r="628" ht="31.5" customHeight="1">
      <c r="A628" s="52">
        <v>627.0</v>
      </c>
      <c r="B628" s="52">
        <v>1.0</v>
      </c>
      <c r="C628" s="52">
        <v>23.0</v>
      </c>
      <c r="D628" s="52">
        <v>10.0</v>
      </c>
      <c r="E628" s="52">
        <v>2.0</v>
      </c>
      <c r="F628" s="52">
        <v>4.0</v>
      </c>
      <c r="G628" s="53" t="str">
        <f>ifna(VLookup(V628,Shiny!B:C, 2, 0),"")</f>
        <v/>
      </c>
      <c r="H628" s="54" t="s">
        <v>578</v>
      </c>
      <c r="I628" s="55">
        <v>456.0</v>
      </c>
      <c r="J628" s="56">
        <f>IFNA(VLOOKUP(V628,'Imported Index'!A:B,2,0),1)</f>
        <v>1</v>
      </c>
      <c r="K628" s="68"/>
      <c r="L628" s="58"/>
      <c r="M628" s="59" t="str">
        <f>ifna(IMAGE("https://pokejungle.net/sprites/typeico/"&amp;lower(VLookup(V628,Type!C:E, 2, 0)&amp;".png")),"")</f>
        <v/>
      </c>
      <c r="N628" s="59" t="str">
        <f>ifna(IMAGE("https://pokejungle.net/sprites/typeico/"&amp;lower(VLookup(V628,Type!C:E, 3, 0)&amp;".png")),"")</f>
        <v/>
      </c>
      <c r="O628" s="60"/>
      <c r="P628" s="52" t="s">
        <v>80</v>
      </c>
      <c r="Q628" s="61" t="str">
        <f>ifna(VLookup(V628, Dex!F:K, 3, 0),"")</f>
        <v/>
      </c>
      <c r="R628" s="61">
        <f>ifna(VLookup(V628, Dex!F:K, 4, 0),"")</f>
        <v>456</v>
      </c>
      <c r="S628" s="62">
        <f>ifna(VLookup(V628, Dex!F:K, 5, 0),"")</f>
        <v>172</v>
      </c>
      <c r="T628" s="61" t="str">
        <f>ifna(VLookup(V628, Dex!F:K, 6, 0),"")</f>
        <v>P333</v>
      </c>
      <c r="U628" s="63" t="str">
        <f>ifna(VLookup(V628, Dex!F:L, 7, 0),"")</f>
        <v/>
      </c>
      <c r="V628" s="60" t="str">
        <f t="shared" si="1"/>
        <v>finneon-f</v>
      </c>
    </row>
    <row r="629" ht="31.5" customHeight="1">
      <c r="A629" s="42">
        <v>628.0</v>
      </c>
      <c r="B629" s="42">
        <v>1.0</v>
      </c>
      <c r="C629" s="42">
        <v>23.0</v>
      </c>
      <c r="D629" s="42">
        <v>11.0</v>
      </c>
      <c r="E629" s="42">
        <v>2.0</v>
      </c>
      <c r="F629" s="42">
        <v>5.0</v>
      </c>
      <c r="G629" s="43" t="str">
        <f>ifna(VLookup(V629,Shiny!B:C, 2, 0),"")</f>
        <v/>
      </c>
      <c r="H629" s="64" t="s">
        <v>579</v>
      </c>
      <c r="I629" s="65">
        <v>457.0</v>
      </c>
      <c r="J629" s="47">
        <f>IFNA(VLOOKUP(V629,'Imported Index'!A:B,2,0),1)</f>
        <v>1</v>
      </c>
      <c r="K629" s="69"/>
      <c r="L629" s="44"/>
      <c r="M629" s="48" t="str">
        <f>ifna(IMAGE("https://pokejungle.net/sprites/typeico/"&amp;lower(VLookup(V629,Type!C:E, 2, 0)&amp;".png")),"")</f>
        <v/>
      </c>
      <c r="N629" s="48" t="str">
        <f>ifna(IMAGE("https://pokejungle.net/sprites/typeico/"&amp;lower(VLookup(V629,Type!C:E, 3, 0)&amp;".png")),"")</f>
        <v/>
      </c>
      <c r="O629" s="66"/>
      <c r="P629" s="66"/>
      <c r="Q629" s="49" t="str">
        <f>ifna(VLookup(V629, Dex!F:K, 3, 0),"")</f>
        <v/>
      </c>
      <c r="R629" s="49">
        <f>ifna(VLookup(V629, Dex!F:K, 4, 0),"")</f>
        <v>457</v>
      </c>
      <c r="S629" s="50">
        <f>ifna(VLookup(V629, Dex!F:K, 5, 0),"")</f>
        <v>173</v>
      </c>
      <c r="T629" s="49" t="str">
        <f>ifna(VLookup(V629, Dex!F:K, 6, 0),"")</f>
        <v>P334</v>
      </c>
      <c r="U629" s="51" t="str">
        <f>ifna(VLookup(V629, Dex!F:L, 7, 0),"")</f>
        <v/>
      </c>
      <c r="V629" s="66" t="str">
        <f t="shared" si="1"/>
        <v>lumineon</v>
      </c>
    </row>
    <row r="630" ht="31.5" customHeight="1">
      <c r="A630" s="52">
        <v>629.0</v>
      </c>
      <c r="B630" s="52">
        <v>1.0</v>
      </c>
      <c r="C630" s="52">
        <v>23.0</v>
      </c>
      <c r="D630" s="52">
        <v>12.0</v>
      </c>
      <c r="E630" s="52">
        <v>2.0</v>
      </c>
      <c r="F630" s="52">
        <v>6.0</v>
      </c>
      <c r="G630" s="53" t="str">
        <f>ifna(VLookup(V630,Shiny!B:C, 2, 0),"")</f>
        <v/>
      </c>
      <c r="H630" s="54" t="s">
        <v>579</v>
      </c>
      <c r="I630" s="55">
        <v>457.0</v>
      </c>
      <c r="J630" s="56">
        <f>IFNA(VLOOKUP(V630,'Imported Index'!A:B,2,0),1)</f>
        <v>1</v>
      </c>
      <c r="K630" s="68"/>
      <c r="L630" s="58"/>
      <c r="M630" s="59" t="str">
        <f>ifna(IMAGE("https://pokejungle.net/sprites/typeico/"&amp;lower(VLookup(V630,Type!C:E, 2, 0)&amp;".png")),"")</f>
        <v/>
      </c>
      <c r="N630" s="59" t="str">
        <f>ifna(IMAGE("https://pokejungle.net/sprites/typeico/"&amp;lower(VLookup(V630,Type!C:E, 3, 0)&amp;".png")),"")</f>
        <v/>
      </c>
      <c r="O630" s="60"/>
      <c r="P630" s="52" t="s">
        <v>80</v>
      </c>
      <c r="Q630" s="61" t="str">
        <f>ifna(VLookup(V630, Dex!F:K, 3, 0),"")</f>
        <v/>
      </c>
      <c r="R630" s="61">
        <f>ifna(VLookup(V630, Dex!F:K, 4, 0),"")</f>
        <v>457</v>
      </c>
      <c r="S630" s="62">
        <f>ifna(VLookup(V630, Dex!F:K, 5, 0),"")</f>
        <v>173</v>
      </c>
      <c r="T630" s="61" t="str">
        <f>ifna(VLookup(V630, Dex!F:K, 6, 0),"")</f>
        <v>P334</v>
      </c>
      <c r="U630" s="63" t="str">
        <f>ifna(VLookup(V630, Dex!F:L, 7, 0),"")</f>
        <v/>
      </c>
      <c r="V630" s="60" t="str">
        <f t="shared" si="1"/>
        <v>lumineon-f</v>
      </c>
    </row>
    <row r="631" ht="31.5" customHeight="1">
      <c r="A631" s="42">
        <v>630.0</v>
      </c>
      <c r="B631" s="42">
        <v>1.0</v>
      </c>
      <c r="C631" s="42">
        <v>23.0</v>
      </c>
      <c r="D631" s="42">
        <v>13.0</v>
      </c>
      <c r="E631" s="42">
        <v>3.0</v>
      </c>
      <c r="F631" s="42">
        <v>1.0</v>
      </c>
      <c r="G631" s="43" t="str">
        <f>ifna(VLookup(V631,Shiny!B:C, 2, 0),"")</f>
        <v/>
      </c>
      <c r="H631" s="64" t="s">
        <v>580</v>
      </c>
      <c r="I631" s="65">
        <v>458.0</v>
      </c>
      <c r="J631" s="47">
        <f>IFNA(VLOOKUP(V631,'Imported Index'!A:B,2,0),1)</f>
        <v>1</v>
      </c>
      <c r="K631" s="44"/>
      <c r="L631" s="44"/>
      <c r="M631" s="48" t="str">
        <f>ifna(IMAGE("https://pokejungle.net/sprites/typeico/"&amp;lower(VLookup(V631,Type!C:E, 2, 0)&amp;".png")),"")</f>
        <v/>
      </c>
      <c r="N631" s="48" t="str">
        <f>ifna(IMAGE("https://pokejungle.net/sprites/typeico/"&amp;lower(VLookup(V631,Type!C:E, 3, 0)&amp;".png")),"")</f>
        <v/>
      </c>
      <c r="O631" s="66"/>
      <c r="P631" s="66"/>
      <c r="Q631" s="49">
        <f>ifna(VLookup(V631, Dex!F:K, 3, 0),"")</f>
        <v>354</v>
      </c>
      <c r="R631" s="49">
        <f>ifna(VLookup(V631, Dex!F:K, 4, 0),"")</f>
        <v>458</v>
      </c>
      <c r="S631" s="50">
        <f>ifna(VLookup(V631, Dex!F:K, 5, 0),"")</f>
        <v>164</v>
      </c>
      <c r="T631" s="49" t="str">
        <f>ifna(VLookup(V631, Dex!F:K, 6, 0),"")</f>
        <v/>
      </c>
      <c r="U631" s="51" t="str">
        <f>ifna(VLookup(V631, Dex!F:L, 7, 0),"")</f>
        <v/>
      </c>
      <c r="V631" s="66" t="str">
        <f t="shared" si="1"/>
        <v>mantyke</v>
      </c>
    </row>
    <row r="632" ht="31.5" customHeight="1">
      <c r="A632" s="52">
        <v>631.0</v>
      </c>
      <c r="B632" s="52">
        <v>1.0</v>
      </c>
      <c r="C632" s="52">
        <v>23.0</v>
      </c>
      <c r="D632" s="52">
        <v>14.0</v>
      </c>
      <c r="E632" s="52">
        <v>3.0</v>
      </c>
      <c r="F632" s="52">
        <v>2.0</v>
      </c>
      <c r="G632" s="53" t="str">
        <f>ifna(VLookup(V632,Shiny!B:C, 2, 0),"")</f>
        <v/>
      </c>
      <c r="H632" s="54" t="s">
        <v>581</v>
      </c>
      <c r="I632" s="55">
        <v>459.0</v>
      </c>
      <c r="J632" s="56">
        <f>IFNA(VLOOKUP(V632,'Imported Index'!A:B,2,0),1)</f>
        <v>1</v>
      </c>
      <c r="K632" s="68"/>
      <c r="L632" s="58"/>
      <c r="M632" s="59" t="str">
        <f>ifna(IMAGE("https://pokejungle.net/sprites/typeico/"&amp;lower(VLookup(V632,Type!C:E, 2, 0)&amp;".png")),"")</f>
        <v/>
      </c>
      <c r="N632" s="59" t="str">
        <f>ifna(IMAGE("https://pokejungle.net/sprites/typeico/"&amp;lower(VLookup(V632,Type!C:E, 3, 0)&amp;".png")),"")</f>
        <v/>
      </c>
      <c r="O632" s="60"/>
      <c r="P632" s="60"/>
      <c r="Q632" s="61">
        <f>ifna(VLookup(V632, Dex!F:K, 3, 0),"")</f>
        <v>96</v>
      </c>
      <c r="R632" s="61">
        <f>ifna(VLookup(V632, Dex!F:K, 4, 0),"")</f>
        <v>459</v>
      </c>
      <c r="S632" s="62">
        <f>ifna(VLookup(V632, Dex!F:K, 5, 0),"")</f>
        <v>217</v>
      </c>
      <c r="T632" s="61" t="str">
        <f>ifna(VLookup(V632, Dex!F:K, 6, 0),"")</f>
        <v>P352</v>
      </c>
      <c r="U632" s="63">
        <f>ifna(VLookup(V632, Dex!F:L, 7, 0),"")</f>
        <v>172</v>
      </c>
      <c r="V632" s="60" t="str">
        <f t="shared" si="1"/>
        <v>snover</v>
      </c>
    </row>
    <row r="633" ht="31.5" customHeight="1">
      <c r="A633" s="42">
        <v>632.0</v>
      </c>
      <c r="B633" s="42">
        <v>1.0</v>
      </c>
      <c r="C633" s="42">
        <v>23.0</v>
      </c>
      <c r="D633" s="42">
        <v>15.0</v>
      </c>
      <c r="E633" s="42">
        <v>3.0</v>
      </c>
      <c r="F633" s="42">
        <v>3.0</v>
      </c>
      <c r="G633" s="43" t="str">
        <f>ifna(VLookup(V633,Shiny!B:C, 2, 0),"")</f>
        <v/>
      </c>
      <c r="H633" s="64" t="s">
        <v>581</v>
      </c>
      <c r="I633" s="65">
        <v>459.0</v>
      </c>
      <c r="J633" s="47">
        <f>IFNA(VLOOKUP(V633,'Imported Index'!A:B,2,0),1)</f>
        <v>1</v>
      </c>
      <c r="K633" s="69"/>
      <c r="L633" s="44"/>
      <c r="M633" s="48" t="str">
        <f>ifna(IMAGE("https://pokejungle.net/sprites/typeico/"&amp;lower(VLookup(V633,Type!C:E, 2, 0)&amp;".png")),"")</f>
        <v/>
      </c>
      <c r="N633" s="48" t="str">
        <f>ifna(IMAGE("https://pokejungle.net/sprites/typeico/"&amp;lower(VLookup(V633,Type!C:E, 3, 0)&amp;".png")),"")</f>
        <v/>
      </c>
      <c r="O633" s="66"/>
      <c r="P633" s="42" t="s">
        <v>80</v>
      </c>
      <c r="Q633" s="49">
        <f>ifna(VLookup(V633, Dex!F:K, 3, 0),"")</f>
        <v>96</v>
      </c>
      <c r="R633" s="49">
        <f>ifna(VLookup(V633, Dex!F:K, 4, 0),"")</f>
        <v>459</v>
      </c>
      <c r="S633" s="50">
        <f>ifna(VLookup(V633, Dex!F:K, 5, 0),"")</f>
        <v>217</v>
      </c>
      <c r="T633" s="49" t="str">
        <f>ifna(VLookup(V633, Dex!F:K, 6, 0),"")</f>
        <v>P352</v>
      </c>
      <c r="U633" s="51">
        <f>ifna(VLookup(V633, Dex!F:L, 7, 0),"")</f>
        <v>172</v>
      </c>
      <c r="V633" s="66" t="str">
        <f t="shared" si="1"/>
        <v>snover-f</v>
      </c>
    </row>
    <row r="634" ht="31.5" customHeight="1">
      <c r="A634" s="52">
        <v>633.0</v>
      </c>
      <c r="B634" s="52">
        <v>1.0</v>
      </c>
      <c r="C634" s="52">
        <v>23.0</v>
      </c>
      <c r="D634" s="52">
        <v>16.0</v>
      </c>
      <c r="E634" s="52">
        <v>3.0</v>
      </c>
      <c r="F634" s="52">
        <v>4.0</v>
      </c>
      <c r="G634" s="53" t="str">
        <f>ifna(VLookup(V634,Shiny!B:C, 2, 0),"")</f>
        <v/>
      </c>
      <c r="H634" s="54" t="s">
        <v>582</v>
      </c>
      <c r="I634" s="55">
        <v>460.0</v>
      </c>
      <c r="J634" s="56">
        <f>IFNA(VLOOKUP(V634,'Imported Index'!A:B,2,0),1)</f>
        <v>1</v>
      </c>
      <c r="K634" s="68"/>
      <c r="L634" s="58"/>
      <c r="M634" s="59" t="str">
        <f>ifna(IMAGE("https://pokejungle.net/sprites/typeico/"&amp;lower(VLookup(V634,Type!C:E, 2, 0)&amp;".png")),"")</f>
        <v/>
      </c>
      <c r="N634" s="59" t="str">
        <f>ifna(IMAGE("https://pokejungle.net/sprites/typeico/"&amp;lower(VLookup(V634,Type!C:E, 3, 0)&amp;".png")),"")</f>
        <v/>
      </c>
      <c r="O634" s="60"/>
      <c r="P634" s="60"/>
      <c r="Q634" s="61">
        <f>ifna(VLookup(V634, Dex!F:K, 3, 0),"")</f>
        <v>97</v>
      </c>
      <c r="R634" s="61">
        <f>ifna(VLookup(V634, Dex!F:K, 4, 0),"")</f>
        <v>460</v>
      </c>
      <c r="S634" s="62">
        <f>ifna(VLookup(V634, Dex!F:K, 5, 0),"")</f>
        <v>218</v>
      </c>
      <c r="T634" s="61" t="str">
        <f>ifna(VLookup(V634, Dex!F:K, 6, 0),"")</f>
        <v>P353</v>
      </c>
      <c r="U634" s="63">
        <f>ifna(VLookup(V634, Dex!F:L, 7, 0),"")</f>
        <v>173</v>
      </c>
      <c r="V634" s="60" t="str">
        <f t="shared" si="1"/>
        <v>abomasnow</v>
      </c>
    </row>
    <row r="635" ht="31.5" customHeight="1">
      <c r="A635" s="42">
        <v>634.0</v>
      </c>
      <c r="B635" s="42">
        <v>1.0</v>
      </c>
      <c r="C635" s="42">
        <v>23.0</v>
      </c>
      <c r="D635" s="42">
        <v>17.0</v>
      </c>
      <c r="E635" s="42">
        <v>3.0</v>
      </c>
      <c r="F635" s="42">
        <v>5.0</v>
      </c>
      <c r="G635" s="43" t="str">
        <f>ifna(VLookup(V635,Shiny!B:C, 2, 0),"")</f>
        <v/>
      </c>
      <c r="H635" s="64" t="s">
        <v>582</v>
      </c>
      <c r="I635" s="65">
        <v>460.0</v>
      </c>
      <c r="J635" s="47">
        <f>IFNA(VLOOKUP(V635,'Imported Index'!A:B,2,0),1)</f>
        <v>1</v>
      </c>
      <c r="K635" s="69"/>
      <c r="L635" s="44"/>
      <c r="M635" s="48" t="str">
        <f>ifna(IMAGE("https://pokejungle.net/sprites/typeico/"&amp;lower(VLookup(V635,Type!C:E, 2, 0)&amp;".png")),"")</f>
        <v/>
      </c>
      <c r="N635" s="48" t="str">
        <f>ifna(IMAGE("https://pokejungle.net/sprites/typeico/"&amp;lower(VLookup(V635,Type!C:E, 3, 0)&amp;".png")),"")</f>
        <v/>
      </c>
      <c r="O635" s="66"/>
      <c r="P635" s="42" t="s">
        <v>80</v>
      </c>
      <c r="Q635" s="49">
        <f>ifna(VLookup(V635, Dex!F:K, 3, 0),"")</f>
        <v>97</v>
      </c>
      <c r="R635" s="49">
        <f>ifna(VLookup(V635, Dex!F:K, 4, 0),"")</f>
        <v>460</v>
      </c>
      <c r="S635" s="50">
        <f>ifna(VLookup(V635, Dex!F:K, 5, 0),"")</f>
        <v>218</v>
      </c>
      <c r="T635" s="49" t="str">
        <f>ifna(VLookup(V635, Dex!F:K, 6, 0),"")</f>
        <v>P353</v>
      </c>
      <c r="U635" s="51">
        <f>ifna(VLookup(V635, Dex!F:L, 7, 0),"")</f>
        <v>173</v>
      </c>
      <c r="V635" s="66" t="str">
        <f t="shared" si="1"/>
        <v>abomasnow-f</v>
      </c>
    </row>
    <row r="636" ht="31.5" customHeight="1">
      <c r="A636" s="52">
        <v>635.0</v>
      </c>
      <c r="B636" s="52">
        <v>1.0</v>
      </c>
      <c r="C636" s="52">
        <v>23.0</v>
      </c>
      <c r="D636" s="52">
        <v>18.0</v>
      </c>
      <c r="E636" s="52">
        <v>3.0</v>
      </c>
      <c r="F636" s="52">
        <v>6.0</v>
      </c>
      <c r="G636" s="53" t="str">
        <f>ifna(VLookup(V636,Shiny!B:C, 2, 0),"")</f>
        <v/>
      </c>
      <c r="H636" s="54" t="s">
        <v>583</v>
      </c>
      <c r="I636" s="55">
        <v>461.0</v>
      </c>
      <c r="J636" s="56">
        <f>IFNA(VLOOKUP(V636,'Imported Index'!A:B,2,0),1)</f>
        <v>1</v>
      </c>
      <c r="K636" s="68"/>
      <c r="L636" s="58"/>
      <c r="M636" s="59" t="str">
        <f>ifna(IMAGE("https://pokejungle.net/sprites/typeico/"&amp;lower(VLookup(V636,Type!C:E, 2, 0)&amp;".png")),"")</f>
        <v/>
      </c>
      <c r="N636" s="59" t="str">
        <f>ifna(IMAGE("https://pokejungle.net/sprites/typeico/"&amp;lower(VLookup(V636,Type!C:E, 3, 0)&amp;".png")),"")</f>
        <v/>
      </c>
      <c r="O636" s="60"/>
      <c r="P636" s="60"/>
      <c r="Q636" s="61">
        <f>ifna(VLookup(V636, Dex!F:K, 3, 0),"")</f>
        <v>293</v>
      </c>
      <c r="R636" s="61">
        <f>ifna(VLookup(V636, Dex!F:K, 4, 0),"")</f>
        <v>461</v>
      </c>
      <c r="S636" s="62">
        <f>ifna(VLookup(V636, Dex!F:K, 5, 0),"")</f>
        <v>204</v>
      </c>
      <c r="T636" s="61" t="str">
        <f>ifna(VLookup(V636, Dex!F:K, 6, 0),"")</f>
        <v>P231</v>
      </c>
      <c r="U636" s="63" t="str">
        <f>ifna(VLookup(V636, Dex!F:L, 7, 0),"")</f>
        <v/>
      </c>
      <c r="V636" s="60" t="str">
        <f t="shared" si="1"/>
        <v>weavile</v>
      </c>
    </row>
    <row r="637" ht="31.5" customHeight="1">
      <c r="A637" s="42">
        <v>636.0</v>
      </c>
      <c r="B637" s="42">
        <v>1.0</v>
      </c>
      <c r="C637" s="42">
        <v>23.0</v>
      </c>
      <c r="D637" s="42">
        <v>19.0</v>
      </c>
      <c r="E637" s="42">
        <v>4.0</v>
      </c>
      <c r="F637" s="42">
        <v>1.0</v>
      </c>
      <c r="G637" s="43" t="str">
        <f>ifna(VLookup(V637,Shiny!B:C, 2, 0),"")</f>
        <v/>
      </c>
      <c r="H637" s="64" t="s">
        <v>583</v>
      </c>
      <c r="I637" s="65">
        <v>461.0</v>
      </c>
      <c r="J637" s="47">
        <f>IFNA(VLOOKUP(V637,'Imported Index'!A:B,2,0),1)</f>
        <v>1</v>
      </c>
      <c r="K637" s="69"/>
      <c r="L637" s="44"/>
      <c r="M637" s="48" t="str">
        <f>ifna(IMAGE("https://pokejungle.net/sprites/typeico/"&amp;lower(VLookup(V637,Type!C:E, 2, 0)&amp;".png")),"")</f>
        <v/>
      </c>
      <c r="N637" s="48" t="str">
        <f>ifna(IMAGE("https://pokejungle.net/sprites/typeico/"&amp;lower(VLookup(V637,Type!C:E, 3, 0)&amp;".png")),"")</f>
        <v/>
      </c>
      <c r="O637" s="66"/>
      <c r="P637" s="42" t="s">
        <v>80</v>
      </c>
      <c r="Q637" s="49">
        <f>ifna(VLookup(V637, Dex!F:K, 3, 0),"")</f>
        <v>293</v>
      </c>
      <c r="R637" s="49">
        <f>ifna(VLookup(V637, Dex!F:K, 4, 0),"")</f>
        <v>461</v>
      </c>
      <c r="S637" s="50">
        <f>ifna(VLookup(V637, Dex!F:K, 5, 0),"")</f>
        <v>204</v>
      </c>
      <c r="T637" s="49" t="str">
        <f>ifna(VLookup(V637, Dex!F:K, 6, 0),"")</f>
        <v>P231</v>
      </c>
      <c r="U637" s="51" t="str">
        <f>ifna(VLookup(V637, Dex!F:L, 7, 0),"")</f>
        <v/>
      </c>
      <c r="V637" s="66" t="str">
        <f t="shared" si="1"/>
        <v>weavile-f</v>
      </c>
    </row>
    <row r="638" ht="31.5" customHeight="1">
      <c r="A638" s="52">
        <v>637.0</v>
      </c>
      <c r="B638" s="52">
        <v>1.0</v>
      </c>
      <c r="C638" s="52">
        <v>23.0</v>
      </c>
      <c r="D638" s="52">
        <v>20.0</v>
      </c>
      <c r="E638" s="52">
        <v>4.0</v>
      </c>
      <c r="F638" s="52">
        <v>2.0</v>
      </c>
      <c r="G638" s="53" t="str">
        <f>ifna(VLookup(V638,Shiny!B:C, 2, 0),"")</f>
        <v/>
      </c>
      <c r="H638" s="54" t="s">
        <v>584</v>
      </c>
      <c r="I638" s="55">
        <v>462.0</v>
      </c>
      <c r="J638" s="56">
        <f>IFNA(VLOOKUP(V638,'Imported Index'!A:B,2,0),1)</f>
        <v>1</v>
      </c>
      <c r="K638" s="68"/>
      <c r="L638" s="58"/>
      <c r="M638" s="59" t="str">
        <f>ifna(IMAGE("https://pokejungle.net/sprites/typeico/"&amp;lower(VLookup(V638,Type!C:E, 2, 0)&amp;".png")),"")</f>
        <v/>
      </c>
      <c r="N638" s="59" t="str">
        <f>ifna(IMAGE("https://pokejungle.net/sprites/typeico/"&amp;lower(VLookup(V638,Type!C:E, 3, 0)&amp;".png")),"")</f>
        <v/>
      </c>
      <c r="O638" s="60"/>
      <c r="P638" s="60"/>
      <c r="Q638" s="61" t="str">
        <f>ifna(VLookup(V638, Dex!F:K, 3, 0),"")</f>
        <v>A107</v>
      </c>
      <c r="R638" s="61">
        <f>ifna(VLookup(V638, Dex!F:K, 4, 0),"")</f>
        <v>462</v>
      </c>
      <c r="S638" s="62">
        <f>ifna(VLookup(V638, Dex!F:K, 5, 0),"")</f>
        <v>179</v>
      </c>
      <c r="T638" s="61" t="str">
        <f>ifna(VLookup(V638, Dex!F:K, 6, 0),"")</f>
        <v>P211</v>
      </c>
      <c r="U638" s="63" t="str">
        <f>ifna(VLookup(V638, Dex!F:L, 7, 0),"")</f>
        <v/>
      </c>
      <c r="V638" s="60" t="str">
        <f t="shared" si="1"/>
        <v>magnezone</v>
      </c>
    </row>
    <row r="639" ht="31.5" customHeight="1">
      <c r="A639" s="42">
        <v>638.0</v>
      </c>
      <c r="B639" s="42">
        <v>1.0</v>
      </c>
      <c r="C639" s="42">
        <v>23.0</v>
      </c>
      <c r="D639" s="42">
        <v>21.0</v>
      </c>
      <c r="E639" s="42">
        <v>4.0</v>
      </c>
      <c r="F639" s="42">
        <v>3.0</v>
      </c>
      <c r="G639" s="43" t="str">
        <f>ifna(VLookup(V639,Shiny!B:C, 2, 0),"")</f>
        <v/>
      </c>
      <c r="H639" s="64" t="s">
        <v>585</v>
      </c>
      <c r="I639" s="65">
        <v>463.0</v>
      </c>
      <c r="J639" s="47">
        <f>IFNA(VLOOKUP(V639,'Imported Index'!A:B,2,0),1)</f>
        <v>1</v>
      </c>
      <c r="K639" s="44"/>
      <c r="L639" s="44"/>
      <c r="M639" s="48" t="str">
        <f>ifna(IMAGE("https://pokejungle.net/sprites/typeico/"&amp;lower(VLookup(V639,Type!C:E, 2, 0)&amp;".png")),"")</f>
        <v/>
      </c>
      <c r="N639" s="48" t="str">
        <f>ifna(IMAGE("https://pokejungle.net/sprites/typeico/"&amp;lower(VLookup(V639,Type!C:E, 3, 0)&amp;".png")),"")</f>
        <v/>
      </c>
      <c r="O639" s="66"/>
      <c r="P639" s="66"/>
      <c r="Q639" s="49" t="str">
        <f>ifna(VLookup(V639, Dex!F:K, 3, 0),"")</f>
        <v>A055</v>
      </c>
      <c r="R639" s="49">
        <f>ifna(VLookup(V639, Dex!F:K, 4, 0),"")</f>
        <v>463</v>
      </c>
      <c r="S639" s="50">
        <f>ifna(VLookup(V639, Dex!F:K, 5, 0),"")</f>
        <v>126</v>
      </c>
      <c r="T639" s="49" t="str">
        <f>ifna(VLookup(V639, Dex!F:K, 6, 0),"")</f>
        <v/>
      </c>
      <c r="U639" s="51" t="str">
        <f>ifna(VLookup(V639, Dex!F:L, 7, 0),"")</f>
        <v/>
      </c>
      <c r="V639" s="66" t="str">
        <f t="shared" si="1"/>
        <v>lickilicky</v>
      </c>
    </row>
    <row r="640" ht="31.5" customHeight="1">
      <c r="A640" s="52">
        <v>639.0</v>
      </c>
      <c r="B640" s="52">
        <v>1.0</v>
      </c>
      <c r="C640" s="52">
        <v>23.0</v>
      </c>
      <c r="D640" s="52">
        <v>22.0</v>
      </c>
      <c r="E640" s="52">
        <v>4.0</v>
      </c>
      <c r="F640" s="52">
        <v>4.0</v>
      </c>
      <c r="G640" s="53" t="str">
        <f>ifna(VLookup(V640,Shiny!B:C, 2, 0),"")</f>
        <v/>
      </c>
      <c r="H640" s="54" t="s">
        <v>586</v>
      </c>
      <c r="I640" s="55">
        <v>464.0</v>
      </c>
      <c r="J640" s="56">
        <f>IFNA(VLOOKUP(V640,'Imported Index'!A:B,2,0),1)</f>
        <v>1</v>
      </c>
      <c r="K640" s="58"/>
      <c r="L640" s="58"/>
      <c r="M640" s="59" t="str">
        <f>ifna(IMAGE("https://pokejungle.net/sprites/typeico/"&amp;lower(VLookup(V640,Type!C:E, 2, 0)&amp;".png")),"")</f>
        <v/>
      </c>
      <c r="N640" s="59" t="str">
        <f>ifna(IMAGE("https://pokejungle.net/sprites/typeico/"&amp;lower(VLookup(V640,Type!C:E, 3, 0)&amp;".png")),"")</f>
        <v/>
      </c>
      <c r="O640" s="60"/>
      <c r="P640" s="60"/>
      <c r="Q640" s="61">
        <f>ifna(VLookup(V640, Dex!F:K, 3, 0),"")</f>
        <v>266</v>
      </c>
      <c r="R640" s="61">
        <f>ifna(VLookup(V640, Dex!F:K, 4, 0),"")</f>
        <v>464</v>
      </c>
      <c r="S640" s="62">
        <f>ifna(VLookup(V640, Dex!F:K, 5, 0),"")</f>
        <v>122</v>
      </c>
      <c r="T640" s="61" t="str">
        <f>ifna(VLookup(V640, Dex!F:K, 6, 0),"")</f>
        <v>B007</v>
      </c>
      <c r="U640" s="63" t="str">
        <f>ifna(VLookup(V640, Dex!F:L, 7, 0),"")</f>
        <v/>
      </c>
      <c r="V640" s="60" t="str">
        <f t="shared" si="1"/>
        <v>rhyperior</v>
      </c>
    </row>
    <row r="641" ht="31.5" customHeight="1">
      <c r="A641" s="42">
        <v>640.0</v>
      </c>
      <c r="B641" s="42">
        <v>1.0</v>
      </c>
      <c r="C641" s="42">
        <v>23.0</v>
      </c>
      <c r="D641" s="42">
        <v>23.0</v>
      </c>
      <c r="E641" s="42">
        <v>4.0</v>
      </c>
      <c r="F641" s="42">
        <v>5.0</v>
      </c>
      <c r="G641" s="43" t="str">
        <f>ifna(VLookup(V641,Shiny!B:C, 2, 0),"")</f>
        <v/>
      </c>
      <c r="H641" s="64" t="s">
        <v>586</v>
      </c>
      <c r="I641" s="65">
        <v>464.0</v>
      </c>
      <c r="J641" s="47">
        <f>IFNA(VLOOKUP(V641,'Imported Index'!A:B,2,0),1)</f>
        <v>1</v>
      </c>
      <c r="K641" s="44"/>
      <c r="L641" s="44"/>
      <c r="M641" s="48" t="str">
        <f>ifna(IMAGE("https://pokejungle.net/sprites/typeico/"&amp;lower(VLookup(V641,Type!C:E, 2, 0)&amp;".png")),"")</f>
        <v/>
      </c>
      <c r="N641" s="48" t="str">
        <f>ifna(IMAGE("https://pokejungle.net/sprites/typeico/"&amp;lower(VLookup(V641,Type!C:E, 3, 0)&amp;".png")),"")</f>
        <v/>
      </c>
      <c r="O641" s="66"/>
      <c r="P641" s="42" t="s">
        <v>80</v>
      </c>
      <c r="Q641" s="49">
        <f>ifna(VLookup(V641, Dex!F:K, 3, 0),"")</f>
        <v>266</v>
      </c>
      <c r="R641" s="49">
        <f>ifna(VLookup(V641, Dex!F:K, 4, 0),"")</f>
        <v>464</v>
      </c>
      <c r="S641" s="50">
        <f>ifna(VLookup(V641, Dex!F:K, 5, 0),"")</f>
        <v>122</v>
      </c>
      <c r="T641" s="49" t="str">
        <f>ifna(VLookup(V641, Dex!F:K, 6, 0),"")</f>
        <v>B007</v>
      </c>
      <c r="U641" s="51" t="str">
        <f>ifna(VLookup(V641, Dex!F:L, 7, 0),"")</f>
        <v/>
      </c>
      <c r="V641" s="66" t="str">
        <f t="shared" si="1"/>
        <v>rhyperior-f</v>
      </c>
    </row>
    <row r="642" ht="31.5" customHeight="1">
      <c r="A642" s="52">
        <v>641.0</v>
      </c>
      <c r="B642" s="52">
        <v>1.0</v>
      </c>
      <c r="C642" s="52">
        <v>23.0</v>
      </c>
      <c r="D642" s="52">
        <v>24.0</v>
      </c>
      <c r="E642" s="52">
        <v>4.0</v>
      </c>
      <c r="F642" s="52">
        <v>6.0</v>
      </c>
      <c r="G642" s="53" t="str">
        <f>ifna(VLookup(V642,Shiny!B:C, 2, 0),"")</f>
        <v/>
      </c>
      <c r="H642" s="54" t="s">
        <v>587</v>
      </c>
      <c r="I642" s="55">
        <v>465.0</v>
      </c>
      <c r="J642" s="56">
        <f>IFNA(VLOOKUP(V642,'Imported Index'!A:B,2,0),1)</f>
        <v>1</v>
      </c>
      <c r="K642" s="68"/>
      <c r="L642" s="58"/>
      <c r="M642" s="59" t="str">
        <f>ifna(IMAGE("https://pokejungle.net/sprites/typeico/"&amp;lower(VLookup(V642,Type!C:E, 2, 0)&amp;".png")),"")</f>
        <v/>
      </c>
      <c r="N642" s="59" t="str">
        <f>ifna(IMAGE("https://pokejungle.net/sprites/typeico/"&amp;lower(VLookup(V642,Type!C:E, 3, 0)&amp;".png")),"")</f>
        <v/>
      </c>
      <c r="O642" s="60"/>
      <c r="P642" s="60"/>
      <c r="Q642" s="61" t="str">
        <f>ifna(VLookup(V642, Dex!F:K, 3, 0),"")</f>
        <v>A081</v>
      </c>
      <c r="R642" s="61">
        <f>ifna(VLookup(V642, Dex!F:K, 4, 0),"")</f>
        <v>465</v>
      </c>
      <c r="S642" s="62">
        <f>ifna(VLookup(V642, Dex!F:K, 5, 0),"")</f>
        <v>96</v>
      </c>
      <c r="T642" s="61" t="str">
        <f>ifna(VLookup(V642, Dex!F:K, 6, 0),"")</f>
        <v/>
      </c>
      <c r="U642" s="63" t="str">
        <f>ifna(VLookup(V642, Dex!F:L, 7, 0),"")</f>
        <v/>
      </c>
      <c r="V642" s="60" t="str">
        <f t="shared" si="1"/>
        <v>tangrowth</v>
      </c>
    </row>
    <row r="643" ht="31.5" customHeight="1">
      <c r="A643" s="42">
        <v>642.0</v>
      </c>
      <c r="B643" s="42">
        <v>1.0</v>
      </c>
      <c r="C643" s="42">
        <v>23.0</v>
      </c>
      <c r="D643" s="42">
        <v>25.0</v>
      </c>
      <c r="E643" s="42">
        <v>5.0</v>
      </c>
      <c r="F643" s="42">
        <v>1.0</v>
      </c>
      <c r="G643" s="43" t="str">
        <f>ifna(VLookup(V643,Shiny!B:C, 2, 0),"")</f>
        <v/>
      </c>
      <c r="H643" s="64" t="s">
        <v>587</v>
      </c>
      <c r="I643" s="65">
        <v>465.0</v>
      </c>
      <c r="J643" s="47">
        <f>IFNA(VLOOKUP(V643,'Imported Index'!A:B,2,0),1)</f>
        <v>1</v>
      </c>
      <c r="K643" s="44"/>
      <c r="L643" s="44"/>
      <c r="M643" s="48" t="str">
        <f>ifna(IMAGE("https://pokejungle.net/sprites/typeico/"&amp;lower(VLookup(V643,Type!C:E, 2, 0)&amp;".png")),"")</f>
        <v/>
      </c>
      <c r="N643" s="48" t="str">
        <f>ifna(IMAGE("https://pokejungle.net/sprites/typeico/"&amp;lower(VLookup(V643,Type!C:E, 3, 0)&amp;".png")),"")</f>
        <v/>
      </c>
      <c r="O643" s="66"/>
      <c r="P643" s="42" t="s">
        <v>80</v>
      </c>
      <c r="Q643" s="49" t="str">
        <f>ifna(VLookup(V643, Dex!F:K, 3, 0),"")</f>
        <v>A081</v>
      </c>
      <c r="R643" s="49">
        <f>ifna(VLookup(V643, Dex!F:K, 4, 0),"")</f>
        <v>465</v>
      </c>
      <c r="S643" s="50">
        <f>ifna(VLookup(V643, Dex!F:K, 5, 0),"")</f>
        <v>96</v>
      </c>
      <c r="T643" s="49" t="str">
        <f>ifna(VLookup(V643, Dex!F:K, 6, 0),"")</f>
        <v/>
      </c>
      <c r="U643" s="51" t="str">
        <f>ifna(VLookup(V643, Dex!F:L, 7, 0),"")</f>
        <v/>
      </c>
      <c r="V643" s="66" t="str">
        <f t="shared" si="1"/>
        <v>tangrowth-f</v>
      </c>
    </row>
    <row r="644" ht="31.5" customHeight="1">
      <c r="A644" s="52">
        <v>643.0</v>
      </c>
      <c r="B644" s="52">
        <v>1.0</v>
      </c>
      <c r="C644" s="52">
        <v>23.0</v>
      </c>
      <c r="D644" s="52">
        <v>26.0</v>
      </c>
      <c r="E644" s="52">
        <v>5.0</v>
      </c>
      <c r="F644" s="52">
        <v>2.0</v>
      </c>
      <c r="G644" s="53" t="str">
        <f>ifna(VLookup(V644,Shiny!B:C, 2, 0),"")</f>
        <v/>
      </c>
      <c r="H644" s="54" t="s">
        <v>588</v>
      </c>
      <c r="I644" s="55">
        <v>466.0</v>
      </c>
      <c r="J644" s="56">
        <f>IFNA(VLOOKUP(V644,'Imported Index'!A:B,2,0),1)</f>
        <v>1</v>
      </c>
      <c r="K644" s="58"/>
      <c r="L644" s="58"/>
      <c r="M644" s="59" t="str">
        <f>ifna(IMAGE("https://pokejungle.net/sprites/typeico/"&amp;lower(VLookup(V644,Type!C:E, 2, 0)&amp;".png")),"")</f>
        <v/>
      </c>
      <c r="N644" s="59" t="str">
        <f>ifna(IMAGE("https://pokejungle.net/sprites/typeico/"&amp;lower(VLookup(V644,Type!C:E, 3, 0)&amp;".png")),"")</f>
        <v/>
      </c>
      <c r="O644" s="60"/>
      <c r="P644" s="60"/>
      <c r="Q644" s="61" t="str">
        <f>ifna(VLookup(V644, Dex!F:K, 3, 0),"")</f>
        <v>C017</v>
      </c>
      <c r="R644" s="61">
        <f>ifna(VLookup(V644, Dex!F:K, 4, 0),"")</f>
        <v>466</v>
      </c>
      <c r="S644" s="62">
        <f>ifna(VLookup(V644, Dex!F:K, 5, 0),"")</f>
        <v>184</v>
      </c>
      <c r="T644" s="61" t="str">
        <f>ifna(VLookup(V644, Dex!F:K, 6, 0),"")</f>
        <v>B012</v>
      </c>
      <c r="U644" s="63" t="str">
        <f>ifna(VLookup(V644, Dex!F:L, 7, 0),"")</f>
        <v/>
      </c>
      <c r="V644" s="60" t="str">
        <f t="shared" si="1"/>
        <v>electivire</v>
      </c>
    </row>
    <row r="645" ht="31.5" customHeight="1">
      <c r="A645" s="42">
        <v>644.0</v>
      </c>
      <c r="B645" s="42">
        <v>1.0</v>
      </c>
      <c r="C645" s="42">
        <v>23.0</v>
      </c>
      <c r="D645" s="42">
        <v>27.0</v>
      </c>
      <c r="E645" s="42">
        <v>5.0</v>
      </c>
      <c r="F645" s="42">
        <v>3.0</v>
      </c>
      <c r="G645" s="43" t="str">
        <f>ifna(VLookup(V645,Shiny!B:C, 2, 0),"")</f>
        <v/>
      </c>
      <c r="H645" s="64" t="s">
        <v>589</v>
      </c>
      <c r="I645" s="65">
        <v>467.0</v>
      </c>
      <c r="J645" s="47">
        <f>IFNA(VLOOKUP(V645,'Imported Index'!A:B,2,0),1)</f>
        <v>1</v>
      </c>
      <c r="K645" s="44"/>
      <c r="L645" s="44"/>
      <c r="M645" s="48" t="str">
        <f>ifna(IMAGE("https://pokejungle.net/sprites/typeico/"&amp;lower(VLookup(V645,Type!C:E, 2, 0)&amp;".png")),"")</f>
        <v/>
      </c>
      <c r="N645" s="48" t="str">
        <f>ifna(IMAGE("https://pokejungle.net/sprites/typeico/"&amp;lower(VLookup(V645,Type!C:E, 3, 0)&amp;".png")),"")</f>
        <v/>
      </c>
      <c r="O645" s="66"/>
      <c r="P645" s="66"/>
      <c r="Q645" s="49" t="str">
        <f>ifna(VLookup(V645, Dex!F:K, 3, 0),"")</f>
        <v>C020</v>
      </c>
      <c r="R645" s="49">
        <f>ifna(VLookup(V645, Dex!F:K, 4, 0),"")</f>
        <v>467</v>
      </c>
      <c r="S645" s="50">
        <f>ifna(VLookup(V645, Dex!F:K, 5, 0),"")</f>
        <v>176</v>
      </c>
      <c r="T645" s="49" t="str">
        <f>ifna(VLookup(V645, Dex!F:K, 6, 0),"")</f>
        <v>B015</v>
      </c>
      <c r="U645" s="51" t="str">
        <f>ifna(VLookup(V645, Dex!F:L, 7, 0),"")</f>
        <v/>
      </c>
      <c r="V645" s="66" t="str">
        <f t="shared" si="1"/>
        <v>magmortar</v>
      </c>
    </row>
    <row r="646" ht="31.5" customHeight="1">
      <c r="A646" s="52">
        <v>645.0</v>
      </c>
      <c r="B646" s="52">
        <v>1.0</v>
      </c>
      <c r="C646" s="52">
        <v>23.0</v>
      </c>
      <c r="D646" s="52">
        <v>28.0</v>
      </c>
      <c r="E646" s="52">
        <v>5.0</v>
      </c>
      <c r="F646" s="52">
        <v>4.0</v>
      </c>
      <c r="G646" s="53" t="str">
        <f>ifna(VLookup(V646,Shiny!B:C, 2, 0),"")</f>
        <v/>
      </c>
      <c r="H646" s="54" t="s">
        <v>590</v>
      </c>
      <c r="I646" s="55">
        <v>468.0</v>
      </c>
      <c r="J646" s="56">
        <f>IFNA(VLOOKUP(V646,'Imported Index'!A:B,2,0),1)</f>
        <v>1</v>
      </c>
      <c r="K646" s="58"/>
      <c r="L646" s="58"/>
      <c r="M646" s="59" t="str">
        <f>ifna(IMAGE("https://pokejungle.net/sprites/typeico/"&amp;lower(VLookup(V646,Type!C:E, 2, 0)&amp;".png")),"")</f>
        <v/>
      </c>
      <c r="N646" s="59" t="str">
        <f>ifna(IMAGE("https://pokejungle.net/sprites/typeico/"&amp;lower(VLookup(V646,Type!C:E, 3, 0)&amp;".png")),"")</f>
        <v/>
      </c>
      <c r="O646" s="60"/>
      <c r="P646" s="60"/>
      <c r="Q646" s="61">
        <f>ifna(VLookup(V646, Dex!F:K, 3, 0),"")</f>
        <v>259</v>
      </c>
      <c r="R646" s="61">
        <f>ifna(VLookup(V646, Dex!F:K, 4, 0),"")</f>
        <v>468</v>
      </c>
      <c r="S646" s="62">
        <f>ifna(VLookup(V646, Dex!F:K, 5, 0),"")</f>
        <v>129</v>
      </c>
      <c r="T646" s="61" t="str">
        <f>ifna(VLookup(V646, Dex!F:K, 6, 0),"")</f>
        <v/>
      </c>
      <c r="U646" s="63" t="str">
        <f>ifna(VLookup(V646, Dex!F:L, 7, 0),"")</f>
        <v/>
      </c>
      <c r="V646" s="60" t="str">
        <f t="shared" si="1"/>
        <v>togekiss</v>
      </c>
    </row>
    <row r="647" ht="31.5" customHeight="1">
      <c r="A647" s="42">
        <v>646.0</v>
      </c>
      <c r="B647" s="42">
        <v>1.0</v>
      </c>
      <c r="C647" s="42">
        <v>23.0</v>
      </c>
      <c r="D647" s="42">
        <v>29.0</v>
      </c>
      <c r="E647" s="42">
        <v>5.0</v>
      </c>
      <c r="F647" s="42">
        <v>5.0</v>
      </c>
      <c r="G647" s="43" t="str">
        <f>ifna(VLookup(V647,Shiny!B:C, 2, 0),"")</f>
        <v/>
      </c>
      <c r="H647" s="64" t="s">
        <v>591</v>
      </c>
      <c r="I647" s="65">
        <v>469.0</v>
      </c>
      <c r="J647" s="47">
        <f>IFNA(VLOOKUP(V647,'Imported Index'!A:B,2,0),1)</f>
        <v>1</v>
      </c>
      <c r="K647" s="44"/>
      <c r="L647" s="44"/>
      <c r="M647" s="48" t="str">
        <f>ifna(IMAGE("https://pokejungle.net/sprites/typeico/"&amp;lower(VLookup(V647,Type!C:E, 2, 0)&amp;".png")),"")</f>
        <v/>
      </c>
      <c r="N647" s="48" t="str">
        <f>ifna(IMAGE("https://pokejungle.net/sprites/typeico/"&amp;lower(VLookup(V647,Type!C:E, 3, 0)&amp;".png")),"")</f>
        <v/>
      </c>
      <c r="O647" s="66"/>
      <c r="P647" s="66"/>
      <c r="Q647" s="49" t="str">
        <f>ifna(VLookup(V647, Dex!F:K, 3, 0),"")</f>
        <v/>
      </c>
      <c r="R647" s="49">
        <f>ifna(VLookup(V647, Dex!F:K, 4, 0),"")</f>
        <v>469</v>
      </c>
      <c r="S647" s="50">
        <f>ifna(VLookup(V647, Dex!F:K, 5, 0),"")</f>
        <v>106</v>
      </c>
      <c r="T647" s="49" t="str">
        <f>ifna(VLookup(V647, Dex!F:K, 6, 0),"")</f>
        <v>K004</v>
      </c>
      <c r="U647" s="51" t="str">
        <f>ifna(VLookup(V647, Dex!F:L, 7, 0),"")</f>
        <v/>
      </c>
      <c r="V647" s="66" t="str">
        <f t="shared" si="1"/>
        <v>yanmega</v>
      </c>
    </row>
    <row r="648" ht="31.5" customHeight="1">
      <c r="A648" s="52">
        <v>647.0</v>
      </c>
      <c r="B648" s="52">
        <v>1.0</v>
      </c>
      <c r="C648" s="52">
        <v>23.0</v>
      </c>
      <c r="D648" s="52">
        <v>30.0</v>
      </c>
      <c r="E648" s="52">
        <v>5.0</v>
      </c>
      <c r="F648" s="52">
        <v>6.0</v>
      </c>
      <c r="G648" s="53" t="str">
        <f>ifna(VLookup(V648,Shiny!B:C, 2, 0),"")</f>
        <v/>
      </c>
      <c r="H648" s="54" t="s">
        <v>592</v>
      </c>
      <c r="I648" s="55">
        <v>470.0</v>
      </c>
      <c r="J648" s="56">
        <f>IFNA(VLOOKUP(V648,'Imported Index'!A:B,2,0),1)</f>
        <v>1</v>
      </c>
      <c r="K648" s="68"/>
      <c r="L648" s="58"/>
      <c r="M648" s="59" t="str">
        <f>ifna(IMAGE("https://pokejungle.net/sprites/typeico/"&amp;lower(VLookup(V648,Type!C:E, 2, 0)&amp;".png")),"")</f>
        <v/>
      </c>
      <c r="N648" s="59" t="str">
        <f>ifna(IMAGE("https://pokejungle.net/sprites/typeico/"&amp;lower(VLookup(V648,Type!C:E, 3, 0)&amp;".png")),"")</f>
        <v/>
      </c>
      <c r="O648" s="60"/>
      <c r="P648" s="60"/>
      <c r="Q648" s="61">
        <f>ifna(VLookup(V648, Dex!F:K, 3, 0),"")</f>
        <v>202</v>
      </c>
      <c r="R648" s="61">
        <f>ifna(VLookup(V648, Dex!F:K, 4, 0),"")</f>
        <v>470</v>
      </c>
      <c r="S648" s="62">
        <f>ifna(VLookup(V648, Dex!F:K, 5, 0),"")</f>
        <v>31</v>
      </c>
      <c r="T648" s="61" t="str">
        <f>ifna(VLookup(V648, Dex!F:K, 6, 0),"")</f>
        <v>P185</v>
      </c>
      <c r="U648" s="63">
        <f>ifna(VLookup(V648, Dex!F:L, 7, 0),"")</f>
        <v>106</v>
      </c>
      <c r="V648" s="60" t="str">
        <f t="shared" si="1"/>
        <v>leafeon</v>
      </c>
    </row>
    <row r="649" ht="31.5" customHeight="1">
      <c r="A649" s="42">
        <v>648.0</v>
      </c>
      <c r="B649" s="42">
        <v>1.0</v>
      </c>
      <c r="C649" s="42">
        <v>24.0</v>
      </c>
      <c r="D649" s="42">
        <v>1.0</v>
      </c>
      <c r="E649" s="42">
        <v>1.0</v>
      </c>
      <c r="F649" s="42">
        <v>1.0</v>
      </c>
      <c r="G649" s="43" t="str">
        <f>ifna(VLookup(V649,Shiny!B:C, 2, 0),"")</f>
        <v/>
      </c>
      <c r="H649" s="64" t="s">
        <v>593</v>
      </c>
      <c r="I649" s="65">
        <v>471.0</v>
      </c>
      <c r="J649" s="47">
        <f>IFNA(VLOOKUP(V649,'Imported Index'!A:B,2,0),1)</f>
        <v>1</v>
      </c>
      <c r="K649" s="69"/>
      <c r="L649" s="44"/>
      <c r="M649" s="48" t="str">
        <f>ifna(IMAGE("https://pokejungle.net/sprites/typeico/"&amp;lower(VLookup(V649,Type!C:E, 2, 0)&amp;".png")),"")</f>
        <v/>
      </c>
      <c r="N649" s="48" t="str">
        <f>ifna(IMAGE("https://pokejungle.net/sprites/typeico/"&amp;lower(VLookup(V649,Type!C:E, 3, 0)&amp;".png")),"")</f>
        <v/>
      </c>
      <c r="O649" s="66"/>
      <c r="P649" s="66"/>
      <c r="Q649" s="49">
        <f>ifna(VLookup(V649, Dex!F:K, 3, 0),"")</f>
        <v>203</v>
      </c>
      <c r="R649" s="49">
        <f>ifna(VLookup(V649, Dex!F:K, 4, 0),"")</f>
        <v>471</v>
      </c>
      <c r="S649" s="50">
        <f>ifna(VLookup(V649, Dex!F:K, 5, 0),"")</f>
        <v>32</v>
      </c>
      <c r="T649" s="49" t="str">
        <f>ifna(VLookup(V649, Dex!F:K, 6, 0),"")</f>
        <v>P186</v>
      </c>
      <c r="U649" s="51">
        <f>ifna(VLookup(V649, Dex!F:L, 7, 0),"")</f>
        <v>107</v>
      </c>
      <c r="V649" s="66" t="str">
        <f t="shared" si="1"/>
        <v>glaceon</v>
      </c>
    </row>
    <row r="650" ht="31.5" customHeight="1">
      <c r="A650" s="52">
        <v>649.0</v>
      </c>
      <c r="B650" s="52">
        <v>1.0</v>
      </c>
      <c r="C650" s="52">
        <v>24.0</v>
      </c>
      <c r="D650" s="52">
        <v>2.0</v>
      </c>
      <c r="E650" s="52">
        <v>1.0</v>
      </c>
      <c r="F650" s="52">
        <v>2.0</v>
      </c>
      <c r="G650" s="53" t="str">
        <f>ifna(VLookup(V650,Shiny!B:C, 2, 0),"")</f>
        <v/>
      </c>
      <c r="H650" s="54" t="s">
        <v>594</v>
      </c>
      <c r="I650" s="55">
        <v>472.0</v>
      </c>
      <c r="J650" s="56">
        <f>IFNA(VLOOKUP(V650,'Imported Index'!A:B,2,0),1)</f>
        <v>1</v>
      </c>
      <c r="K650" s="58"/>
      <c r="L650" s="58"/>
      <c r="M650" s="59" t="str">
        <f>ifna(IMAGE("https://pokejungle.net/sprites/typeico/"&amp;lower(VLookup(V650,Type!C:E, 2, 0)&amp;".png")),"")</f>
        <v/>
      </c>
      <c r="N650" s="59" t="str">
        <f>ifna(IMAGE("https://pokejungle.net/sprites/typeico/"&amp;lower(VLookup(V650,Type!C:E, 3, 0)&amp;".png")),"")</f>
        <v/>
      </c>
      <c r="O650" s="60"/>
      <c r="P650" s="60"/>
      <c r="Q650" s="61" t="str">
        <f>ifna(VLookup(V650, Dex!F:K, 3, 0),"")</f>
        <v/>
      </c>
      <c r="R650" s="61">
        <f>ifna(VLookup(V650, Dex!F:K, 4, 0),"")</f>
        <v>472</v>
      </c>
      <c r="S650" s="62">
        <f>ifna(VLookup(V650, Dex!F:K, 5, 0),"")</f>
        <v>186</v>
      </c>
      <c r="T650" s="61" t="str">
        <f>ifna(VLookup(V650, Dex!F:K, 6, 0),"")</f>
        <v>K122</v>
      </c>
      <c r="U650" s="63" t="str">
        <f>ifna(VLookup(V650, Dex!F:L, 7, 0),"")</f>
        <v/>
      </c>
      <c r="V650" s="60" t="str">
        <f t="shared" si="1"/>
        <v>gliscor</v>
      </c>
    </row>
    <row r="651" ht="31.5" customHeight="1">
      <c r="A651" s="42">
        <v>650.0</v>
      </c>
      <c r="B651" s="42">
        <v>1.0</v>
      </c>
      <c r="C651" s="42">
        <v>24.0</v>
      </c>
      <c r="D651" s="42">
        <v>3.0</v>
      </c>
      <c r="E651" s="42">
        <v>1.0</v>
      </c>
      <c r="F651" s="42">
        <v>3.0</v>
      </c>
      <c r="G651" s="43" t="str">
        <f>ifna(VLookup(V651,Shiny!B:C, 2, 0),"")</f>
        <v/>
      </c>
      <c r="H651" s="64" t="s">
        <v>595</v>
      </c>
      <c r="I651" s="65">
        <v>473.0</v>
      </c>
      <c r="J651" s="47">
        <f>IFNA(VLOOKUP(V651,'Imported Index'!A:B,2,0),1)</f>
        <v>1</v>
      </c>
      <c r="K651" s="44"/>
      <c r="L651" s="44"/>
      <c r="M651" s="48" t="str">
        <f>ifna(IMAGE("https://pokejungle.net/sprites/typeico/"&amp;lower(VLookup(V651,Type!C:E, 2, 0)&amp;".png")),"")</f>
        <v/>
      </c>
      <c r="N651" s="48" t="str">
        <f>ifna(IMAGE("https://pokejungle.net/sprites/typeico/"&amp;lower(VLookup(V651,Type!C:E, 3, 0)&amp;".png")),"")</f>
        <v/>
      </c>
      <c r="O651" s="66"/>
      <c r="P651" s="66"/>
      <c r="Q651" s="49">
        <f>ifna(VLookup(V651, Dex!F:K, 3, 0),"")</f>
        <v>77</v>
      </c>
      <c r="R651" s="49">
        <f>ifna(VLookup(V651, Dex!F:K, 4, 0),"")</f>
        <v>473</v>
      </c>
      <c r="S651" s="50">
        <f>ifna(VLookup(V651, Dex!F:K, 5, 0),"")</f>
        <v>214</v>
      </c>
      <c r="T651" s="49" t="str">
        <f>ifna(VLookup(V651, Dex!F:K, 6, 0),"")</f>
        <v>K052</v>
      </c>
      <c r="U651" s="51" t="str">
        <f>ifna(VLookup(V651, Dex!F:L, 7, 0),"")</f>
        <v/>
      </c>
      <c r="V651" s="66" t="str">
        <f t="shared" si="1"/>
        <v>mamoswine</v>
      </c>
    </row>
    <row r="652" ht="31.5" customHeight="1">
      <c r="A652" s="52">
        <v>651.0</v>
      </c>
      <c r="B652" s="52">
        <v>1.0</v>
      </c>
      <c r="C652" s="52">
        <v>24.0</v>
      </c>
      <c r="D652" s="52">
        <v>4.0</v>
      </c>
      <c r="E652" s="52">
        <v>1.0</v>
      </c>
      <c r="F652" s="52">
        <v>4.0</v>
      </c>
      <c r="G652" s="53" t="str">
        <f>ifna(VLookup(V652,Shiny!B:C, 2, 0),"")</f>
        <v/>
      </c>
      <c r="H652" s="54" t="s">
        <v>595</v>
      </c>
      <c r="I652" s="55">
        <v>473.0</v>
      </c>
      <c r="J652" s="56">
        <f>IFNA(VLOOKUP(V652,'Imported Index'!A:B,2,0),1)</f>
        <v>1</v>
      </c>
      <c r="K652" s="58"/>
      <c r="L652" s="58"/>
      <c r="M652" s="59" t="str">
        <f>ifna(IMAGE("https://pokejungle.net/sprites/typeico/"&amp;lower(VLookup(V652,Type!C:E, 2, 0)&amp;".png")),"")</f>
        <v/>
      </c>
      <c r="N652" s="59" t="str">
        <f>ifna(IMAGE("https://pokejungle.net/sprites/typeico/"&amp;lower(VLookup(V652,Type!C:E, 3, 0)&amp;".png")),"")</f>
        <v/>
      </c>
      <c r="O652" s="60"/>
      <c r="P652" s="52" t="s">
        <v>80</v>
      </c>
      <c r="Q652" s="61">
        <f>ifna(VLookup(V652, Dex!F:K, 3, 0),"")</f>
        <v>77</v>
      </c>
      <c r="R652" s="61">
        <f>ifna(VLookup(V652, Dex!F:K, 4, 0),"")</f>
        <v>473</v>
      </c>
      <c r="S652" s="62">
        <f>ifna(VLookup(V652, Dex!F:K, 5, 0),"")</f>
        <v>214</v>
      </c>
      <c r="T652" s="61" t="str">
        <f>ifna(VLookup(V652, Dex!F:K, 6, 0),"")</f>
        <v>K052</v>
      </c>
      <c r="U652" s="63" t="str">
        <f>ifna(VLookup(V652, Dex!F:L, 7, 0),"")</f>
        <v/>
      </c>
      <c r="V652" s="60" t="str">
        <f t="shared" si="1"/>
        <v>mamoswine-f</v>
      </c>
    </row>
    <row r="653" ht="31.5" customHeight="1">
      <c r="A653" s="42">
        <v>652.0</v>
      </c>
      <c r="B653" s="42">
        <v>1.0</v>
      </c>
      <c r="C653" s="42">
        <v>24.0</v>
      </c>
      <c r="D653" s="42">
        <v>5.0</v>
      </c>
      <c r="E653" s="42">
        <v>1.0</v>
      </c>
      <c r="F653" s="42">
        <v>5.0</v>
      </c>
      <c r="G653" s="43" t="str">
        <f>ifna(VLookup(V653,Shiny!B:C, 2, 0),"")</f>
        <v/>
      </c>
      <c r="H653" s="64" t="s">
        <v>596</v>
      </c>
      <c r="I653" s="65">
        <v>474.0</v>
      </c>
      <c r="J653" s="47">
        <f>IFNA(VLOOKUP(V653,'Imported Index'!A:B,2,0),1)</f>
        <v>1</v>
      </c>
      <c r="K653" s="44"/>
      <c r="L653" s="44"/>
      <c r="M653" s="48" t="str">
        <f>ifna(IMAGE("https://pokejungle.net/sprites/typeico/"&amp;lower(VLookup(V653,Type!C:E, 2, 0)&amp;".png")),"")</f>
        <v/>
      </c>
      <c r="N653" s="48" t="str">
        <f>ifna(IMAGE("https://pokejungle.net/sprites/typeico/"&amp;lower(VLookup(V653,Type!C:E, 3, 0)&amp;".png")),"")</f>
        <v/>
      </c>
      <c r="O653" s="66"/>
      <c r="P653" s="66"/>
      <c r="Q653" s="49" t="str">
        <f>ifna(VLookup(V653, Dex!F:K, 3, 0),"")</f>
        <v>A210</v>
      </c>
      <c r="R653" s="49">
        <f>ifna(VLookup(V653, Dex!F:K, 4, 0),"")</f>
        <v>474</v>
      </c>
      <c r="S653" s="50">
        <f>ifna(VLookup(V653, Dex!F:K, 5, 0),"")</f>
        <v>135</v>
      </c>
      <c r="T653" s="49" t="str">
        <f>ifna(VLookup(V653, Dex!F:K, 6, 0),"")</f>
        <v>B131</v>
      </c>
      <c r="U653" s="51" t="str">
        <f>ifna(VLookup(V653, Dex!F:L, 7, 0),"")</f>
        <v>H013</v>
      </c>
      <c r="V653" s="66" t="str">
        <f t="shared" si="1"/>
        <v>porygon-z</v>
      </c>
    </row>
    <row r="654" ht="31.5" customHeight="1">
      <c r="A654" s="52">
        <v>653.0</v>
      </c>
      <c r="B654" s="52">
        <v>1.0</v>
      </c>
      <c r="C654" s="52">
        <v>24.0</v>
      </c>
      <c r="D654" s="52">
        <v>6.0</v>
      </c>
      <c r="E654" s="52">
        <v>1.0</v>
      </c>
      <c r="F654" s="52">
        <v>6.0</v>
      </c>
      <c r="G654" s="53" t="str">
        <f>ifna(VLookup(V654,Shiny!B:C, 2, 0),"")</f>
        <v/>
      </c>
      <c r="H654" s="54" t="s">
        <v>597</v>
      </c>
      <c r="I654" s="55">
        <v>475.0</v>
      </c>
      <c r="J654" s="56">
        <f>IFNA(VLOOKUP(V654,'Imported Index'!A:B,2,0),1)</f>
        <v>1</v>
      </c>
      <c r="K654" s="68"/>
      <c r="L654" s="58"/>
      <c r="M654" s="59" t="str">
        <f>ifna(IMAGE("https://pokejungle.net/sprites/typeico/"&amp;lower(VLookup(V654,Type!C:E, 2, 0)&amp;".png")),"")</f>
        <v/>
      </c>
      <c r="N654" s="59" t="str">
        <f>ifna(IMAGE("https://pokejungle.net/sprites/typeico/"&amp;lower(VLookup(V654,Type!C:E, 3, 0)&amp;".png")),"")</f>
        <v/>
      </c>
      <c r="O654" s="60"/>
      <c r="P654" s="60"/>
      <c r="Q654" s="61">
        <f>ifna(VLookup(V654, Dex!F:K, 3, 0),"")</f>
        <v>123</v>
      </c>
      <c r="R654" s="61">
        <f>ifna(VLookup(V654, Dex!F:K, 4, 0),"")</f>
        <v>475</v>
      </c>
      <c r="S654" s="62">
        <f>ifna(VLookup(V654, Dex!F:K, 5, 0),"")</f>
        <v>104</v>
      </c>
      <c r="T654" s="61" t="str">
        <f>ifna(VLookup(V654, Dex!F:K, 6, 0),"")</f>
        <v>P065</v>
      </c>
      <c r="U654" s="63">
        <f>ifna(VLookup(V654, Dex!F:L, 7, 0),"")</f>
        <v>90</v>
      </c>
      <c r="V654" s="60" t="str">
        <f t="shared" si="1"/>
        <v>gallade</v>
      </c>
    </row>
    <row r="655" ht="31.5" customHeight="1">
      <c r="A655" s="42">
        <v>654.0</v>
      </c>
      <c r="B655" s="42">
        <v>1.0</v>
      </c>
      <c r="C655" s="42">
        <v>24.0</v>
      </c>
      <c r="D655" s="42">
        <v>7.0</v>
      </c>
      <c r="E655" s="42">
        <v>2.0</v>
      </c>
      <c r="F655" s="42">
        <v>1.0</v>
      </c>
      <c r="G655" s="43" t="str">
        <f>ifna(VLookup(V655,Shiny!B:C, 2, 0),"")</f>
        <v/>
      </c>
      <c r="H655" s="64" t="s">
        <v>598</v>
      </c>
      <c r="I655" s="65">
        <v>476.0</v>
      </c>
      <c r="J655" s="47">
        <f>IFNA(VLOOKUP(V655,'Imported Index'!A:B,2,0),1)</f>
        <v>1</v>
      </c>
      <c r="K655" s="44"/>
      <c r="L655" s="44"/>
      <c r="M655" s="48" t="str">
        <f>ifna(IMAGE("https://pokejungle.net/sprites/typeico/"&amp;lower(VLookup(V655,Type!C:E, 2, 0)&amp;".png")),"")</f>
        <v/>
      </c>
      <c r="N655" s="48" t="str">
        <f>ifna(IMAGE("https://pokejungle.net/sprites/typeico/"&amp;lower(VLookup(V655,Type!C:E, 3, 0)&amp;".png")),"")</f>
        <v/>
      </c>
      <c r="O655" s="66"/>
      <c r="P655" s="66"/>
      <c r="Q655" s="49" t="str">
        <f>ifna(VLookup(V655, Dex!F:K, 3, 0),"")</f>
        <v/>
      </c>
      <c r="R655" s="49">
        <f>ifna(VLookup(V655, Dex!F:K, 4, 0),"")</f>
        <v>476</v>
      </c>
      <c r="S655" s="50">
        <f>ifna(VLookup(V655, Dex!F:K, 5, 0),"")</f>
        <v>191</v>
      </c>
      <c r="T655" s="49" t="str">
        <f>ifna(VLookup(V655, Dex!F:K, 6, 0),"")</f>
        <v>K108</v>
      </c>
      <c r="U655" s="51" t="str">
        <f>ifna(VLookup(V655, Dex!F:L, 7, 0),"")</f>
        <v/>
      </c>
      <c r="V655" s="66" t="str">
        <f t="shared" si="1"/>
        <v>probopass</v>
      </c>
    </row>
    <row r="656" ht="31.5" customHeight="1">
      <c r="A656" s="52">
        <v>655.0</v>
      </c>
      <c r="B656" s="52">
        <v>1.0</v>
      </c>
      <c r="C656" s="52">
        <v>24.0</v>
      </c>
      <c r="D656" s="52">
        <v>8.0</v>
      </c>
      <c r="E656" s="52">
        <v>2.0</v>
      </c>
      <c r="F656" s="52">
        <v>2.0</v>
      </c>
      <c r="G656" s="53" t="str">
        <f>ifna(VLookup(V656,Shiny!B:C, 2, 0),"")</f>
        <v/>
      </c>
      <c r="H656" s="54" t="s">
        <v>599</v>
      </c>
      <c r="I656" s="55">
        <v>477.0</v>
      </c>
      <c r="J656" s="56">
        <f>IFNA(VLOOKUP(V656,'Imported Index'!A:B,2,0),1)</f>
        <v>1</v>
      </c>
      <c r="K656" s="58"/>
      <c r="L656" s="58"/>
      <c r="M656" s="59" t="str">
        <f>ifna(IMAGE("https://pokejungle.net/sprites/typeico/"&amp;lower(VLookup(V656,Type!C:E, 2, 0)&amp;".png")),"")</f>
        <v/>
      </c>
      <c r="N656" s="59" t="str">
        <f>ifna(IMAGE("https://pokejungle.net/sprites/typeico/"&amp;lower(VLookup(V656,Type!C:E, 3, 0)&amp;".png")),"")</f>
        <v/>
      </c>
      <c r="O656" s="60"/>
      <c r="P656" s="60"/>
      <c r="Q656" s="61">
        <f>ifna(VLookup(V656, Dex!F:K, 3, 0),"")</f>
        <v>137</v>
      </c>
      <c r="R656" s="61">
        <f>ifna(VLookup(V656, Dex!F:K, 4, 0),"")</f>
        <v>477</v>
      </c>
      <c r="S656" s="62">
        <f>ifna(VLookup(V656, Dex!F:K, 5, 0),"")</f>
        <v>160</v>
      </c>
      <c r="T656" s="61" t="str">
        <f>ifna(VLookup(V656, Dex!F:K, 6, 0),"")</f>
        <v>K141</v>
      </c>
      <c r="U656" s="63" t="str">
        <f>ifna(VLookup(V656, Dex!F:L, 7, 0),"")</f>
        <v/>
      </c>
      <c r="V656" s="60" t="str">
        <f t="shared" si="1"/>
        <v>dusknoir</v>
      </c>
    </row>
    <row r="657" ht="31.5" customHeight="1">
      <c r="A657" s="42">
        <v>656.0</v>
      </c>
      <c r="B657" s="42">
        <v>1.0</v>
      </c>
      <c r="C657" s="42">
        <v>24.0</v>
      </c>
      <c r="D657" s="42">
        <v>9.0</v>
      </c>
      <c r="E657" s="42">
        <v>2.0</v>
      </c>
      <c r="F657" s="42">
        <v>3.0</v>
      </c>
      <c r="G657" s="43" t="str">
        <f>ifna(VLookup(V657,Shiny!B:C, 2, 0),"")</f>
        <v/>
      </c>
      <c r="H657" s="64" t="s">
        <v>600</v>
      </c>
      <c r="I657" s="65">
        <v>478.0</v>
      </c>
      <c r="J657" s="47">
        <f>IFNA(VLOOKUP(V657,'Imported Index'!A:B,2,0),1)</f>
        <v>1</v>
      </c>
      <c r="K657" s="69"/>
      <c r="L657" s="44"/>
      <c r="M657" s="48" t="str">
        <f>ifna(IMAGE("https://pokejungle.net/sprites/typeico/"&amp;lower(VLookup(V657,Type!C:E, 2, 0)&amp;".png")),"")</f>
        <v/>
      </c>
      <c r="N657" s="48" t="str">
        <f>ifna(IMAGE("https://pokejungle.net/sprites/typeico/"&amp;lower(VLookup(V657,Type!C:E, 3, 0)&amp;".png")),"")</f>
        <v/>
      </c>
      <c r="O657" s="66"/>
      <c r="P657" s="66"/>
      <c r="Q657" s="49">
        <f>ifna(VLookup(V657, Dex!F:K, 3, 0),"")</f>
        <v>81</v>
      </c>
      <c r="R657" s="49">
        <f>ifna(VLookup(V657, Dex!F:K, 4, 0),"")</f>
        <v>478</v>
      </c>
      <c r="S657" s="50">
        <f>ifna(VLookup(V657, Dex!F:K, 5, 0),"")</f>
        <v>207</v>
      </c>
      <c r="T657" s="49" t="str">
        <f>ifna(VLookup(V657, Dex!F:K, 6, 0),"")</f>
        <v>P359</v>
      </c>
      <c r="U657" s="51">
        <f>ifna(VLookup(V657, Dex!F:L, 7, 0),"")</f>
        <v>171</v>
      </c>
      <c r="V657" s="66" t="str">
        <f t="shared" si="1"/>
        <v>froslass</v>
      </c>
    </row>
    <row r="658" ht="31.5" customHeight="1">
      <c r="A658" s="52">
        <v>657.0</v>
      </c>
      <c r="B658" s="52">
        <v>1.0</v>
      </c>
      <c r="C658" s="52">
        <v>24.0</v>
      </c>
      <c r="D658" s="52">
        <v>10.0</v>
      </c>
      <c r="E658" s="52">
        <v>2.0</v>
      </c>
      <c r="F658" s="52">
        <v>4.0</v>
      </c>
      <c r="G658" s="53" t="str">
        <f>ifna(VLookup(V658,Shiny!B:C, 2, 0),"")</f>
        <v/>
      </c>
      <c r="H658" s="54" t="s">
        <v>601</v>
      </c>
      <c r="I658" s="55">
        <v>479.0</v>
      </c>
      <c r="J658" s="56">
        <f>IFNA(VLOOKUP(V658,'Imported Index'!A:B,2,0),1)</f>
        <v>1</v>
      </c>
      <c r="K658" s="68"/>
      <c r="L658" s="83" t="s">
        <v>500</v>
      </c>
      <c r="M658" s="59" t="str">
        <f>ifna(IMAGE("https://pokejungle.net/sprites/typeico/"&amp;lower(VLookup(V658,Type!C:E, 2, 0)&amp;".png")),"")</f>
        <v/>
      </c>
      <c r="N658" s="59" t="str">
        <f>ifna(IMAGE("https://pokejungle.net/sprites/typeico/"&amp;lower(VLookup(V658,Type!C:E, 3, 0)&amp;".png")),"")</f>
        <v/>
      </c>
      <c r="O658" s="53"/>
      <c r="P658" s="60"/>
      <c r="Q658" s="61">
        <f>ifna(VLookup(V658, Dex!F:K, 3, 0),"")</f>
        <v>372</v>
      </c>
      <c r="R658" s="61">
        <f>ifna(VLookup(V658, Dex!F:K, 4, 0),"")</f>
        <v>479</v>
      </c>
      <c r="S658" s="62">
        <f>ifna(VLookup(V658, Dex!F:K, 5, 0),"")</f>
        <v>194</v>
      </c>
      <c r="T658" s="61" t="str">
        <f>ifna(VLookup(V658, Dex!F:K, 6, 0),"")</f>
        <v>P310</v>
      </c>
      <c r="U658" s="63" t="str">
        <f>ifna(VLookup(V658, Dex!F:L, 7, 0),"")</f>
        <v>H022</v>
      </c>
      <c r="V658" s="60" t="str">
        <f t="shared" si="1"/>
        <v>rotom</v>
      </c>
    </row>
    <row r="659" ht="31.5" customHeight="1">
      <c r="A659" s="42">
        <v>658.0</v>
      </c>
      <c r="B659" s="42">
        <v>1.0</v>
      </c>
      <c r="C659" s="42">
        <v>24.0</v>
      </c>
      <c r="D659" s="42">
        <v>11.0</v>
      </c>
      <c r="E659" s="42">
        <v>2.0</v>
      </c>
      <c r="F659" s="42">
        <v>5.0</v>
      </c>
      <c r="G659" s="43" t="str">
        <f>ifna(VLookup(V659,Shiny!B:C, 2, 0),"")</f>
        <v/>
      </c>
      <c r="H659" s="64" t="s">
        <v>601</v>
      </c>
      <c r="I659" s="65">
        <v>479.0</v>
      </c>
      <c r="J659" s="47">
        <f>IFNA(VLOOKUP(V659,'Imported Index'!A:B,2,0),1)</f>
        <v>1</v>
      </c>
      <c r="K659" s="69"/>
      <c r="L659" s="84" t="s">
        <v>602</v>
      </c>
      <c r="M659" s="48" t="str">
        <f>ifna(IMAGE("https://pokejungle.net/sprites/typeico/"&amp;lower(VLookup(V659,Type!C:E, 2, 0)&amp;".png")),"")</f>
        <v/>
      </c>
      <c r="N659" s="48" t="str">
        <f>ifna(IMAGE("https://pokejungle.net/sprites/typeico/"&amp;lower(VLookup(V659,Type!C:E, 3, 0)&amp;".png")),"")</f>
        <v/>
      </c>
      <c r="O659" s="43">
        <v>-1.0</v>
      </c>
      <c r="P659" s="42"/>
      <c r="Q659" s="49">
        <f>ifna(VLookup(V659, Dex!F:K, 3, 0),"")</f>
        <v>372</v>
      </c>
      <c r="R659" s="49">
        <f>ifna(VLookup(V659, Dex!F:K, 4, 0),"")</f>
        <v>479</v>
      </c>
      <c r="S659" s="50">
        <f>ifna(VLookup(V659, Dex!F:K, 5, 0),"")</f>
        <v>194</v>
      </c>
      <c r="T659" s="49" t="str">
        <f>ifna(VLookup(V659, Dex!F:K, 6, 0),"")</f>
        <v>P310</v>
      </c>
      <c r="U659" s="51" t="str">
        <f>ifna(VLookup(V659, Dex!F:L, 7, 0),"")</f>
        <v>H022</v>
      </c>
      <c r="V659" s="66" t="str">
        <f t="shared" si="1"/>
        <v>rotom-1</v>
      </c>
    </row>
    <row r="660" ht="31.5" customHeight="1">
      <c r="A660" s="52">
        <v>659.0</v>
      </c>
      <c r="B660" s="52">
        <v>1.0</v>
      </c>
      <c r="C660" s="52">
        <v>24.0</v>
      </c>
      <c r="D660" s="52">
        <v>12.0</v>
      </c>
      <c r="E660" s="52">
        <v>2.0</v>
      </c>
      <c r="F660" s="52">
        <v>6.0</v>
      </c>
      <c r="G660" s="53" t="str">
        <f>ifna(VLookup(V660,Shiny!B:C, 2, 0),"")</f>
        <v/>
      </c>
      <c r="H660" s="54" t="s">
        <v>601</v>
      </c>
      <c r="I660" s="55">
        <v>479.0</v>
      </c>
      <c r="J660" s="56">
        <f>IFNA(VLOOKUP(V660,'Imported Index'!A:B,2,0),1)</f>
        <v>1</v>
      </c>
      <c r="K660" s="68"/>
      <c r="L660" s="83" t="s">
        <v>603</v>
      </c>
      <c r="M660" s="59" t="str">
        <f>ifna(IMAGE("https://pokejungle.net/sprites/typeico/"&amp;lower(VLookup(V660,Type!C:E, 2, 0)&amp;".png")),"")</f>
        <v/>
      </c>
      <c r="N660" s="59" t="str">
        <f>ifna(IMAGE("https://pokejungle.net/sprites/typeico/"&amp;lower(VLookup(V660,Type!C:E, 3, 0)&amp;".png")),"")</f>
        <v/>
      </c>
      <c r="O660" s="53">
        <v>-2.0</v>
      </c>
      <c r="P660" s="52"/>
      <c r="Q660" s="61">
        <f>ifna(VLookup(V660, Dex!F:K, 3, 0),"")</f>
        <v>372</v>
      </c>
      <c r="R660" s="61">
        <f>ifna(VLookup(V660, Dex!F:K, 4, 0),"")</f>
        <v>479</v>
      </c>
      <c r="S660" s="62">
        <f>ifna(VLookup(V660, Dex!F:K, 5, 0),"")</f>
        <v>194</v>
      </c>
      <c r="T660" s="61" t="str">
        <f>ifna(VLookup(V660, Dex!F:K, 6, 0),"")</f>
        <v>P310</v>
      </c>
      <c r="U660" s="63" t="str">
        <f>ifna(VLookup(V660, Dex!F:L, 7, 0),"")</f>
        <v>H022</v>
      </c>
      <c r="V660" s="60" t="str">
        <f t="shared" si="1"/>
        <v>rotom-2</v>
      </c>
    </row>
    <row r="661" ht="31.5" customHeight="1">
      <c r="A661" s="42">
        <v>660.0</v>
      </c>
      <c r="B661" s="42">
        <v>1.0</v>
      </c>
      <c r="C661" s="42">
        <v>24.0</v>
      </c>
      <c r="D661" s="42">
        <v>13.0</v>
      </c>
      <c r="E661" s="42">
        <v>3.0</v>
      </c>
      <c r="F661" s="42">
        <v>1.0</v>
      </c>
      <c r="G661" s="43" t="str">
        <f>ifna(VLookup(V661,Shiny!B:C, 2, 0),"")</f>
        <v/>
      </c>
      <c r="H661" s="64" t="s">
        <v>601</v>
      </c>
      <c r="I661" s="65">
        <v>479.0</v>
      </c>
      <c r="J661" s="47">
        <f>IFNA(VLOOKUP(V661,'Imported Index'!A:B,2,0),1)</f>
        <v>1</v>
      </c>
      <c r="K661" s="69"/>
      <c r="L661" s="84" t="s">
        <v>604</v>
      </c>
      <c r="M661" s="48" t="str">
        <f>ifna(IMAGE("https://pokejungle.net/sprites/typeico/"&amp;lower(VLookup(V661,Type!C:E, 2, 0)&amp;".png")),"")</f>
        <v/>
      </c>
      <c r="N661" s="48" t="str">
        <f>ifna(IMAGE("https://pokejungle.net/sprites/typeico/"&amp;lower(VLookup(V661,Type!C:E, 3, 0)&amp;".png")),"")</f>
        <v/>
      </c>
      <c r="O661" s="43">
        <v>-3.0</v>
      </c>
      <c r="P661" s="42"/>
      <c r="Q661" s="49">
        <f>ifna(VLookup(V661, Dex!F:K, 3, 0),"")</f>
        <v>372</v>
      </c>
      <c r="R661" s="49">
        <f>ifna(VLookup(V661, Dex!F:K, 4, 0),"")</f>
        <v>479</v>
      </c>
      <c r="S661" s="50">
        <f>ifna(VLookup(V661, Dex!F:K, 5, 0),"")</f>
        <v>194</v>
      </c>
      <c r="T661" s="49" t="str">
        <f>ifna(VLookup(V661, Dex!F:K, 6, 0),"")</f>
        <v>P310</v>
      </c>
      <c r="U661" s="51" t="str">
        <f>ifna(VLookup(V661, Dex!F:L, 7, 0),"")</f>
        <v>H022</v>
      </c>
      <c r="V661" s="66" t="str">
        <f t="shared" si="1"/>
        <v>rotom-3</v>
      </c>
    </row>
    <row r="662" ht="31.5" customHeight="1">
      <c r="A662" s="52">
        <v>661.0</v>
      </c>
      <c r="B662" s="52">
        <v>1.0</v>
      </c>
      <c r="C662" s="52">
        <v>24.0</v>
      </c>
      <c r="D662" s="52">
        <v>14.0</v>
      </c>
      <c r="E662" s="52">
        <v>3.0</v>
      </c>
      <c r="F662" s="52">
        <v>2.0</v>
      </c>
      <c r="G662" s="53" t="str">
        <f>ifna(VLookup(V662,Shiny!B:C, 2, 0),"")</f>
        <v/>
      </c>
      <c r="H662" s="54" t="s">
        <v>601</v>
      </c>
      <c r="I662" s="55">
        <v>479.0</v>
      </c>
      <c r="J662" s="56">
        <f>IFNA(VLOOKUP(V662,'Imported Index'!A:B,2,0),1)</f>
        <v>1</v>
      </c>
      <c r="K662" s="68"/>
      <c r="L662" s="83" t="s">
        <v>605</v>
      </c>
      <c r="M662" s="59" t="str">
        <f>ifna(IMAGE("https://pokejungle.net/sprites/typeico/"&amp;lower(VLookup(V662,Type!C:E, 2, 0)&amp;".png")),"")</f>
        <v/>
      </c>
      <c r="N662" s="59" t="str">
        <f>ifna(IMAGE("https://pokejungle.net/sprites/typeico/"&amp;lower(VLookup(V662,Type!C:E, 3, 0)&amp;".png")),"")</f>
        <v/>
      </c>
      <c r="O662" s="53">
        <v>-4.0</v>
      </c>
      <c r="P662" s="52"/>
      <c r="Q662" s="61">
        <f>ifna(VLookup(V662, Dex!F:K, 3, 0),"")</f>
        <v>372</v>
      </c>
      <c r="R662" s="61">
        <f>ifna(VLookup(V662, Dex!F:K, 4, 0),"")</f>
        <v>479</v>
      </c>
      <c r="S662" s="62">
        <f>ifna(VLookup(V662, Dex!F:K, 5, 0),"")</f>
        <v>194</v>
      </c>
      <c r="T662" s="61" t="str">
        <f>ifna(VLookup(V662, Dex!F:K, 6, 0),"")</f>
        <v>P310</v>
      </c>
      <c r="U662" s="63" t="str">
        <f>ifna(VLookup(V662, Dex!F:L, 7, 0),"")</f>
        <v>H022</v>
      </c>
      <c r="V662" s="60" t="str">
        <f t="shared" si="1"/>
        <v>rotom-4</v>
      </c>
    </row>
    <row r="663" ht="31.5" customHeight="1">
      <c r="A663" s="42">
        <v>662.0</v>
      </c>
      <c r="B663" s="42">
        <v>1.0</v>
      </c>
      <c r="C663" s="42">
        <v>24.0</v>
      </c>
      <c r="D663" s="42">
        <v>15.0</v>
      </c>
      <c r="E663" s="42">
        <v>3.0</v>
      </c>
      <c r="F663" s="42">
        <v>3.0</v>
      </c>
      <c r="G663" s="43" t="str">
        <f>ifna(VLookup(V663,Shiny!B:C, 2, 0),"")</f>
        <v/>
      </c>
      <c r="H663" s="64" t="s">
        <v>601</v>
      </c>
      <c r="I663" s="65">
        <v>479.0</v>
      </c>
      <c r="J663" s="47">
        <f>IFNA(VLOOKUP(V663,'Imported Index'!A:B,2,0),1)</f>
        <v>1</v>
      </c>
      <c r="K663" s="69"/>
      <c r="L663" s="84" t="s">
        <v>606</v>
      </c>
      <c r="M663" s="48" t="str">
        <f>ifna(IMAGE("https://pokejungle.net/sprites/typeico/"&amp;lower(VLookup(V663,Type!C:E, 2, 0)&amp;".png")),"")</f>
        <v/>
      </c>
      <c r="N663" s="48" t="str">
        <f>ifna(IMAGE("https://pokejungle.net/sprites/typeico/"&amp;lower(VLookup(V663,Type!C:E, 3, 0)&amp;".png")),"")</f>
        <v/>
      </c>
      <c r="O663" s="43">
        <v>-5.0</v>
      </c>
      <c r="P663" s="42"/>
      <c r="Q663" s="49">
        <f>ifna(VLookup(V663, Dex!F:K, 3, 0),"")</f>
        <v>372</v>
      </c>
      <c r="R663" s="49">
        <f>ifna(VLookup(V663, Dex!F:K, 4, 0),"")</f>
        <v>479</v>
      </c>
      <c r="S663" s="50">
        <f>ifna(VLookup(V663, Dex!F:K, 5, 0),"")</f>
        <v>194</v>
      </c>
      <c r="T663" s="49" t="str">
        <f>ifna(VLookup(V663, Dex!F:K, 6, 0),"")</f>
        <v>P310</v>
      </c>
      <c r="U663" s="51" t="str">
        <f>ifna(VLookup(V663, Dex!F:L, 7, 0),"")</f>
        <v>H022</v>
      </c>
      <c r="V663" s="66" t="str">
        <f t="shared" si="1"/>
        <v>rotom-5</v>
      </c>
    </row>
    <row r="664" ht="31.5" customHeight="1">
      <c r="A664" s="52">
        <v>663.0</v>
      </c>
      <c r="B664" s="52">
        <v>1.0</v>
      </c>
      <c r="C664" s="52">
        <v>24.0</v>
      </c>
      <c r="D664" s="52">
        <v>16.0</v>
      </c>
      <c r="E664" s="52">
        <v>3.0</v>
      </c>
      <c r="F664" s="52">
        <v>4.0</v>
      </c>
      <c r="G664" s="53" t="str">
        <f>ifna(VLookup(V664,Shiny!B:C, 2, 0),"")</f>
        <v/>
      </c>
      <c r="H664" s="54" t="s">
        <v>607</v>
      </c>
      <c r="I664" s="55">
        <v>480.0</v>
      </c>
      <c r="J664" s="56">
        <f>IFNA(VLOOKUP(V664,'Imported Index'!A:B,2,0),1)</f>
        <v>1</v>
      </c>
      <c r="K664" s="58"/>
      <c r="L664" s="58"/>
      <c r="M664" s="59" t="str">
        <f>ifna(IMAGE("https://pokejungle.net/sprites/typeico/"&amp;lower(VLookup(V664,Type!C:E, 2, 0)&amp;".png")),"")</f>
        <v/>
      </c>
      <c r="N664" s="59" t="str">
        <f>ifna(IMAGE("https://pokejungle.net/sprites/typeico/"&amp;lower(VLookup(V664,Type!C:E, 3, 0)&amp;".png")),"")</f>
        <v/>
      </c>
      <c r="O664" s="60"/>
      <c r="P664" s="60"/>
      <c r="Q664" s="61" t="str">
        <f>ifna(VLookup(V664, Dex!F:K, 3, 0),"")</f>
        <v/>
      </c>
      <c r="R664" s="61">
        <f>ifna(VLookup(V664, Dex!F:K, 4, 0),"")</f>
        <v>480</v>
      </c>
      <c r="S664" s="62">
        <f>ifna(VLookup(V664, Dex!F:K, 5, 0),"")</f>
        <v>225</v>
      </c>
      <c r="T664" s="61" t="str">
        <f>ifna(VLookup(V664, Dex!F:K, 6, 0),"")</f>
        <v/>
      </c>
      <c r="U664" s="63" t="str">
        <f>ifna(VLookup(V664, Dex!F:L, 7, 0),"")</f>
        <v/>
      </c>
      <c r="V664" s="60" t="str">
        <f t="shared" si="1"/>
        <v>uxie</v>
      </c>
    </row>
    <row r="665" ht="31.5" customHeight="1">
      <c r="A665" s="42">
        <v>664.0</v>
      </c>
      <c r="B665" s="42">
        <v>1.0</v>
      </c>
      <c r="C665" s="42">
        <v>24.0</v>
      </c>
      <c r="D665" s="42">
        <v>17.0</v>
      </c>
      <c r="E665" s="42">
        <v>3.0</v>
      </c>
      <c r="F665" s="42">
        <v>5.0</v>
      </c>
      <c r="G665" s="43" t="str">
        <f>ifna(VLookup(V665,Shiny!B:C, 2, 0),"")</f>
        <v/>
      </c>
      <c r="H665" s="64" t="s">
        <v>608</v>
      </c>
      <c r="I665" s="65">
        <v>481.0</v>
      </c>
      <c r="J665" s="47">
        <f>IFNA(VLOOKUP(V665,'Imported Index'!A:B,2,0),1)</f>
        <v>1</v>
      </c>
      <c r="K665" s="44"/>
      <c r="L665" s="44"/>
      <c r="M665" s="48" t="str">
        <f>ifna(IMAGE("https://pokejungle.net/sprites/typeico/"&amp;lower(VLookup(V665,Type!C:E, 2, 0)&amp;".png")),"")</f>
        <v/>
      </c>
      <c r="N665" s="48" t="str">
        <f>ifna(IMAGE("https://pokejungle.net/sprites/typeico/"&amp;lower(VLookup(V665,Type!C:E, 3, 0)&amp;".png")),"")</f>
        <v/>
      </c>
      <c r="O665" s="66"/>
      <c r="P665" s="66"/>
      <c r="Q665" s="49" t="str">
        <f>ifna(VLookup(V665, Dex!F:K, 3, 0),"")</f>
        <v/>
      </c>
      <c r="R665" s="49">
        <f>ifna(VLookup(V665, Dex!F:K, 4, 0),"")</f>
        <v>481</v>
      </c>
      <c r="S665" s="50">
        <f>ifna(VLookup(V665, Dex!F:K, 5, 0),"")</f>
        <v>226</v>
      </c>
      <c r="T665" s="49" t="str">
        <f>ifna(VLookup(V665, Dex!F:K, 6, 0),"")</f>
        <v/>
      </c>
      <c r="U665" s="51" t="str">
        <f>ifna(VLookup(V665, Dex!F:L, 7, 0),"")</f>
        <v/>
      </c>
      <c r="V665" s="66" t="str">
        <f t="shared" si="1"/>
        <v>mesprit</v>
      </c>
    </row>
    <row r="666" ht="31.5" customHeight="1">
      <c r="A666" s="52">
        <v>665.0</v>
      </c>
      <c r="B666" s="52">
        <v>1.0</v>
      </c>
      <c r="C666" s="52">
        <v>24.0</v>
      </c>
      <c r="D666" s="52">
        <v>18.0</v>
      </c>
      <c r="E666" s="52">
        <v>3.0</v>
      </c>
      <c r="F666" s="52">
        <v>6.0</v>
      </c>
      <c r="G666" s="53" t="str">
        <f>ifna(VLookup(V666,Shiny!B:C, 2, 0),"")</f>
        <v/>
      </c>
      <c r="H666" s="54" t="s">
        <v>609</v>
      </c>
      <c r="I666" s="55">
        <v>482.0</v>
      </c>
      <c r="J666" s="56">
        <f>IFNA(VLOOKUP(V666,'Imported Index'!A:B,2,0),1)</f>
        <v>1</v>
      </c>
      <c r="K666" s="58"/>
      <c r="L666" s="58"/>
      <c r="M666" s="59" t="str">
        <f>ifna(IMAGE("https://pokejungle.net/sprites/typeico/"&amp;lower(VLookup(V666,Type!C:E, 2, 0)&amp;".png")),"")</f>
        <v/>
      </c>
      <c r="N666" s="59" t="str">
        <f>ifna(IMAGE("https://pokejungle.net/sprites/typeico/"&amp;lower(VLookup(V666,Type!C:E, 3, 0)&amp;".png")),"")</f>
        <v/>
      </c>
      <c r="O666" s="60"/>
      <c r="P666" s="60"/>
      <c r="Q666" s="61" t="str">
        <f>ifna(VLookup(V666, Dex!F:K, 3, 0),"")</f>
        <v/>
      </c>
      <c r="R666" s="61">
        <f>ifna(VLookup(V666, Dex!F:K, 4, 0),"")</f>
        <v>482</v>
      </c>
      <c r="S666" s="62">
        <f>ifna(VLookup(V666, Dex!F:K, 5, 0),"")</f>
        <v>227</v>
      </c>
      <c r="T666" s="61" t="str">
        <f>ifna(VLookup(V666, Dex!F:K, 6, 0),"")</f>
        <v/>
      </c>
      <c r="U666" s="63" t="str">
        <f>ifna(VLookup(V666, Dex!F:L, 7, 0),"")</f>
        <v/>
      </c>
      <c r="V666" s="60" t="str">
        <f t="shared" si="1"/>
        <v>azelf</v>
      </c>
    </row>
    <row r="667" ht="31.5" customHeight="1">
      <c r="A667" s="42">
        <v>666.0</v>
      </c>
      <c r="B667" s="42">
        <v>1.0</v>
      </c>
      <c r="C667" s="42">
        <v>24.0</v>
      </c>
      <c r="D667" s="42">
        <v>19.0</v>
      </c>
      <c r="E667" s="42">
        <v>4.0</v>
      </c>
      <c r="F667" s="42">
        <v>1.0</v>
      </c>
      <c r="G667" s="43" t="str">
        <f>ifna(VLookup(V667,Shiny!B:C, 2, 0),"")</f>
        <v/>
      </c>
      <c r="H667" s="64" t="s">
        <v>610</v>
      </c>
      <c r="I667" s="65">
        <v>483.0</v>
      </c>
      <c r="J667" s="47">
        <f>IFNA(VLOOKUP(V667,'Imported Index'!A:B,2,0),1)</f>
        <v>1</v>
      </c>
      <c r="K667" s="44"/>
      <c r="L667" s="44" t="s">
        <v>500</v>
      </c>
      <c r="M667" s="48" t="str">
        <f>ifna(IMAGE("https://pokejungle.net/sprites/typeico/"&amp;lower(VLookup(V667,Type!C:E, 2, 0)&amp;".png")),"")</f>
        <v/>
      </c>
      <c r="N667" s="48" t="str">
        <f>ifna(IMAGE("https://pokejungle.net/sprites/typeico/"&amp;lower(VLookup(V667,Type!C:E, 3, 0)&amp;".png")),"")</f>
        <v/>
      </c>
      <c r="O667" s="66"/>
      <c r="P667" s="66"/>
      <c r="Q667" s="49" t="str">
        <f>ifna(VLookup(V667, Dex!F:K, 3, 0),"")</f>
        <v/>
      </c>
      <c r="R667" s="49">
        <f>ifna(VLookup(V667, Dex!F:K, 4, 0),"")</f>
        <v>483</v>
      </c>
      <c r="S667" s="50">
        <f>ifna(VLookup(V667, Dex!F:K, 5, 0),"")</f>
        <v>235</v>
      </c>
      <c r="T667" s="49" t="str">
        <f>ifna(VLookup(V667, Dex!F:K, 6, 0),"")</f>
        <v/>
      </c>
      <c r="U667" s="51" t="str">
        <f>ifna(VLookup(V667, Dex!F:L, 7, 0),"")</f>
        <v/>
      </c>
      <c r="V667" s="66" t="str">
        <f t="shared" si="1"/>
        <v>dialga</v>
      </c>
    </row>
    <row r="668" ht="31.5" customHeight="1">
      <c r="A668" s="52">
        <v>667.0</v>
      </c>
      <c r="B668" s="52">
        <v>1.0</v>
      </c>
      <c r="C668" s="52">
        <v>24.0</v>
      </c>
      <c r="D668" s="52">
        <v>20.0</v>
      </c>
      <c r="E668" s="52">
        <v>4.0</v>
      </c>
      <c r="F668" s="52">
        <v>2.0</v>
      </c>
      <c r="G668" s="53" t="str">
        <f>ifna(VLookup(V668,Shiny!B:C, 2, 0),"")</f>
        <v/>
      </c>
      <c r="H668" s="54" t="s">
        <v>611</v>
      </c>
      <c r="I668" s="55">
        <v>484.0</v>
      </c>
      <c r="J668" s="56">
        <f>IFNA(VLOOKUP(V668,'Imported Index'!A:B,2,0),1)</f>
        <v>1</v>
      </c>
      <c r="K668" s="58"/>
      <c r="L668" s="58" t="s">
        <v>500</v>
      </c>
      <c r="M668" s="59" t="str">
        <f>ifna(IMAGE("https://pokejungle.net/sprites/typeico/"&amp;lower(VLookup(V668,Type!C:E, 2, 0)&amp;".png")),"")</f>
        <v/>
      </c>
      <c r="N668" s="59" t="str">
        <f>ifna(IMAGE("https://pokejungle.net/sprites/typeico/"&amp;lower(VLookup(V668,Type!C:E, 3, 0)&amp;".png")),"")</f>
        <v/>
      </c>
      <c r="O668" s="60"/>
      <c r="P668" s="60"/>
      <c r="Q668" s="61" t="str">
        <f>ifna(VLookup(V668, Dex!F:K, 3, 0),"")</f>
        <v/>
      </c>
      <c r="R668" s="61">
        <f>ifna(VLookup(V668, Dex!F:K, 4, 0),"")</f>
        <v>484</v>
      </c>
      <c r="S668" s="62">
        <f>ifna(VLookup(V668, Dex!F:K, 5, 0),"")</f>
        <v>236</v>
      </c>
      <c r="T668" s="61" t="str">
        <f>ifna(VLookup(V668, Dex!F:K, 6, 0),"")</f>
        <v/>
      </c>
      <c r="U668" s="63" t="str">
        <f>ifna(VLookup(V668, Dex!F:L, 7, 0),"")</f>
        <v/>
      </c>
      <c r="V668" s="60" t="str">
        <f t="shared" si="1"/>
        <v>palkia</v>
      </c>
    </row>
    <row r="669" ht="31.5" customHeight="1">
      <c r="A669" s="42">
        <v>668.0</v>
      </c>
      <c r="B669" s="42">
        <v>1.0</v>
      </c>
      <c r="C669" s="42">
        <v>24.0</v>
      </c>
      <c r="D669" s="42">
        <v>21.0</v>
      </c>
      <c r="E669" s="42">
        <v>4.0</v>
      </c>
      <c r="F669" s="42">
        <v>3.0</v>
      </c>
      <c r="G669" s="43" t="str">
        <f>ifna(VLookup(V669,Shiny!B:C, 2, 0),"")</f>
        <v/>
      </c>
      <c r="H669" s="64" t="s">
        <v>612</v>
      </c>
      <c r="I669" s="65">
        <v>485.0</v>
      </c>
      <c r="J669" s="47">
        <f>IFNA(VLOOKUP(V669,'Imported Index'!A:B,2,0),1)</f>
        <v>1</v>
      </c>
      <c r="K669" s="44"/>
      <c r="L669" s="44"/>
      <c r="M669" s="48" t="str">
        <f>ifna(IMAGE("https://pokejungle.net/sprites/typeico/"&amp;lower(VLookup(V669,Type!C:E, 2, 0)&amp;".png")),"")</f>
        <v/>
      </c>
      <c r="N669" s="48" t="str">
        <f>ifna(IMAGE("https://pokejungle.net/sprites/typeico/"&amp;lower(VLookup(V669,Type!C:E, 3, 0)&amp;".png")),"")</f>
        <v/>
      </c>
      <c r="O669" s="66"/>
      <c r="P669" s="66"/>
      <c r="Q669" s="49" t="str">
        <f>ifna(VLookup(V669, Dex!F:K, 3, 0),"")</f>
        <v/>
      </c>
      <c r="R669" s="49">
        <f>ifna(VLookup(V669, Dex!F:K, 4, 0),"")</f>
        <v>485</v>
      </c>
      <c r="S669" s="50">
        <f>ifna(VLookup(V669, Dex!F:K, 5, 0),"")</f>
        <v>228</v>
      </c>
      <c r="T669" s="49" t="str">
        <f>ifna(VLookup(V669, Dex!F:K, 6, 0),"")</f>
        <v/>
      </c>
      <c r="U669" s="51" t="str">
        <f>ifna(VLookup(V669, Dex!F:L, 7, 0),"")</f>
        <v>H113</v>
      </c>
      <c r="V669" s="66" t="str">
        <f t="shared" si="1"/>
        <v>heatran</v>
      </c>
    </row>
    <row r="670" ht="31.5" customHeight="1">
      <c r="A670" s="52">
        <v>669.0</v>
      </c>
      <c r="B670" s="52">
        <v>1.0</v>
      </c>
      <c r="C670" s="52">
        <v>24.0</v>
      </c>
      <c r="D670" s="52">
        <v>22.0</v>
      </c>
      <c r="E670" s="52">
        <v>4.0</v>
      </c>
      <c r="F670" s="52">
        <v>4.0</v>
      </c>
      <c r="G670" s="53" t="str">
        <f>ifna(VLookup(V670,Shiny!B:C, 2, 0),"")</f>
        <v/>
      </c>
      <c r="H670" s="54" t="s">
        <v>613</v>
      </c>
      <c r="I670" s="55">
        <v>486.0</v>
      </c>
      <c r="J670" s="56">
        <f>IFNA(VLOOKUP(V670,'Imported Index'!A:B,2,0),1)</f>
        <v>1</v>
      </c>
      <c r="K670" s="58"/>
      <c r="L670" s="58"/>
      <c r="M670" s="59" t="str">
        <f>ifna(IMAGE("https://pokejungle.net/sprites/typeico/"&amp;lower(VLookup(V670,Type!C:E, 2, 0)&amp;".png")),"")</f>
        <v/>
      </c>
      <c r="N670" s="59" t="str">
        <f>ifna(IMAGE("https://pokejungle.net/sprites/typeico/"&amp;lower(VLookup(V670,Type!C:E, 3, 0)&amp;".png")),"")</f>
        <v/>
      </c>
      <c r="O670" s="60"/>
      <c r="P670" s="60"/>
      <c r="Q670" s="61" t="str">
        <f>ifna(VLookup(V670, Dex!F:K, 3, 0),"")</f>
        <v/>
      </c>
      <c r="R670" s="61">
        <f>ifna(VLookup(V670, Dex!F:K, 4, 0),"")</f>
        <v>486</v>
      </c>
      <c r="S670" s="62">
        <f>ifna(VLookup(V670, Dex!F:K, 5, 0),"")</f>
        <v>229</v>
      </c>
      <c r="T670" s="61" t="str">
        <f>ifna(VLookup(V670, Dex!F:K, 6, 0),"")</f>
        <v/>
      </c>
      <c r="U670" s="63" t="str">
        <f>ifna(VLookup(V670, Dex!F:L, 7, 0),"")</f>
        <v/>
      </c>
      <c r="V670" s="60" t="str">
        <f t="shared" si="1"/>
        <v>regigigas</v>
      </c>
    </row>
    <row r="671" ht="31.5" customHeight="1">
      <c r="A671" s="42">
        <v>670.0</v>
      </c>
      <c r="B671" s="42">
        <v>1.0</v>
      </c>
      <c r="C671" s="42">
        <v>24.0</v>
      </c>
      <c r="D671" s="42">
        <v>23.0</v>
      </c>
      <c r="E671" s="42">
        <v>4.0</v>
      </c>
      <c r="F671" s="42">
        <v>5.0</v>
      </c>
      <c r="G671" s="43" t="str">
        <f>ifna(VLookup(V671,Shiny!B:C, 2, 0),"")</f>
        <v/>
      </c>
      <c r="H671" s="64" t="s">
        <v>614</v>
      </c>
      <c r="I671" s="65">
        <v>487.0</v>
      </c>
      <c r="J671" s="47">
        <f>IFNA(VLOOKUP(V671,'Imported Index'!A:B,2,0),1)</f>
        <v>1</v>
      </c>
      <c r="K671" s="44"/>
      <c r="L671" s="44" t="s">
        <v>500</v>
      </c>
      <c r="M671" s="48" t="str">
        <f>ifna(IMAGE("https://pokejungle.net/sprites/typeico/"&amp;lower(VLookup(V671,Type!C:E, 2, 0)&amp;".png")),"")</f>
        <v/>
      </c>
      <c r="N671" s="48" t="str">
        <f>ifna(IMAGE("https://pokejungle.net/sprites/typeico/"&amp;lower(VLookup(V671,Type!C:E, 3, 0)&amp;".png")),"")</f>
        <v/>
      </c>
      <c r="O671" s="66"/>
      <c r="P671" s="66"/>
      <c r="Q671" s="49" t="str">
        <f>ifna(VLookup(V671, Dex!F:K, 3, 0),"")</f>
        <v/>
      </c>
      <c r="R671" s="49">
        <f>ifna(VLookup(V671, Dex!F:K, 4, 0),"")</f>
        <v>487</v>
      </c>
      <c r="S671" s="50">
        <f>ifna(VLookup(V671, Dex!F:K, 5, 0),"")</f>
        <v>237</v>
      </c>
      <c r="T671" s="49" t="str">
        <f>ifna(VLookup(V671, Dex!F:K, 6, 0),"")</f>
        <v/>
      </c>
      <c r="U671" s="51" t="str">
        <f>ifna(VLookup(V671, Dex!F:L, 7, 0),"")</f>
        <v/>
      </c>
      <c r="V671" s="66" t="str">
        <f t="shared" si="1"/>
        <v>giratina</v>
      </c>
    </row>
    <row r="672" ht="31.5" customHeight="1">
      <c r="A672" s="52">
        <v>671.0</v>
      </c>
      <c r="B672" s="52">
        <v>1.0</v>
      </c>
      <c r="C672" s="52">
        <v>24.0</v>
      </c>
      <c r="D672" s="52">
        <v>24.0</v>
      </c>
      <c r="E672" s="52">
        <v>4.0</v>
      </c>
      <c r="F672" s="52">
        <v>6.0</v>
      </c>
      <c r="G672" s="53" t="str">
        <f>ifna(VLookup(V672,Shiny!B:C, 2, 0),"")</f>
        <v/>
      </c>
      <c r="H672" s="54" t="s">
        <v>615</v>
      </c>
      <c r="I672" s="55">
        <v>488.0</v>
      </c>
      <c r="J672" s="56">
        <f>IFNA(VLOOKUP(V672,'Imported Index'!A:B,2,0),1)</f>
        <v>1</v>
      </c>
      <c r="K672" s="58"/>
      <c r="L672" s="58"/>
      <c r="M672" s="59" t="str">
        <f>ifna(IMAGE("https://pokejungle.net/sprites/typeico/"&amp;lower(VLookup(V672,Type!C:E, 2, 0)&amp;".png")),"")</f>
        <v/>
      </c>
      <c r="N672" s="59" t="str">
        <f>ifna(IMAGE("https://pokejungle.net/sprites/typeico/"&amp;lower(VLookup(V672,Type!C:E, 3, 0)&amp;".png")),"")</f>
        <v/>
      </c>
      <c r="O672" s="60"/>
      <c r="P672" s="60"/>
      <c r="Q672" s="61" t="str">
        <f>ifna(VLookup(V672, Dex!F:K, 3, 0),"")</f>
        <v/>
      </c>
      <c r="R672" s="61">
        <f>ifna(VLookup(V672, Dex!F:K, 4, 0),"")</f>
        <v>488</v>
      </c>
      <c r="S672" s="62">
        <f>ifna(VLookup(V672, Dex!F:K, 5, 0),"")</f>
        <v>230</v>
      </c>
      <c r="T672" s="61" t="str">
        <f>ifna(VLookup(V672, Dex!F:K, 6, 0),"")</f>
        <v/>
      </c>
      <c r="U672" s="63" t="str">
        <f>ifna(VLookup(V672, Dex!F:L, 7, 0),"")</f>
        <v/>
      </c>
      <c r="V672" s="60" t="str">
        <f t="shared" si="1"/>
        <v>cresselia</v>
      </c>
    </row>
    <row r="673" ht="31.5" customHeight="1">
      <c r="A673" s="42">
        <v>672.0</v>
      </c>
      <c r="B673" s="42">
        <v>1.0</v>
      </c>
      <c r="C673" s="42">
        <v>24.0</v>
      </c>
      <c r="D673" s="42">
        <v>25.0</v>
      </c>
      <c r="E673" s="42">
        <v>5.0</v>
      </c>
      <c r="F673" s="42">
        <v>1.0</v>
      </c>
      <c r="G673" s="43" t="str">
        <f>ifna(VLookup(V673,Shiny!B:C, 2, 0),"")</f>
        <v/>
      </c>
      <c r="H673" s="64" t="s">
        <v>616</v>
      </c>
      <c r="I673" s="65">
        <v>489.0</v>
      </c>
      <c r="J673" s="47">
        <f>IFNA(VLOOKUP(V673,'Imported Index'!A:B,2,0),1)</f>
        <v>1</v>
      </c>
      <c r="K673" s="44"/>
      <c r="L673" s="44"/>
      <c r="M673" s="48" t="str">
        <f>ifna(IMAGE("https://pokejungle.net/sprites/typeico/"&amp;lower(VLookup(V673,Type!C:E, 2, 0)&amp;".png")),"")</f>
        <v/>
      </c>
      <c r="N673" s="48" t="str">
        <f>ifna(IMAGE("https://pokejungle.net/sprites/typeico/"&amp;lower(VLookup(V673,Type!C:E, 3, 0)&amp;".png")),"")</f>
        <v/>
      </c>
      <c r="O673" s="66"/>
      <c r="P673" s="66"/>
      <c r="Q673" s="49" t="str">
        <f>ifna(VLookup(V673, Dex!F:K, 3, 0),"")</f>
        <v/>
      </c>
      <c r="R673" s="49">
        <f>ifna(VLookup(V673, Dex!F:K, 4, 0),"")</f>
        <v>489</v>
      </c>
      <c r="S673" s="50">
        <f>ifna(VLookup(V673, Dex!F:K, 5, 0),"")</f>
        <v>239</v>
      </c>
      <c r="T673" s="49" t="str">
        <f>ifna(VLookup(V673, Dex!F:K, 6, 0),"")</f>
        <v/>
      </c>
      <c r="U673" s="51" t="str">
        <f>ifna(VLookup(V673, Dex!F:L, 7, 0),"")</f>
        <v/>
      </c>
      <c r="V673" s="66" t="str">
        <f t="shared" si="1"/>
        <v>phione</v>
      </c>
    </row>
    <row r="674" ht="31.5" customHeight="1">
      <c r="A674" s="52">
        <v>673.0</v>
      </c>
      <c r="B674" s="52">
        <v>1.0</v>
      </c>
      <c r="C674" s="52">
        <v>24.0</v>
      </c>
      <c r="D674" s="52">
        <v>26.0</v>
      </c>
      <c r="E674" s="52">
        <v>5.0</v>
      </c>
      <c r="F674" s="52">
        <v>2.0</v>
      </c>
      <c r="G674" s="53" t="str">
        <f>ifna(VLookup(V674,Shiny!B:C, 2, 0),"")</f>
        <v/>
      </c>
      <c r="H674" s="54" t="s">
        <v>617</v>
      </c>
      <c r="I674" s="55">
        <v>490.0</v>
      </c>
      <c r="J674" s="56">
        <f>IFNA(VLOOKUP(V674,'Imported Index'!A:B,2,0),1)</f>
        <v>1</v>
      </c>
      <c r="K674" s="58"/>
      <c r="L674" s="58"/>
      <c r="M674" s="59" t="str">
        <f>ifna(IMAGE("https://pokejungle.net/sprites/typeico/"&amp;lower(VLookup(V674,Type!C:E, 2, 0)&amp;".png")),"")</f>
        <v/>
      </c>
      <c r="N674" s="59" t="str">
        <f>ifna(IMAGE("https://pokejungle.net/sprites/typeico/"&amp;lower(VLookup(V674,Type!C:E, 3, 0)&amp;".png")),"")</f>
        <v/>
      </c>
      <c r="O674" s="60"/>
      <c r="P674" s="60"/>
      <c r="Q674" s="61" t="str">
        <f>ifna(VLookup(V674, Dex!F:K, 3, 0),"")</f>
        <v/>
      </c>
      <c r="R674" s="61">
        <f>ifna(VLookup(V674, Dex!F:K, 4, 0),"")</f>
        <v>490</v>
      </c>
      <c r="S674" s="62">
        <f>ifna(VLookup(V674, Dex!F:K, 5, 0),"")</f>
        <v>240</v>
      </c>
      <c r="T674" s="61" t="str">
        <f>ifna(VLookup(V674, Dex!F:K, 6, 0),"")</f>
        <v/>
      </c>
      <c r="U674" s="63" t="str">
        <f>ifna(VLookup(V674, Dex!F:L, 7, 0),"")</f>
        <v/>
      </c>
      <c r="V674" s="60" t="str">
        <f t="shared" si="1"/>
        <v>manaphy</v>
      </c>
    </row>
    <row r="675" ht="31.5" customHeight="1">
      <c r="A675" s="42">
        <v>674.0</v>
      </c>
      <c r="B675" s="42">
        <v>1.0</v>
      </c>
      <c r="C675" s="42">
        <v>24.0</v>
      </c>
      <c r="D675" s="42">
        <v>27.0</v>
      </c>
      <c r="E675" s="42">
        <v>5.0</v>
      </c>
      <c r="F675" s="42">
        <v>3.0</v>
      </c>
      <c r="G675" s="43" t="str">
        <f>ifna(VLookup(V675,Shiny!B:C, 2, 0),"")</f>
        <v/>
      </c>
      <c r="H675" s="64" t="s">
        <v>618</v>
      </c>
      <c r="I675" s="65">
        <v>491.0</v>
      </c>
      <c r="J675" s="47">
        <f>IFNA(VLOOKUP(V675,'Imported Index'!A:B,2,0),1)</f>
        <v>1</v>
      </c>
      <c r="K675" s="44"/>
      <c r="L675" s="44"/>
      <c r="M675" s="48" t="str">
        <f>ifna(IMAGE("https://pokejungle.net/sprites/typeico/"&amp;lower(VLookup(V675,Type!C:E, 2, 0)&amp;".png")),"")</f>
        <v/>
      </c>
      <c r="N675" s="48" t="str">
        <f>ifna(IMAGE("https://pokejungle.net/sprites/typeico/"&amp;lower(VLookup(V675,Type!C:E, 3, 0)&amp;".png")),"")</f>
        <v/>
      </c>
      <c r="O675" s="66"/>
      <c r="P675" s="66"/>
      <c r="Q675" s="49" t="str">
        <f>ifna(VLookup(V675, Dex!F:K, 3, 0),"")</f>
        <v/>
      </c>
      <c r="R675" s="49">
        <f>ifna(VLookup(V675, Dex!F:K, 4, 0),"")</f>
        <v>491</v>
      </c>
      <c r="S675" s="50">
        <f>ifna(VLookup(V675, Dex!F:K, 5, 0),"")</f>
        <v>242</v>
      </c>
      <c r="T675" s="49" t="str">
        <f>ifna(VLookup(V675, Dex!F:K, 6, 0),"")</f>
        <v/>
      </c>
      <c r="U675" s="51" t="str">
        <f>ifna(VLookup(V675, Dex!F:L, 7, 0),"")</f>
        <v>H125</v>
      </c>
      <c r="V675" s="66" t="str">
        <f t="shared" si="1"/>
        <v>darkrai</v>
      </c>
    </row>
    <row r="676" ht="31.5" customHeight="1">
      <c r="A676" s="52">
        <v>675.0</v>
      </c>
      <c r="B676" s="52">
        <v>1.0</v>
      </c>
      <c r="C676" s="52">
        <v>24.0</v>
      </c>
      <c r="D676" s="52">
        <v>28.0</v>
      </c>
      <c r="E676" s="52">
        <v>5.0</v>
      </c>
      <c r="F676" s="52">
        <v>4.0</v>
      </c>
      <c r="G676" s="53" t="str">
        <f>ifna(VLookup(V676,Shiny!B:C, 2, 0),"")</f>
        <v/>
      </c>
      <c r="H676" s="54" t="s">
        <v>619</v>
      </c>
      <c r="I676" s="55">
        <v>492.0</v>
      </c>
      <c r="J676" s="56">
        <f>IFNA(VLOOKUP(V676,'Imported Index'!A:B,2,0),1)</f>
        <v>1</v>
      </c>
      <c r="K676" s="58"/>
      <c r="L676" s="58" t="s">
        <v>500</v>
      </c>
      <c r="M676" s="59" t="str">
        <f>ifna(IMAGE("https://pokejungle.net/sprites/typeico/"&amp;lower(VLookup(V676,Type!C:E, 2, 0)&amp;".png")),"")</f>
        <v/>
      </c>
      <c r="N676" s="59" t="str">
        <f>ifna(IMAGE("https://pokejungle.net/sprites/typeico/"&amp;lower(VLookup(V676,Type!C:E, 3, 0)&amp;".png")),"")</f>
        <v/>
      </c>
      <c r="O676" s="60"/>
      <c r="P676" s="60"/>
      <c r="Q676" s="61" t="str">
        <f>ifna(VLookup(V676, Dex!F:K, 3, 0),"")</f>
        <v/>
      </c>
      <c r="R676" s="61">
        <f>ifna(VLookup(V676, Dex!F:K, 4, 0),"")</f>
        <v>492</v>
      </c>
      <c r="S676" s="62">
        <f>ifna(VLookup(V676, Dex!F:K, 5, 0),"")</f>
        <v>241</v>
      </c>
      <c r="T676" s="61" t="str">
        <f>ifna(VLookup(V676, Dex!F:K, 6, 0),"")</f>
        <v/>
      </c>
      <c r="U676" s="63" t="str">
        <f>ifna(VLookup(V676, Dex!F:L, 7, 0),"")</f>
        <v/>
      </c>
      <c r="V676" s="60" t="str">
        <f t="shared" si="1"/>
        <v>shaymin</v>
      </c>
    </row>
    <row r="677" ht="31.5" customHeight="1">
      <c r="A677" s="42">
        <v>676.0</v>
      </c>
      <c r="B677" s="42">
        <v>1.0</v>
      </c>
      <c r="C677" s="42">
        <v>24.0</v>
      </c>
      <c r="D677" s="42">
        <v>29.0</v>
      </c>
      <c r="E677" s="42">
        <v>5.0</v>
      </c>
      <c r="F677" s="42">
        <v>5.0</v>
      </c>
      <c r="G677" s="43" t="str">
        <f>ifna(VLookup(V677,Shiny!B:C, 2, 0),"")</f>
        <v/>
      </c>
      <c r="H677" s="64" t="s">
        <v>619</v>
      </c>
      <c r="I677" s="65">
        <v>492.0</v>
      </c>
      <c r="J677" s="47">
        <f>IFNA(VLOOKUP(V677,'Imported Index'!A:B,2,0),1)</f>
        <v>1</v>
      </c>
      <c r="K677" s="44"/>
      <c r="L677" s="44" t="s">
        <v>620</v>
      </c>
      <c r="M677" s="48" t="str">
        <f>ifna(IMAGE("https://pokejungle.net/sprites/typeico/"&amp;lower(VLookup(V677,Type!C:E, 2, 0)&amp;".png")),"")</f>
        <v/>
      </c>
      <c r="N677" s="48" t="str">
        <f>ifna(IMAGE("https://pokejungle.net/sprites/typeico/"&amp;lower(VLookup(V677,Type!C:E, 3, 0)&amp;".png")),"")</f>
        <v/>
      </c>
      <c r="O677" s="42">
        <v>-1.0</v>
      </c>
      <c r="P677" s="66"/>
      <c r="Q677" s="49" t="str">
        <f>ifna(VLookup(V677, Dex!F:K, 3, 0),"")</f>
        <v/>
      </c>
      <c r="R677" s="49">
        <f>ifna(VLookup(V677, Dex!F:K, 4, 0),"")</f>
        <v>492</v>
      </c>
      <c r="S677" s="50">
        <f>ifna(VLookup(V677, Dex!F:K, 5, 0),"")</f>
        <v>241</v>
      </c>
      <c r="T677" s="49" t="str">
        <f>ifna(VLookup(V677, Dex!F:K, 6, 0),"")</f>
        <v/>
      </c>
      <c r="U677" s="51" t="str">
        <f>ifna(VLookup(V677, Dex!F:L, 7, 0),"")</f>
        <v/>
      </c>
      <c r="V677" s="66" t="str">
        <f t="shared" si="1"/>
        <v>shaymin-1</v>
      </c>
    </row>
    <row r="678" ht="31.5" customHeight="1">
      <c r="A678" s="52">
        <v>677.0</v>
      </c>
      <c r="B678" s="52">
        <v>1.0</v>
      </c>
      <c r="C678" s="52">
        <v>24.0</v>
      </c>
      <c r="D678" s="52">
        <v>30.0</v>
      </c>
      <c r="E678" s="52">
        <v>5.0</v>
      </c>
      <c r="F678" s="52">
        <v>6.0</v>
      </c>
      <c r="G678" s="53" t="str">
        <f>ifna(VLookup(V678,Shiny!B:C, 2, 0),"")</f>
        <v/>
      </c>
      <c r="H678" s="54" t="s">
        <v>621</v>
      </c>
      <c r="I678" s="55">
        <v>493.0</v>
      </c>
      <c r="J678" s="56">
        <f>IFNA(VLOOKUP(V678,'Imported Index'!A:B,2,0),1)</f>
        <v>1</v>
      </c>
      <c r="K678" s="58"/>
      <c r="L678" s="58"/>
      <c r="M678" s="59" t="str">
        <f>ifna(IMAGE("https://pokejungle.net/sprites/typeico/"&amp;lower(VLookup(V678,Type!C:E, 2, 0)&amp;".png")),"")</f>
        <v/>
      </c>
      <c r="N678" s="59" t="str">
        <f>ifna(IMAGE("https://pokejungle.net/sprites/typeico/"&amp;lower(VLookup(V678,Type!C:E, 3, 0)&amp;".png")),"")</f>
        <v/>
      </c>
      <c r="O678" s="60"/>
      <c r="P678" s="60"/>
      <c r="Q678" s="61" t="str">
        <f>ifna(VLookup(V678, Dex!F:K, 3, 0),"")</f>
        <v/>
      </c>
      <c r="R678" s="61">
        <f>ifna(VLookup(V678, Dex!F:K, 4, 0),"")</f>
        <v>493</v>
      </c>
      <c r="S678" s="62">
        <f>ifna(VLookup(V678, Dex!F:K, 5, 0),"")</f>
        <v>238</v>
      </c>
      <c r="T678" s="61" t="str">
        <f>ifna(VLookup(V678, Dex!F:K, 6, 0),"")</f>
        <v/>
      </c>
      <c r="U678" s="63" t="str">
        <f>ifna(VLookup(V678, Dex!F:L, 7, 0),"")</f>
        <v/>
      </c>
      <c r="V678" s="60" t="str">
        <f t="shared" si="1"/>
        <v>arceus</v>
      </c>
    </row>
    <row r="679" ht="31.5" customHeight="1">
      <c r="A679" s="42">
        <v>678.0</v>
      </c>
      <c r="B679" s="78"/>
      <c r="C679" s="78"/>
      <c r="D679" s="78"/>
      <c r="E679" s="78"/>
      <c r="F679" s="78"/>
      <c r="G679" s="43" t="str">
        <f>ifna(VLookup(V679,Shiny!B:C, 2, 0),"")</f>
        <v/>
      </c>
      <c r="H679" s="79" t="s">
        <v>236</v>
      </c>
      <c r="I679" s="80"/>
      <c r="J679" s="81"/>
      <c r="K679" s="81"/>
      <c r="L679" s="82"/>
      <c r="M679" s="82"/>
      <c r="N679" s="82"/>
      <c r="O679" s="82"/>
      <c r="P679" s="82"/>
      <c r="Q679" s="82"/>
      <c r="R679" s="49" t="str">
        <f>ifna(VLookup(V679, Dex!F:K, 4, 0),"")</f>
        <v/>
      </c>
      <c r="S679" s="50" t="str">
        <f>ifna(VLookup(V679, Dex!F:K, 5, 0),"")</f>
        <v/>
      </c>
      <c r="T679" s="49" t="str">
        <f>ifna(VLookup(V679, Dex!F:K, 6, 0),"")</f>
        <v/>
      </c>
      <c r="U679" s="51" t="str">
        <f>ifna(VLookup(V679, Dex!F:L, 7, 0),"")</f>
        <v/>
      </c>
      <c r="V679" s="66" t="str">
        <f t="shared" si="1"/>
        <v>gen</v>
      </c>
    </row>
    <row r="680" ht="31.5" customHeight="1">
      <c r="A680" s="52">
        <v>679.0</v>
      </c>
      <c r="B680" s="52">
        <v>1.0</v>
      </c>
      <c r="C680" s="52">
        <v>25.0</v>
      </c>
      <c r="D680" s="52">
        <v>1.0</v>
      </c>
      <c r="E680" s="52">
        <v>1.0</v>
      </c>
      <c r="F680" s="52">
        <v>1.0</v>
      </c>
      <c r="G680" s="53" t="str">
        <f>ifna(VLookup(V680,Shiny!B:C, 2, 0),"")</f>
        <v/>
      </c>
      <c r="H680" s="54" t="s">
        <v>622</v>
      </c>
      <c r="I680" s="55">
        <v>494.0</v>
      </c>
      <c r="J680" s="56">
        <f>IFNA(VLOOKUP(V680,'Imported Index'!A:B,2,0),1)</f>
        <v>1</v>
      </c>
      <c r="K680" s="58"/>
      <c r="L680" s="58"/>
      <c r="M680" s="59" t="str">
        <f>ifna(IMAGE("https://pokejungle.net/sprites/typeico/"&amp;lower(VLookup(V680,Type!C:E, 2, 0)&amp;".png")),"")</f>
        <v/>
      </c>
      <c r="N680" s="59" t="str">
        <f>ifna(IMAGE("https://pokejungle.net/sprites/typeico/"&amp;lower(VLookup(V680,Type!C:E, 3, 0)&amp;".png")),"")</f>
        <v/>
      </c>
      <c r="O680" s="60"/>
      <c r="P680" s="60"/>
      <c r="Q680" s="61" t="str">
        <f>ifna(VLookup(V680, Dex!F:K, 3, 0),"")</f>
        <v/>
      </c>
      <c r="R680" s="61" t="str">
        <f>ifna(VLookup(V680, Dex!F:K, 4, 0),"")</f>
        <v/>
      </c>
      <c r="S680" s="62" t="str">
        <f>ifna(VLookup(V680, Dex!F:K, 5, 0),"")</f>
        <v/>
      </c>
      <c r="T680" s="61" t="str">
        <f>ifna(VLookup(V680, Dex!F:K, 6, 0),"")</f>
        <v/>
      </c>
      <c r="U680" s="63" t="str">
        <f>ifna(VLookup(V680, Dex!F:L, 7, 0),"")</f>
        <v/>
      </c>
      <c r="V680" s="60" t="str">
        <f t="shared" si="1"/>
        <v>victini</v>
      </c>
    </row>
    <row r="681" ht="31.5" customHeight="1">
      <c r="A681" s="42">
        <v>680.0</v>
      </c>
      <c r="B681" s="42">
        <v>1.0</v>
      </c>
      <c r="C681" s="42">
        <v>25.0</v>
      </c>
      <c r="D681" s="42">
        <v>2.0</v>
      </c>
      <c r="E681" s="42">
        <v>1.0</v>
      </c>
      <c r="F681" s="42">
        <v>2.0</v>
      </c>
      <c r="G681" s="43" t="str">
        <f>ifna(VLookup(V681,Shiny!B:C, 2, 0),"")</f>
        <v/>
      </c>
      <c r="H681" s="64" t="s">
        <v>623</v>
      </c>
      <c r="I681" s="65">
        <v>495.0</v>
      </c>
      <c r="J681" s="47">
        <f>IFNA(VLOOKUP(V681,'Imported Index'!A:B,2,0),1)</f>
        <v>1</v>
      </c>
      <c r="K681" s="67"/>
      <c r="L681" s="44"/>
      <c r="M681" s="48" t="str">
        <f>ifna(IMAGE("https://pokejungle.net/sprites/typeico/"&amp;lower(VLookup(V681,Type!C:E, 2, 0)&amp;".png")),"")</f>
        <v/>
      </c>
      <c r="N681" s="48" t="str">
        <f>ifna(IMAGE("https://pokejungle.net/sprites/typeico/"&amp;lower(VLookup(V681,Type!C:E, 3, 0)&amp;".png")),"")</f>
        <v/>
      </c>
      <c r="O681" s="66"/>
      <c r="P681" s="66"/>
      <c r="Q681" s="49" t="str">
        <f>ifna(VLookup(V681, Dex!F:K, 3, 0),"")</f>
        <v/>
      </c>
      <c r="R681" s="49" t="str">
        <f>ifna(VLookup(V681, Dex!F:K, 4, 0),"")</f>
        <v/>
      </c>
      <c r="S681" s="50" t="str">
        <f>ifna(VLookup(V681, Dex!F:K, 5, 0),"")</f>
        <v/>
      </c>
      <c r="T681" s="49" t="str">
        <f>ifna(VLookup(V681, Dex!F:K, 6, 0),"")</f>
        <v>B200</v>
      </c>
      <c r="U681" s="51" t="str">
        <f>ifna(VLookup(V681, Dex!F:L, 7, 0),"")</f>
        <v/>
      </c>
      <c r="V681" s="66" t="str">
        <f t="shared" si="1"/>
        <v>snivy</v>
      </c>
    </row>
    <row r="682" ht="31.5" customHeight="1">
      <c r="A682" s="52">
        <v>681.0</v>
      </c>
      <c r="B682" s="52">
        <v>1.0</v>
      </c>
      <c r="C682" s="52">
        <v>25.0</v>
      </c>
      <c r="D682" s="52">
        <v>3.0</v>
      </c>
      <c r="E682" s="52">
        <v>1.0</v>
      </c>
      <c r="F682" s="52">
        <v>3.0</v>
      </c>
      <c r="G682" s="53" t="str">
        <f>ifna(VLookup(V682,Shiny!B:C, 2, 0),"")</f>
        <v/>
      </c>
      <c r="H682" s="54" t="s">
        <v>624</v>
      </c>
      <c r="I682" s="55">
        <v>496.0</v>
      </c>
      <c r="J682" s="56">
        <f>IFNA(VLOOKUP(V682,'Imported Index'!A:B,2,0),1)</f>
        <v>1</v>
      </c>
      <c r="K682" s="58"/>
      <c r="L682" s="58"/>
      <c r="M682" s="59" t="str">
        <f>ifna(IMAGE("https://pokejungle.net/sprites/typeico/"&amp;lower(VLookup(V682,Type!C:E, 2, 0)&amp;".png")),"")</f>
        <v/>
      </c>
      <c r="N682" s="59" t="str">
        <f>ifna(IMAGE("https://pokejungle.net/sprites/typeico/"&amp;lower(VLookup(V682,Type!C:E, 3, 0)&amp;".png")),"")</f>
        <v/>
      </c>
      <c r="O682" s="60"/>
      <c r="P682" s="60"/>
      <c r="Q682" s="61" t="str">
        <f>ifna(VLookup(V682, Dex!F:K, 3, 0),"")</f>
        <v/>
      </c>
      <c r="R682" s="61" t="str">
        <f>ifna(VLookup(V682, Dex!F:K, 4, 0),"")</f>
        <v/>
      </c>
      <c r="S682" s="62" t="str">
        <f>ifna(VLookup(V682, Dex!F:K, 5, 0),"")</f>
        <v/>
      </c>
      <c r="T682" s="61" t="str">
        <f>ifna(VLookup(V682, Dex!F:K, 6, 0),"")</f>
        <v>B201</v>
      </c>
      <c r="U682" s="63" t="str">
        <f>ifna(VLookup(V682, Dex!F:L, 7, 0),"")</f>
        <v/>
      </c>
      <c r="V682" s="60" t="str">
        <f t="shared" si="1"/>
        <v>servine</v>
      </c>
    </row>
    <row r="683" ht="31.5" customHeight="1">
      <c r="A683" s="42">
        <v>682.0</v>
      </c>
      <c r="B683" s="42">
        <v>1.0</v>
      </c>
      <c r="C683" s="42">
        <v>25.0</v>
      </c>
      <c r="D683" s="42">
        <v>4.0</v>
      </c>
      <c r="E683" s="42">
        <v>1.0</v>
      </c>
      <c r="F683" s="42">
        <v>4.0</v>
      </c>
      <c r="G683" s="43" t="str">
        <f>ifna(VLookup(V683,Shiny!B:C, 2, 0),"")</f>
        <v/>
      </c>
      <c r="H683" s="64" t="s">
        <v>625</v>
      </c>
      <c r="I683" s="65">
        <v>497.0</v>
      </c>
      <c r="J683" s="47">
        <f>IFNA(VLOOKUP(V683,'Imported Index'!A:B,2,0),1)</f>
        <v>1</v>
      </c>
      <c r="K683" s="67"/>
      <c r="L683" s="44"/>
      <c r="M683" s="48" t="str">
        <f>ifna(IMAGE("https://pokejungle.net/sprites/typeico/"&amp;lower(VLookup(V683,Type!C:E, 2, 0)&amp;".png")),"")</f>
        <v/>
      </c>
      <c r="N683" s="48" t="str">
        <f>ifna(IMAGE("https://pokejungle.net/sprites/typeico/"&amp;lower(VLookup(V683,Type!C:E, 3, 0)&amp;".png")),"")</f>
        <v/>
      </c>
      <c r="O683" s="66"/>
      <c r="P683" s="66"/>
      <c r="Q683" s="49" t="str">
        <f>ifna(VLookup(V683, Dex!F:K, 3, 0),"")</f>
        <v/>
      </c>
      <c r="R683" s="49" t="str">
        <f>ifna(VLookup(V683, Dex!F:K, 4, 0),"")</f>
        <v/>
      </c>
      <c r="S683" s="50" t="str">
        <f>ifna(VLookup(V683, Dex!F:K, 5, 0),"")</f>
        <v/>
      </c>
      <c r="T683" s="49" t="str">
        <f>ifna(VLookup(V683, Dex!F:K, 6, 0),"")</f>
        <v>B202</v>
      </c>
      <c r="U683" s="51" t="str">
        <f>ifna(VLookup(V683, Dex!F:L, 7, 0),"")</f>
        <v/>
      </c>
      <c r="V683" s="66" t="str">
        <f t="shared" si="1"/>
        <v>serperior</v>
      </c>
    </row>
    <row r="684" ht="31.5" customHeight="1">
      <c r="A684" s="52">
        <v>683.0</v>
      </c>
      <c r="B684" s="52">
        <v>1.0</v>
      </c>
      <c r="C684" s="52">
        <v>25.0</v>
      </c>
      <c r="D684" s="52">
        <v>5.0</v>
      </c>
      <c r="E684" s="52">
        <v>1.0</v>
      </c>
      <c r="F684" s="52">
        <v>5.0</v>
      </c>
      <c r="G684" s="53" t="str">
        <f>ifna(VLookup(V684,Shiny!B:C, 2, 0),"")</f>
        <v/>
      </c>
      <c r="H684" s="54" t="s">
        <v>626</v>
      </c>
      <c r="I684" s="55">
        <v>498.0</v>
      </c>
      <c r="J684" s="56">
        <f>IFNA(VLOOKUP(V684,'Imported Index'!A:B,2,0),1)</f>
        <v>1</v>
      </c>
      <c r="K684" s="57"/>
      <c r="L684" s="58"/>
      <c r="M684" s="59" t="str">
        <f>ifna(IMAGE("https://pokejungle.net/sprites/typeico/"&amp;lower(VLookup(V684,Type!C:E, 2, 0)&amp;".png")),"")</f>
        <v/>
      </c>
      <c r="N684" s="59" t="str">
        <f>ifna(IMAGE("https://pokejungle.net/sprites/typeico/"&amp;lower(VLookup(V684,Type!C:E, 3, 0)&amp;".png")),"")</f>
        <v/>
      </c>
      <c r="O684" s="60"/>
      <c r="P684" s="60"/>
      <c r="Q684" s="61" t="str">
        <f>ifna(VLookup(V684, Dex!F:K, 3, 0),"")</f>
        <v/>
      </c>
      <c r="R684" s="61" t="str">
        <f>ifna(VLookup(V684, Dex!F:K, 4, 0),"")</f>
        <v/>
      </c>
      <c r="S684" s="62" t="str">
        <f>ifna(VLookup(V684, Dex!F:K, 5, 0),"")</f>
        <v/>
      </c>
      <c r="T684" s="61" t="str">
        <f>ifna(VLookup(V684, Dex!F:K, 6, 0),"")</f>
        <v>B203</v>
      </c>
      <c r="U684" s="63">
        <f>ifna(VLookup(V684, Dex!F:L, 7, 0),"")</f>
        <v>4</v>
      </c>
      <c r="V684" s="60" t="str">
        <f t="shared" si="1"/>
        <v>tepig</v>
      </c>
    </row>
    <row r="685" ht="31.5" customHeight="1">
      <c r="A685" s="42">
        <v>684.0</v>
      </c>
      <c r="B685" s="42">
        <v>1.0</v>
      </c>
      <c r="C685" s="42">
        <v>25.0</v>
      </c>
      <c r="D685" s="42">
        <v>6.0</v>
      </c>
      <c r="E685" s="42">
        <v>1.0</v>
      </c>
      <c r="F685" s="42">
        <v>6.0</v>
      </c>
      <c r="G685" s="43" t="str">
        <f>ifna(VLookup(V685,Shiny!B:C, 2, 0),"")</f>
        <v/>
      </c>
      <c r="H685" s="64" t="s">
        <v>627</v>
      </c>
      <c r="I685" s="65">
        <v>499.0</v>
      </c>
      <c r="J685" s="47">
        <f>IFNA(VLOOKUP(V685,'Imported Index'!A:B,2,0),1)</f>
        <v>1</v>
      </c>
      <c r="K685" s="44"/>
      <c r="L685" s="44"/>
      <c r="M685" s="48" t="str">
        <f>ifna(IMAGE("https://pokejungle.net/sprites/typeico/"&amp;lower(VLookup(V685,Type!C:E, 2, 0)&amp;".png")),"")</f>
        <v/>
      </c>
      <c r="N685" s="48" t="str">
        <f>ifna(IMAGE("https://pokejungle.net/sprites/typeico/"&amp;lower(VLookup(V685,Type!C:E, 3, 0)&amp;".png")),"")</f>
        <v/>
      </c>
      <c r="O685" s="66"/>
      <c r="P685" s="66"/>
      <c r="Q685" s="49" t="str">
        <f>ifna(VLookup(V685, Dex!F:K, 3, 0),"")</f>
        <v/>
      </c>
      <c r="R685" s="49" t="str">
        <f>ifna(VLookup(V685, Dex!F:K, 4, 0),"")</f>
        <v/>
      </c>
      <c r="S685" s="50" t="str">
        <f>ifna(VLookup(V685, Dex!F:K, 5, 0),"")</f>
        <v/>
      </c>
      <c r="T685" s="49" t="str">
        <f>ifna(VLookup(V685, Dex!F:K, 6, 0),"")</f>
        <v>B204</v>
      </c>
      <c r="U685" s="51">
        <f>ifna(VLookup(V685, Dex!F:L, 7, 0),"")</f>
        <v>5</v>
      </c>
      <c r="V685" s="66" t="str">
        <f t="shared" si="1"/>
        <v>pignite</v>
      </c>
    </row>
    <row r="686" ht="31.5" customHeight="1">
      <c r="A686" s="52">
        <v>685.0</v>
      </c>
      <c r="B686" s="52">
        <v>1.0</v>
      </c>
      <c r="C686" s="52">
        <v>25.0</v>
      </c>
      <c r="D686" s="52">
        <v>7.0</v>
      </c>
      <c r="E686" s="52">
        <v>2.0</v>
      </c>
      <c r="F686" s="52">
        <v>1.0</v>
      </c>
      <c r="G686" s="53" t="str">
        <f>ifna(VLookup(V686,Shiny!B:C, 2, 0),"")</f>
        <v/>
      </c>
      <c r="H686" s="54" t="s">
        <v>628</v>
      </c>
      <c r="I686" s="55">
        <v>500.0</v>
      </c>
      <c r="J686" s="56">
        <f>IFNA(VLOOKUP(V686,'Imported Index'!A:B,2,0),1)</f>
        <v>1</v>
      </c>
      <c r="K686" s="58"/>
      <c r="L686" s="58"/>
      <c r="M686" s="59" t="str">
        <f>ifna(IMAGE("https://pokejungle.net/sprites/typeico/"&amp;lower(VLookup(V686,Type!C:E, 2, 0)&amp;".png")),"")</f>
        <v/>
      </c>
      <c r="N686" s="59" t="str">
        <f>ifna(IMAGE("https://pokejungle.net/sprites/typeico/"&amp;lower(VLookup(V686,Type!C:E, 3, 0)&amp;".png")),"")</f>
        <v/>
      </c>
      <c r="O686" s="60"/>
      <c r="P686" s="60"/>
      <c r="Q686" s="61" t="str">
        <f>ifna(VLookup(V686, Dex!F:K, 3, 0),"")</f>
        <v/>
      </c>
      <c r="R686" s="61" t="str">
        <f>ifna(VLookup(V686, Dex!F:K, 4, 0),"")</f>
        <v/>
      </c>
      <c r="S686" s="62" t="str">
        <f>ifna(VLookup(V686, Dex!F:K, 5, 0),"")</f>
        <v/>
      </c>
      <c r="T686" s="61" t="str">
        <f>ifna(VLookup(V686, Dex!F:K, 6, 0),"")</f>
        <v>B205</v>
      </c>
      <c r="U686" s="63">
        <f>ifna(VLookup(V686, Dex!F:L, 7, 0),"")</f>
        <v>6</v>
      </c>
      <c r="V686" s="60" t="str">
        <f t="shared" si="1"/>
        <v>emboar</v>
      </c>
    </row>
    <row r="687" ht="31.5" customHeight="1">
      <c r="A687" s="42">
        <v>686.0</v>
      </c>
      <c r="B687" s="42">
        <v>1.0</v>
      </c>
      <c r="C687" s="42">
        <v>25.0</v>
      </c>
      <c r="D687" s="42">
        <v>8.0</v>
      </c>
      <c r="E687" s="42">
        <v>2.0</v>
      </c>
      <c r="F687" s="42">
        <v>2.0</v>
      </c>
      <c r="G687" s="43" t="str">
        <f>ifna(VLookup(V687,Shiny!B:C, 2, 0),"")</f>
        <v/>
      </c>
      <c r="H687" s="64" t="s">
        <v>629</v>
      </c>
      <c r="I687" s="65">
        <v>501.0</v>
      </c>
      <c r="J687" s="47">
        <f>IFNA(VLOOKUP(V687,'Imported Index'!A:B,2,0),1)</f>
        <v>1</v>
      </c>
      <c r="K687" s="44"/>
      <c r="L687" s="44"/>
      <c r="M687" s="48" t="str">
        <f>ifna(IMAGE("https://pokejungle.net/sprites/typeico/"&amp;lower(VLookup(V687,Type!C:E, 2, 0)&amp;".png")),"")</f>
        <v/>
      </c>
      <c r="N687" s="48" t="str">
        <f>ifna(IMAGE("https://pokejungle.net/sprites/typeico/"&amp;lower(VLookup(V687,Type!C:E, 3, 0)&amp;".png")),"")</f>
        <v/>
      </c>
      <c r="O687" s="66"/>
      <c r="P687" s="66"/>
      <c r="Q687" s="49" t="str">
        <f>ifna(VLookup(V687, Dex!F:K, 3, 0),"")</f>
        <v/>
      </c>
      <c r="R687" s="49" t="str">
        <f>ifna(VLookup(V687, Dex!F:K, 4, 0),"")</f>
        <v/>
      </c>
      <c r="S687" s="50">
        <f>ifna(VLookup(V687, Dex!F:K, 5, 0),"")</f>
        <v>7</v>
      </c>
      <c r="T687" s="49" t="str">
        <f>ifna(VLookup(V687, Dex!F:K, 6, 0),"")</f>
        <v>B206</v>
      </c>
      <c r="U687" s="51" t="str">
        <f>ifna(VLookup(V687, Dex!F:L, 7, 0),"")</f>
        <v/>
      </c>
      <c r="V687" s="66" t="str">
        <f t="shared" si="1"/>
        <v>oshawott</v>
      </c>
    </row>
    <row r="688" ht="31.5" customHeight="1">
      <c r="A688" s="52">
        <v>687.0</v>
      </c>
      <c r="B688" s="52">
        <v>1.0</v>
      </c>
      <c r="C688" s="52">
        <v>25.0</v>
      </c>
      <c r="D688" s="52">
        <v>9.0</v>
      </c>
      <c r="E688" s="52">
        <v>2.0</v>
      </c>
      <c r="F688" s="52">
        <v>3.0</v>
      </c>
      <c r="G688" s="53" t="str">
        <f>ifna(VLookup(V688,Shiny!B:C, 2, 0),"")</f>
        <v/>
      </c>
      <c r="H688" s="54" t="s">
        <v>630</v>
      </c>
      <c r="I688" s="55">
        <v>502.0</v>
      </c>
      <c r="J688" s="56">
        <f>IFNA(VLOOKUP(V688,'Imported Index'!A:B,2,0),1)</f>
        <v>1</v>
      </c>
      <c r="K688" s="58"/>
      <c r="L688" s="58"/>
      <c r="M688" s="59" t="str">
        <f>ifna(IMAGE("https://pokejungle.net/sprites/typeico/"&amp;lower(VLookup(V688,Type!C:E, 2, 0)&amp;".png")),"")</f>
        <v/>
      </c>
      <c r="N688" s="59" t="str">
        <f>ifna(IMAGE("https://pokejungle.net/sprites/typeico/"&amp;lower(VLookup(V688,Type!C:E, 3, 0)&amp;".png")),"")</f>
        <v/>
      </c>
      <c r="O688" s="60"/>
      <c r="P688" s="60"/>
      <c r="Q688" s="61" t="str">
        <f>ifna(VLookup(V688, Dex!F:K, 3, 0),"")</f>
        <v/>
      </c>
      <c r="R688" s="61" t="str">
        <f>ifna(VLookup(V688, Dex!F:K, 4, 0),"")</f>
        <v/>
      </c>
      <c r="S688" s="62">
        <f>ifna(VLookup(V688, Dex!F:K, 5, 0),"")</f>
        <v>8</v>
      </c>
      <c r="T688" s="61" t="str">
        <f>ifna(VLookup(V688, Dex!F:K, 6, 0),"")</f>
        <v>B207</v>
      </c>
      <c r="U688" s="63" t="str">
        <f>ifna(VLookup(V688, Dex!F:L, 7, 0),"")</f>
        <v/>
      </c>
      <c r="V688" s="60" t="str">
        <f t="shared" si="1"/>
        <v>dewott</v>
      </c>
    </row>
    <row r="689" ht="31.5" customHeight="1">
      <c r="A689" s="42">
        <v>688.0</v>
      </c>
      <c r="B689" s="42">
        <v>1.0</v>
      </c>
      <c r="C689" s="42">
        <v>25.0</v>
      </c>
      <c r="D689" s="42">
        <v>10.0</v>
      </c>
      <c r="E689" s="42">
        <v>2.0</v>
      </c>
      <c r="F689" s="42">
        <v>4.0</v>
      </c>
      <c r="G689" s="43" t="str">
        <f>ifna(VLookup(V689,Shiny!B:C, 2, 0),"")</f>
        <v/>
      </c>
      <c r="H689" s="64" t="s">
        <v>631</v>
      </c>
      <c r="I689" s="65">
        <v>503.0</v>
      </c>
      <c r="J689" s="47">
        <f>IFNA(VLOOKUP(V689,'Imported Index'!A:B,2,0),1)</f>
        <v>1</v>
      </c>
      <c r="K689" s="44"/>
      <c r="L689" s="44" t="s">
        <v>97</v>
      </c>
      <c r="M689" s="48" t="str">
        <f>ifna(IMAGE("https://pokejungle.net/sprites/typeico/"&amp;lower(VLookup(V689,Type!C:E, 2, 0)&amp;".png")),"")</f>
        <v/>
      </c>
      <c r="N689" s="48" t="str">
        <f>ifna(IMAGE("https://pokejungle.net/sprites/typeico/"&amp;lower(VLookup(V689,Type!C:E, 3, 0)&amp;".png")),"")</f>
        <v/>
      </c>
      <c r="O689" s="66"/>
      <c r="P689" s="66"/>
      <c r="Q689" s="49" t="str">
        <f>ifna(VLookup(V689, Dex!F:K, 3, 0),"")</f>
        <v/>
      </c>
      <c r="R689" s="49" t="str">
        <f>ifna(VLookup(V689, Dex!F:K, 4, 0),"")</f>
        <v/>
      </c>
      <c r="S689" s="50" t="str">
        <f>ifna(VLookup(V689, Dex!F:K, 5, 0),"")</f>
        <v/>
      </c>
      <c r="T689" s="49" t="str">
        <f>ifna(VLookup(V689, Dex!F:K, 6, 0),"")</f>
        <v>B208</v>
      </c>
      <c r="U689" s="51" t="str">
        <f>ifna(VLookup(V689, Dex!F:L, 7, 0),"")</f>
        <v/>
      </c>
      <c r="V689" s="66" t="str">
        <f t="shared" si="1"/>
        <v>samurott</v>
      </c>
    </row>
    <row r="690" ht="31.5" customHeight="1">
      <c r="A690" s="52">
        <v>689.0</v>
      </c>
      <c r="B690" s="52">
        <v>1.0</v>
      </c>
      <c r="C690" s="52">
        <v>25.0</v>
      </c>
      <c r="D690" s="52">
        <v>11.0</v>
      </c>
      <c r="E690" s="52">
        <v>2.0</v>
      </c>
      <c r="F690" s="52">
        <v>5.0</v>
      </c>
      <c r="G690" s="53" t="str">
        <f>ifna(VLookup(V690,Shiny!B:C, 2, 0),"")</f>
        <v/>
      </c>
      <c r="H690" s="54" t="s">
        <v>631</v>
      </c>
      <c r="I690" s="55">
        <v>503.0</v>
      </c>
      <c r="J690" s="56">
        <f>IFNA(VLOOKUP(V690,'Imported Index'!A:B,2,0),1)</f>
        <v>1</v>
      </c>
      <c r="K690" s="58"/>
      <c r="L690" s="58" t="s">
        <v>139</v>
      </c>
      <c r="M690" s="59" t="str">
        <f>ifna(IMAGE("https://pokejungle.net/sprites/typeico/"&amp;lower(VLookup(V690,Type!C:E, 2, 0)&amp;".png")),"")</f>
        <v/>
      </c>
      <c r="N690" s="59" t="str">
        <f>ifna(IMAGE("https://pokejungle.net/sprites/typeico/"&amp;lower(VLookup(V690,Type!C:E, 3, 0)&amp;".png")),"")</f>
        <v/>
      </c>
      <c r="O690" s="52">
        <v>-1.0</v>
      </c>
      <c r="P690" s="60"/>
      <c r="Q690" s="61" t="str">
        <f>ifna(VLookup(V690, Dex!F:K, 3, 0),"")</f>
        <v/>
      </c>
      <c r="R690" s="61" t="str">
        <f>ifna(VLookup(V690, Dex!F:K, 4, 0),"")</f>
        <v/>
      </c>
      <c r="S690" s="62">
        <f>ifna(VLookup(V690, Dex!F:K, 5, 0),"")</f>
        <v>9</v>
      </c>
      <c r="T690" s="61" t="str">
        <f>ifna(VLookup(V690, Dex!F:K, 6, 0),"")</f>
        <v>B208</v>
      </c>
      <c r="U690" s="63" t="str">
        <f>ifna(VLookup(V690, Dex!F:L, 7, 0),"")</f>
        <v/>
      </c>
      <c r="V690" s="60" t="str">
        <f t="shared" si="1"/>
        <v>samurott-1</v>
      </c>
    </row>
    <row r="691" ht="31.5" customHeight="1">
      <c r="A691" s="42">
        <v>690.0</v>
      </c>
      <c r="B691" s="42">
        <v>1.0</v>
      </c>
      <c r="C691" s="42">
        <v>25.0</v>
      </c>
      <c r="D691" s="42">
        <v>12.0</v>
      </c>
      <c r="E691" s="42">
        <v>2.0</v>
      </c>
      <c r="F691" s="42">
        <v>6.0</v>
      </c>
      <c r="G691" s="43" t="str">
        <f>ifna(VLookup(V691,Shiny!B:C, 2, 0),"")</f>
        <v/>
      </c>
      <c r="H691" s="64" t="s">
        <v>632</v>
      </c>
      <c r="I691" s="65">
        <v>504.0</v>
      </c>
      <c r="J691" s="47">
        <f>IFNA(VLOOKUP(V691,'Imported Index'!A:B,2,0),1)</f>
        <v>1</v>
      </c>
      <c r="K691" s="44"/>
      <c r="L691" s="44"/>
      <c r="M691" s="48" t="str">
        <f>ifna(IMAGE("https://pokejungle.net/sprites/typeico/"&amp;lower(VLookup(V691,Type!C:E, 2, 0)&amp;".png")),"")</f>
        <v/>
      </c>
      <c r="N691" s="48" t="str">
        <f>ifna(IMAGE("https://pokejungle.net/sprites/typeico/"&amp;lower(VLookup(V691,Type!C:E, 3, 0)&amp;".png")),"")</f>
        <v/>
      </c>
      <c r="O691" s="66"/>
      <c r="P691" s="66"/>
      <c r="Q691" s="49" t="str">
        <f>ifna(VLookup(V691, Dex!F:K, 3, 0),"")</f>
        <v/>
      </c>
      <c r="R691" s="49" t="str">
        <f>ifna(VLookup(V691, Dex!F:K, 4, 0),"")</f>
        <v/>
      </c>
      <c r="S691" s="50" t="str">
        <f>ifna(VLookup(V691, Dex!F:K, 5, 0),"")</f>
        <v/>
      </c>
      <c r="T691" s="49" t="str">
        <f>ifna(VLookup(V691, Dex!F:K, 6, 0),"")</f>
        <v/>
      </c>
      <c r="U691" s="51">
        <f>ifna(VLookup(V691, Dex!F:L, 7, 0),"")</f>
        <v>27</v>
      </c>
      <c r="V691" s="66" t="str">
        <f t="shared" si="1"/>
        <v>patrat</v>
      </c>
    </row>
    <row r="692" ht="31.5" customHeight="1">
      <c r="A692" s="52">
        <v>691.0</v>
      </c>
      <c r="B692" s="52">
        <v>1.0</v>
      </c>
      <c r="C692" s="52">
        <v>25.0</v>
      </c>
      <c r="D692" s="52">
        <v>13.0</v>
      </c>
      <c r="E692" s="52">
        <v>3.0</v>
      </c>
      <c r="F692" s="52">
        <v>1.0</v>
      </c>
      <c r="G692" s="53" t="str">
        <f>ifna(VLookup(V692,Shiny!B:C, 2, 0),"")</f>
        <v/>
      </c>
      <c r="H692" s="54" t="s">
        <v>633</v>
      </c>
      <c r="I692" s="55">
        <v>505.0</v>
      </c>
      <c r="J692" s="56">
        <f>IFNA(VLOOKUP(V692,'Imported Index'!A:B,2,0),1)</f>
        <v>1</v>
      </c>
      <c r="K692" s="58"/>
      <c r="L692" s="58"/>
      <c r="M692" s="59" t="str">
        <f>ifna(IMAGE("https://pokejungle.net/sprites/typeico/"&amp;lower(VLookup(V692,Type!C:E, 2, 0)&amp;".png")),"")</f>
        <v/>
      </c>
      <c r="N692" s="59" t="str">
        <f>ifna(IMAGE("https://pokejungle.net/sprites/typeico/"&amp;lower(VLookup(V692,Type!C:E, 3, 0)&amp;".png")),"")</f>
        <v/>
      </c>
      <c r="O692" s="60"/>
      <c r="P692" s="60"/>
      <c r="Q692" s="61" t="str">
        <f>ifna(VLookup(V692, Dex!F:K, 3, 0),"")</f>
        <v/>
      </c>
      <c r="R692" s="61" t="str">
        <f>ifna(VLookup(V692, Dex!F:K, 4, 0),"")</f>
        <v/>
      </c>
      <c r="S692" s="62" t="str">
        <f>ifna(VLookup(V692, Dex!F:K, 5, 0),"")</f>
        <v/>
      </c>
      <c r="T692" s="61" t="str">
        <f>ifna(VLookup(V692, Dex!F:K, 6, 0),"")</f>
        <v/>
      </c>
      <c r="U692" s="63">
        <f>ifna(VLookup(V692, Dex!F:L, 7, 0),"")</f>
        <v>28</v>
      </c>
      <c r="V692" s="60" t="str">
        <f t="shared" si="1"/>
        <v>watchog</v>
      </c>
    </row>
    <row r="693" ht="31.5" customHeight="1">
      <c r="A693" s="42">
        <v>692.0</v>
      </c>
      <c r="B693" s="42">
        <v>1.0</v>
      </c>
      <c r="C693" s="42">
        <v>25.0</v>
      </c>
      <c r="D693" s="42">
        <v>14.0</v>
      </c>
      <c r="E693" s="42">
        <v>3.0</v>
      </c>
      <c r="F693" s="42">
        <v>2.0</v>
      </c>
      <c r="G693" s="43" t="str">
        <f>ifna(VLookup(V693,Shiny!B:C, 2, 0),"")</f>
        <v/>
      </c>
      <c r="H693" s="64" t="s">
        <v>634</v>
      </c>
      <c r="I693" s="65">
        <v>506.0</v>
      </c>
      <c r="J693" s="47">
        <f>IFNA(VLOOKUP(V693,'Imported Index'!A:B,2,0),1)</f>
        <v>1</v>
      </c>
      <c r="K693" s="44"/>
      <c r="L693" s="44"/>
      <c r="M693" s="48" t="str">
        <f>ifna(IMAGE("https://pokejungle.net/sprites/typeico/"&amp;lower(VLookup(V693,Type!C:E, 2, 0)&amp;".png")),"")</f>
        <v/>
      </c>
      <c r="N693" s="48" t="str">
        <f>ifna(IMAGE("https://pokejungle.net/sprites/typeico/"&amp;lower(VLookup(V693,Type!C:E, 3, 0)&amp;".png")),"")</f>
        <v/>
      </c>
      <c r="O693" s="66"/>
      <c r="P693" s="66"/>
      <c r="Q693" s="49" t="str">
        <f>ifna(VLookup(V693, Dex!F:K, 3, 0),"")</f>
        <v>A113</v>
      </c>
      <c r="R693" s="49" t="str">
        <f>ifna(VLookup(V693, Dex!F:K, 4, 0),"")</f>
        <v/>
      </c>
      <c r="S693" s="50" t="str">
        <f>ifna(VLookup(V693, Dex!F:K, 5, 0),"")</f>
        <v/>
      </c>
      <c r="T693" s="49" t="str">
        <f>ifna(VLookup(V693, Dex!F:K, 6, 0),"")</f>
        <v/>
      </c>
      <c r="U693" s="51" t="str">
        <f>ifna(VLookup(V693, Dex!F:L, 7, 0),"")</f>
        <v/>
      </c>
      <c r="V693" s="66" t="str">
        <f t="shared" si="1"/>
        <v>lillipup</v>
      </c>
    </row>
    <row r="694" ht="31.5" customHeight="1">
      <c r="A694" s="52">
        <v>693.0</v>
      </c>
      <c r="B694" s="52">
        <v>1.0</v>
      </c>
      <c r="C694" s="52">
        <v>25.0</v>
      </c>
      <c r="D694" s="52">
        <v>15.0</v>
      </c>
      <c r="E694" s="52">
        <v>3.0</v>
      </c>
      <c r="F694" s="52">
        <v>3.0</v>
      </c>
      <c r="G694" s="53" t="str">
        <f>ifna(VLookup(V694,Shiny!B:C, 2, 0),"")</f>
        <v/>
      </c>
      <c r="H694" s="54" t="s">
        <v>635</v>
      </c>
      <c r="I694" s="55">
        <v>507.0</v>
      </c>
      <c r="J694" s="56">
        <f>IFNA(VLOOKUP(V694,'Imported Index'!A:B,2,0),1)</f>
        <v>1</v>
      </c>
      <c r="K694" s="58"/>
      <c r="L694" s="58"/>
      <c r="M694" s="59" t="str">
        <f>ifna(IMAGE("https://pokejungle.net/sprites/typeico/"&amp;lower(VLookup(V694,Type!C:E, 2, 0)&amp;".png")),"")</f>
        <v/>
      </c>
      <c r="N694" s="59" t="str">
        <f>ifna(IMAGE("https://pokejungle.net/sprites/typeico/"&amp;lower(VLookup(V694,Type!C:E, 3, 0)&amp;".png")),"")</f>
        <v/>
      </c>
      <c r="O694" s="60"/>
      <c r="P694" s="60"/>
      <c r="Q694" s="61" t="str">
        <f>ifna(VLookup(V694, Dex!F:K, 3, 0),"")</f>
        <v>A114</v>
      </c>
      <c r="R694" s="61" t="str">
        <f>ifna(VLookup(V694, Dex!F:K, 4, 0),"")</f>
        <v/>
      </c>
      <c r="S694" s="62" t="str">
        <f>ifna(VLookup(V694, Dex!F:K, 5, 0),"")</f>
        <v/>
      </c>
      <c r="T694" s="61" t="str">
        <f>ifna(VLookup(V694, Dex!F:K, 6, 0),"")</f>
        <v/>
      </c>
      <c r="U694" s="63" t="str">
        <f>ifna(VLookup(V694, Dex!F:L, 7, 0),"")</f>
        <v/>
      </c>
      <c r="V694" s="60" t="str">
        <f t="shared" si="1"/>
        <v>herdier</v>
      </c>
    </row>
    <row r="695" ht="31.5" customHeight="1">
      <c r="A695" s="42">
        <v>694.0</v>
      </c>
      <c r="B695" s="42">
        <v>1.0</v>
      </c>
      <c r="C695" s="42">
        <v>25.0</v>
      </c>
      <c r="D695" s="42">
        <v>16.0</v>
      </c>
      <c r="E695" s="42">
        <v>3.0</v>
      </c>
      <c r="F695" s="42">
        <v>4.0</v>
      </c>
      <c r="G695" s="43" t="str">
        <f>ifna(VLookup(V695,Shiny!B:C, 2, 0),"")</f>
        <v/>
      </c>
      <c r="H695" s="64" t="s">
        <v>636</v>
      </c>
      <c r="I695" s="65">
        <v>508.0</v>
      </c>
      <c r="J695" s="47">
        <f>IFNA(VLOOKUP(V695,'Imported Index'!A:B,2,0),1)</f>
        <v>1</v>
      </c>
      <c r="K695" s="44"/>
      <c r="L695" s="44"/>
      <c r="M695" s="48" t="str">
        <f>ifna(IMAGE("https://pokejungle.net/sprites/typeico/"&amp;lower(VLookup(V695,Type!C:E, 2, 0)&amp;".png")),"")</f>
        <v/>
      </c>
      <c r="N695" s="48" t="str">
        <f>ifna(IMAGE("https://pokejungle.net/sprites/typeico/"&amp;lower(VLookup(V695,Type!C:E, 3, 0)&amp;".png")),"")</f>
        <v/>
      </c>
      <c r="O695" s="66"/>
      <c r="P695" s="66"/>
      <c r="Q695" s="49" t="str">
        <f>ifna(VLookup(V695, Dex!F:K, 3, 0),"")</f>
        <v>A115</v>
      </c>
      <c r="R695" s="49" t="str">
        <f>ifna(VLookup(V695, Dex!F:K, 4, 0),"")</f>
        <v/>
      </c>
      <c r="S695" s="50" t="str">
        <f>ifna(VLookup(V695, Dex!F:K, 5, 0),"")</f>
        <v/>
      </c>
      <c r="T695" s="49" t="str">
        <f>ifna(VLookup(V695, Dex!F:K, 6, 0),"")</f>
        <v/>
      </c>
      <c r="U695" s="51" t="str">
        <f>ifna(VLookup(V695, Dex!F:L, 7, 0),"")</f>
        <v/>
      </c>
      <c r="V695" s="66" t="str">
        <f t="shared" si="1"/>
        <v>stoutland</v>
      </c>
    </row>
    <row r="696" ht="31.5" customHeight="1">
      <c r="A696" s="52">
        <v>695.0</v>
      </c>
      <c r="B696" s="52">
        <v>1.0</v>
      </c>
      <c r="C696" s="52">
        <v>25.0</v>
      </c>
      <c r="D696" s="52">
        <v>17.0</v>
      </c>
      <c r="E696" s="52">
        <v>3.0</v>
      </c>
      <c r="F696" s="52">
        <v>5.0</v>
      </c>
      <c r="G696" s="53" t="str">
        <f>ifna(VLookup(V696,Shiny!B:C, 2, 0),"")</f>
        <v/>
      </c>
      <c r="H696" s="54" t="s">
        <v>637</v>
      </c>
      <c r="I696" s="55">
        <v>509.0</v>
      </c>
      <c r="J696" s="56">
        <f>IFNA(VLOOKUP(V696,'Imported Index'!A:B,2,0),1)</f>
        <v>1</v>
      </c>
      <c r="K696" s="58"/>
      <c r="L696" s="58"/>
      <c r="M696" s="59" t="str">
        <f>ifna(IMAGE("https://pokejungle.net/sprites/typeico/"&amp;lower(VLookup(V696,Type!C:E, 2, 0)&amp;".png")),"")</f>
        <v/>
      </c>
      <c r="N696" s="59" t="str">
        <f>ifna(IMAGE("https://pokejungle.net/sprites/typeico/"&amp;lower(VLookup(V696,Type!C:E, 3, 0)&amp;".png")),"")</f>
        <v/>
      </c>
      <c r="O696" s="60"/>
      <c r="P696" s="60"/>
      <c r="Q696" s="61">
        <f>ifna(VLookup(V696, Dex!F:K, 3, 0),"")</f>
        <v>44</v>
      </c>
      <c r="R696" s="61" t="str">
        <f>ifna(VLookup(V696, Dex!F:K, 4, 0),"")</f>
        <v/>
      </c>
      <c r="S696" s="62" t="str">
        <f>ifna(VLookup(V696, Dex!F:K, 5, 0),"")</f>
        <v/>
      </c>
      <c r="T696" s="61" t="str">
        <f>ifna(VLookup(V696, Dex!F:K, 6, 0),"")</f>
        <v/>
      </c>
      <c r="U696" s="63" t="str">
        <f>ifna(VLookup(V696, Dex!F:L, 7, 0),"")</f>
        <v>H053</v>
      </c>
      <c r="V696" s="60" t="str">
        <f t="shared" si="1"/>
        <v>purrloin</v>
      </c>
    </row>
    <row r="697" ht="31.5" customHeight="1">
      <c r="A697" s="42">
        <v>696.0</v>
      </c>
      <c r="B697" s="42">
        <v>1.0</v>
      </c>
      <c r="C697" s="42">
        <v>25.0</v>
      </c>
      <c r="D697" s="42">
        <v>18.0</v>
      </c>
      <c r="E697" s="42">
        <v>3.0</v>
      </c>
      <c r="F697" s="42">
        <v>6.0</v>
      </c>
      <c r="G697" s="43" t="str">
        <f>ifna(VLookup(V697,Shiny!B:C, 2, 0),"")</f>
        <v/>
      </c>
      <c r="H697" s="64" t="s">
        <v>638</v>
      </c>
      <c r="I697" s="65">
        <v>510.0</v>
      </c>
      <c r="J697" s="47">
        <f>IFNA(VLOOKUP(V697,'Imported Index'!A:B,2,0),1)</f>
        <v>1</v>
      </c>
      <c r="K697" s="44"/>
      <c r="L697" s="44"/>
      <c r="M697" s="48" t="str">
        <f>ifna(IMAGE("https://pokejungle.net/sprites/typeico/"&amp;lower(VLookup(V697,Type!C:E, 2, 0)&amp;".png")),"")</f>
        <v/>
      </c>
      <c r="N697" s="48" t="str">
        <f>ifna(IMAGE("https://pokejungle.net/sprites/typeico/"&amp;lower(VLookup(V697,Type!C:E, 3, 0)&amp;".png")),"")</f>
        <v/>
      </c>
      <c r="O697" s="66"/>
      <c r="P697" s="66"/>
      <c r="Q697" s="49">
        <f>ifna(VLookup(V697, Dex!F:K, 3, 0),"")</f>
        <v>45</v>
      </c>
      <c r="R697" s="49" t="str">
        <f>ifna(VLookup(V697, Dex!F:K, 4, 0),"")</f>
        <v/>
      </c>
      <c r="S697" s="50" t="str">
        <f>ifna(VLookup(V697, Dex!F:K, 5, 0),"")</f>
        <v/>
      </c>
      <c r="T697" s="49" t="str">
        <f>ifna(VLookup(V697, Dex!F:K, 6, 0),"")</f>
        <v/>
      </c>
      <c r="U697" s="51" t="str">
        <f>ifna(VLookup(V697, Dex!F:L, 7, 0),"")</f>
        <v>H054</v>
      </c>
      <c r="V697" s="66" t="str">
        <f t="shared" si="1"/>
        <v>liepard</v>
      </c>
    </row>
    <row r="698" ht="31.5" customHeight="1">
      <c r="A698" s="52">
        <v>697.0</v>
      </c>
      <c r="B698" s="52">
        <v>1.0</v>
      </c>
      <c r="C698" s="52">
        <v>25.0</v>
      </c>
      <c r="D698" s="52">
        <v>19.0</v>
      </c>
      <c r="E698" s="52">
        <v>4.0</v>
      </c>
      <c r="F698" s="52">
        <v>1.0</v>
      </c>
      <c r="G698" s="53" t="str">
        <f>ifna(VLookup(V698,Shiny!B:C, 2, 0),"")</f>
        <v/>
      </c>
      <c r="H698" s="54" t="s">
        <v>639</v>
      </c>
      <c r="I698" s="55">
        <v>511.0</v>
      </c>
      <c r="J698" s="56">
        <f>IFNA(VLOOKUP(V698,'Imported Index'!A:B,2,0),1)</f>
        <v>1</v>
      </c>
      <c r="K698" s="58"/>
      <c r="L698" s="58"/>
      <c r="M698" s="59" t="str">
        <f>ifna(IMAGE("https://pokejungle.net/sprites/typeico/"&amp;lower(VLookup(V698,Type!C:E, 2, 0)&amp;".png")),"")</f>
        <v/>
      </c>
      <c r="N698" s="59" t="str">
        <f>ifna(IMAGE("https://pokejungle.net/sprites/typeico/"&amp;lower(VLookup(V698,Type!C:E, 3, 0)&amp;".png")),"")</f>
        <v/>
      </c>
      <c r="O698" s="60"/>
      <c r="P698" s="60"/>
      <c r="Q698" s="61" t="str">
        <f>ifna(VLookup(V698, Dex!F:K, 3, 0),"")</f>
        <v/>
      </c>
      <c r="R698" s="61" t="str">
        <f>ifna(VLookup(V698, Dex!F:K, 4, 0),"")</f>
        <v/>
      </c>
      <c r="S698" s="62" t="str">
        <f>ifna(VLookup(V698, Dex!F:K, 5, 0),"")</f>
        <v/>
      </c>
      <c r="T698" s="61" t="str">
        <f>ifna(VLookup(V698, Dex!F:K, 6, 0),"")</f>
        <v/>
      </c>
      <c r="U698" s="63">
        <f>ifna(VLookup(V698, Dex!F:L, 7, 0),"")</f>
        <v>77</v>
      </c>
      <c r="V698" s="60" t="str">
        <f t="shared" si="1"/>
        <v>pansage</v>
      </c>
    </row>
    <row r="699" ht="31.5" customHeight="1">
      <c r="A699" s="42">
        <v>698.0</v>
      </c>
      <c r="B699" s="42">
        <v>1.0</v>
      </c>
      <c r="C699" s="42">
        <v>25.0</v>
      </c>
      <c r="D699" s="42">
        <v>20.0</v>
      </c>
      <c r="E699" s="42">
        <v>4.0</v>
      </c>
      <c r="F699" s="42">
        <v>2.0</v>
      </c>
      <c r="G699" s="43" t="str">
        <f>ifna(VLookup(V699,Shiny!B:C, 2, 0),"")</f>
        <v/>
      </c>
      <c r="H699" s="64" t="s">
        <v>640</v>
      </c>
      <c r="I699" s="65">
        <v>512.0</v>
      </c>
      <c r="J699" s="47">
        <f>IFNA(VLOOKUP(V699,'Imported Index'!A:B,2,0),1)</f>
        <v>1</v>
      </c>
      <c r="K699" s="67"/>
      <c r="L699" s="44"/>
      <c r="M699" s="48" t="str">
        <f>ifna(IMAGE("https://pokejungle.net/sprites/typeico/"&amp;lower(VLookup(V699,Type!C:E, 2, 0)&amp;".png")),"")</f>
        <v/>
      </c>
      <c r="N699" s="48" t="str">
        <f>ifna(IMAGE("https://pokejungle.net/sprites/typeico/"&amp;lower(VLookup(V699,Type!C:E, 3, 0)&amp;".png")),"")</f>
        <v/>
      </c>
      <c r="O699" s="66"/>
      <c r="P699" s="66"/>
      <c r="Q699" s="49" t="str">
        <f>ifna(VLookup(V699, Dex!F:K, 3, 0),"")</f>
        <v/>
      </c>
      <c r="R699" s="49" t="str">
        <f>ifna(VLookup(V699, Dex!F:K, 4, 0),"")</f>
        <v/>
      </c>
      <c r="S699" s="50" t="str">
        <f>ifna(VLookup(V699, Dex!F:K, 5, 0),"")</f>
        <v/>
      </c>
      <c r="T699" s="49" t="str">
        <f>ifna(VLookup(V699, Dex!F:K, 6, 0),"")</f>
        <v/>
      </c>
      <c r="U699" s="51">
        <f>ifna(VLookup(V699, Dex!F:L, 7, 0),"")</f>
        <v>78</v>
      </c>
      <c r="V699" s="66" t="str">
        <f t="shared" si="1"/>
        <v>simisage</v>
      </c>
    </row>
    <row r="700" ht="31.5" customHeight="1">
      <c r="A700" s="52">
        <v>699.0</v>
      </c>
      <c r="B700" s="52">
        <v>1.0</v>
      </c>
      <c r="C700" s="52">
        <v>25.0</v>
      </c>
      <c r="D700" s="52">
        <v>21.0</v>
      </c>
      <c r="E700" s="52">
        <v>4.0</v>
      </c>
      <c r="F700" s="52">
        <v>3.0</v>
      </c>
      <c r="G700" s="53" t="str">
        <f>ifna(VLookup(V700,Shiny!B:C, 2, 0),"")</f>
        <v/>
      </c>
      <c r="H700" s="54" t="s">
        <v>641</v>
      </c>
      <c r="I700" s="55">
        <v>513.0</v>
      </c>
      <c r="J700" s="56">
        <f>IFNA(VLOOKUP(V700,'Imported Index'!A:B,2,0),1)</f>
        <v>1</v>
      </c>
      <c r="K700" s="58"/>
      <c r="L700" s="58"/>
      <c r="M700" s="59" t="str">
        <f>ifna(IMAGE("https://pokejungle.net/sprites/typeico/"&amp;lower(VLookup(V700,Type!C:E, 2, 0)&amp;".png")),"")</f>
        <v/>
      </c>
      <c r="N700" s="59" t="str">
        <f>ifna(IMAGE("https://pokejungle.net/sprites/typeico/"&amp;lower(VLookup(V700,Type!C:E, 3, 0)&amp;".png")),"")</f>
        <v/>
      </c>
      <c r="O700" s="60"/>
      <c r="P700" s="60"/>
      <c r="Q700" s="61" t="str">
        <f>ifna(VLookup(V700, Dex!F:K, 3, 0),"")</f>
        <v/>
      </c>
      <c r="R700" s="61" t="str">
        <f>ifna(VLookup(V700, Dex!F:K, 4, 0),"")</f>
        <v/>
      </c>
      <c r="S700" s="62" t="str">
        <f>ifna(VLookup(V700, Dex!F:K, 5, 0),"")</f>
        <v/>
      </c>
      <c r="T700" s="61" t="str">
        <f>ifna(VLookup(V700, Dex!F:K, 6, 0),"")</f>
        <v/>
      </c>
      <c r="U700" s="63">
        <f>ifna(VLookup(V700, Dex!F:L, 7, 0),"")</f>
        <v>79</v>
      </c>
      <c r="V700" s="60" t="str">
        <f t="shared" si="1"/>
        <v>pansear</v>
      </c>
    </row>
    <row r="701" ht="31.5" customHeight="1">
      <c r="A701" s="42">
        <v>700.0</v>
      </c>
      <c r="B701" s="42">
        <v>1.0</v>
      </c>
      <c r="C701" s="42">
        <v>25.0</v>
      </c>
      <c r="D701" s="42">
        <v>22.0</v>
      </c>
      <c r="E701" s="42">
        <v>4.0</v>
      </c>
      <c r="F701" s="42">
        <v>4.0</v>
      </c>
      <c r="G701" s="43" t="str">
        <f>ifna(VLookup(V701,Shiny!B:C, 2, 0),"")</f>
        <v/>
      </c>
      <c r="H701" s="64" t="s">
        <v>642</v>
      </c>
      <c r="I701" s="65">
        <v>514.0</v>
      </c>
      <c r="J701" s="47">
        <f>IFNA(VLOOKUP(V701,'Imported Index'!A:B,2,0),1)</f>
        <v>1</v>
      </c>
      <c r="K701" s="67"/>
      <c r="L701" s="44"/>
      <c r="M701" s="48" t="str">
        <f>ifna(IMAGE("https://pokejungle.net/sprites/typeico/"&amp;lower(VLookup(V701,Type!C:E, 2, 0)&amp;".png")),"")</f>
        <v/>
      </c>
      <c r="N701" s="48" t="str">
        <f>ifna(IMAGE("https://pokejungle.net/sprites/typeico/"&amp;lower(VLookup(V701,Type!C:E, 3, 0)&amp;".png")),"")</f>
        <v/>
      </c>
      <c r="O701" s="66"/>
      <c r="P701" s="66"/>
      <c r="Q701" s="49" t="str">
        <f>ifna(VLookup(V701, Dex!F:K, 3, 0),"")</f>
        <v/>
      </c>
      <c r="R701" s="49" t="str">
        <f>ifna(VLookup(V701, Dex!F:K, 4, 0),"")</f>
        <v/>
      </c>
      <c r="S701" s="50" t="str">
        <f>ifna(VLookup(V701, Dex!F:K, 5, 0),"")</f>
        <v/>
      </c>
      <c r="T701" s="49" t="str">
        <f>ifna(VLookup(V701, Dex!F:K, 6, 0),"")</f>
        <v/>
      </c>
      <c r="U701" s="51">
        <f>ifna(VLookup(V701, Dex!F:L, 7, 0),"")</f>
        <v>80</v>
      </c>
      <c r="V701" s="66" t="str">
        <f t="shared" si="1"/>
        <v>simisear</v>
      </c>
    </row>
    <row r="702" ht="31.5" customHeight="1">
      <c r="A702" s="52">
        <v>701.0</v>
      </c>
      <c r="B702" s="52">
        <v>1.0</v>
      </c>
      <c r="C702" s="52">
        <v>25.0</v>
      </c>
      <c r="D702" s="52">
        <v>23.0</v>
      </c>
      <c r="E702" s="52">
        <v>4.0</v>
      </c>
      <c r="F702" s="52">
        <v>5.0</v>
      </c>
      <c r="G702" s="53" t="str">
        <f>ifna(VLookup(V702,Shiny!B:C, 2, 0),"")</f>
        <v/>
      </c>
      <c r="H702" s="54" t="s">
        <v>643</v>
      </c>
      <c r="I702" s="55">
        <v>515.0</v>
      </c>
      <c r="J702" s="56">
        <f>IFNA(VLOOKUP(V702,'Imported Index'!A:B,2,0),1)</f>
        <v>1</v>
      </c>
      <c r="K702" s="58"/>
      <c r="L702" s="58"/>
      <c r="M702" s="59" t="str">
        <f>ifna(IMAGE("https://pokejungle.net/sprites/typeico/"&amp;lower(VLookup(V702,Type!C:E, 2, 0)&amp;".png")),"")</f>
        <v/>
      </c>
      <c r="N702" s="59" t="str">
        <f>ifna(IMAGE("https://pokejungle.net/sprites/typeico/"&amp;lower(VLookup(V702,Type!C:E, 3, 0)&amp;".png")),"")</f>
        <v/>
      </c>
      <c r="O702" s="60"/>
      <c r="P702" s="60"/>
      <c r="Q702" s="61" t="str">
        <f>ifna(VLookup(V702, Dex!F:K, 3, 0),"")</f>
        <v/>
      </c>
      <c r="R702" s="61" t="str">
        <f>ifna(VLookup(V702, Dex!F:K, 4, 0),"")</f>
        <v/>
      </c>
      <c r="S702" s="62" t="str">
        <f>ifna(VLookup(V702, Dex!F:K, 5, 0),"")</f>
        <v/>
      </c>
      <c r="T702" s="61" t="str">
        <f>ifna(VLookup(V702, Dex!F:K, 6, 0),"")</f>
        <v/>
      </c>
      <c r="U702" s="63">
        <f>ifna(VLookup(V702, Dex!F:L, 7, 0),"")</f>
        <v>81</v>
      </c>
      <c r="V702" s="60" t="str">
        <f t="shared" si="1"/>
        <v>panpour</v>
      </c>
    </row>
    <row r="703" ht="31.5" customHeight="1">
      <c r="A703" s="42">
        <v>702.0</v>
      </c>
      <c r="B703" s="42">
        <v>1.0</v>
      </c>
      <c r="C703" s="42">
        <v>25.0</v>
      </c>
      <c r="D703" s="42">
        <v>24.0</v>
      </c>
      <c r="E703" s="42">
        <v>4.0</v>
      </c>
      <c r="F703" s="42">
        <v>6.0</v>
      </c>
      <c r="G703" s="43" t="str">
        <f>ifna(VLookup(V703,Shiny!B:C, 2, 0),"")</f>
        <v/>
      </c>
      <c r="H703" s="64" t="s">
        <v>644</v>
      </c>
      <c r="I703" s="65">
        <v>516.0</v>
      </c>
      <c r="J703" s="47">
        <f>IFNA(VLOOKUP(V703,'Imported Index'!A:B,2,0),1)</f>
        <v>1</v>
      </c>
      <c r="K703" s="67"/>
      <c r="L703" s="44"/>
      <c r="M703" s="48" t="str">
        <f>ifna(IMAGE("https://pokejungle.net/sprites/typeico/"&amp;lower(VLookup(V703,Type!C:E, 2, 0)&amp;".png")),"")</f>
        <v/>
      </c>
      <c r="N703" s="48" t="str">
        <f>ifna(IMAGE("https://pokejungle.net/sprites/typeico/"&amp;lower(VLookup(V703,Type!C:E, 3, 0)&amp;".png")),"")</f>
        <v/>
      </c>
      <c r="O703" s="66"/>
      <c r="P703" s="66"/>
      <c r="Q703" s="49" t="str">
        <f>ifna(VLookup(V703, Dex!F:K, 3, 0),"")</f>
        <v/>
      </c>
      <c r="R703" s="49" t="str">
        <f>ifna(VLookup(V703, Dex!F:K, 4, 0),"")</f>
        <v/>
      </c>
      <c r="S703" s="50" t="str">
        <f>ifna(VLookup(V703, Dex!F:K, 5, 0),"")</f>
        <v/>
      </c>
      <c r="T703" s="49" t="str">
        <f>ifna(VLookup(V703, Dex!F:K, 6, 0),"")</f>
        <v/>
      </c>
      <c r="U703" s="51">
        <f>ifna(VLookup(V703, Dex!F:L, 7, 0),"")</f>
        <v>82</v>
      </c>
      <c r="V703" s="66" t="str">
        <f t="shared" si="1"/>
        <v>simipour</v>
      </c>
    </row>
    <row r="704" ht="31.5" customHeight="1">
      <c r="A704" s="52">
        <v>703.0</v>
      </c>
      <c r="B704" s="52">
        <v>1.0</v>
      </c>
      <c r="C704" s="52">
        <v>25.0</v>
      </c>
      <c r="D704" s="52">
        <v>25.0</v>
      </c>
      <c r="E704" s="52">
        <v>5.0</v>
      </c>
      <c r="F704" s="52">
        <v>1.0</v>
      </c>
      <c r="G704" s="53" t="str">
        <f>ifna(VLookup(V704,Shiny!B:C, 2, 0),"")</f>
        <v/>
      </c>
      <c r="H704" s="54" t="s">
        <v>645</v>
      </c>
      <c r="I704" s="55">
        <v>517.0</v>
      </c>
      <c r="J704" s="56">
        <f>IFNA(VLOOKUP(V704,'Imported Index'!A:B,2,0),1)</f>
        <v>1</v>
      </c>
      <c r="K704" s="58"/>
      <c r="L704" s="58"/>
      <c r="M704" s="59" t="str">
        <f>ifna(IMAGE("https://pokejungle.net/sprites/typeico/"&amp;lower(VLookup(V704,Type!C:E, 2, 0)&amp;".png")),"")</f>
        <v/>
      </c>
      <c r="N704" s="59" t="str">
        <f>ifna(IMAGE("https://pokejungle.net/sprites/typeico/"&amp;lower(VLookup(V704,Type!C:E, 3, 0)&amp;".png")),"")</f>
        <v/>
      </c>
      <c r="O704" s="60"/>
      <c r="P704" s="60"/>
      <c r="Q704" s="61">
        <f>ifna(VLookup(V704, Dex!F:K, 3, 0),"")</f>
        <v>90</v>
      </c>
      <c r="R704" s="61" t="str">
        <f>ifna(VLookup(V704, Dex!F:K, 4, 0),"")</f>
        <v/>
      </c>
      <c r="S704" s="62" t="str">
        <f>ifna(VLookup(V704, Dex!F:K, 5, 0),"")</f>
        <v/>
      </c>
      <c r="T704" s="61" t="str">
        <f>ifna(VLookup(V704, Dex!F:K, 6, 0),"")</f>
        <v/>
      </c>
      <c r="U704" s="63" t="str">
        <f>ifna(VLookup(V704, Dex!F:L, 7, 0),"")</f>
        <v>H055</v>
      </c>
      <c r="V704" s="60" t="str">
        <f t="shared" si="1"/>
        <v>munna</v>
      </c>
    </row>
    <row r="705" ht="31.5" customHeight="1">
      <c r="A705" s="42">
        <v>704.0</v>
      </c>
      <c r="B705" s="42">
        <v>1.0</v>
      </c>
      <c r="C705" s="42">
        <v>25.0</v>
      </c>
      <c r="D705" s="42">
        <v>26.0</v>
      </c>
      <c r="E705" s="42">
        <v>5.0</v>
      </c>
      <c r="F705" s="42">
        <v>2.0</v>
      </c>
      <c r="G705" s="43" t="str">
        <f>ifna(VLookup(V705,Shiny!B:C, 2, 0),"")</f>
        <v/>
      </c>
      <c r="H705" s="64" t="s">
        <v>646</v>
      </c>
      <c r="I705" s="65">
        <v>518.0</v>
      </c>
      <c r="J705" s="47">
        <f>IFNA(VLOOKUP(V705,'Imported Index'!A:B,2,0),1)</f>
        <v>1</v>
      </c>
      <c r="K705" s="69"/>
      <c r="L705" s="44"/>
      <c r="M705" s="48" t="str">
        <f>ifna(IMAGE("https://pokejungle.net/sprites/typeico/"&amp;lower(VLookup(V705,Type!C:E, 2, 0)&amp;".png")),"")</f>
        <v/>
      </c>
      <c r="N705" s="48" t="str">
        <f>ifna(IMAGE("https://pokejungle.net/sprites/typeico/"&amp;lower(VLookup(V705,Type!C:E, 3, 0)&amp;".png")),"")</f>
        <v/>
      </c>
      <c r="O705" s="66"/>
      <c r="P705" s="66"/>
      <c r="Q705" s="49">
        <f>ifna(VLookup(V705, Dex!F:K, 3, 0),"")</f>
        <v>91</v>
      </c>
      <c r="R705" s="49" t="str">
        <f>ifna(VLookup(V705, Dex!F:K, 4, 0),"")</f>
        <v/>
      </c>
      <c r="S705" s="50" t="str">
        <f>ifna(VLookup(V705, Dex!F:K, 5, 0),"")</f>
        <v/>
      </c>
      <c r="T705" s="49" t="str">
        <f>ifna(VLookup(V705, Dex!F:K, 6, 0),"")</f>
        <v/>
      </c>
      <c r="U705" s="51" t="str">
        <f>ifna(VLookup(V705, Dex!F:L, 7, 0),"")</f>
        <v>H056</v>
      </c>
      <c r="V705" s="66" t="str">
        <f t="shared" si="1"/>
        <v>musharna</v>
      </c>
    </row>
    <row r="706" ht="31.5" customHeight="1">
      <c r="A706" s="52">
        <v>705.0</v>
      </c>
      <c r="B706" s="52">
        <v>1.0</v>
      </c>
      <c r="C706" s="52">
        <v>25.0</v>
      </c>
      <c r="D706" s="52">
        <v>27.0</v>
      </c>
      <c r="E706" s="52">
        <v>5.0</v>
      </c>
      <c r="F706" s="52">
        <v>3.0</v>
      </c>
      <c r="G706" s="53" t="str">
        <f>ifna(VLookup(V706,Shiny!B:C, 2, 0),"")</f>
        <v/>
      </c>
      <c r="H706" s="54" t="s">
        <v>647</v>
      </c>
      <c r="I706" s="55">
        <v>519.0</v>
      </c>
      <c r="J706" s="56">
        <f>IFNA(VLOOKUP(V706,'Imported Index'!A:B,2,0),1)</f>
        <v>1</v>
      </c>
      <c r="K706" s="68"/>
      <c r="L706" s="58"/>
      <c r="M706" s="59" t="str">
        <f>ifna(IMAGE("https://pokejungle.net/sprites/typeico/"&amp;lower(VLookup(V706,Type!C:E, 2, 0)&amp;".png")),"")</f>
        <v/>
      </c>
      <c r="N706" s="59" t="str">
        <f>ifna(IMAGE("https://pokejungle.net/sprites/typeico/"&amp;lower(VLookup(V706,Type!C:E, 3, 0)&amp;".png")),"")</f>
        <v/>
      </c>
      <c r="O706" s="60"/>
      <c r="P706" s="60"/>
      <c r="Q706" s="61">
        <f>ifna(VLookup(V706, Dex!F:K, 3, 0),"")</f>
        <v>26</v>
      </c>
      <c r="R706" s="61" t="str">
        <f>ifna(VLookup(V706, Dex!F:K, 4, 0),"")</f>
        <v/>
      </c>
      <c r="S706" s="62" t="str">
        <f>ifna(VLookup(V706, Dex!F:K, 5, 0),"")</f>
        <v/>
      </c>
      <c r="T706" s="61" t="str">
        <f>ifna(VLookup(V706, Dex!F:K, 6, 0),"")</f>
        <v/>
      </c>
      <c r="U706" s="63" t="str">
        <f>ifna(VLookup(V706, Dex!F:L, 7, 0),"")</f>
        <v/>
      </c>
      <c r="V706" s="60" t="str">
        <f t="shared" si="1"/>
        <v>pidove</v>
      </c>
    </row>
    <row r="707" ht="31.5" customHeight="1">
      <c r="A707" s="42">
        <v>706.0</v>
      </c>
      <c r="B707" s="42">
        <v>1.0</v>
      </c>
      <c r="C707" s="42">
        <v>25.0</v>
      </c>
      <c r="D707" s="42">
        <v>28.0</v>
      </c>
      <c r="E707" s="42">
        <v>5.0</v>
      </c>
      <c r="F707" s="42">
        <v>4.0</v>
      </c>
      <c r="G707" s="43" t="str">
        <f>ifna(VLookup(V707,Shiny!B:C, 2, 0),"")</f>
        <v/>
      </c>
      <c r="H707" s="64" t="s">
        <v>648</v>
      </c>
      <c r="I707" s="65">
        <v>520.0</v>
      </c>
      <c r="J707" s="47">
        <f>IFNA(VLOOKUP(V707,'Imported Index'!A:B,2,0),1)</f>
        <v>1</v>
      </c>
      <c r="K707" s="69"/>
      <c r="L707" s="44"/>
      <c r="M707" s="48" t="str">
        <f>ifna(IMAGE("https://pokejungle.net/sprites/typeico/"&amp;lower(VLookup(V707,Type!C:E, 2, 0)&amp;".png")),"")</f>
        <v/>
      </c>
      <c r="N707" s="48" t="str">
        <f>ifna(IMAGE("https://pokejungle.net/sprites/typeico/"&amp;lower(VLookup(V707,Type!C:E, 3, 0)&amp;".png")),"")</f>
        <v/>
      </c>
      <c r="O707" s="66"/>
      <c r="P707" s="66"/>
      <c r="Q707" s="49">
        <f>ifna(VLookup(V707, Dex!F:K, 3, 0),"")</f>
        <v>27</v>
      </c>
      <c r="R707" s="49" t="str">
        <f>ifna(VLookup(V707, Dex!F:K, 4, 0),"")</f>
        <v/>
      </c>
      <c r="S707" s="50" t="str">
        <f>ifna(VLookup(V707, Dex!F:K, 5, 0),"")</f>
        <v/>
      </c>
      <c r="T707" s="49" t="str">
        <f>ifna(VLookup(V707, Dex!F:K, 6, 0),"")</f>
        <v/>
      </c>
      <c r="U707" s="51" t="str">
        <f>ifna(VLookup(V707, Dex!F:L, 7, 0),"")</f>
        <v/>
      </c>
      <c r="V707" s="66" t="str">
        <f t="shared" si="1"/>
        <v>tranquill</v>
      </c>
    </row>
    <row r="708" ht="31.5" customHeight="1">
      <c r="A708" s="52">
        <v>707.0</v>
      </c>
      <c r="B708" s="52">
        <v>1.0</v>
      </c>
      <c r="C708" s="52">
        <v>25.0</v>
      </c>
      <c r="D708" s="52">
        <v>29.0</v>
      </c>
      <c r="E708" s="52">
        <v>5.0</v>
      </c>
      <c r="F708" s="52">
        <v>5.0</v>
      </c>
      <c r="G708" s="53" t="str">
        <f>ifna(VLookup(V708,Shiny!B:C, 2, 0),"")</f>
        <v/>
      </c>
      <c r="H708" s="54" t="s">
        <v>649</v>
      </c>
      <c r="I708" s="55">
        <v>521.0</v>
      </c>
      <c r="J708" s="56">
        <f>IFNA(VLOOKUP(V708,'Imported Index'!A:B,2,0),1)</f>
        <v>1</v>
      </c>
      <c r="K708" s="68"/>
      <c r="L708" s="58"/>
      <c r="M708" s="59" t="str">
        <f>ifna(IMAGE("https://pokejungle.net/sprites/typeico/"&amp;lower(VLookup(V708,Type!C:E, 2, 0)&amp;".png")),"")</f>
        <v/>
      </c>
      <c r="N708" s="59" t="str">
        <f>ifna(IMAGE("https://pokejungle.net/sprites/typeico/"&amp;lower(VLookup(V708,Type!C:E, 3, 0)&amp;".png")),"")</f>
        <v/>
      </c>
      <c r="O708" s="60"/>
      <c r="P708" s="60"/>
      <c r="Q708" s="61">
        <f>ifna(VLookup(V708, Dex!F:K, 3, 0),"")</f>
        <v>28</v>
      </c>
      <c r="R708" s="61" t="str">
        <f>ifna(VLookup(V708, Dex!F:K, 4, 0),"")</f>
        <v/>
      </c>
      <c r="S708" s="62" t="str">
        <f>ifna(VLookup(V708, Dex!F:K, 5, 0),"")</f>
        <v/>
      </c>
      <c r="T708" s="61" t="str">
        <f>ifna(VLookup(V708, Dex!F:K, 6, 0),"")</f>
        <v/>
      </c>
      <c r="U708" s="63" t="str">
        <f>ifna(VLookup(V708, Dex!F:L, 7, 0),"")</f>
        <v/>
      </c>
      <c r="V708" s="60" t="str">
        <f t="shared" si="1"/>
        <v>unfezant</v>
      </c>
    </row>
    <row r="709" ht="31.5" customHeight="1">
      <c r="A709" s="42">
        <v>708.0</v>
      </c>
      <c r="B709" s="42">
        <v>1.0</v>
      </c>
      <c r="C709" s="42">
        <v>25.0</v>
      </c>
      <c r="D709" s="42">
        <v>30.0</v>
      </c>
      <c r="E709" s="42">
        <v>5.0</v>
      </c>
      <c r="F709" s="42">
        <v>6.0</v>
      </c>
      <c r="G709" s="43" t="str">
        <f>ifna(VLookup(V709,Shiny!B:C, 2, 0),"")</f>
        <v/>
      </c>
      <c r="H709" s="64" t="s">
        <v>649</v>
      </c>
      <c r="I709" s="65">
        <v>521.0</v>
      </c>
      <c r="J709" s="47">
        <f>IFNA(VLOOKUP(V709,'Imported Index'!A:B,2,0),1)</f>
        <v>1</v>
      </c>
      <c r="K709" s="44"/>
      <c r="L709" s="44"/>
      <c r="M709" s="48" t="str">
        <f>ifna(IMAGE("https://pokejungle.net/sprites/typeico/"&amp;lower(VLookup(V709,Type!C:E, 2, 0)&amp;".png")),"")</f>
        <v/>
      </c>
      <c r="N709" s="48" t="str">
        <f>ifna(IMAGE("https://pokejungle.net/sprites/typeico/"&amp;lower(VLookup(V709,Type!C:E, 3, 0)&amp;".png")),"")</f>
        <v/>
      </c>
      <c r="O709" s="66"/>
      <c r="P709" s="42" t="s">
        <v>80</v>
      </c>
      <c r="Q709" s="49">
        <f>ifna(VLookup(V709, Dex!F:K, 3, 0),"")</f>
        <v>28</v>
      </c>
      <c r="R709" s="49" t="str">
        <f>ifna(VLookup(V709, Dex!F:K, 4, 0),"")</f>
        <v/>
      </c>
      <c r="S709" s="50" t="str">
        <f>ifna(VLookup(V709, Dex!F:K, 5, 0),"")</f>
        <v/>
      </c>
      <c r="T709" s="49" t="str">
        <f>ifna(VLookup(V709, Dex!F:K, 6, 0),"")</f>
        <v/>
      </c>
      <c r="U709" s="51" t="str">
        <f>ifna(VLookup(V709, Dex!F:L, 7, 0),"")</f>
        <v/>
      </c>
      <c r="V709" s="66" t="str">
        <f t="shared" si="1"/>
        <v>unfezant-f</v>
      </c>
    </row>
    <row r="710" ht="31.5" customHeight="1">
      <c r="A710" s="52">
        <v>709.0</v>
      </c>
      <c r="B710" s="52">
        <v>1.0</v>
      </c>
      <c r="C710" s="52">
        <v>26.0</v>
      </c>
      <c r="D710" s="52">
        <v>1.0</v>
      </c>
      <c r="E710" s="52">
        <v>1.0</v>
      </c>
      <c r="F710" s="52">
        <v>1.0</v>
      </c>
      <c r="G710" s="53" t="str">
        <f>ifna(VLookup(V710,Shiny!B:C, 2, 0),"")</f>
        <v/>
      </c>
      <c r="H710" s="54" t="s">
        <v>650</v>
      </c>
      <c r="I710" s="55">
        <v>522.0</v>
      </c>
      <c r="J710" s="56">
        <f>IFNA(VLOOKUP(V710,'Imported Index'!A:B,2,0),1)</f>
        <v>1</v>
      </c>
      <c r="K710" s="58"/>
      <c r="L710" s="58"/>
      <c r="M710" s="59" t="str">
        <f>ifna(IMAGE("https://pokejungle.net/sprites/typeico/"&amp;lower(VLookup(V710,Type!C:E, 2, 0)&amp;".png")),"")</f>
        <v/>
      </c>
      <c r="N710" s="59" t="str">
        <f>ifna(IMAGE("https://pokejungle.net/sprites/typeico/"&amp;lower(VLookup(V710,Type!C:E, 3, 0)&amp;".png")),"")</f>
        <v/>
      </c>
      <c r="O710" s="60"/>
      <c r="P710" s="60"/>
      <c r="Q710" s="61" t="str">
        <f>ifna(VLookup(V710, Dex!F:K, 3, 0),"")</f>
        <v/>
      </c>
      <c r="R710" s="61" t="str">
        <f>ifna(VLookup(V710, Dex!F:K, 4, 0),"")</f>
        <v/>
      </c>
      <c r="S710" s="62" t="str">
        <f>ifna(VLookup(V710, Dex!F:K, 5, 0),"")</f>
        <v/>
      </c>
      <c r="T710" s="61" t="str">
        <f>ifna(VLookup(V710, Dex!F:K, 6, 0),"")</f>
        <v>B023</v>
      </c>
      <c r="U710" s="63" t="str">
        <f>ifna(VLookup(V710, Dex!F:L, 7, 0),"")</f>
        <v/>
      </c>
      <c r="V710" s="60" t="str">
        <f t="shared" si="1"/>
        <v>blitzle</v>
      </c>
    </row>
    <row r="711" ht="31.5" customHeight="1">
      <c r="A711" s="42">
        <v>710.0</v>
      </c>
      <c r="B711" s="42">
        <v>1.0</v>
      </c>
      <c r="C711" s="42">
        <v>26.0</v>
      </c>
      <c r="D711" s="42">
        <v>2.0</v>
      </c>
      <c r="E711" s="42">
        <v>1.0</v>
      </c>
      <c r="F711" s="42">
        <v>2.0</v>
      </c>
      <c r="G711" s="43" t="str">
        <f>ifna(VLookup(V711,Shiny!B:C, 2, 0),"")</f>
        <v/>
      </c>
      <c r="H711" s="64" t="s">
        <v>651</v>
      </c>
      <c r="I711" s="65">
        <v>523.0</v>
      </c>
      <c r="J711" s="47">
        <f>IFNA(VLOOKUP(V711,'Imported Index'!A:B,2,0),1)</f>
        <v>1</v>
      </c>
      <c r="K711" s="44"/>
      <c r="L711" s="44"/>
      <c r="M711" s="48" t="str">
        <f>ifna(IMAGE("https://pokejungle.net/sprites/typeico/"&amp;lower(VLookup(V711,Type!C:E, 2, 0)&amp;".png")),"")</f>
        <v/>
      </c>
      <c r="N711" s="48" t="str">
        <f>ifna(IMAGE("https://pokejungle.net/sprites/typeico/"&amp;lower(VLookup(V711,Type!C:E, 3, 0)&amp;".png")),"")</f>
        <v/>
      </c>
      <c r="O711" s="66"/>
      <c r="P711" s="66"/>
      <c r="Q711" s="49" t="str">
        <f>ifna(VLookup(V711, Dex!F:K, 3, 0),"")</f>
        <v/>
      </c>
      <c r="R711" s="49" t="str">
        <f>ifna(VLookup(V711, Dex!F:K, 4, 0),"")</f>
        <v/>
      </c>
      <c r="S711" s="50" t="str">
        <f>ifna(VLookup(V711, Dex!F:K, 5, 0),"")</f>
        <v/>
      </c>
      <c r="T711" s="49" t="str">
        <f>ifna(VLookup(V711, Dex!F:K, 6, 0),"")</f>
        <v>B024</v>
      </c>
      <c r="U711" s="51" t="str">
        <f>ifna(VLookup(V711, Dex!F:L, 7, 0),"")</f>
        <v/>
      </c>
      <c r="V711" s="66" t="str">
        <f t="shared" si="1"/>
        <v>zebstrika</v>
      </c>
    </row>
    <row r="712" ht="31.5" customHeight="1">
      <c r="A712" s="52">
        <v>711.0</v>
      </c>
      <c r="B712" s="52">
        <v>1.0</v>
      </c>
      <c r="C712" s="52">
        <v>26.0</v>
      </c>
      <c r="D712" s="52">
        <v>3.0</v>
      </c>
      <c r="E712" s="52">
        <v>1.0</v>
      </c>
      <c r="F712" s="52">
        <v>3.0</v>
      </c>
      <c r="G712" s="53" t="str">
        <f>ifna(VLookup(V712,Shiny!B:C, 2, 0),"")</f>
        <v/>
      </c>
      <c r="H712" s="54" t="s">
        <v>652</v>
      </c>
      <c r="I712" s="55">
        <v>524.0</v>
      </c>
      <c r="J712" s="56">
        <f>IFNA(VLOOKUP(V712,'Imported Index'!A:B,2,0),1)</f>
        <v>1</v>
      </c>
      <c r="K712" s="58"/>
      <c r="L712" s="58"/>
      <c r="M712" s="59" t="str">
        <f>ifna(IMAGE("https://pokejungle.net/sprites/typeico/"&amp;lower(VLookup(V712,Type!C:E, 2, 0)&amp;".png")),"")</f>
        <v/>
      </c>
      <c r="N712" s="59" t="str">
        <f>ifna(IMAGE("https://pokejungle.net/sprites/typeico/"&amp;lower(VLookup(V712,Type!C:E, 3, 0)&amp;".png")),"")</f>
        <v/>
      </c>
      <c r="O712" s="60"/>
      <c r="P712" s="60"/>
      <c r="Q712" s="61">
        <f>ifna(VLookup(V712, Dex!F:K, 3, 0),"")</f>
        <v>168</v>
      </c>
      <c r="R712" s="61" t="str">
        <f>ifna(VLookup(V712, Dex!F:K, 4, 0),"")</f>
        <v/>
      </c>
      <c r="S712" s="62" t="str">
        <f>ifna(VLookup(V712, Dex!F:K, 5, 0),"")</f>
        <v/>
      </c>
      <c r="T712" s="61" t="str">
        <f>ifna(VLookup(V712, Dex!F:K, 6, 0),"")</f>
        <v/>
      </c>
      <c r="U712" s="63" t="str">
        <f>ifna(VLookup(V712, Dex!F:L, 7, 0),"")</f>
        <v/>
      </c>
      <c r="V712" s="60" t="str">
        <f t="shared" si="1"/>
        <v>roggenrola</v>
      </c>
    </row>
    <row r="713" ht="31.5" customHeight="1">
      <c r="A713" s="42">
        <v>712.0</v>
      </c>
      <c r="B713" s="42">
        <v>1.0</v>
      </c>
      <c r="C713" s="42">
        <v>26.0</v>
      </c>
      <c r="D713" s="42">
        <v>4.0</v>
      </c>
      <c r="E713" s="42">
        <v>1.0</v>
      </c>
      <c r="F713" s="42">
        <v>4.0</v>
      </c>
      <c r="G713" s="43" t="str">
        <f>ifna(VLookup(V713,Shiny!B:C, 2, 0),"")</f>
        <v/>
      </c>
      <c r="H713" s="64" t="s">
        <v>653</v>
      </c>
      <c r="I713" s="65">
        <v>525.0</v>
      </c>
      <c r="J713" s="47">
        <f>IFNA(VLOOKUP(V713,'Imported Index'!A:B,2,0),1)</f>
        <v>1</v>
      </c>
      <c r="K713" s="44"/>
      <c r="L713" s="44"/>
      <c r="M713" s="48" t="str">
        <f>ifna(IMAGE("https://pokejungle.net/sprites/typeico/"&amp;lower(VLookup(V713,Type!C:E, 2, 0)&amp;".png")),"")</f>
        <v/>
      </c>
      <c r="N713" s="48" t="str">
        <f>ifna(IMAGE("https://pokejungle.net/sprites/typeico/"&amp;lower(VLookup(V713,Type!C:E, 3, 0)&amp;".png")),"")</f>
        <v/>
      </c>
      <c r="O713" s="66"/>
      <c r="P713" s="66"/>
      <c r="Q713" s="49">
        <f>ifna(VLookup(V713, Dex!F:K, 3, 0),"")</f>
        <v>169</v>
      </c>
      <c r="R713" s="49" t="str">
        <f>ifna(VLookup(V713, Dex!F:K, 4, 0),"")</f>
        <v/>
      </c>
      <c r="S713" s="50" t="str">
        <f>ifna(VLookup(V713, Dex!F:K, 5, 0),"")</f>
        <v/>
      </c>
      <c r="T713" s="49" t="str">
        <f>ifna(VLookup(V713, Dex!F:K, 6, 0),"")</f>
        <v/>
      </c>
      <c r="U713" s="51" t="str">
        <f>ifna(VLookup(V713, Dex!F:L, 7, 0),"")</f>
        <v/>
      </c>
      <c r="V713" s="66" t="str">
        <f t="shared" si="1"/>
        <v>boldore</v>
      </c>
    </row>
    <row r="714" ht="31.5" customHeight="1">
      <c r="A714" s="52">
        <v>713.0</v>
      </c>
      <c r="B714" s="52">
        <v>1.0</v>
      </c>
      <c r="C714" s="52">
        <v>26.0</v>
      </c>
      <c r="D714" s="52">
        <v>5.0</v>
      </c>
      <c r="E714" s="52">
        <v>1.0</v>
      </c>
      <c r="F714" s="52">
        <v>5.0</v>
      </c>
      <c r="G714" s="53" t="str">
        <f>ifna(VLookup(V714,Shiny!B:C, 2, 0),"")</f>
        <v/>
      </c>
      <c r="H714" s="54" t="s">
        <v>654</v>
      </c>
      <c r="I714" s="55">
        <v>526.0</v>
      </c>
      <c r="J714" s="56">
        <f>IFNA(VLOOKUP(V714,'Imported Index'!A:B,2,0),1)</f>
        <v>1</v>
      </c>
      <c r="K714" s="58"/>
      <c r="L714" s="58"/>
      <c r="M714" s="59" t="str">
        <f>ifna(IMAGE("https://pokejungle.net/sprites/typeico/"&amp;lower(VLookup(V714,Type!C:E, 2, 0)&amp;".png")),"")</f>
        <v/>
      </c>
      <c r="N714" s="59" t="str">
        <f>ifna(IMAGE("https://pokejungle.net/sprites/typeico/"&amp;lower(VLookup(V714,Type!C:E, 3, 0)&amp;".png")),"")</f>
        <v/>
      </c>
      <c r="O714" s="60"/>
      <c r="P714" s="60"/>
      <c r="Q714" s="61">
        <f>ifna(VLookup(V714, Dex!F:K, 3, 0),"")</f>
        <v>170</v>
      </c>
      <c r="R714" s="61" t="str">
        <f>ifna(VLookup(V714, Dex!F:K, 4, 0),"")</f>
        <v/>
      </c>
      <c r="S714" s="62" t="str">
        <f>ifna(VLookup(V714, Dex!F:K, 5, 0),"")</f>
        <v/>
      </c>
      <c r="T714" s="61" t="str">
        <f>ifna(VLookup(V714, Dex!F:K, 6, 0),"")</f>
        <v/>
      </c>
      <c r="U714" s="63" t="str">
        <f>ifna(VLookup(V714, Dex!F:L, 7, 0),"")</f>
        <v/>
      </c>
      <c r="V714" s="60" t="str">
        <f t="shared" si="1"/>
        <v>gigalith</v>
      </c>
    </row>
    <row r="715" ht="31.5" customHeight="1">
      <c r="A715" s="42">
        <v>714.0</v>
      </c>
      <c r="B715" s="42">
        <v>1.0</v>
      </c>
      <c r="C715" s="42">
        <v>26.0</v>
      </c>
      <c r="D715" s="42">
        <v>6.0</v>
      </c>
      <c r="E715" s="42">
        <v>1.0</v>
      </c>
      <c r="F715" s="42">
        <v>6.0</v>
      </c>
      <c r="G715" s="43" t="str">
        <f>ifna(VLookup(V715,Shiny!B:C, 2, 0),"")</f>
        <v/>
      </c>
      <c r="H715" s="64" t="s">
        <v>655</v>
      </c>
      <c r="I715" s="65">
        <v>527.0</v>
      </c>
      <c r="J715" s="47">
        <f>IFNA(VLOOKUP(V715,'Imported Index'!A:B,2,0),1)</f>
        <v>1</v>
      </c>
      <c r="K715" s="44"/>
      <c r="L715" s="44"/>
      <c r="M715" s="48" t="str">
        <f>ifna(IMAGE("https://pokejungle.net/sprites/typeico/"&amp;lower(VLookup(V715,Type!C:E, 2, 0)&amp;".png")),"")</f>
        <v/>
      </c>
      <c r="N715" s="48" t="str">
        <f>ifna(IMAGE("https://pokejungle.net/sprites/typeico/"&amp;lower(VLookup(V715,Type!C:E, 3, 0)&amp;".png")),"")</f>
        <v/>
      </c>
      <c r="O715" s="66"/>
      <c r="P715" s="66"/>
      <c r="Q715" s="49">
        <f>ifna(VLookup(V715, Dex!F:K, 3, 0),"")</f>
        <v>174</v>
      </c>
      <c r="R715" s="49" t="str">
        <f>ifna(VLookup(V715, Dex!F:K, 4, 0),"")</f>
        <v/>
      </c>
      <c r="S715" s="50" t="str">
        <f>ifna(VLookup(V715, Dex!F:K, 5, 0),"")</f>
        <v/>
      </c>
      <c r="T715" s="49" t="str">
        <f>ifna(VLookup(V715, Dex!F:K, 6, 0),"")</f>
        <v/>
      </c>
      <c r="U715" s="51" t="str">
        <f>ifna(VLookup(V715, Dex!F:L, 7, 0),"")</f>
        <v/>
      </c>
      <c r="V715" s="66" t="str">
        <f t="shared" si="1"/>
        <v>woobat</v>
      </c>
    </row>
    <row r="716" ht="31.5" customHeight="1">
      <c r="A716" s="52">
        <v>715.0</v>
      </c>
      <c r="B716" s="52">
        <v>1.0</v>
      </c>
      <c r="C716" s="52">
        <v>26.0</v>
      </c>
      <c r="D716" s="52">
        <v>7.0</v>
      </c>
      <c r="E716" s="52">
        <v>2.0</v>
      </c>
      <c r="F716" s="52">
        <v>1.0</v>
      </c>
      <c r="G716" s="53" t="str">
        <f>ifna(VLookup(V716,Shiny!B:C, 2, 0),"")</f>
        <v/>
      </c>
      <c r="H716" s="54" t="s">
        <v>656</v>
      </c>
      <c r="I716" s="55">
        <v>528.0</v>
      </c>
      <c r="J716" s="56">
        <f>IFNA(VLOOKUP(V716,'Imported Index'!A:B,2,0),1)</f>
        <v>1</v>
      </c>
      <c r="K716" s="58"/>
      <c r="L716" s="58"/>
      <c r="M716" s="59" t="str">
        <f>ifna(IMAGE("https://pokejungle.net/sprites/typeico/"&amp;lower(VLookup(V716,Type!C:E, 2, 0)&amp;".png")),"")</f>
        <v/>
      </c>
      <c r="N716" s="59" t="str">
        <f>ifna(IMAGE("https://pokejungle.net/sprites/typeico/"&amp;lower(VLookup(V716,Type!C:E, 3, 0)&amp;".png")),"")</f>
        <v/>
      </c>
      <c r="O716" s="60"/>
      <c r="P716" s="60"/>
      <c r="Q716" s="61">
        <f>ifna(VLookup(V716, Dex!F:K, 3, 0),"")</f>
        <v>175</v>
      </c>
      <c r="R716" s="61" t="str">
        <f>ifna(VLookup(V716, Dex!F:K, 4, 0),"")</f>
        <v/>
      </c>
      <c r="S716" s="62" t="str">
        <f>ifna(VLookup(V716, Dex!F:K, 5, 0),"")</f>
        <v/>
      </c>
      <c r="T716" s="61" t="str">
        <f>ifna(VLookup(V716, Dex!F:K, 6, 0),"")</f>
        <v/>
      </c>
      <c r="U716" s="63" t="str">
        <f>ifna(VLookup(V716, Dex!F:L, 7, 0),"")</f>
        <v/>
      </c>
      <c r="V716" s="60" t="str">
        <f t="shared" si="1"/>
        <v>swoobat</v>
      </c>
    </row>
    <row r="717" ht="31.5" customHeight="1">
      <c r="A717" s="42">
        <v>716.0</v>
      </c>
      <c r="B717" s="42">
        <v>1.0</v>
      </c>
      <c r="C717" s="42">
        <v>26.0</v>
      </c>
      <c r="D717" s="42">
        <v>8.0</v>
      </c>
      <c r="E717" s="42">
        <v>2.0</v>
      </c>
      <c r="F717" s="42">
        <v>2.0</v>
      </c>
      <c r="G717" s="43" t="str">
        <f>ifna(VLookup(V717,Shiny!B:C, 2, 0),"")</f>
        <v/>
      </c>
      <c r="H717" s="64" t="s">
        <v>657</v>
      </c>
      <c r="I717" s="65">
        <v>529.0</v>
      </c>
      <c r="J717" s="47">
        <f>IFNA(VLOOKUP(V717,'Imported Index'!A:B,2,0),1)</f>
        <v>1</v>
      </c>
      <c r="K717" s="44"/>
      <c r="L717" s="44"/>
      <c r="M717" s="48" t="str">
        <f>ifna(IMAGE("https://pokejungle.net/sprites/typeico/"&amp;lower(VLookup(V717,Type!C:E, 2, 0)&amp;".png")),"")</f>
        <v/>
      </c>
      <c r="N717" s="48" t="str">
        <f>ifna(IMAGE("https://pokejungle.net/sprites/typeico/"&amp;lower(VLookup(V717,Type!C:E, 3, 0)&amp;".png")),"")</f>
        <v/>
      </c>
      <c r="O717" s="66"/>
      <c r="P717" s="66"/>
      <c r="Q717" s="49">
        <f>ifna(VLookup(V717, Dex!F:K, 3, 0),"")</f>
        <v>166</v>
      </c>
      <c r="R717" s="49" t="str">
        <f>ifna(VLookup(V717, Dex!F:K, 4, 0),"")</f>
        <v/>
      </c>
      <c r="S717" s="50" t="str">
        <f>ifna(VLookup(V717, Dex!F:K, 5, 0),"")</f>
        <v/>
      </c>
      <c r="T717" s="49" t="str">
        <f>ifna(VLookup(V717, Dex!F:K, 6, 0),"")</f>
        <v>B099</v>
      </c>
      <c r="U717" s="51">
        <f>ifna(VLookup(V717, Dex!F:L, 7, 0),"")</f>
        <v>120</v>
      </c>
      <c r="V717" s="66" t="str">
        <f t="shared" si="1"/>
        <v>drilbur</v>
      </c>
    </row>
    <row r="718" ht="31.5" customHeight="1">
      <c r="A718" s="52">
        <v>717.0</v>
      </c>
      <c r="B718" s="52">
        <v>1.0</v>
      </c>
      <c r="C718" s="52">
        <v>26.0</v>
      </c>
      <c r="D718" s="52">
        <v>9.0</v>
      </c>
      <c r="E718" s="52">
        <v>2.0</v>
      </c>
      <c r="F718" s="52">
        <v>3.0</v>
      </c>
      <c r="G718" s="53" t="str">
        <f>ifna(VLookup(V718,Shiny!B:C, 2, 0),"")</f>
        <v/>
      </c>
      <c r="H718" s="54" t="s">
        <v>658</v>
      </c>
      <c r="I718" s="55">
        <v>530.0</v>
      </c>
      <c r="J718" s="56">
        <f>IFNA(VLOOKUP(V718,'Imported Index'!A:B,2,0),1)</f>
        <v>1</v>
      </c>
      <c r="K718" s="58"/>
      <c r="L718" s="58"/>
      <c r="M718" s="59" t="str">
        <f>ifna(IMAGE("https://pokejungle.net/sprites/typeico/"&amp;lower(VLookup(V718,Type!C:E, 2, 0)&amp;".png")),"")</f>
        <v/>
      </c>
      <c r="N718" s="59" t="str">
        <f>ifna(IMAGE("https://pokejungle.net/sprites/typeico/"&amp;lower(VLookup(V718,Type!C:E, 3, 0)&amp;".png")),"")</f>
        <v/>
      </c>
      <c r="O718" s="60"/>
      <c r="P718" s="60"/>
      <c r="Q718" s="61">
        <f>ifna(VLookup(V718, Dex!F:K, 3, 0),"")</f>
        <v>167</v>
      </c>
      <c r="R718" s="61" t="str">
        <f>ifna(VLookup(V718, Dex!F:K, 4, 0),"")</f>
        <v/>
      </c>
      <c r="S718" s="62" t="str">
        <f>ifna(VLookup(V718, Dex!F:K, 5, 0),"")</f>
        <v/>
      </c>
      <c r="T718" s="61" t="str">
        <f>ifna(VLookup(V718, Dex!F:K, 6, 0),"")</f>
        <v>B100</v>
      </c>
      <c r="U718" s="63">
        <f>ifna(VLookup(V718, Dex!F:L, 7, 0),"")</f>
        <v>121</v>
      </c>
      <c r="V718" s="60" t="str">
        <f t="shared" si="1"/>
        <v>excadrill</v>
      </c>
    </row>
    <row r="719" ht="31.5" customHeight="1">
      <c r="A719" s="42">
        <v>718.0</v>
      </c>
      <c r="B719" s="42">
        <v>1.0</v>
      </c>
      <c r="C719" s="42">
        <v>26.0</v>
      </c>
      <c r="D719" s="42">
        <v>10.0</v>
      </c>
      <c r="E719" s="42">
        <v>2.0</v>
      </c>
      <c r="F719" s="42">
        <v>4.0</v>
      </c>
      <c r="G719" s="43" t="str">
        <f>ifna(VLookup(V719,Shiny!B:C, 2, 0),"")</f>
        <v/>
      </c>
      <c r="H719" s="64" t="s">
        <v>659</v>
      </c>
      <c r="I719" s="65">
        <v>531.0</v>
      </c>
      <c r="J719" s="47">
        <f>IFNA(VLOOKUP(V719,'Imported Index'!A:B,2,0),1)</f>
        <v>1</v>
      </c>
      <c r="K719" s="44"/>
      <c r="L719" s="44"/>
      <c r="M719" s="48" t="str">
        <f>ifna(IMAGE("https://pokejungle.net/sprites/typeico/"&amp;lower(VLookup(V719,Type!C:E, 2, 0)&amp;".png")),"")</f>
        <v/>
      </c>
      <c r="N719" s="48" t="str">
        <f>ifna(IMAGE("https://pokejungle.net/sprites/typeico/"&amp;lower(VLookup(V719,Type!C:E, 3, 0)&amp;".png")),"")</f>
        <v/>
      </c>
      <c r="O719" s="66"/>
      <c r="P719" s="66"/>
      <c r="Q719" s="49" t="str">
        <f>ifna(VLookup(V719, Dex!F:K, 3, 0),"")</f>
        <v>C021</v>
      </c>
      <c r="R719" s="49" t="str">
        <f>ifna(VLookup(V719, Dex!F:K, 4, 0),"")</f>
        <v/>
      </c>
      <c r="S719" s="50" t="str">
        <f>ifna(VLookup(V719, Dex!F:K, 5, 0),"")</f>
        <v/>
      </c>
      <c r="T719" s="49" t="str">
        <f>ifna(VLookup(V719, Dex!F:K, 6, 0),"")</f>
        <v/>
      </c>
      <c r="U719" s="51">
        <f>ifna(VLookup(V719, Dex!F:L, 7, 0),"")</f>
        <v>95</v>
      </c>
      <c r="V719" s="66" t="str">
        <f t="shared" si="1"/>
        <v>audino</v>
      </c>
    </row>
    <row r="720" ht="31.5" customHeight="1">
      <c r="A720" s="52">
        <v>719.0</v>
      </c>
      <c r="B720" s="52">
        <v>1.0</v>
      </c>
      <c r="C720" s="52">
        <v>26.0</v>
      </c>
      <c r="D720" s="52">
        <v>11.0</v>
      </c>
      <c r="E720" s="52">
        <v>2.0</v>
      </c>
      <c r="F720" s="52">
        <v>5.0</v>
      </c>
      <c r="G720" s="53" t="str">
        <f>ifna(VLookup(V720,Shiny!B:C, 2, 0),"")</f>
        <v/>
      </c>
      <c r="H720" s="54" t="s">
        <v>660</v>
      </c>
      <c r="I720" s="55">
        <v>532.0</v>
      </c>
      <c r="J720" s="56">
        <f>IFNA(VLOOKUP(V720,'Imported Index'!A:B,2,0),1)</f>
        <v>1</v>
      </c>
      <c r="K720" s="68"/>
      <c r="L720" s="58"/>
      <c r="M720" s="59" t="str">
        <f>ifna(IMAGE("https://pokejungle.net/sprites/typeico/"&amp;lower(VLookup(V720,Type!C:E, 2, 0)&amp;".png")),"")</f>
        <v/>
      </c>
      <c r="N720" s="59" t="str">
        <f>ifna(IMAGE("https://pokejungle.net/sprites/typeico/"&amp;lower(VLookup(V720,Type!C:E, 3, 0)&amp;".png")),"")</f>
        <v/>
      </c>
      <c r="O720" s="60"/>
      <c r="P720" s="60"/>
      <c r="Q720" s="61">
        <f>ifna(VLookup(V720, Dex!F:K, 3, 0),"")</f>
        <v>171</v>
      </c>
      <c r="R720" s="61" t="str">
        <f>ifna(VLookup(V720, Dex!F:K, 4, 0),"")</f>
        <v/>
      </c>
      <c r="S720" s="62" t="str">
        <f>ifna(VLookup(V720, Dex!F:K, 5, 0),"")</f>
        <v/>
      </c>
      <c r="T720" s="61" t="str">
        <f>ifna(VLookup(V720, Dex!F:K, 6, 0),"")</f>
        <v>K085</v>
      </c>
      <c r="U720" s="63" t="str">
        <f>ifna(VLookup(V720, Dex!F:L, 7, 0),"")</f>
        <v/>
      </c>
      <c r="V720" s="60" t="str">
        <f t="shared" si="1"/>
        <v>timburr</v>
      </c>
    </row>
    <row r="721" ht="31.5" customHeight="1">
      <c r="A721" s="42">
        <v>720.0</v>
      </c>
      <c r="B721" s="42">
        <v>1.0</v>
      </c>
      <c r="C721" s="42">
        <v>26.0</v>
      </c>
      <c r="D721" s="42">
        <v>12.0</v>
      </c>
      <c r="E721" s="42">
        <v>2.0</v>
      </c>
      <c r="F721" s="42">
        <v>6.0</v>
      </c>
      <c r="G721" s="43" t="str">
        <f>ifna(VLookup(V721,Shiny!B:C, 2, 0),"")</f>
        <v/>
      </c>
      <c r="H721" s="64" t="s">
        <v>661</v>
      </c>
      <c r="I721" s="65">
        <v>533.0</v>
      </c>
      <c r="J721" s="47">
        <f>IFNA(VLOOKUP(V721,'Imported Index'!A:B,2,0),1)</f>
        <v>1</v>
      </c>
      <c r="K721" s="69"/>
      <c r="L721" s="44"/>
      <c r="M721" s="48" t="str">
        <f>ifna(IMAGE("https://pokejungle.net/sprites/typeico/"&amp;lower(VLookup(V721,Type!C:E, 2, 0)&amp;".png")),"")</f>
        <v/>
      </c>
      <c r="N721" s="48" t="str">
        <f>ifna(IMAGE("https://pokejungle.net/sprites/typeico/"&amp;lower(VLookup(V721,Type!C:E, 3, 0)&amp;".png")),"")</f>
        <v/>
      </c>
      <c r="O721" s="66"/>
      <c r="P721" s="66"/>
      <c r="Q721" s="49">
        <f>ifna(VLookup(V721, Dex!F:K, 3, 0),"")</f>
        <v>172</v>
      </c>
      <c r="R721" s="49" t="str">
        <f>ifna(VLookup(V721, Dex!F:K, 4, 0),"")</f>
        <v/>
      </c>
      <c r="S721" s="50" t="str">
        <f>ifna(VLookup(V721, Dex!F:K, 5, 0),"")</f>
        <v/>
      </c>
      <c r="T721" s="49" t="str">
        <f>ifna(VLookup(V721, Dex!F:K, 6, 0),"")</f>
        <v>K086</v>
      </c>
      <c r="U721" s="51" t="str">
        <f>ifna(VLookup(V721, Dex!F:L, 7, 0),"")</f>
        <v/>
      </c>
      <c r="V721" s="66" t="str">
        <f t="shared" si="1"/>
        <v>gurdurr</v>
      </c>
    </row>
    <row r="722" ht="31.5" customHeight="1">
      <c r="A722" s="52">
        <v>721.0</v>
      </c>
      <c r="B722" s="52">
        <v>1.0</v>
      </c>
      <c r="C722" s="52">
        <v>26.0</v>
      </c>
      <c r="D722" s="52">
        <v>13.0</v>
      </c>
      <c r="E722" s="52">
        <v>3.0</v>
      </c>
      <c r="F722" s="52">
        <v>1.0</v>
      </c>
      <c r="G722" s="53" t="str">
        <f>ifna(VLookup(V722,Shiny!B:C, 2, 0),"")</f>
        <v/>
      </c>
      <c r="H722" s="54" t="s">
        <v>662</v>
      </c>
      <c r="I722" s="55">
        <v>534.0</v>
      </c>
      <c r="J722" s="56">
        <f>IFNA(VLOOKUP(V722,'Imported Index'!A:B,2,0),1)</f>
        <v>1</v>
      </c>
      <c r="K722" s="68"/>
      <c r="L722" s="58"/>
      <c r="M722" s="59" t="str">
        <f>ifna(IMAGE("https://pokejungle.net/sprites/typeico/"&amp;lower(VLookup(V722,Type!C:E, 2, 0)&amp;".png")),"")</f>
        <v/>
      </c>
      <c r="N722" s="59" t="str">
        <f>ifna(IMAGE("https://pokejungle.net/sprites/typeico/"&amp;lower(VLookup(V722,Type!C:E, 3, 0)&amp;".png")),"")</f>
        <v/>
      </c>
      <c r="O722" s="60"/>
      <c r="P722" s="60"/>
      <c r="Q722" s="61">
        <f>ifna(VLookup(V722, Dex!F:K, 3, 0),"")</f>
        <v>173</v>
      </c>
      <c r="R722" s="61" t="str">
        <f>ifna(VLookup(V722, Dex!F:K, 4, 0),"")</f>
        <v/>
      </c>
      <c r="S722" s="62" t="str">
        <f>ifna(VLookup(V722, Dex!F:K, 5, 0),"")</f>
        <v/>
      </c>
      <c r="T722" s="61" t="str">
        <f>ifna(VLookup(V722, Dex!F:K, 6, 0),"")</f>
        <v>K087</v>
      </c>
      <c r="U722" s="63" t="str">
        <f>ifna(VLookup(V722, Dex!F:L, 7, 0),"")</f>
        <v/>
      </c>
      <c r="V722" s="60" t="str">
        <f t="shared" si="1"/>
        <v>conkeldurr</v>
      </c>
    </row>
    <row r="723" ht="31.5" customHeight="1">
      <c r="A723" s="42">
        <v>722.0</v>
      </c>
      <c r="B723" s="42">
        <v>1.0</v>
      </c>
      <c r="C723" s="42">
        <v>26.0</v>
      </c>
      <c r="D723" s="42">
        <v>14.0</v>
      </c>
      <c r="E723" s="42">
        <v>3.0</v>
      </c>
      <c r="F723" s="42">
        <v>2.0</v>
      </c>
      <c r="G723" s="43" t="str">
        <f>ifna(VLookup(V723,Shiny!B:C, 2, 0),"")</f>
        <v/>
      </c>
      <c r="H723" s="64" t="s">
        <v>663</v>
      </c>
      <c r="I723" s="65">
        <v>535.0</v>
      </c>
      <c r="J723" s="47">
        <f>IFNA(VLOOKUP(V723,'Imported Index'!A:B,2,0),1)</f>
        <v>1</v>
      </c>
      <c r="K723" s="69"/>
      <c r="L723" s="44"/>
      <c r="M723" s="48" t="str">
        <f>ifna(IMAGE("https://pokejungle.net/sprites/typeico/"&amp;lower(VLookup(V723,Type!C:E, 2, 0)&amp;".png")),"")</f>
        <v/>
      </c>
      <c r="N723" s="48" t="str">
        <f>ifna(IMAGE("https://pokejungle.net/sprites/typeico/"&amp;lower(VLookup(V723,Type!C:E, 3, 0)&amp;".png")),"")</f>
        <v/>
      </c>
      <c r="O723" s="66"/>
      <c r="P723" s="66"/>
      <c r="Q723" s="49">
        <f>ifna(VLookup(V723, Dex!F:K, 3, 0),"")</f>
        <v>132</v>
      </c>
      <c r="R723" s="49" t="str">
        <f>ifna(VLookup(V723, Dex!F:K, 4, 0),"")</f>
        <v/>
      </c>
      <c r="S723" s="50" t="str">
        <f>ifna(VLookup(V723, Dex!F:K, 5, 0),"")</f>
        <v/>
      </c>
      <c r="T723" s="49" t="str">
        <f>ifna(VLookup(V723, Dex!F:K, 6, 0),"")</f>
        <v/>
      </c>
      <c r="U723" s="51" t="str">
        <f>ifna(VLookup(V723, Dex!F:L, 7, 0),"")</f>
        <v/>
      </c>
      <c r="V723" s="66" t="str">
        <f t="shared" si="1"/>
        <v>tympole</v>
      </c>
    </row>
    <row r="724" ht="31.5" customHeight="1">
      <c r="A724" s="52">
        <v>723.0</v>
      </c>
      <c r="B724" s="52">
        <v>1.0</v>
      </c>
      <c r="C724" s="52">
        <v>26.0</v>
      </c>
      <c r="D724" s="52">
        <v>15.0</v>
      </c>
      <c r="E724" s="52">
        <v>3.0</v>
      </c>
      <c r="F724" s="52">
        <v>3.0</v>
      </c>
      <c r="G724" s="53" t="str">
        <f>ifna(VLookup(V724,Shiny!B:C, 2, 0),"")</f>
        <v/>
      </c>
      <c r="H724" s="54" t="s">
        <v>664</v>
      </c>
      <c r="I724" s="55">
        <v>536.0</v>
      </c>
      <c r="J724" s="56">
        <f>IFNA(VLOOKUP(V724,'Imported Index'!A:B,2,0),1)</f>
        <v>1</v>
      </c>
      <c r="K724" s="68"/>
      <c r="L724" s="58"/>
      <c r="M724" s="59" t="str">
        <f>ifna(IMAGE("https://pokejungle.net/sprites/typeico/"&amp;lower(VLookup(V724,Type!C:E, 2, 0)&amp;".png")),"")</f>
        <v/>
      </c>
      <c r="N724" s="59" t="str">
        <f>ifna(IMAGE("https://pokejungle.net/sprites/typeico/"&amp;lower(VLookup(V724,Type!C:E, 3, 0)&amp;".png")),"")</f>
        <v/>
      </c>
      <c r="O724" s="60"/>
      <c r="P724" s="60"/>
      <c r="Q724" s="61">
        <f>ifna(VLookup(V724, Dex!F:K, 3, 0),"")</f>
        <v>133</v>
      </c>
      <c r="R724" s="61" t="str">
        <f>ifna(VLookup(V724, Dex!F:K, 4, 0),"")</f>
        <v/>
      </c>
      <c r="S724" s="62" t="str">
        <f>ifna(VLookup(V724, Dex!F:K, 5, 0),"")</f>
        <v/>
      </c>
      <c r="T724" s="61" t="str">
        <f>ifna(VLookup(V724, Dex!F:K, 6, 0),"")</f>
        <v/>
      </c>
      <c r="U724" s="63" t="str">
        <f>ifna(VLookup(V724, Dex!F:L, 7, 0),"")</f>
        <v/>
      </c>
      <c r="V724" s="60" t="str">
        <f t="shared" si="1"/>
        <v>palpitoad</v>
      </c>
    </row>
    <row r="725" ht="31.5" customHeight="1">
      <c r="A725" s="42">
        <v>724.0</v>
      </c>
      <c r="B725" s="42">
        <v>1.0</v>
      </c>
      <c r="C725" s="42">
        <v>26.0</v>
      </c>
      <c r="D725" s="42">
        <v>16.0</v>
      </c>
      <c r="E725" s="42">
        <v>3.0</v>
      </c>
      <c r="F725" s="42">
        <v>4.0</v>
      </c>
      <c r="G725" s="43" t="str">
        <f>ifna(VLookup(V725,Shiny!B:C, 2, 0),"")</f>
        <v/>
      </c>
      <c r="H725" s="64" t="s">
        <v>665</v>
      </c>
      <c r="I725" s="65">
        <v>537.0</v>
      </c>
      <c r="J725" s="47">
        <f>IFNA(VLOOKUP(V725,'Imported Index'!A:B,2,0),1)</f>
        <v>1</v>
      </c>
      <c r="K725" s="69"/>
      <c r="L725" s="44"/>
      <c r="M725" s="48" t="str">
        <f>ifna(IMAGE("https://pokejungle.net/sprites/typeico/"&amp;lower(VLookup(V725,Type!C:E, 2, 0)&amp;".png")),"")</f>
        <v/>
      </c>
      <c r="N725" s="48" t="str">
        <f>ifna(IMAGE("https://pokejungle.net/sprites/typeico/"&amp;lower(VLookup(V725,Type!C:E, 3, 0)&amp;".png")),"")</f>
        <v/>
      </c>
      <c r="O725" s="66"/>
      <c r="P725" s="66"/>
      <c r="Q725" s="49">
        <f>ifna(VLookup(V725, Dex!F:K, 3, 0),"")</f>
        <v>134</v>
      </c>
      <c r="R725" s="49" t="str">
        <f>ifna(VLookup(V725, Dex!F:K, 4, 0),"")</f>
        <v/>
      </c>
      <c r="S725" s="50" t="str">
        <f>ifna(VLookup(V725, Dex!F:K, 5, 0),"")</f>
        <v/>
      </c>
      <c r="T725" s="49" t="str">
        <f>ifna(VLookup(V725, Dex!F:K, 6, 0),"")</f>
        <v/>
      </c>
      <c r="U725" s="51" t="str">
        <f>ifna(VLookup(V725, Dex!F:L, 7, 0),"")</f>
        <v/>
      </c>
      <c r="V725" s="66" t="str">
        <f t="shared" si="1"/>
        <v>seismitoad</v>
      </c>
    </row>
    <row r="726" ht="31.5" customHeight="1">
      <c r="A726" s="52">
        <v>725.0</v>
      </c>
      <c r="B726" s="52">
        <v>1.0</v>
      </c>
      <c r="C726" s="52">
        <v>26.0</v>
      </c>
      <c r="D726" s="52">
        <v>17.0</v>
      </c>
      <c r="E726" s="52">
        <v>3.0</v>
      </c>
      <c r="F726" s="52">
        <v>5.0</v>
      </c>
      <c r="G726" s="53" t="str">
        <f>ifna(VLookup(V726,Shiny!B:C, 2, 0),"")</f>
        <v/>
      </c>
      <c r="H726" s="54" t="s">
        <v>666</v>
      </c>
      <c r="I726" s="55">
        <v>538.0</v>
      </c>
      <c r="J726" s="56">
        <f>IFNA(VLOOKUP(V726,'Imported Index'!A:B,2,0),1)</f>
        <v>1</v>
      </c>
      <c r="K726" s="58"/>
      <c r="L726" s="58"/>
      <c r="M726" s="59" t="str">
        <f>ifna(IMAGE("https://pokejungle.net/sprites/typeico/"&amp;lower(VLookup(V726,Type!C:E, 2, 0)&amp;".png")),"")</f>
        <v/>
      </c>
      <c r="N726" s="59" t="str">
        <f>ifna(IMAGE("https://pokejungle.net/sprites/typeico/"&amp;lower(VLookup(V726,Type!C:E, 3, 0)&amp;".png")),"")</f>
        <v/>
      </c>
      <c r="O726" s="60"/>
      <c r="P726" s="60"/>
      <c r="Q726" s="61">
        <f>ifna(VLookup(V726, Dex!F:K, 3, 0),"")</f>
        <v>248</v>
      </c>
      <c r="R726" s="61" t="str">
        <f>ifna(VLookup(V726, Dex!F:K, 4, 0),"")</f>
        <v/>
      </c>
      <c r="S726" s="62" t="str">
        <f>ifna(VLookup(V726, Dex!F:K, 5, 0),"")</f>
        <v/>
      </c>
      <c r="T726" s="61" t="str">
        <f>ifna(VLookup(V726, Dex!F:K, 6, 0),"")</f>
        <v/>
      </c>
      <c r="U726" s="63" t="str">
        <f>ifna(VLookup(V726, Dex!F:L, 7, 0),"")</f>
        <v>H057</v>
      </c>
      <c r="V726" s="60" t="str">
        <f t="shared" si="1"/>
        <v>throh</v>
      </c>
    </row>
    <row r="727" ht="31.5" customHeight="1">
      <c r="A727" s="42">
        <v>726.0</v>
      </c>
      <c r="B727" s="42">
        <v>1.0</v>
      </c>
      <c r="C727" s="42">
        <v>26.0</v>
      </c>
      <c r="D727" s="42">
        <v>18.0</v>
      </c>
      <c r="E727" s="42">
        <v>3.0</v>
      </c>
      <c r="F727" s="42">
        <v>6.0</v>
      </c>
      <c r="G727" s="43" t="str">
        <f>ifna(VLookup(V727,Shiny!B:C, 2, 0),"")</f>
        <v/>
      </c>
      <c r="H727" s="64" t="s">
        <v>667</v>
      </c>
      <c r="I727" s="65">
        <v>539.0</v>
      </c>
      <c r="J727" s="47">
        <f>IFNA(VLOOKUP(V727,'Imported Index'!A:B,2,0),1)</f>
        <v>1</v>
      </c>
      <c r="K727" s="44"/>
      <c r="L727" s="44"/>
      <c r="M727" s="48" t="str">
        <f>ifna(IMAGE("https://pokejungle.net/sprites/typeico/"&amp;lower(VLookup(V727,Type!C:E, 2, 0)&amp;".png")),"")</f>
        <v/>
      </c>
      <c r="N727" s="48" t="str">
        <f>ifna(IMAGE("https://pokejungle.net/sprites/typeico/"&amp;lower(VLookup(V727,Type!C:E, 3, 0)&amp;".png")),"")</f>
        <v/>
      </c>
      <c r="O727" s="66"/>
      <c r="P727" s="66"/>
      <c r="Q727" s="49">
        <f>ifna(VLookup(V727, Dex!F:K, 3, 0),"")</f>
        <v>249</v>
      </c>
      <c r="R727" s="49" t="str">
        <f>ifna(VLookup(V727, Dex!F:K, 4, 0),"")</f>
        <v/>
      </c>
      <c r="S727" s="50" t="str">
        <f>ifna(VLookup(V727, Dex!F:K, 5, 0),"")</f>
        <v/>
      </c>
      <c r="T727" s="49" t="str">
        <f>ifna(VLookup(V727, Dex!F:K, 6, 0),"")</f>
        <v/>
      </c>
      <c r="U727" s="51" t="str">
        <f>ifna(VLookup(V727, Dex!F:L, 7, 0),"")</f>
        <v>H058</v>
      </c>
      <c r="V727" s="66" t="str">
        <f t="shared" si="1"/>
        <v>sawk</v>
      </c>
    </row>
    <row r="728" ht="31.5" customHeight="1">
      <c r="A728" s="52">
        <v>727.0</v>
      </c>
      <c r="B728" s="52">
        <v>1.0</v>
      </c>
      <c r="C728" s="52">
        <v>26.0</v>
      </c>
      <c r="D728" s="52">
        <v>19.0</v>
      </c>
      <c r="E728" s="52">
        <v>4.0</v>
      </c>
      <c r="F728" s="52">
        <v>1.0</v>
      </c>
      <c r="G728" s="53" t="str">
        <f>ifna(VLookup(V728,Shiny!B:C, 2, 0),"")</f>
        <v/>
      </c>
      <c r="H728" s="54" t="s">
        <v>668</v>
      </c>
      <c r="I728" s="55">
        <v>540.0</v>
      </c>
      <c r="J728" s="56">
        <f>IFNA(VLOOKUP(V728,'Imported Index'!A:B,2,0),1)</f>
        <v>1</v>
      </c>
      <c r="K728" s="58"/>
      <c r="L728" s="58"/>
      <c r="M728" s="59" t="str">
        <f>ifna(IMAGE("https://pokejungle.net/sprites/typeico/"&amp;lower(VLookup(V728,Type!C:E, 2, 0)&amp;".png")),"")</f>
        <v/>
      </c>
      <c r="N728" s="59" t="str">
        <f>ifna(IMAGE("https://pokejungle.net/sprites/typeico/"&amp;lower(VLookup(V728,Type!C:E, 3, 0)&amp;".png")),"")</f>
        <v/>
      </c>
      <c r="O728" s="60"/>
      <c r="P728" s="60"/>
      <c r="Q728" s="61" t="str">
        <f>ifna(VLookup(V728, Dex!F:K, 3, 0),"")</f>
        <v/>
      </c>
      <c r="R728" s="61" t="str">
        <f>ifna(VLookup(V728, Dex!F:K, 4, 0),"")</f>
        <v/>
      </c>
      <c r="S728" s="62" t="str">
        <f>ifna(VLookup(V728, Dex!F:K, 5, 0),"")</f>
        <v/>
      </c>
      <c r="T728" s="61" t="str">
        <f>ifna(VLookup(V728, Dex!F:K, 6, 0),"")</f>
        <v>K013</v>
      </c>
      <c r="U728" s="63" t="str">
        <f>ifna(VLookup(V728, Dex!F:L, 7, 0),"")</f>
        <v/>
      </c>
      <c r="V728" s="60" t="str">
        <f t="shared" si="1"/>
        <v>sewaddle</v>
      </c>
    </row>
    <row r="729" ht="31.5" customHeight="1">
      <c r="A729" s="42">
        <v>728.0</v>
      </c>
      <c r="B729" s="42">
        <v>1.0</v>
      </c>
      <c r="C729" s="42">
        <v>26.0</v>
      </c>
      <c r="D729" s="42">
        <v>20.0</v>
      </c>
      <c r="E729" s="42">
        <v>4.0</v>
      </c>
      <c r="F729" s="42">
        <v>2.0</v>
      </c>
      <c r="G729" s="43" t="str">
        <f>ifna(VLookup(V729,Shiny!B:C, 2, 0),"")</f>
        <v/>
      </c>
      <c r="H729" s="64" t="s">
        <v>669</v>
      </c>
      <c r="I729" s="65">
        <v>541.0</v>
      </c>
      <c r="J729" s="47">
        <f>IFNA(VLOOKUP(V729,'Imported Index'!A:B,2,0),1)</f>
        <v>1</v>
      </c>
      <c r="K729" s="44"/>
      <c r="L729" s="44"/>
      <c r="M729" s="48" t="str">
        <f>ifna(IMAGE("https://pokejungle.net/sprites/typeico/"&amp;lower(VLookup(V729,Type!C:E, 2, 0)&amp;".png")),"")</f>
        <v/>
      </c>
      <c r="N729" s="48" t="str">
        <f>ifna(IMAGE("https://pokejungle.net/sprites/typeico/"&amp;lower(VLookup(V729,Type!C:E, 3, 0)&amp;".png")),"")</f>
        <v/>
      </c>
      <c r="O729" s="66"/>
      <c r="P729" s="66"/>
      <c r="Q729" s="49" t="str">
        <f>ifna(VLookup(V729, Dex!F:K, 3, 0),"")</f>
        <v/>
      </c>
      <c r="R729" s="49" t="str">
        <f>ifna(VLookup(V729, Dex!F:K, 4, 0),"")</f>
        <v/>
      </c>
      <c r="S729" s="50" t="str">
        <f>ifna(VLookup(V729, Dex!F:K, 5, 0),"")</f>
        <v/>
      </c>
      <c r="T729" s="49" t="str">
        <f>ifna(VLookup(V729, Dex!F:K, 6, 0),"")</f>
        <v>K014</v>
      </c>
      <c r="U729" s="51" t="str">
        <f>ifna(VLookup(V729, Dex!F:L, 7, 0),"")</f>
        <v/>
      </c>
      <c r="V729" s="66" t="str">
        <f t="shared" si="1"/>
        <v>swadloon</v>
      </c>
    </row>
    <row r="730" ht="31.5" customHeight="1">
      <c r="A730" s="52">
        <v>729.0</v>
      </c>
      <c r="B730" s="52">
        <v>1.0</v>
      </c>
      <c r="C730" s="52">
        <v>26.0</v>
      </c>
      <c r="D730" s="52">
        <v>21.0</v>
      </c>
      <c r="E730" s="52">
        <v>4.0</v>
      </c>
      <c r="F730" s="52">
        <v>3.0</v>
      </c>
      <c r="G730" s="53" t="str">
        <f>ifna(VLookup(V730,Shiny!B:C, 2, 0),"")</f>
        <v/>
      </c>
      <c r="H730" s="54" t="s">
        <v>670</v>
      </c>
      <c r="I730" s="55">
        <v>542.0</v>
      </c>
      <c r="J730" s="56">
        <f>IFNA(VLOOKUP(V730,'Imported Index'!A:B,2,0),1)</f>
        <v>1</v>
      </c>
      <c r="K730" s="58"/>
      <c r="L730" s="58"/>
      <c r="M730" s="59" t="str">
        <f>ifna(IMAGE("https://pokejungle.net/sprites/typeico/"&amp;lower(VLookup(V730,Type!C:E, 2, 0)&amp;".png")),"")</f>
        <v/>
      </c>
      <c r="N730" s="59" t="str">
        <f>ifna(IMAGE("https://pokejungle.net/sprites/typeico/"&amp;lower(VLookup(V730,Type!C:E, 3, 0)&amp;".png")),"")</f>
        <v/>
      </c>
      <c r="O730" s="60"/>
      <c r="P730" s="60"/>
      <c r="Q730" s="61" t="str">
        <f>ifna(VLookup(V730, Dex!F:K, 3, 0),"")</f>
        <v/>
      </c>
      <c r="R730" s="61" t="str">
        <f>ifna(VLookup(V730, Dex!F:K, 4, 0),"")</f>
        <v/>
      </c>
      <c r="S730" s="62" t="str">
        <f>ifna(VLookup(V730, Dex!F:K, 5, 0),"")</f>
        <v/>
      </c>
      <c r="T730" s="61" t="str">
        <f>ifna(VLookup(V730, Dex!F:K, 6, 0),"")</f>
        <v>K015</v>
      </c>
      <c r="U730" s="63" t="str">
        <f>ifna(VLookup(V730, Dex!F:L, 7, 0),"")</f>
        <v/>
      </c>
      <c r="V730" s="60" t="str">
        <f t="shared" si="1"/>
        <v>leavanny</v>
      </c>
    </row>
    <row r="731" ht="31.5" customHeight="1">
      <c r="A731" s="42">
        <v>730.0</v>
      </c>
      <c r="B731" s="42">
        <v>1.0</v>
      </c>
      <c r="C731" s="42">
        <v>26.0</v>
      </c>
      <c r="D731" s="42">
        <v>22.0</v>
      </c>
      <c r="E731" s="42">
        <v>4.0</v>
      </c>
      <c r="F731" s="42">
        <v>4.0</v>
      </c>
      <c r="G731" s="43" t="str">
        <f>ifna(VLookup(V731,Shiny!B:C, 2, 0),"")</f>
        <v/>
      </c>
      <c r="H731" s="64" t="s">
        <v>671</v>
      </c>
      <c r="I731" s="65">
        <v>543.0</v>
      </c>
      <c r="J731" s="47">
        <f>IFNA(VLOOKUP(V731,'Imported Index'!A:B,2,0),1)</f>
        <v>1</v>
      </c>
      <c r="K731" s="44"/>
      <c r="L731" s="44"/>
      <c r="M731" s="48" t="str">
        <f>ifna(IMAGE("https://pokejungle.net/sprites/typeico/"&amp;lower(VLookup(V731,Type!C:E, 2, 0)&amp;".png")),"")</f>
        <v/>
      </c>
      <c r="N731" s="48" t="str">
        <f>ifna(IMAGE("https://pokejungle.net/sprites/typeico/"&amp;lower(VLookup(V731,Type!C:E, 3, 0)&amp;".png")),"")</f>
        <v/>
      </c>
      <c r="O731" s="66"/>
      <c r="P731" s="66"/>
      <c r="Q731" s="49" t="str">
        <f>ifna(VLookup(V731, Dex!F:K, 3, 0),"")</f>
        <v>A074</v>
      </c>
      <c r="R731" s="49" t="str">
        <f>ifna(VLookup(V731, Dex!F:K, 4, 0),"")</f>
        <v/>
      </c>
      <c r="S731" s="50" t="str">
        <f>ifna(VLookup(V731, Dex!F:K, 5, 0),"")</f>
        <v/>
      </c>
      <c r="T731" s="49" t="str">
        <f>ifna(VLookup(V731, Dex!F:K, 6, 0),"")</f>
        <v/>
      </c>
      <c r="U731" s="51">
        <f>ifna(VLookup(V731, Dex!F:L, 7, 0),"")</f>
        <v>68</v>
      </c>
      <c r="V731" s="66" t="str">
        <f t="shared" si="1"/>
        <v>venipede</v>
      </c>
    </row>
    <row r="732" ht="31.5" customHeight="1">
      <c r="A732" s="52">
        <v>731.0</v>
      </c>
      <c r="B732" s="52">
        <v>1.0</v>
      </c>
      <c r="C732" s="52">
        <v>26.0</v>
      </c>
      <c r="D732" s="52">
        <v>23.0</v>
      </c>
      <c r="E732" s="52">
        <v>4.0</v>
      </c>
      <c r="F732" s="52">
        <v>5.0</v>
      </c>
      <c r="G732" s="53" t="str">
        <f>ifna(VLookup(V732,Shiny!B:C, 2, 0),"")</f>
        <v/>
      </c>
      <c r="H732" s="54" t="s">
        <v>672</v>
      </c>
      <c r="I732" s="55">
        <v>544.0</v>
      </c>
      <c r="J732" s="56">
        <f>IFNA(VLOOKUP(V732,'Imported Index'!A:B,2,0),1)</f>
        <v>1</v>
      </c>
      <c r="K732" s="58"/>
      <c r="L732" s="58"/>
      <c r="M732" s="59" t="str">
        <f>ifna(IMAGE("https://pokejungle.net/sprites/typeico/"&amp;lower(VLookup(V732,Type!C:E, 2, 0)&amp;".png")),"")</f>
        <v/>
      </c>
      <c r="N732" s="59" t="str">
        <f>ifna(IMAGE("https://pokejungle.net/sprites/typeico/"&amp;lower(VLookup(V732,Type!C:E, 3, 0)&amp;".png")),"")</f>
        <v/>
      </c>
      <c r="O732" s="60"/>
      <c r="P732" s="60"/>
      <c r="Q732" s="61" t="str">
        <f>ifna(VLookup(V732, Dex!F:K, 3, 0),"")</f>
        <v>A075</v>
      </c>
      <c r="R732" s="61" t="str">
        <f>ifna(VLookup(V732, Dex!F:K, 4, 0),"")</f>
        <v/>
      </c>
      <c r="S732" s="62" t="str">
        <f>ifna(VLookup(V732, Dex!F:K, 5, 0),"")</f>
        <v/>
      </c>
      <c r="T732" s="61" t="str">
        <f>ifna(VLookup(V732, Dex!F:K, 6, 0),"")</f>
        <v/>
      </c>
      <c r="U732" s="63">
        <f>ifna(VLookup(V732, Dex!F:L, 7, 0),"")</f>
        <v>69</v>
      </c>
      <c r="V732" s="60" t="str">
        <f t="shared" si="1"/>
        <v>whirlipede</v>
      </c>
    </row>
    <row r="733" ht="31.5" customHeight="1">
      <c r="A733" s="42">
        <v>732.0</v>
      </c>
      <c r="B733" s="42">
        <v>1.0</v>
      </c>
      <c r="C733" s="42">
        <v>26.0</v>
      </c>
      <c r="D733" s="42">
        <v>24.0</v>
      </c>
      <c r="E733" s="42">
        <v>4.0</v>
      </c>
      <c r="F733" s="42">
        <v>6.0</v>
      </c>
      <c r="G733" s="43" t="str">
        <f>ifna(VLookup(V733,Shiny!B:C, 2, 0),"")</f>
        <v/>
      </c>
      <c r="H733" s="64" t="s">
        <v>673</v>
      </c>
      <c r="I733" s="65">
        <v>545.0</v>
      </c>
      <c r="J733" s="47">
        <f>IFNA(VLOOKUP(V733,'Imported Index'!A:B,2,0),1)</f>
        <v>1</v>
      </c>
      <c r="K733" s="44"/>
      <c r="L733" s="44"/>
      <c r="M733" s="48" t="str">
        <f>ifna(IMAGE("https://pokejungle.net/sprites/typeico/"&amp;lower(VLookup(V733,Type!C:E, 2, 0)&amp;".png")),"")</f>
        <v/>
      </c>
      <c r="N733" s="48" t="str">
        <f>ifna(IMAGE("https://pokejungle.net/sprites/typeico/"&amp;lower(VLookup(V733,Type!C:E, 3, 0)&amp;".png")),"")</f>
        <v/>
      </c>
      <c r="O733" s="66"/>
      <c r="P733" s="66"/>
      <c r="Q733" s="49" t="str">
        <f>ifna(VLookup(V733, Dex!F:K, 3, 0),"")</f>
        <v>A076</v>
      </c>
      <c r="R733" s="49" t="str">
        <f>ifna(VLookup(V733, Dex!F:K, 4, 0),"")</f>
        <v/>
      </c>
      <c r="S733" s="50" t="str">
        <f>ifna(VLookup(V733, Dex!F:K, 5, 0),"")</f>
        <v/>
      </c>
      <c r="T733" s="49" t="str">
        <f>ifna(VLookup(V733, Dex!F:K, 6, 0),"")</f>
        <v/>
      </c>
      <c r="U733" s="51">
        <f>ifna(VLookup(V733, Dex!F:L, 7, 0),"")</f>
        <v>70</v>
      </c>
      <c r="V733" s="66" t="str">
        <f t="shared" si="1"/>
        <v>scolipede</v>
      </c>
    </row>
    <row r="734" ht="31.5" customHeight="1">
      <c r="A734" s="52">
        <v>733.0</v>
      </c>
      <c r="B734" s="52">
        <v>1.0</v>
      </c>
      <c r="C734" s="52">
        <v>26.0</v>
      </c>
      <c r="D734" s="52">
        <v>25.0</v>
      </c>
      <c r="E734" s="52">
        <v>5.0</v>
      </c>
      <c r="F734" s="52">
        <v>1.0</v>
      </c>
      <c r="G734" s="53" t="str">
        <f>ifna(VLookup(V734,Shiny!B:C, 2, 0),"")</f>
        <v/>
      </c>
      <c r="H734" s="54" t="s">
        <v>674</v>
      </c>
      <c r="I734" s="55">
        <v>546.0</v>
      </c>
      <c r="J734" s="56">
        <f>IFNA(VLOOKUP(V734,'Imported Index'!A:B,2,0),1)</f>
        <v>1</v>
      </c>
      <c r="K734" s="58"/>
      <c r="L734" s="58"/>
      <c r="M734" s="59" t="str">
        <f>ifna(IMAGE("https://pokejungle.net/sprites/typeico/"&amp;lower(VLookup(V734,Type!C:E, 2, 0)&amp;".png")),"")</f>
        <v/>
      </c>
      <c r="N734" s="59" t="str">
        <f>ifna(IMAGE("https://pokejungle.net/sprites/typeico/"&amp;lower(VLookup(V734,Type!C:E, 3, 0)&amp;".png")),"")</f>
        <v/>
      </c>
      <c r="O734" s="60"/>
      <c r="P734" s="60"/>
      <c r="Q734" s="61">
        <f>ifna(VLookup(V734, Dex!F:K, 3, 0),"")</f>
        <v>262</v>
      </c>
      <c r="R734" s="61" t="str">
        <f>ifna(VLookup(V734, Dex!F:K, 4, 0),"")</f>
        <v/>
      </c>
      <c r="S734" s="62" t="str">
        <f>ifna(VLookup(V734, Dex!F:K, 5, 0),"")</f>
        <v/>
      </c>
      <c r="T734" s="61" t="str">
        <f>ifna(VLookup(V734, Dex!F:K, 6, 0),"")</f>
        <v>B056</v>
      </c>
      <c r="U734" s="63" t="str">
        <f>ifna(VLookup(V734, Dex!F:L, 7, 0),"")</f>
        <v/>
      </c>
      <c r="V734" s="60" t="str">
        <f t="shared" si="1"/>
        <v>cottonee</v>
      </c>
    </row>
    <row r="735" ht="31.5" customHeight="1">
      <c r="A735" s="42">
        <v>734.0</v>
      </c>
      <c r="B735" s="42">
        <v>1.0</v>
      </c>
      <c r="C735" s="42">
        <v>26.0</v>
      </c>
      <c r="D735" s="42">
        <v>26.0</v>
      </c>
      <c r="E735" s="42">
        <v>5.0</v>
      </c>
      <c r="F735" s="42">
        <v>2.0</v>
      </c>
      <c r="G735" s="43" t="str">
        <f>ifna(VLookup(V735,Shiny!B:C, 2, 0),"")</f>
        <v/>
      </c>
      <c r="H735" s="64" t="s">
        <v>675</v>
      </c>
      <c r="I735" s="65">
        <v>547.0</v>
      </c>
      <c r="J735" s="47">
        <f>IFNA(VLOOKUP(V735,'Imported Index'!A:B,2,0),1)</f>
        <v>1</v>
      </c>
      <c r="K735" s="44"/>
      <c r="L735" s="44"/>
      <c r="M735" s="48" t="str">
        <f>ifna(IMAGE("https://pokejungle.net/sprites/typeico/"&amp;lower(VLookup(V735,Type!C:E, 2, 0)&amp;".png")),"")</f>
        <v/>
      </c>
      <c r="N735" s="48" t="str">
        <f>ifna(IMAGE("https://pokejungle.net/sprites/typeico/"&amp;lower(VLookup(V735,Type!C:E, 3, 0)&amp;".png")),"")</f>
        <v/>
      </c>
      <c r="O735" s="66"/>
      <c r="P735" s="66"/>
      <c r="Q735" s="49">
        <f>ifna(VLookup(V735, Dex!F:K, 3, 0),"")</f>
        <v>263</v>
      </c>
      <c r="R735" s="49" t="str">
        <f>ifna(VLookup(V735, Dex!F:K, 4, 0),"")</f>
        <v/>
      </c>
      <c r="S735" s="50" t="str">
        <f>ifna(VLookup(V735, Dex!F:K, 5, 0),"")</f>
        <v/>
      </c>
      <c r="T735" s="49" t="str">
        <f>ifna(VLookup(V735, Dex!F:K, 6, 0),"")</f>
        <v>B057</v>
      </c>
      <c r="U735" s="51" t="str">
        <f>ifna(VLookup(V735, Dex!F:L, 7, 0),"")</f>
        <v/>
      </c>
      <c r="V735" s="66" t="str">
        <f t="shared" si="1"/>
        <v>whimsicott</v>
      </c>
    </row>
    <row r="736" ht="31.5" customHeight="1">
      <c r="A736" s="52">
        <v>735.0</v>
      </c>
      <c r="B736" s="52">
        <v>1.0</v>
      </c>
      <c r="C736" s="52">
        <v>26.0</v>
      </c>
      <c r="D736" s="52">
        <v>27.0</v>
      </c>
      <c r="E736" s="52">
        <v>5.0</v>
      </c>
      <c r="F736" s="52">
        <v>3.0</v>
      </c>
      <c r="G736" s="53" t="str">
        <f>ifna(VLookup(V736,Shiny!B:C, 2, 0),"")</f>
        <v/>
      </c>
      <c r="H736" s="54" t="s">
        <v>676</v>
      </c>
      <c r="I736" s="55">
        <v>548.0</v>
      </c>
      <c r="J736" s="56">
        <f>IFNA(VLOOKUP(V736,'Imported Index'!A:B,2,0),1)</f>
        <v>1</v>
      </c>
      <c r="K736" s="68"/>
      <c r="L736" s="58"/>
      <c r="M736" s="59" t="str">
        <f>ifna(IMAGE("https://pokejungle.net/sprites/typeico/"&amp;lower(VLookup(V736,Type!C:E, 2, 0)&amp;".png")),"")</f>
        <v/>
      </c>
      <c r="N736" s="59" t="str">
        <f>ifna(IMAGE("https://pokejungle.net/sprites/typeico/"&amp;lower(VLookup(V736,Type!C:E, 3, 0)&amp;".png")),"")</f>
        <v/>
      </c>
      <c r="O736" s="60"/>
      <c r="P736" s="60"/>
      <c r="Q736" s="61" t="str">
        <f>ifna(VLookup(V736, Dex!F:K, 3, 0),"")</f>
        <v>A201</v>
      </c>
      <c r="R736" s="61" t="str">
        <f>ifna(VLookup(V736, Dex!F:K, 4, 0),"")</f>
        <v/>
      </c>
      <c r="S736" s="62">
        <f>ifna(VLookup(V736, Dex!F:K, 5, 0),"")</f>
        <v>93</v>
      </c>
      <c r="T736" s="61" t="str">
        <f>ifna(VLookup(V736, Dex!F:K, 6, 0),"")</f>
        <v>P104</v>
      </c>
      <c r="U736" s="63" t="str">
        <f>ifna(VLookup(V736, Dex!F:L, 7, 0),"")</f>
        <v/>
      </c>
      <c r="V736" s="60" t="str">
        <f t="shared" si="1"/>
        <v>petilil</v>
      </c>
    </row>
    <row r="737" ht="31.5" customHeight="1">
      <c r="A737" s="42">
        <v>736.0</v>
      </c>
      <c r="B737" s="42">
        <v>1.0</v>
      </c>
      <c r="C737" s="42">
        <v>26.0</v>
      </c>
      <c r="D737" s="42">
        <v>28.0</v>
      </c>
      <c r="E737" s="42">
        <v>5.0</v>
      </c>
      <c r="F737" s="42">
        <v>4.0</v>
      </c>
      <c r="G737" s="43" t="str">
        <f>ifna(VLookup(V737,Shiny!B:C, 2, 0),"")</f>
        <v/>
      </c>
      <c r="H737" s="64" t="s">
        <v>677</v>
      </c>
      <c r="I737" s="65">
        <v>549.0</v>
      </c>
      <c r="J737" s="47">
        <f>IFNA(VLOOKUP(V737,'Imported Index'!A:B,2,0),1)</f>
        <v>1</v>
      </c>
      <c r="K737" s="69"/>
      <c r="L737" s="44" t="s">
        <v>97</v>
      </c>
      <c r="M737" s="48" t="str">
        <f>ifna(IMAGE("https://pokejungle.net/sprites/typeico/"&amp;lower(VLookup(V737,Type!C:E, 2, 0)&amp;".png")),"")</f>
        <v/>
      </c>
      <c r="N737" s="48" t="str">
        <f>ifna(IMAGE("https://pokejungle.net/sprites/typeico/"&amp;lower(VLookup(V737,Type!C:E, 3, 0)&amp;".png")),"")</f>
        <v/>
      </c>
      <c r="O737" s="66"/>
      <c r="P737" s="66"/>
      <c r="Q737" s="49" t="str">
        <f>ifna(VLookup(V737, Dex!F:K, 3, 0),"")</f>
        <v>A202</v>
      </c>
      <c r="R737" s="49" t="str">
        <f>ifna(VLookup(V737, Dex!F:K, 4, 0),"")</f>
        <v/>
      </c>
      <c r="S737" s="50" t="str">
        <f>ifna(VLookup(V737, Dex!F:K, 5, 0),"")</f>
        <v/>
      </c>
      <c r="T737" s="49" t="str">
        <f>ifna(VLookup(V737, Dex!F:K, 6, 0),"")</f>
        <v>P105</v>
      </c>
      <c r="U737" s="51" t="str">
        <f>ifna(VLookup(V737, Dex!F:L, 7, 0),"")</f>
        <v/>
      </c>
      <c r="V737" s="66" t="str">
        <f t="shared" si="1"/>
        <v>lilligant</v>
      </c>
    </row>
    <row r="738" ht="31.5" customHeight="1">
      <c r="A738" s="52">
        <v>737.0</v>
      </c>
      <c r="B738" s="52">
        <v>1.0</v>
      </c>
      <c r="C738" s="52">
        <v>26.0</v>
      </c>
      <c r="D738" s="52">
        <v>29.0</v>
      </c>
      <c r="E738" s="52">
        <v>5.0</v>
      </c>
      <c r="F738" s="52">
        <v>5.0</v>
      </c>
      <c r="G738" s="53" t="str">
        <f>ifna(VLookup(V738,Shiny!B:C, 2, 0),"")</f>
        <v/>
      </c>
      <c r="H738" s="54" t="s">
        <v>677</v>
      </c>
      <c r="I738" s="55">
        <v>549.0</v>
      </c>
      <c r="J738" s="56">
        <f>IFNA(VLOOKUP(V738,'Imported Index'!A:B,2,0),1)</f>
        <v>1</v>
      </c>
      <c r="K738" s="68"/>
      <c r="L738" s="57" t="s">
        <v>139</v>
      </c>
      <c r="M738" s="59" t="str">
        <f>ifna(IMAGE("https://pokejungle.net/sprites/typeico/"&amp;lower(VLookup(V738,Type!C:E, 2, 0)&amp;".png")),"")</f>
        <v/>
      </c>
      <c r="N738" s="59" t="str">
        <f>ifna(IMAGE("https://pokejungle.net/sprites/typeico/"&amp;lower(VLookup(V738,Type!C:E, 3, 0)&amp;".png")),"")</f>
        <v/>
      </c>
      <c r="O738" s="52">
        <v>-1.0</v>
      </c>
      <c r="P738" s="60"/>
      <c r="Q738" s="61" t="str">
        <f>ifna(VLookup(V738, Dex!F:K, 3, 0),"")</f>
        <v/>
      </c>
      <c r="R738" s="61" t="str">
        <f>ifna(VLookup(V738, Dex!F:K, 4, 0),"")</f>
        <v/>
      </c>
      <c r="S738" s="62">
        <f>ifna(VLookup(V738, Dex!F:K, 5, 0),"")</f>
        <v>94</v>
      </c>
      <c r="T738" s="61" t="str">
        <f>ifna(VLookup(V738, Dex!F:K, 6, 0),"")</f>
        <v>P105</v>
      </c>
      <c r="U738" s="63" t="str">
        <f>ifna(VLookup(V738, Dex!F:L, 7, 0),"")</f>
        <v/>
      </c>
      <c r="V738" s="60" t="str">
        <f t="shared" si="1"/>
        <v>lilligant-1</v>
      </c>
    </row>
    <row r="739" ht="31.5" customHeight="1">
      <c r="A739" s="42">
        <v>738.0</v>
      </c>
      <c r="B739" s="42">
        <v>1.0</v>
      </c>
      <c r="C739" s="42">
        <v>26.0</v>
      </c>
      <c r="D739" s="42">
        <v>30.0</v>
      </c>
      <c r="E739" s="42">
        <v>5.0</v>
      </c>
      <c r="F739" s="42">
        <v>6.0</v>
      </c>
      <c r="G739" s="43" t="str">
        <f>ifna(VLookup(V739,Shiny!B:C, 2, 0),"")</f>
        <v/>
      </c>
      <c r="H739" s="64" t="s">
        <v>678</v>
      </c>
      <c r="I739" s="65">
        <v>550.0</v>
      </c>
      <c r="J739" s="47">
        <f>IFNA(VLOOKUP(V739,'Imported Index'!A:B,2,0),1)</f>
        <v>1</v>
      </c>
      <c r="K739" s="69"/>
      <c r="L739" s="44" t="s">
        <v>679</v>
      </c>
      <c r="M739" s="48" t="str">
        <f>ifna(IMAGE("https://pokejungle.net/sprites/typeico/"&amp;lower(VLookup(V739,Type!C:E, 2, 0)&amp;".png")),"")</f>
        <v/>
      </c>
      <c r="N739" s="48" t="str">
        <f>ifna(IMAGE("https://pokejungle.net/sprites/typeico/"&amp;lower(VLookup(V739,Type!C:E, 3, 0)&amp;".png")),"")</f>
        <v/>
      </c>
      <c r="O739" s="66"/>
      <c r="P739" s="66"/>
      <c r="Q739" s="49">
        <f>ifna(VLookup(V739, Dex!F:K, 3, 0),"")</f>
        <v>154</v>
      </c>
      <c r="R739" s="49" t="str">
        <f>ifna(VLookup(V739, Dex!F:K, 4, 0),"")</f>
        <v/>
      </c>
      <c r="S739" s="50" t="str">
        <f>ifna(VLookup(V739, Dex!F:K, 5, 0),"")</f>
        <v/>
      </c>
      <c r="T739" s="49" t="str">
        <f>ifna(VLookup(V739, Dex!F:K, 6, 0),"")</f>
        <v>P138</v>
      </c>
      <c r="U739" s="51" t="str">
        <f>ifna(VLookup(V739, Dex!F:L, 7, 0),"")</f>
        <v/>
      </c>
      <c r="V739" s="66" t="str">
        <f t="shared" si="1"/>
        <v>basculin</v>
      </c>
    </row>
    <row r="740" ht="31.5" customHeight="1">
      <c r="A740" s="52">
        <v>739.0</v>
      </c>
      <c r="B740" s="52">
        <v>1.0</v>
      </c>
      <c r="C740" s="52">
        <v>27.0</v>
      </c>
      <c r="D740" s="52">
        <v>1.0</v>
      </c>
      <c r="E740" s="52">
        <v>1.0</v>
      </c>
      <c r="F740" s="52">
        <v>1.0</v>
      </c>
      <c r="G740" s="53" t="str">
        <f>ifna(VLookup(V740,Shiny!B:C, 2, 0),"")</f>
        <v/>
      </c>
      <c r="H740" s="54" t="s">
        <v>678</v>
      </c>
      <c r="I740" s="55">
        <v>550.0</v>
      </c>
      <c r="J740" s="56">
        <f>IFNA(VLOOKUP(V740,'Imported Index'!A:B,2,0),1)</f>
        <v>1</v>
      </c>
      <c r="K740" s="68"/>
      <c r="L740" s="58" t="s">
        <v>680</v>
      </c>
      <c r="M740" s="59" t="str">
        <f>ifna(IMAGE("https://pokejungle.net/sprites/typeico/"&amp;lower(VLookup(V740,Type!C:E, 2, 0)&amp;".png")),"")</f>
        <v/>
      </c>
      <c r="N740" s="59" t="str">
        <f>ifna(IMAGE("https://pokejungle.net/sprites/typeico/"&amp;lower(VLookup(V740,Type!C:E, 3, 0)&amp;".png")),"")</f>
        <v/>
      </c>
      <c r="O740" s="52">
        <v>-1.0</v>
      </c>
      <c r="P740" s="60"/>
      <c r="Q740" s="61">
        <f>ifna(VLookup(V740, Dex!F:K, 3, 0),"")</f>
        <v>154</v>
      </c>
      <c r="R740" s="61" t="str">
        <f>ifna(VLookup(V740, Dex!F:K, 4, 0),"")</f>
        <v/>
      </c>
      <c r="S740" s="62" t="str">
        <f>ifna(VLookup(V740, Dex!F:K, 5, 0),"")</f>
        <v/>
      </c>
      <c r="T740" s="61" t="str">
        <f>ifna(VLookup(V740, Dex!F:K, 6, 0),"")</f>
        <v>P138</v>
      </c>
      <c r="U740" s="63" t="str">
        <f>ifna(VLookup(V740, Dex!F:L, 7, 0),"")</f>
        <v/>
      </c>
      <c r="V740" s="60" t="str">
        <f t="shared" si="1"/>
        <v>basculin-1</v>
      </c>
    </row>
    <row r="741" ht="31.5" customHeight="1">
      <c r="A741" s="42">
        <v>740.0</v>
      </c>
      <c r="B741" s="42">
        <v>1.0</v>
      </c>
      <c r="C741" s="42">
        <v>27.0</v>
      </c>
      <c r="D741" s="42">
        <v>2.0</v>
      </c>
      <c r="E741" s="42">
        <v>1.0</v>
      </c>
      <c r="F741" s="42">
        <v>2.0</v>
      </c>
      <c r="G741" s="43" t="str">
        <f>ifna(VLookup(V741,Shiny!B:C, 2, 0),"")</f>
        <v/>
      </c>
      <c r="H741" s="64" t="s">
        <v>678</v>
      </c>
      <c r="I741" s="65">
        <v>550.0</v>
      </c>
      <c r="J741" s="47">
        <f>IFNA(VLOOKUP(V741,'Imported Index'!A:B,2,0),1)</f>
        <v>1</v>
      </c>
      <c r="K741" s="69"/>
      <c r="L741" s="44" t="s">
        <v>681</v>
      </c>
      <c r="M741" s="48" t="str">
        <f>ifna(IMAGE("https://pokejungle.net/sprites/typeico/"&amp;lower(VLookup(V741,Type!C:E, 2, 0)&amp;".png")),"")</f>
        <v/>
      </c>
      <c r="N741" s="48" t="str">
        <f>ifna(IMAGE("https://pokejungle.net/sprites/typeico/"&amp;lower(VLookup(V741,Type!C:E, 3, 0)&amp;".png")),"")</f>
        <v/>
      </c>
      <c r="O741" s="42">
        <v>-2.0</v>
      </c>
      <c r="P741" s="66"/>
      <c r="Q741" s="49">
        <f>ifna(VLookup(V741, Dex!F:K, 3, 0),"")</f>
        <v>154</v>
      </c>
      <c r="R741" s="49" t="str">
        <f>ifna(VLookup(V741, Dex!F:K, 4, 0),"")</f>
        <v/>
      </c>
      <c r="S741" s="50">
        <f>ifna(VLookup(V741, Dex!F:K, 5, 0),"")</f>
        <v>166</v>
      </c>
      <c r="T741" s="49" t="str">
        <f>ifna(VLookup(V741, Dex!F:K, 6, 0),"")</f>
        <v>K194</v>
      </c>
      <c r="U741" s="51" t="str">
        <f>ifna(VLookup(V741, Dex!F:L, 7, 0),"")</f>
        <v/>
      </c>
      <c r="V741" s="66" t="str">
        <f t="shared" si="1"/>
        <v>basculin-2</v>
      </c>
    </row>
    <row r="742" ht="31.5" customHeight="1">
      <c r="A742" s="52">
        <v>741.0</v>
      </c>
      <c r="B742" s="52">
        <v>1.0</v>
      </c>
      <c r="C742" s="52">
        <v>27.0</v>
      </c>
      <c r="D742" s="52">
        <v>3.0</v>
      </c>
      <c r="E742" s="52">
        <v>1.0</v>
      </c>
      <c r="F742" s="52">
        <v>3.0</v>
      </c>
      <c r="G742" s="53" t="str">
        <f>ifna(VLookup(V742,Shiny!B:C, 2, 0),"")</f>
        <v/>
      </c>
      <c r="H742" s="54" t="s">
        <v>682</v>
      </c>
      <c r="I742" s="55">
        <v>551.0</v>
      </c>
      <c r="J742" s="56">
        <f>IFNA(VLOOKUP(V742,'Imported Index'!A:B,2,0),1)</f>
        <v>1</v>
      </c>
      <c r="K742" s="68"/>
      <c r="L742" s="58"/>
      <c r="M742" s="59" t="str">
        <f>ifna(IMAGE("https://pokejungle.net/sprites/typeico/"&amp;lower(VLookup(V742,Type!C:E, 2, 0)&amp;".png")),"")</f>
        <v/>
      </c>
      <c r="N742" s="59" t="str">
        <f>ifna(IMAGE("https://pokejungle.net/sprites/typeico/"&amp;lower(VLookup(V742,Type!C:E, 3, 0)&amp;".png")),"")</f>
        <v/>
      </c>
      <c r="O742" s="60"/>
      <c r="P742" s="60"/>
      <c r="Q742" s="61" t="str">
        <f>ifna(VLookup(V742, Dex!F:K, 3, 0),"")</f>
        <v>A176</v>
      </c>
      <c r="R742" s="61" t="str">
        <f>ifna(VLookup(V742, Dex!F:K, 4, 0),"")</f>
        <v/>
      </c>
      <c r="S742" s="62" t="str">
        <f>ifna(VLookup(V742, Dex!F:K, 5, 0),"")</f>
        <v/>
      </c>
      <c r="T742" s="61" t="str">
        <f>ifna(VLookup(V742, Dex!F:K, 6, 0),"")</f>
        <v>P267</v>
      </c>
      <c r="U742" s="63">
        <f>ifna(VLookup(V742, Dex!F:L, 7, 0),"")</f>
        <v>122</v>
      </c>
      <c r="V742" s="60" t="str">
        <f t="shared" si="1"/>
        <v>sandile</v>
      </c>
    </row>
    <row r="743" ht="31.5" customHeight="1">
      <c r="A743" s="42">
        <v>742.0</v>
      </c>
      <c r="B743" s="42">
        <v>1.0</v>
      </c>
      <c r="C743" s="42">
        <v>27.0</v>
      </c>
      <c r="D743" s="42">
        <v>4.0</v>
      </c>
      <c r="E743" s="42">
        <v>1.0</v>
      </c>
      <c r="F743" s="42">
        <v>4.0</v>
      </c>
      <c r="G743" s="43" t="str">
        <f>ifna(VLookup(V743,Shiny!B:C, 2, 0),"")</f>
        <v/>
      </c>
      <c r="H743" s="64" t="s">
        <v>683</v>
      </c>
      <c r="I743" s="65">
        <v>552.0</v>
      </c>
      <c r="J743" s="47">
        <f>IFNA(VLOOKUP(V743,'Imported Index'!A:B,2,0),1)</f>
        <v>1</v>
      </c>
      <c r="K743" s="69"/>
      <c r="L743" s="44"/>
      <c r="M743" s="48" t="str">
        <f>ifna(IMAGE("https://pokejungle.net/sprites/typeico/"&amp;lower(VLookup(V743,Type!C:E, 2, 0)&amp;".png")),"")</f>
        <v/>
      </c>
      <c r="N743" s="48" t="str">
        <f>ifna(IMAGE("https://pokejungle.net/sprites/typeico/"&amp;lower(VLookup(V743,Type!C:E, 3, 0)&amp;".png")),"")</f>
        <v/>
      </c>
      <c r="O743" s="66"/>
      <c r="P743" s="66"/>
      <c r="Q743" s="49" t="str">
        <f>ifna(VLookup(V743, Dex!F:K, 3, 0),"")</f>
        <v>A177</v>
      </c>
      <c r="R743" s="49" t="str">
        <f>ifna(VLookup(V743, Dex!F:K, 4, 0),"")</f>
        <v/>
      </c>
      <c r="S743" s="50" t="str">
        <f>ifna(VLookup(V743, Dex!F:K, 5, 0),"")</f>
        <v/>
      </c>
      <c r="T743" s="49" t="str">
        <f>ifna(VLookup(V743, Dex!F:K, 6, 0),"")</f>
        <v>P268</v>
      </c>
      <c r="U743" s="51">
        <f>ifna(VLookup(V743, Dex!F:L, 7, 0),"")</f>
        <v>123</v>
      </c>
      <c r="V743" s="66" t="str">
        <f t="shared" si="1"/>
        <v>krokorok</v>
      </c>
    </row>
    <row r="744" ht="31.5" customHeight="1">
      <c r="A744" s="52">
        <v>743.0</v>
      </c>
      <c r="B744" s="52">
        <v>1.0</v>
      </c>
      <c r="C744" s="52">
        <v>27.0</v>
      </c>
      <c r="D744" s="52">
        <v>5.0</v>
      </c>
      <c r="E744" s="52">
        <v>1.0</v>
      </c>
      <c r="F744" s="52">
        <v>5.0</v>
      </c>
      <c r="G744" s="53" t="str">
        <f>ifna(VLookup(V744,Shiny!B:C, 2, 0),"")</f>
        <v/>
      </c>
      <c r="H744" s="54" t="s">
        <v>684</v>
      </c>
      <c r="I744" s="55">
        <v>553.0</v>
      </c>
      <c r="J744" s="56">
        <f>IFNA(VLOOKUP(V744,'Imported Index'!A:B,2,0),1)</f>
        <v>1</v>
      </c>
      <c r="K744" s="68"/>
      <c r="L744" s="58"/>
      <c r="M744" s="59" t="str">
        <f>ifna(IMAGE("https://pokejungle.net/sprites/typeico/"&amp;lower(VLookup(V744,Type!C:E, 2, 0)&amp;".png")),"")</f>
        <v/>
      </c>
      <c r="N744" s="59" t="str">
        <f>ifna(IMAGE("https://pokejungle.net/sprites/typeico/"&amp;lower(VLookup(V744,Type!C:E, 3, 0)&amp;".png")),"")</f>
        <v/>
      </c>
      <c r="O744" s="60"/>
      <c r="P744" s="60"/>
      <c r="Q744" s="61" t="str">
        <f>ifna(VLookup(V744, Dex!F:K, 3, 0),"")</f>
        <v>A178</v>
      </c>
      <c r="R744" s="61" t="str">
        <f>ifna(VLookup(V744, Dex!F:K, 4, 0),"")</f>
        <v/>
      </c>
      <c r="S744" s="62" t="str">
        <f>ifna(VLookup(V744, Dex!F:K, 5, 0),"")</f>
        <v/>
      </c>
      <c r="T744" s="61" t="str">
        <f>ifna(VLookup(V744, Dex!F:K, 6, 0),"")</f>
        <v>P269</v>
      </c>
      <c r="U744" s="63">
        <f>ifna(VLookup(V744, Dex!F:L, 7, 0),"")</f>
        <v>124</v>
      </c>
      <c r="V744" s="60" t="str">
        <f t="shared" si="1"/>
        <v>krookodile</v>
      </c>
    </row>
    <row r="745" ht="31.5" customHeight="1">
      <c r="A745" s="42">
        <v>744.0</v>
      </c>
      <c r="B745" s="42">
        <v>1.0</v>
      </c>
      <c r="C745" s="42">
        <v>27.0</v>
      </c>
      <c r="D745" s="42">
        <v>6.0</v>
      </c>
      <c r="E745" s="42">
        <v>1.0</v>
      </c>
      <c r="F745" s="42">
        <v>6.0</v>
      </c>
      <c r="G745" s="43" t="str">
        <f>ifna(VLookup(V745,Shiny!B:C, 2, 0),"")</f>
        <v/>
      </c>
      <c r="H745" s="64" t="s">
        <v>685</v>
      </c>
      <c r="I745" s="65">
        <v>554.0</v>
      </c>
      <c r="J745" s="47">
        <f>IFNA(VLOOKUP(V745,'Imported Index'!A:B,2,0),1)</f>
        <v>1</v>
      </c>
      <c r="K745" s="44"/>
      <c r="L745" s="44" t="s">
        <v>97</v>
      </c>
      <c r="M745" s="48" t="str">
        <f>ifna(IMAGE("https://pokejungle.net/sprites/typeico/"&amp;lower(VLookup(V745,Type!C:E, 2, 0)&amp;".png")),"")</f>
        <v/>
      </c>
      <c r="N745" s="48" t="str">
        <f>ifna(IMAGE("https://pokejungle.net/sprites/typeico/"&amp;lower(VLookup(V745,Type!C:E, 3, 0)&amp;".png")),"")</f>
        <v/>
      </c>
      <c r="O745" s="66"/>
      <c r="P745" s="66"/>
      <c r="Q745" s="49">
        <f>ifna(VLookup(V745, Dex!F:K, 3, 0),"")</f>
        <v>367</v>
      </c>
      <c r="R745" s="49" t="str">
        <f>ifna(VLookup(V745, Dex!F:K, 4, 0),"")</f>
        <v/>
      </c>
      <c r="S745" s="50" t="str">
        <f>ifna(VLookup(V745, Dex!F:K, 5, 0),"")</f>
        <v/>
      </c>
      <c r="T745" s="49" t="str">
        <f>ifna(VLookup(V745, Dex!F:K, 6, 0),"")</f>
        <v/>
      </c>
      <c r="U745" s="51" t="str">
        <f>ifna(VLookup(V745, Dex!F:L, 7, 0),"")</f>
        <v/>
      </c>
      <c r="V745" s="66" t="str">
        <f t="shared" si="1"/>
        <v>darumaka</v>
      </c>
    </row>
    <row r="746" ht="31.5" customHeight="1">
      <c r="A746" s="52">
        <v>745.0</v>
      </c>
      <c r="B746" s="52">
        <v>1.0</v>
      </c>
      <c r="C746" s="52">
        <v>27.0</v>
      </c>
      <c r="D746" s="52">
        <v>7.0</v>
      </c>
      <c r="E746" s="52">
        <v>2.0</v>
      </c>
      <c r="F746" s="52">
        <v>1.0</v>
      </c>
      <c r="G746" s="53" t="str">
        <f>ifna(VLookup(V746,Shiny!B:C, 2, 0),"")</f>
        <v/>
      </c>
      <c r="H746" s="54" t="s">
        <v>685</v>
      </c>
      <c r="I746" s="55">
        <v>554.0</v>
      </c>
      <c r="J746" s="56">
        <f>IFNA(VLOOKUP(V746,'Imported Index'!A:B,2,0),1)</f>
        <v>1</v>
      </c>
      <c r="K746" s="68"/>
      <c r="L746" s="57" t="s">
        <v>132</v>
      </c>
      <c r="M746" s="59" t="str">
        <f>ifna(IMAGE("https://pokejungle.net/sprites/typeico/"&amp;lower(VLookup(V746,Type!C:E, 2, 0)&amp;".png")),"")</f>
        <v/>
      </c>
      <c r="N746" s="59" t="str">
        <f>ifna(IMAGE("https://pokejungle.net/sprites/typeico/"&amp;lower(VLookup(V746,Type!C:E, 3, 0)&amp;".png")),"")</f>
        <v/>
      </c>
      <c r="O746" s="52">
        <v>-1.0</v>
      </c>
      <c r="P746" s="60"/>
      <c r="Q746" s="61">
        <f>ifna(VLookup(V746, Dex!F:K, 3, 0),"")</f>
        <v>367</v>
      </c>
      <c r="R746" s="61" t="str">
        <f>ifna(VLookup(V746, Dex!F:K, 4, 0),"")</f>
        <v/>
      </c>
      <c r="S746" s="62" t="str">
        <f>ifna(VLookup(V746, Dex!F:K, 5, 0),"")</f>
        <v/>
      </c>
      <c r="T746" s="61" t="str">
        <f>ifna(VLookup(V746, Dex!F:K, 6, 0),"")</f>
        <v/>
      </c>
      <c r="U746" s="63" t="str">
        <f>ifna(VLookup(V746, Dex!F:L, 7, 0),"")</f>
        <v/>
      </c>
      <c r="V746" s="60" t="str">
        <f t="shared" si="1"/>
        <v>darumaka-1</v>
      </c>
    </row>
    <row r="747" ht="31.5" customHeight="1">
      <c r="A747" s="42">
        <v>746.0</v>
      </c>
      <c r="B747" s="42">
        <v>1.0</v>
      </c>
      <c r="C747" s="42">
        <v>27.0</v>
      </c>
      <c r="D747" s="42">
        <v>8.0</v>
      </c>
      <c r="E747" s="42">
        <v>2.0</v>
      </c>
      <c r="F747" s="42">
        <v>2.0</v>
      </c>
      <c r="G747" s="43" t="str">
        <f>ifna(VLookup(V747,Shiny!B:C, 2, 0),"")</f>
        <v/>
      </c>
      <c r="H747" s="64" t="s">
        <v>686</v>
      </c>
      <c r="I747" s="65">
        <v>555.0</v>
      </c>
      <c r="J747" s="47">
        <f>IFNA(VLOOKUP(V747,'Imported Index'!A:B,2,0),1)</f>
        <v>1</v>
      </c>
      <c r="K747" s="69"/>
      <c r="L747" s="44" t="s">
        <v>97</v>
      </c>
      <c r="M747" s="48" t="str">
        <f>ifna(IMAGE("https://pokejungle.net/sprites/typeico/"&amp;lower(VLookup(V747,Type!C:E, 2, 0)&amp;".png")),"")</f>
        <v/>
      </c>
      <c r="N747" s="48" t="str">
        <f>ifna(IMAGE("https://pokejungle.net/sprites/typeico/"&amp;lower(VLookup(V747,Type!C:E, 3, 0)&amp;".png")),"")</f>
        <v/>
      </c>
      <c r="O747" s="66"/>
      <c r="P747" s="66"/>
      <c r="Q747" s="49">
        <f>ifna(VLookup(V747, Dex!F:K, 3, 0),"")</f>
        <v>368</v>
      </c>
      <c r="R747" s="49" t="str">
        <f>ifna(VLookup(V747, Dex!F:K, 4, 0),"")</f>
        <v/>
      </c>
      <c r="S747" s="50" t="str">
        <f>ifna(VLookup(V747, Dex!F:K, 5, 0),"")</f>
        <v/>
      </c>
      <c r="T747" s="49" t="str">
        <f>ifna(VLookup(V747, Dex!F:K, 6, 0),"")</f>
        <v/>
      </c>
      <c r="U747" s="51" t="str">
        <f>ifna(VLookup(V747, Dex!F:L, 7, 0),"")</f>
        <v/>
      </c>
      <c r="V747" s="66" t="str">
        <f t="shared" si="1"/>
        <v>darmanitan</v>
      </c>
    </row>
    <row r="748" ht="31.5" customHeight="1">
      <c r="A748" s="52">
        <v>747.0</v>
      </c>
      <c r="B748" s="52">
        <v>1.0</v>
      </c>
      <c r="C748" s="52">
        <v>27.0</v>
      </c>
      <c r="D748" s="52">
        <v>9.0</v>
      </c>
      <c r="E748" s="52">
        <v>2.0</v>
      </c>
      <c r="F748" s="52">
        <v>3.0</v>
      </c>
      <c r="G748" s="53" t="str">
        <f>ifna(VLookup(V748,Shiny!B:C, 2, 0),"")</f>
        <v/>
      </c>
      <c r="H748" s="54" t="s">
        <v>686</v>
      </c>
      <c r="I748" s="55">
        <v>555.0</v>
      </c>
      <c r="J748" s="56">
        <f>IFNA(VLOOKUP(V748,'Imported Index'!A:B,2,0),1)</f>
        <v>1</v>
      </c>
      <c r="K748" s="58"/>
      <c r="L748" s="57" t="s">
        <v>132</v>
      </c>
      <c r="M748" s="59" t="str">
        <f>ifna(IMAGE("https://pokejungle.net/sprites/typeico/"&amp;lower(VLookup(V748,Type!C:E, 2, 0)&amp;".png")),"")</f>
        <v/>
      </c>
      <c r="N748" s="59" t="str">
        <f>ifna(IMAGE("https://pokejungle.net/sprites/typeico/"&amp;lower(VLookup(V748,Type!C:E, 3, 0)&amp;".png")),"")</f>
        <v/>
      </c>
      <c r="O748" s="52">
        <v>-1.0</v>
      </c>
      <c r="P748" s="60"/>
      <c r="Q748" s="61">
        <f>ifna(VLookup(V748, Dex!F:K, 3, 0),"")</f>
        <v>368</v>
      </c>
      <c r="R748" s="61" t="str">
        <f>ifna(VLookup(V748, Dex!F:K, 4, 0),"")</f>
        <v/>
      </c>
      <c r="S748" s="62" t="str">
        <f>ifna(VLookup(V748, Dex!F:K, 5, 0),"")</f>
        <v/>
      </c>
      <c r="T748" s="61" t="str">
        <f>ifna(VLookup(V748, Dex!F:K, 6, 0),"")</f>
        <v/>
      </c>
      <c r="U748" s="63" t="str">
        <f>ifna(VLookup(V748, Dex!F:L, 7, 0),"")</f>
        <v/>
      </c>
      <c r="V748" s="60" t="str">
        <f t="shared" si="1"/>
        <v>darmanitan-1</v>
      </c>
    </row>
    <row r="749" ht="31.5" customHeight="1">
      <c r="A749" s="42">
        <v>748.0</v>
      </c>
      <c r="B749" s="42">
        <v>1.0</v>
      </c>
      <c r="C749" s="42">
        <v>27.0</v>
      </c>
      <c r="D749" s="42">
        <v>10.0</v>
      </c>
      <c r="E749" s="42">
        <v>2.0</v>
      </c>
      <c r="F749" s="42">
        <v>4.0</v>
      </c>
      <c r="G749" s="43" t="str">
        <f>ifna(VLookup(V749,Shiny!B:C, 2, 0),"")</f>
        <v/>
      </c>
      <c r="H749" s="64" t="s">
        <v>687</v>
      </c>
      <c r="I749" s="65">
        <v>556.0</v>
      </c>
      <c r="J749" s="47">
        <f>IFNA(VLOOKUP(V749,'Imported Index'!A:B,2,0),1)</f>
        <v>1</v>
      </c>
      <c r="K749" s="44"/>
      <c r="L749" s="44"/>
      <c r="M749" s="48" t="str">
        <f>ifna(IMAGE("https://pokejungle.net/sprites/typeico/"&amp;lower(VLookup(V749,Type!C:E, 2, 0)&amp;".png")),"")</f>
        <v/>
      </c>
      <c r="N749" s="48" t="str">
        <f>ifna(IMAGE("https://pokejungle.net/sprites/typeico/"&amp;lower(VLookup(V749,Type!C:E, 3, 0)&amp;".png")),"")</f>
        <v/>
      </c>
      <c r="O749" s="66"/>
      <c r="P749" s="66"/>
      <c r="Q749" s="49">
        <f>ifna(VLookup(V749, Dex!F:K, 3, 0),"")</f>
        <v>296</v>
      </c>
      <c r="R749" s="49" t="str">
        <f>ifna(VLookup(V749, Dex!F:K, 4, 0),"")</f>
        <v/>
      </c>
      <c r="S749" s="50" t="str">
        <f>ifna(VLookup(V749, Dex!F:K, 5, 0),"")</f>
        <v/>
      </c>
      <c r="T749" s="49" t="str">
        <f>ifna(VLookup(V749, Dex!F:K, 6, 0),"")</f>
        <v/>
      </c>
      <c r="U749" s="51" t="str">
        <f>ifna(VLookup(V749, Dex!F:L, 7, 0),"")</f>
        <v/>
      </c>
      <c r="V749" s="66" t="str">
        <f t="shared" si="1"/>
        <v>maractus</v>
      </c>
    </row>
    <row r="750" ht="31.5" customHeight="1">
      <c r="A750" s="52">
        <v>749.0</v>
      </c>
      <c r="B750" s="52">
        <v>1.0</v>
      </c>
      <c r="C750" s="52">
        <v>27.0</v>
      </c>
      <c r="D750" s="52">
        <v>11.0</v>
      </c>
      <c r="E750" s="52">
        <v>2.0</v>
      </c>
      <c r="F750" s="52">
        <v>5.0</v>
      </c>
      <c r="G750" s="53" t="str">
        <f>ifna(VLookup(V750,Shiny!B:C, 2, 0),"")</f>
        <v/>
      </c>
      <c r="H750" s="54" t="s">
        <v>688</v>
      </c>
      <c r="I750" s="55">
        <v>557.0</v>
      </c>
      <c r="J750" s="56">
        <f>IFNA(VLOOKUP(V750,'Imported Index'!A:B,2,0),1)</f>
        <v>1</v>
      </c>
      <c r="K750" s="68"/>
      <c r="L750" s="58"/>
      <c r="M750" s="59" t="str">
        <f>ifna(IMAGE("https://pokejungle.net/sprites/typeico/"&amp;lower(VLookup(V750,Type!C:E, 2, 0)&amp;".png")),"")</f>
        <v/>
      </c>
      <c r="N750" s="59" t="str">
        <f>ifna(IMAGE("https://pokejungle.net/sprites/typeico/"&amp;lower(VLookup(V750,Type!C:E, 3, 0)&amp;".png")),"")</f>
        <v/>
      </c>
      <c r="O750" s="60"/>
      <c r="P750" s="60"/>
      <c r="Q750" s="61">
        <f>ifna(VLookup(V750, Dex!F:K, 3, 0),"")</f>
        <v>86</v>
      </c>
      <c r="R750" s="61" t="str">
        <f>ifna(VLookup(V750, Dex!F:K, 4, 0),"")</f>
        <v/>
      </c>
      <c r="S750" s="62" t="str">
        <f>ifna(VLookup(V750, Dex!F:K, 5, 0),"")</f>
        <v/>
      </c>
      <c r="T750" s="61" t="str">
        <f>ifna(VLookup(V750, Dex!F:K, 6, 0),"")</f>
        <v/>
      </c>
      <c r="U750" s="63" t="str">
        <f>ifna(VLookup(V750, Dex!F:L, 7, 0),"")</f>
        <v/>
      </c>
      <c r="V750" s="60" t="str">
        <f t="shared" si="1"/>
        <v>dwebble</v>
      </c>
    </row>
    <row r="751" ht="31.5" customHeight="1">
      <c r="A751" s="42">
        <v>750.0</v>
      </c>
      <c r="B751" s="42">
        <v>1.0</v>
      </c>
      <c r="C751" s="42">
        <v>27.0</v>
      </c>
      <c r="D751" s="42">
        <v>12.0</v>
      </c>
      <c r="E751" s="42">
        <v>2.0</v>
      </c>
      <c r="F751" s="42">
        <v>6.0</v>
      </c>
      <c r="G751" s="43" t="str">
        <f>ifna(VLookup(V751,Shiny!B:C, 2, 0),"")</f>
        <v/>
      </c>
      <c r="H751" s="64" t="s">
        <v>689</v>
      </c>
      <c r="I751" s="65">
        <v>558.0</v>
      </c>
      <c r="J751" s="47">
        <f>IFNA(VLOOKUP(V751,'Imported Index'!A:B,2,0),1)</f>
        <v>1</v>
      </c>
      <c r="K751" s="69"/>
      <c r="L751" s="44"/>
      <c r="M751" s="48" t="str">
        <f>ifna(IMAGE("https://pokejungle.net/sprites/typeico/"&amp;lower(VLookup(V751,Type!C:E, 2, 0)&amp;".png")),"")</f>
        <v/>
      </c>
      <c r="N751" s="48" t="str">
        <f>ifna(IMAGE("https://pokejungle.net/sprites/typeico/"&amp;lower(VLookup(V751,Type!C:E, 3, 0)&amp;".png")),"")</f>
        <v/>
      </c>
      <c r="O751" s="66"/>
      <c r="P751" s="66"/>
      <c r="Q751" s="49">
        <f>ifna(VLookup(V751, Dex!F:K, 3, 0),"")</f>
        <v>87</v>
      </c>
      <c r="R751" s="49" t="str">
        <f>ifna(VLookup(V751, Dex!F:K, 4, 0),"")</f>
        <v/>
      </c>
      <c r="S751" s="50" t="str">
        <f>ifna(VLookup(V751, Dex!F:K, 5, 0),"")</f>
        <v/>
      </c>
      <c r="T751" s="49" t="str">
        <f>ifna(VLookup(V751, Dex!F:K, 6, 0),"")</f>
        <v/>
      </c>
      <c r="U751" s="51" t="str">
        <f>ifna(VLookup(V751, Dex!F:L, 7, 0),"")</f>
        <v/>
      </c>
      <c r="V751" s="66" t="str">
        <f t="shared" si="1"/>
        <v>crustle</v>
      </c>
    </row>
    <row r="752" ht="31.5" customHeight="1">
      <c r="A752" s="52">
        <v>751.0</v>
      </c>
      <c r="B752" s="52">
        <v>1.0</v>
      </c>
      <c r="C752" s="52">
        <v>27.0</v>
      </c>
      <c r="D752" s="52">
        <v>13.0</v>
      </c>
      <c r="E752" s="52">
        <v>3.0</v>
      </c>
      <c r="F752" s="52">
        <v>1.0</v>
      </c>
      <c r="G752" s="53" t="str">
        <f>ifna(VLookup(V752,Shiny!B:C, 2, 0),"")</f>
        <v/>
      </c>
      <c r="H752" s="54" t="s">
        <v>690</v>
      </c>
      <c r="I752" s="55">
        <v>559.0</v>
      </c>
      <c r="J752" s="56">
        <f>IFNA(VLOOKUP(V752,'Imported Index'!A:B,2,0),1)</f>
        <v>1</v>
      </c>
      <c r="K752" s="58"/>
      <c r="L752" s="58"/>
      <c r="M752" s="59" t="str">
        <f>ifna(IMAGE("https://pokejungle.net/sprites/typeico/"&amp;lower(VLookup(V752,Type!C:E, 2, 0)&amp;".png")),"")</f>
        <v/>
      </c>
      <c r="N752" s="59" t="str">
        <f>ifna(IMAGE("https://pokejungle.net/sprites/typeico/"&amp;lower(VLookup(V752,Type!C:E, 3, 0)&amp;".png")),"")</f>
        <v/>
      </c>
      <c r="O752" s="60"/>
      <c r="P752" s="60"/>
      <c r="Q752" s="61">
        <f>ifna(VLookup(V752, Dex!F:K, 3, 0),"")</f>
        <v>224</v>
      </c>
      <c r="R752" s="61" t="str">
        <f>ifna(VLookup(V752, Dex!F:K, 4, 0),"")</f>
        <v/>
      </c>
      <c r="S752" s="62" t="str">
        <f>ifna(VLookup(V752, Dex!F:K, 5, 0),"")</f>
        <v/>
      </c>
      <c r="T752" s="61" t="str">
        <f>ifna(VLookup(V752, Dex!F:K, 6, 0),"")</f>
        <v>B121</v>
      </c>
      <c r="U752" s="63">
        <f>ifna(VLookup(V752, Dex!F:L, 7, 0),"")</f>
        <v>184</v>
      </c>
      <c r="V752" s="60" t="str">
        <f t="shared" si="1"/>
        <v>scraggy</v>
      </c>
    </row>
    <row r="753" ht="31.5" customHeight="1">
      <c r="A753" s="42">
        <v>752.0</v>
      </c>
      <c r="B753" s="42">
        <v>1.0</v>
      </c>
      <c r="C753" s="42">
        <v>27.0</v>
      </c>
      <c r="D753" s="42">
        <v>14.0</v>
      </c>
      <c r="E753" s="42">
        <v>3.0</v>
      </c>
      <c r="F753" s="42">
        <v>2.0</v>
      </c>
      <c r="G753" s="43" t="str">
        <f>ifna(VLookup(V753,Shiny!B:C, 2, 0),"")</f>
        <v/>
      </c>
      <c r="H753" s="64" t="s">
        <v>691</v>
      </c>
      <c r="I753" s="65">
        <v>560.0</v>
      </c>
      <c r="J753" s="47">
        <f>IFNA(VLOOKUP(V753,'Imported Index'!A:B,2,0),1)</f>
        <v>1</v>
      </c>
      <c r="K753" s="44"/>
      <c r="L753" s="44"/>
      <c r="M753" s="48" t="str">
        <f>ifna(IMAGE("https://pokejungle.net/sprites/typeico/"&amp;lower(VLookup(V753,Type!C:E, 2, 0)&amp;".png")),"")</f>
        <v/>
      </c>
      <c r="N753" s="48" t="str">
        <f>ifna(IMAGE("https://pokejungle.net/sprites/typeico/"&amp;lower(VLookup(V753,Type!C:E, 3, 0)&amp;".png")),"")</f>
        <v/>
      </c>
      <c r="O753" s="66"/>
      <c r="P753" s="66"/>
      <c r="Q753" s="49">
        <f>ifna(VLookup(V753, Dex!F:K, 3, 0),"")</f>
        <v>225</v>
      </c>
      <c r="R753" s="49" t="str">
        <f>ifna(VLookup(V753, Dex!F:K, 4, 0),"")</f>
        <v/>
      </c>
      <c r="S753" s="50" t="str">
        <f>ifna(VLookup(V753, Dex!F:K, 5, 0),"")</f>
        <v/>
      </c>
      <c r="T753" s="49" t="str">
        <f>ifna(VLookup(V753, Dex!F:K, 6, 0),"")</f>
        <v>B122</v>
      </c>
      <c r="U753" s="51">
        <f>ifna(VLookup(V753, Dex!F:L, 7, 0),"")</f>
        <v>185</v>
      </c>
      <c r="V753" s="66" t="str">
        <f t="shared" si="1"/>
        <v>scrafty</v>
      </c>
    </row>
    <row r="754" ht="31.5" customHeight="1">
      <c r="A754" s="52">
        <v>753.0</v>
      </c>
      <c r="B754" s="52">
        <v>1.0</v>
      </c>
      <c r="C754" s="52">
        <v>27.0</v>
      </c>
      <c r="D754" s="52">
        <v>15.0</v>
      </c>
      <c r="E754" s="52">
        <v>3.0</v>
      </c>
      <c r="F754" s="52">
        <v>3.0</v>
      </c>
      <c r="G754" s="53" t="str">
        <f>ifna(VLookup(V754,Shiny!B:C, 2, 0),"")</f>
        <v/>
      </c>
      <c r="H754" s="54" t="s">
        <v>692</v>
      </c>
      <c r="I754" s="55">
        <v>561.0</v>
      </c>
      <c r="J754" s="56">
        <f>IFNA(VLOOKUP(V754,'Imported Index'!A:B,2,0),1)</f>
        <v>1</v>
      </c>
      <c r="K754" s="58"/>
      <c r="L754" s="58"/>
      <c r="M754" s="59" t="str">
        <f>ifna(IMAGE("https://pokejungle.net/sprites/typeico/"&amp;lower(VLookup(V754,Type!C:E, 2, 0)&amp;".png")),"")</f>
        <v/>
      </c>
      <c r="N754" s="59" t="str">
        <f>ifna(IMAGE("https://pokejungle.net/sprites/typeico/"&amp;lower(VLookup(V754,Type!C:E, 3, 0)&amp;".png")),"")</f>
        <v/>
      </c>
      <c r="O754" s="60"/>
      <c r="P754" s="60"/>
      <c r="Q754" s="61">
        <f>ifna(VLookup(V754, Dex!F:K, 3, 0),"")</f>
        <v>297</v>
      </c>
      <c r="R754" s="61" t="str">
        <f>ifna(VLookup(V754, Dex!F:K, 4, 0),"")</f>
        <v/>
      </c>
      <c r="S754" s="62" t="str">
        <f>ifna(VLookup(V754, Dex!F:K, 5, 0),"")</f>
        <v/>
      </c>
      <c r="T754" s="61" t="str">
        <f>ifna(VLookup(V754, Dex!F:K, 6, 0),"")</f>
        <v/>
      </c>
      <c r="U754" s="63" t="str">
        <f>ifna(VLookup(V754, Dex!F:L, 7, 0),"")</f>
        <v/>
      </c>
      <c r="V754" s="60" t="str">
        <f t="shared" si="1"/>
        <v>sigilyph</v>
      </c>
    </row>
    <row r="755" ht="31.5" customHeight="1">
      <c r="A755" s="42">
        <v>754.0</v>
      </c>
      <c r="B755" s="42">
        <v>1.0</v>
      </c>
      <c r="C755" s="42">
        <v>27.0</v>
      </c>
      <c r="D755" s="42">
        <v>16.0</v>
      </c>
      <c r="E755" s="42">
        <v>3.0</v>
      </c>
      <c r="F755" s="42">
        <v>4.0</v>
      </c>
      <c r="G755" s="43" t="str">
        <f>ifna(VLookup(V755,Shiny!B:C, 2, 0),"")</f>
        <v/>
      </c>
      <c r="H755" s="64" t="s">
        <v>693</v>
      </c>
      <c r="I755" s="65">
        <v>562.0</v>
      </c>
      <c r="J755" s="47">
        <f>IFNA(VLOOKUP(V755,'Imported Index'!A:B,2,0),1)</f>
        <v>1</v>
      </c>
      <c r="K755" s="44"/>
      <c r="L755" s="44" t="s">
        <v>97</v>
      </c>
      <c r="M755" s="48" t="str">
        <f>ifna(IMAGE("https://pokejungle.net/sprites/typeico/"&amp;lower(VLookup(V755,Type!C:E, 2, 0)&amp;".png")),"")</f>
        <v/>
      </c>
      <c r="N755" s="48" t="str">
        <f>ifna(IMAGE("https://pokejungle.net/sprites/typeico/"&amp;lower(VLookup(V755,Type!C:E, 3, 0)&amp;".png")),"")</f>
        <v/>
      </c>
      <c r="O755" s="66"/>
      <c r="P755" s="66"/>
      <c r="Q755" s="49">
        <f>ifna(VLookup(V755, Dex!F:K, 3, 0),"")</f>
        <v>327</v>
      </c>
      <c r="R755" s="49" t="str">
        <f>ifna(VLookup(V755, Dex!F:K, 4, 0),"")</f>
        <v/>
      </c>
      <c r="S755" s="50" t="str">
        <f>ifna(VLookup(V755, Dex!F:K, 5, 0),"")</f>
        <v/>
      </c>
      <c r="T755" s="49" t="str">
        <f>ifna(VLookup(V755, Dex!F:K, 6, 0),"")</f>
        <v/>
      </c>
      <c r="U755" s="51" t="str">
        <f>ifna(VLookup(V755, Dex!F:L, 7, 0),"")</f>
        <v>H059</v>
      </c>
      <c r="V755" s="66" t="str">
        <f t="shared" si="1"/>
        <v>yamask</v>
      </c>
    </row>
    <row r="756" ht="31.5" customHeight="1">
      <c r="A756" s="52">
        <v>755.0</v>
      </c>
      <c r="B756" s="52">
        <v>1.0</v>
      </c>
      <c r="C756" s="52">
        <v>27.0</v>
      </c>
      <c r="D756" s="52">
        <v>17.0</v>
      </c>
      <c r="E756" s="52">
        <v>3.0</v>
      </c>
      <c r="F756" s="52">
        <v>5.0</v>
      </c>
      <c r="G756" s="53" t="str">
        <f>ifna(VLookup(V756,Shiny!B:C, 2, 0),"")</f>
        <v/>
      </c>
      <c r="H756" s="54" t="s">
        <v>693</v>
      </c>
      <c r="I756" s="55">
        <v>562.0</v>
      </c>
      <c r="J756" s="56">
        <f>IFNA(VLOOKUP(V756,'Imported Index'!A:B,2,0),1)</f>
        <v>1</v>
      </c>
      <c r="K756" s="68"/>
      <c r="L756" s="57" t="s">
        <v>132</v>
      </c>
      <c r="M756" s="59" t="str">
        <f>ifna(IMAGE("https://pokejungle.net/sprites/typeico/"&amp;lower(VLookup(V756,Type!C:E, 2, 0)&amp;".png")),"")</f>
        <v/>
      </c>
      <c r="N756" s="59" t="str">
        <f>ifna(IMAGE("https://pokejungle.net/sprites/typeico/"&amp;lower(VLookup(V756,Type!C:E, 3, 0)&amp;".png")),"")</f>
        <v/>
      </c>
      <c r="O756" s="52">
        <v>-1.0</v>
      </c>
      <c r="P756" s="60"/>
      <c r="Q756" s="61">
        <f>ifna(VLookup(V756, Dex!F:K, 3, 0),"")</f>
        <v>327</v>
      </c>
      <c r="R756" s="61" t="str">
        <f>ifna(VLookup(V756, Dex!F:K, 4, 0),"")</f>
        <v/>
      </c>
      <c r="S756" s="62" t="str">
        <f>ifna(VLookup(V756, Dex!F:K, 5, 0),"")</f>
        <v/>
      </c>
      <c r="T756" s="61" t="str">
        <f>ifna(VLookup(V756, Dex!F:K, 6, 0),"")</f>
        <v/>
      </c>
      <c r="U756" s="63" t="str">
        <f>ifna(VLookup(V756, Dex!F:L, 7, 0),"")</f>
        <v>H059</v>
      </c>
      <c r="V756" s="60" t="str">
        <f t="shared" si="1"/>
        <v>yamask-1</v>
      </c>
    </row>
    <row r="757" ht="31.5" customHeight="1">
      <c r="A757" s="42">
        <v>756.0</v>
      </c>
      <c r="B757" s="42">
        <v>1.0</v>
      </c>
      <c r="C757" s="42">
        <v>27.0</v>
      </c>
      <c r="D757" s="42">
        <v>18.0</v>
      </c>
      <c r="E757" s="42">
        <v>3.0</v>
      </c>
      <c r="F757" s="42">
        <v>6.0</v>
      </c>
      <c r="G757" s="43" t="str">
        <f>ifna(VLookup(V757,Shiny!B:C, 2, 0),"")</f>
        <v/>
      </c>
      <c r="H757" s="64" t="s">
        <v>694</v>
      </c>
      <c r="I757" s="65">
        <v>563.0</v>
      </c>
      <c r="J757" s="47">
        <f>IFNA(VLOOKUP(V757,'Imported Index'!A:B,2,0),1)</f>
        <v>1</v>
      </c>
      <c r="K757" s="69"/>
      <c r="L757" s="44"/>
      <c r="M757" s="48" t="str">
        <f>ifna(IMAGE("https://pokejungle.net/sprites/typeico/"&amp;lower(VLookup(V757,Type!C:E, 2, 0)&amp;".png")),"")</f>
        <v/>
      </c>
      <c r="N757" s="48" t="str">
        <f>ifna(IMAGE("https://pokejungle.net/sprites/typeico/"&amp;lower(VLookup(V757,Type!C:E, 3, 0)&amp;".png")),"")</f>
        <v/>
      </c>
      <c r="O757" s="66"/>
      <c r="P757" s="66"/>
      <c r="Q757" s="49">
        <f>ifna(VLookup(V757, Dex!F:K, 3, 0),"")</f>
        <v>329</v>
      </c>
      <c r="R757" s="49" t="str">
        <f>ifna(VLookup(V757, Dex!F:K, 4, 0),"")</f>
        <v/>
      </c>
      <c r="S757" s="50" t="str">
        <f>ifna(VLookup(V757, Dex!F:K, 5, 0),"")</f>
        <v/>
      </c>
      <c r="T757" s="49" t="str">
        <f>ifna(VLookup(V757, Dex!F:K, 6, 0),"")</f>
        <v/>
      </c>
      <c r="U757" s="51" t="str">
        <f>ifna(VLookup(V757, Dex!F:L, 7, 0),"")</f>
        <v>H060</v>
      </c>
      <c r="V757" s="66" t="str">
        <f t="shared" si="1"/>
        <v>cofagrigus</v>
      </c>
    </row>
    <row r="758" ht="31.5" customHeight="1">
      <c r="A758" s="52">
        <v>757.0</v>
      </c>
      <c r="B758" s="52">
        <v>1.0</v>
      </c>
      <c r="C758" s="52">
        <v>27.0</v>
      </c>
      <c r="D758" s="52">
        <v>19.0</v>
      </c>
      <c r="E758" s="52">
        <v>4.0</v>
      </c>
      <c r="F758" s="52">
        <v>1.0</v>
      </c>
      <c r="G758" s="53" t="str">
        <f>ifna(VLookup(V758,Shiny!B:C, 2, 0),"")</f>
        <v/>
      </c>
      <c r="H758" s="54" t="s">
        <v>695</v>
      </c>
      <c r="I758" s="55">
        <v>564.0</v>
      </c>
      <c r="J758" s="56">
        <f>IFNA(VLOOKUP(V758,'Imported Index'!A:B,2,0),1)</f>
        <v>1</v>
      </c>
      <c r="K758" s="58"/>
      <c r="L758" s="58"/>
      <c r="M758" s="59" t="str">
        <f>ifna(IMAGE("https://pokejungle.net/sprites/typeico/"&amp;lower(VLookup(V758,Type!C:E, 2, 0)&amp;".png")),"")</f>
        <v/>
      </c>
      <c r="N758" s="59" t="str">
        <f>ifna(IMAGE("https://pokejungle.net/sprites/typeico/"&amp;lower(VLookup(V758,Type!C:E, 3, 0)&amp;".png")),"")</f>
        <v/>
      </c>
      <c r="O758" s="60"/>
      <c r="P758" s="60"/>
      <c r="Q758" s="61" t="str">
        <f>ifna(VLookup(V758, Dex!F:K, 3, 0),"")</f>
        <v>C147</v>
      </c>
      <c r="R758" s="61" t="str">
        <f>ifna(VLookup(V758, Dex!F:K, 4, 0),"")</f>
        <v/>
      </c>
      <c r="S758" s="62" t="str">
        <f>ifna(VLookup(V758, Dex!F:K, 5, 0),"")</f>
        <v/>
      </c>
      <c r="T758" s="61" t="str">
        <f>ifna(VLookup(V758, Dex!F:K, 6, 0),"")</f>
        <v/>
      </c>
      <c r="U758" s="63" t="str">
        <f>ifna(VLookup(V758, Dex!F:L, 7, 0),"")</f>
        <v/>
      </c>
      <c r="V758" s="60" t="str">
        <f t="shared" si="1"/>
        <v>tirtouga</v>
      </c>
    </row>
    <row r="759" ht="31.5" customHeight="1">
      <c r="A759" s="42">
        <v>758.0</v>
      </c>
      <c r="B759" s="42">
        <v>1.0</v>
      </c>
      <c r="C759" s="42">
        <v>27.0</v>
      </c>
      <c r="D759" s="42">
        <v>20.0</v>
      </c>
      <c r="E759" s="42">
        <v>4.0</v>
      </c>
      <c r="F759" s="42">
        <v>2.0</v>
      </c>
      <c r="G759" s="43" t="str">
        <f>ifna(VLookup(V759,Shiny!B:C, 2, 0),"")</f>
        <v/>
      </c>
      <c r="H759" s="64" t="s">
        <v>696</v>
      </c>
      <c r="I759" s="65">
        <v>565.0</v>
      </c>
      <c r="J759" s="47">
        <f>IFNA(VLOOKUP(V759,'Imported Index'!A:B,2,0),1)</f>
        <v>1</v>
      </c>
      <c r="K759" s="44"/>
      <c r="L759" s="44"/>
      <c r="M759" s="48" t="str">
        <f>ifna(IMAGE("https://pokejungle.net/sprites/typeico/"&amp;lower(VLookup(V759,Type!C:E, 2, 0)&amp;".png")),"")</f>
        <v/>
      </c>
      <c r="N759" s="48" t="str">
        <f>ifna(IMAGE("https://pokejungle.net/sprites/typeico/"&amp;lower(VLookup(V759,Type!C:E, 3, 0)&amp;".png")),"")</f>
        <v/>
      </c>
      <c r="O759" s="66"/>
      <c r="P759" s="66"/>
      <c r="Q759" s="49" t="str">
        <f>ifna(VLookup(V759, Dex!F:K, 3, 0),"")</f>
        <v>C148</v>
      </c>
      <c r="R759" s="49" t="str">
        <f>ifna(VLookup(V759, Dex!F:K, 4, 0),"")</f>
        <v/>
      </c>
      <c r="S759" s="50" t="str">
        <f>ifna(VLookup(V759, Dex!F:K, 5, 0),"")</f>
        <v/>
      </c>
      <c r="T759" s="49" t="str">
        <f>ifna(VLookup(V759, Dex!F:K, 6, 0),"")</f>
        <v/>
      </c>
      <c r="U759" s="51" t="str">
        <f>ifna(VLookup(V759, Dex!F:L, 7, 0),"")</f>
        <v/>
      </c>
      <c r="V759" s="66" t="str">
        <f t="shared" si="1"/>
        <v>carracosta</v>
      </c>
    </row>
    <row r="760" ht="31.5" customHeight="1">
      <c r="A760" s="52">
        <v>759.0</v>
      </c>
      <c r="B760" s="52">
        <v>1.0</v>
      </c>
      <c r="C760" s="52">
        <v>27.0</v>
      </c>
      <c r="D760" s="52">
        <v>21.0</v>
      </c>
      <c r="E760" s="52">
        <v>4.0</v>
      </c>
      <c r="F760" s="52">
        <v>3.0</v>
      </c>
      <c r="G760" s="53" t="str">
        <f>ifna(VLookup(V760,Shiny!B:C, 2, 0),"")</f>
        <v/>
      </c>
      <c r="H760" s="54" t="s">
        <v>697</v>
      </c>
      <c r="I760" s="55">
        <v>566.0</v>
      </c>
      <c r="J760" s="56">
        <f>IFNA(VLOOKUP(V760,'Imported Index'!A:B,2,0),1)</f>
        <v>1</v>
      </c>
      <c r="K760" s="58"/>
      <c r="L760" s="58"/>
      <c r="M760" s="59" t="str">
        <f>ifna(IMAGE("https://pokejungle.net/sprites/typeico/"&amp;lower(VLookup(V760,Type!C:E, 2, 0)&amp;".png")),"")</f>
        <v/>
      </c>
      <c r="N760" s="59" t="str">
        <f>ifna(IMAGE("https://pokejungle.net/sprites/typeico/"&amp;lower(VLookup(V760,Type!C:E, 3, 0)&amp;".png")),"")</f>
        <v/>
      </c>
      <c r="O760" s="60"/>
      <c r="P760" s="60"/>
      <c r="Q760" s="61" t="str">
        <f>ifna(VLookup(V760, Dex!F:K, 3, 0),"")</f>
        <v>C149</v>
      </c>
      <c r="R760" s="61" t="str">
        <f>ifna(VLookup(V760, Dex!F:K, 4, 0),"")</f>
        <v/>
      </c>
      <c r="S760" s="62" t="str">
        <f>ifna(VLookup(V760, Dex!F:K, 5, 0),"")</f>
        <v/>
      </c>
      <c r="T760" s="61" t="str">
        <f>ifna(VLookup(V760, Dex!F:K, 6, 0),"")</f>
        <v/>
      </c>
      <c r="U760" s="63" t="str">
        <f>ifna(VLookup(V760, Dex!F:L, 7, 0),"")</f>
        <v/>
      </c>
      <c r="V760" s="60" t="str">
        <f t="shared" si="1"/>
        <v>archen</v>
      </c>
    </row>
    <row r="761" ht="31.5" customHeight="1">
      <c r="A761" s="42">
        <v>760.0</v>
      </c>
      <c r="B761" s="42">
        <v>1.0</v>
      </c>
      <c r="C761" s="42">
        <v>27.0</v>
      </c>
      <c r="D761" s="42">
        <v>22.0</v>
      </c>
      <c r="E761" s="42">
        <v>4.0</v>
      </c>
      <c r="F761" s="42">
        <v>4.0</v>
      </c>
      <c r="G761" s="43" t="str">
        <f>ifna(VLookup(V761,Shiny!B:C, 2, 0),"")</f>
        <v/>
      </c>
      <c r="H761" s="64" t="s">
        <v>698</v>
      </c>
      <c r="I761" s="65">
        <v>567.0</v>
      </c>
      <c r="J761" s="47">
        <f>IFNA(VLOOKUP(V761,'Imported Index'!A:B,2,0),1)</f>
        <v>1</v>
      </c>
      <c r="K761" s="44"/>
      <c r="L761" s="44"/>
      <c r="M761" s="48" t="str">
        <f>ifna(IMAGE("https://pokejungle.net/sprites/typeico/"&amp;lower(VLookup(V761,Type!C:E, 2, 0)&amp;".png")),"")</f>
        <v/>
      </c>
      <c r="N761" s="48" t="str">
        <f>ifna(IMAGE("https://pokejungle.net/sprites/typeico/"&amp;lower(VLookup(V761,Type!C:E, 3, 0)&amp;".png")),"")</f>
        <v/>
      </c>
      <c r="O761" s="66"/>
      <c r="P761" s="66"/>
      <c r="Q761" s="49" t="str">
        <f>ifna(VLookup(V761, Dex!F:K, 3, 0),"")</f>
        <v>C150</v>
      </c>
      <c r="R761" s="49" t="str">
        <f>ifna(VLookup(V761, Dex!F:K, 4, 0),"")</f>
        <v/>
      </c>
      <c r="S761" s="50" t="str">
        <f>ifna(VLookup(V761, Dex!F:K, 5, 0),"")</f>
        <v/>
      </c>
      <c r="T761" s="49" t="str">
        <f>ifna(VLookup(V761, Dex!F:K, 6, 0),"")</f>
        <v/>
      </c>
      <c r="U761" s="51" t="str">
        <f>ifna(VLookup(V761, Dex!F:L, 7, 0),"")</f>
        <v/>
      </c>
      <c r="V761" s="66" t="str">
        <f t="shared" si="1"/>
        <v>archeops</v>
      </c>
    </row>
    <row r="762" ht="31.5" customHeight="1">
      <c r="A762" s="52">
        <v>761.0</v>
      </c>
      <c r="B762" s="52">
        <v>1.0</v>
      </c>
      <c r="C762" s="52">
        <v>27.0</v>
      </c>
      <c r="D762" s="52">
        <v>23.0</v>
      </c>
      <c r="E762" s="52">
        <v>4.0</v>
      </c>
      <c r="F762" s="52">
        <v>5.0</v>
      </c>
      <c r="G762" s="53" t="str">
        <f>ifna(VLookup(V762,Shiny!B:C, 2, 0),"")</f>
        <v/>
      </c>
      <c r="H762" s="54" t="s">
        <v>699</v>
      </c>
      <c r="I762" s="55">
        <v>568.0</v>
      </c>
      <c r="J762" s="56">
        <f>IFNA(VLOOKUP(V762,'Imported Index'!A:B,2,0),1)</f>
        <v>1</v>
      </c>
      <c r="K762" s="58"/>
      <c r="L762" s="58"/>
      <c r="M762" s="59" t="str">
        <f>ifna(IMAGE("https://pokejungle.net/sprites/typeico/"&amp;lower(VLookup(V762,Type!C:E, 2, 0)&amp;".png")),"")</f>
        <v/>
      </c>
      <c r="N762" s="59" t="str">
        <f>ifna(IMAGE("https://pokejungle.net/sprites/typeico/"&amp;lower(VLookup(V762,Type!C:E, 3, 0)&amp;".png")),"")</f>
        <v/>
      </c>
      <c r="O762" s="60"/>
      <c r="P762" s="60"/>
      <c r="Q762" s="61">
        <f>ifna(VLookup(V762, Dex!F:K, 3, 0),"")</f>
        <v>157</v>
      </c>
      <c r="R762" s="61" t="str">
        <f>ifna(VLookup(V762, Dex!F:K, 4, 0),"")</f>
        <v/>
      </c>
      <c r="S762" s="62" t="str">
        <f>ifna(VLookup(V762, Dex!F:K, 5, 0),"")</f>
        <v/>
      </c>
      <c r="T762" s="61" t="str">
        <f>ifna(VLookup(V762, Dex!F:K, 6, 0),"")</f>
        <v/>
      </c>
      <c r="U762" s="63">
        <f>ifna(VLookup(V762, Dex!F:L, 7, 0),"")</f>
        <v>49</v>
      </c>
      <c r="V762" s="60" t="str">
        <f t="shared" si="1"/>
        <v>trubbish</v>
      </c>
    </row>
    <row r="763" ht="31.5" customHeight="1">
      <c r="A763" s="42">
        <v>762.0</v>
      </c>
      <c r="B763" s="42">
        <v>1.0</v>
      </c>
      <c r="C763" s="42">
        <v>27.0</v>
      </c>
      <c r="D763" s="42">
        <v>24.0</v>
      </c>
      <c r="E763" s="42">
        <v>4.0</v>
      </c>
      <c r="F763" s="42">
        <v>6.0</v>
      </c>
      <c r="G763" s="43" t="str">
        <f>ifna(VLookup(V763,Shiny!B:C, 2, 0),"")</f>
        <v/>
      </c>
      <c r="H763" s="64" t="s">
        <v>700</v>
      </c>
      <c r="I763" s="65">
        <v>569.0</v>
      </c>
      <c r="J763" s="47">
        <f>IFNA(VLOOKUP(V763,'Imported Index'!A:B,2,0),1)</f>
        <v>1</v>
      </c>
      <c r="K763" s="44"/>
      <c r="L763" s="44"/>
      <c r="M763" s="48" t="str">
        <f>ifna(IMAGE("https://pokejungle.net/sprites/typeico/"&amp;lower(VLookup(V763,Type!C:E, 2, 0)&amp;".png")),"")</f>
        <v/>
      </c>
      <c r="N763" s="48" t="str">
        <f>ifna(IMAGE("https://pokejungle.net/sprites/typeico/"&amp;lower(VLookup(V763,Type!C:E, 3, 0)&amp;".png")),"")</f>
        <v/>
      </c>
      <c r="O763" s="66"/>
      <c r="P763" s="66"/>
      <c r="Q763" s="49">
        <f>ifna(VLookup(V763, Dex!F:K, 3, 0),"")</f>
        <v>158</v>
      </c>
      <c r="R763" s="49" t="str">
        <f>ifna(VLookup(V763, Dex!F:K, 4, 0),"")</f>
        <v/>
      </c>
      <c r="S763" s="50" t="str">
        <f>ifna(VLookup(V763, Dex!F:K, 5, 0),"")</f>
        <v/>
      </c>
      <c r="T763" s="49" t="str">
        <f>ifna(VLookup(V763, Dex!F:K, 6, 0),"")</f>
        <v/>
      </c>
      <c r="U763" s="51">
        <f>ifna(VLookup(V763, Dex!F:L, 7, 0),"")</f>
        <v>50</v>
      </c>
      <c r="V763" s="66" t="str">
        <f t="shared" si="1"/>
        <v>garbodor</v>
      </c>
    </row>
    <row r="764" ht="31.5" customHeight="1">
      <c r="A764" s="52">
        <v>763.0</v>
      </c>
      <c r="B764" s="52">
        <v>1.0</v>
      </c>
      <c r="C764" s="52">
        <v>27.0</v>
      </c>
      <c r="D764" s="52">
        <v>25.0</v>
      </c>
      <c r="E764" s="52">
        <v>5.0</v>
      </c>
      <c r="F764" s="52">
        <v>1.0</v>
      </c>
      <c r="G764" s="53" t="str">
        <f>ifna(VLookup(V764,Shiny!B:C, 2, 0),"")</f>
        <v/>
      </c>
      <c r="H764" s="54" t="s">
        <v>701</v>
      </c>
      <c r="I764" s="55">
        <v>570.0</v>
      </c>
      <c r="J764" s="56">
        <f>IFNA(VLOOKUP(V764,'Imported Index'!A:B,2,0),1)</f>
        <v>1</v>
      </c>
      <c r="K764" s="68"/>
      <c r="L764" s="58" t="s">
        <v>97</v>
      </c>
      <c r="M764" s="59" t="str">
        <f>ifna(IMAGE("https://pokejungle.net/sprites/typeico/"&amp;lower(VLookup(V764,Type!C:E, 2, 0)&amp;".png")),"")</f>
        <v/>
      </c>
      <c r="N764" s="59" t="str">
        <f>ifna(IMAGE("https://pokejungle.net/sprites/typeico/"&amp;lower(VLookup(V764,Type!C:E, 3, 0)&amp;".png")),"")</f>
        <v/>
      </c>
      <c r="O764" s="60"/>
      <c r="P764" s="60"/>
      <c r="Q764" s="61" t="str">
        <f>ifna(VLookup(V764, Dex!F:K, 3, 0),"")</f>
        <v>A087</v>
      </c>
      <c r="R764" s="61" t="str">
        <f>ifna(VLookup(V764, Dex!F:K, 4, 0),"")</f>
        <v/>
      </c>
      <c r="S764" s="62" t="str">
        <f>ifna(VLookup(V764, Dex!F:K, 5, 0),"")</f>
        <v/>
      </c>
      <c r="T764" s="61" t="str">
        <f>ifna(VLookup(V764, Dex!F:K, 6, 0),"")</f>
        <v>P228</v>
      </c>
      <c r="U764" s="63" t="str">
        <f>ifna(VLookup(V764, Dex!F:L, 7, 0),"")</f>
        <v/>
      </c>
      <c r="V764" s="60" t="str">
        <f t="shared" si="1"/>
        <v>zorua</v>
      </c>
    </row>
    <row r="765" ht="31.5" customHeight="1">
      <c r="A765" s="42">
        <v>764.0</v>
      </c>
      <c r="B765" s="42">
        <v>1.0</v>
      </c>
      <c r="C765" s="42">
        <v>27.0</v>
      </c>
      <c r="D765" s="42">
        <v>26.0</v>
      </c>
      <c r="E765" s="42">
        <v>5.0</v>
      </c>
      <c r="F765" s="42">
        <v>2.0</v>
      </c>
      <c r="G765" s="43" t="str">
        <f>ifna(VLookup(V765,Shiny!B:C, 2, 0),"")</f>
        <v/>
      </c>
      <c r="H765" s="64" t="s">
        <v>701</v>
      </c>
      <c r="I765" s="65">
        <v>570.0</v>
      </c>
      <c r="J765" s="47">
        <f>IFNA(VLOOKUP(V765,'Imported Index'!A:B,2,0),1)</f>
        <v>1</v>
      </c>
      <c r="K765" s="69"/>
      <c r="L765" s="44" t="s">
        <v>139</v>
      </c>
      <c r="M765" s="48" t="str">
        <f>ifna(IMAGE("https://pokejungle.net/sprites/typeico/"&amp;lower(VLookup(V765,Type!C:E, 2, 0)&amp;".png")),"")</f>
        <v/>
      </c>
      <c r="N765" s="48" t="str">
        <f>ifna(IMAGE("https://pokejungle.net/sprites/typeico/"&amp;lower(VLookup(V765,Type!C:E, 3, 0)&amp;".png")),"")</f>
        <v/>
      </c>
      <c r="O765" s="42">
        <v>-1.0</v>
      </c>
      <c r="P765" s="66"/>
      <c r="Q765" s="49" t="str">
        <f>ifna(VLookup(V765, Dex!F:K, 3, 0),"")</f>
        <v/>
      </c>
      <c r="R765" s="49" t="str">
        <f>ifna(VLookup(V765, Dex!F:K, 4, 0),"")</f>
        <v/>
      </c>
      <c r="S765" s="50">
        <f>ifna(VLookup(V765, Dex!F:K, 5, 0),"")</f>
        <v>219</v>
      </c>
      <c r="T765" s="49" t="str">
        <f>ifna(VLookup(V765, Dex!F:K, 6, 0),"")</f>
        <v>P228</v>
      </c>
      <c r="U765" s="51" t="str">
        <f>ifna(VLookup(V765, Dex!F:L, 7, 0),"")</f>
        <v/>
      </c>
      <c r="V765" s="66" t="str">
        <f t="shared" si="1"/>
        <v>zorua-1</v>
      </c>
    </row>
    <row r="766" ht="31.5" customHeight="1">
      <c r="A766" s="52">
        <v>765.0</v>
      </c>
      <c r="B766" s="52">
        <v>1.0</v>
      </c>
      <c r="C766" s="52">
        <v>27.0</v>
      </c>
      <c r="D766" s="52">
        <v>27.0</v>
      </c>
      <c r="E766" s="52">
        <v>5.0</v>
      </c>
      <c r="F766" s="52">
        <v>3.0</v>
      </c>
      <c r="G766" s="53" t="str">
        <f>ifna(VLookup(V766,Shiny!B:C, 2, 0),"")</f>
        <v/>
      </c>
      <c r="H766" s="54" t="s">
        <v>702</v>
      </c>
      <c r="I766" s="55">
        <v>571.0</v>
      </c>
      <c r="J766" s="56">
        <f>IFNA(VLOOKUP(V766,'Imported Index'!A:B,2,0),1)</f>
        <v>1</v>
      </c>
      <c r="K766" s="68"/>
      <c r="L766" s="58" t="s">
        <v>97</v>
      </c>
      <c r="M766" s="59" t="str">
        <f>ifna(IMAGE("https://pokejungle.net/sprites/typeico/"&amp;lower(VLookup(V766,Type!C:E, 2, 0)&amp;".png")),"")</f>
        <v/>
      </c>
      <c r="N766" s="59" t="str">
        <f>ifna(IMAGE("https://pokejungle.net/sprites/typeico/"&amp;lower(VLookup(V766,Type!C:E, 3, 0)&amp;".png")),"")</f>
        <v/>
      </c>
      <c r="O766" s="60"/>
      <c r="P766" s="60"/>
      <c r="Q766" s="61" t="str">
        <f>ifna(VLookup(V766, Dex!F:K, 3, 0),"")</f>
        <v>A088</v>
      </c>
      <c r="R766" s="61" t="str">
        <f>ifna(VLookup(V766, Dex!F:K, 4, 0),"")</f>
        <v/>
      </c>
      <c r="S766" s="62" t="str">
        <f>ifna(VLookup(V766, Dex!F:K, 5, 0),"")</f>
        <v/>
      </c>
      <c r="T766" s="61" t="str">
        <f>ifna(VLookup(V766, Dex!F:K, 6, 0),"")</f>
        <v>P229</v>
      </c>
      <c r="U766" s="63" t="str">
        <f>ifna(VLookup(V766, Dex!F:L, 7, 0),"")</f>
        <v/>
      </c>
      <c r="V766" s="60" t="str">
        <f t="shared" si="1"/>
        <v>zoroark</v>
      </c>
    </row>
    <row r="767" ht="31.5" customHeight="1">
      <c r="A767" s="42">
        <v>766.0</v>
      </c>
      <c r="B767" s="42">
        <v>1.0</v>
      </c>
      <c r="C767" s="42">
        <v>27.0</v>
      </c>
      <c r="D767" s="42">
        <v>28.0</v>
      </c>
      <c r="E767" s="42">
        <v>5.0</v>
      </c>
      <c r="F767" s="42">
        <v>4.0</v>
      </c>
      <c r="G767" s="43" t="str">
        <f>ifna(VLookup(V767,Shiny!B:C, 2, 0),"")</f>
        <v/>
      </c>
      <c r="H767" s="64" t="s">
        <v>702</v>
      </c>
      <c r="I767" s="65">
        <v>571.0</v>
      </c>
      <c r="J767" s="47">
        <f>IFNA(VLOOKUP(V767,'Imported Index'!A:B,2,0),1)</f>
        <v>1</v>
      </c>
      <c r="K767" s="69"/>
      <c r="L767" s="44" t="s">
        <v>139</v>
      </c>
      <c r="M767" s="48" t="str">
        <f>ifna(IMAGE("https://pokejungle.net/sprites/typeico/"&amp;lower(VLookup(V767,Type!C:E, 2, 0)&amp;".png")),"")</f>
        <v/>
      </c>
      <c r="N767" s="48" t="str">
        <f>ifna(IMAGE("https://pokejungle.net/sprites/typeico/"&amp;lower(VLookup(V767,Type!C:E, 3, 0)&amp;".png")),"")</f>
        <v/>
      </c>
      <c r="O767" s="42">
        <v>-1.0</v>
      </c>
      <c r="P767" s="66"/>
      <c r="Q767" s="49" t="str">
        <f>ifna(VLookup(V767, Dex!F:K, 3, 0),"")</f>
        <v/>
      </c>
      <c r="R767" s="49" t="str">
        <f>ifna(VLookup(V767, Dex!F:K, 4, 0),"")</f>
        <v/>
      </c>
      <c r="S767" s="50">
        <f>ifna(VLookup(V767, Dex!F:K, 5, 0),"")</f>
        <v>220</v>
      </c>
      <c r="T767" s="49" t="str">
        <f>ifna(VLookup(V767, Dex!F:K, 6, 0),"")</f>
        <v>P229</v>
      </c>
      <c r="U767" s="51" t="str">
        <f>ifna(VLookup(V767, Dex!F:L, 7, 0),"")</f>
        <v/>
      </c>
      <c r="V767" s="66" t="str">
        <f t="shared" si="1"/>
        <v>zoroark-1</v>
      </c>
    </row>
    <row r="768" ht="31.5" customHeight="1">
      <c r="A768" s="52">
        <v>767.0</v>
      </c>
      <c r="B768" s="52">
        <v>1.0</v>
      </c>
      <c r="C768" s="52">
        <v>27.0</v>
      </c>
      <c r="D768" s="52">
        <v>29.0</v>
      </c>
      <c r="E768" s="52">
        <v>5.0</v>
      </c>
      <c r="F768" s="52">
        <v>5.0</v>
      </c>
      <c r="G768" s="53" t="str">
        <f>ifna(VLookup(V768,Shiny!B:C, 2, 0),"")</f>
        <v/>
      </c>
      <c r="H768" s="54" t="s">
        <v>703</v>
      </c>
      <c r="I768" s="55">
        <v>572.0</v>
      </c>
      <c r="J768" s="56">
        <f>IFNA(VLOOKUP(V768,'Imported Index'!A:B,2,0),1)</f>
        <v>1</v>
      </c>
      <c r="K768" s="58"/>
      <c r="L768" s="58"/>
      <c r="M768" s="59" t="str">
        <f>ifna(IMAGE("https://pokejungle.net/sprites/typeico/"&amp;lower(VLookup(V768,Type!C:E, 2, 0)&amp;".png")),"")</f>
        <v/>
      </c>
      <c r="N768" s="59" t="str">
        <f>ifna(IMAGE("https://pokejungle.net/sprites/typeico/"&amp;lower(VLookup(V768,Type!C:E, 3, 0)&amp;".png")),"")</f>
        <v/>
      </c>
      <c r="O768" s="60"/>
      <c r="P768" s="60"/>
      <c r="Q768" s="61">
        <f>ifna(VLookup(V768, Dex!F:K, 3, 0),"")</f>
        <v>50</v>
      </c>
      <c r="R768" s="61" t="str">
        <f>ifna(VLookup(V768, Dex!F:K, 4, 0),"")</f>
        <v/>
      </c>
      <c r="S768" s="62" t="str">
        <f>ifna(VLookup(V768, Dex!F:K, 5, 0),"")</f>
        <v/>
      </c>
      <c r="T768" s="61" t="str">
        <f>ifna(VLookup(V768, Dex!F:K, 6, 0),"")</f>
        <v>B111</v>
      </c>
      <c r="U768" s="63" t="str">
        <f>ifna(VLookup(V768, Dex!F:L, 7, 0),"")</f>
        <v/>
      </c>
      <c r="V768" s="60" t="str">
        <f t="shared" si="1"/>
        <v>minccino</v>
      </c>
    </row>
    <row r="769" ht="31.5" customHeight="1">
      <c r="A769" s="42">
        <v>768.0</v>
      </c>
      <c r="B769" s="42">
        <v>1.0</v>
      </c>
      <c r="C769" s="42">
        <v>27.0</v>
      </c>
      <c r="D769" s="42">
        <v>30.0</v>
      </c>
      <c r="E769" s="42">
        <v>5.0</v>
      </c>
      <c r="F769" s="42">
        <v>6.0</v>
      </c>
      <c r="G769" s="43" t="str">
        <f>ifna(VLookup(V769,Shiny!B:C, 2, 0),"")</f>
        <v/>
      </c>
      <c r="H769" s="64" t="s">
        <v>704</v>
      </c>
      <c r="I769" s="65">
        <v>573.0</v>
      </c>
      <c r="J769" s="47">
        <f>IFNA(VLOOKUP(V769,'Imported Index'!A:B,2,0),1)</f>
        <v>1</v>
      </c>
      <c r="K769" s="44"/>
      <c r="L769" s="44"/>
      <c r="M769" s="48" t="str">
        <f>ifna(IMAGE("https://pokejungle.net/sprites/typeico/"&amp;lower(VLookup(V769,Type!C:E, 2, 0)&amp;".png")),"")</f>
        <v/>
      </c>
      <c r="N769" s="48" t="str">
        <f>ifna(IMAGE("https://pokejungle.net/sprites/typeico/"&amp;lower(VLookup(V769,Type!C:E, 3, 0)&amp;".png")),"")</f>
        <v/>
      </c>
      <c r="O769" s="66"/>
      <c r="P769" s="66"/>
      <c r="Q769" s="49">
        <f>ifna(VLookup(V769, Dex!F:K, 3, 0),"")</f>
        <v>51</v>
      </c>
      <c r="R769" s="49" t="str">
        <f>ifna(VLookup(V769, Dex!F:K, 4, 0),"")</f>
        <v/>
      </c>
      <c r="S769" s="50" t="str">
        <f>ifna(VLookup(V769, Dex!F:K, 5, 0),"")</f>
        <v/>
      </c>
      <c r="T769" s="49" t="str">
        <f>ifna(VLookup(V769, Dex!F:K, 6, 0),"")</f>
        <v>B112</v>
      </c>
      <c r="U769" s="51" t="str">
        <f>ifna(VLookup(V769, Dex!F:L, 7, 0),"")</f>
        <v/>
      </c>
      <c r="V769" s="66" t="str">
        <f t="shared" si="1"/>
        <v>cinccino</v>
      </c>
    </row>
    <row r="770" ht="31.5" customHeight="1">
      <c r="A770" s="52">
        <v>769.0</v>
      </c>
      <c r="B770" s="52">
        <v>1.0</v>
      </c>
      <c r="C770" s="52">
        <v>28.0</v>
      </c>
      <c r="D770" s="52">
        <v>1.0</v>
      </c>
      <c r="E770" s="52">
        <v>1.0</v>
      </c>
      <c r="F770" s="52">
        <v>1.0</v>
      </c>
      <c r="G770" s="53" t="str">
        <f>ifna(VLookup(V770,Shiny!B:C, 2, 0),"")</f>
        <v/>
      </c>
      <c r="H770" s="54" t="s">
        <v>705</v>
      </c>
      <c r="I770" s="55">
        <v>574.0</v>
      </c>
      <c r="J770" s="56">
        <f>IFNA(VLOOKUP(V770,'Imported Index'!A:B,2,0),1)</f>
        <v>1</v>
      </c>
      <c r="K770" s="68"/>
      <c r="L770" s="58"/>
      <c r="M770" s="59" t="str">
        <f>ifna(IMAGE("https://pokejungle.net/sprites/typeico/"&amp;lower(VLookup(V770,Type!C:E, 2, 0)&amp;".png")),"")</f>
        <v/>
      </c>
      <c r="N770" s="59" t="str">
        <f>ifna(IMAGE("https://pokejungle.net/sprites/typeico/"&amp;lower(VLookup(V770,Type!C:E, 3, 0)&amp;".png")),"")</f>
        <v/>
      </c>
      <c r="O770" s="60"/>
      <c r="P770" s="60"/>
      <c r="Q770" s="61">
        <f>ifna(VLookup(V770, Dex!F:K, 3, 0),"")</f>
        <v>267</v>
      </c>
      <c r="R770" s="61" t="str">
        <f>ifna(VLookup(V770, Dex!F:K, 4, 0),"")</f>
        <v/>
      </c>
      <c r="S770" s="62" t="str">
        <f>ifna(VLookup(V770, Dex!F:K, 5, 0),"")</f>
        <v/>
      </c>
      <c r="T770" s="61" t="str">
        <f>ifna(VLookup(V770, Dex!F:K, 6, 0),"")</f>
        <v>P234</v>
      </c>
      <c r="U770" s="63" t="str">
        <f>ifna(VLookup(V770, Dex!F:L, 7, 0),"")</f>
        <v/>
      </c>
      <c r="V770" s="60" t="str">
        <f t="shared" si="1"/>
        <v>gothita</v>
      </c>
    </row>
    <row r="771" ht="31.5" customHeight="1">
      <c r="A771" s="42">
        <v>770.0</v>
      </c>
      <c r="B771" s="42">
        <v>1.0</v>
      </c>
      <c r="C771" s="42">
        <v>28.0</v>
      </c>
      <c r="D771" s="42">
        <v>2.0</v>
      </c>
      <c r="E771" s="42">
        <v>1.0</v>
      </c>
      <c r="F771" s="42">
        <v>2.0</v>
      </c>
      <c r="G771" s="43" t="str">
        <f>ifna(VLookup(V771,Shiny!B:C, 2, 0),"")</f>
        <v/>
      </c>
      <c r="H771" s="64" t="s">
        <v>706</v>
      </c>
      <c r="I771" s="65">
        <v>575.0</v>
      </c>
      <c r="J771" s="47">
        <f>IFNA(VLOOKUP(V771,'Imported Index'!A:B,2,0),1)</f>
        <v>1</v>
      </c>
      <c r="K771" s="69"/>
      <c r="L771" s="44"/>
      <c r="M771" s="48" t="str">
        <f>ifna(IMAGE("https://pokejungle.net/sprites/typeico/"&amp;lower(VLookup(V771,Type!C:E, 2, 0)&amp;".png")),"")</f>
        <v/>
      </c>
      <c r="N771" s="48" t="str">
        <f>ifna(IMAGE("https://pokejungle.net/sprites/typeico/"&amp;lower(VLookup(V771,Type!C:E, 3, 0)&amp;".png")),"")</f>
        <v/>
      </c>
      <c r="O771" s="66"/>
      <c r="P771" s="66"/>
      <c r="Q771" s="49">
        <f>ifna(VLookup(V771, Dex!F:K, 3, 0),"")</f>
        <v>268</v>
      </c>
      <c r="R771" s="49" t="str">
        <f>ifna(VLookup(V771, Dex!F:K, 4, 0),"")</f>
        <v/>
      </c>
      <c r="S771" s="50" t="str">
        <f>ifna(VLookup(V771, Dex!F:K, 5, 0),"")</f>
        <v/>
      </c>
      <c r="T771" s="49" t="str">
        <f>ifna(VLookup(V771, Dex!F:K, 6, 0),"")</f>
        <v>P235</v>
      </c>
      <c r="U771" s="51" t="str">
        <f>ifna(VLookup(V771, Dex!F:L, 7, 0),"")</f>
        <v/>
      </c>
      <c r="V771" s="66" t="str">
        <f t="shared" si="1"/>
        <v>gothorita</v>
      </c>
    </row>
    <row r="772" ht="31.5" customHeight="1">
      <c r="A772" s="52">
        <v>771.0</v>
      </c>
      <c r="B772" s="52">
        <v>1.0</v>
      </c>
      <c r="C772" s="52">
        <v>28.0</v>
      </c>
      <c r="D772" s="52">
        <v>3.0</v>
      </c>
      <c r="E772" s="52">
        <v>1.0</v>
      </c>
      <c r="F772" s="52">
        <v>3.0</v>
      </c>
      <c r="G772" s="53" t="str">
        <f>ifna(VLookup(V772,Shiny!B:C, 2, 0),"")</f>
        <v/>
      </c>
      <c r="H772" s="54" t="s">
        <v>707</v>
      </c>
      <c r="I772" s="55">
        <v>576.0</v>
      </c>
      <c r="J772" s="56">
        <f>IFNA(VLOOKUP(V772,'Imported Index'!A:B,2,0),1)</f>
        <v>1</v>
      </c>
      <c r="K772" s="68"/>
      <c r="L772" s="58"/>
      <c r="M772" s="59" t="str">
        <f>ifna(IMAGE("https://pokejungle.net/sprites/typeico/"&amp;lower(VLookup(V772,Type!C:E, 2, 0)&amp;".png")),"")</f>
        <v/>
      </c>
      <c r="N772" s="59" t="str">
        <f>ifna(IMAGE("https://pokejungle.net/sprites/typeico/"&amp;lower(VLookup(V772,Type!C:E, 3, 0)&amp;".png")),"")</f>
        <v/>
      </c>
      <c r="O772" s="60"/>
      <c r="P772" s="60"/>
      <c r="Q772" s="61">
        <f>ifna(VLookup(V772, Dex!F:K, 3, 0),"")</f>
        <v>269</v>
      </c>
      <c r="R772" s="61" t="str">
        <f>ifna(VLookup(V772, Dex!F:K, 4, 0),"")</f>
        <v/>
      </c>
      <c r="S772" s="62" t="str">
        <f>ifna(VLookup(V772, Dex!F:K, 5, 0),"")</f>
        <v/>
      </c>
      <c r="T772" s="61" t="str">
        <f>ifna(VLookup(V772, Dex!F:K, 6, 0),"")</f>
        <v>P236</v>
      </c>
      <c r="U772" s="63" t="str">
        <f>ifna(VLookup(V772, Dex!F:L, 7, 0),"")</f>
        <v/>
      </c>
      <c r="V772" s="60" t="str">
        <f t="shared" si="1"/>
        <v>gothitelle</v>
      </c>
    </row>
    <row r="773" ht="31.5" customHeight="1">
      <c r="A773" s="42">
        <v>772.0</v>
      </c>
      <c r="B773" s="42">
        <v>1.0</v>
      </c>
      <c r="C773" s="42">
        <v>28.0</v>
      </c>
      <c r="D773" s="42">
        <v>4.0</v>
      </c>
      <c r="E773" s="42">
        <v>1.0</v>
      </c>
      <c r="F773" s="42">
        <v>4.0</v>
      </c>
      <c r="G773" s="43" t="str">
        <f>ifna(VLookup(V773,Shiny!B:C, 2, 0),"")</f>
        <v/>
      </c>
      <c r="H773" s="64" t="s">
        <v>708</v>
      </c>
      <c r="I773" s="65">
        <v>577.0</v>
      </c>
      <c r="J773" s="47">
        <f>IFNA(VLOOKUP(V773,'Imported Index'!A:B,2,0),1)</f>
        <v>1</v>
      </c>
      <c r="K773" s="44"/>
      <c r="L773" s="44"/>
      <c r="M773" s="48" t="str">
        <f>ifna(IMAGE("https://pokejungle.net/sprites/typeico/"&amp;lower(VLookup(V773,Type!C:E, 2, 0)&amp;".png")),"")</f>
        <v/>
      </c>
      <c r="N773" s="48" t="str">
        <f>ifna(IMAGE("https://pokejungle.net/sprites/typeico/"&amp;lower(VLookup(V773,Type!C:E, 3, 0)&amp;".png")),"")</f>
        <v/>
      </c>
      <c r="O773" s="66"/>
      <c r="P773" s="66"/>
      <c r="Q773" s="49">
        <f>ifna(VLookup(V773, Dex!F:K, 3, 0),"")</f>
        <v>270</v>
      </c>
      <c r="R773" s="49" t="str">
        <f>ifna(VLookup(V773, Dex!F:K, 4, 0),"")</f>
        <v/>
      </c>
      <c r="S773" s="50" t="str">
        <f>ifna(VLookup(V773, Dex!F:K, 5, 0),"")</f>
        <v/>
      </c>
      <c r="T773" s="49" t="str">
        <f>ifna(VLookup(V773, Dex!F:K, 6, 0),"")</f>
        <v>B148</v>
      </c>
      <c r="U773" s="51" t="str">
        <f>ifna(VLookup(V773, Dex!F:L, 7, 0),"")</f>
        <v/>
      </c>
      <c r="V773" s="66" t="str">
        <f t="shared" si="1"/>
        <v>solosis</v>
      </c>
    </row>
    <row r="774" ht="31.5" customHeight="1">
      <c r="A774" s="52">
        <v>773.0</v>
      </c>
      <c r="B774" s="52">
        <v>1.0</v>
      </c>
      <c r="C774" s="52">
        <v>28.0</v>
      </c>
      <c r="D774" s="52">
        <v>5.0</v>
      </c>
      <c r="E774" s="52">
        <v>1.0</v>
      </c>
      <c r="F774" s="52">
        <v>5.0</v>
      </c>
      <c r="G774" s="53" t="str">
        <f>ifna(VLookup(V774,Shiny!B:C, 2, 0),"")</f>
        <v/>
      </c>
      <c r="H774" s="54" t="s">
        <v>709</v>
      </c>
      <c r="I774" s="55">
        <v>578.0</v>
      </c>
      <c r="J774" s="56">
        <f>IFNA(VLOOKUP(V774,'Imported Index'!A:B,2,0),1)</f>
        <v>1</v>
      </c>
      <c r="K774" s="58"/>
      <c r="L774" s="58"/>
      <c r="M774" s="59" t="str">
        <f>ifna(IMAGE("https://pokejungle.net/sprites/typeico/"&amp;lower(VLookup(V774,Type!C:E, 2, 0)&amp;".png")),"")</f>
        <v/>
      </c>
      <c r="N774" s="59" t="str">
        <f>ifna(IMAGE("https://pokejungle.net/sprites/typeico/"&amp;lower(VLookup(V774,Type!C:E, 3, 0)&amp;".png")),"")</f>
        <v/>
      </c>
      <c r="O774" s="60"/>
      <c r="P774" s="60"/>
      <c r="Q774" s="61">
        <f>ifna(VLookup(V774, Dex!F:K, 3, 0),"")</f>
        <v>271</v>
      </c>
      <c r="R774" s="61" t="str">
        <f>ifna(VLookup(V774, Dex!F:K, 4, 0),"")</f>
        <v/>
      </c>
      <c r="S774" s="62" t="str">
        <f>ifna(VLookup(V774, Dex!F:K, 5, 0),"")</f>
        <v/>
      </c>
      <c r="T774" s="61" t="str">
        <f>ifna(VLookup(V774, Dex!F:K, 6, 0),"")</f>
        <v>B149</v>
      </c>
      <c r="U774" s="63" t="str">
        <f>ifna(VLookup(V774, Dex!F:L, 7, 0),"")</f>
        <v/>
      </c>
      <c r="V774" s="60" t="str">
        <f t="shared" si="1"/>
        <v>duosion</v>
      </c>
    </row>
    <row r="775" ht="31.5" customHeight="1">
      <c r="A775" s="42">
        <v>774.0</v>
      </c>
      <c r="B775" s="42">
        <v>1.0</v>
      </c>
      <c r="C775" s="42">
        <v>28.0</v>
      </c>
      <c r="D775" s="42">
        <v>6.0</v>
      </c>
      <c r="E775" s="42">
        <v>1.0</v>
      </c>
      <c r="F775" s="42">
        <v>6.0</v>
      </c>
      <c r="G775" s="43" t="str">
        <f>ifna(VLookup(V775,Shiny!B:C, 2, 0),"")</f>
        <v/>
      </c>
      <c r="H775" s="64" t="s">
        <v>710</v>
      </c>
      <c r="I775" s="65">
        <v>579.0</v>
      </c>
      <c r="J775" s="47">
        <f>IFNA(VLOOKUP(V775,'Imported Index'!A:B,2,0),1)</f>
        <v>1</v>
      </c>
      <c r="K775" s="44"/>
      <c r="L775" s="44"/>
      <c r="M775" s="48" t="str">
        <f>ifna(IMAGE("https://pokejungle.net/sprites/typeico/"&amp;lower(VLookup(V775,Type!C:E, 2, 0)&amp;".png")),"")</f>
        <v/>
      </c>
      <c r="N775" s="48" t="str">
        <f>ifna(IMAGE("https://pokejungle.net/sprites/typeico/"&amp;lower(VLookup(V775,Type!C:E, 3, 0)&amp;".png")),"")</f>
        <v/>
      </c>
      <c r="O775" s="66"/>
      <c r="P775" s="66"/>
      <c r="Q775" s="49">
        <f>ifna(VLookup(V775, Dex!F:K, 3, 0),"")</f>
        <v>272</v>
      </c>
      <c r="R775" s="49" t="str">
        <f>ifna(VLookup(V775, Dex!F:K, 4, 0),"")</f>
        <v/>
      </c>
      <c r="S775" s="50" t="str">
        <f>ifna(VLookup(V775, Dex!F:K, 5, 0),"")</f>
        <v/>
      </c>
      <c r="T775" s="49" t="str">
        <f>ifna(VLookup(V775, Dex!F:K, 6, 0),"")</f>
        <v>B150</v>
      </c>
      <c r="U775" s="51" t="str">
        <f>ifna(VLookup(V775, Dex!F:L, 7, 0),"")</f>
        <v/>
      </c>
      <c r="V775" s="66" t="str">
        <f t="shared" si="1"/>
        <v>reuniclus</v>
      </c>
    </row>
    <row r="776" ht="31.5" customHeight="1">
      <c r="A776" s="52">
        <v>775.0</v>
      </c>
      <c r="B776" s="52">
        <v>1.0</v>
      </c>
      <c r="C776" s="52">
        <v>28.0</v>
      </c>
      <c r="D776" s="52">
        <v>7.0</v>
      </c>
      <c r="E776" s="52">
        <v>2.0</v>
      </c>
      <c r="F776" s="52">
        <v>1.0</v>
      </c>
      <c r="G776" s="53" t="str">
        <f>ifna(VLookup(V776,Shiny!B:C, 2, 0),"")</f>
        <v/>
      </c>
      <c r="H776" s="54" t="s">
        <v>711</v>
      </c>
      <c r="I776" s="55">
        <v>580.0</v>
      </c>
      <c r="J776" s="56">
        <f>IFNA(VLOOKUP(V776,'Imported Index'!A:B,2,0),1)</f>
        <v>1</v>
      </c>
      <c r="K776" s="58"/>
      <c r="L776" s="58"/>
      <c r="M776" s="59" t="str">
        <f>ifna(IMAGE("https://pokejungle.net/sprites/typeico/"&amp;lower(VLookup(V776,Type!C:E, 2, 0)&amp;".png")),"")</f>
        <v/>
      </c>
      <c r="N776" s="59" t="str">
        <f>ifna(IMAGE("https://pokejungle.net/sprites/typeico/"&amp;lower(VLookup(V776,Type!C:E, 3, 0)&amp;".png")),"")</f>
        <v/>
      </c>
      <c r="O776" s="60"/>
      <c r="P776" s="60"/>
      <c r="Q776" s="61" t="str">
        <f>ifna(VLookup(V776, Dex!F:K, 3, 0),"")</f>
        <v/>
      </c>
      <c r="R776" s="61" t="str">
        <f>ifna(VLookup(V776, Dex!F:K, 4, 0),"")</f>
        <v/>
      </c>
      <c r="S776" s="62" t="str">
        <f>ifna(VLookup(V776, Dex!F:K, 5, 0),"")</f>
        <v/>
      </c>
      <c r="T776" s="61" t="str">
        <f>ifna(VLookup(V776, Dex!F:K, 6, 0),"")</f>
        <v>K181</v>
      </c>
      <c r="U776" s="63" t="str">
        <f>ifna(VLookup(V776, Dex!F:L, 7, 0),"")</f>
        <v/>
      </c>
      <c r="V776" s="60" t="str">
        <f t="shared" si="1"/>
        <v>ducklett</v>
      </c>
    </row>
    <row r="777" ht="31.5" customHeight="1">
      <c r="A777" s="42">
        <v>776.0</v>
      </c>
      <c r="B777" s="42">
        <v>1.0</v>
      </c>
      <c r="C777" s="42">
        <v>28.0</v>
      </c>
      <c r="D777" s="42">
        <v>8.0</v>
      </c>
      <c r="E777" s="42">
        <v>2.0</v>
      </c>
      <c r="F777" s="42">
        <v>2.0</v>
      </c>
      <c r="G777" s="43" t="str">
        <f>ifna(VLookup(V777,Shiny!B:C, 2, 0),"")</f>
        <v/>
      </c>
      <c r="H777" s="64" t="s">
        <v>712</v>
      </c>
      <c r="I777" s="65">
        <v>581.0</v>
      </c>
      <c r="J777" s="47">
        <f>IFNA(VLOOKUP(V777,'Imported Index'!A:B,2,0),1)</f>
        <v>1</v>
      </c>
      <c r="K777" s="44"/>
      <c r="L777" s="44"/>
      <c r="M777" s="48" t="str">
        <f>ifna(IMAGE("https://pokejungle.net/sprites/typeico/"&amp;lower(VLookup(V777,Type!C:E, 2, 0)&amp;".png")),"")</f>
        <v/>
      </c>
      <c r="N777" s="48" t="str">
        <f>ifna(IMAGE("https://pokejungle.net/sprites/typeico/"&amp;lower(VLookup(V777,Type!C:E, 3, 0)&amp;".png")),"")</f>
        <v/>
      </c>
      <c r="O777" s="66"/>
      <c r="P777" s="66"/>
      <c r="Q777" s="49" t="str">
        <f>ifna(VLookup(V777, Dex!F:K, 3, 0),"")</f>
        <v/>
      </c>
      <c r="R777" s="49" t="str">
        <f>ifna(VLookup(V777, Dex!F:K, 4, 0),"")</f>
        <v/>
      </c>
      <c r="S777" s="50" t="str">
        <f>ifna(VLookup(V777, Dex!F:K, 5, 0),"")</f>
        <v/>
      </c>
      <c r="T777" s="49" t="str">
        <f>ifna(VLookup(V777, Dex!F:K, 6, 0),"")</f>
        <v>K182</v>
      </c>
      <c r="U777" s="51" t="str">
        <f>ifna(VLookup(V777, Dex!F:L, 7, 0),"")</f>
        <v/>
      </c>
      <c r="V777" s="66" t="str">
        <f t="shared" si="1"/>
        <v>swanna</v>
      </c>
    </row>
    <row r="778" ht="31.5" customHeight="1">
      <c r="A778" s="52">
        <v>777.0</v>
      </c>
      <c r="B778" s="52">
        <v>1.0</v>
      </c>
      <c r="C778" s="52">
        <v>28.0</v>
      </c>
      <c r="D778" s="52">
        <v>9.0</v>
      </c>
      <c r="E778" s="52">
        <v>2.0</v>
      </c>
      <c r="F778" s="52">
        <v>3.0</v>
      </c>
      <c r="G778" s="53" t="str">
        <f>ifna(VLookup(V778,Shiny!B:C, 2, 0),"")</f>
        <v/>
      </c>
      <c r="H778" s="54" t="s">
        <v>713</v>
      </c>
      <c r="I778" s="55">
        <v>582.0</v>
      </c>
      <c r="J778" s="56">
        <f>IFNA(VLOOKUP(V778,'Imported Index'!A:B,2,0),1)</f>
        <v>1</v>
      </c>
      <c r="K778" s="58"/>
      <c r="L778" s="58"/>
      <c r="M778" s="59" t="str">
        <f>ifna(IMAGE("https://pokejungle.net/sprites/typeico/"&amp;lower(VLookup(V778,Type!C:E, 2, 0)&amp;".png")),"")</f>
        <v/>
      </c>
      <c r="N778" s="59" t="str">
        <f>ifna(IMAGE("https://pokejungle.net/sprites/typeico/"&amp;lower(VLookup(V778,Type!C:E, 3, 0)&amp;".png")),"")</f>
        <v/>
      </c>
      <c r="O778" s="60"/>
      <c r="P778" s="60"/>
      <c r="Q778" s="61">
        <f>ifna(VLookup(V778, Dex!F:K, 3, 0),"")</f>
        <v>72</v>
      </c>
      <c r="R778" s="61" t="str">
        <f>ifna(VLookup(V778, Dex!F:K, 4, 0),"")</f>
        <v/>
      </c>
      <c r="S778" s="62" t="str">
        <f>ifna(VLookup(V778, Dex!F:K, 5, 0),"")</f>
        <v/>
      </c>
      <c r="T778" s="61" t="str">
        <f>ifna(VLookup(V778, Dex!F:K, 6, 0),"")</f>
        <v/>
      </c>
      <c r="U778" s="63">
        <f>ifna(VLookup(V778, Dex!F:L, 7, 0),"")</f>
        <v>113</v>
      </c>
      <c r="V778" s="60" t="str">
        <f t="shared" si="1"/>
        <v>vanillite</v>
      </c>
    </row>
    <row r="779" ht="31.5" customHeight="1">
      <c r="A779" s="42">
        <v>778.0</v>
      </c>
      <c r="B779" s="42">
        <v>1.0</v>
      </c>
      <c r="C779" s="42">
        <v>28.0</v>
      </c>
      <c r="D779" s="42">
        <v>10.0</v>
      </c>
      <c r="E779" s="42">
        <v>2.0</v>
      </c>
      <c r="F779" s="42">
        <v>4.0</v>
      </c>
      <c r="G779" s="43" t="str">
        <f>ifna(VLookup(V779,Shiny!B:C, 2, 0),"")</f>
        <v/>
      </c>
      <c r="H779" s="64" t="s">
        <v>714</v>
      </c>
      <c r="I779" s="65">
        <v>583.0</v>
      </c>
      <c r="J779" s="47">
        <f>IFNA(VLOOKUP(V779,'Imported Index'!A:B,2,0),1)</f>
        <v>1</v>
      </c>
      <c r="K779" s="44"/>
      <c r="L779" s="44"/>
      <c r="M779" s="48" t="str">
        <f>ifna(IMAGE("https://pokejungle.net/sprites/typeico/"&amp;lower(VLookup(V779,Type!C:E, 2, 0)&amp;".png")),"")</f>
        <v/>
      </c>
      <c r="N779" s="48" t="str">
        <f>ifna(IMAGE("https://pokejungle.net/sprites/typeico/"&amp;lower(VLookup(V779,Type!C:E, 3, 0)&amp;".png")),"")</f>
        <v/>
      </c>
      <c r="O779" s="66"/>
      <c r="P779" s="66"/>
      <c r="Q779" s="49">
        <f>ifna(VLookup(V779, Dex!F:K, 3, 0),"")</f>
        <v>73</v>
      </c>
      <c r="R779" s="49" t="str">
        <f>ifna(VLookup(V779, Dex!F:K, 4, 0),"")</f>
        <v/>
      </c>
      <c r="S779" s="50" t="str">
        <f>ifna(VLookup(V779, Dex!F:K, 5, 0),"")</f>
        <v/>
      </c>
      <c r="T779" s="49" t="str">
        <f>ifna(VLookup(V779, Dex!F:K, 6, 0),"")</f>
        <v/>
      </c>
      <c r="U779" s="51">
        <f>ifna(VLookup(V779, Dex!F:L, 7, 0),"")</f>
        <v>114</v>
      </c>
      <c r="V779" s="66" t="str">
        <f t="shared" si="1"/>
        <v>vanillish</v>
      </c>
    </row>
    <row r="780" ht="31.5" customHeight="1">
      <c r="A780" s="52">
        <v>779.0</v>
      </c>
      <c r="B780" s="52">
        <v>1.0</v>
      </c>
      <c r="C780" s="52">
        <v>28.0</v>
      </c>
      <c r="D780" s="52">
        <v>11.0</v>
      </c>
      <c r="E780" s="52">
        <v>2.0</v>
      </c>
      <c r="F780" s="52">
        <v>5.0</v>
      </c>
      <c r="G780" s="53" t="str">
        <f>ifna(VLookup(V780,Shiny!B:C, 2, 0),"")</f>
        <v/>
      </c>
      <c r="H780" s="54" t="s">
        <v>715</v>
      </c>
      <c r="I780" s="55">
        <v>584.0</v>
      </c>
      <c r="J780" s="56">
        <f>IFNA(VLOOKUP(V780,'Imported Index'!A:B,2,0),1)</f>
        <v>1</v>
      </c>
      <c r="K780" s="58"/>
      <c r="L780" s="58"/>
      <c r="M780" s="59" t="str">
        <f>ifna(IMAGE("https://pokejungle.net/sprites/typeico/"&amp;lower(VLookup(V780,Type!C:E, 2, 0)&amp;".png")),"")</f>
        <v/>
      </c>
      <c r="N780" s="59" t="str">
        <f>ifna(IMAGE("https://pokejungle.net/sprites/typeico/"&amp;lower(VLookup(V780,Type!C:E, 3, 0)&amp;".png")),"")</f>
        <v/>
      </c>
      <c r="O780" s="60"/>
      <c r="P780" s="60"/>
      <c r="Q780" s="61">
        <f>ifna(VLookup(V780, Dex!F:K, 3, 0),"")</f>
        <v>74</v>
      </c>
      <c r="R780" s="61" t="str">
        <f>ifna(VLookup(V780, Dex!F:K, 4, 0),"")</f>
        <v/>
      </c>
      <c r="S780" s="62" t="str">
        <f>ifna(VLookup(V780, Dex!F:K, 5, 0),"")</f>
        <v/>
      </c>
      <c r="T780" s="61" t="str">
        <f>ifna(VLookup(V780, Dex!F:K, 6, 0),"")</f>
        <v/>
      </c>
      <c r="U780" s="63">
        <f>ifna(VLookup(V780, Dex!F:L, 7, 0),"")</f>
        <v>115</v>
      </c>
      <c r="V780" s="60" t="str">
        <f t="shared" si="1"/>
        <v>vanilluxe</v>
      </c>
    </row>
    <row r="781" ht="31.5" customHeight="1">
      <c r="A781" s="42">
        <v>780.0</v>
      </c>
      <c r="B781" s="42">
        <v>1.0</v>
      </c>
      <c r="C781" s="42">
        <v>28.0</v>
      </c>
      <c r="D781" s="42">
        <v>12.0</v>
      </c>
      <c r="E781" s="42">
        <v>2.0</v>
      </c>
      <c r="F781" s="42">
        <v>6.0</v>
      </c>
      <c r="G781" s="43" t="str">
        <f>ifna(VLookup(V781,Shiny!B:C, 2, 0),"")</f>
        <v/>
      </c>
      <c r="H781" s="64" t="s">
        <v>716</v>
      </c>
      <c r="I781" s="65">
        <v>585.0</v>
      </c>
      <c r="J781" s="47">
        <f>IFNA(VLOOKUP(V781,'Imported Index'!A:B,2,0),1)</f>
        <v>1</v>
      </c>
      <c r="K781" s="69"/>
      <c r="L781" s="84" t="s">
        <v>717</v>
      </c>
      <c r="M781" s="48" t="str">
        <f>ifna(IMAGE("https://pokejungle.net/sprites/typeico/"&amp;lower(VLookup(V781,Type!C:E, 2, 0)&amp;".png")),"")</f>
        <v/>
      </c>
      <c r="N781" s="48" t="str">
        <f>ifna(IMAGE("https://pokejungle.net/sprites/typeico/"&amp;lower(VLookup(V781,Type!C:E, 3, 0)&amp;".png")),"")</f>
        <v/>
      </c>
      <c r="O781" s="43"/>
      <c r="P781" s="66"/>
      <c r="Q781" s="49" t="str">
        <f>ifna(VLookup(V781, Dex!F:K, 3, 0),"")</f>
        <v/>
      </c>
      <c r="R781" s="49" t="str">
        <f>ifna(VLookup(V781, Dex!F:K, 4, 0),"")</f>
        <v/>
      </c>
      <c r="S781" s="50" t="str">
        <f>ifna(VLookup(V781, Dex!F:K, 5, 0),"")</f>
        <v/>
      </c>
      <c r="T781" s="49" t="str">
        <f>ifna(VLookup(V781, Dex!F:K, 6, 0),"")</f>
        <v>P190</v>
      </c>
      <c r="U781" s="51" t="str">
        <f>ifna(VLookup(V781, Dex!F:L, 7, 0),"")</f>
        <v/>
      </c>
      <c r="V781" s="66" t="str">
        <f t="shared" si="1"/>
        <v>deerling</v>
      </c>
    </row>
    <row r="782" ht="31.5" customHeight="1">
      <c r="A782" s="52">
        <v>781.0</v>
      </c>
      <c r="B782" s="52">
        <v>1.0</v>
      </c>
      <c r="C782" s="52">
        <v>28.0</v>
      </c>
      <c r="D782" s="52">
        <v>13.0</v>
      </c>
      <c r="E782" s="52">
        <v>3.0</v>
      </c>
      <c r="F782" s="52">
        <v>1.0</v>
      </c>
      <c r="G782" s="53" t="str">
        <f>ifna(VLookup(V782,Shiny!B:C, 2, 0),"")</f>
        <v/>
      </c>
      <c r="H782" s="54" t="s">
        <v>716</v>
      </c>
      <c r="I782" s="55">
        <v>585.0</v>
      </c>
      <c r="J782" s="56">
        <f>IFNA(VLOOKUP(V782,'Imported Index'!A:B,2,0),1)</f>
        <v>1</v>
      </c>
      <c r="K782" s="68"/>
      <c r="L782" s="83" t="s">
        <v>718</v>
      </c>
      <c r="M782" s="59" t="str">
        <f>ifna(IMAGE("https://pokejungle.net/sprites/typeico/"&amp;lower(VLookup(V782,Type!C:E, 2, 0)&amp;".png")),"")</f>
        <v/>
      </c>
      <c r="N782" s="59" t="str">
        <f>ifna(IMAGE("https://pokejungle.net/sprites/typeico/"&amp;lower(VLookup(V782,Type!C:E, 3, 0)&amp;".png")),"")</f>
        <v/>
      </c>
      <c r="O782" s="85">
        <v>-1.0</v>
      </c>
      <c r="P782" s="60"/>
      <c r="Q782" s="61" t="str">
        <f>ifna(VLookup(V782, Dex!F:K, 3, 0),"")</f>
        <v/>
      </c>
      <c r="R782" s="61" t="str">
        <f>ifna(VLookup(V782, Dex!F:K, 4, 0),"")</f>
        <v/>
      </c>
      <c r="S782" s="62" t="str">
        <f>ifna(VLookup(V782, Dex!F:K, 5, 0),"")</f>
        <v/>
      </c>
      <c r="T782" s="61" t="str">
        <f>ifna(VLookup(V782, Dex!F:K, 6, 0),"")</f>
        <v>P190</v>
      </c>
      <c r="U782" s="63" t="str">
        <f>ifna(VLookup(V782, Dex!F:L, 7, 0),"")</f>
        <v/>
      </c>
      <c r="V782" s="60" t="str">
        <f t="shared" si="1"/>
        <v>deerling-1</v>
      </c>
    </row>
    <row r="783" ht="31.5" customHeight="1">
      <c r="A783" s="42">
        <v>782.0</v>
      </c>
      <c r="B783" s="42">
        <v>1.0</v>
      </c>
      <c r="C783" s="42">
        <v>28.0</v>
      </c>
      <c r="D783" s="42">
        <v>14.0</v>
      </c>
      <c r="E783" s="42">
        <v>3.0</v>
      </c>
      <c r="F783" s="42">
        <v>2.0</v>
      </c>
      <c r="G783" s="43" t="str">
        <f>ifna(VLookup(V783,Shiny!B:C, 2, 0),"")</f>
        <v/>
      </c>
      <c r="H783" s="64" t="s">
        <v>716</v>
      </c>
      <c r="I783" s="65">
        <v>585.0</v>
      </c>
      <c r="J783" s="47">
        <f>IFNA(VLOOKUP(V783,'Imported Index'!A:B,2,0),1)</f>
        <v>1</v>
      </c>
      <c r="K783" s="69"/>
      <c r="L783" s="84" t="s">
        <v>719</v>
      </c>
      <c r="M783" s="48" t="str">
        <f>ifna(IMAGE("https://pokejungle.net/sprites/typeico/"&amp;lower(VLookup(V783,Type!C:E, 2, 0)&amp;".png")),"")</f>
        <v/>
      </c>
      <c r="N783" s="48" t="str">
        <f>ifna(IMAGE("https://pokejungle.net/sprites/typeico/"&amp;lower(VLookup(V783,Type!C:E, 3, 0)&amp;".png")),"")</f>
        <v/>
      </c>
      <c r="O783" s="86">
        <v>-2.0</v>
      </c>
      <c r="P783" s="66"/>
      <c r="Q783" s="49" t="str">
        <f>ifna(VLookup(V783, Dex!F:K, 3, 0),"")</f>
        <v/>
      </c>
      <c r="R783" s="49" t="str">
        <f>ifna(VLookup(V783, Dex!F:K, 4, 0),"")</f>
        <v/>
      </c>
      <c r="S783" s="50" t="str">
        <f>ifna(VLookup(V783, Dex!F:K, 5, 0),"")</f>
        <v/>
      </c>
      <c r="T783" s="49" t="str">
        <f>ifna(VLookup(V783, Dex!F:K, 6, 0),"")</f>
        <v>P190</v>
      </c>
      <c r="U783" s="51" t="str">
        <f>ifna(VLookup(V783, Dex!F:L, 7, 0),"")</f>
        <v/>
      </c>
      <c r="V783" s="66" t="str">
        <f t="shared" si="1"/>
        <v>deerling-2</v>
      </c>
    </row>
    <row r="784" ht="31.5" customHeight="1">
      <c r="A784" s="52">
        <v>783.0</v>
      </c>
      <c r="B784" s="52">
        <v>1.0</v>
      </c>
      <c r="C784" s="52">
        <v>28.0</v>
      </c>
      <c r="D784" s="52">
        <v>15.0</v>
      </c>
      <c r="E784" s="52">
        <v>3.0</v>
      </c>
      <c r="F784" s="52">
        <v>3.0</v>
      </c>
      <c r="G784" s="53" t="str">
        <f>ifna(VLookup(V784,Shiny!B:C, 2, 0),"")</f>
        <v/>
      </c>
      <c r="H784" s="54" t="s">
        <v>716</v>
      </c>
      <c r="I784" s="55">
        <v>585.0</v>
      </c>
      <c r="J784" s="56">
        <f>IFNA(VLOOKUP(V784,'Imported Index'!A:B,2,0),1)</f>
        <v>1</v>
      </c>
      <c r="K784" s="68"/>
      <c r="L784" s="83" t="s">
        <v>720</v>
      </c>
      <c r="M784" s="59" t="str">
        <f>ifna(IMAGE("https://pokejungle.net/sprites/typeico/"&amp;lower(VLookup(V784,Type!C:E, 2, 0)&amp;".png")),"")</f>
        <v/>
      </c>
      <c r="N784" s="59" t="str">
        <f>ifna(IMAGE("https://pokejungle.net/sprites/typeico/"&amp;lower(VLookup(V784,Type!C:E, 3, 0)&amp;".png")),"")</f>
        <v/>
      </c>
      <c r="O784" s="85">
        <v>-3.0</v>
      </c>
      <c r="P784" s="60"/>
      <c r="Q784" s="61" t="str">
        <f>ifna(VLookup(V784, Dex!F:K, 3, 0),"")</f>
        <v/>
      </c>
      <c r="R784" s="61" t="str">
        <f>ifna(VLookup(V784, Dex!F:K, 4, 0),"")</f>
        <v/>
      </c>
      <c r="S784" s="62" t="str">
        <f>ifna(VLookup(V784, Dex!F:K, 5, 0),"")</f>
        <v/>
      </c>
      <c r="T784" s="61" t="str">
        <f>ifna(VLookup(V784, Dex!F:K, 6, 0),"")</f>
        <v>P190</v>
      </c>
      <c r="U784" s="63" t="str">
        <f>ifna(VLookup(V784, Dex!F:L, 7, 0),"")</f>
        <v/>
      </c>
      <c r="V784" s="60" t="str">
        <f t="shared" si="1"/>
        <v>deerling-3</v>
      </c>
    </row>
    <row r="785" ht="31.5" customHeight="1">
      <c r="A785" s="42">
        <v>784.0</v>
      </c>
      <c r="B785" s="42">
        <v>1.0</v>
      </c>
      <c r="C785" s="42">
        <v>28.0</v>
      </c>
      <c r="D785" s="42">
        <v>16.0</v>
      </c>
      <c r="E785" s="42">
        <v>3.0</v>
      </c>
      <c r="F785" s="42">
        <v>4.0</v>
      </c>
      <c r="G785" s="43" t="str">
        <f>ifna(VLookup(V785,Shiny!B:C, 2, 0),"")</f>
        <v/>
      </c>
      <c r="H785" s="64" t="s">
        <v>721</v>
      </c>
      <c r="I785" s="65">
        <v>586.0</v>
      </c>
      <c r="J785" s="47">
        <f>IFNA(VLOOKUP(V785,'Imported Index'!A:B,2,0),1)</f>
        <v>1</v>
      </c>
      <c r="K785" s="69"/>
      <c r="L785" s="84" t="s">
        <v>717</v>
      </c>
      <c r="M785" s="48" t="str">
        <f>ifna(IMAGE("https://pokejungle.net/sprites/typeico/"&amp;lower(VLookup(V785,Type!C:E, 2, 0)&amp;".png")),"")</f>
        <v/>
      </c>
      <c r="N785" s="48" t="str">
        <f>ifna(IMAGE("https://pokejungle.net/sprites/typeico/"&amp;lower(VLookup(V785,Type!C:E, 3, 0)&amp;".png")),"")</f>
        <v/>
      </c>
      <c r="O785" s="43"/>
      <c r="P785" s="66"/>
      <c r="Q785" s="49" t="str">
        <f>ifna(VLookup(V785, Dex!F:K, 3, 0),"")</f>
        <v/>
      </c>
      <c r="R785" s="49" t="str">
        <f>ifna(VLookup(V785, Dex!F:K, 4, 0),"")</f>
        <v/>
      </c>
      <c r="S785" s="50" t="str">
        <f>ifna(VLookup(V785, Dex!F:K, 5, 0),"")</f>
        <v/>
      </c>
      <c r="T785" s="49" t="str">
        <f>ifna(VLookup(V785, Dex!F:K, 6, 0),"")</f>
        <v>P191</v>
      </c>
      <c r="U785" s="51" t="str">
        <f>ifna(VLookup(V785, Dex!F:L, 7, 0),"")</f>
        <v/>
      </c>
      <c r="V785" s="66" t="str">
        <f t="shared" si="1"/>
        <v>sawsbuck</v>
      </c>
    </row>
    <row r="786" ht="31.5" customHeight="1">
      <c r="A786" s="52">
        <v>785.0</v>
      </c>
      <c r="B786" s="52">
        <v>1.0</v>
      </c>
      <c r="C786" s="52">
        <v>28.0</v>
      </c>
      <c r="D786" s="52">
        <v>17.0</v>
      </c>
      <c r="E786" s="52">
        <v>3.0</v>
      </c>
      <c r="F786" s="52">
        <v>5.0</v>
      </c>
      <c r="G786" s="53" t="str">
        <f>ifna(VLookup(V786,Shiny!B:C, 2, 0),"")</f>
        <v/>
      </c>
      <c r="H786" s="54" t="s">
        <v>721</v>
      </c>
      <c r="I786" s="55">
        <v>586.0</v>
      </c>
      <c r="J786" s="56">
        <f>IFNA(VLOOKUP(V786,'Imported Index'!A:B,2,0),1)</f>
        <v>1</v>
      </c>
      <c r="K786" s="68"/>
      <c r="L786" s="83" t="s">
        <v>718</v>
      </c>
      <c r="M786" s="59" t="str">
        <f>ifna(IMAGE("https://pokejungle.net/sprites/typeico/"&amp;lower(VLookup(V786,Type!C:E, 2, 0)&amp;".png")),"")</f>
        <v/>
      </c>
      <c r="N786" s="59" t="str">
        <f>ifna(IMAGE("https://pokejungle.net/sprites/typeico/"&amp;lower(VLookup(V786,Type!C:E, 3, 0)&amp;".png")),"")</f>
        <v/>
      </c>
      <c r="O786" s="85">
        <v>-1.0</v>
      </c>
      <c r="P786" s="60"/>
      <c r="Q786" s="61" t="str">
        <f>ifna(VLookup(V786, Dex!F:K, 3, 0),"")</f>
        <v/>
      </c>
      <c r="R786" s="61" t="str">
        <f>ifna(VLookup(V786, Dex!F:K, 4, 0),"")</f>
        <v/>
      </c>
      <c r="S786" s="62" t="str">
        <f>ifna(VLookup(V786, Dex!F:K, 5, 0),"")</f>
        <v/>
      </c>
      <c r="T786" s="61" t="str">
        <f>ifna(VLookup(V786, Dex!F:K, 6, 0),"")</f>
        <v>P191</v>
      </c>
      <c r="U786" s="63" t="str">
        <f>ifna(VLookup(V786, Dex!F:L, 7, 0),"")</f>
        <v/>
      </c>
      <c r="V786" s="60" t="str">
        <f t="shared" si="1"/>
        <v>sawsbuck-1</v>
      </c>
    </row>
    <row r="787" ht="31.5" customHeight="1">
      <c r="A787" s="42">
        <v>786.0</v>
      </c>
      <c r="B787" s="42">
        <v>1.0</v>
      </c>
      <c r="C787" s="42">
        <v>28.0</v>
      </c>
      <c r="D787" s="42">
        <v>18.0</v>
      </c>
      <c r="E787" s="42">
        <v>3.0</v>
      </c>
      <c r="F787" s="42">
        <v>6.0</v>
      </c>
      <c r="G787" s="43" t="str">
        <f>ifna(VLookup(V787,Shiny!B:C, 2, 0),"")</f>
        <v/>
      </c>
      <c r="H787" s="64" t="s">
        <v>721</v>
      </c>
      <c r="I787" s="65">
        <v>586.0</v>
      </c>
      <c r="J787" s="47">
        <f>IFNA(VLOOKUP(V787,'Imported Index'!A:B,2,0),1)</f>
        <v>1</v>
      </c>
      <c r="K787" s="69"/>
      <c r="L787" s="84" t="s">
        <v>719</v>
      </c>
      <c r="M787" s="48" t="str">
        <f>ifna(IMAGE("https://pokejungle.net/sprites/typeico/"&amp;lower(VLookup(V787,Type!C:E, 2, 0)&amp;".png")),"")</f>
        <v/>
      </c>
      <c r="N787" s="48" t="str">
        <f>ifna(IMAGE("https://pokejungle.net/sprites/typeico/"&amp;lower(VLookup(V787,Type!C:E, 3, 0)&amp;".png")),"")</f>
        <v/>
      </c>
      <c r="O787" s="86">
        <v>-2.0</v>
      </c>
      <c r="P787" s="66"/>
      <c r="Q787" s="49" t="str">
        <f>ifna(VLookup(V787, Dex!F:K, 3, 0),"")</f>
        <v/>
      </c>
      <c r="R787" s="49" t="str">
        <f>ifna(VLookup(V787, Dex!F:K, 4, 0),"")</f>
        <v/>
      </c>
      <c r="S787" s="50" t="str">
        <f>ifna(VLookup(V787, Dex!F:K, 5, 0),"")</f>
        <v/>
      </c>
      <c r="T787" s="49" t="str">
        <f>ifna(VLookup(V787, Dex!F:K, 6, 0),"")</f>
        <v>P191</v>
      </c>
      <c r="U787" s="51" t="str">
        <f>ifna(VLookup(V787, Dex!F:L, 7, 0),"")</f>
        <v/>
      </c>
      <c r="V787" s="66" t="str">
        <f t="shared" si="1"/>
        <v>sawsbuck-2</v>
      </c>
    </row>
    <row r="788" ht="31.5" customHeight="1">
      <c r="A788" s="52">
        <v>787.0</v>
      </c>
      <c r="B788" s="52">
        <v>1.0</v>
      </c>
      <c r="C788" s="52">
        <v>28.0</v>
      </c>
      <c r="D788" s="52">
        <v>19.0</v>
      </c>
      <c r="E788" s="52">
        <v>4.0</v>
      </c>
      <c r="F788" s="52">
        <v>1.0</v>
      </c>
      <c r="G788" s="53" t="str">
        <f>ifna(VLookup(V788,Shiny!B:C, 2, 0),"")</f>
        <v/>
      </c>
      <c r="H788" s="54" t="s">
        <v>721</v>
      </c>
      <c r="I788" s="55">
        <v>586.0</v>
      </c>
      <c r="J788" s="56">
        <f>IFNA(VLOOKUP(V788,'Imported Index'!A:B,2,0),1)</f>
        <v>1</v>
      </c>
      <c r="K788" s="68"/>
      <c r="L788" s="83" t="s">
        <v>720</v>
      </c>
      <c r="M788" s="59" t="str">
        <f>ifna(IMAGE("https://pokejungle.net/sprites/typeico/"&amp;lower(VLookup(V788,Type!C:E, 2, 0)&amp;".png")),"")</f>
        <v/>
      </c>
      <c r="N788" s="59" t="str">
        <f>ifna(IMAGE("https://pokejungle.net/sprites/typeico/"&amp;lower(VLookup(V788,Type!C:E, 3, 0)&amp;".png")),"")</f>
        <v/>
      </c>
      <c r="O788" s="85">
        <v>-3.0</v>
      </c>
      <c r="P788" s="60"/>
      <c r="Q788" s="61" t="str">
        <f>ifna(VLookup(V788, Dex!F:K, 3, 0),"")</f>
        <v/>
      </c>
      <c r="R788" s="61" t="str">
        <f>ifna(VLookup(V788, Dex!F:K, 4, 0),"")</f>
        <v/>
      </c>
      <c r="S788" s="62" t="str">
        <f>ifna(VLookup(V788, Dex!F:K, 5, 0),"")</f>
        <v/>
      </c>
      <c r="T788" s="61" t="str">
        <f>ifna(VLookup(V788, Dex!F:K, 6, 0),"")</f>
        <v>P191</v>
      </c>
      <c r="U788" s="63" t="str">
        <f>ifna(VLookup(V788, Dex!F:L, 7, 0),"")</f>
        <v/>
      </c>
      <c r="V788" s="60" t="str">
        <f t="shared" si="1"/>
        <v>sawsbuck-3</v>
      </c>
    </row>
    <row r="789" ht="31.5" customHeight="1">
      <c r="A789" s="42">
        <v>788.0</v>
      </c>
      <c r="B789" s="42">
        <v>1.0</v>
      </c>
      <c r="C789" s="42">
        <v>28.0</v>
      </c>
      <c r="D789" s="42">
        <v>20.0</v>
      </c>
      <c r="E789" s="42">
        <v>4.0</v>
      </c>
      <c r="F789" s="42">
        <v>2.0</v>
      </c>
      <c r="G789" s="43" t="str">
        <f>ifna(VLookup(V789,Shiny!B:C, 2, 0),"")</f>
        <v/>
      </c>
      <c r="H789" s="64" t="s">
        <v>722</v>
      </c>
      <c r="I789" s="65">
        <v>587.0</v>
      </c>
      <c r="J789" s="47">
        <f>IFNA(VLOOKUP(V789,'Imported Index'!A:B,2,0),1)</f>
        <v>1</v>
      </c>
      <c r="K789" s="44"/>
      <c r="L789" s="44"/>
      <c r="M789" s="48" t="str">
        <f>ifna(IMAGE("https://pokejungle.net/sprites/typeico/"&amp;lower(VLookup(V789,Type!C:E, 2, 0)&amp;".png")),"")</f>
        <v/>
      </c>
      <c r="N789" s="48" t="str">
        <f>ifna(IMAGE("https://pokejungle.net/sprites/typeico/"&amp;lower(VLookup(V789,Type!C:E, 3, 0)&amp;".png")),"")</f>
        <v/>
      </c>
      <c r="O789" s="66"/>
      <c r="P789" s="66"/>
      <c r="Q789" s="49" t="str">
        <f>ifna(VLookup(V789, Dex!F:K, 3, 0),"")</f>
        <v>A102</v>
      </c>
      <c r="R789" s="49" t="str">
        <f>ifna(VLookup(V789, Dex!F:K, 4, 0),"")</f>
        <v/>
      </c>
      <c r="S789" s="50" t="str">
        <f>ifna(VLookup(V789, Dex!F:K, 5, 0),"")</f>
        <v/>
      </c>
      <c r="T789" s="49" t="str">
        <f>ifna(VLookup(V789, Dex!F:K, 6, 0),"")</f>
        <v/>
      </c>
      <c r="U789" s="51">
        <f>ifna(VLookup(V789, Dex!F:L, 7, 0),"")</f>
        <v>180</v>
      </c>
      <c r="V789" s="66" t="str">
        <f t="shared" si="1"/>
        <v>emolga</v>
      </c>
    </row>
    <row r="790" ht="31.5" customHeight="1">
      <c r="A790" s="52">
        <v>789.0</v>
      </c>
      <c r="B790" s="52">
        <v>1.0</v>
      </c>
      <c r="C790" s="52">
        <v>28.0</v>
      </c>
      <c r="D790" s="52">
        <v>21.0</v>
      </c>
      <c r="E790" s="52">
        <v>4.0</v>
      </c>
      <c r="F790" s="52">
        <v>3.0</v>
      </c>
      <c r="G790" s="53" t="str">
        <f>ifna(VLookup(V790,Shiny!B:C, 2, 0),"")</f>
        <v/>
      </c>
      <c r="H790" s="54" t="s">
        <v>723</v>
      </c>
      <c r="I790" s="55">
        <v>588.0</v>
      </c>
      <c r="J790" s="56">
        <f>IFNA(VLOOKUP(V790,'Imported Index'!A:B,2,0),1)</f>
        <v>1</v>
      </c>
      <c r="K790" s="58"/>
      <c r="L790" s="58"/>
      <c r="M790" s="59" t="str">
        <f>ifna(IMAGE("https://pokejungle.net/sprites/typeico/"&amp;lower(VLookup(V790,Type!C:E, 2, 0)&amp;".png")),"")</f>
        <v/>
      </c>
      <c r="N790" s="59" t="str">
        <f>ifna(IMAGE("https://pokejungle.net/sprites/typeico/"&amp;lower(VLookup(V790,Type!C:E, 3, 0)&amp;".png")),"")</f>
        <v/>
      </c>
      <c r="O790" s="60"/>
      <c r="P790" s="60"/>
      <c r="Q790" s="61">
        <f>ifna(VLookup(V790, Dex!F:K, 3, 0),"")</f>
        <v>273</v>
      </c>
      <c r="R790" s="61" t="str">
        <f>ifna(VLookup(V790, Dex!F:K, 4, 0),"")</f>
        <v/>
      </c>
      <c r="S790" s="62" t="str">
        <f>ifna(VLookup(V790, Dex!F:K, 5, 0),"")</f>
        <v/>
      </c>
      <c r="T790" s="61" t="str">
        <f>ifna(VLookup(V790, Dex!F:K, 6, 0),"")</f>
        <v/>
      </c>
      <c r="U790" s="63" t="str">
        <f>ifna(VLookup(V790, Dex!F:L, 7, 0),"")</f>
        <v/>
      </c>
      <c r="V790" s="60" t="str">
        <f t="shared" si="1"/>
        <v>karrablast</v>
      </c>
    </row>
    <row r="791" ht="31.5" customHeight="1">
      <c r="A791" s="42">
        <v>790.0</v>
      </c>
      <c r="B791" s="42">
        <v>1.0</v>
      </c>
      <c r="C791" s="42">
        <v>28.0</v>
      </c>
      <c r="D791" s="42">
        <v>22.0</v>
      </c>
      <c r="E791" s="42">
        <v>4.0</v>
      </c>
      <c r="F791" s="42">
        <v>4.0</v>
      </c>
      <c r="G791" s="43" t="str">
        <f>ifna(VLookup(V791,Shiny!B:C, 2, 0),"")</f>
        <v/>
      </c>
      <c r="H791" s="64" t="s">
        <v>724</v>
      </c>
      <c r="I791" s="65">
        <v>589.0</v>
      </c>
      <c r="J791" s="47">
        <f>IFNA(VLOOKUP(V791,'Imported Index'!A:B,2,0),1)</f>
        <v>1</v>
      </c>
      <c r="K791" s="69"/>
      <c r="L791" s="44"/>
      <c r="M791" s="48" t="str">
        <f>ifna(IMAGE("https://pokejungle.net/sprites/typeico/"&amp;lower(VLookup(V791,Type!C:E, 2, 0)&amp;".png")),"")</f>
        <v/>
      </c>
      <c r="N791" s="48" t="str">
        <f>ifna(IMAGE("https://pokejungle.net/sprites/typeico/"&amp;lower(VLookup(V791,Type!C:E, 3, 0)&amp;".png")),"")</f>
        <v/>
      </c>
      <c r="O791" s="66"/>
      <c r="P791" s="66"/>
      <c r="Q791" s="49">
        <f>ifna(VLookup(V791, Dex!F:K, 3, 0),"")</f>
        <v>274</v>
      </c>
      <c r="R791" s="49" t="str">
        <f>ifna(VLookup(V791, Dex!F:K, 4, 0),"")</f>
        <v/>
      </c>
      <c r="S791" s="50" t="str">
        <f>ifna(VLookup(V791, Dex!F:K, 5, 0),"")</f>
        <v/>
      </c>
      <c r="T791" s="49" t="str">
        <f>ifna(VLookup(V791, Dex!F:K, 6, 0),"")</f>
        <v/>
      </c>
      <c r="U791" s="51" t="str">
        <f>ifna(VLookup(V791, Dex!F:L, 7, 0),"")</f>
        <v/>
      </c>
      <c r="V791" s="66" t="str">
        <f t="shared" si="1"/>
        <v>escavalier</v>
      </c>
    </row>
    <row r="792" ht="31.5" customHeight="1">
      <c r="A792" s="52">
        <v>791.0</v>
      </c>
      <c r="B792" s="52">
        <v>1.0</v>
      </c>
      <c r="C792" s="52">
        <v>28.0</v>
      </c>
      <c r="D792" s="52">
        <v>23.0</v>
      </c>
      <c r="E792" s="52">
        <v>4.0</v>
      </c>
      <c r="F792" s="52">
        <v>5.0</v>
      </c>
      <c r="G792" s="53" t="str">
        <f>ifna(VLookup(V792,Shiny!B:C, 2, 0),"")</f>
        <v/>
      </c>
      <c r="H792" s="54" t="s">
        <v>725</v>
      </c>
      <c r="I792" s="55">
        <v>590.0</v>
      </c>
      <c r="J792" s="56">
        <f>IFNA(VLOOKUP(V792,'Imported Index'!A:B,2,0),1)</f>
        <v>1</v>
      </c>
      <c r="K792" s="68"/>
      <c r="L792" s="58"/>
      <c r="M792" s="59" t="str">
        <f>ifna(IMAGE("https://pokejungle.net/sprites/typeico/"&amp;lower(VLookup(V792,Type!C:E, 2, 0)&amp;".png")),"")</f>
        <v/>
      </c>
      <c r="N792" s="59" t="str">
        <f>ifna(IMAGE("https://pokejungle.net/sprites/typeico/"&amp;lower(VLookup(V792,Type!C:E, 3, 0)&amp;".png")),"")</f>
        <v/>
      </c>
      <c r="O792" s="60"/>
      <c r="P792" s="60"/>
      <c r="Q792" s="61" t="str">
        <f>ifna(VLookup(V792, Dex!F:K, 3, 0),"")</f>
        <v>A077</v>
      </c>
      <c r="R792" s="61" t="str">
        <f>ifna(VLookup(V792, Dex!F:K, 4, 0),"")</f>
        <v/>
      </c>
      <c r="S792" s="62" t="str">
        <f>ifna(VLookup(V792, Dex!F:K, 5, 0),"")</f>
        <v/>
      </c>
      <c r="T792" s="61" t="str">
        <f>ifna(VLookup(V792, Dex!F:K, 6, 0),"")</f>
        <v>P205</v>
      </c>
      <c r="U792" s="63" t="str">
        <f>ifna(VLookup(V792, Dex!F:L, 7, 0),"")</f>
        <v>H111</v>
      </c>
      <c r="V792" s="60" t="str">
        <f t="shared" si="1"/>
        <v>foongus</v>
      </c>
    </row>
    <row r="793" ht="31.5" customHeight="1">
      <c r="A793" s="42">
        <v>792.0</v>
      </c>
      <c r="B793" s="42">
        <v>1.0</v>
      </c>
      <c r="C793" s="42">
        <v>28.0</v>
      </c>
      <c r="D793" s="42">
        <v>24.0</v>
      </c>
      <c r="E793" s="42">
        <v>4.0</v>
      </c>
      <c r="F793" s="42">
        <v>6.0</v>
      </c>
      <c r="G793" s="43" t="str">
        <f>ifna(VLookup(V793,Shiny!B:C, 2, 0),"")</f>
        <v/>
      </c>
      <c r="H793" s="64" t="s">
        <v>726</v>
      </c>
      <c r="I793" s="65">
        <v>591.0</v>
      </c>
      <c r="J793" s="47">
        <f>IFNA(VLOOKUP(V793,'Imported Index'!A:B,2,0),1)</f>
        <v>1</v>
      </c>
      <c r="K793" s="69"/>
      <c r="L793" s="44"/>
      <c r="M793" s="48" t="str">
        <f>ifna(IMAGE("https://pokejungle.net/sprites/typeico/"&amp;lower(VLookup(V793,Type!C:E, 2, 0)&amp;".png")),"")</f>
        <v/>
      </c>
      <c r="N793" s="48" t="str">
        <f>ifna(IMAGE("https://pokejungle.net/sprites/typeico/"&amp;lower(VLookup(V793,Type!C:E, 3, 0)&amp;".png")),"")</f>
        <v/>
      </c>
      <c r="O793" s="66"/>
      <c r="P793" s="66"/>
      <c r="Q793" s="49" t="str">
        <f>ifna(VLookup(V793, Dex!F:K, 3, 0),"")</f>
        <v>A078</v>
      </c>
      <c r="R793" s="49" t="str">
        <f>ifna(VLookup(V793, Dex!F:K, 4, 0),"")</f>
        <v/>
      </c>
      <c r="S793" s="50" t="str">
        <f>ifna(VLookup(V793, Dex!F:K, 5, 0),"")</f>
        <v/>
      </c>
      <c r="T793" s="49" t="str">
        <f>ifna(VLookup(V793, Dex!F:K, 6, 0),"")</f>
        <v>P206</v>
      </c>
      <c r="U793" s="51" t="str">
        <f>ifna(VLookup(V793, Dex!F:L, 7, 0),"")</f>
        <v>H112</v>
      </c>
      <c r="V793" s="66" t="str">
        <f t="shared" si="1"/>
        <v>amoonguss</v>
      </c>
    </row>
    <row r="794" ht="31.5" customHeight="1">
      <c r="A794" s="52">
        <v>793.0</v>
      </c>
      <c r="B794" s="52">
        <v>1.0</v>
      </c>
      <c r="C794" s="52">
        <v>28.0</v>
      </c>
      <c r="D794" s="52">
        <v>25.0</v>
      </c>
      <c r="E794" s="52">
        <v>5.0</v>
      </c>
      <c r="F794" s="52">
        <v>1.0</v>
      </c>
      <c r="G794" s="53" t="str">
        <f>ifna(VLookup(V794,Shiny!B:C, 2, 0),"")</f>
        <v/>
      </c>
      <c r="H794" s="54" t="s">
        <v>727</v>
      </c>
      <c r="I794" s="55">
        <v>592.0</v>
      </c>
      <c r="J794" s="56">
        <f>IFNA(VLOOKUP(V794,'Imported Index'!A:B,2,0),1)</f>
        <v>1</v>
      </c>
      <c r="K794" s="58"/>
      <c r="L794" s="58"/>
      <c r="M794" s="59" t="str">
        <f>ifna(IMAGE("https://pokejungle.net/sprites/typeico/"&amp;lower(VLookup(V794,Type!C:E, 2, 0)&amp;".png")),"")</f>
        <v/>
      </c>
      <c r="N794" s="59" t="str">
        <f>ifna(IMAGE("https://pokejungle.net/sprites/typeico/"&amp;lower(VLookup(V794,Type!C:E, 3, 0)&amp;".png")),"")</f>
        <v/>
      </c>
      <c r="O794" s="60"/>
      <c r="P794" s="60"/>
      <c r="Q794" s="61">
        <f>ifna(VLookup(V794, Dex!F:K, 3, 0),"")</f>
        <v>305</v>
      </c>
      <c r="R794" s="61" t="str">
        <f>ifna(VLookup(V794, Dex!F:K, 4, 0),"")</f>
        <v/>
      </c>
      <c r="S794" s="62" t="str">
        <f>ifna(VLookup(V794, Dex!F:K, 5, 0),"")</f>
        <v/>
      </c>
      <c r="T794" s="61" t="str">
        <f>ifna(VLookup(V794, Dex!F:K, 6, 0),"")</f>
        <v/>
      </c>
      <c r="U794" s="63" t="str">
        <f>ifna(VLookup(V794, Dex!F:L, 7, 0),"")</f>
        <v/>
      </c>
      <c r="V794" s="60" t="str">
        <f t="shared" si="1"/>
        <v>frillish</v>
      </c>
    </row>
    <row r="795" ht="31.5" customHeight="1">
      <c r="A795" s="42">
        <v>794.0</v>
      </c>
      <c r="B795" s="42">
        <v>1.0</v>
      </c>
      <c r="C795" s="42">
        <v>28.0</v>
      </c>
      <c r="D795" s="42">
        <v>26.0</v>
      </c>
      <c r="E795" s="42">
        <v>5.0</v>
      </c>
      <c r="F795" s="42">
        <v>2.0</v>
      </c>
      <c r="G795" s="43" t="str">
        <f>ifna(VLookup(V795,Shiny!B:C, 2, 0),"")</f>
        <v/>
      </c>
      <c r="H795" s="64" t="s">
        <v>727</v>
      </c>
      <c r="I795" s="65">
        <v>592.0</v>
      </c>
      <c r="J795" s="47">
        <f>IFNA(VLOOKUP(V795,'Imported Index'!A:B,2,0),1)</f>
        <v>1</v>
      </c>
      <c r="K795" s="44"/>
      <c r="L795" s="44"/>
      <c r="M795" s="48" t="str">
        <f>ifna(IMAGE("https://pokejungle.net/sprites/typeico/"&amp;lower(VLookup(V795,Type!C:E, 2, 0)&amp;".png")),"")</f>
        <v/>
      </c>
      <c r="N795" s="48" t="str">
        <f>ifna(IMAGE("https://pokejungle.net/sprites/typeico/"&amp;lower(VLookup(V795,Type!C:E, 3, 0)&amp;".png")),"")</f>
        <v/>
      </c>
      <c r="O795" s="66"/>
      <c r="P795" s="42" t="s">
        <v>80</v>
      </c>
      <c r="Q795" s="49">
        <f>ifna(VLookup(V795, Dex!F:K, 3, 0),"")</f>
        <v>305</v>
      </c>
      <c r="R795" s="49" t="str">
        <f>ifna(VLookup(V795, Dex!F:K, 4, 0),"")</f>
        <v/>
      </c>
      <c r="S795" s="50" t="str">
        <f>ifna(VLookup(V795, Dex!F:K, 5, 0),"")</f>
        <v/>
      </c>
      <c r="T795" s="49" t="str">
        <f>ifna(VLookup(V795, Dex!F:K, 6, 0),"")</f>
        <v/>
      </c>
      <c r="U795" s="51" t="str">
        <f>ifna(VLookup(V795, Dex!F:L, 7, 0),"")</f>
        <v/>
      </c>
      <c r="V795" s="66" t="str">
        <f t="shared" si="1"/>
        <v>frillish-f</v>
      </c>
    </row>
    <row r="796" ht="31.5" customHeight="1">
      <c r="A796" s="52">
        <v>795.0</v>
      </c>
      <c r="B796" s="52">
        <v>1.0</v>
      </c>
      <c r="C796" s="52">
        <v>28.0</v>
      </c>
      <c r="D796" s="52">
        <v>27.0</v>
      </c>
      <c r="E796" s="52">
        <v>5.0</v>
      </c>
      <c r="F796" s="52">
        <v>3.0</v>
      </c>
      <c r="G796" s="53" t="str">
        <f>ifna(VLookup(V796,Shiny!B:C, 2, 0),"")</f>
        <v/>
      </c>
      <c r="H796" s="54" t="s">
        <v>728</v>
      </c>
      <c r="I796" s="55">
        <v>593.0</v>
      </c>
      <c r="J796" s="56">
        <f>IFNA(VLOOKUP(V796,'Imported Index'!A:B,2,0),1)</f>
        <v>1</v>
      </c>
      <c r="K796" s="58"/>
      <c r="L796" s="58"/>
      <c r="M796" s="59" t="str">
        <f>ifna(IMAGE("https://pokejungle.net/sprites/typeico/"&amp;lower(VLookup(V796,Type!C:E, 2, 0)&amp;".png")),"")</f>
        <v/>
      </c>
      <c r="N796" s="59" t="str">
        <f>ifna(IMAGE("https://pokejungle.net/sprites/typeico/"&amp;lower(VLookup(V796,Type!C:E, 3, 0)&amp;".png")),"")</f>
        <v/>
      </c>
      <c r="O796" s="60"/>
      <c r="P796" s="60"/>
      <c r="Q796" s="61">
        <f>ifna(VLookup(V796, Dex!F:K, 3, 0),"")</f>
        <v>306</v>
      </c>
      <c r="R796" s="61" t="str">
        <f>ifna(VLookup(V796, Dex!F:K, 4, 0),"")</f>
        <v/>
      </c>
      <c r="S796" s="62" t="str">
        <f>ifna(VLookup(V796, Dex!F:K, 5, 0),"")</f>
        <v/>
      </c>
      <c r="T796" s="61" t="str">
        <f>ifna(VLookup(V796, Dex!F:K, 6, 0),"")</f>
        <v/>
      </c>
      <c r="U796" s="63" t="str">
        <f>ifna(VLookup(V796, Dex!F:L, 7, 0),"")</f>
        <v/>
      </c>
      <c r="V796" s="60" t="str">
        <f t="shared" si="1"/>
        <v>jellicent</v>
      </c>
    </row>
    <row r="797" ht="31.5" customHeight="1">
      <c r="A797" s="42">
        <v>796.0</v>
      </c>
      <c r="B797" s="42">
        <v>1.0</v>
      </c>
      <c r="C797" s="42">
        <v>28.0</v>
      </c>
      <c r="D797" s="42">
        <v>28.0</v>
      </c>
      <c r="E797" s="42">
        <v>5.0</v>
      </c>
      <c r="F797" s="42">
        <v>4.0</v>
      </c>
      <c r="G797" s="43" t="str">
        <f>ifna(VLookup(V797,Shiny!B:C, 2, 0),"")</f>
        <v/>
      </c>
      <c r="H797" s="64" t="s">
        <v>728</v>
      </c>
      <c r="I797" s="65">
        <v>593.0</v>
      </c>
      <c r="J797" s="47">
        <f>IFNA(VLOOKUP(V797,'Imported Index'!A:B,2,0),1)</f>
        <v>1</v>
      </c>
      <c r="K797" s="44"/>
      <c r="L797" s="44"/>
      <c r="M797" s="48" t="str">
        <f>ifna(IMAGE("https://pokejungle.net/sprites/typeico/"&amp;lower(VLookup(V797,Type!C:E, 2, 0)&amp;".png")),"")</f>
        <v/>
      </c>
      <c r="N797" s="48" t="str">
        <f>ifna(IMAGE("https://pokejungle.net/sprites/typeico/"&amp;lower(VLookup(V797,Type!C:E, 3, 0)&amp;".png")),"")</f>
        <v/>
      </c>
      <c r="O797" s="66"/>
      <c r="P797" s="42" t="s">
        <v>80</v>
      </c>
      <c r="Q797" s="49">
        <f>ifna(VLookup(V797, Dex!F:K, 3, 0),"")</f>
        <v>306</v>
      </c>
      <c r="R797" s="49" t="str">
        <f>ifna(VLookup(V797, Dex!F:K, 4, 0),"")</f>
        <v/>
      </c>
      <c r="S797" s="50" t="str">
        <f>ifna(VLookup(V797, Dex!F:K, 5, 0),"")</f>
        <v/>
      </c>
      <c r="T797" s="49" t="str">
        <f>ifna(VLookup(V797, Dex!F:K, 6, 0),"")</f>
        <v/>
      </c>
      <c r="U797" s="51" t="str">
        <f>ifna(VLookup(V797, Dex!F:L, 7, 0),"")</f>
        <v/>
      </c>
      <c r="V797" s="66" t="str">
        <f t="shared" si="1"/>
        <v>jellicent-f</v>
      </c>
    </row>
    <row r="798" ht="31.5" customHeight="1">
      <c r="A798" s="52">
        <v>797.0</v>
      </c>
      <c r="B798" s="52">
        <v>1.0</v>
      </c>
      <c r="C798" s="52">
        <v>28.0</v>
      </c>
      <c r="D798" s="52">
        <v>29.0</v>
      </c>
      <c r="E798" s="52">
        <v>5.0</v>
      </c>
      <c r="F798" s="52">
        <v>5.0</v>
      </c>
      <c r="G798" s="53" t="str">
        <f>ifna(VLookup(V798,Shiny!B:C, 2, 0),"")</f>
        <v/>
      </c>
      <c r="H798" s="54" t="s">
        <v>729</v>
      </c>
      <c r="I798" s="55">
        <v>594.0</v>
      </c>
      <c r="J798" s="56">
        <f>IFNA(VLOOKUP(V798,'Imported Index'!A:B,2,0),1)</f>
        <v>1</v>
      </c>
      <c r="K798" s="68"/>
      <c r="L798" s="58"/>
      <c r="M798" s="59" t="str">
        <f>ifna(IMAGE("https://pokejungle.net/sprites/typeico/"&amp;lower(VLookup(V798,Type!C:E, 2, 0)&amp;".png")),"")</f>
        <v/>
      </c>
      <c r="N798" s="59" t="str">
        <f>ifna(IMAGE("https://pokejungle.net/sprites/typeico/"&amp;lower(VLookup(V798,Type!C:E, 3, 0)&amp;".png")),"")</f>
        <v/>
      </c>
      <c r="O798" s="60"/>
      <c r="P798" s="60"/>
      <c r="Q798" s="61" t="str">
        <f>ifna(VLookup(V798, Dex!F:K, 3, 0),"")</f>
        <v/>
      </c>
      <c r="R798" s="61" t="str">
        <f>ifna(VLookup(V798, Dex!F:K, 4, 0),"")</f>
        <v/>
      </c>
      <c r="S798" s="62" t="str">
        <f>ifna(VLookup(V798, Dex!F:K, 5, 0),"")</f>
        <v/>
      </c>
      <c r="T798" s="61" t="str">
        <f>ifna(VLookup(V798, Dex!F:K, 6, 0),"")</f>
        <v>P336</v>
      </c>
      <c r="U798" s="63" t="str">
        <f>ifna(VLookup(V798, Dex!F:L, 7, 0),"")</f>
        <v/>
      </c>
      <c r="V798" s="60" t="str">
        <f t="shared" si="1"/>
        <v>alomomola</v>
      </c>
    </row>
    <row r="799" ht="31.5" customHeight="1">
      <c r="A799" s="42">
        <v>798.0</v>
      </c>
      <c r="B799" s="42">
        <v>1.0</v>
      </c>
      <c r="C799" s="42">
        <v>28.0</v>
      </c>
      <c r="D799" s="42">
        <v>30.0</v>
      </c>
      <c r="E799" s="42">
        <v>5.0</v>
      </c>
      <c r="F799" s="42">
        <v>6.0</v>
      </c>
      <c r="G799" s="43" t="str">
        <f>ifna(VLookup(V799,Shiny!B:C, 2, 0),"")</f>
        <v/>
      </c>
      <c r="H799" s="64" t="s">
        <v>730</v>
      </c>
      <c r="I799" s="65">
        <v>595.0</v>
      </c>
      <c r="J799" s="47">
        <f>IFNA(VLOOKUP(V799,'Imported Index'!A:B,2,0),1)</f>
        <v>1</v>
      </c>
      <c r="K799" s="44"/>
      <c r="L799" s="44"/>
      <c r="M799" s="48" t="str">
        <f>ifna(IMAGE("https://pokejungle.net/sprites/typeico/"&amp;lower(VLookup(V799,Type!C:E, 2, 0)&amp;".png")),"")</f>
        <v/>
      </c>
      <c r="N799" s="48" t="str">
        <f>ifna(IMAGE("https://pokejungle.net/sprites/typeico/"&amp;lower(VLookup(V799,Type!C:E, 3, 0)&amp;".png")),"")</f>
        <v/>
      </c>
      <c r="O799" s="66"/>
      <c r="P799" s="66"/>
      <c r="Q799" s="49">
        <f>ifna(VLookup(V799, Dex!F:K, 3, 0),"")</f>
        <v>64</v>
      </c>
      <c r="R799" s="49" t="str">
        <f>ifna(VLookup(V799, Dex!F:K, 4, 0),"")</f>
        <v/>
      </c>
      <c r="S799" s="50" t="str">
        <f>ifna(VLookup(V799, Dex!F:K, 5, 0),"")</f>
        <v/>
      </c>
      <c r="T799" s="49" t="str">
        <f>ifna(VLookup(V799, Dex!F:K, 6, 0),"")</f>
        <v>B132</v>
      </c>
      <c r="U799" s="51" t="str">
        <f>ifna(VLookup(V799, Dex!F:L, 7, 0),"")</f>
        <v/>
      </c>
      <c r="V799" s="66" t="str">
        <f t="shared" si="1"/>
        <v>joltik</v>
      </c>
    </row>
    <row r="800" ht="31.5" customHeight="1">
      <c r="A800" s="52">
        <v>799.0</v>
      </c>
      <c r="B800" s="52">
        <v>1.0</v>
      </c>
      <c r="C800" s="52">
        <v>29.0</v>
      </c>
      <c r="D800" s="52">
        <v>1.0</v>
      </c>
      <c r="E800" s="52">
        <v>1.0</v>
      </c>
      <c r="F800" s="52">
        <v>1.0</v>
      </c>
      <c r="G800" s="53" t="str">
        <f>ifna(VLookup(V800,Shiny!B:C, 2, 0),"")</f>
        <v/>
      </c>
      <c r="H800" s="54" t="s">
        <v>731</v>
      </c>
      <c r="I800" s="55">
        <v>596.0</v>
      </c>
      <c r="J800" s="56">
        <f>IFNA(VLOOKUP(V800,'Imported Index'!A:B,2,0),1)</f>
        <v>1</v>
      </c>
      <c r="K800" s="58"/>
      <c r="L800" s="58"/>
      <c r="M800" s="59" t="str">
        <f>ifna(IMAGE("https://pokejungle.net/sprites/typeico/"&amp;lower(VLookup(V800,Type!C:E, 2, 0)&amp;".png")),"")</f>
        <v/>
      </c>
      <c r="N800" s="59" t="str">
        <f>ifna(IMAGE("https://pokejungle.net/sprites/typeico/"&amp;lower(VLookup(V800,Type!C:E, 3, 0)&amp;".png")),"")</f>
        <v/>
      </c>
      <c r="O800" s="60"/>
      <c r="P800" s="60"/>
      <c r="Q800" s="61">
        <f>ifna(VLookup(V800, Dex!F:K, 3, 0),"")</f>
        <v>65</v>
      </c>
      <c r="R800" s="61" t="str">
        <f>ifna(VLookup(V800, Dex!F:K, 4, 0),"")</f>
        <v/>
      </c>
      <c r="S800" s="62" t="str">
        <f>ifna(VLookup(V800, Dex!F:K, 5, 0),"")</f>
        <v/>
      </c>
      <c r="T800" s="61" t="str">
        <f>ifna(VLookup(V800, Dex!F:K, 6, 0),"")</f>
        <v>B133</v>
      </c>
      <c r="U800" s="63" t="str">
        <f>ifna(VLookup(V800, Dex!F:L, 7, 0),"")</f>
        <v/>
      </c>
      <c r="V800" s="60" t="str">
        <f t="shared" si="1"/>
        <v>galvantula</v>
      </c>
    </row>
    <row r="801" ht="31.5" customHeight="1">
      <c r="A801" s="42">
        <v>800.0</v>
      </c>
      <c r="B801" s="42">
        <v>1.0</v>
      </c>
      <c r="C801" s="42">
        <v>29.0</v>
      </c>
      <c r="D801" s="42">
        <v>2.0</v>
      </c>
      <c r="E801" s="42">
        <v>1.0</v>
      </c>
      <c r="F801" s="42">
        <v>2.0</v>
      </c>
      <c r="G801" s="43" t="str">
        <f>ifna(VLookup(V801,Shiny!B:C, 2, 0),"")</f>
        <v/>
      </c>
      <c r="H801" s="64" t="s">
        <v>732</v>
      </c>
      <c r="I801" s="65">
        <v>597.0</v>
      </c>
      <c r="J801" s="47">
        <f>IFNA(VLOOKUP(V801,'Imported Index'!A:B,2,0),1)</f>
        <v>1</v>
      </c>
      <c r="K801" s="44"/>
      <c r="L801" s="44"/>
      <c r="M801" s="48" t="str">
        <f>ifna(IMAGE("https://pokejungle.net/sprites/typeico/"&amp;lower(VLookup(V801,Type!C:E, 2, 0)&amp;".png")),"")</f>
        <v/>
      </c>
      <c r="N801" s="48" t="str">
        <f>ifna(IMAGE("https://pokejungle.net/sprites/typeico/"&amp;lower(VLookup(V801,Type!C:E, 3, 0)&amp;".png")),"")</f>
        <v/>
      </c>
      <c r="O801" s="66"/>
      <c r="P801" s="66"/>
      <c r="Q801" s="49">
        <f>ifna(VLookup(V801, Dex!F:K, 3, 0),"")</f>
        <v>189</v>
      </c>
      <c r="R801" s="49" t="str">
        <f>ifna(VLookup(V801, Dex!F:K, 4, 0),"")</f>
        <v/>
      </c>
      <c r="S801" s="50" t="str">
        <f>ifna(VLookup(V801, Dex!F:K, 5, 0),"")</f>
        <v/>
      </c>
      <c r="T801" s="49" t="str">
        <f>ifna(VLookup(V801, Dex!F:K, 6, 0),"")</f>
        <v/>
      </c>
      <c r="U801" s="51" t="str">
        <f>ifna(VLookup(V801, Dex!F:L, 7, 0),"")</f>
        <v/>
      </c>
      <c r="V801" s="66" t="str">
        <f t="shared" si="1"/>
        <v>ferroseed</v>
      </c>
    </row>
    <row r="802" ht="31.5" customHeight="1">
      <c r="A802" s="52">
        <v>801.0</v>
      </c>
      <c r="B802" s="52">
        <v>1.0</v>
      </c>
      <c r="C802" s="52">
        <v>29.0</v>
      </c>
      <c r="D802" s="52">
        <v>3.0</v>
      </c>
      <c r="E802" s="52">
        <v>1.0</v>
      </c>
      <c r="F802" s="52">
        <v>3.0</v>
      </c>
      <c r="G802" s="53" t="str">
        <f>ifna(VLookup(V802,Shiny!B:C, 2, 0),"")</f>
        <v/>
      </c>
      <c r="H802" s="54" t="s">
        <v>733</v>
      </c>
      <c r="I802" s="55">
        <v>598.0</v>
      </c>
      <c r="J802" s="56">
        <f>IFNA(VLOOKUP(V802,'Imported Index'!A:B,2,0),1)</f>
        <v>1</v>
      </c>
      <c r="K802" s="58"/>
      <c r="L802" s="58"/>
      <c r="M802" s="59" t="str">
        <f>ifna(IMAGE("https://pokejungle.net/sprites/typeico/"&amp;lower(VLookup(V802,Type!C:E, 2, 0)&amp;".png")),"")</f>
        <v/>
      </c>
      <c r="N802" s="59" t="str">
        <f>ifna(IMAGE("https://pokejungle.net/sprites/typeico/"&amp;lower(VLookup(V802,Type!C:E, 3, 0)&amp;".png")),"")</f>
        <v/>
      </c>
      <c r="O802" s="60"/>
      <c r="P802" s="60"/>
      <c r="Q802" s="61">
        <f>ifna(VLookup(V802, Dex!F:K, 3, 0),"")</f>
        <v>190</v>
      </c>
      <c r="R802" s="61" t="str">
        <f>ifna(VLookup(V802, Dex!F:K, 4, 0),"")</f>
        <v/>
      </c>
      <c r="S802" s="62" t="str">
        <f>ifna(VLookup(V802, Dex!F:K, 5, 0),"")</f>
        <v/>
      </c>
      <c r="T802" s="61" t="str">
        <f>ifna(VLookup(V802, Dex!F:K, 6, 0),"")</f>
        <v/>
      </c>
      <c r="U802" s="63" t="str">
        <f>ifna(VLookup(V802, Dex!F:L, 7, 0),"")</f>
        <v/>
      </c>
      <c r="V802" s="60" t="str">
        <f t="shared" si="1"/>
        <v>ferrothorn</v>
      </c>
    </row>
    <row r="803" ht="31.5" customHeight="1">
      <c r="A803" s="42">
        <v>802.0</v>
      </c>
      <c r="B803" s="42">
        <v>1.0</v>
      </c>
      <c r="C803" s="42">
        <v>29.0</v>
      </c>
      <c r="D803" s="42">
        <v>4.0</v>
      </c>
      <c r="E803" s="42">
        <v>1.0</v>
      </c>
      <c r="F803" s="42">
        <v>4.0</v>
      </c>
      <c r="G803" s="43" t="str">
        <f>ifna(VLookup(V803,Shiny!B:C, 2, 0),"")</f>
        <v/>
      </c>
      <c r="H803" s="64" t="s">
        <v>734</v>
      </c>
      <c r="I803" s="65">
        <v>599.0</v>
      </c>
      <c r="J803" s="47">
        <f>IFNA(VLOOKUP(V803,'Imported Index'!A:B,2,0),1)</f>
        <v>1</v>
      </c>
      <c r="K803" s="44"/>
      <c r="L803" s="44"/>
      <c r="M803" s="48" t="str">
        <f>ifna(IMAGE("https://pokejungle.net/sprites/typeico/"&amp;lower(VLookup(V803,Type!C:E, 2, 0)&amp;".png")),"")</f>
        <v/>
      </c>
      <c r="N803" s="48" t="str">
        <f>ifna(IMAGE("https://pokejungle.net/sprites/typeico/"&amp;lower(VLookup(V803,Type!C:E, 3, 0)&amp;".png")),"")</f>
        <v/>
      </c>
      <c r="O803" s="66"/>
      <c r="P803" s="66"/>
      <c r="Q803" s="49">
        <f>ifna(VLookup(V803, Dex!F:K, 3, 0),"")</f>
        <v>113</v>
      </c>
      <c r="R803" s="49" t="str">
        <f>ifna(VLookup(V803, Dex!F:K, 4, 0),"")</f>
        <v/>
      </c>
      <c r="S803" s="50" t="str">
        <f>ifna(VLookup(V803, Dex!F:K, 5, 0),"")</f>
        <v/>
      </c>
      <c r="T803" s="49" t="str">
        <f>ifna(VLookup(V803, Dex!F:K, 6, 0),"")</f>
        <v/>
      </c>
      <c r="U803" s="51" t="str">
        <f>ifna(VLookup(V803, Dex!F:L, 7, 0),"")</f>
        <v/>
      </c>
      <c r="V803" s="66" t="str">
        <f t="shared" si="1"/>
        <v>klink</v>
      </c>
    </row>
    <row r="804" ht="31.5" customHeight="1">
      <c r="A804" s="52">
        <v>803.0</v>
      </c>
      <c r="B804" s="52">
        <v>1.0</v>
      </c>
      <c r="C804" s="52">
        <v>29.0</v>
      </c>
      <c r="D804" s="52">
        <v>5.0</v>
      </c>
      <c r="E804" s="52">
        <v>1.0</v>
      </c>
      <c r="F804" s="52">
        <v>5.0</v>
      </c>
      <c r="G804" s="53" t="str">
        <f>ifna(VLookup(V804,Shiny!B:C, 2, 0),"")</f>
        <v/>
      </c>
      <c r="H804" s="54" t="s">
        <v>735</v>
      </c>
      <c r="I804" s="55">
        <v>600.0</v>
      </c>
      <c r="J804" s="56">
        <f>IFNA(VLOOKUP(V804,'Imported Index'!A:B,2,0),1)</f>
        <v>1</v>
      </c>
      <c r="K804" s="58"/>
      <c r="L804" s="58"/>
      <c r="M804" s="59" t="str">
        <f>ifna(IMAGE("https://pokejungle.net/sprites/typeico/"&amp;lower(VLookup(V804,Type!C:E, 2, 0)&amp;".png")),"")</f>
        <v/>
      </c>
      <c r="N804" s="59" t="str">
        <f>ifna(IMAGE("https://pokejungle.net/sprites/typeico/"&amp;lower(VLookup(V804,Type!C:E, 3, 0)&amp;".png")),"")</f>
        <v/>
      </c>
      <c r="O804" s="60"/>
      <c r="P804" s="60"/>
      <c r="Q804" s="61">
        <f>ifna(VLookup(V804, Dex!F:K, 3, 0),"")</f>
        <v>114</v>
      </c>
      <c r="R804" s="61" t="str">
        <f>ifna(VLookup(V804, Dex!F:K, 4, 0),"")</f>
        <v/>
      </c>
      <c r="S804" s="62" t="str">
        <f>ifna(VLookup(V804, Dex!F:K, 5, 0),"")</f>
        <v/>
      </c>
      <c r="T804" s="61" t="str">
        <f>ifna(VLookup(V804, Dex!F:K, 6, 0),"")</f>
        <v/>
      </c>
      <c r="U804" s="63" t="str">
        <f>ifna(VLookup(V804, Dex!F:L, 7, 0),"")</f>
        <v/>
      </c>
      <c r="V804" s="60" t="str">
        <f t="shared" si="1"/>
        <v>klang</v>
      </c>
    </row>
    <row r="805" ht="31.5" customHeight="1">
      <c r="A805" s="42">
        <v>804.0</v>
      </c>
      <c r="B805" s="42">
        <v>1.0</v>
      </c>
      <c r="C805" s="42">
        <v>29.0</v>
      </c>
      <c r="D805" s="42">
        <v>6.0</v>
      </c>
      <c r="E805" s="42">
        <v>1.0</v>
      </c>
      <c r="F805" s="42">
        <v>6.0</v>
      </c>
      <c r="G805" s="43" t="str">
        <f>ifna(VLookup(V805,Shiny!B:C, 2, 0),"")</f>
        <v/>
      </c>
      <c r="H805" s="64" t="s">
        <v>736</v>
      </c>
      <c r="I805" s="65">
        <v>601.0</v>
      </c>
      <c r="J805" s="47">
        <f>IFNA(VLOOKUP(V805,'Imported Index'!A:B,2,0),1)</f>
        <v>1</v>
      </c>
      <c r="K805" s="44"/>
      <c r="L805" s="44"/>
      <c r="M805" s="48" t="str">
        <f>ifna(IMAGE("https://pokejungle.net/sprites/typeico/"&amp;lower(VLookup(V805,Type!C:E, 2, 0)&amp;".png")),"")</f>
        <v/>
      </c>
      <c r="N805" s="48" t="str">
        <f>ifna(IMAGE("https://pokejungle.net/sprites/typeico/"&amp;lower(VLookup(V805,Type!C:E, 3, 0)&amp;".png")),"")</f>
        <v/>
      </c>
      <c r="O805" s="66"/>
      <c r="P805" s="66"/>
      <c r="Q805" s="49">
        <f>ifna(VLookup(V805, Dex!F:K, 3, 0),"")</f>
        <v>115</v>
      </c>
      <c r="R805" s="49" t="str">
        <f>ifna(VLookup(V805, Dex!F:K, 4, 0),"")</f>
        <v/>
      </c>
      <c r="S805" s="50" t="str">
        <f>ifna(VLookup(V805, Dex!F:K, 5, 0),"")</f>
        <v/>
      </c>
      <c r="T805" s="49" t="str">
        <f>ifna(VLookup(V805, Dex!F:K, 6, 0),"")</f>
        <v/>
      </c>
      <c r="U805" s="51" t="str">
        <f>ifna(VLookup(V805, Dex!F:L, 7, 0),"")</f>
        <v/>
      </c>
      <c r="V805" s="66" t="str">
        <f t="shared" si="1"/>
        <v>klinklang</v>
      </c>
    </row>
    <row r="806" ht="31.5" customHeight="1">
      <c r="A806" s="52">
        <v>805.0</v>
      </c>
      <c r="B806" s="52">
        <v>1.0</v>
      </c>
      <c r="C806" s="52">
        <v>29.0</v>
      </c>
      <c r="D806" s="52">
        <v>7.0</v>
      </c>
      <c r="E806" s="52">
        <v>2.0</v>
      </c>
      <c r="F806" s="52">
        <v>1.0</v>
      </c>
      <c r="G806" s="53" t="str">
        <f>ifna(VLookup(V806,Shiny!B:C, 2, 0),"")</f>
        <v/>
      </c>
      <c r="H806" s="54" t="s">
        <v>737</v>
      </c>
      <c r="I806" s="55">
        <v>602.0</v>
      </c>
      <c r="J806" s="56">
        <f>IFNA(VLOOKUP(V806,'Imported Index'!A:B,2,0),1)</f>
        <v>1</v>
      </c>
      <c r="K806" s="68"/>
      <c r="L806" s="58"/>
      <c r="M806" s="59" t="str">
        <f>ifna(IMAGE("https://pokejungle.net/sprites/typeico/"&amp;lower(VLookup(V806,Type!C:E, 2, 0)&amp;".png")),"")</f>
        <v/>
      </c>
      <c r="N806" s="59" t="str">
        <f>ifna(IMAGE("https://pokejungle.net/sprites/typeico/"&amp;lower(VLookup(V806,Type!C:E, 3, 0)&amp;".png")),"")</f>
        <v/>
      </c>
      <c r="O806" s="60"/>
      <c r="P806" s="60"/>
      <c r="Q806" s="61" t="str">
        <f>ifna(VLookup(V806, Dex!F:K, 3, 0),"")</f>
        <v/>
      </c>
      <c r="R806" s="61" t="str">
        <f>ifna(VLookup(V806, Dex!F:K, 4, 0),"")</f>
        <v/>
      </c>
      <c r="S806" s="62" t="str">
        <f>ifna(VLookup(V806, Dex!F:K, 5, 0),"")</f>
        <v/>
      </c>
      <c r="T806" s="61" t="str">
        <f>ifna(VLookup(V806, Dex!F:K, 6, 0),"")</f>
        <v>P341</v>
      </c>
      <c r="U806" s="63">
        <f>ifna(VLookup(V806, Dex!F:L, 7, 0),"")</f>
        <v>142</v>
      </c>
      <c r="V806" s="60" t="str">
        <f t="shared" si="1"/>
        <v>tynamo</v>
      </c>
    </row>
    <row r="807" ht="31.5" customHeight="1">
      <c r="A807" s="42">
        <v>806.0</v>
      </c>
      <c r="B807" s="42">
        <v>1.0</v>
      </c>
      <c r="C807" s="42">
        <v>29.0</v>
      </c>
      <c r="D807" s="42">
        <v>8.0</v>
      </c>
      <c r="E807" s="42">
        <v>2.0</v>
      </c>
      <c r="F807" s="42">
        <v>2.0</v>
      </c>
      <c r="G807" s="43" t="str">
        <f>ifna(VLookup(V807,Shiny!B:C, 2, 0),"")</f>
        <v/>
      </c>
      <c r="H807" s="64" t="s">
        <v>738</v>
      </c>
      <c r="I807" s="65">
        <v>603.0</v>
      </c>
      <c r="J807" s="47">
        <f>IFNA(VLOOKUP(V807,'Imported Index'!A:B,2,0),1)</f>
        <v>1</v>
      </c>
      <c r="K807" s="69"/>
      <c r="L807" s="44"/>
      <c r="M807" s="48" t="str">
        <f>ifna(IMAGE("https://pokejungle.net/sprites/typeico/"&amp;lower(VLookup(V807,Type!C:E, 2, 0)&amp;".png")),"")</f>
        <v/>
      </c>
      <c r="N807" s="48" t="str">
        <f>ifna(IMAGE("https://pokejungle.net/sprites/typeico/"&amp;lower(VLookup(V807,Type!C:E, 3, 0)&amp;".png")),"")</f>
        <v/>
      </c>
      <c r="O807" s="66"/>
      <c r="P807" s="66"/>
      <c r="Q807" s="49" t="str">
        <f>ifna(VLookup(V807, Dex!F:K, 3, 0),"")</f>
        <v/>
      </c>
      <c r="R807" s="49" t="str">
        <f>ifna(VLookup(V807, Dex!F:K, 4, 0),"")</f>
        <v/>
      </c>
      <c r="S807" s="50" t="str">
        <f>ifna(VLookup(V807, Dex!F:K, 5, 0),"")</f>
        <v/>
      </c>
      <c r="T807" s="49" t="str">
        <f>ifna(VLookup(V807, Dex!F:K, 6, 0),"")</f>
        <v>P342</v>
      </c>
      <c r="U807" s="51">
        <f>ifna(VLookup(V807, Dex!F:L, 7, 0),"")</f>
        <v>143</v>
      </c>
      <c r="V807" s="66" t="str">
        <f t="shared" si="1"/>
        <v>eelektrik</v>
      </c>
    </row>
    <row r="808" ht="31.5" customHeight="1">
      <c r="A808" s="52">
        <v>807.0</v>
      </c>
      <c r="B808" s="52">
        <v>1.0</v>
      </c>
      <c r="C808" s="52">
        <v>29.0</v>
      </c>
      <c r="D808" s="52">
        <v>9.0</v>
      </c>
      <c r="E808" s="52">
        <v>2.0</v>
      </c>
      <c r="F808" s="52">
        <v>3.0</v>
      </c>
      <c r="G808" s="53" t="str">
        <f>ifna(VLookup(V808,Shiny!B:C, 2, 0),"")</f>
        <v/>
      </c>
      <c r="H808" s="54" t="s">
        <v>739</v>
      </c>
      <c r="I808" s="55">
        <v>604.0</v>
      </c>
      <c r="J808" s="56">
        <f>IFNA(VLOOKUP(V808,'Imported Index'!A:B,2,0),1)</f>
        <v>1</v>
      </c>
      <c r="K808" s="68"/>
      <c r="L808" s="58"/>
      <c r="M808" s="59" t="str">
        <f>ifna(IMAGE("https://pokejungle.net/sprites/typeico/"&amp;lower(VLookup(V808,Type!C:E, 2, 0)&amp;".png")),"")</f>
        <v/>
      </c>
      <c r="N808" s="59" t="str">
        <f>ifna(IMAGE("https://pokejungle.net/sprites/typeico/"&amp;lower(VLookup(V808,Type!C:E, 3, 0)&amp;".png")),"")</f>
        <v/>
      </c>
      <c r="O808" s="60"/>
      <c r="P808" s="60"/>
      <c r="Q808" s="61" t="str">
        <f>ifna(VLookup(V808, Dex!F:K, 3, 0),"")</f>
        <v/>
      </c>
      <c r="R808" s="61" t="str">
        <f>ifna(VLookup(V808, Dex!F:K, 4, 0),"")</f>
        <v/>
      </c>
      <c r="S808" s="62" t="str">
        <f>ifna(VLookup(V808, Dex!F:K, 5, 0),"")</f>
        <v/>
      </c>
      <c r="T808" s="61" t="str">
        <f>ifna(VLookup(V808, Dex!F:K, 6, 0),"")</f>
        <v>P343</v>
      </c>
      <c r="U808" s="63">
        <f>ifna(VLookup(V808, Dex!F:L, 7, 0),"")</f>
        <v>144</v>
      </c>
      <c r="V808" s="60" t="str">
        <f t="shared" si="1"/>
        <v>eelektross</v>
      </c>
    </row>
    <row r="809" ht="31.5" customHeight="1">
      <c r="A809" s="42">
        <v>808.0</v>
      </c>
      <c r="B809" s="42">
        <v>1.0</v>
      </c>
      <c r="C809" s="42">
        <v>29.0</v>
      </c>
      <c r="D809" s="42">
        <v>10.0</v>
      </c>
      <c r="E809" s="42">
        <v>2.0</v>
      </c>
      <c r="F809" s="42">
        <v>4.0</v>
      </c>
      <c r="G809" s="43" t="str">
        <f>ifna(VLookup(V809,Shiny!B:C, 2, 0),"")</f>
        <v/>
      </c>
      <c r="H809" s="64" t="s">
        <v>740</v>
      </c>
      <c r="I809" s="65">
        <v>605.0</v>
      </c>
      <c r="J809" s="47">
        <f>IFNA(VLOOKUP(V809,'Imported Index'!A:B,2,0),1)</f>
        <v>1</v>
      </c>
      <c r="K809" s="44"/>
      <c r="L809" s="44"/>
      <c r="M809" s="48" t="str">
        <f>ifna(IMAGE("https://pokejungle.net/sprites/typeico/"&amp;lower(VLookup(V809,Type!C:E, 2, 0)&amp;".png")),"")</f>
        <v/>
      </c>
      <c r="N809" s="48" t="str">
        <f>ifna(IMAGE("https://pokejungle.net/sprites/typeico/"&amp;lower(VLookup(V809,Type!C:E, 3, 0)&amp;".png")),"")</f>
        <v/>
      </c>
      <c r="O809" s="66"/>
      <c r="P809" s="66"/>
      <c r="Q809" s="49">
        <f>ifna(VLookup(V809, Dex!F:K, 3, 0),"")</f>
        <v>277</v>
      </c>
      <c r="R809" s="49" t="str">
        <f>ifna(VLookup(V809, Dex!F:K, 4, 0),"")</f>
        <v/>
      </c>
      <c r="S809" s="50" t="str">
        <f>ifna(VLookup(V809, Dex!F:K, 5, 0),"")</f>
        <v/>
      </c>
      <c r="T809" s="49" t="str">
        <f>ifna(VLookup(V809, Dex!F:K, 6, 0),"")</f>
        <v/>
      </c>
      <c r="U809" s="51" t="str">
        <f>ifna(VLookup(V809, Dex!F:L, 7, 0),"")</f>
        <v/>
      </c>
      <c r="V809" s="66" t="str">
        <f t="shared" si="1"/>
        <v>elgyem</v>
      </c>
    </row>
    <row r="810" ht="31.5" customHeight="1">
      <c r="A810" s="52">
        <v>809.0</v>
      </c>
      <c r="B810" s="52">
        <v>1.0</v>
      </c>
      <c r="C810" s="52">
        <v>29.0</v>
      </c>
      <c r="D810" s="52">
        <v>11.0</v>
      </c>
      <c r="E810" s="52">
        <v>2.0</v>
      </c>
      <c r="F810" s="52">
        <v>5.0</v>
      </c>
      <c r="G810" s="53" t="str">
        <f>ifna(VLookup(V810,Shiny!B:C, 2, 0),"")</f>
        <v/>
      </c>
      <c r="H810" s="54" t="s">
        <v>741</v>
      </c>
      <c r="I810" s="55">
        <v>606.0</v>
      </c>
      <c r="J810" s="56">
        <f>IFNA(VLOOKUP(V810,'Imported Index'!A:B,2,0),1)</f>
        <v>1</v>
      </c>
      <c r="K810" s="58"/>
      <c r="L810" s="58"/>
      <c r="M810" s="59" t="str">
        <f>ifna(IMAGE("https://pokejungle.net/sprites/typeico/"&amp;lower(VLookup(V810,Type!C:E, 2, 0)&amp;".png")),"")</f>
        <v/>
      </c>
      <c r="N810" s="59" t="str">
        <f>ifna(IMAGE("https://pokejungle.net/sprites/typeico/"&amp;lower(VLookup(V810,Type!C:E, 3, 0)&amp;".png")),"")</f>
        <v/>
      </c>
      <c r="O810" s="60"/>
      <c r="P810" s="60"/>
      <c r="Q810" s="61">
        <f>ifna(VLookup(V810, Dex!F:K, 3, 0),"")</f>
        <v>278</v>
      </c>
      <c r="R810" s="61" t="str">
        <f>ifna(VLookup(V810, Dex!F:K, 4, 0),"")</f>
        <v/>
      </c>
      <c r="S810" s="62" t="str">
        <f>ifna(VLookup(V810, Dex!F:K, 5, 0),"")</f>
        <v/>
      </c>
      <c r="T810" s="61" t="str">
        <f>ifna(VLookup(V810, Dex!F:K, 6, 0),"")</f>
        <v/>
      </c>
      <c r="U810" s="63" t="str">
        <f>ifna(VLookup(V810, Dex!F:L, 7, 0),"")</f>
        <v/>
      </c>
      <c r="V810" s="60" t="str">
        <f t="shared" si="1"/>
        <v>beheeyem</v>
      </c>
    </row>
    <row r="811" ht="31.5" customHeight="1">
      <c r="A811" s="42">
        <v>810.0</v>
      </c>
      <c r="B811" s="42">
        <v>1.0</v>
      </c>
      <c r="C811" s="42">
        <v>29.0</v>
      </c>
      <c r="D811" s="42">
        <v>12.0</v>
      </c>
      <c r="E811" s="42">
        <v>2.0</v>
      </c>
      <c r="F811" s="42">
        <v>6.0</v>
      </c>
      <c r="G811" s="43" t="str">
        <f>ifna(VLookup(V811,Shiny!B:C, 2, 0),"")</f>
        <v/>
      </c>
      <c r="H811" s="64" t="s">
        <v>742</v>
      </c>
      <c r="I811" s="65">
        <v>607.0</v>
      </c>
      <c r="J811" s="47">
        <f>IFNA(VLOOKUP(V811,'Imported Index'!A:B,2,0),1)</f>
        <v>1</v>
      </c>
      <c r="K811" s="44"/>
      <c r="L811" s="44"/>
      <c r="M811" s="48" t="str">
        <f>ifna(IMAGE("https://pokejungle.net/sprites/typeico/"&amp;lower(VLookup(V811,Type!C:E, 2, 0)&amp;".png")),"")</f>
        <v/>
      </c>
      <c r="N811" s="48" t="str">
        <f>ifna(IMAGE("https://pokejungle.net/sprites/typeico/"&amp;lower(VLookup(V811,Type!C:E, 3, 0)&amp;".png")),"")</f>
        <v/>
      </c>
      <c r="O811" s="66"/>
      <c r="P811" s="66"/>
      <c r="Q811" s="49">
        <f>ifna(VLookup(V811, Dex!F:K, 3, 0),"")</f>
        <v>287</v>
      </c>
      <c r="R811" s="49" t="str">
        <f>ifna(VLookup(V811, Dex!F:K, 4, 0),"")</f>
        <v/>
      </c>
      <c r="S811" s="50" t="str">
        <f>ifna(VLookup(V811, Dex!F:K, 5, 0),"")</f>
        <v/>
      </c>
      <c r="T811" s="49" t="str">
        <f>ifna(VLookup(V811, Dex!F:K, 6, 0),"")</f>
        <v>K146</v>
      </c>
      <c r="U811" s="51">
        <f>ifna(VLookup(V811, Dex!F:L, 7, 0),"")</f>
        <v>189</v>
      </c>
      <c r="V811" s="66" t="str">
        <f t="shared" si="1"/>
        <v>litwick</v>
      </c>
    </row>
    <row r="812" ht="31.5" customHeight="1">
      <c r="A812" s="52">
        <v>811.0</v>
      </c>
      <c r="B812" s="52">
        <v>1.0</v>
      </c>
      <c r="C812" s="52">
        <v>29.0</v>
      </c>
      <c r="D812" s="52">
        <v>13.0</v>
      </c>
      <c r="E812" s="52">
        <v>3.0</v>
      </c>
      <c r="F812" s="52">
        <v>1.0</v>
      </c>
      <c r="G812" s="53" t="str">
        <f>ifna(VLookup(V812,Shiny!B:C, 2, 0),"")</f>
        <v/>
      </c>
      <c r="H812" s="54" t="s">
        <v>743</v>
      </c>
      <c r="I812" s="55">
        <v>608.0</v>
      </c>
      <c r="J812" s="56">
        <f>IFNA(VLOOKUP(V812,'Imported Index'!A:B,2,0),1)</f>
        <v>1</v>
      </c>
      <c r="K812" s="58"/>
      <c r="L812" s="58"/>
      <c r="M812" s="59" t="str">
        <f>ifna(IMAGE("https://pokejungle.net/sprites/typeico/"&amp;lower(VLookup(V812,Type!C:E, 2, 0)&amp;".png")),"")</f>
        <v/>
      </c>
      <c r="N812" s="59" t="str">
        <f>ifna(IMAGE("https://pokejungle.net/sprites/typeico/"&amp;lower(VLookup(V812,Type!C:E, 3, 0)&amp;".png")),"")</f>
        <v/>
      </c>
      <c r="O812" s="60"/>
      <c r="P812" s="60"/>
      <c r="Q812" s="61">
        <f>ifna(VLookup(V812, Dex!F:K, 3, 0),"")</f>
        <v>288</v>
      </c>
      <c r="R812" s="61" t="str">
        <f>ifna(VLookup(V812, Dex!F:K, 4, 0),"")</f>
        <v/>
      </c>
      <c r="S812" s="62" t="str">
        <f>ifna(VLookup(V812, Dex!F:K, 5, 0),"")</f>
        <v/>
      </c>
      <c r="T812" s="61" t="str">
        <f>ifna(VLookup(V812, Dex!F:K, 6, 0),"")</f>
        <v>K147</v>
      </c>
      <c r="U812" s="63">
        <f>ifna(VLookup(V812, Dex!F:L, 7, 0),"")</f>
        <v>190</v>
      </c>
      <c r="V812" s="60" t="str">
        <f t="shared" si="1"/>
        <v>lampent</v>
      </c>
    </row>
    <row r="813" ht="31.5" customHeight="1">
      <c r="A813" s="42">
        <v>812.0</v>
      </c>
      <c r="B813" s="42">
        <v>1.0</v>
      </c>
      <c r="C813" s="42">
        <v>29.0</v>
      </c>
      <c r="D813" s="42">
        <v>14.0</v>
      </c>
      <c r="E813" s="42">
        <v>3.0</v>
      </c>
      <c r="F813" s="42">
        <v>2.0</v>
      </c>
      <c r="G813" s="43" t="str">
        <f>ifna(VLookup(V813,Shiny!B:C, 2, 0),"")</f>
        <v/>
      </c>
      <c r="H813" s="64" t="s">
        <v>744</v>
      </c>
      <c r="I813" s="65">
        <v>609.0</v>
      </c>
      <c r="J813" s="47">
        <f>IFNA(VLOOKUP(V813,'Imported Index'!A:B,2,0),1)</f>
        <v>1</v>
      </c>
      <c r="K813" s="44"/>
      <c r="L813" s="44"/>
      <c r="M813" s="48" t="str">
        <f>ifna(IMAGE("https://pokejungle.net/sprites/typeico/"&amp;lower(VLookup(V813,Type!C:E, 2, 0)&amp;".png")),"")</f>
        <v/>
      </c>
      <c r="N813" s="48" t="str">
        <f>ifna(IMAGE("https://pokejungle.net/sprites/typeico/"&amp;lower(VLookup(V813,Type!C:E, 3, 0)&amp;".png")),"")</f>
        <v/>
      </c>
      <c r="O813" s="66"/>
      <c r="P813" s="66"/>
      <c r="Q813" s="49">
        <f>ifna(VLookup(V813, Dex!F:K, 3, 0),"")</f>
        <v>289</v>
      </c>
      <c r="R813" s="49" t="str">
        <f>ifna(VLookup(V813, Dex!F:K, 4, 0),"")</f>
        <v/>
      </c>
      <c r="S813" s="50" t="str">
        <f>ifna(VLookup(V813, Dex!F:K, 5, 0),"")</f>
        <v/>
      </c>
      <c r="T813" s="49" t="str">
        <f>ifna(VLookup(V813, Dex!F:K, 6, 0),"")</f>
        <v>K148</v>
      </c>
      <c r="U813" s="51">
        <f>ifna(VLookup(V813, Dex!F:L, 7, 0),"")</f>
        <v>191</v>
      </c>
      <c r="V813" s="66" t="str">
        <f t="shared" si="1"/>
        <v>chandelure</v>
      </c>
    </row>
    <row r="814" ht="31.5" customHeight="1">
      <c r="A814" s="52">
        <v>813.0</v>
      </c>
      <c r="B814" s="52">
        <v>1.0</v>
      </c>
      <c r="C814" s="52">
        <v>29.0</v>
      </c>
      <c r="D814" s="52">
        <v>15.0</v>
      </c>
      <c r="E814" s="52">
        <v>3.0</v>
      </c>
      <c r="F814" s="52">
        <v>3.0</v>
      </c>
      <c r="G814" s="53" t="str">
        <f>ifna(VLookup(V814,Shiny!B:C, 2, 0),"")</f>
        <v/>
      </c>
      <c r="H814" s="54" t="s">
        <v>745</v>
      </c>
      <c r="I814" s="55">
        <v>610.0</v>
      </c>
      <c r="J814" s="56">
        <f>IFNA(VLOOKUP(V814,'Imported Index'!A:B,2,0),1)</f>
        <v>1</v>
      </c>
      <c r="K814" s="68"/>
      <c r="L814" s="58"/>
      <c r="M814" s="59" t="str">
        <f>ifna(IMAGE("https://pokejungle.net/sprites/typeico/"&amp;lower(VLookup(V814,Type!C:E, 2, 0)&amp;".png")),"")</f>
        <v/>
      </c>
      <c r="N814" s="59" t="str">
        <f>ifna(IMAGE("https://pokejungle.net/sprites/typeico/"&amp;lower(VLookup(V814,Type!C:E, 3, 0)&amp;".png")),"")</f>
        <v/>
      </c>
      <c r="O814" s="60"/>
      <c r="P814" s="60"/>
      <c r="Q814" s="61">
        <f>ifna(VLookup(V814, Dex!F:K, 3, 0),"")</f>
        <v>324</v>
      </c>
      <c r="R814" s="61" t="str">
        <f>ifna(VLookup(V814, Dex!F:K, 4, 0),"")</f>
        <v/>
      </c>
      <c r="S814" s="62" t="str">
        <f>ifna(VLookup(V814, Dex!F:K, 5, 0),"")</f>
        <v/>
      </c>
      <c r="T814" s="61" t="str">
        <f>ifna(VLookup(V814, Dex!F:K, 6, 0),"")</f>
        <v>P155</v>
      </c>
      <c r="U814" s="63" t="str">
        <f>ifna(VLookup(V814, Dex!F:L, 7, 0),"")</f>
        <v/>
      </c>
      <c r="V814" s="60" t="str">
        <f t="shared" si="1"/>
        <v>axew</v>
      </c>
    </row>
    <row r="815" ht="31.5" customHeight="1">
      <c r="A815" s="42">
        <v>814.0</v>
      </c>
      <c r="B815" s="42">
        <v>1.0</v>
      </c>
      <c r="C815" s="42">
        <v>29.0</v>
      </c>
      <c r="D815" s="42">
        <v>16.0</v>
      </c>
      <c r="E815" s="42">
        <v>3.0</v>
      </c>
      <c r="F815" s="42">
        <v>4.0</v>
      </c>
      <c r="G815" s="43" t="str">
        <f>ifna(VLookup(V815,Shiny!B:C, 2, 0),"")</f>
        <v/>
      </c>
      <c r="H815" s="64" t="s">
        <v>746</v>
      </c>
      <c r="I815" s="65">
        <v>611.0</v>
      </c>
      <c r="J815" s="47">
        <f>IFNA(VLOOKUP(V815,'Imported Index'!A:B,2,0),1)</f>
        <v>1</v>
      </c>
      <c r="K815" s="69"/>
      <c r="L815" s="44"/>
      <c r="M815" s="48" t="str">
        <f>ifna(IMAGE("https://pokejungle.net/sprites/typeico/"&amp;lower(VLookup(V815,Type!C:E, 2, 0)&amp;".png")),"")</f>
        <v/>
      </c>
      <c r="N815" s="48" t="str">
        <f>ifna(IMAGE("https://pokejungle.net/sprites/typeico/"&amp;lower(VLookup(V815,Type!C:E, 3, 0)&amp;".png")),"")</f>
        <v/>
      </c>
      <c r="O815" s="66"/>
      <c r="P815" s="66"/>
      <c r="Q815" s="49">
        <f>ifna(VLookup(V815, Dex!F:K, 3, 0),"")</f>
        <v>325</v>
      </c>
      <c r="R815" s="49" t="str">
        <f>ifna(VLookup(V815, Dex!F:K, 4, 0),"")</f>
        <v/>
      </c>
      <c r="S815" s="50" t="str">
        <f>ifna(VLookup(V815, Dex!F:K, 5, 0),"")</f>
        <v/>
      </c>
      <c r="T815" s="49" t="str">
        <f>ifna(VLookup(V815, Dex!F:K, 6, 0),"")</f>
        <v>P156</v>
      </c>
      <c r="U815" s="51" t="str">
        <f>ifna(VLookup(V815, Dex!F:L, 7, 0),"")</f>
        <v/>
      </c>
      <c r="V815" s="66" t="str">
        <f t="shared" si="1"/>
        <v>fraxure</v>
      </c>
    </row>
    <row r="816" ht="31.5" customHeight="1">
      <c r="A816" s="52">
        <v>815.0</v>
      </c>
      <c r="B816" s="52">
        <v>1.0</v>
      </c>
      <c r="C816" s="52">
        <v>29.0</v>
      </c>
      <c r="D816" s="52">
        <v>17.0</v>
      </c>
      <c r="E816" s="52">
        <v>3.0</v>
      </c>
      <c r="F816" s="52">
        <v>5.0</v>
      </c>
      <c r="G816" s="53" t="str">
        <f>ifna(VLookup(V816,Shiny!B:C, 2, 0),"")</f>
        <v/>
      </c>
      <c r="H816" s="54" t="s">
        <v>747</v>
      </c>
      <c r="I816" s="55">
        <v>612.0</v>
      </c>
      <c r="J816" s="56">
        <f>IFNA(VLOOKUP(V816,'Imported Index'!A:B,2,0),1)</f>
        <v>1</v>
      </c>
      <c r="K816" s="68"/>
      <c r="L816" s="58"/>
      <c r="M816" s="59" t="str">
        <f>ifna(IMAGE("https://pokejungle.net/sprites/typeico/"&amp;lower(VLookup(V816,Type!C:E, 2, 0)&amp;".png")),"")</f>
        <v/>
      </c>
      <c r="N816" s="59" t="str">
        <f>ifna(IMAGE("https://pokejungle.net/sprites/typeico/"&amp;lower(VLookup(V816,Type!C:E, 3, 0)&amp;".png")),"")</f>
        <v/>
      </c>
      <c r="O816" s="60"/>
      <c r="P816" s="60"/>
      <c r="Q816" s="61">
        <f>ifna(VLookup(V816, Dex!F:K, 3, 0),"")</f>
        <v>326</v>
      </c>
      <c r="R816" s="61" t="str">
        <f>ifna(VLookup(V816, Dex!F:K, 4, 0),"")</f>
        <v/>
      </c>
      <c r="S816" s="62" t="str">
        <f>ifna(VLookup(V816, Dex!F:K, 5, 0),"")</f>
        <v/>
      </c>
      <c r="T816" s="61" t="str">
        <f>ifna(VLookup(V816, Dex!F:K, 6, 0),"")</f>
        <v>P157</v>
      </c>
      <c r="U816" s="63" t="str">
        <f>ifna(VLookup(V816, Dex!F:L, 7, 0),"")</f>
        <v/>
      </c>
      <c r="V816" s="60" t="str">
        <f t="shared" si="1"/>
        <v>haxorus</v>
      </c>
    </row>
    <row r="817" ht="31.5" customHeight="1">
      <c r="A817" s="42">
        <v>816.0</v>
      </c>
      <c r="B817" s="42">
        <v>1.0</v>
      </c>
      <c r="C817" s="42">
        <v>29.0</v>
      </c>
      <c r="D817" s="42">
        <v>18.0</v>
      </c>
      <c r="E817" s="42">
        <v>3.0</v>
      </c>
      <c r="F817" s="42">
        <v>6.0</v>
      </c>
      <c r="G817" s="43" t="str">
        <f>ifna(VLookup(V817,Shiny!B:C, 2, 0),"")</f>
        <v/>
      </c>
      <c r="H817" s="64" t="s">
        <v>748</v>
      </c>
      <c r="I817" s="65">
        <v>613.0</v>
      </c>
      <c r="J817" s="47">
        <f>IFNA(VLOOKUP(V817,'Imported Index'!A:B,2,0),1)</f>
        <v>1</v>
      </c>
      <c r="K817" s="69"/>
      <c r="L817" s="44"/>
      <c r="M817" s="48" t="str">
        <f>ifna(IMAGE("https://pokejungle.net/sprites/typeico/"&amp;lower(VLookup(V817,Type!C:E, 2, 0)&amp;".png")),"")</f>
        <v/>
      </c>
      <c r="N817" s="48" t="str">
        <f>ifna(IMAGE("https://pokejungle.net/sprites/typeico/"&amp;lower(VLookup(V817,Type!C:E, 3, 0)&amp;".png")),"")</f>
        <v/>
      </c>
      <c r="O817" s="66"/>
      <c r="P817" s="66"/>
      <c r="Q817" s="49">
        <f>ifna(VLookup(V817, Dex!F:K, 3, 0),"")</f>
        <v>279</v>
      </c>
      <c r="R817" s="49" t="str">
        <f>ifna(VLookup(V817, Dex!F:K, 4, 0),"")</f>
        <v/>
      </c>
      <c r="S817" s="50" t="str">
        <f>ifna(VLookup(V817, Dex!F:K, 5, 0),"")</f>
        <v/>
      </c>
      <c r="T817" s="49" t="str">
        <f>ifna(VLookup(V817, Dex!F:K, 6, 0),"")</f>
        <v>P355</v>
      </c>
      <c r="U817" s="51" t="str">
        <f>ifna(VLookup(V817, Dex!F:L, 7, 0),"")</f>
        <v/>
      </c>
      <c r="V817" s="66" t="str">
        <f t="shared" si="1"/>
        <v>cubchoo</v>
      </c>
    </row>
    <row r="818" ht="31.5" customHeight="1">
      <c r="A818" s="52">
        <v>817.0</v>
      </c>
      <c r="B818" s="52">
        <v>1.0</v>
      </c>
      <c r="C818" s="52">
        <v>29.0</v>
      </c>
      <c r="D818" s="52">
        <v>19.0</v>
      </c>
      <c r="E818" s="52">
        <v>4.0</v>
      </c>
      <c r="F818" s="52">
        <v>1.0</v>
      </c>
      <c r="G818" s="53" t="str">
        <f>ifna(VLookup(V818,Shiny!B:C, 2, 0),"")</f>
        <v/>
      </c>
      <c r="H818" s="54" t="s">
        <v>749</v>
      </c>
      <c r="I818" s="55">
        <v>614.0</v>
      </c>
      <c r="J818" s="56">
        <f>IFNA(VLOOKUP(V818,'Imported Index'!A:B,2,0),1)</f>
        <v>1</v>
      </c>
      <c r="K818" s="68"/>
      <c r="L818" s="58"/>
      <c r="M818" s="59" t="str">
        <f>ifna(IMAGE("https://pokejungle.net/sprites/typeico/"&amp;lower(VLookup(V818,Type!C:E, 2, 0)&amp;".png")),"")</f>
        <v/>
      </c>
      <c r="N818" s="59" t="str">
        <f>ifna(IMAGE("https://pokejungle.net/sprites/typeico/"&amp;lower(VLookup(V818,Type!C:E, 3, 0)&amp;".png")),"")</f>
        <v/>
      </c>
      <c r="O818" s="60"/>
      <c r="P818" s="60"/>
      <c r="Q818" s="61">
        <f>ifna(VLookup(V818, Dex!F:K, 3, 0),"")</f>
        <v>280</v>
      </c>
      <c r="R818" s="61" t="str">
        <f>ifna(VLookup(V818, Dex!F:K, 4, 0),"")</f>
        <v/>
      </c>
      <c r="S818" s="62" t="str">
        <f>ifna(VLookup(V818, Dex!F:K, 5, 0),"")</f>
        <v/>
      </c>
      <c r="T818" s="61" t="str">
        <f>ifna(VLookup(V818, Dex!F:K, 6, 0),"")</f>
        <v>P356</v>
      </c>
      <c r="U818" s="63" t="str">
        <f>ifna(VLookup(V818, Dex!F:L, 7, 0),"")</f>
        <v/>
      </c>
      <c r="V818" s="60" t="str">
        <f t="shared" si="1"/>
        <v>beartic</v>
      </c>
    </row>
    <row r="819" ht="31.5" customHeight="1">
      <c r="A819" s="42">
        <v>818.0</v>
      </c>
      <c r="B819" s="42">
        <v>1.0</v>
      </c>
      <c r="C819" s="42">
        <v>29.0</v>
      </c>
      <c r="D819" s="42">
        <v>20.0</v>
      </c>
      <c r="E819" s="42">
        <v>4.0</v>
      </c>
      <c r="F819" s="42">
        <v>2.0</v>
      </c>
      <c r="G819" s="43" t="str">
        <f>ifna(VLookup(V819,Shiny!B:C, 2, 0),"")</f>
        <v/>
      </c>
      <c r="H819" s="64" t="s">
        <v>750</v>
      </c>
      <c r="I819" s="65">
        <v>615.0</v>
      </c>
      <c r="J819" s="47">
        <f>IFNA(VLOOKUP(V819,'Imported Index'!A:B,2,0),1)</f>
        <v>1</v>
      </c>
      <c r="K819" s="69"/>
      <c r="L819" s="44"/>
      <c r="M819" s="48" t="str">
        <f>ifna(IMAGE("https://pokejungle.net/sprites/typeico/"&amp;lower(VLookup(V819,Type!C:E, 2, 0)&amp;".png")),"")</f>
        <v/>
      </c>
      <c r="N819" s="48" t="str">
        <f>ifna(IMAGE("https://pokejungle.net/sprites/typeico/"&amp;lower(VLookup(V819,Type!C:E, 3, 0)&amp;".png")),"")</f>
        <v/>
      </c>
      <c r="O819" s="66"/>
      <c r="P819" s="66"/>
      <c r="Q819" s="49" t="str">
        <f>ifna(VLookup(V819, Dex!F:K, 3, 0),"")</f>
        <v>C030</v>
      </c>
      <c r="R819" s="49" t="str">
        <f>ifna(VLookup(V819, Dex!F:K, 4, 0),"")</f>
        <v/>
      </c>
      <c r="S819" s="50" t="str">
        <f>ifna(VLookup(V819, Dex!F:K, 5, 0),"")</f>
        <v/>
      </c>
      <c r="T819" s="49" t="str">
        <f>ifna(VLookup(V819, Dex!F:K, 6, 0),"")</f>
        <v>P360</v>
      </c>
      <c r="U819" s="51" t="str">
        <f>ifna(VLookup(V819, Dex!F:L, 7, 0),"")</f>
        <v>H029</v>
      </c>
      <c r="V819" s="66" t="str">
        <f t="shared" si="1"/>
        <v>cryogonal</v>
      </c>
    </row>
    <row r="820" ht="31.5" customHeight="1">
      <c r="A820" s="52">
        <v>819.0</v>
      </c>
      <c r="B820" s="52">
        <v>1.0</v>
      </c>
      <c r="C820" s="52">
        <v>29.0</v>
      </c>
      <c r="D820" s="52">
        <v>21.0</v>
      </c>
      <c r="E820" s="52">
        <v>4.0</v>
      </c>
      <c r="F820" s="52">
        <v>3.0</v>
      </c>
      <c r="G820" s="53" t="str">
        <f>ifna(VLookup(V820,Shiny!B:C, 2, 0),"")</f>
        <v/>
      </c>
      <c r="H820" s="54" t="s">
        <v>751</v>
      </c>
      <c r="I820" s="55">
        <v>616.0</v>
      </c>
      <c r="J820" s="56">
        <f>IFNA(VLOOKUP(V820,'Imported Index'!A:B,2,0),1)</f>
        <v>1</v>
      </c>
      <c r="K820" s="58"/>
      <c r="L820" s="58"/>
      <c r="M820" s="59" t="str">
        <f>ifna(IMAGE("https://pokejungle.net/sprites/typeico/"&amp;lower(VLookup(V820,Type!C:E, 2, 0)&amp;".png")),"")</f>
        <v/>
      </c>
      <c r="N820" s="59" t="str">
        <f>ifna(IMAGE("https://pokejungle.net/sprites/typeico/"&amp;lower(VLookup(V820,Type!C:E, 3, 0)&amp;".png")),"")</f>
        <v/>
      </c>
      <c r="O820" s="60"/>
      <c r="P820" s="60"/>
      <c r="Q820" s="61">
        <f>ifna(VLookup(V820, Dex!F:K, 3, 0),"")</f>
        <v>275</v>
      </c>
      <c r="R820" s="61" t="str">
        <f>ifna(VLookup(V820, Dex!F:K, 4, 0),"")</f>
        <v/>
      </c>
      <c r="S820" s="62" t="str">
        <f>ifna(VLookup(V820, Dex!F:K, 5, 0),"")</f>
        <v/>
      </c>
      <c r="T820" s="61" t="str">
        <f>ifna(VLookup(V820, Dex!F:K, 6, 0),"")</f>
        <v/>
      </c>
      <c r="U820" s="63" t="str">
        <f>ifna(VLookup(V820, Dex!F:L, 7, 0),"")</f>
        <v/>
      </c>
      <c r="V820" s="60" t="str">
        <f t="shared" si="1"/>
        <v>shelmet</v>
      </c>
    </row>
    <row r="821" ht="31.5" customHeight="1">
      <c r="A821" s="42">
        <v>820.0</v>
      </c>
      <c r="B821" s="42">
        <v>1.0</v>
      </c>
      <c r="C821" s="42">
        <v>29.0</v>
      </c>
      <c r="D821" s="42">
        <v>22.0</v>
      </c>
      <c r="E821" s="42">
        <v>4.0</v>
      </c>
      <c r="F821" s="42">
        <v>4.0</v>
      </c>
      <c r="G821" s="43" t="str">
        <f>ifna(VLookup(V821,Shiny!B:C, 2, 0),"")</f>
        <v/>
      </c>
      <c r="H821" s="64" t="s">
        <v>752</v>
      </c>
      <c r="I821" s="65">
        <v>617.0</v>
      </c>
      <c r="J821" s="47">
        <f>IFNA(VLOOKUP(V821,'Imported Index'!A:B,2,0),1)</f>
        <v>1</v>
      </c>
      <c r="K821" s="44"/>
      <c r="L821" s="44"/>
      <c r="M821" s="48" t="str">
        <f>ifna(IMAGE("https://pokejungle.net/sprites/typeico/"&amp;lower(VLookup(V821,Type!C:E, 2, 0)&amp;".png")),"")</f>
        <v/>
      </c>
      <c r="N821" s="48" t="str">
        <f>ifna(IMAGE("https://pokejungle.net/sprites/typeico/"&amp;lower(VLookup(V821,Type!C:E, 3, 0)&amp;".png")),"")</f>
        <v/>
      </c>
      <c r="O821" s="66"/>
      <c r="P821" s="66"/>
      <c r="Q821" s="49">
        <f>ifna(VLookup(V821, Dex!F:K, 3, 0),"")</f>
        <v>276</v>
      </c>
      <c r="R821" s="49" t="str">
        <f>ifna(VLookup(V821, Dex!F:K, 4, 0),"")</f>
        <v/>
      </c>
      <c r="S821" s="50" t="str">
        <f>ifna(VLookup(V821, Dex!F:K, 5, 0),"")</f>
        <v/>
      </c>
      <c r="T821" s="49" t="str">
        <f>ifna(VLookup(V821, Dex!F:K, 6, 0),"")</f>
        <v/>
      </c>
      <c r="U821" s="51" t="str">
        <f>ifna(VLookup(V821, Dex!F:L, 7, 0),"")</f>
        <v/>
      </c>
      <c r="V821" s="66" t="str">
        <f t="shared" si="1"/>
        <v>accelgor</v>
      </c>
    </row>
    <row r="822" ht="31.5" customHeight="1">
      <c r="A822" s="52">
        <v>821.0</v>
      </c>
      <c r="B822" s="52">
        <v>1.0</v>
      </c>
      <c r="C822" s="52">
        <v>29.0</v>
      </c>
      <c r="D822" s="52">
        <v>23.0</v>
      </c>
      <c r="E822" s="52">
        <v>4.0</v>
      </c>
      <c r="F822" s="52">
        <v>5.0</v>
      </c>
      <c r="G822" s="53" t="str">
        <f>ifna(VLookup(V822,Shiny!B:C, 2, 0),"")</f>
        <v/>
      </c>
      <c r="H822" s="54" t="s">
        <v>753</v>
      </c>
      <c r="I822" s="55">
        <v>618.0</v>
      </c>
      <c r="J822" s="56">
        <f>IFNA(VLOOKUP(V822,'Imported Index'!A:B,2,0),1)</f>
        <v>1</v>
      </c>
      <c r="K822" s="58"/>
      <c r="L822" s="58" t="s">
        <v>97</v>
      </c>
      <c r="M822" s="59" t="str">
        <f>ifna(IMAGE("https://pokejungle.net/sprites/typeico/"&amp;lower(VLookup(V822,Type!C:E, 2, 0)&amp;".png")),"")</f>
        <v/>
      </c>
      <c r="N822" s="59" t="str">
        <f>ifna(IMAGE("https://pokejungle.net/sprites/typeico/"&amp;lower(VLookup(V822,Type!C:E, 3, 0)&amp;".png")),"")</f>
        <v/>
      </c>
      <c r="O822" s="60"/>
      <c r="P822" s="60"/>
      <c r="Q822" s="61">
        <f>ifna(VLookup(V822, Dex!F:K, 3, 0),"")</f>
        <v>226</v>
      </c>
      <c r="R822" s="61" t="str">
        <f>ifna(VLookup(V822, Dex!F:K, 4, 0),"")</f>
        <v/>
      </c>
      <c r="S822" s="62" t="str">
        <f>ifna(VLookup(V822, Dex!F:K, 5, 0),"")</f>
        <v/>
      </c>
      <c r="T822" s="61" t="str">
        <f>ifna(VLookup(V822, Dex!F:K, 6, 0),"")</f>
        <v/>
      </c>
      <c r="U822" s="63">
        <f>ifna(VLookup(V822, Dex!F:L, 7, 0),"")</f>
        <v>157</v>
      </c>
      <c r="V822" s="60" t="str">
        <f t="shared" si="1"/>
        <v>stunfisk</v>
      </c>
    </row>
    <row r="823" ht="31.5" customHeight="1">
      <c r="A823" s="42">
        <v>822.0</v>
      </c>
      <c r="B823" s="42">
        <v>1.0</v>
      </c>
      <c r="C823" s="42">
        <v>29.0</v>
      </c>
      <c r="D823" s="42">
        <v>24.0</v>
      </c>
      <c r="E823" s="42">
        <v>4.0</v>
      </c>
      <c r="F823" s="42">
        <v>6.0</v>
      </c>
      <c r="G823" s="43" t="str">
        <f>ifna(VLookup(V823,Shiny!B:C, 2, 0),"")</f>
        <v/>
      </c>
      <c r="H823" s="64" t="s">
        <v>753</v>
      </c>
      <c r="I823" s="65">
        <v>618.0</v>
      </c>
      <c r="J823" s="47">
        <f>IFNA(VLOOKUP(V823,'Imported Index'!A:B,2,0),1)</f>
        <v>1</v>
      </c>
      <c r="K823" s="44"/>
      <c r="L823" s="44" t="s">
        <v>132</v>
      </c>
      <c r="M823" s="48" t="str">
        <f>ifna(IMAGE("https://pokejungle.net/sprites/typeico/"&amp;lower(VLookup(V823,Type!C:E, 2, 0)&amp;".png")),"")</f>
        <v/>
      </c>
      <c r="N823" s="48" t="str">
        <f>ifna(IMAGE("https://pokejungle.net/sprites/typeico/"&amp;lower(VLookup(V823,Type!C:E, 3, 0)&amp;".png")),"")</f>
        <v/>
      </c>
      <c r="O823" s="42">
        <v>-1.0</v>
      </c>
      <c r="P823" s="66"/>
      <c r="Q823" s="49">
        <f>ifna(VLookup(V823, Dex!F:K, 3, 0),"")</f>
        <v>226</v>
      </c>
      <c r="R823" s="49" t="str">
        <f>ifna(VLookup(V823, Dex!F:K, 4, 0),"")</f>
        <v/>
      </c>
      <c r="S823" s="50" t="str">
        <f>ifna(VLookup(V823, Dex!F:K, 5, 0),"")</f>
        <v/>
      </c>
      <c r="T823" s="49" t="str">
        <f>ifna(VLookup(V823, Dex!F:K, 6, 0),"")</f>
        <v/>
      </c>
      <c r="U823" s="51">
        <f>ifna(VLookup(V823, Dex!F:L, 7, 0),"")</f>
        <v>157</v>
      </c>
      <c r="V823" s="66" t="str">
        <f t="shared" si="1"/>
        <v>stunfisk-1</v>
      </c>
    </row>
    <row r="824" ht="31.5" customHeight="1">
      <c r="A824" s="52">
        <v>823.0</v>
      </c>
      <c r="B824" s="52">
        <v>1.0</v>
      </c>
      <c r="C824" s="52">
        <v>29.0</v>
      </c>
      <c r="D824" s="52">
        <v>25.0</v>
      </c>
      <c r="E824" s="52">
        <v>5.0</v>
      </c>
      <c r="F824" s="52">
        <v>1.0</v>
      </c>
      <c r="G824" s="53" t="str">
        <f>ifna(VLookup(V824,Shiny!B:C, 2, 0),"")</f>
        <v/>
      </c>
      <c r="H824" s="54" t="s">
        <v>754</v>
      </c>
      <c r="I824" s="55">
        <v>619.0</v>
      </c>
      <c r="J824" s="56">
        <f>IFNA(VLOOKUP(V824,'Imported Index'!A:B,2,0),1)</f>
        <v>1</v>
      </c>
      <c r="K824" s="58"/>
      <c r="L824" s="58"/>
      <c r="M824" s="59" t="str">
        <f>ifna(IMAGE("https://pokejungle.net/sprites/typeico/"&amp;lower(VLookup(V824,Type!C:E, 2, 0)&amp;".png")),"")</f>
        <v/>
      </c>
      <c r="N824" s="59" t="str">
        <f>ifna(IMAGE("https://pokejungle.net/sprites/typeico/"&amp;lower(VLookup(V824,Type!C:E, 3, 0)&amp;".png")),"")</f>
        <v/>
      </c>
      <c r="O824" s="60"/>
      <c r="P824" s="60"/>
      <c r="Q824" s="61" t="str">
        <f>ifna(VLookup(V824, Dex!F:K, 3, 0),"")</f>
        <v>A163</v>
      </c>
      <c r="R824" s="61" t="str">
        <f>ifna(VLookup(V824, Dex!F:K, 4, 0),"")</f>
        <v/>
      </c>
      <c r="S824" s="62" t="str">
        <f>ifna(VLookup(V824, Dex!F:K, 5, 0),"")</f>
        <v/>
      </c>
      <c r="T824" s="61" t="str">
        <f>ifna(VLookup(V824, Dex!F:K, 6, 0),"")</f>
        <v>K137</v>
      </c>
      <c r="U824" s="63" t="str">
        <f>ifna(VLookup(V824, Dex!F:L, 7, 0),"")</f>
        <v/>
      </c>
      <c r="V824" s="60" t="str">
        <f t="shared" si="1"/>
        <v>mienfoo</v>
      </c>
    </row>
    <row r="825" ht="31.5" customHeight="1">
      <c r="A825" s="42">
        <v>824.0</v>
      </c>
      <c r="B825" s="42">
        <v>1.0</v>
      </c>
      <c r="C825" s="42">
        <v>29.0</v>
      </c>
      <c r="D825" s="42">
        <v>26.0</v>
      </c>
      <c r="E825" s="42">
        <v>5.0</v>
      </c>
      <c r="F825" s="42">
        <v>2.0</v>
      </c>
      <c r="G825" s="43" t="str">
        <f>ifna(VLookup(V825,Shiny!B:C, 2, 0),"")</f>
        <v/>
      </c>
      <c r="H825" s="64" t="s">
        <v>755</v>
      </c>
      <c r="I825" s="65">
        <v>620.0</v>
      </c>
      <c r="J825" s="47">
        <f>IFNA(VLOOKUP(V825,'Imported Index'!A:B,2,0),1)</f>
        <v>1</v>
      </c>
      <c r="K825" s="44"/>
      <c r="L825" s="44"/>
      <c r="M825" s="48" t="str">
        <f>ifna(IMAGE("https://pokejungle.net/sprites/typeico/"&amp;lower(VLookup(V825,Type!C:E, 2, 0)&amp;".png")),"")</f>
        <v/>
      </c>
      <c r="N825" s="48" t="str">
        <f>ifna(IMAGE("https://pokejungle.net/sprites/typeico/"&amp;lower(VLookup(V825,Type!C:E, 3, 0)&amp;".png")),"")</f>
        <v/>
      </c>
      <c r="O825" s="66"/>
      <c r="P825" s="66"/>
      <c r="Q825" s="49" t="str">
        <f>ifna(VLookup(V825, Dex!F:K, 3, 0),"")</f>
        <v>A164</v>
      </c>
      <c r="R825" s="49" t="str">
        <f>ifna(VLookup(V825, Dex!F:K, 4, 0),"")</f>
        <v/>
      </c>
      <c r="S825" s="50" t="str">
        <f>ifna(VLookup(V825, Dex!F:K, 5, 0),"")</f>
        <v/>
      </c>
      <c r="T825" s="49" t="str">
        <f>ifna(VLookup(V825, Dex!F:K, 6, 0),"")</f>
        <v>K138</v>
      </c>
      <c r="U825" s="51" t="str">
        <f>ifna(VLookup(V825, Dex!F:L, 7, 0),"")</f>
        <v/>
      </c>
      <c r="V825" s="66" t="str">
        <f t="shared" si="1"/>
        <v>mienshao</v>
      </c>
    </row>
    <row r="826" ht="31.5" customHeight="1">
      <c r="A826" s="52">
        <v>825.0</v>
      </c>
      <c r="B826" s="52">
        <v>1.0</v>
      </c>
      <c r="C826" s="52">
        <v>29.0</v>
      </c>
      <c r="D826" s="52">
        <v>27.0</v>
      </c>
      <c r="E826" s="52">
        <v>5.0</v>
      </c>
      <c r="F826" s="52">
        <v>3.0</v>
      </c>
      <c r="G826" s="53" t="str">
        <f>ifna(VLookup(V826,Shiny!B:C, 2, 0),"")</f>
        <v/>
      </c>
      <c r="H826" s="54" t="s">
        <v>756</v>
      </c>
      <c r="I826" s="55">
        <v>621.0</v>
      </c>
      <c r="J826" s="56">
        <f>IFNA(VLOOKUP(V826,'Imported Index'!A:B,2,0),1)</f>
        <v>1</v>
      </c>
      <c r="K826" s="58"/>
      <c r="L826" s="58"/>
      <c r="M826" s="59" t="str">
        <f>ifna(IMAGE("https://pokejungle.net/sprites/typeico/"&amp;lower(VLookup(V826,Type!C:E, 2, 0)&amp;".png")),"")</f>
        <v/>
      </c>
      <c r="N826" s="59" t="str">
        <f>ifna(IMAGE("https://pokejungle.net/sprites/typeico/"&amp;lower(VLookup(V826,Type!C:E, 3, 0)&amp;".png")),"")</f>
        <v/>
      </c>
      <c r="O826" s="60"/>
      <c r="P826" s="60"/>
      <c r="Q826" s="61" t="str">
        <f>ifna(VLookup(V826, Dex!F:K, 3, 0),"")</f>
        <v>A063</v>
      </c>
      <c r="R826" s="61" t="str">
        <f>ifna(VLookup(V826, Dex!F:K, 4, 0),"")</f>
        <v/>
      </c>
      <c r="S826" s="62" t="str">
        <f>ifna(VLookup(V826, Dex!F:K, 5, 0),"")</f>
        <v/>
      </c>
      <c r="T826" s="61" t="str">
        <f>ifna(VLookup(V826, Dex!F:K, 6, 0),"")</f>
        <v/>
      </c>
      <c r="U826" s="63" t="str">
        <f>ifna(VLookup(V826, Dex!F:L, 7, 0),"")</f>
        <v/>
      </c>
      <c r="V826" s="60" t="str">
        <f t="shared" si="1"/>
        <v>druddigon</v>
      </c>
    </row>
    <row r="827" ht="31.5" customHeight="1">
      <c r="A827" s="42">
        <v>826.0</v>
      </c>
      <c r="B827" s="42">
        <v>1.0</v>
      </c>
      <c r="C827" s="42">
        <v>29.0</v>
      </c>
      <c r="D827" s="42">
        <v>28.0</v>
      </c>
      <c r="E827" s="42">
        <v>5.0</v>
      </c>
      <c r="F827" s="42">
        <v>4.0</v>
      </c>
      <c r="G827" s="43" t="str">
        <f>ifna(VLookup(V827,Shiny!B:C, 2, 0),"")</f>
        <v/>
      </c>
      <c r="H827" s="64" t="s">
        <v>757</v>
      </c>
      <c r="I827" s="65">
        <v>622.0</v>
      </c>
      <c r="J827" s="47">
        <f>IFNA(VLOOKUP(V827,'Imported Index'!A:B,2,0),1)</f>
        <v>1</v>
      </c>
      <c r="K827" s="44"/>
      <c r="L827" s="44"/>
      <c r="M827" s="48" t="str">
        <f>ifna(IMAGE("https://pokejungle.net/sprites/typeico/"&amp;lower(VLookup(V827,Type!C:E, 2, 0)&amp;".png")),"")</f>
        <v/>
      </c>
      <c r="N827" s="48" t="str">
        <f>ifna(IMAGE("https://pokejungle.net/sprites/typeico/"&amp;lower(VLookup(V827,Type!C:E, 3, 0)&amp;".png")),"")</f>
        <v/>
      </c>
      <c r="O827" s="66"/>
      <c r="P827" s="66"/>
      <c r="Q827" s="49">
        <f>ifna(VLookup(V827, Dex!F:K, 3, 0),"")</f>
        <v>88</v>
      </c>
      <c r="R827" s="49" t="str">
        <f>ifna(VLookup(V827, Dex!F:K, 4, 0),"")</f>
        <v/>
      </c>
      <c r="S827" s="50" t="str">
        <f>ifna(VLookup(V827, Dex!F:K, 5, 0),"")</f>
        <v/>
      </c>
      <c r="T827" s="49" t="str">
        <f>ifna(VLookup(V827, Dex!F:K, 6, 0),"")</f>
        <v>B123</v>
      </c>
      <c r="U827" s="51" t="str">
        <f>ifna(VLookup(V827, Dex!F:L, 7, 0),"")</f>
        <v>H071</v>
      </c>
      <c r="V827" s="66" t="str">
        <f t="shared" si="1"/>
        <v>golett</v>
      </c>
    </row>
    <row r="828" ht="31.5" customHeight="1">
      <c r="A828" s="52">
        <v>827.0</v>
      </c>
      <c r="B828" s="52">
        <v>1.0</v>
      </c>
      <c r="C828" s="52">
        <v>29.0</v>
      </c>
      <c r="D828" s="52">
        <v>29.0</v>
      </c>
      <c r="E828" s="52">
        <v>5.0</v>
      </c>
      <c r="F828" s="52">
        <v>5.0</v>
      </c>
      <c r="G828" s="53" t="str">
        <f>ifna(VLookup(V828,Shiny!B:C, 2, 0),"")</f>
        <v/>
      </c>
      <c r="H828" s="54" t="s">
        <v>758</v>
      </c>
      <c r="I828" s="55">
        <v>623.0</v>
      </c>
      <c r="J828" s="56">
        <f>IFNA(VLOOKUP(V828,'Imported Index'!A:B,2,0),1)</f>
        <v>1</v>
      </c>
      <c r="K828" s="58"/>
      <c r="L828" s="58"/>
      <c r="M828" s="59" t="str">
        <f>ifna(IMAGE("https://pokejungle.net/sprites/typeico/"&amp;lower(VLookup(V828,Type!C:E, 2, 0)&amp;".png")),"")</f>
        <v/>
      </c>
      <c r="N828" s="59" t="str">
        <f>ifna(IMAGE("https://pokejungle.net/sprites/typeico/"&amp;lower(VLookup(V828,Type!C:E, 3, 0)&amp;".png")),"")</f>
        <v/>
      </c>
      <c r="O828" s="60"/>
      <c r="P828" s="60"/>
      <c r="Q828" s="61">
        <f>ifna(VLookup(V828, Dex!F:K, 3, 0),"")</f>
        <v>89</v>
      </c>
      <c r="R828" s="61" t="str">
        <f>ifna(VLookup(V828, Dex!F:K, 4, 0),"")</f>
        <v/>
      </c>
      <c r="S828" s="62" t="str">
        <f>ifna(VLookup(V828, Dex!F:K, 5, 0),"")</f>
        <v/>
      </c>
      <c r="T828" s="61" t="str">
        <f>ifna(VLookup(V828, Dex!F:K, 6, 0),"")</f>
        <v>B124</v>
      </c>
      <c r="U828" s="63" t="str">
        <f>ifna(VLookup(V828, Dex!F:L, 7, 0),"")</f>
        <v>H072</v>
      </c>
      <c r="V828" s="60" t="str">
        <f t="shared" si="1"/>
        <v>golurk</v>
      </c>
    </row>
    <row r="829" ht="31.5" customHeight="1">
      <c r="A829" s="42">
        <v>828.0</v>
      </c>
      <c r="B829" s="42">
        <v>1.0</v>
      </c>
      <c r="C829" s="42">
        <v>29.0</v>
      </c>
      <c r="D829" s="42">
        <v>30.0</v>
      </c>
      <c r="E829" s="42">
        <v>5.0</v>
      </c>
      <c r="F829" s="42">
        <v>6.0</v>
      </c>
      <c r="G829" s="43" t="str">
        <f>ifna(VLookup(V829,Shiny!B:C, 2, 0),"")</f>
        <v/>
      </c>
      <c r="H829" s="64" t="s">
        <v>759</v>
      </c>
      <c r="I829" s="65">
        <v>624.0</v>
      </c>
      <c r="J829" s="47">
        <f>IFNA(VLOOKUP(V829,'Imported Index'!A:B,2,0),1)</f>
        <v>1</v>
      </c>
      <c r="K829" s="69"/>
      <c r="L829" s="44"/>
      <c r="M829" s="48" t="str">
        <f>ifna(IMAGE("https://pokejungle.net/sprites/typeico/"&amp;lower(VLookup(V829,Type!C:E, 2, 0)&amp;".png")),"")</f>
        <v/>
      </c>
      <c r="N829" s="48" t="str">
        <f>ifna(IMAGE("https://pokejungle.net/sprites/typeico/"&amp;lower(VLookup(V829,Type!C:E, 3, 0)&amp;".png")),"")</f>
        <v/>
      </c>
      <c r="O829" s="66"/>
      <c r="P829" s="66"/>
      <c r="Q829" s="49">
        <f>ifna(VLookup(V829, Dex!F:K, 3, 0),"")</f>
        <v>246</v>
      </c>
      <c r="R829" s="49" t="str">
        <f>ifna(VLookup(V829, Dex!F:K, 4, 0),"")</f>
        <v/>
      </c>
      <c r="S829" s="50" t="str">
        <f>ifna(VLookup(V829, Dex!F:K, 5, 0),"")</f>
        <v/>
      </c>
      <c r="T829" s="49" t="str">
        <f>ifna(VLookup(V829, Dex!F:K, 6, 0),"")</f>
        <v>P367</v>
      </c>
      <c r="U829" s="51" t="str">
        <f>ifna(VLookup(V829, Dex!F:L, 7, 0),"")</f>
        <v/>
      </c>
      <c r="V829" s="66" t="str">
        <f t="shared" si="1"/>
        <v>pawniard</v>
      </c>
    </row>
    <row r="830" ht="31.5" customHeight="1">
      <c r="A830" s="52">
        <v>829.0</v>
      </c>
      <c r="B830" s="52">
        <v>1.0</v>
      </c>
      <c r="C830" s="52">
        <v>30.0</v>
      </c>
      <c r="D830" s="52">
        <v>1.0</v>
      </c>
      <c r="E830" s="52">
        <v>1.0</v>
      </c>
      <c r="F830" s="52">
        <v>1.0</v>
      </c>
      <c r="G830" s="53" t="str">
        <f>ifna(VLookup(V830,Shiny!B:C, 2, 0),"")</f>
        <v/>
      </c>
      <c r="H830" s="54" t="s">
        <v>760</v>
      </c>
      <c r="I830" s="55">
        <v>625.0</v>
      </c>
      <c r="J830" s="56">
        <f>IFNA(VLOOKUP(V830,'Imported Index'!A:B,2,0),1)</f>
        <v>1</v>
      </c>
      <c r="K830" s="68"/>
      <c r="L830" s="58"/>
      <c r="M830" s="59" t="str">
        <f>ifna(IMAGE("https://pokejungle.net/sprites/typeico/"&amp;lower(VLookup(V830,Type!C:E, 2, 0)&amp;".png")),"")</f>
        <v/>
      </c>
      <c r="N830" s="59" t="str">
        <f>ifna(IMAGE("https://pokejungle.net/sprites/typeico/"&amp;lower(VLookup(V830,Type!C:E, 3, 0)&amp;".png")),"")</f>
        <v/>
      </c>
      <c r="O830" s="60"/>
      <c r="P830" s="60"/>
      <c r="Q830" s="61">
        <f>ifna(VLookup(V830, Dex!F:K, 3, 0),"")</f>
        <v>247</v>
      </c>
      <c r="R830" s="61" t="str">
        <f>ifna(VLookup(V830, Dex!F:K, 4, 0),"")</f>
        <v/>
      </c>
      <c r="S830" s="62" t="str">
        <f>ifna(VLookup(V830, Dex!F:K, 5, 0),"")</f>
        <v/>
      </c>
      <c r="T830" s="61" t="str">
        <f>ifna(VLookup(V830, Dex!F:K, 6, 0),"")</f>
        <v>P368</v>
      </c>
      <c r="U830" s="63" t="str">
        <f>ifna(VLookup(V830, Dex!F:L, 7, 0),"")</f>
        <v/>
      </c>
      <c r="V830" s="60" t="str">
        <f t="shared" si="1"/>
        <v>bisharp</v>
      </c>
    </row>
    <row r="831" ht="31.5" customHeight="1">
      <c r="A831" s="42">
        <v>830.0</v>
      </c>
      <c r="B831" s="42">
        <v>1.0</v>
      </c>
      <c r="C831" s="42">
        <v>30.0</v>
      </c>
      <c r="D831" s="42">
        <v>2.0</v>
      </c>
      <c r="E831" s="42">
        <v>1.0</v>
      </c>
      <c r="F831" s="42">
        <v>2.0</v>
      </c>
      <c r="G831" s="43" t="str">
        <f>ifna(VLookup(V831,Shiny!B:C, 2, 0),"")</f>
        <v/>
      </c>
      <c r="H831" s="64" t="s">
        <v>761</v>
      </c>
      <c r="I831" s="65">
        <v>626.0</v>
      </c>
      <c r="J831" s="47">
        <f>IFNA(VLOOKUP(V831,'Imported Index'!A:B,2,0),1)</f>
        <v>1</v>
      </c>
      <c r="K831" s="44"/>
      <c r="L831" s="44"/>
      <c r="M831" s="48" t="str">
        <f>ifna(IMAGE("https://pokejungle.net/sprites/typeico/"&amp;lower(VLookup(V831,Type!C:E, 2, 0)&amp;".png")),"")</f>
        <v/>
      </c>
      <c r="N831" s="48" t="str">
        <f>ifna(IMAGE("https://pokejungle.net/sprites/typeico/"&amp;lower(VLookup(V831,Type!C:E, 3, 0)&amp;".png")),"")</f>
        <v/>
      </c>
      <c r="O831" s="66"/>
      <c r="P831" s="66"/>
      <c r="Q831" s="49" t="str">
        <f>ifna(VLookup(V831, Dex!F:K, 3, 0),"")</f>
        <v>A053</v>
      </c>
      <c r="R831" s="49" t="str">
        <f>ifna(VLookup(V831, Dex!F:K, 4, 0),"")</f>
        <v/>
      </c>
      <c r="S831" s="50" t="str">
        <f>ifna(VLookup(V831, Dex!F:K, 5, 0),"")</f>
        <v/>
      </c>
      <c r="T831" s="49" t="str">
        <f>ifna(VLookup(V831, Dex!F:K, 6, 0),"")</f>
        <v/>
      </c>
      <c r="U831" s="51" t="str">
        <f>ifna(VLookup(V831, Dex!F:L, 7, 0),"")</f>
        <v/>
      </c>
      <c r="V831" s="66" t="str">
        <f t="shared" si="1"/>
        <v>bouffalant</v>
      </c>
    </row>
    <row r="832" ht="31.5" customHeight="1">
      <c r="A832" s="52">
        <v>831.0</v>
      </c>
      <c r="B832" s="52">
        <v>1.0</v>
      </c>
      <c r="C832" s="52">
        <v>30.0</v>
      </c>
      <c r="D832" s="52">
        <v>3.0</v>
      </c>
      <c r="E832" s="52">
        <v>1.0</v>
      </c>
      <c r="F832" s="52">
        <v>3.0</v>
      </c>
      <c r="G832" s="53" t="str">
        <f>ifna(VLookup(V832,Shiny!B:C, 2, 0),"")</f>
        <v/>
      </c>
      <c r="H832" s="54" t="s">
        <v>762</v>
      </c>
      <c r="I832" s="55">
        <v>627.0</v>
      </c>
      <c r="J832" s="56">
        <f>IFNA(VLOOKUP(V832,'Imported Index'!A:B,2,0),1)</f>
        <v>1</v>
      </c>
      <c r="K832" s="68"/>
      <c r="L832" s="58"/>
      <c r="M832" s="59" t="str">
        <f>ifna(IMAGE("https://pokejungle.net/sprites/typeico/"&amp;lower(VLookup(V832,Type!C:E, 2, 0)&amp;".png")),"")</f>
        <v/>
      </c>
      <c r="N832" s="59" t="str">
        <f>ifna(IMAGE("https://pokejungle.net/sprites/typeico/"&amp;lower(VLookup(V832,Type!C:E, 3, 0)&amp;".png")),"")</f>
        <v/>
      </c>
      <c r="O832" s="60"/>
      <c r="P832" s="60"/>
      <c r="Q832" s="61">
        <f>ifna(VLookup(V832, Dex!F:K, 3, 0),"")</f>
        <v>281</v>
      </c>
      <c r="R832" s="61" t="str">
        <f>ifna(VLookup(V832, Dex!F:K, 4, 0),"")</f>
        <v/>
      </c>
      <c r="S832" s="62">
        <f>ifna(VLookup(V832, Dex!F:K, 5, 0),"")</f>
        <v>221</v>
      </c>
      <c r="T832" s="61" t="str">
        <f>ifna(VLookup(V832, Dex!F:K, 6, 0),"")</f>
        <v>P365</v>
      </c>
      <c r="U832" s="63" t="str">
        <f>ifna(VLookup(V832, Dex!F:L, 7, 0),"")</f>
        <v/>
      </c>
      <c r="V832" s="60" t="str">
        <f t="shared" si="1"/>
        <v>rufflet</v>
      </c>
    </row>
    <row r="833" ht="31.5" customHeight="1">
      <c r="A833" s="42">
        <v>832.0</v>
      </c>
      <c r="B833" s="42">
        <v>1.0</v>
      </c>
      <c r="C833" s="42">
        <v>30.0</v>
      </c>
      <c r="D833" s="42">
        <v>4.0</v>
      </c>
      <c r="E833" s="42">
        <v>1.0</v>
      </c>
      <c r="F833" s="42">
        <v>4.0</v>
      </c>
      <c r="G833" s="43" t="str">
        <f>ifna(VLookup(V833,Shiny!B:C, 2, 0),"")</f>
        <v/>
      </c>
      <c r="H833" s="64" t="s">
        <v>763</v>
      </c>
      <c r="I833" s="65">
        <v>628.0</v>
      </c>
      <c r="J833" s="47">
        <f>IFNA(VLOOKUP(V833,'Imported Index'!A:B,2,0),1)</f>
        <v>1</v>
      </c>
      <c r="K833" s="69"/>
      <c r="L833" s="44" t="s">
        <v>97</v>
      </c>
      <c r="M833" s="48" t="str">
        <f>ifna(IMAGE("https://pokejungle.net/sprites/typeico/"&amp;lower(VLookup(V833,Type!C:E, 2, 0)&amp;".png")),"")</f>
        <v/>
      </c>
      <c r="N833" s="48" t="str">
        <f>ifna(IMAGE("https://pokejungle.net/sprites/typeico/"&amp;lower(VLookup(V833,Type!C:E, 3, 0)&amp;".png")),"")</f>
        <v/>
      </c>
      <c r="O833" s="66"/>
      <c r="P833" s="66"/>
      <c r="Q833" s="49">
        <f>ifna(VLookup(V833, Dex!F:K, 3, 0),"")</f>
        <v>282</v>
      </c>
      <c r="R833" s="49" t="str">
        <f>ifna(VLookup(V833, Dex!F:K, 4, 0),"")</f>
        <v/>
      </c>
      <c r="S833" s="50" t="str">
        <f>ifna(VLookup(V833, Dex!F:K, 5, 0),"")</f>
        <v/>
      </c>
      <c r="T833" s="49" t="str">
        <f>ifna(VLookup(V833, Dex!F:K, 6, 0),"")</f>
        <v>P366</v>
      </c>
      <c r="U833" s="51" t="str">
        <f>ifna(VLookup(V833, Dex!F:L, 7, 0),"")</f>
        <v/>
      </c>
      <c r="V833" s="66" t="str">
        <f t="shared" si="1"/>
        <v>braviary</v>
      </c>
    </row>
    <row r="834" ht="31.5" customHeight="1">
      <c r="A834" s="52">
        <v>833.0</v>
      </c>
      <c r="B834" s="52">
        <v>1.0</v>
      </c>
      <c r="C834" s="52">
        <v>30.0</v>
      </c>
      <c r="D834" s="52">
        <v>5.0</v>
      </c>
      <c r="E834" s="52">
        <v>1.0</v>
      </c>
      <c r="F834" s="52">
        <v>5.0</v>
      </c>
      <c r="G834" s="53" t="str">
        <f>ifna(VLookup(V834,Shiny!B:C, 2, 0),"")</f>
        <v/>
      </c>
      <c r="H834" s="54" t="s">
        <v>763</v>
      </c>
      <c r="I834" s="55">
        <v>628.0</v>
      </c>
      <c r="J834" s="56">
        <f>IFNA(VLOOKUP(V834,'Imported Index'!A:B,2,0),1)</f>
        <v>1</v>
      </c>
      <c r="K834" s="68"/>
      <c r="L834" s="58" t="s">
        <v>139</v>
      </c>
      <c r="M834" s="59" t="str">
        <f>ifna(IMAGE("https://pokejungle.net/sprites/typeico/"&amp;lower(VLookup(V834,Type!C:E, 2, 0)&amp;".png")),"")</f>
        <v/>
      </c>
      <c r="N834" s="59" t="str">
        <f>ifna(IMAGE("https://pokejungle.net/sprites/typeico/"&amp;lower(VLookup(V834,Type!C:E, 3, 0)&amp;".png")),"")</f>
        <v/>
      </c>
      <c r="O834" s="52">
        <v>-1.0</v>
      </c>
      <c r="P834" s="60"/>
      <c r="Q834" s="61" t="str">
        <f>ifna(VLookup(V834, Dex!F:K, 3, 0),"")</f>
        <v/>
      </c>
      <c r="R834" s="61" t="str">
        <f>ifna(VLookup(V834, Dex!F:K, 4, 0),"")</f>
        <v/>
      </c>
      <c r="S834" s="62">
        <f>ifna(VLookup(V834, Dex!F:K, 5, 0),"")</f>
        <v>222</v>
      </c>
      <c r="T834" s="61" t="str">
        <f>ifna(VLookup(V834, Dex!F:K, 6, 0),"")</f>
        <v>P366</v>
      </c>
      <c r="U834" s="63" t="str">
        <f>ifna(VLookup(V834, Dex!F:L, 7, 0),"")</f>
        <v/>
      </c>
      <c r="V834" s="60" t="str">
        <f t="shared" si="1"/>
        <v>braviary-1</v>
      </c>
    </row>
    <row r="835" ht="31.5" customHeight="1">
      <c r="A835" s="42">
        <v>834.0</v>
      </c>
      <c r="B835" s="42">
        <v>1.0</v>
      </c>
      <c r="C835" s="42">
        <v>30.0</v>
      </c>
      <c r="D835" s="42">
        <v>6.0</v>
      </c>
      <c r="E835" s="42">
        <v>1.0</v>
      </c>
      <c r="F835" s="42">
        <v>6.0</v>
      </c>
      <c r="G835" s="43" t="str">
        <f>ifna(VLookup(V835,Shiny!B:C, 2, 0),"")</f>
        <v/>
      </c>
      <c r="H835" s="64" t="s">
        <v>764</v>
      </c>
      <c r="I835" s="65">
        <v>629.0</v>
      </c>
      <c r="J835" s="47">
        <f>IFNA(VLOOKUP(V835,'Imported Index'!A:B,2,0),1)</f>
        <v>1</v>
      </c>
      <c r="K835" s="44"/>
      <c r="L835" s="44"/>
      <c r="M835" s="48" t="str">
        <f>ifna(IMAGE("https://pokejungle.net/sprites/typeico/"&amp;lower(VLookup(V835,Type!C:E, 2, 0)&amp;".png")),"")</f>
        <v/>
      </c>
      <c r="N835" s="48" t="str">
        <f>ifna(IMAGE("https://pokejungle.net/sprites/typeico/"&amp;lower(VLookup(V835,Type!C:E, 3, 0)&amp;".png")),"")</f>
        <v/>
      </c>
      <c r="O835" s="66"/>
      <c r="P835" s="66"/>
      <c r="Q835" s="49">
        <f>ifna(VLookup(V835, Dex!F:K, 3, 0),"")</f>
        <v>283</v>
      </c>
      <c r="R835" s="49" t="str">
        <f>ifna(VLookup(V835, Dex!F:K, 4, 0),"")</f>
        <v/>
      </c>
      <c r="S835" s="50" t="str">
        <f>ifna(VLookup(V835, Dex!F:K, 5, 0),"")</f>
        <v/>
      </c>
      <c r="T835" s="49" t="str">
        <f>ifna(VLookup(V835, Dex!F:K, 6, 0),"")</f>
        <v>K127</v>
      </c>
      <c r="U835" s="51" t="str">
        <f>ifna(VLookup(V835, Dex!F:L, 7, 0),"")</f>
        <v/>
      </c>
      <c r="V835" s="66" t="str">
        <f t="shared" si="1"/>
        <v>vullaby</v>
      </c>
    </row>
    <row r="836" ht="31.5" customHeight="1">
      <c r="A836" s="52">
        <v>835.0</v>
      </c>
      <c r="B836" s="52">
        <v>1.0</v>
      </c>
      <c r="C836" s="52">
        <v>30.0</v>
      </c>
      <c r="D836" s="52">
        <v>7.0</v>
      </c>
      <c r="E836" s="52">
        <v>2.0</v>
      </c>
      <c r="F836" s="52">
        <v>1.0</v>
      </c>
      <c r="G836" s="53" t="str">
        <f>ifna(VLookup(V836,Shiny!B:C, 2, 0),"")</f>
        <v/>
      </c>
      <c r="H836" s="54" t="s">
        <v>765</v>
      </c>
      <c r="I836" s="55">
        <v>630.0</v>
      </c>
      <c r="J836" s="56">
        <f>IFNA(VLOOKUP(V836,'Imported Index'!A:B,2,0),1)</f>
        <v>1</v>
      </c>
      <c r="K836" s="58"/>
      <c r="L836" s="58"/>
      <c r="M836" s="59" t="str">
        <f>ifna(IMAGE("https://pokejungle.net/sprites/typeico/"&amp;lower(VLookup(V836,Type!C:E, 2, 0)&amp;".png")),"")</f>
        <v/>
      </c>
      <c r="N836" s="59" t="str">
        <f>ifna(IMAGE("https://pokejungle.net/sprites/typeico/"&amp;lower(VLookup(V836,Type!C:E, 3, 0)&amp;".png")),"")</f>
        <v/>
      </c>
      <c r="O836" s="60"/>
      <c r="P836" s="60"/>
      <c r="Q836" s="61">
        <f>ifna(VLookup(V836, Dex!F:K, 3, 0),"")</f>
        <v>284</v>
      </c>
      <c r="R836" s="61" t="str">
        <f>ifna(VLookup(V836, Dex!F:K, 4, 0),"")</f>
        <v/>
      </c>
      <c r="S836" s="62" t="str">
        <f>ifna(VLookup(V836, Dex!F:K, 5, 0),"")</f>
        <v/>
      </c>
      <c r="T836" s="61" t="str">
        <f>ifna(VLookup(V836, Dex!F:K, 6, 0),"")</f>
        <v>K128</v>
      </c>
      <c r="U836" s="63" t="str">
        <f>ifna(VLookup(V836, Dex!F:L, 7, 0),"")</f>
        <v/>
      </c>
      <c r="V836" s="60" t="str">
        <f t="shared" si="1"/>
        <v>mandibuzz</v>
      </c>
    </row>
    <row r="837" ht="31.5" customHeight="1">
      <c r="A837" s="42">
        <v>836.0</v>
      </c>
      <c r="B837" s="42">
        <v>1.0</v>
      </c>
      <c r="C837" s="42">
        <v>30.0</v>
      </c>
      <c r="D837" s="42">
        <v>8.0</v>
      </c>
      <c r="E837" s="42">
        <v>2.0</v>
      </c>
      <c r="F837" s="42">
        <v>2.0</v>
      </c>
      <c r="G837" s="43" t="str">
        <f>ifna(VLookup(V837,Shiny!B:C, 2, 0),"")</f>
        <v/>
      </c>
      <c r="H837" s="64" t="s">
        <v>766</v>
      </c>
      <c r="I837" s="65">
        <v>631.0</v>
      </c>
      <c r="J837" s="47">
        <f>IFNA(VLOOKUP(V837,'Imported Index'!A:B,2,0),1)</f>
        <v>1</v>
      </c>
      <c r="K837" s="44"/>
      <c r="L837" s="44"/>
      <c r="M837" s="48" t="str">
        <f>ifna(IMAGE("https://pokejungle.net/sprites/typeico/"&amp;lower(VLookup(V837,Type!C:E, 2, 0)&amp;".png")),"")</f>
        <v/>
      </c>
      <c r="N837" s="48" t="str">
        <f>ifna(IMAGE("https://pokejungle.net/sprites/typeico/"&amp;lower(VLookup(V837,Type!C:E, 3, 0)&amp;".png")),"")</f>
        <v/>
      </c>
      <c r="O837" s="66"/>
      <c r="P837" s="66"/>
      <c r="Q837" s="49">
        <f>ifna(VLookup(V837, Dex!F:K, 3, 0),"")</f>
        <v>317</v>
      </c>
      <c r="R837" s="49" t="str">
        <f>ifna(VLookup(V837, Dex!F:K, 4, 0),"")</f>
        <v/>
      </c>
      <c r="S837" s="50" t="str">
        <f>ifna(VLookup(V837, Dex!F:K, 5, 0),"")</f>
        <v/>
      </c>
      <c r="T837" s="49" t="str">
        <f>ifna(VLookup(V837, Dex!F:K, 6, 0),"")</f>
        <v/>
      </c>
      <c r="U837" s="51" t="str">
        <f>ifna(VLookup(V837, Dex!F:L, 7, 0),"")</f>
        <v/>
      </c>
      <c r="V837" s="66" t="str">
        <f t="shared" si="1"/>
        <v>heatmor</v>
      </c>
    </row>
    <row r="838" ht="31.5" customHeight="1">
      <c r="A838" s="52">
        <v>837.0</v>
      </c>
      <c r="B838" s="52">
        <v>1.0</v>
      </c>
      <c r="C838" s="52">
        <v>30.0</v>
      </c>
      <c r="D838" s="52">
        <v>9.0</v>
      </c>
      <c r="E838" s="52">
        <v>2.0</v>
      </c>
      <c r="F838" s="52">
        <v>3.0</v>
      </c>
      <c r="G838" s="53" t="str">
        <f>ifna(VLookup(V838,Shiny!B:C, 2, 0),"")</f>
        <v/>
      </c>
      <c r="H838" s="54" t="s">
        <v>767</v>
      </c>
      <c r="I838" s="55">
        <v>632.0</v>
      </c>
      <c r="J838" s="56">
        <f>IFNA(VLOOKUP(V838,'Imported Index'!A:B,2,0),1)</f>
        <v>1</v>
      </c>
      <c r="K838" s="58"/>
      <c r="L838" s="58"/>
      <c r="M838" s="59" t="str">
        <f>ifna(IMAGE("https://pokejungle.net/sprites/typeico/"&amp;lower(VLookup(V838,Type!C:E, 2, 0)&amp;".png")),"")</f>
        <v/>
      </c>
      <c r="N838" s="59" t="str">
        <f>ifna(IMAGE("https://pokejungle.net/sprites/typeico/"&amp;lower(VLookup(V838,Type!C:E, 3, 0)&amp;".png")),"")</f>
        <v/>
      </c>
      <c r="O838" s="60"/>
      <c r="P838" s="60"/>
      <c r="Q838" s="61">
        <f>ifna(VLookup(V838, Dex!F:K, 3, 0),"")</f>
        <v>316</v>
      </c>
      <c r="R838" s="61" t="str">
        <f>ifna(VLookup(V838, Dex!F:K, 4, 0),"")</f>
        <v/>
      </c>
      <c r="S838" s="62" t="str">
        <f>ifna(VLookup(V838, Dex!F:K, 5, 0),"")</f>
        <v/>
      </c>
      <c r="T838" s="61" t="str">
        <f>ifna(VLookup(V838, Dex!F:K, 6, 0),"")</f>
        <v/>
      </c>
      <c r="U838" s="63" t="str">
        <f>ifna(VLookup(V838, Dex!F:L, 7, 0),"")</f>
        <v/>
      </c>
      <c r="V838" s="60" t="str">
        <f t="shared" si="1"/>
        <v>durant</v>
      </c>
    </row>
    <row r="839" ht="31.5" customHeight="1">
      <c r="A839" s="42">
        <v>838.0</v>
      </c>
      <c r="B839" s="42">
        <v>1.0</v>
      </c>
      <c r="C839" s="42">
        <v>30.0</v>
      </c>
      <c r="D839" s="42">
        <v>10.0</v>
      </c>
      <c r="E839" s="42">
        <v>2.0</v>
      </c>
      <c r="F839" s="42">
        <v>4.0</v>
      </c>
      <c r="G839" s="43" t="str">
        <f>ifna(VLookup(V839,Shiny!B:C, 2, 0),"")</f>
        <v/>
      </c>
      <c r="H839" s="64" t="s">
        <v>768</v>
      </c>
      <c r="I839" s="65">
        <v>633.0</v>
      </c>
      <c r="J839" s="47">
        <f>IFNA(VLOOKUP(V839,'Imported Index'!A:B,2,0),1)</f>
        <v>1</v>
      </c>
      <c r="K839" s="69"/>
      <c r="L839" s="44"/>
      <c r="M839" s="48" t="str">
        <f>ifna(IMAGE("https://pokejungle.net/sprites/typeico/"&amp;lower(VLookup(V839,Type!C:E, 2, 0)&amp;".png")),"")</f>
        <v/>
      </c>
      <c r="N839" s="48" t="str">
        <f>ifna(IMAGE("https://pokejungle.net/sprites/typeico/"&amp;lower(VLookup(V839,Type!C:E, 3, 0)&amp;".png")),"")</f>
        <v/>
      </c>
      <c r="O839" s="66"/>
      <c r="P839" s="66"/>
      <c r="Q839" s="49">
        <f>ifna(VLookup(V839, Dex!F:K, 3, 0),"")</f>
        <v>386</v>
      </c>
      <c r="R839" s="49" t="str">
        <f>ifna(VLookup(V839, Dex!F:K, 4, 0),"")</f>
        <v/>
      </c>
      <c r="S839" s="50" t="str">
        <f>ifna(VLookup(V839, Dex!F:K, 5, 0),"")</f>
        <v/>
      </c>
      <c r="T839" s="49" t="str">
        <f>ifna(VLookup(V839, Dex!F:K, 6, 0),"")</f>
        <v>P370</v>
      </c>
      <c r="U839" s="51" t="str">
        <f>ifna(VLookup(V839, Dex!F:L, 7, 0),"")</f>
        <v/>
      </c>
      <c r="V839" s="66" t="str">
        <f t="shared" si="1"/>
        <v>deino</v>
      </c>
    </row>
    <row r="840" ht="31.5" customHeight="1">
      <c r="A840" s="52">
        <v>839.0</v>
      </c>
      <c r="B840" s="52">
        <v>1.0</v>
      </c>
      <c r="C840" s="52">
        <v>30.0</v>
      </c>
      <c r="D840" s="52">
        <v>11.0</v>
      </c>
      <c r="E840" s="52">
        <v>2.0</v>
      </c>
      <c r="F840" s="52">
        <v>5.0</v>
      </c>
      <c r="G840" s="53" t="str">
        <f>ifna(VLookup(V840,Shiny!B:C, 2, 0),"")</f>
        <v/>
      </c>
      <c r="H840" s="54" t="s">
        <v>769</v>
      </c>
      <c r="I840" s="55">
        <v>634.0</v>
      </c>
      <c r="J840" s="56">
        <f>IFNA(VLOOKUP(V840,'Imported Index'!A:B,2,0),1)</f>
        <v>1</v>
      </c>
      <c r="K840" s="68"/>
      <c r="L840" s="58"/>
      <c r="M840" s="59" t="str">
        <f>ifna(IMAGE("https://pokejungle.net/sprites/typeico/"&amp;lower(VLookup(V840,Type!C:E, 2, 0)&amp;".png")),"")</f>
        <v/>
      </c>
      <c r="N840" s="59" t="str">
        <f>ifna(IMAGE("https://pokejungle.net/sprites/typeico/"&amp;lower(VLookup(V840,Type!C:E, 3, 0)&amp;".png")),"")</f>
        <v/>
      </c>
      <c r="O840" s="60"/>
      <c r="P840" s="60"/>
      <c r="Q840" s="61">
        <f>ifna(VLookup(V840, Dex!F:K, 3, 0),"")</f>
        <v>387</v>
      </c>
      <c r="R840" s="61" t="str">
        <f>ifna(VLookup(V840, Dex!F:K, 4, 0),"")</f>
        <v/>
      </c>
      <c r="S840" s="62" t="str">
        <f>ifna(VLookup(V840, Dex!F:K, 5, 0),"")</f>
        <v/>
      </c>
      <c r="T840" s="61" t="str">
        <f>ifna(VLookup(V840, Dex!F:K, 6, 0),"")</f>
        <v>P371</v>
      </c>
      <c r="U840" s="63" t="str">
        <f>ifna(VLookup(V840, Dex!F:L, 7, 0),"")</f>
        <v/>
      </c>
      <c r="V840" s="60" t="str">
        <f t="shared" si="1"/>
        <v>zweilous</v>
      </c>
    </row>
    <row r="841" ht="31.5" customHeight="1">
      <c r="A841" s="42">
        <v>840.0</v>
      </c>
      <c r="B841" s="42">
        <v>1.0</v>
      </c>
      <c r="C841" s="42">
        <v>30.0</v>
      </c>
      <c r="D841" s="42">
        <v>12.0</v>
      </c>
      <c r="E841" s="42">
        <v>2.0</v>
      </c>
      <c r="F841" s="42">
        <v>6.0</v>
      </c>
      <c r="G841" s="43" t="str">
        <f>ifna(VLookup(V841,Shiny!B:C, 2, 0),"")</f>
        <v/>
      </c>
      <c r="H841" s="64" t="s">
        <v>770</v>
      </c>
      <c r="I841" s="65">
        <v>635.0</v>
      </c>
      <c r="J841" s="47">
        <f>IFNA(VLOOKUP(V841,'Imported Index'!A:B,2,0),1)</f>
        <v>1</v>
      </c>
      <c r="K841" s="69"/>
      <c r="L841" s="44"/>
      <c r="M841" s="48" t="str">
        <f>ifna(IMAGE("https://pokejungle.net/sprites/typeico/"&amp;lower(VLookup(V841,Type!C:E, 2, 0)&amp;".png")),"")</f>
        <v/>
      </c>
      <c r="N841" s="48" t="str">
        <f>ifna(IMAGE("https://pokejungle.net/sprites/typeico/"&amp;lower(VLookup(V841,Type!C:E, 3, 0)&amp;".png")),"")</f>
        <v/>
      </c>
      <c r="O841" s="66"/>
      <c r="P841" s="66"/>
      <c r="Q841" s="49">
        <f>ifna(VLookup(V841, Dex!F:K, 3, 0),"")</f>
        <v>388</v>
      </c>
      <c r="R841" s="49" t="str">
        <f>ifna(VLookup(V841, Dex!F:K, 4, 0),"")</f>
        <v/>
      </c>
      <c r="S841" s="50" t="str">
        <f>ifna(VLookup(V841, Dex!F:K, 5, 0),"")</f>
        <v/>
      </c>
      <c r="T841" s="49" t="str">
        <f>ifna(VLookup(V841, Dex!F:K, 6, 0),"")</f>
        <v>P372</v>
      </c>
      <c r="U841" s="51" t="str">
        <f>ifna(VLookup(V841, Dex!F:L, 7, 0),"")</f>
        <v/>
      </c>
      <c r="V841" s="66" t="str">
        <f t="shared" si="1"/>
        <v>hydreigon</v>
      </c>
    </row>
    <row r="842" ht="31.5" customHeight="1">
      <c r="A842" s="52">
        <v>841.0</v>
      </c>
      <c r="B842" s="52">
        <v>1.0</v>
      </c>
      <c r="C842" s="52">
        <v>30.0</v>
      </c>
      <c r="D842" s="52">
        <v>13.0</v>
      </c>
      <c r="E842" s="52">
        <v>3.0</v>
      </c>
      <c r="F842" s="52">
        <v>1.0</v>
      </c>
      <c r="G842" s="53" t="str">
        <f>ifna(VLookup(V842,Shiny!B:C, 2, 0),"")</f>
        <v/>
      </c>
      <c r="H842" s="54" t="s">
        <v>771</v>
      </c>
      <c r="I842" s="55">
        <v>636.0</v>
      </c>
      <c r="J842" s="56">
        <f>IFNA(VLOOKUP(V842,'Imported Index'!A:B,2,0),1)</f>
        <v>1</v>
      </c>
      <c r="K842" s="68"/>
      <c r="L842" s="58"/>
      <c r="M842" s="59" t="str">
        <f>ifna(IMAGE("https://pokejungle.net/sprites/typeico/"&amp;lower(VLookup(V842,Type!C:E, 2, 0)&amp;".png")),"")</f>
        <v/>
      </c>
      <c r="N842" s="59" t="str">
        <f>ifna(IMAGE("https://pokejungle.net/sprites/typeico/"&amp;lower(VLookup(V842,Type!C:E, 3, 0)&amp;".png")),"")</f>
        <v/>
      </c>
      <c r="O842" s="60"/>
      <c r="P842" s="60"/>
      <c r="Q842" s="61" t="str">
        <f>ifna(VLookup(V842, Dex!F:K, 3, 0),"")</f>
        <v>A186</v>
      </c>
      <c r="R842" s="61" t="str">
        <f>ifna(VLookup(V842, Dex!F:K, 4, 0),"")</f>
        <v/>
      </c>
      <c r="S842" s="62" t="str">
        <f>ifna(VLookup(V842, Dex!F:K, 5, 0),"")</f>
        <v/>
      </c>
      <c r="T842" s="61" t="str">
        <f>ifna(VLookup(V842, Dex!F:K, 6, 0),"")</f>
        <v>P274</v>
      </c>
      <c r="U842" s="63" t="str">
        <f>ifna(VLookup(V842, Dex!F:L, 7, 0),"")</f>
        <v/>
      </c>
      <c r="V842" s="60" t="str">
        <f t="shared" si="1"/>
        <v>larvesta</v>
      </c>
    </row>
    <row r="843" ht="31.5" customHeight="1">
      <c r="A843" s="42">
        <v>842.0</v>
      </c>
      <c r="B843" s="42">
        <v>1.0</v>
      </c>
      <c r="C843" s="42">
        <v>30.0</v>
      </c>
      <c r="D843" s="42">
        <v>14.0</v>
      </c>
      <c r="E843" s="42">
        <v>3.0</v>
      </c>
      <c r="F843" s="42">
        <v>2.0</v>
      </c>
      <c r="G843" s="43" t="str">
        <f>ifna(VLookup(V843,Shiny!B:C, 2, 0),"")</f>
        <v/>
      </c>
      <c r="H843" s="64" t="s">
        <v>772</v>
      </c>
      <c r="I843" s="65">
        <v>637.0</v>
      </c>
      <c r="J843" s="47">
        <f>IFNA(VLOOKUP(V843,'Imported Index'!A:B,2,0),1)</f>
        <v>1</v>
      </c>
      <c r="K843" s="69"/>
      <c r="L843" s="44"/>
      <c r="M843" s="48" t="str">
        <f>ifna(IMAGE("https://pokejungle.net/sprites/typeico/"&amp;lower(VLookup(V843,Type!C:E, 2, 0)&amp;".png")),"")</f>
        <v/>
      </c>
      <c r="N843" s="48" t="str">
        <f>ifna(IMAGE("https://pokejungle.net/sprites/typeico/"&amp;lower(VLookup(V843,Type!C:E, 3, 0)&amp;".png")),"")</f>
        <v/>
      </c>
      <c r="O843" s="66"/>
      <c r="P843" s="66"/>
      <c r="Q843" s="49" t="str">
        <f>ifna(VLookup(V843, Dex!F:K, 3, 0),"")</f>
        <v>A187</v>
      </c>
      <c r="R843" s="49" t="str">
        <f>ifna(VLookup(V843, Dex!F:K, 4, 0),"")</f>
        <v/>
      </c>
      <c r="S843" s="50" t="str">
        <f>ifna(VLookup(V843, Dex!F:K, 5, 0),"")</f>
        <v/>
      </c>
      <c r="T843" s="49" t="str">
        <f>ifna(VLookup(V843, Dex!F:K, 6, 0),"")</f>
        <v>P275</v>
      </c>
      <c r="U843" s="51" t="str">
        <f>ifna(VLookup(V843, Dex!F:L, 7, 0),"")</f>
        <v/>
      </c>
      <c r="V843" s="66" t="str">
        <f t="shared" si="1"/>
        <v>volcarona</v>
      </c>
    </row>
    <row r="844" ht="31.5" customHeight="1">
      <c r="A844" s="52">
        <v>843.0</v>
      </c>
      <c r="B844" s="52">
        <v>1.0</v>
      </c>
      <c r="C844" s="52">
        <v>30.0</v>
      </c>
      <c r="D844" s="52">
        <v>15.0</v>
      </c>
      <c r="E844" s="52">
        <v>3.0</v>
      </c>
      <c r="F844" s="52">
        <v>3.0</v>
      </c>
      <c r="G844" s="53" t="str">
        <f>ifna(VLookup(V844,Shiny!B:C, 2, 0),"")</f>
        <v/>
      </c>
      <c r="H844" s="54" t="s">
        <v>773</v>
      </c>
      <c r="I844" s="55">
        <v>638.0</v>
      </c>
      <c r="J844" s="56">
        <f>IFNA(VLOOKUP(V844,'Imported Index'!A:B,2,0),1)</f>
        <v>1</v>
      </c>
      <c r="K844" s="58"/>
      <c r="L844" s="58"/>
      <c r="M844" s="59" t="str">
        <f>ifna(IMAGE("https://pokejungle.net/sprites/typeico/"&amp;lower(VLookup(V844,Type!C:E, 2, 0)&amp;".png")),"")</f>
        <v/>
      </c>
      <c r="N844" s="59" t="str">
        <f>ifna(IMAGE("https://pokejungle.net/sprites/typeico/"&amp;lower(VLookup(V844,Type!C:E, 3, 0)&amp;".png")),"")</f>
        <v/>
      </c>
      <c r="O844" s="60"/>
      <c r="P844" s="60"/>
      <c r="Q844" s="61" t="str">
        <f>ifna(VLookup(V844, Dex!F:K, 3, 0),"")</f>
        <v>C205</v>
      </c>
      <c r="R844" s="61" t="str">
        <f>ifna(VLookup(V844, Dex!F:K, 4, 0),"")</f>
        <v/>
      </c>
      <c r="S844" s="62" t="str">
        <f>ifna(VLookup(V844, Dex!F:K, 5, 0),"")</f>
        <v/>
      </c>
      <c r="T844" s="61" t="str">
        <f>ifna(VLookup(V844, Dex!F:K, 6, 0),"")</f>
        <v/>
      </c>
      <c r="U844" s="63" t="str">
        <f>ifna(VLookup(V844, Dex!F:L, 7, 0),"")</f>
        <v>H115</v>
      </c>
      <c r="V844" s="60" t="str">
        <f t="shared" si="1"/>
        <v>cobalion</v>
      </c>
    </row>
    <row r="845" ht="31.5" customHeight="1">
      <c r="A845" s="42">
        <v>844.0</v>
      </c>
      <c r="B845" s="42">
        <v>1.0</v>
      </c>
      <c r="C845" s="42">
        <v>30.0</v>
      </c>
      <c r="D845" s="42">
        <v>16.0</v>
      </c>
      <c r="E845" s="42">
        <v>3.0</v>
      </c>
      <c r="F845" s="42">
        <v>4.0</v>
      </c>
      <c r="G845" s="43" t="str">
        <f>ifna(VLookup(V845,Shiny!B:C, 2, 0),"")</f>
        <v/>
      </c>
      <c r="H845" s="64" t="s">
        <v>774</v>
      </c>
      <c r="I845" s="65">
        <v>639.0</v>
      </c>
      <c r="J845" s="47">
        <f>IFNA(VLOOKUP(V845,'Imported Index'!A:B,2,0),1)</f>
        <v>1</v>
      </c>
      <c r="K845" s="44"/>
      <c r="L845" s="44"/>
      <c r="M845" s="48" t="str">
        <f>ifna(IMAGE("https://pokejungle.net/sprites/typeico/"&amp;lower(VLookup(V845,Type!C:E, 2, 0)&amp;".png")),"")</f>
        <v/>
      </c>
      <c r="N845" s="48" t="str">
        <f>ifna(IMAGE("https://pokejungle.net/sprites/typeico/"&amp;lower(VLookup(V845,Type!C:E, 3, 0)&amp;".png")),"")</f>
        <v/>
      </c>
      <c r="O845" s="66"/>
      <c r="P845" s="66"/>
      <c r="Q845" s="49" t="str">
        <f>ifna(VLookup(V845, Dex!F:K, 3, 0),"")</f>
        <v>C206</v>
      </c>
      <c r="R845" s="49" t="str">
        <f>ifna(VLookup(V845, Dex!F:K, 4, 0),"")</f>
        <v/>
      </c>
      <c r="S845" s="50" t="str">
        <f>ifna(VLookup(V845, Dex!F:K, 5, 0),"")</f>
        <v/>
      </c>
      <c r="T845" s="49" t="str">
        <f>ifna(VLookup(V845, Dex!F:K, 6, 0),"")</f>
        <v/>
      </c>
      <c r="U845" s="51" t="str">
        <f>ifna(VLookup(V845, Dex!F:L, 7, 0),"")</f>
        <v>H116</v>
      </c>
      <c r="V845" s="66" t="str">
        <f t="shared" si="1"/>
        <v>terrakion</v>
      </c>
    </row>
    <row r="846" ht="31.5" customHeight="1">
      <c r="A846" s="52">
        <v>845.0</v>
      </c>
      <c r="B846" s="52">
        <v>1.0</v>
      </c>
      <c r="C846" s="52">
        <v>30.0</v>
      </c>
      <c r="D846" s="52">
        <v>17.0</v>
      </c>
      <c r="E846" s="52">
        <v>3.0</v>
      </c>
      <c r="F846" s="52">
        <v>5.0</v>
      </c>
      <c r="G846" s="53" t="str">
        <f>ifna(VLookup(V846,Shiny!B:C, 2, 0),"")</f>
        <v/>
      </c>
      <c r="H846" s="54" t="s">
        <v>775</v>
      </c>
      <c r="I846" s="55">
        <v>640.0</v>
      </c>
      <c r="J846" s="56">
        <f>IFNA(VLOOKUP(V846,'Imported Index'!A:B,2,0),1)</f>
        <v>1</v>
      </c>
      <c r="K846" s="58"/>
      <c r="L846" s="58"/>
      <c r="M846" s="59" t="str">
        <f>ifna(IMAGE("https://pokejungle.net/sprites/typeico/"&amp;lower(VLookup(V846,Type!C:E, 2, 0)&amp;".png")),"")</f>
        <v/>
      </c>
      <c r="N846" s="59" t="str">
        <f>ifna(IMAGE("https://pokejungle.net/sprites/typeico/"&amp;lower(VLookup(V846,Type!C:E, 3, 0)&amp;".png")),"")</f>
        <v/>
      </c>
      <c r="O846" s="60"/>
      <c r="P846" s="60"/>
      <c r="Q846" s="61" t="str">
        <f>ifna(VLookup(V846, Dex!F:K, 3, 0),"")</f>
        <v>C207</v>
      </c>
      <c r="R846" s="61" t="str">
        <f>ifna(VLookup(V846, Dex!F:K, 4, 0),"")</f>
        <v/>
      </c>
      <c r="S846" s="62" t="str">
        <f>ifna(VLookup(V846, Dex!F:K, 5, 0),"")</f>
        <v/>
      </c>
      <c r="T846" s="61" t="str">
        <f>ifna(VLookup(V846, Dex!F:K, 6, 0),"")</f>
        <v/>
      </c>
      <c r="U846" s="63" t="str">
        <f>ifna(VLookup(V846, Dex!F:L, 7, 0),"")</f>
        <v>H117</v>
      </c>
      <c r="V846" s="60" t="str">
        <f t="shared" si="1"/>
        <v>virizion</v>
      </c>
    </row>
    <row r="847" ht="31.5" customHeight="1">
      <c r="A847" s="42">
        <v>846.0</v>
      </c>
      <c r="B847" s="42">
        <v>1.0</v>
      </c>
      <c r="C847" s="42">
        <v>30.0</v>
      </c>
      <c r="D847" s="42">
        <v>18.0</v>
      </c>
      <c r="E847" s="42">
        <v>3.0</v>
      </c>
      <c r="F847" s="42">
        <v>6.0</v>
      </c>
      <c r="G847" s="43" t="str">
        <f>ifna(VLookup(V847,Shiny!B:C, 2, 0),"")</f>
        <v/>
      </c>
      <c r="H847" s="64" t="s">
        <v>776</v>
      </c>
      <c r="I847" s="65">
        <v>641.0</v>
      </c>
      <c r="J847" s="47">
        <f>IFNA(VLOOKUP(V847,'Imported Index'!A:B,2,0),1)</f>
        <v>1</v>
      </c>
      <c r="K847" s="44"/>
      <c r="L847" s="44" t="s">
        <v>777</v>
      </c>
      <c r="M847" s="48" t="str">
        <f>ifna(IMAGE("https://pokejungle.net/sprites/typeico/"&amp;lower(VLookup(V847,Type!C:E, 2, 0)&amp;".png")),"")</f>
        <v/>
      </c>
      <c r="N847" s="48" t="str">
        <f>ifna(IMAGE("https://pokejungle.net/sprites/typeico/"&amp;lower(VLookup(V847,Type!C:E, 3, 0)&amp;".png")),"")</f>
        <v/>
      </c>
      <c r="O847" s="66"/>
      <c r="P847" s="66"/>
      <c r="Q847" s="49" t="str">
        <f>ifna(VLookup(V847, Dex!F:K, 3, 0),"")</f>
        <v/>
      </c>
      <c r="R847" s="49" t="str">
        <f>ifna(VLookup(V847, Dex!F:K, 4, 0),"")</f>
        <v/>
      </c>
      <c r="S847" s="50">
        <f>ifna(VLookup(V847, Dex!F:K, 5, 0),"")</f>
        <v>231</v>
      </c>
      <c r="T847" s="49" t="str">
        <f>ifna(VLookup(V847, Dex!F:K, 6, 0),"")</f>
        <v/>
      </c>
      <c r="U847" s="51" t="str">
        <f>ifna(VLookup(V847, Dex!F:L, 7, 0),"")</f>
        <v/>
      </c>
      <c r="V847" s="66" t="str">
        <f t="shared" si="1"/>
        <v>tornadus</v>
      </c>
    </row>
    <row r="848" ht="31.5" customHeight="1">
      <c r="A848" s="52">
        <v>847.0</v>
      </c>
      <c r="B848" s="52">
        <v>1.0</v>
      </c>
      <c r="C848" s="52">
        <v>30.0</v>
      </c>
      <c r="D848" s="52">
        <v>19.0</v>
      </c>
      <c r="E848" s="52">
        <v>4.0</v>
      </c>
      <c r="F848" s="52">
        <v>1.0</v>
      </c>
      <c r="G848" s="53" t="str">
        <f>ifna(VLookup(V848,Shiny!B:C, 2, 0),"")</f>
        <v/>
      </c>
      <c r="H848" s="54" t="s">
        <v>776</v>
      </c>
      <c r="I848" s="55">
        <v>641.0</v>
      </c>
      <c r="J848" s="56">
        <f>IFNA(VLOOKUP(V848,'Imported Index'!A:B,2,0),1)</f>
        <v>1</v>
      </c>
      <c r="K848" s="58"/>
      <c r="L848" s="58" t="s">
        <v>778</v>
      </c>
      <c r="M848" s="59" t="str">
        <f>ifna(IMAGE("https://pokejungle.net/sprites/typeico/"&amp;lower(VLookup(V848,Type!C:E, 2, 0)&amp;".png")),"")</f>
        <v/>
      </c>
      <c r="N848" s="59" t="str">
        <f>ifna(IMAGE("https://pokejungle.net/sprites/typeico/"&amp;lower(VLookup(V848,Type!C:E, 3, 0)&amp;".png")),"")</f>
        <v/>
      </c>
      <c r="O848" s="52">
        <v>-1.0</v>
      </c>
      <c r="P848" s="60"/>
      <c r="Q848" s="61" t="str">
        <f>ifna(VLookup(V848, Dex!F:K, 3, 0),"")</f>
        <v/>
      </c>
      <c r="R848" s="61" t="str">
        <f>ifna(VLookup(V848, Dex!F:K, 4, 0),"")</f>
        <v/>
      </c>
      <c r="S848" s="62">
        <f>ifna(VLookup(V848, Dex!F:K, 5, 0),"")</f>
        <v>231</v>
      </c>
      <c r="T848" s="61" t="str">
        <f>ifna(VLookup(V848, Dex!F:K, 6, 0),"")</f>
        <v/>
      </c>
      <c r="U848" s="63" t="str">
        <f>ifna(VLookup(V848, Dex!F:L, 7, 0),"")</f>
        <v/>
      </c>
      <c r="V848" s="60" t="str">
        <f t="shared" si="1"/>
        <v>tornadus-1</v>
      </c>
    </row>
    <row r="849" ht="31.5" customHeight="1">
      <c r="A849" s="42">
        <v>848.0</v>
      </c>
      <c r="B849" s="42">
        <v>1.0</v>
      </c>
      <c r="C849" s="42">
        <v>30.0</v>
      </c>
      <c r="D849" s="42">
        <v>20.0</v>
      </c>
      <c r="E849" s="42">
        <v>4.0</v>
      </c>
      <c r="F849" s="42">
        <v>2.0</v>
      </c>
      <c r="G849" s="43" t="str">
        <f>ifna(VLookup(V849,Shiny!B:C, 2, 0),"")</f>
        <v/>
      </c>
      <c r="H849" s="64" t="s">
        <v>779</v>
      </c>
      <c r="I849" s="65">
        <v>642.0</v>
      </c>
      <c r="J849" s="47">
        <f>IFNA(VLOOKUP(V849,'Imported Index'!A:B,2,0),1)</f>
        <v>1</v>
      </c>
      <c r="K849" s="44"/>
      <c r="L849" s="44" t="s">
        <v>777</v>
      </c>
      <c r="M849" s="48" t="str">
        <f>ifna(IMAGE("https://pokejungle.net/sprites/typeico/"&amp;lower(VLookup(V849,Type!C:E, 2, 0)&amp;".png")),"")</f>
        <v/>
      </c>
      <c r="N849" s="48" t="str">
        <f>ifna(IMAGE("https://pokejungle.net/sprites/typeico/"&amp;lower(VLookup(V849,Type!C:E, 3, 0)&amp;".png")),"")</f>
        <v/>
      </c>
      <c r="O849" s="66"/>
      <c r="P849" s="66"/>
      <c r="Q849" s="49" t="str">
        <f>ifna(VLookup(V849, Dex!F:K, 3, 0),"")</f>
        <v/>
      </c>
      <c r="R849" s="49" t="str">
        <f>ifna(VLookup(V849, Dex!F:K, 4, 0),"")</f>
        <v/>
      </c>
      <c r="S849" s="50">
        <f>ifna(VLookup(V849, Dex!F:K, 5, 0),"")</f>
        <v>232</v>
      </c>
      <c r="T849" s="49" t="str">
        <f>ifna(VLookup(V849, Dex!F:K, 6, 0),"")</f>
        <v/>
      </c>
      <c r="U849" s="51" t="str">
        <f>ifna(VLookup(V849, Dex!F:L, 7, 0),"")</f>
        <v/>
      </c>
      <c r="V849" s="66" t="str">
        <f t="shared" si="1"/>
        <v>thundurus</v>
      </c>
    </row>
    <row r="850" ht="31.5" customHeight="1">
      <c r="A850" s="52">
        <v>849.0</v>
      </c>
      <c r="B850" s="52">
        <v>1.0</v>
      </c>
      <c r="C850" s="52">
        <v>30.0</v>
      </c>
      <c r="D850" s="52">
        <v>21.0</v>
      </c>
      <c r="E850" s="52">
        <v>4.0</v>
      </c>
      <c r="F850" s="52">
        <v>3.0</v>
      </c>
      <c r="G850" s="53" t="str">
        <f>ifna(VLookup(V850,Shiny!B:C, 2, 0),"")</f>
        <v/>
      </c>
      <c r="H850" s="54" t="s">
        <v>779</v>
      </c>
      <c r="I850" s="55">
        <v>642.0</v>
      </c>
      <c r="J850" s="56">
        <f>IFNA(VLOOKUP(V850,'Imported Index'!A:B,2,0),1)</f>
        <v>1</v>
      </c>
      <c r="K850" s="58"/>
      <c r="L850" s="58" t="s">
        <v>778</v>
      </c>
      <c r="M850" s="59" t="str">
        <f>ifna(IMAGE("https://pokejungle.net/sprites/typeico/"&amp;lower(VLookup(V850,Type!C:E, 2, 0)&amp;".png")),"")</f>
        <v/>
      </c>
      <c r="N850" s="59" t="str">
        <f>ifna(IMAGE("https://pokejungle.net/sprites/typeico/"&amp;lower(VLookup(V850,Type!C:E, 3, 0)&amp;".png")),"")</f>
        <v/>
      </c>
      <c r="O850" s="52">
        <v>-1.0</v>
      </c>
      <c r="P850" s="60"/>
      <c r="Q850" s="61" t="str">
        <f>ifna(VLookup(V850, Dex!F:K, 3, 0),"")</f>
        <v/>
      </c>
      <c r="R850" s="61" t="str">
        <f>ifna(VLookup(V850, Dex!F:K, 4, 0),"")</f>
        <v/>
      </c>
      <c r="S850" s="62">
        <f>ifna(VLookup(V850, Dex!F:K, 5, 0),"")</f>
        <v>232</v>
      </c>
      <c r="T850" s="61" t="str">
        <f>ifna(VLookup(V850, Dex!F:K, 6, 0),"")</f>
        <v/>
      </c>
      <c r="U850" s="63" t="str">
        <f>ifna(VLookup(V850, Dex!F:L, 7, 0),"")</f>
        <v/>
      </c>
      <c r="V850" s="60" t="str">
        <f t="shared" si="1"/>
        <v>thundurus-1</v>
      </c>
    </row>
    <row r="851" ht="31.5" customHeight="1">
      <c r="A851" s="42">
        <v>850.0</v>
      </c>
      <c r="B851" s="42">
        <v>1.0</v>
      </c>
      <c r="C851" s="42">
        <v>30.0</v>
      </c>
      <c r="D851" s="42">
        <v>22.0</v>
      </c>
      <c r="E851" s="42">
        <v>4.0</v>
      </c>
      <c r="F851" s="42">
        <v>4.0</v>
      </c>
      <c r="G851" s="43" t="str">
        <f>ifna(VLookup(V851,Shiny!B:C, 2, 0),"")</f>
        <v/>
      </c>
      <c r="H851" s="64" t="s">
        <v>780</v>
      </c>
      <c r="I851" s="65">
        <v>643.0</v>
      </c>
      <c r="J851" s="47">
        <f>IFNA(VLOOKUP(V851,'Imported Index'!A:B,2,0),1)</f>
        <v>1</v>
      </c>
      <c r="K851" s="44"/>
      <c r="L851" s="44"/>
      <c r="M851" s="48" t="str">
        <f>ifna(IMAGE("https://pokejungle.net/sprites/typeico/"&amp;lower(VLookup(V851,Type!C:E, 2, 0)&amp;".png")),"")</f>
        <v/>
      </c>
      <c r="N851" s="48" t="str">
        <f>ifna(IMAGE("https://pokejungle.net/sprites/typeico/"&amp;lower(VLookup(V851,Type!C:E, 3, 0)&amp;".png")),"")</f>
        <v/>
      </c>
      <c r="O851" s="66"/>
      <c r="P851" s="66"/>
      <c r="Q851" s="49" t="str">
        <f>ifna(VLookup(V851, Dex!F:K, 3, 0),"")</f>
        <v/>
      </c>
      <c r="R851" s="49" t="str">
        <f>ifna(VLookup(V851, Dex!F:K, 4, 0),"")</f>
        <v/>
      </c>
      <c r="S851" s="50" t="str">
        <f>ifna(VLookup(V851, Dex!F:K, 5, 0),"")</f>
        <v/>
      </c>
      <c r="T851" s="49" t="str">
        <f>ifna(VLookup(V851, Dex!F:K, 6, 0),"")</f>
        <v/>
      </c>
      <c r="U851" s="51" t="str">
        <f>ifna(VLookup(V851, Dex!F:L, 7, 0),"")</f>
        <v/>
      </c>
      <c r="V851" s="66" t="str">
        <f t="shared" si="1"/>
        <v>reshiram</v>
      </c>
    </row>
    <row r="852" ht="31.5" customHeight="1">
      <c r="A852" s="52">
        <v>851.0</v>
      </c>
      <c r="B852" s="52">
        <v>1.0</v>
      </c>
      <c r="C852" s="52">
        <v>30.0</v>
      </c>
      <c r="D852" s="52">
        <v>23.0</v>
      </c>
      <c r="E852" s="52">
        <v>4.0</v>
      </c>
      <c r="F852" s="52">
        <v>5.0</v>
      </c>
      <c r="G852" s="53" t="str">
        <f>ifna(VLookup(V852,Shiny!B:C, 2, 0),"")</f>
        <v/>
      </c>
      <c r="H852" s="54" t="s">
        <v>781</v>
      </c>
      <c r="I852" s="55">
        <v>644.0</v>
      </c>
      <c r="J852" s="56">
        <f>IFNA(VLOOKUP(V852,'Imported Index'!A:B,2,0),1)</f>
        <v>1</v>
      </c>
      <c r="K852" s="58"/>
      <c r="L852" s="58"/>
      <c r="M852" s="59" t="str">
        <f>ifna(IMAGE("https://pokejungle.net/sprites/typeico/"&amp;lower(VLookup(V852,Type!C:E, 2, 0)&amp;".png")),"")</f>
        <v/>
      </c>
      <c r="N852" s="59" t="str">
        <f>ifna(IMAGE("https://pokejungle.net/sprites/typeico/"&amp;lower(VLookup(V852,Type!C:E, 3, 0)&amp;".png")),"")</f>
        <v/>
      </c>
      <c r="O852" s="60"/>
      <c r="P852" s="60"/>
      <c r="Q852" s="61" t="str">
        <f>ifna(VLookup(V852, Dex!F:K, 3, 0),"")</f>
        <v/>
      </c>
      <c r="R852" s="61" t="str">
        <f>ifna(VLookup(V852, Dex!F:K, 4, 0),"")</f>
        <v/>
      </c>
      <c r="S852" s="62" t="str">
        <f>ifna(VLookup(V852, Dex!F:K, 5, 0),"")</f>
        <v/>
      </c>
      <c r="T852" s="61" t="str">
        <f>ifna(VLookup(V852, Dex!F:K, 6, 0),"")</f>
        <v/>
      </c>
      <c r="U852" s="63" t="str">
        <f>ifna(VLookup(V852, Dex!F:L, 7, 0),"")</f>
        <v/>
      </c>
      <c r="V852" s="60" t="str">
        <f t="shared" si="1"/>
        <v>zekrom</v>
      </c>
    </row>
    <row r="853" ht="31.5" customHeight="1">
      <c r="A853" s="42">
        <v>852.0</v>
      </c>
      <c r="B853" s="42">
        <v>1.0</v>
      </c>
      <c r="C853" s="42">
        <v>30.0</v>
      </c>
      <c r="D853" s="42">
        <v>24.0</v>
      </c>
      <c r="E853" s="42">
        <v>4.0</v>
      </c>
      <c r="F853" s="42">
        <v>6.0</v>
      </c>
      <c r="G853" s="43" t="str">
        <f>ifna(VLookup(V853,Shiny!B:C, 2, 0),"")</f>
        <v/>
      </c>
      <c r="H853" s="64" t="s">
        <v>782</v>
      </c>
      <c r="I853" s="65">
        <v>645.0</v>
      </c>
      <c r="J853" s="47">
        <f>IFNA(VLOOKUP(V853,'Imported Index'!A:B,2,0),1)</f>
        <v>1</v>
      </c>
      <c r="K853" s="44"/>
      <c r="L853" s="44" t="s">
        <v>777</v>
      </c>
      <c r="M853" s="48" t="str">
        <f>ifna(IMAGE("https://pokejungle.net/sprites/typeico/"&amp;lower(VLookup(V853,Type!C:E, 2, 0)&amp;".png")),"")</f>
        <v/>
      </c>
      <c r="N853" s="48" t="str">
        <f>ifna(IMAGE("https://pokejungle.net/sprites/typeico/"&amp;lower(VLookup(V853,Type!C:E, 3, 0)&amp;".png")),"")</f>
        <v/>
      </c>
      <c r="O853" s="66"/>
      <c r="P853" s="66"/>
      <c r="Q853" s="49" t="str">
        <f>ifna(VLookup(V853, Dex!F:K, 3, 0),"")</f>
        <v/>
      </c>
      <c r="R853" s="49" t="str">
        <f>ifna(VLookup(V853, Dex!F:K, 4, 0),"")</f>
        <v/>
      </c>
      <c r="S853" s="50">
        <f>ifna(VLookup(V853, Dex!F:K, 5, 0),"")</f>
        <v>233</v>
      </c>
      <c r="T853" s="49" t="str">
        <f>ifna(VLookup(V853, Dex!F:K, 6, 0),"")</f>
        <v/>
      </c>
      <c r="U853" s="51" t="str">
        <f>ifna(VLookup(V853, Dex!F:L, 7, 0),"")</f>
        <v/>
      </c>
      <c r="V853" s="66" t="str">
        <f t="shared" si="1"/>
        <v>landorus</v>
      </c>
    </row>
    <row r="854" ht="31.5" customHeight="1">
      <c r="A854" s="52">
        <v>853.0</v>
      </c>
      <c r="B854" s="52">
        <v>1.0</v>
      </c>
      <c r="C854" s="52">
        <v>30.0</v>
      </c>
      <c r="D854" s="52">
        <v>25.0</v>
      </c>
      <c r="E854" s="52">
        <v>5.0</v>
      </c>
      <c r="F854" s="52">
        <v>1.0</v>
      </c>
      <c r="G854" s="53" t="str">
        <f>ifna(VLookup(V854,Shiny!B:C, 2, 0),"")</f>
        <v/>
      </c>
      <c r="H854" s="54" t="s">
        <v>782</v>
      </c>
      <c r="I854" s="55">
        <v>645.0</v>
      </c>
      <c r="J854" s="56">
        <f>IFNA(VLOOKUP(V854,'Imported Index'!A:B,2,0),1)</f>
        <v>1</v>
      </c>
      <c r="K854" s="58"/>
      <c r="L854" s="58" t="s">
        <v>778</v>
      </c>
      <c r="M854" s="59" t="str">
        <f>ifna(IMAGE("https://pokejungle.net/sprites/typeico/"&amp;lower(VLookup(V854,Type!C:E, 2, 0)&amp;".png")),"")</f>
        <v/>
      </c>
      <c r="N854" s="59" t="str">
        <f>ifna(IMAGE("https://pokejungle.net/sprites/typeico/"&amp;lower(VLookup(V854,Type!C:E, 3, 0)&amp;".png")),"")</f>
        <v/>
      </c>
      <c r="O854" s="52">
        <v>-1.0</v>
      </c>
      <c r="P854" s="60"/>
      <c r="Q854" s="61" t="str">
        <f>ifna(VLookup(V854, Dex!F:K, 3, 0),"")</f>
        <v/>
      </c>
      <c r="R854" s="61" t="str">
        <f>ifna(VLookup(V854, Dex!F:K, 4, 0),"")</f>
        <v/>
      </c>
      <c r="S854" s="62">
        <f>ifna(VLookup(V854, Dex!F:K, 5, 0),"")</f>
        <v>233</v>
      </c>
      <c r="T854" s="61" t="str">
        <f>ifna(VLookup(V854, Dex!F:K, 6, 0),"")</f>
        <v/>
      </c>
      <c r="U854" s="63" t="str">
        <f>ifna(VLookup(V854, Dex!F:L, 7, 0),"")</f>
        <v/>
      </c>
      <c r="V854" s="60" t="str">
        <f t="shared" si="1"/>
        <v>landorus-1</v>
      </c>
    </row>
    <row r="855" ht="31.5" customHeight="1">
      <c r="A855" s="42">
        <v>854.0</v>
      </c>
      <c r="B855" s="42">
        <v>1.0</v>
      </c>
      <c r="C855" s="42">
        <v>30.0</v>
      </c>
      <c r="D855" s="42">
        <v>26.0</v>
      </c>
      <c r="E855" s="42">
        <v>5.0</v>
      </c>
      <c r="F855" s="42">
        <v>2.0</v>
      </c>
      <c r="G855" s="43" t="str">
        <f>ifna(VLookup(V855,Shiny!B:C, 2, 0),"")</f>
        <v/>
      </c>
      <c r="H855" s="64" t="s">
        <v>783</v>
      </c>
      <c r="I855" s="65">
        <v>646.0</v>
      </c>
      <c r="J855" s="47">
        <f>IFNA(VLOOKUP(V855,'Imported Index'!A:B,2,0),1)</f>
        <v>1</v>
      </c>
      <c r="K855" s="44"/>
      <c r="L855" s="44"/>
      <c r="M855" s="48" t="str">
        <f>ifna(IMAGE("https://pokejungle.net/sprites/typeico/"&amp;lower(VLookup(V855,Type!C:E, 2, 0)&amp;".png")),"")</f>
        <v/>
      </c>
      <c r="N855" s="48" t="str">
        <f>ifna(IMAGE("https://pokejungle.net/sprites/typeico/"&amp;lower(VLookup(V855,Type!C:E, 3, 0)&amp;".png")),"")</f>
        <v/>
      </c>
      <c r="O855" s="66"/>
      <c r="P855" s="66"/>
      <c r="Q855" s="49" t="str">
        <f>ifna(VLookup(V855, Dex!F:K, 3, 0),"")</f>
        <v/>
      </c>
      <c r="R855" s="49" t="str">
        <f>ifna(VLookup(V855, Dex!F:K, 4, 0),"")</f>
        <v/>
      </c>
      <c r="S855" s="50" t="str">
        <f>ifna(VLookup(V855, Dex!F:K, 5, 0),"")</f>
        <v/>
      </c>
      <c r="T855" s="49" t="str">
        <f>ifna(VLookup(V855, Dex!F:K, 6, 0),"")</f>
        <v/>
      </c>
      <c r="U855" s="51" t="str">
        <f>ifna(VLookup(V855, Dex!F:L, 7, 0),"")</f>
        <v/>
      </c>
      <c r="V855" s="66" t="str">
        <f t="shared" si="1"/>
        <v>kyurem</v>
      </c>
    </row>
    <row r="856" ht="31.5" customHeight="1">
      <c r="A856" s="52">
        <v>855.0</v>
      </c>
      <c r="B856" s="52">
        <v>1.0</v>
      </c>
      <c r="C856" s="52">
        <v>30.0</v>
      </c>
      <c r="D856" s="52">
        <v>27.0</v>
      </c>
      <c r="E856" s="52">
        <v>5.0</v>
      </c>
      <c r="F856" s="52">
        <v>3.0</v>
      </c>
      <c r="G856" s="53" t="str">
        <f>ifna(VLookup(V856,Shiny!B:C, 2, 0),"")</f>
        <v/>
      </c>
      <c r="H856" s="54" t="s">
        <v>784</v>
      </c>
      <c r="I856" s="55">
        <v>647.0</v>
      </c>
      <c r="J856" s="56">
        <f>IFNA(VLOOKUP(V856,'Imported Index'!A:B,2,0),1)</f>
        <v>1</v>
      </c>
      <c r="K856" s="68"/>
      <c r="L856" s="58"/>
      <c r="M856" s="59" t="str">
        <f>ifna(IMAGE("https://pokejungle.net/sprites/typeico/"&amp;lower(VLookup(V856,Type!C:E, 2, 0)&amp;".png")),"")</f>
        <v/>
      </c>
      <c r="N856" s="59" t="str">
        <f>ifna(IMAGE("https://pokejungle.net/sprites/typeico/"&amp;lower(VLookup(V856,Type!C:E, 3, 0)&amp;".png")),"")</f>
        <v/>
      </c>
      <c r="O856" s="60"/>
      <c r="P856" s="60"/>
      <c r="Q856" s="61" t="str">
        <f>ifna(VLookup(V856, Dex!F:K, 3, 0),"")</f>
        <v/>
      </c>
      <c r="R856" s="61" t="str">
        <f>ifna(VLookup(V856, Dex!F:K, 4, 0),"")</f>
        <v/>
      </c>
      <c r="S856" s="62" t="str">
        <f>ifna(VLookup(V856, Dex!F:K, 5, 0),"")</f>
        <v/>
      </c>
      <c r="T856" s="61" t="str">
        <f>ifna(VLookup(V856, Dex!F:K, 6, 0),"")</f>
        <v/>
      </c>
      <c r="U856" s="63" t="str">
        <f>ifna(VLookup(V856, Dex!F:L, 7, 0),"")</f>
        <v>H118</v>
      </c>
      <c r="V856" s="60" t="str">
        <f t="shared" si="1"/>
        <v>keldeo</v>
      </c>
    </row>
    <row r="857" ht="31.5" customHeight="1">
      <c r="A857" s="42">
        <v>856.0</v>
      </c>
      <c r="B857" s="42">
        <v>1.0</v>
      </c>
      <c r="C857" s="42">
        <v>30.0</v>
      </c>
      <c r="D857" s="42">
        <v>28.0</v>
      </c>
      <c r="E857" s="42">
        <v>5.0</v>
      </c>
      <c r="F857" s="42">
        <v>4.0</v>
      </c>
      <c r="G857" s="43" t="str">
        <f>ifna(VLookup(V857,Shiny!B:C, 2, 0),"")</f>
        <v/>
      </c>
      <c r="H857" s="64" t="s">
        <v>784</v>
      </c>
      <c r="I857" s="65">
        <v>647.0</v>
      </c>
      <c r="J857" s="47">
        <f>IFNA(VLOOKUP(V857,'Imported Index'!A:B,2,0),1)</f>
        <v>1</v>
      </c>
      <c r="K857" s="44"/>
      <c r="L857" s="67" t="s">
        <v>785</v>
      </c>
      <c r="M857" s="48" t="str">
        <f>ifna(IMAGE("https://pokejungle.net/sprites/typeico/"&amp;lower(VLookup(V857,Type!C:E, 2, 0)&amp;".png")),"")</f>
        <v/>
      </c>
      <c r="N857" s="48" t="str">
        <f>ifna(IMAGE("https://pokejungle.net/sprites/typeico/"&amp;lower(VLookup(V857,Type!C:E, 3, 0)&amp;".png")),"")</f>
        <v/>
      </c>
      <c r="O857" s="42">
        <v>-1.0</v>
      </c>
      <c r="P857" s="66"/>
      <c r="Q857" s="49" t="str">
        <f>ifna(VLookup(V857, Dex!F:K, 3, 0),"")</f>
        <v/>
      </c>
      <c r="R857" s="49" t="str">
        <f>ifna(VLookup(V857, Dex!F:K, 4, 0),"")</f>
        <v/>
      </c>
      <c r="S857" s="50" t="str">
        <f>ifna(VLookup(V857, Dex!F:K, 5, 0),"")</f>
        <v/>
      </c>
      <c r="T857" s="49" t="str">
        <f>ifna(VLookup(V857, Dex!F:K, 6, 0),"")</f>
        <v/>
      </c>
      <c r="U857" s="51" t="str">
        <f>ifna(VLookup(V857, Dex!F:L, 7, 0),"")</f>
        <v>H118</v>
      </c>
      <c r="V857" s="66" t="str">
        <f t="shared" si="1"/>
        <v>keldeo-1</v>
      </c>
    </row>
    <row r="858" ht="31.5" customHeight="1">
      <c r="A858" s="52">
        <v>857.0</v>
      </c>
      <c r="B858" s="52">
        <v>1.0</v>
      </c>
      <c r="C858" s="52">
        <v>30.0</v>
      </c>
      <c r="D858" s="52">
        <v>29.0</v>
      </c>
      <c r="E858" s="52">
        <v>5.0</v>
      </c>
      <c r="F858" s="52">
        <v>5.0</v>
      </c>
      <c r="G858" s="53" t="str">
        <f>ifna(VLookup(V858,Shiny!B:C, 2, 0),"")</f>
        <v/>
      </c>
      <c r="H858" s="54" t="s">
        <v>786</v>
      </c>
      <c r="I858" s="55">
        <v>648.0</v>
      </c>
      <c r="J858" s="56">
        <f>IFNA(VLOOKUP(V858,'Imported Index'!A:B,2,0),1)</f>
        <v>1</v>
      </c>
      <c r="K858" s="58"/>
      <c r="L858" s="58"/>
      <c r="M858" s="59" t="str">
        <f>ifna(IMAGE("https://pokejungle.net/sprites/typeico/"&amp;lower(VLookup(V858,Type!C:E, 2, 0)&amp;".png")),"")</f>
        <v/>
      </c>
      <c r="N858" s="59" t="str">
        <f>ifna(IMAGE("https://pokejungle.net/sprites/typeico/"&amp;lower(VLookup(V858,Type!C:E, 3, 0)&amp;".png")),"")</f>
        <v/>
      </c>
      <c r="O858" s="60"/>
      <c r="P858" s="60"/>
      <c r="Q858" s="61" t="str">
        <f>ifna(VLookup(V858, Dex!F:K, 3, 0),"")</f>
        <v/>
      </c>
      <c r="R858" s="61" t="str">
        <f>ifna(VLookup(V858, Dex!F:K, 4, 0),"")</f>
        <v/>
      </c>
      <c r="S858" s="62" t="str">
        <f>ifna(VLookup(V858, Dex!F:K, 5, 0),"")</f>
        <v/>
      </c>
      <c r="T858" s="61" t="str">
        <f>ifna(VLookup(V858, Dex!F:K, 6, 0),"")</f>
        <v/>
      </c>
      <c r="U858" s="63" t="str">
        <f>ifna(VLookup(V858, Dex!F:L, 7, 0),"")</f>
        <v>H119</v>
      </c>
      <c r="V858" s="60" t="str">
        <f t="shared" si="1"/>
        <v>meloetta</v>
      </c>
    </row>
    <row r="859" ht="31.5" customHeight="1">
      <c r="A859" s="42">
        <v>858.0</v>
      </c>
      <c r="B859" s="42">
        <v>1.0</v>
      </c>
      <c r="C859" s="42">
        <v>30.0</v>
      </c>
      <c r="D859" s="42">
        <v>30.0</v>
      </c>
      <c r="E859" s="42">
        <v>5.0</v>
      </c>
      <c r="F859" s="42">
        <v>6.0</v>
      </c>
      <c r="G859" s="43" t="str">
        <f>ifna(VLookup(V859,Shiny!B:C, 2, 0),"")</f>
        <v/>
      </c>
      <c r="H859" s="64" t="s">
        <v>787</v>
      </c>
      <c r="I859" s="65">
        <v>649.0</v>
      </c>
      <c r="J859" s="47">
        <f>IFNA(VLOOKUP(V859,'Imported Index'!A:B,2,0),1)</f>
        <v>1</v>
      </c>
      <c r="K859" s="69"/>
      <c r="L859" s="44"/>
      <c r="M859" s="48" t="str">
        <f>ifna(IMAGE("https://pokejungle.net/sprites/typeico/"&amp;lower(VLookup(V859,Type!C:E, 2, 0)&amp;".png")),"")</f>
        <v/>
      </c>
      <c r="N859" s="48" t="str">
        <f>ifna(IMAGE("https://pokejungle.net/sprites/typeico/"&amp;lower(VLookup(V859,Type!C:E, 3, 0)&amp;".png")),"")</f>
        <v/>
      </c>
      <c r="O859" s="66"/>
      <c r="P859" s="66"/>
      <c r="Q859" s="49" t="str">
        <f>ifna(VLookup(V859, Dex!F:K, 3, 0),"")</f>
        <v/>
      </c>
      <c r="R859" s="49" t="str">
        <f>ifna(VLookup(V859, Dex!F:K, 4, 0),"")</f>
        <v/>
      </c>
      <c r="S859" s="50" t="str">
        <f>ifna(VLookup(V859, Dex!F:K, 5, 0),"")</f>
        <v/>
      </c>
      <c r="T859" s="49" t="str">
        <f>ifna(VLookup(V859, Dex!F:K, 6, 0),"")</f>
        <v/>
      </c>
      <c r="U859" s="51" t="str">
        <f>ifna(VLookup(V859, Dex!F:L, 7, 0),"")</f>
        <v>H120</v>
      </c>
      <c r="V859" s="66" t="str">
        <f t="shared" si="1"/>
        <v>genesect</v>
      </c>
    </row>
    <row r="860" ht="31.5" customHeight="1">
      <c r="A860" s="52">
        <v>859.0</v>
      </c>
      <c r="B860" s="70"/>
      <c r="C860" s="70"/>
      <c r="D860" s="70"/>
      <c r="E860" s="70"/>
      <c r="F860" s="70"/>
      <c r="G860" s="53" t="str">
        <f>ifna(VLookup(V860,Shiny!B:C, 2, 0),"")</f>
        <v/>
      </c>
      <c r="H860" s="71" t="s">
        <v>236</v>
      </c>
      <c r="I860" s="72"/>
      <c r="J860" s="73"/>
      <c r="K860" s="73"/>
      <c r="L860" s="74"/>
      <c r="M860" s="74"/>
      <c r="N860" s="74"/>
      <c r="O860" s="74"/>
      <c r="P860" s="74"/>
      <c r="Q860" s="74"/>
      <c r="R860" s="61" t="str">
        <f>ifna(VLookup(V860, Dex!F:K, 4, 0),"")</f>
        <v/>
      </c>
      <c r="S860" s="62" t="str">
        <f>ifna(VLookup(V860, Dex!F:K, 5, 0),"")</f>
        <v/>
      </c>
      <c r="T860" s="61" t="str">
        <f>ifna(VLookup(V860, Dex!F:K, 6, 0),"")</f>
        <v/>
      </c>
      <c r="U860" s="63" t="str">
        <f>ifna(VLookup(V860, Dex!F:L, 7, 0),"")</f>
        <v/>
      </c>
      <c r="V860" s="60" t="str">
        <f t="shared" si="1"/>
        <v>gen</v>
      </c>
    </row>
    <row r="861" ht="31.5" customHeight="1">
      <c r="A861" s="42">
        <v>860.0</v>
      </c>
      <c r="B861" s="42">
        <v>2.0</v>
      </c>
      <c r="C861" s="42">
        <v>1.0</v>
      </c>
      <c r="D861" s="42">
        <v>1.0</v>
      </c>
      <c r="E861" s="42">
        <v>1.0</v>
      </c>
      <c r="F861" s="42">
        <v>1.0</v>
      </c>
      <c r="G861" s="43" t="str">
        <f>ifna(VLookup(V861,Shiny!B:C, 2, 0),"")</f>
        <v/>
      </c>
      <c r="H861" s="64" t="s">
        <v>788</v>
      </c>
      <c r="I861" s="65">
        <v>650.0</v>
      </c>
      <c r="J861" s="47">
        <f>IFNA(VLOOKUP(V861,'Imported Index'!A:B,2,0),1)</f>
        <v>1</v>
      </c>
      <c r="K861" s="44"/>
      <c r="L861" s="44"/>
      <c r="M861" s="48" t="str">
        <f>ifna(IMAGE("https://pokejungle.net/sprites/typeico/"&amp;lower(VLookup(V861,Type!C:E, 2, 0)&amp;".png")),"")</f>
        <v/>
      </c>
      <c r="N861" s="48" t="str">
        <f>ifna(IMAGE("https://pokejungle.net/sprites/typeico/"&amp;lower(VLookup(V861,Type!C:E, 3, 0)&amp;".png")),"")</f>
        <v/>
      </c>
      <c r="O861" s="66"/>
      <c r="P861" s="66"/>
      <c r="Q861" s="49" t="str">
        <f>ifna(VLookup(V861, Dex!F:K, 3, 0),"")</f>
        <v/>
      </c>
      <c r="R861" s="49" t="str">
        <f>ifna(VLookup(V861, Dex!F:K, 4, 0),"")</f>
        <v/>
      </c>
      <c r="S861" s="50" t="str">
        <f>ifna(VLookup(V861, Dex!F:K, 5, 0),"")</f>
        <v/>
      </c>
      <c r="T861" s="49" t="str">
        <f>ifna(VLookup(V861, Dex!F:K, 6, 0),"")</f>
        <v>B209</v>
      </c>
      <c r="U861" s="51">
        <f>ifna(VLookup(V861, Dex!F:L, 7, 0),"")</f>
        <v>213</v>
      </c>
      <c r="V861" s="66" t="str">
        <f t="shared" si="1"/>
        <v>chespin</v>
      </c>
    </row>
    <row r="862" ht="31.5" customHeight="1">
      <c r="A862" s="52">
        <v>861.0</v>
      </c>
      <c r="B862" s="52">
        <v>2.0</v>
      </c>
      <c r="C862" s="52">
        <v>1.0</v>
      </c>
      <c r="D862" s="52">
        <v>2.0</v>
      </c>
      <c r="E862" s="52">
        <v>1.0</v>
      </c>
      <c r="F862" s="52">
        <v>2.0</v>
      </c>
      <c r="G862" s="53" t="str">
        <f>ifna(VLookup(V862,Shiny!B:C, 2, 0),"")</f>
        <v/>
      </c>
      <c r="H862" s="54" t="s">
        <v>789</v>
      </c>
      <c r="I862" s="55">
        <v>651.0</v>
      </c>
      <c r="J862" s="56">
        <f>IFNA(VLOOKUP(V862,'Imported Index'!A:B,2,0),1)</f>
        <v>1</v>
      </c>
      <c r="K862" s="58"/>
      <c r="L862" s="58"/>
      <c r="M862" s="59" t="str">
        <f>ifna(IMAGE("https://pokejungle.net/sprites/typeico/"&amp;lower(VLookup(V862,Type!C:E, 2, 0)&amp;".png")),"")</f>
        <v/>
      </c>
      <c r="N862" s="59" t="str">
        <f>ifna(IMAGE("https://pokejungle.net/sprites/typeico/"&amp;lower(VLookup(V862,Type!C:E, 3, 0)&amp;".png")),"")</f>
        <v/>
      </c>
      <c r="O862" s="60"/>
      <c r="P862" s="60"/>
      <c r="Q862" s="61" t="str">
        <f>ifna(VLookup(V862, Dex!F:K, 3, 0),"")</f>
        <v/>
      </c>
      <c r="R862" s="61" t="str">
        <f>ifna(VLookup(V862, Dex!F:K, 4, 0),"")</f>
        <v/>
      </c>
      <c r="S862" s="62" t="str">
        <f>ifna(VLookup(V862, Dex!F:K, 5, 0),"")</f>
        <v/>
      </c>
      <c r="T862" s="61" t="str">
        <f>ifna(VLookup(V862, Dex!F:K, 6, 0),"")</f>
        <v>B210</v>
      </c>
      <c r="U862" s="63">
        <f>ifna(VLookup(V862, Dex!F:L, 7, 0),"")</f>
        <v>214</v>
      </c>
      <c r="V862" s="60" t="str">
        <f t="shared" si="1"/>
        <v>quilladin</v>
      </c>
    </row>
    <row r="863" ht="31.5" customHeight="1">
      <c r="A863" s="42">
        <v>862.0</v>
      </c>
      <c r="B863" s="42">
        <v>2.0</v>
      </c>
      <c r="C863" s="42">
        <v>1.0</v>
      </c>
      <c r="D863" s="42">
        <v>3.0</v>
      </c>
      <c r="E863" s="42">
        <v>1.0</v>
      </c>
      <c r="F863" s="42">
        <v>3.0</v>
      </c>
      <c r="G863" s="43" t="str">
        <f>ifna(VLookup(V863,Shiny!B:C, 2, 0),"")</f>
        <v/>
      </c>
      <c r="H863" s="64" t="s">
        <v>790</v>
      </c>
      <c r="I863" s="65">
        <v>652.0</v>
      </c>
      <c r="J863" s="47">
        <f>IFNA(VLOOKUP(V863,'Imported Index'!A:B,2,0),1)</f>
        <v>1</v>
      </c>
      <c r="K863" s="44"/>
      <c r="L863" s="44"/>
      <c r="M863" s="48" t="str">
        <f>ifna(IMAGE("https://pokejungle.net/sprites/typeico/"&amp;lower(VLookup(V863,Type!C:E, 2, 0)&amp;".png")),"")</f>
        <v/>
      </c>
      <c r="N863" s="48" t="str">
        <f>ifna(IMAGE("https://pokejungle.net/sprites/typeico/"&amp;lower(VLookup(V863,Type!C:E, 3, 0)&amp;".png")),"")</f>
        <v/>
      </c>
      <c r="O863" s="66"/>
      <c r="P863" s="66"/>
      <c r="Q863" s="49" t="str">
        <f>ifna(VLookup(V863, Dex!F:K, 3, 0),"")</f>
        <v/>
      </c>
      <c r="R863" s="49" t="str">
        <f>ifna(VLookup(V863, Dex!F:K, 4, 0),"")</f>
        <v/>
      </c>
      <c r="S863" s="50" t="str">
        <f>ifna(VLookup(V863, Dex!F:K, 5, 0),"")</f>
        <v/>
      </c>
      <c r="T863" s="49" t="str">
        <f>ifna(VLookup(V863, Dex!F:K, 6, 0),"")</f>
        <v>B211</v>
      </c>
      <c r="U863" s="51">
        <f>ifna(VLookup(V863, Dex!F:L, 7, 0),"")</f>
        <v>215</v>
      </c>
      <c r="V863" s="66" t="str">
        <f t="shared" si="1"/>
        <v>chesnaught</v>
      </c>
    </row>
    <row r="864" ht="31.5" customHeight="1">
      <c r="A864" s="52">
        <v>863.0</v>
      </c>
      <c r="B864" s="52">
        <v>2.0</v>
      </c>
      <c r="C864" s="52">
        <v>1.0</v>
      </c>
      <c r="D864" s="52">
        <v>4.0</v>
      </c>
      <c r="E864" s="52">
        <v>1.0</v>
      </c>
      <c r="F864" s="52">
        <v>4.0</v>
      </c>
      <c r="G864" s="53" t="str">
        <f>ifna(VLookup(V864,Shiny!B:C, 2, 0),"")</f>
        <v/>
      </c>
      <c r="H864" s="54" t="s">
        <v>791</v>
      </c>
      <c r="I864" s="55">
        <v>653.0</v>
      </c>
      <c r="J864" s="56">
        <f>IFNA(VLOOKUP(V864,'Imported Index'!A:B,2,0),1)</f>
        <v>1</v>
      </c>
      <c r="K864" s="58"/>
      <c r="L864" s="58"/>
      <c r="M864" s="59" t="str">
        <f>ifna(IMAGE("https://pokejungle.net/sprites/typeico/"&amp;lower(VLookup(V864,Type!C:E, 2, 0)&amp;".png")),"")</f>
        <v/>
      </c>
      <c r="N864" s="59" t="str">
        <f>ifna(IMAGE("https://pokejungle.net/sprites/typeico/"&amp;lower(VLookup(V864,Type!C:E, 3, 0)&amp;".png")),"")</f>
        <v/>
      </c>
      <c r="O864" s="60"/>
      <c r="P864" s="60"/>
      <c r="Q864" s="61" t="str">
        <f>ifna(VLookup(V864, Dex!F:K, 3, 0),"")</f>
        <v/>
      </c>
      <c r="R864" s="61" t="str">
        <f>ifna(VLookup(V864, Dex!F:K, 4, 0),"")</f>
        <v/>
      </c>
      <c r="S864" s="62" t="str">
        <f>ifna(VLookup(V864, Dex!F:K, 5, 0),"")</f>
        <v/>
      </c>
      <c r="T864" s="61" t="str">
        <f>ifna(VLookup(V864, Dex!F:K, 6, 0),"")</f>
        <v>B212</v>
      </c>
      <c r="U864" s="63">
        <f>ifna(VLookup(V864, Dex!F:L, 7, 0),"")</f>
        <v>217</v>
      </c>
      <c r="V864" s="60" t="str">
        <f t="shared" si="1"/>
        <v>fennekin</v>
      </c>
    </row>
    <row r="865" ht="31.5" customHeight="1">
      <c r="A865" s="42">
        <v>864.0</v>
      </c>
      <c r="B865" s="42">
        <v>2.0</v>
      </c>
      <c r="C865" s="42">
        <v>1.0</v>
      </c>
      <c r="D865" s="42">
        <v>5.0</v>
      </c>
      <c r="E865" s="42">
        <v>1.0</v>
      </c>
      <c r="F865" s="42">
        <v>5.0</v>
      </c>
      <c r="G865" s="43" t="str">
        <f>ifna(VLookup(V865,Shiny!B:C, 2, 0),"")</f>
        <v/>
      </c>
      <c r="H865" s="64" t="s">
        <v>792</v>
      </c>
      <c r="I865" s="65">
        <v>654.0</v>
      </c>
      <c r="J865" s="47">
        <f>IFNA(VLOOKUP(V865,'Imported Index'!A:B,2,0),1)</f>
        <v>1</v>
      </c>
      <c r="K865" s="44"/>
      <c r="L865" s="44"/>
      <c r="M865" s="48" t="str">
        <f>ifna(IMAGE("https://pokejungle.net/sprites/typeico/"&amp;lower(VLookup(V865,Type!C:E, 2, 0)&amp;".png")),"")</f>
        <v/>
      </c>
      <c r="N865" s="48" t="str">
        <f>ifna(IMAGE("https://pokejungle.net/sprites/typeico/"&amp;lower(VLookup(V865,Type!C:E, 3, 0)&amp;".png")),"")</f>
        <v/>
      </c>
      <c r="O865" s="66"/>
      <c r="P865" s="66"/>
      <c r="Q865" s="49" t="str">
        <f>ifna(VLookup(V865, Dex!F:K, 3, 0),"")</f>
        <v/>
      </c>
      <c r="R865" s="49" t="str">
        <f>ifna(VLookup(V865, Dex!F:K, 4, 0),"")</f>
        <v/>
      </c>
      <c r="S865" s="50" t="str">
        <f>ifna(VLookup(V865, Dex!F:K, 5, 0),"")</f>
        <v/>
      </c>
      <c r="T865" s="49" t="str">
        <f>ifna(VLookup(V865, Dex!F:K, 6, 0),"")</f>
        <v>B213</v>
      </c>
      <c r="U865" s="51">
        <f>ifna(VLookup(V865, Dex!F:L, 7, 0),"")</f>
        <v>218</v>
      </c>
      <c r="V865" s="66" t="str">
        <f t="shared" si="1"/>
        <v>braixen</v>
      </c>
    </row>
    <row r="866" ht="31.5" customHeight="1">
      <c r="A866" s="52">
        <v>865.0</v>
      </c>
      <c r="B866" s="52">
        <v>2.0</v>
      </c>
      <c r="C866" s="52">
        <v>1.0</v>
      </c>
      <c r="D866" s="52">
        <v>6.0</v>
      </c>
      <c r="E866" s="52">
        <v>1.0</v>
      </c>
      <c r="F866" s="52">
        <v>6.0</v>
      </c>
      <c r="G866" s="53" t="str">
        <f>ifna(VLookup(V866,Shiny!B:C, 2, 0),"")</f>
        <v/>
      </c>
      <c r="H866" s="54" t="s">
        <v>793</v>
      </c>
      <c r="I866" s="55">
        <v>655.0</v>
      </c>
      <c r="J866" s="56">
        <f>IFNA(VLOOKUP(V866,'Imported Index'!A:B,2,0),1)</f>
        <v>1</v>
      </c>
      <c r="K866" s="58"/>
      <c r="L866" s="58"/>
      <c r="M866" s="59" t="str">
        <f>ifna(IMAGE("https://pokejungle.net/sprites/typeico/"&amp;lower(VLookup(V866,Type!C:E, 2, 0)&amp;".png")),"")</f>
        <v/>
      </c>
      <c r="N866" s="59" t="str">
        <f>ifna(IMAGE("https://pokejungle.net/sprites/typeico/"&amp;lower(VLookup(V866,Type!C:E, 3, 0)&amp;".png")),"")</f>
        <v/>
      </c>
      <c r="O866" s="60"/>
      <c r="P866" s="60"/>
      <c r="Q866" s="61" t="str">
        <f>ifna(VLookup(V866, Dex!F:K, 3, 0),"")</f>
        <v/>
      </c>
      <c r="R866" s="61" t="str">
        <f>ifna(VLookup(V866, Dex!F:K, 4, 0),"")</f>
        <v/>
      </c>
      <c r="S866" s="62" t="str">
        <f>ifna(VLookup(V866, Dex!F:K, 5, 0),"")</f>
        <v/>
      </c>
      <c r="T866" s="61" t="str">
        <f>ifna(VLookup(V866, Dex!F:K, 6, 0),"")</f>
        <v>B214</v>
      </c>
      <c r="U866" s="63">
        <f>ifna(VLookup(V866, Dex!F:L, 7, 0),"")</f>
        <v>219</v>
      </c>
      <c r="V866" s="60" t="str">
        <f t="shared" si="1"/>
        <v>delphox</v>
      </c>
    </row>
    <row r="867" ht="31.5" customHeight="1">
      <c r="A867" s="42">
        <v>866.0</v>
      </c>
      <c r="B867" s="42">
        <v>2.0</v>
      </c>
      <c r="C867" s="42">
        <v>1.0</v>
      </c>
      <c r="D867" s="42">
        <v>7.0</v>
      </c>
      <c r="E867" s="42">
        <v>2.0</v>
      </c>
      <c r="F867" s="42">
        <v>1.0</v>
      </c>
      <c r="G867" s="43" t="str">
        <f>ifna(VLookup(V867,Shiny!B:C, 2, 0),"")</f>
        <v/>
      </c>
      <c r="H867" s="64" t="s">
        <v>794</v>
      </c>
      <c r="I867" s="65">
        <v>656.0</v>
      </c>
      <c r="J867" s="47">
        <f>IFNA(VLOOKUP(V867,'Imported Index'!A:B,2,0),1)</f>
        <v>1</v>
      </c>
      <c r="K867" s="44"/>
      <c r="L867" s="44"/>
      <c r="M867" s="48" t="str">
        <f>ifna(IMAGE("https://pokejungle.net/sprites/typeico/"&amp;lower(VLookup(V867,Type!C:E, 2, 0)&amp;".png")),"")</f>
        <v/>
      </c>
      <c r="N867" s="48" t="str">
        <f>ifna(IMAGE("https://pokejungle.net/sprites/typeico/"&amp;lower(VLookup(V867,Type!C:E, 3, 0)&amp;".png")),"")</f>
        <v/>
      </c>
      <c r="O867" s="66"/>
      <c r="P867" s="66"/>
      <c r="Q867" s="49" t="str">
        <f>ifna(VLookup(V867, Dex!F:K, 3, 0),"")</f>
        <v/>
      </c>
      <c r="R867" s="49" t="str">
        <f>ifna(VLookup(V867, Dex!F:K, 4, 0),"")</f>
        <v/>
      </c>
      <c r="S867" s="50" t="str">
        <f>ifna(VLookup(V867, Dex!F:K, 5, 0),"")</f>
        <v/>
      </c>
      <c r="T867" s="49" t="str">
        <f>ifna(VLookup(V867, Dex!F:K, 6, 0),"")</f>
        <v>B215</v>
      </c>
      <c r="U867" s="51">
        <f>ifna(VLookup(V867, Dex!F:L, 7, 0),"")</f>
        <v>209</v>
      </c>
      <c r="V867" s="66" t="str">
        <f t="shared" si="1"/>
        <v>froakie</v>
      </c>
    </row>
    <row r="868" ht="31.5" customHeight="1">
      <c r="A868" s="52">
        <v>867.0</v>
      </c>
      <c r="B868" s="52">
        <v>2.0</v>
      </c>
      <c r="C868" s="52">
        <v>1.0</v>
      </c>
      <c r="D868" s="52">
        <v>8.0</v>
      </c>
      <c r="E868" s="52">
        <v>2.0</v>
      </c>
      <c r="F868" s="52">
        <v>2.0</v>
      </c>
      <c r="G868" s="53" t="str">
        <f>ifna(VLookup(V868,Shiny!B:C, 2, 0),"")</f>
        <v/>
      </c>
      <c r="H868" s="54" t="s">
        <v>795</v>
      </c>
      <c r="I868" s="55">
        <v>657.0</v>
      </c>
      <c r="J868" s="56">
        <f>IFNA(VLOOKUP(V868,'Imported Index'!A:B,2,0),1)</f>
        <v>1</v>
      </c>
      <c r="K868" s="58"/>
      <c r="L868" s="58"/>
      <c r="M868" s="59" t="str">
        <f>ifna(IMAGE("https://pokejungle.net/sprites/typeico/"&amp;lower(VLookup(V868,Type!C:E, 2, 0)&amp;".png")),"")</f>
        <v/>
      </c>
      <c r="N868" s="59" t="str">
        <f>ifna(IMAGE("https://pokejungle.net/sprites/typeico/"&amp;lower(VLookup(V868,Type!C:E, 3, 0)&amp;".png")),"")</f>
        <v/>
      </c>
      <c r="O868" s="60"/>
      <c r="P868" s="60"/>
      <c r="Q868" s="61" t="str">
        <f>ifna(VLookup(V868, Dex!F:K, 3, 0),"")</f>
        <v/>
      </c>
      <c r="R868" s="61" t="str">
        <f>ifna(VLookup(V868, Dex!F:K, 4, 0),"")</f>
        <v/>
      </c>
      <c r="S868" s="62" t="str">
        <f>ifna(VLookup(V868, Dex!F:K, 5, 0),"")</f>
        <v/>
      </c>
      <c r="T868" s="61" t="str">
        <f>ifna(VLookup(V868, Dex!F:K, 6, 0),"")</f>
        <v>B216</v>
      </c>
      <c r="U868" s="63">
        <f>ifna(VLookup(V868, Dex!F:L, 7, 0),"")</f>
        <v>210</v>
      </c>
      <c r="V868" s="60" t="str">
        <f t="shared" si="1"/>
        <v>frogadier</v>
      </c>
    </row>
    <row r="869" ht="31.5" customHeight="1">
      <c r="A869" s="42">
        <v>868.0</v>
      </c>
      <c r="B869" s="42">
        <v>2.0</v>
      </c>
      <c r="C869" s="42">
        <v>1.0</v>
      </c>
      <c r="D869" s="42">
        <v>9.0</v>
      </c>
      <c r="E869" s="42">
        <v>2.0</v>
      </c>
      <c r="F869" s="42">
        <v>3.0</v>
      </c>
      <c r="G869" s="43" t="str">
        <f>ifna(VLookup(V869,Shiny!B:C, 2, 0),"")</f>
        <v/>
      </c>
      <c r="H869" s="64" t="s">
        <v>796</v>
      </c>
      <c r="I869" s="65">
        <v>658.0</v>
      </c>
      <c r="J869" s="47">
        <f>IFNA(VLOOKUP(V869,'Imported Index'!A:B,2,0),1)</f>
        <v>1</v>
      </c>
      <c r="K869" s="44"/>
      <c r="L869" s="44"/>
      <c r="M869" s="48" t="str">
        <f>ifna(IMAGE("https://pokejungle.net/sprites/typeico/"&amp;lower(VLookup(V869,Type!C:E, 2, 0)&amp;".png")),"")</f>
        <v/>
      </c>
      <c r="N869" s="48" t="str">
        <f>ifna(IMAGE("https://pokejungle.net/sprites/typeico/"&amp;lower(VLookup(V869,Type!C:E, 3, 0)&amp;".png")),"")</f>
        <v/>
      </c>
      <c r="O869" s="66"/>
      <c r="P869" s="66"/>
      <c r="Q869" s="49" t="str">
        <f>ifna(VLookup(V869, Dex!F:K, 3, 0),"")</f>
        <v/>
      </c>
      <c r="R869" s="49" t="str">
        <f>ifna(VLookup(V869, Dex!F:K, 4, 0),"")</f>
        <v/>
      </c>
      <c r="S869" s="50" t="str">
        <f>ifna(VLookup(V869, Dex!F:K, 5, 0),"")</f>
        <v/>
      </c>
      <c r="T869" s="49" t="str">
        <f>ifna(VLookup(V869, Dex!F:K, 6, 0),"")</f>
        <v>B217</v>
      </c>
      <c r="U869" s="51">
        <f>ifna(VLookup(V869, Dex!F:L, 7, 0),"")</f>
        <v>211</v>
      </c>
      <c r="V869" s="66" t="str">
        <f t="shared" si="1"/>
        <v>greninja</v>
      </c>
    </row>
    <row r="870" ht="31.5" customHeight="1">
      <c r="A870" s="52">
        <v>869.0</v>
      </c>
      <c r="B870" s="52">
        <v>2.0</v>
      </c>
      <c r="C870" s="52">
        <v>1.0</v>
      </c>
      <c r="D870" s="52">
        <v>10.0</v>
      </c>
      <c r="E870" s="52">
        <v>2.0</v>
      </c>
      <c r="F870" s="52">
        <v>4.0</v>
      </c>
      <c r="G870" s="53" t="str">
        <f>ifna(VLookup(V870,Shiny!B:C, 2, 0),"")</f>
        <v/>
      </c>
      <c r="H870" s="54" t="s">
        <v>797</v>
      </c>
      <c r="I870" s="55">
        <v>659.0</v>
      </c>
      <c r="J870" s="56">
        <f>IFNA(VLOOKUP(V870,'Imported Index'!A:B,2,0),1)</f>
        <v>1</v>
      </c>
      <c r="K870" s="58"/>
      <c r="L870" s="58"/>
      <c r="M870" s="59" t="str">
        <f>ifna(IMAGE("https://pokejungle.net/sprites/typeico/"&amp;lower(VLookup(V870,Type!C:E, 2, 0)&amp;".png")),"")</f>
        <v/>
      </c>
      <c r="N870" s="59" t="str">
        <f>ifna(IMAGE("https://pokejungle.net/sprites/typeico/"&amp;lower(VLookup(V870,Type!C:E, 3, 0)&amp;".png")),"")</f>
        <v/>
      </c>
      <c r="O870" s="60"/>
      <c r="P870" s="60"/>
      <c r="Q870" s="61">
        <f>ifna(VLookup(V870, Dex!F:K, 3, 0),"")</f>
        <v>48</v>
      </c>
      <c r="R870" s="61" t="str">
        <f>ifna(VLookup(V870, Dex!F:K, 4, 0),"")</f>
        <v/>
      </c>
      <c r="S870" s="62" t="str">
        <f>ifna(VLookup(V870, Dex!F:K, 5, 0),"")</f>
        <v/>
      </c>
      <c r="T870" s="61" t="str">
        <f>ifna(VLookup(V870, Dex!F:K, 6, 0),"")</f>
        <v/>
      </c>
      <c r="U870" s="63">
        <f>ifna(VLookup(V870, Dex!F:L, 7, 0),"")</f>
        <v>13</v>
      </c>
      <c r="V870" s="60" t="str">
        <f t="shared" si="1"/>
        <v>bunnelby</v>
      </c>
    </row>
    <row r="871" ht="31.5" customHeight="1">
      <c r="A871" s="42">
        <v>870.0</v>
      </c>
      <c r="B871" s="42">
        <v>2.0</v>
      </c>
      <c r="C871" s="42">
        <v>1.0</v>
      </c>
      <c r="D871" s="42">
        <v>11.0</v>
      </c>
      <c r="E871" s="42">
        <v>2.0</v>
      </c>
      <c r="F871" s="42">
        <v>5.0</v>
      </c>
      <c r="G871" s="43" t="str">
        <f>ifna(VLookup(V871,Shiny!B:C, 2, 0),"")</f>
        <v/>
      </c>
      <c r="H871" s="64" t="s">
        <v>798</v>
      </c>
      <c r="I871" s="65">
        <v>660.0</v>
      </c>
      <c r="J871" s="47">
        <f>IFNA(VLOOKUP(V871,'Imported Index'!A:B,2,0),1)</f>
        <v>1</v>
      </c>
      <c r="K871" s="44"/>
      <c r="L871" s="44"/>
      <c r="M871" s="48" t="str">
        <f>ifna(IMAGE("https://pokejungle.net/sprites/typeico/"&amp;lower(VLookup(V871,Type!C:E, 2, 0)&amp;".png")),"")</f>
        <v/>
      </c>
      <c r="N871" s="48" t="str">
        <f>ifna(IMAGE("https://pokejungle.net/sprites/typeico/"&amp;lower(VLookup(V871,Type!C:E, 3, 0)&amp;".png")),"")</f>
        <v/>
      </c>
      <c r="O871" s="66"/>
      <c r="P871" s="66"/>
      <c r="Q871" s="49">
        <f>ifna(VLookup(V871, Dex!F:K, 3, 0),"")</f>
        <v>49</v>
      </c>
      <c r="R871" s="49" t="str">
        <f>ifna(VLookup(V871, Dex!F:K, 4, 0),"")</f>
        <v/>
      </c>
      <c r="S871" s="50" t="str">
        <f>ifna(VLookup(V871, Dex!F:K, 5, 0),"")</f>
        <v/>
      </c>
      <c r="T871" s="49" t="str">
        <f>ifna(VLookup(V871, Dex!F:K, 6, 0),"")</f>
        <v/>
      </c>
      <c r="U871" s="51">
        <f>ifna(VLookup(V871, Dex!F:L, 7, 0),"")</f>
        <v>14</v>
      </c>
      <c r="V871" s="66" t="str">
        <f t="shared" si="1"/>
        <v>diggersby</v>
      </c>
    </row>
    <row r="872" ht="31.5" customHeight="1">
      <c r="A872" s="52">
        <v>871.0</v>
      </c>
      <c r="B872" s="52">
        <v>2.0</v>
      </c>
      <c r="C872" s="52">
        <v>1.0</v>
      </c>
      <c r="D872" s="52">
        <v>12.0</v>
      </c>
      <c r="E872" s="52">
        <v>2.0</v>
      </c>
      <c r="F872" s="52">
        <v>6.0</v>
      </c>
      <c r="G872" s="53" t="str">
        <f>ifna(VLookup(V872,Shiny!B:C, 2, 0),"")</f>
        <v/>
      </c>
      <c r="H872" s="54" t="s">
        <v>799</v>
      </c>
      <c r="I872" s="55">
        <v>661.0</v>
      </c>
      <c r="J872" s="56">
        <f>IFNA(VLOOKUP(V872,'Imported Index'!A:B,2,0),1)</f>
        <v>1</v>
      </c>
      <c r="K872" s="68"/>
      <c r="L872" s="58"/>
      <c r="M872" s="59" t="str">
        <f>ifna(IMAGE("https://pokejungle.net/sprites/typeico/"&amp;lower(VLookup(V872,Type!C:E, 2, 0)&amp;".png")),"")</f>
        <v/>
      </c>
      <c r="N872" s="59" t="str">
        <f>ifna(IMAGE("https://pokejungle.net/sprites/typeico/"&amp;lower(VLookup(V872,Type!C:E, 3, 0)&amp;".png")),"")</f>
        <v/>
      </c>
      <c r="O872" s="60"/>
      <c r="P872" s="60"/>
      <c r="Q872" s="61" t="str">
        <f>ifna(VLookup(V872, Dex!F:K, 3, 0),"")</f>
        <v>A022</v>
      </c>
      <c r="R872" s="61" t="str">
        <f>ifna(VLookup(V872, Dex!F:K, 4, 0),"")</f>
        <v/>
      </c>
      <c r="S872" s="62" t="str">
        <f>ifna(VLookup(V872, Dex!F:K, 5, 0),"")</f>
        <v/>
      </c>
      <c r="T872" s="61" t="str">
        <f>ifna(VLookup(V872, Dex!F:K, 6, 0),"")</f>
        <v>P019</v>
      </c>
      <c r="U872" s="63">
        <f>ifna(VLookup(V872, Dex!F:L, 7, 0),"")</f>
        <v>10</v>
      </c>
      <c r="V872" s="60" t="str">
        <f t="shared" si="1"/>
        <v>fletchling</v>
      </c>
    </row>
    <row r="873" ht="31.5" customHeight="1">
      <c r="A873" s="42">
        <v>872.0</v>
      </c>
      <c r="B873" s="42">
        <v>2.0</v>
      </c>
      <c r="C873" s="42">
        <v>1.0</v>
      </c>
      <c r="D873" s="42">
        <v>13.0</v>
      </c>
      <c r="E873" s="42">
        <v>3.0</v>
      </c>
      <c r="F873" s="42">
        <v>1.0</v>
      </c>
      <c r="G873" s="43" t="str">
        <f>ifna(VLookup(V873,Shiny!B:C, 2, 0),"")</f>
        <v/>
      </c>
      <c r="H873" s="64" t="s">
        <v>800</v>
      </c>
      <c r="I873" s="65">
        <v>662.0</v>
      </c>
      <c r="J873" s="47">
        <f>IFNA(VLOOKUP(V873,'Imported Index'!A:B,2,0),1)</f>
        <v>1</v>
      </c>
      <c r="K873" s="69"/>
      <c r="L873" s="44"/>
      <c r="M873" s="48" t="str">
        <f>ifna(IMAGE("https://pokejungle.net/sprites/typeico/"&amp;lower(VLookup(V873,Type!C:E, 2, 0)&amp;".png")),"")</f>
        <v/>
      </c>
      <c r="N873" s="48" t="str">
        <f>ifna(IMAGE("https://pokejungle.net/sprites/typeico/"&amp;lower(VLookup(V873,Type!C:E, 3, 0)&amp;".png")),"")</f>
        <v/>
      </c>
      <c r="O873" s="66"/>
      <c r="P873" s="66"/>
      <c r="Q873" s="49" t="str">
        <f>ifna(VLookup(V873, Dex!F:K, 3, 0),"")</f>
        <v>A023</v>
      </c>
      <c r="R873" s="49" t="str">
        <f>ifna(VLookup(V873, Dex!F:K, 4, 0),"")</f>
        <v/>
      </c>
      <c r="S873" s="50" t="str">
        <f>ifna(VLookup(V873, Dex!F:K, 5, 0),"")</f>
        <v/>
      </c>
      <c r="T873" s="49" t="str">
        <f>ifna(VLookup(V873, Dex!F:K, 6, 0),"")</f>
        <v>P020</v>
      </c>
      <c r="U873" s="51">
        <f>ifna(VLookup(V873, Dex!F:L, 7, 0),"")</f>
        <v>11</v>
      </c>
      <c r="V873" s="66" t="str">
        <f t="shared" si="1"/>
        <v>fletchinder</v>
      </c>
    </row>
    <row r="874" ht="31.5" customHeight="1">
      <c r="A874" s="52">
        <v>873.0</v>
      </c>
      <c r="B874" s="52">
        <v>2.0</v>
      </c>
      <c r="C874" s="52">
        <v>1.0</v>
      </c>
      <c r="D874" s="52">
        <v>14.0</v>
      </c>
      <c r="E874" s="52">
        <v>3.0</v>
      </c>
      <c r="F874" s="52">
        <v>2.0</v>
      </c>
      <c r="G874" s="53" t="str">
        <f>ifna(VLookup(V874,Shiny!B:C, 2, 0),"")</f>
        <v/>
      </c>
      <c r="H874" s="54" t="s">
        <v>801</v>
      </c>
      <c r="I874" s="55">
        <v>663.0</v>
      </c>
      <c r="J874" s="56">
        <f>IFNA(VLOOKUP(V874,'Imported Index'!A:B,2,0),1)</f>
        <v>1</v>
      </c>
      <c r="K874" s="68"/>
      <c r="L874" s="58"/>
      <c r="M874" s="59" t="str">
        <f>ifna(IMAGE("https://pokejungle.net/sprites/typeico/"&amp;lower(VLookup(V874,Type!C:E, 2, 0)&amp;".png")),"")</f>
        <v/>
      </c>
      <c r="N874" s="59" t="str">
        <f>ifna(IMAGE("https://pokejungle.net/sprites/typeico/"&amp;lower(VLookup(V874,Type!C:E, 3, 0)&amp;".png")),"")</f>
        <v/>
      </c>
      <c r="O874" s="60"/>
      <c r="P874" s="60"/>
      <c r="Q874" s="61" t="str">
        <f>ifna(VLookup(V874, Dex!F:K, 3, 0),"")</f>
        <v>A024</v>
      </c>
      <c r="R874" s="61" t="str">
        <f>ifna(VLookup(V874, Dex!F:K, 4, 0),"")</f>
        <v/>
      </c>
      <c r="S874" s="62" t="str">
        <f>ifna(VLookup(V874, Dex!F:K, 5, 0),"")</f>
        <v/>
      </c>
      <c r="T874" s="61" t="str">
        <f>ifna(VLookup(V874, Dex!F:K, 6, 0),"")</f>
        <v>P021</v>
      </c>
      <c r="U874" s="63">
        <f>ifna(VLookup(V874, Dex!F:L, 7, 0),"")</f>
        <v>12</v>
      </c>
      <c r="V874" s="60" t="str">
        <f t="shared" si="1"/>
        <v>talonflame</v>
      </c>
    </row>
    <row r="875" ht="31.5" customHeight="1">
      <c r="A875" s="42">
        <v>874.0</v>
      </c>
      <c r="B875" s="42">
        <v>2.0</v>
      </c>
      <c r="C875" s="42">
        <v>1.0</v>
      </c>
      <c r="D875" s="42">
        <v>15.0</v>
      </c>
      <c r="E875" s="42">
        <v>3.0</v>
      </c>
      <c r="F875" s="42">
        <v>3.0</v>
      </c>
      <c r="G875" s="43" t="str">
        <f>ifna(VLookup(V875,Shiny!B:C, 2, 0),"")</f>
        <v/>
      </c>
      <c r="H875" s="64" t="s">
        <v>802</v>
      </c>
      <c r="I875" s="65">
        <v>664.0</v>
      </c>
      <c r="J875" s="47">
        <f>IFNA(VLOOKUP(V875,'Imported Index'!A:B,2,0),1)</f>
        <v>1</v>
      </c>
      <c r="K875" s="69"/>
      <c r="L875" s="84"/>
      <c r="M875" s="48" t="str">
        <f>ifna(IMAGE("https://pokejungle.net/sprites/typeico/"&amp;lower(VLookup(V875,Type!C:E, 2, 0)&amp;".png")),"")</f>
        <v/>
      </c>
      <c r="N875" s="48" t="str">
        <f>ifna(IMAGE("https://pokejungle.net/sprites/typeico/"&amp;lower(VLookup(V875,Type!C:E, 3, 0)&amp;".png")),"")</f>
        <v/>
      </c>
      <c r="O875" s="66"/>
      <c r="P875" s="66"/>
      <c r="Q875" s="49" t="str">
        <f>ifna(VLookup(V875, Dex!F:K, 3, 0),"")</f>
        <v/>
      </c>
      <c r="R875" s="49" t="str">
        <f>ifna(VLookup(V875, Dex!F:K, 4, 0),"")</f>
        <v/>
      </c>
      <c r="S875" s="50" t="str">
        <f>ifna(VLookup(V875, Dex!F:K, 5, 0),"")</f>
        <v/>
      </c>
      <c r="T875" s="49" t="str">
        <f>ifna(VLookup(V875, Dex!F:K, 6, 0),"")</f>
        <v>P035</v>
      </c>
      <c r="U875" s="51">
        <f>ifna(VLookup(V875, Dex!F:L, 7, 0),"")</f>
        <v>15</v>
      </c>
      <c r="V875" s="66" t="str">
        <f t="shared" si="1"/>
        <v>scatterbug</v>
      </c>
    </row>
    <row r="876" ht="31.5" customHeight="1">
      <c r="A876" s="52">
        <v>875.0</v>
      </c>
      <c r="B876" s="85">
        <v>2.0</v>
      </c>
      <c r="C876" s="85">
        <v>1.0</v>
      </c>
      <c r="D876" s="85">
        <v>16.0</v>
      </c>
      <c r="E876" s="85">
        <v>3.0</v>
      </c>
      <c r="F876" s="85">
        <v>4.0</v>
      </c>
      <c r="G876" s="53" t="str">
        <f>ifna(VLookup(V876,Shiny!B:C, 2, 0),"")</f>
        <v/>
      </c>
      <c r="H876" s="54" t="s">
        <v>803</v>
      </c>
      <c r="I876" s="55">
        <v>665.0</v>
      </c>
      <c r="J876" s="56">
        <f>IFNA(VLOOKUP(V876,'Imported Index'!A:B,2,0),1)</f>
        <v>1</v>
      </c>
      <c r="K876" s="68"/>
      <c r="L876" s="58"/>
      <c r="M876" s="59" t="str">
        <f>ifna(IMAGE("https://pokejungle.net/sprites/typeico/"&amp;lower(VLookup(V876,Type!C:E, 2, 0)&amp;".png")),"")</f>
        <v/>
      </c>
      <c r="N876" s="59" t="str">
        <f>ifna(IMAGE("https://pokejungle.net/sprites/typeico/"&amp;lower(VLookup(V876,Type!C:E, 3, 0)&amp;".png")),"")</f>
        <v/>
      </c>
      <c r="O876" s="60"/>
      <c r="P876" s="60"/>
      <c r="Q876" s="61" t="str">
        <f>ifna(VLookup(V876, Dex!F:K, 3, 0),"")</f>
        <v/>
      </c>
      <c r="R876" s="61" t="str">
        <f>ifna(VLookup(V876, Dex!F:K, 4, 0),"")</f>
        <v/>
      </c>
      <c r="S876" s="62" t="str">
        <f>ifna(VLookup(V876, Dex!F:K, 5, 0),"")</f>
        <v/>
      </c>
      <c r="T876" s="61" t="str">
        <f>ifna(VLookup(V876, Dex!F:K, 6, 0),"")</f>
        <v>P036</v>
      </c>
      <c r="U876" s="63">
        <f>ifna(VLookup(V876, Dex!F:L, 7, 0),"")</f>
        <v>16</v>
      </c>
      <c r="V876" s="60" t="str">
        <f t="shared" si="1"/>
        <v>spewpa</v>
      </c>
    </row>
    <row r="877" ht="31.5" customHeight="1">
      <c r="A877" s="42">
        <v>876.0</v>
      </c>
      <c r="B877" s="86">
        <v>2.0</v>
      </c>
      <c r="C877" s="86">
        <v>1.0</v>
      </c>
      <c r="D877" s="86">
        <v>17.0</v>
      </c>
      <c r="E877" s="86">
        <v>3.0</v>
      </c>
      <c r="F877" s="86">
        <v>5.0</v>
      </c>
      <c r="G877" s="43" t="str">
        <f>ifna(VLookup(V877,Shiny!B:C, 2, 0),"")</f>
        <v/>
      </c>
      <c r="H877" s="64" t="s">
        <v>804</v>
      </c>
      <c r="I877" s="65">
        <v>666.0</v>
      </c>
      <c r="J877" s="47">
        <f>IFNA(VLOOKUP(V877,'Imported Index'!A:B,2,0),1)</f>
        <v>1</v>
      </c>
      <c r="K877" s="69"/>
      <c r="L877" s="84" t="s">
        <v>805</v>
      </c>
      <c r="M877" s="48" t="str">
        <f>ifna(IMAGE("https://pokejungle.net/sprites/typeico/"&amp;lower(VLookup(V877,Type!C:E, 2, 0)&amp;".png")),"")</f>
        <v/>
      </c>
      <c r="N877" s="48" t="str">
        <f>ifna(IMAGE("https://pokejungle.net/sprites/typeico/"&amp;lower(VLookup(V877,Type!C:E, 3, 0)&amp;".png")),"")</f>
        <v/>
      </c>
      <c r="O877" s="43"/>
      <c r="P877" s="66"/>
      <c r="Q877" s="49" t="str">
        <f>ifna(VLookup(V877, Dex!F:K, 3, 0),"")</f>
        <v/>
      </c>
      <c r="R877" s="49" t="str">
        <f>ifna(VLookup(V877, Dex!F:K, 4, 0),"")</f>
        <v/>
      </c>
      <c r="S877" s="50" t="str">
        <f>ifna(VLookup(V877, Dex!F:K, 5, 0),"")</f>
        <v/>
      </c>
      <c r="T877" s="49" t="str">
        <f>ifna(VLookup(V877, Dex!F:K, 6, 0),"")</f>
        <v>P037</v>
      </c>
      <c r="U877" s="51">
        <f>ifna(VLookup(V877, Dex!F:L, 7, 0),"")</f>
        <v>17</v>
      </c>
      <c r="V877" s="66" t="str">
        <f t="shared" si="1"/>
        <v>vivillon</v>
      </c>
    </row>
    <row r="878" ht="31.5" customHeight="1">
      <c r="A878" s="52">
        <v>877.0</v>
      </c>
      <c r="B878" s="85">
        <v>2.0</v>
      </c>
      <c r="C878" s="85">
        <v>1.0</v>
      </c>
      <c r="D878" s="85">
        <v>18.0</v>
      </c>
      <c r="E878" s="85">
        <v>3.0</v>
      </c>
      <c r="F878" s="85">
        <v>6.0</v>
      </c>
      <c r="G878" s="53" t="str">
        <f>ifna(VLookup(V878,Shiny!B:C, 2, 0),"")</f>
        <v/>
      </c>
      <c r="H878" s="54" t="s">
        <v>804</v>
      </c>
      <c r="I878" s="55">
        <v>666.0</v>
      </c>
      <c r="J878" s="56">
        <f>IFNA(VLOOKUP(V878,'Imported Index'!A:B,2,0),1)</f>
        <v>1</v>
      </c>
      <c r="K878" s="68"/>
      <c r="L878" s="83" t="s">
        <v>806</v>
      </c>
      <c r="M878" s="59" t="str">
        <f>ifna(IMAGE("https://pokejungle.net/sprites/typeico/"&amp;lower(VLookup(V878,Type!C:E, 2, 0)&amp;".png")),"")</f>
        <v/>
      </c>
      <c r="N878" s="59" t="str">
        <f>ifna(IMAGE("https://pokejungle.net/sprites/typeico/"&amp;lower(VLookup(V878,Type!C:E, 3, 0)&amp;".png")),"")</f>
        <v/>
      </c>
      <c r="O878" s="85">
        <v>-1.0</v>
      </c>
      <c r="P878" s="60"/>
      <c r="Q878" s="61" t="str">
        <f>ifna(VLookup(V878, Dex!F:K, 3, 0),"")</f>
        <v/>
      </c>
      <c r="R878" s="61" t="str">
        <f>ifna(VLookup(V878, Dex!F:K, 4, 0),"")</f>
        <v/>
      </c>
      <c r="S878" s="62" t="str">
        <f>ifna(VLookup(V878, Dex!F:K, 5, 0),"")</f>
        <v/>
      </c>
      <c r="T878" s="61" t="str">
        <f>ifna(VLookup(V878, Dex!F:K, 6, 0),"")</f>
        <v>P037</v>
      </c>
      <c r="U878" s="63">
        <f>ifna(VLookup(V878, Dex!F:L, 7, 0),"")</f>
        <v>17</v>
      </c>
      <c r="V878" s="60" t="str">
        <f t="shared" si="1"/>
        <v>vivillon-1</v>
      </c>
    </row>
    <row r="879" ht="31.5" customHeight="1">
      <c r="A879" s="42">
        <v>878.0</v>
      </c>
      <c r="B879" s="86">
        <v>2.0</v>
      </c>
      <c r="C879" s="86">
        <v>1.0</v>
      </c>
      <c r="D879" s="86">
        <v>19.0</v>
      </c>
      <c r="E879" s="86">
        <v>4.0</v>
      </c>
      <c r="F879" s="86">
        <v>1.0</v>
      </c>
      <c r="G879" s="43" t="str">
        <f>ifna(VLookup(V879,Shiny!B:C, 2, 0),"")</f>
        <v/>
      </c>
      <c r="H879" s="64" t="s">
        <v>804</v>
      </c>
      <c r="I879" s="65">
        <v>666.0</v>
      </c>
      <c r="J879" s="47">
        <f>IFNA(VLOOKUP(V879,'Imported Index'!A:B,2,0),1)</f>
        <v>1</v>
      </c>
      <c r="K879" s="69"/>
      <c r="L879" s="84" t="s">
        <v>807</v>
      </c>
      <c r="M879" s="48" t="str">
        <f>ifna(IMAGE("https://pokejungle.net/sprites/typeico/"&amp;lower(VLookup(V879,Type!C:E, 2, 0)&amp;".png")),"")</f>
        <v/>
      </c>
      <c r="N879" s="48" t="str">
        <f>ifna(IMAGE("https://pokejungle.net/sprites/typeico/"&amp;lower(VLookup(V879,Type!C:E, 3, 0)&amp;".png")),"")</f>
        <v/>
      </c>
      <c r="O879" s="86">
        <v>-2.0</v>
      </c>
      <c r="P879" s="66"/>
      <c r="Q879" s="49" t="str">
        <f>ifna(VLookup(V879, Dex!F:K, 3, 0),"")</f>
        <v/>
      </c>
      <c r="R879" s="49" t="str">
        <f>ifna(VLookup(V879, Dex!F:K, 4, 0),"")</f>
        <v/>
      </c>
      <c r="S879" s="50" t="str">
        <f>ifna(VLookup(V879, Dex!F:K, 5, 0),"")</f>
        <v/>
      </c>
      <c r="T879" s="49" t="str">
        <f>ifna(VLookup(V879, Dex!F:K, 6, 0),"")</f>
        <v>P037</v>
      </c>
      <c r="U879" s="51">
        <f>ifna(VLookup(V879, Dex!F:L, 7, 0),"")</f>
        <v>17</v>
      </c>
      <c r="V879" s="66" t="str">
        <f t="shared" si="1"/>
        <v>vivillon-2</v>
      </c>
    </row>
    <row r="880" ht="31.5" customHeight="1">
      <c r="A880" s="52">
        <v>879.0</v>
      </c>
      <c r="B880" s="85">
        <v>2.0</v>
      </c>
      <c r="C880" s="85">
        <v>1.0</v>
      </c>
      <c r="D880" s="85">
        <v>20.0</v>
      </c>
      <c r="E880" s="85">
        <v>4.0</v>
      </c>
      <c r="F880" s="85">
        <v>2.0</v>
      </c>
      <c r="G880" s="53" t="str">
        <f>ifna(VLookup(V880,Shiny!B:C, 2, 0),"")</f>
        <v/>
      </c>
      <c r="H880" s="54" t="s">
        <v>804</v>
      </c>
      <c r="I880" s="55">
        <v>666.0</v>
      </c>
      <c r="J880" s="56">
        <f>IFNA(VLOOKUP(V880,'Imported Index'!A:B,2,0),1)</f>
        <v>1</v>
      </c>
      <c r="K880" s="68"/>
      <c r="L880" s="83" t="s">
        <v>808</v>
      </c>
      <c r="M880" s="59" t="str">
        <f>ifna(IMAGE("https://pokejungle.net/sprites/typeico/"&amp;lower(VLookup(V880,Type!C:E, 2, 0)&amp;".png")),"")</f>
        <v/>
      </c>
      <c r="N880" s="59" t="str">
        <f>ifna(IMAGE("https://pokejungle.net/sprites/typeico/"&amp;lower(VLookup(V880,Type!C:E, 3, 0)&amp;".png")),"")</f>
        <v/>
      </c>
      <c r="O880" s="85">
        <v>-3.0</v>
      </c>
      <c r="P880" s="60"/>
      <c r="Q880" s="61" t="str">
        <f>ifna(VLookup(V880, Dex!F:K, 3, 0),"")</f>
        <v/>
      </c>
      <c r="R880" s="61" t="str">
        <f>ifna(VLookup(V880, Dex!F:K, 4, 0),"")</f>
        <v/>
      </c>
      <c r="S880" s="62" t="str">
        <f>ifna(VLookup(V880, Dex!F:K, 5, 0),"")</f>
        <v/>
      </c>
      <c r="T880" s="61" t="str">
        <f>ifna(VLookup(V880, Dex!F:K, 6, 0),"")</f>
        <v>P037</v>
      </c>
      <c r="U880" s="63">
        <f>ifna(VLookup(V880, Dex!F:L, 7, 0),"")</f>
        <v>17</v>
      </c>
      <c r="V880" s="60" t="str">
        <f t="shared" si="1"/>
        <v>vivillon-3</v>
      </c>
    </row>
    <row r="881" ht="31.5" customHeight="1">
      <c r="A881" s="42">
        <v>880.0</v>
      </c>
      <c r="B881" s="86">
        <v>2.0</v>
      </c>
      <c r="C881" s="86">
        <v>1.0</v>
      </c>
      <c r="D881" s="86">
        <v>21.0</v>
      </c>
      <c r="E881" s="86">
        <v>4.0</v>
      </c>
      <c r="F881" s="86">
        <v>3.0</v>
      </c>
      <c r="G881" s="43" t="str">
        <f>ifna(VLookup(V881,Shiny!B:C, 2, 0),"")</f>
        <v/>
      </c>
      <c r="H881" s="64" t="s">
        <v>804</v>
      </c>
      <c r="I881" s="65">
        <v>666.0</v>
      </c>
      <c r="J881" s="47">
        <f>IFNA(VLOOKUP(V881,'Imported Index'!A:B,2,0),1)</f>
        <v>1</v>
      </c>
      <c r="K881" s="69"/>
      <c r="L881" s="84" t="s">
        <v>809</v>
      </c>
      <c r="M881" s="48" t="str">
        <f>ifna(IMAGE("https://pokejungle.net/sprites/typeico/"&amp;lower(VLookup(V881,Type!C:E, 2, 0)&amp;".png")),"")</f>
        <v/>
      </c>
      <c r="N881" s="48" t="str">
        <f>ifna(IMAGE("https://pokejungle.net/sprites/typeico/"&amp;lower(VLookup(V881,Type!C:E, 3, 0)&amp;".png")),"")</f>
        <v/>
      </c>
      <c r="O881" s="86">
        <v>-4.0</v>
      </c>
      <c r="P881" s="66"/>
      <c r="Q881" s="49" t="str">
        <f>ifna(VLookup(V881, Dex!F:K, 3, 0),"")</f>
        <v/>
      </c>
      <c r="R881" s="49" t="str">
        <f>ifna(VLookup(V881, Dex!F:K, 4, 0),"")</f>
        <v/>
      </c>
      <c r="S881" s="50" t="str">
        <f>ifna(VLookup(V881, Dex!F:K, 5, 0),"")</f>
        <v/>
      </c>
      <c r="T881" s="49" t="str">
        <f>ifna(VLookup(V881, Dex!F:K, 6, 0),"")</f>
        <v>P037</v>
      </c>
      <c r="U881" s="51">
        <f>ifna(VLookup(V881, Dex!F:L, 7, 0),"")</f>
        <v>17</v>
      </c>
      <c r="V881" s="66" t="str">
        <f t="shared" si="1"/>
        <v>vivillon-4</v>
      </c>
    </row>
    <row r="882" ht="31.5" customHeight="1">
      <c r="A882" s="52">
        <v>881.0</v>
      </c>
      <c r="B882" s="85">
        <v>2.0</v>
      </c>
      <c r="C882" s="85">
        <v>1.0</v>
      </c>
      <c r="D882" s="85">
        <v>22.0</v>
      </c>
      <c r="E882" s="85">
        <v>4.0</v>
      </c>
      <c r="F882" s="85">
        <v>4.0</v>
      </c>
      <c r="G882" s="53" t="str">
        <f>ifna(VLookup(V882,Shiny!B:C, 2, 0),"")</f>
        <v/>
      </c>
      <c r="H882" s="54" t="s">
        <v>804</v>
      </c>
      <c r="I882" s="55">
        <v>666.0</v>
      </c>
      <c r="J882" s="56">
        <f>IFNA(VLOOKUP(V882,'Imported Index'!A:B,2,0),1)</f>
        <v>1</v>
      </c>
      <c r="K882" s="68"/>
      <c r="L882" s="83" t="s">
        <v>810</v>
      </c>
      <c r="M882" s="59" t="str">
        <f>ifna(IMAGE("https://pokejungle.net/sprites/typeico/"&amp;lower(VLookup(V882,Type!C:E, 2, 0)&amp;".png")),"")</f>
        <v/>
      </c>
      <c r="N882" s="59" t="str">
        <f>ifna(IMAGE("https://pokejungle.net/sprites/typeico/"&amp;lower(VLookup(V882,Type!C:E, 3, 0)&amp;".png")),"")</f>
        <v/>
      </c>
      <c r="O882" s="85">
        <v>-5.0</v>
      </c>
      <c r="P882" s="60"/>
      <c r="Q882" s="61" t="str">
        <f>ifna(VLookup(V882, Dex!F:K, 3, 0),"")</f>
        <v/>
      </c>
      <c r="R882" s="61" t="str">
        <f>ifna(VLookup(V882, Dex!F:K, 4, 0),"")</f>
        <v/>
      </c>
      <c r="S882" s="62" t="str">
        <f>ifna(VLookup(V882, Dex!F:K, 5, 0),"")</f>
        <v/>
      </c>
      <c r="T882" s="61" t="str">
        <f>ifna(VLookup(V882, Dex!F:K, 6, 0),"")</f>
        <v>P037</v>
      </c>
      <c r="U882" s="63">
        <f>ifna(VLookup(V882, Dex!F:L, 7, 0),"")</f>
        <v>17</v>
      </c>
      <c r="V882" s="60" t="str">
        <f t="shared" si="1"/>
        <v>vivillon-5</v>
      </c>
    </row>
    <row r="883" ht="31.5" customHeight="1">
      <c r="A883" s="42">
        <v>882.0</v>
      </c>
      <c r="B883" s="86">
        <v>2.0</v>
      </c>
      <c r="C883" s="86">
        <v>1.0</v>
      </c>
      <c r="D883" s="86">
        <v>23.0</v>
      </c>
      <c r="E883" s="86">
        <v>4.0</v>
      </c>
      <c r="F883" s="86">
        <v>5.0</v>
      </c>
      <c r="G883" s="43" t="str">
        <f>ifna(VLookup(V883,Shiny!B:C, 2, 0),"")</f>
        <v/>
      </c>
      <c r="H883" s="64" t="s">
        <v>804</v>
      </c>
      <c r="I883" s="65">
        <v>666.0</v>
      </c>
      <c r="J883" s="47">
        <f>IFNA(VLOOKUP(V883,'Imported Index'!A:B,2,0),1)</f>
        <v>1</v>
      </c>
      <c r="K883" s="69"/>
      <c r="L883" s="84" t="s">
        <v>811</v>
      </c>
      <c r="M883" s="48" t="str">
        <f>ifna(IMAGE("https://pokejungle.net/sprites/typeico/"&amp;lower(VLookup(V883,Type!C:E, 2, 0)&amp;".png")),"")</f>
        <v/>
      </c>
      <c r="N883" s="48" t="str">
        <f>ifna(IMAGE("https://pokejungle.net/sprites/typeico/"&amp;lower(VLookup(V883,Type!C:E, 3, 0)&amp;".png")),"")</f>
        <v/>
      </c>
      <c r="O883" s="86">
        <v>-6.0</v>
      </c>
      <c r="P883" s="66"/>
      <c r="Q883" s="49" t="str">
        <f>ifna(VLookup(V883, Dex!F:K, 3, 0),"")</f>
        <v/>
      </c>
      <c r="R883" s="49" t="str">
        <f>ifna(VLookup(V883, Dex!F:K, 4, 0),"")</f>
        <v/>
      </c>
      <c r="S883" s="50" t="str">
        <f>ifna(VLookup(V883, Dex!F:K, 5, 0),"")</f>
        <v/>
      </c>
      <c r="T883" s="49" t="str">
        <f>ifna(VLookup(V883, Dex!F:K, 6, 0),"")</f>
        <v>P037</v>
      </c>
      <c r="U883" s="51">
        <f>ifna(VLookup(V883, Dex!F:L, 7, 0),"")</f>
        <v>17</v>
      </c>
      <c r="V883" s="66" t="str">
        <f t="shared" si="1"/>
        <v>vivillon-6</v>
      </c>
    </row>
    <row r="884" ht="31.5" customHeight="1">
      <c r="A884" s="52">
        <v>883.0</v>
      </c>
      <c r="B884" s="85">
        <v>2.0</v>
      </c>
      <c r="C884" s="85">
        <v>1.0</v>
      </c>
      <c r="D884" s="85">
        <v>24.0</v>
      </c>
      <c r="E884" s="85">
        <v>4.0</v>
      </c>
      <c r="F884" s="85">
        <v>6.0</v>
      </c>
      <c r="G884" s="53" t="str">
        <f>ifna(VLookup(V884,Shiny!B:C, 2, 0),"")</f>
        <v/>
      </c>
      <c r="H884" s="54" t="s">
        <v>804</v>
      </c>
      <c r="I884" s="55">
        <v>666.0</v>
      </c>
      <c r="J884" s="56">
        <f>IFNA(VLOOKUP(V884,'Imported Index'!A:B,2,0),1)</f>
        <v>1</v>
      </c>
      <c r="K884" s="68"/>
      <c r="L884" s="83" t="s">
        <v>812</v>
      </c>
      <c r="M884" s="59" t="str">
        <f>ifna(IMAGE("https://pokejungle.net/sprites/typeico/"&amp;lower(VLookup(V884,Type!C:E, 2, 0)&amp;".png")),"")</f>
        <v/>
      </c>
      <c r="N884" s="59" t="str">
        <f>ifna(IMAGE("https://pokejungle.net/sprites/typeico/"&amp;lower(VLookup(V884,Type!C:E, 3, 0)&amp;".png")),"")</f>
        <v/>
      </c>
      <c r="O884" s="85">
        <v>-7.0</v>
      </c>
      <c r="P884" s="60"/>
      <c r="Q884" s="61" t="str">
        <f>ifna(VLookup(V884, Dex!F:K, 3, 0),"")</f>
        <v/>
      </c>
      <c r="R884" s="61" t="str">
        <f>ifna(VLookup(V884, Dex!F:K, 4, 0),"")</f>
        <v/>
      </c>
      <c r="S884" s="62" t="str">
        <f>ifna(VLookup(V884, Dex!F:K, 5, 0),"")</f>
        <v/>
      </c>
      <c r="T884" s="61" t="str">
        <f>ifna(VLookup(V884, Dex!F:K, 6, 0),"")</f>
        <v>P037</v>
      </c>
      <c r="U884" s="63">
        <f>ifna(VLookup(V884, Dex!F:L, 7, 0),"")</f>
        <v>17</v>
      </c>
      <c r="V884" s="60" t="str">
        <f t="shared" si="1"/>
        <v>vivillon-7</v>
      </c>
    </row>
    <row r="885" ht="31.5" customHeight="1">
      <c r="A885" s="42">
        <v>884.0</v>
      </c>
      <c r="B885" s="86">
        <v>2.0</v>
      </c>
      <c r="C885" s="86">
        <v>1.0</v>
      </c>
      <c r="D885" s="86">
        <v>25.0</v>
      </c>
      <c r="E885" s="86">
        <v>5.0</v>
      </c>
      <c r="F885" s="86">
        <v>1.0</v>
      </c>
      <c r="G885" s="43" t="str">
        <f>ifna(VLookup(V885,Shiny!B:C, 2, 0),"")</f>
        <v/>
      </c>
      <c r="H885" s="64" t="s">
        <v>804</v>
      </c>
      <c r="I885" s="65">
        <v>666.0</v>
      </c>
      <c r="J885" s="47">
        <f>IFNA(VLOOKUP(V885,'Imported Index'!A:B,2,0),1)</f>
        <v>1</v>
      </c>
      <c r="K885" s="69"/>
      <c r="L885" s="84" t="s">
        <v>813</v>
      </c>
      <c r="M885" s="48" t="str">
        <f>ifna(IMAGE("https://pokejungle.net/sprites/typeico/"&amp;lower(VLookup(V885,Type!C:E, 2, 0)&amp;".png")),"")</f>
        <v/>
      </c>
      <c r="N885" s="48" t="str">
        <f>ifna(IMAGE("https://pokejungle.net/sprites/typeico/"&amp;lower(VLookup(V885,Type!C:E, 3, 0)&amp;".png")),"")</f>
        <v/>
      </c>
      <c r="O885" s="86">
        <v>-8.0</v>
      </c>
      <c r="P885" s="66"/>
      <c r="Q885" s="49" t="str">
        <f>ifna(VLookup(V885, Dex!F:K, 3, 0),"")</f>
        <v/>
      </c>
      <c r="R885" s="49" t="str">
        <f>ifna(VLookup(V885, Dex!F:K, 4, 0),"")</f>
        <v/>
      </c>
      <c r="S885" s="50" t="str">
        <f>ifna(VLookup(V885, Dex!F:K, 5, 0),"")</f>
        <v/>
      </c>
      <c r="T885" s="49" t="str">
        <f>ifna(VLookup(V885, Dex!F:K, 6, 0),"")</f>
        <v>P037</v>
      </c>
      <c r="U885" s="51">
        <f>ifna(VLookup(V885, Dex!F:L, 7, 0),"")</f>
        <v>17</v>
      </c>
      <c r="V885" s="66" t="str">
        <f t="shared" si="1"/>
        <v>vivillon-8</v>
      </c>
    </row>
    <row r="886" ht="31.5" customHeight="1">
      <c r="A886" s="52">
        <v>885.0</v>
      </c>
      <c r="B886" s="85">
        <v>2.0</v>
      </c>
      <c r="C886" s="85">
        <v>1.0</v>
      </c>
      <c r="D886" s="85">
        <v>26.0</v>
      </c>
      <c r="E886" s="85">
        <v>5.0</v>
      </c>
      <c r="F886" s="85">
        <v>2.0</v>
      </c>
      <c r="G886" s="53" t="str">
        <f>ifna(VLookup(V886,Shiny!B:C, 2, 0),"")</f>
        <v/>
      </c>
      <c r="H886" s="54" t="s">
        <v>804</v>
      </c>
      <c r="I886" s="55">
        <v>666.0</v>
      </c>
      <c r="J886" s="56">
        <f>IFNA(VLOOKUP(V886,'Imported Index'!A:B,2,0),1)</f>
        <v>1</v>
      </c>
      <c r="K886" s="68"/>
      <c r="L886" s="83" t="s">
        <v>814</v>
      </c>
      <c r="M886" s="59" t="str">
        <f>ifna(IMAGE("https://pokejungle.net/sprites/typeico/"&amp;lower(VLookup(V886,Type!C:E, 2, 0)&amp;".png")),"")</f>
        <v/>
      </c>
      <c r="N886" s="59" t="str">
        <f>ifna(IMAGE("https://pokejungle.net/sprites/typeico/"&amp;lower(VLookup(V886,Type!C:E, 3, 0)&amp;".png")),"")</f>
        <v/>
      </c>
      <c r="O886" s="85">
        <v>-9.0</v>
      </c>
      <c r="P886" s="60"/>
      <c r="Q886" s="61" t="str">
        <f>ifna(VLookup(V886, Dex!F:K, 3, 0),"")</f>
        <v/>
      </c>
      <c r="R886" s="61" t="str">
        <f>ifna(VLookup(V886, Dex!F:K, 4, 0),"")</f>
        <v/>
      </c>
      <c r="S886" s="62" t="str">
        <f>ifna(VLookup(V886, Dex!F:K, 5, 0),"")</f>
        <v/>
      </c>
      <c r="T886" s="61" t="str">
        <f>ifna(VLookup(V886, Dex!F:K, 6, 0),"")</f>
        <v>P037</v>
      </c>
      <c r="U886" s="63">
        <f>ifna(VLookup(V886, Dex!F:L, 7, 0),"")</f>
        <v>17</v>
      </c>
      <c r="V886" s="60" t="str">
        <f t="shared" si="1"/>
        <v>vivillon-9</v>
      </c>
    </row>
    <row r="887" ht="31.5" customHeight="1">
      <c r="A887" s="42">
        <v>886.0</v>
      </c>
      <c r="B887" s="86">
        <v>2.0</v>
      </c>
      <c r="C887" s="86">
        <v>1.0</v>
      </c>
      <c r="D887" s="86">
        <v>27.0</v>
      </c>
      <c r="E887" s="86">
        <v>5.0</v>
      </c>
      <c r="F887" s="86">
        <v>3.0</v>
      </c>
      <c r="G887" s="43" t="str">
        <f>ifna(VLookup(V887,Shiny!B:C, 2, 0),"")</f>
        <v/>
      </c>
      <c r="H887" s="64" t="s">
        <v>804</v>
      </c>
      <c r="I887" s="65">
        <v>666.0</v>
      </c>
      <c r="J887" s="47">
        <f>IFNA(VLOOKUP(V887,'Imported Index'!A:B,2,0),1)</f>
        <v>1</v>
      </c>
      <c r="K887" s="69"/>
      <c r="L887" s="84" t="s">
        <v>815</v>
      </c>
      <c r="M887" s="48" t="str">
        <f>ifna(IMAGE("https://pokejungle.net/sprites/typeico/"&amp;lower(VLookup(V887,Type!C:E, 2, 0)&amp;".png")),"")</f>
        <v/>
      </c>
      <c r="N887" s="48" t="str">
        <f>ifna(IMAGE("https://pokejungle.net/sprites/typeico/"&amp;lower(VLookup(V887,Type!C:E, 3, 0)&amp;".png")),"")</f>
        <v/>
      </c>
      <c r="O887" s="86">
        <v>-10.0</v>
      </c>
      <c r="P887" s="66"/>
      <c r="Q887" s="49" t="str">
        <f>ifna(VLookup(V887, Dex!F:K, 3, 0),"")</f>
        <v/>
      </c>
      <c r="R887" s="49" t="str">
        <f>ifna(VLookup(V887, Dex!F:K, 4, 0),"")</f>
        <v/>
      </c>
      <c r="S887" s="50" t="str">
        <f>ifna(VLookup(V887, Dex!F:K, 5, 0),"")</f>
        <v/>
      </c>
      <c r="T887" s="49" t="str">
        <f>ifna(VLookup(V887, Dex!F:K, 6, 0),"")</f>
        <v>P037</v>
      </c>
      <c r="U887" s="51">
        <f>ifna(VLookup(V887, Dex!F:L, 7, 0),"")</f>
        <v>17</v>
      </c>
      <c r="V887" s="66" t="str">
        <f t="shared" si="1"/>
        <v>vivillon-10</v>
      </c>
    </row>
    <row r="888" ht="31.5" customHeight="1">
      <c r="A888" s="52">
        <v>887.0</v>
      </c>
      <c r="B888" s="85">
        <v>2.0</v>
      </c>
      <c r="C888" s="85">
        <v>1.0</v>
      </c>
      <c r="D888" s="85">
        <v>28.0</v>
      </c>
      <c r="E888" s="85">
        <v>5.0</v>
      </c>
      <c r="F888" s="85">
        <v>4.0</v>
      </c>
      <c r="G888" s="53" t="str">
        <f>ifna(VLookup(V888,Shiny!B:C, 2, 0),"")</f>
        <v/>
      </c>
      <c r="H888" s="54" t="s">
        <v>804</v>
      </c>
      <c r="I888" s="55">
        <v>666.0</v>
      </c>
      <c r="J888" s="56">
        <f>IFNA(VLOOKUP(V888,'Imported Index'!A:B,2,0),1)</f>
        <v>1</v>
      </c>
      <c r="K888" s="68"/>
      <c r="L888" s="83" t="s">
        <v>816</v>
      </c>
      <c r="M888" s="59" t="str">
        <f>ifna(IMAGE("https://pokejungle.net/sprites/typeico/"&amp;lower(VLookup(V888,Type!C:E, 2, 0)&amp;".png")),"")</f>
        <v/>
      </c>
      <c r="N888" s="59" t="str">
        <f>ifna(IMAGE("https://pokejungle.net/sprites/typeico/"&amp;lower(VLookup(V888,Type!C:E, 3, 0)&amp;".png")),"")</f>
        <v/>
      </c>
      <c r="O888" s="85">
        <v>-11.0</v>
      </c>
      <c r="P888" s="60"/>
      <c r="Q888" s="61" t="str">
        <f>ifna(VLookup(V888, Dex!F:K, 3, 0),"")</f>
        <v/>
      </c>
      <c r="R888" s="61" t="str">
        <f>ifna(VLookup(V888, Dex!F:K, 4, 0),"")</f>
        <v/>
      </c>
      <c r="S888" s="62" t="str">
        <f>ifna(VLookup(V888, Dex!F:K, 5, 0),"")</f>
        <v/>
      </c>
      <c r="T888" s="61" t="str">
        <f>ifna(VLookup(V888, Dex!F:K, 6, 0),"")</f>
        <v>P037</v>
      </c>
      <c r="U888" s="63">
        <f>ifna(VLookup(V888, Dex!F:L, 7, 0),"")</f>
        <v>17</v>
      </c>
      <c r="V888" s="60" t="str">
        <f t="shared" si="1"/>
        <v>vivillon-11</v>
      </c>
    </row>
    <row r="889" ht="31.5" customHeight="1">
      <c r="A889" s="42">
        <v>888.0</v>
      </c>
      <c r="B889" s="86">
        <v>2.0</v>
      </c>
      <c r="C889" s="86">
        <v>1.0</v>
      </c>
      <c r="D889" s="86">
        <v>29.0</v>
      </c>
      <c r="E889" s="86">
        <v>5.0</v>
      </c>
      <c r="F889" s="86">
        <v>5.0</v>
      </c>
      <c r="G889" s="43" t="str">
        <f>ifna(VLookup(V889,Shiny!B:C, 2, 0),"")</f>
        <v/>
      </c>
      <c r="H889" s="64" t="s">
        <v>804</v>
      </c>
      <c r="I889" s="65">
        <v>666.0</v>
      </c>
      <c r="J889" s="47">
        <f>IFNA(VLOOKUP(V889,'Imported Index'!A:B,2,0),1)</f>
        <v>1</v>
      </c>
      <c r="K889" s="69"/>
      <c r="L889" s="84" t="s">
        <v>817</v>
      </c>
      <c r="M889" s="48" t="str">
        <f>ifna(IMAGE("https://pokejungle.net/sprites/typeico/"&amp;lower(VLookup(V889,Type!C:E, 2, 0)&amp;".png")),"")</f>
        <v/>
      </c>
      <c r="N889" s="48" t="str">
        <f>ifna(IMAGE("https://pokejungle.net/sprites/typeico/"&amp;lower(VLookup(V889,Type!C:E, 3, 0)&amp;".png")),"")</f>
        <v/>
      </c>
      <c r="O889" s="86">
        <v>-12.0</v>
      </c>
      <c r="P889" s="66"/>
      <c r="Q889" s="49" t="str">
        <f>ifna(VLookup(V889, Dex!F:K, 3, 0),"")</f>
        <v/>
      </c>
      <c r="R889" s="49" t="str">
        <f>ifna(VLookup(V889, Dex!F:K, 4, 0),"")</f>
        <v/>
      </c>
      <c r="S889" s="50" t="str">
        <f>ifna(VLookup(V889, Dex!F:K, 5, 0),"")</f>
        <v/>
      </c>
      <c r="T889" s="49" t="str">
        <f>ifna(VLookup(V889, Dex!F:K, 6, 0),"")</f>
        <v>P037</v>
      </c>
      <c r="U889" s="51">
        <f>ifna(VLookup(V889, Dex!F:L, 7, 0),"")</f>
        <v>17</v>
      </c>
      <c r="V889" s="66" t="str">
        <f t="shared" si="1"/>
        <v>vivillon-12</v>
      </c>
    </row>
    <row r="890" ht="31.5" customHeight="1">
      <c r="A890" s="52">
        <v>889.0</v>
      </c>
      <c r="B890" s="85">
        <v>2.0</v>
      </c>
      <c r="C890" s="85">
        <v>1.0</v>
      </c>
      <c r="D890" s="85">
        <v>30.0</v>
      </c>
      <c r="E890" s="85">
        <v>5.0</v>
      </c>
      <c r="F890" s="85">
        <v>6.0</v>
      </c>
      <c r="G890" s="53" t="str">
        <f>ifna(VLookup(V890,Shiny!B:C, 2, 0),"")</f>
        <v/>
      </c>
      <c r="H890" s="54" t="s">
        <v>804</v>
      </c>
      <c r="I890" s="55">
        <v>666.0</v>
      </c>
      <c r="J890" s="56">
        <f>IFNA(VLOOKUP(V890,'Imported Index'!A:B,2,0),1)</f>
        <v>1</v>
      </c>
      <c r="K890" s="68"/>
      <c r="L890" s="83" t="s">
        <v>818</v>
      </c>
      <c r="M890" s="59" t="str">
        <f>ifna(IMAGE("https://pokejungle.net/sprites/typeico/"&amp;lower(VLookup(V890,Type!C:E, 2, 0)&amp;".png")),"")</f>
        <v/>
      </c>
      <c r="N890" s="59" t="str">
        <f>ifna(IMAGE("https://pokejungle.net/sprites/typeico/"&amp;lower(VLookup(V890,Type!C:E, 3, 0)&amp;".png")),"")</f>
        <v/>
      </c>
      <c r="O890" s="85">
        <v>-13.0</v>
      </c>
      <c r="P890" s="60"/>
      <c r="Q890" s="61" t="str">
        <f>ifna(VLookup(V890, Dex!F:K, 3, 0),"")</f>
        <v/>
      </c>
      <c r="R890" s="61" t="str">
        <f>ifna(VLookup(V890, Dex!F:K, 4, 0),"")</f>
        <v/>
      </c>
      <c r="S890" s="62" t="str">
        <f>ifna(VLookup(V890, Dex!F:K, 5, 0),"")</f>
        <v/>
      </c>
      <c r="T890" s="61" t="str">
        <f>ifna(VLookup(V890, Dex!F:K, 6, 0),"")</f>
        <v>P037</v>
      </c>
      <c r="U890" s="63">
        <f>ifna(VLookup(V890, Dex!F:L, 7, 0),"")</f>
        <v>17</v>
      </c>
      <c r="V890" s="60" t="str">
        <f t="shared" si="1"/>
        <v>vivillon-13</v>
      </c>
    </row>
    <row r="891" ht="31.5" customHeight="1">
      <c r="A891" s="42">
        <v>890.0</v>
      </c>
      <c r="B891" s="86">
        <v>2.0</v>
      </c>
      <c r="C891" s="86">
        <v>2.0</v>
      </c>
      <c r="D891" s="86">
        <v>1.0</v>
      </c>
      <c r="E891" s="86">
        <v>1.0</v>
      </c>
      <c r="F891" s="86">
        <v>1.0</v>
      </c>
      <c r="G891" s="43" t="str">
        <f>ifna(VLookup(V891,Shiny!B:C, 2, 0),"")</f>
        <v/>
      </c>
      <c r="H891" s="64" t="s">
        <v>804</v>
      </c>
      <c r="I891" s="65">
        <v>666.0</v>
      </c>
      <c r="J891" s="47">
        <f>IFNA(VLOOKUP(V891,'Imported Index'!A:B,2,0),1)</f>
        <v>1</v>
      </c>
      <c r="K891" s="69"/>
      <c r="L891" s="84" t="s">
        <v>819</v>
      </c>
      <c r="M891" s="48" t="str">
        <f>ifna(IMAGE("https://pokejungle.net/sprites/typeico/"&amp;lower(VLookup(V891,Type!C:E, 2, 0)&amp;".png")),"")</f>
        <v/>
      </c>
      <c r="N891" s="48" t="str">
        <f>ifna(IMAGE("https://pokejungle.net/sprites/typeico/"&amp;lower(VLookup(V891,Type!C:E, 3, 0)&amp;".png")),"")</f>
        <v/>
      </c>
      <c r="O891" s="86">
        <v>-14.0</v>
      </c>
      <c r="P891" s="66"/>
      <c r="Q891" s="49" t="str">
        <f>ifna(VLookup(V891, Dex!F:K, 3, 0),"")</f>
        <v/>
      </c>
      <c r="R891" s="49" t="str">
        <f>ifna(VLookup(V891, Dex!F:K, 4, 0),"")</f>
        <v/>
      </c>
      <c r="S891" s="50" t="str">
        <f>ifna(VLookup(V891, Dex!F:K, 5, 0),"")</f>
        <v/>
      </c>
      <c r="T891" s="49" t="str">
        <f>ifna(VLookup(V891, Dex!F:K, 6, 0),"")</f>
        <v>P037</v>
      </c>
      <c r="U891" s="51">
        <f>ifna(VLookup(V891, Dex!F:L, 7, 0),"")</f>
        <v>17</v>
      </c>
      <c r="V891" s="66" t="str">
        <f t="shared" si="1"/>
        <v>vivillon-14</v>
      </c>
    </row>
    <row r="892" ht="31.5" customHeight="1">
      <c r="A892" s="52">
        <v>891.0</v>
      </c>
      <c r="B892" s="85">
        <v>2.0</v>
      </c>
      <c r="C892" s="85">
        <v>2.0</v>
      </c>
      <c r="D892" s="85">
        <v>2.0</v>
      </c>
      <c r="E892" s="85">
        <v>1.0</v>
      </c>
      <c r="F892" s="85">
        <v>2.0</v>
      </c>
      <c r="G892" s="53" t="str">
        <f>ifna(VLookup(V892,Shiny!B:C, 2, 0),"")</f>
        <v/>
      </c>
      <c r="H892" s="54" t="s">
        <v>804</v>
      </c>
      <c r="I892" s="55">
        <v>666.0</v>
      </c>
      <c r="J892" s="56">
        <f>IFNA(VLOOKUP(V892,'Imported Index'!A:B,2,0),1)</f>
        <v>1</v>
      </c>
      <c r="K892" s="68"/>
      <c r="L892" s="83" t="s">
        <v>820</v>
      </c>
      <c r="M892" s="59" t="str">
        <f>ifna(IMAGE("https://pokejungle.net/sprites/typeico/"&amp;lower(VLookup(V892,Type!C:E, 2, 0)&amp;".png")),"")</f>
        <v/>
      </c>
      <c r="N892" s="59" t="str">
        <f>ifna(IMAGE("https://pokejungle.net/sprites/typeico/"&amp;lower(VLookup(V892,Type!C:E, 3, 0)&amp;".png")),"")</f>
        <v/>
      </c>
      <c r="O892" s="85">
        <v>-15.0</v>
      </c>
      <c r="P892" s="60"/>
      <c r="Q892" s="61" t="str">
        <f>ifna(VLookup(V892, Dex!F:K, 3, 0),"")</f>
        <v/>
      </c>
      <c r="R892" s="61" t="str">
        <f>ifna(VLookup(V892, Dex!F:K, 4, 0),"")</f>
        <v/>
      </c>
      <c r="S892" s="62" t="str">
        <f>ifna(VLookup(V892, Dex!F:K, 5, 0),"")</f>
        <v/>
      </c>
      <c r="T892" s="61" t="str">
        <f>ifna(VLookup(V892, Dex!F:K, 6, 0),"")</f>
        <v>P037</v>
      </c>
      <c r="U892" s="63">
        <f>ifna(VLookup(V892, Dex!F:L, 7, 0),"")</f>
        <v>17</v>
      </c>
      <c r="V892" s="60" t="str">
        <f t="shared" si="1"/>
        <v>vivillon-15</v>
      </c>
    </row>
    <row r="893" ht="31.5" customHeight="1">
      <c r="A893" s="42">
        <v>892.0</v>
      </c>
      <c r="B893" s="86">
        <v>2.0</v>
      </c>
      <c r="C893" s="86">
        <v>2.0</v>
      </c>
      <c r="D893" s="86">
        <v>3.0</v>
      </c>
      <c r="E893" s="86">
        <v>1.0</v>
      </c>
      <c r="F893" s="86">
        <v>3.0</v>
      </c>
      <c r="G893" s="43" t="str">
        <f>ifna(VLookup(V893,Shiny!B:C, 2, 0),"")</f>
        <v/>
      </c>
      <c r="H893" s="64" t="s">
        <v>804</v>
      </c>
      <c r="I893" s="65">
        <v>666.0</v>
      </c>
      <c r="J893" s="47">
        <f>IFNA(VLOOKUP(V893,'Imported Index'!A:B,2,0),1)</f>
        <v>1</v>
      </c>
      <c r="K893" s="69"/>
      <c r="L893" s="84" t="s">
        <v>821</v>
      </c>
      <c r="M893" s="48" t="str">
        <f>ifna(IMAGE("https://pokejungle.net/sprites/typeico/"&amp;lower(VLookup(V893,Type!C:E, 2, 0)&amp;".png")),"")</f>
        <v/>
      </c>
      <c r="N893" s="48" t="str">
        <f>ifna(IMAGE("https://pokejungle.net/sprites/typeico/"&amp;lower(VLookup(V893,Type!C:E, 3, 0)&amp;".png")),"")</f>
        <v/>
      </c>
      <c r="O893" s="86">
        <v>-16.0</v>
      </c>
      <c r="P893" s="66"/>
      <c r="Q893" s="49" t="str">
        <f>ifna(VLookup(V893, Dex!F:K, 3, 0),"")</f>
        <v/>
      </c>
      <c r="R893" s="49" t="str">
        <f>ifna(VLookup(V893, Dex!F:K, 4, 0),"")</f>
        <v/>
      </c>
      <c r="S893" s="50" t="str">
        <f>ifna(VLookup(V893, Dex!F:K, 5, 0),"")</f>
        <v/>
      </c>
      <c r="T893" s="49" t="str">
        <f>ifna(VLookup(V893, Dex!F:K, 6, 0),"")</f>
        <v>P037</v>
      </c>
      <c r="U893" s="51">
        <f>ifna(VLookup(V893, Dex!F:L, 7, 0),"")</f>
        <v>17</v>
      </c>
      <c r="V893" s="66" t="str">
        <f t="shared" si="1"/>
        <v>vivillon-16</v>
      </c>
    </row>
    <row r="894" ht="31.5" customHeight="1">
      <c r="A894" s="52">
        <v>893.0</v>
      </c>
      <c r="B894" s="85">
        <v>2.0</v>
      </c>
      <c r="C894" s="85">
        <v>2.0</v>
      </c>
      <c r="D894" s="85">
        <v>4.0</v>
      </c>
      <c r="E894" s="85">
        <v>1.0</v>
      </c>
      <c r="F894" s="85">
        <v>4.0</v>
      </c>
      <c r="G894" s="53" t="str">
        <f>ifna(VLookup(V894,Shiny!B:C, 2, 0),"")</f>
        <v/>
      </c>
      <c r="H894" s="54" t="s">
        <v>804</v>
      </c>
      <c r="I894" s="55">
        <v>666.0</v>
      </c>
      <c r="J894" s="56">
        <f>IFNA(VLOOKUP(V894,'Imported Index'!A:B,2,0),1)</f>
        <v>1</v>
      </c>
      <c r="K894" s="68"/>
      <c r="L894" s="83" t="s">
        <v>822</v>
      </c>
      <c r="M894" s="59" t="str">
        <f>ifna(IMAGE("https://pokejungle.net/sprites/typeico/"&amp;lower(VLookup(V894,Type!C:E, 2, 0)&amp;".png")),"")</f>
        <v/>
      </c>
      <c r="N894" s="59" t="str">
        <f>ifna(IMAGE("https://pokejungle.net/sprites/typeico/"&amp;lower(VLookup(V894,Type!C:E, 3, 0)&amp;".png")),"")</f>
        <v/>
      </c>
      <c r="O894" s="85">
        <v>-17.0</v>
      </c>
      <c r="P894" s="60"/>
      <c r="Q894" s="61" t="str">
        <f>ifna(VLookup(V894, Dex!F:K, 3, 0),"")</f>
        <v/>
      </c>
      <c r="R894" s="61" t="str">
        <f>ifna(VLookup(V894, Dex!F:K, 4, 0),"")</f>
        <v/>
      </c>
      <c r="S894" s="62" t="str">
        <f>ifna(VLookup(V894, Dex!F:K, 5, 0),"")</f>
        <v/>
      </c>
      <c r="T894" s="61" t="str">
        <f>ifna(VLookup(V894, Dex!F:K, 6, 0),"")</f>
        <v>P037</v>
      </c>
      <c r="U894" s="63">
        <f>ifna(VLookup(V894, Dex!F:L, 7, 0),"")</f>
        <v>17</v>
      </c>
      <c r="V894" s="60" t="str">
        <f t="shared" si="1"/>
        <v>vivillon-17</v>
      </c>
    </row>
    <row r="895" ht="31.5" customHeight="1">
      <c r="A895" s="42">
        <v>894.0</v>
      </c>
      <c r="B895" s="86">
        <v>2.0</v>
      </c>
      <c r="C895" s="86">
        <v>2.0</v>
      </c>
      <c r="D895" s="86">
        <v>5.0</v>
      </c>
      <c r="E895" s="86">
        <v>1.0</v>
      </c>
      <c r="F895" s="86">
        <v>5.0</v>
      </c>
      <c r="G895" s="43" t="str">
        <f>ifna(VLookup(V895,Shiny!B:C, 2, 0),"")</f>
        <v/>
      </c>
      <c r="H895" s="64" t="s">
        <v>804</v>
      </c>
      <c r="I895" s="65">
        <v>666.0</v>
      </c>
      <c r="J895" s="47">
        <f>IFNA(VLOOKUP(V895,'Imported Index'!A:B,2,0),1)</f>
        <v>1</v>
      </c>
      <c r="K895" s="69"/>
      <c r="L895" s="84" t="s">
        <v>823</v>
      </c>
      <c r="M895" s="48" t="str">
        <f>ifna(IMAGE("https://pokejungle.net/sprites/typeico/"&amp;lower(VLookup(V895,Type!C:E, 2, 0)&amp;".png")),"")</f>
        <v/>
      </c>
      <c r="N895" s="48" t="str">
        <f>ifna(IMAGE("https://pokejungle.net/sprites/typeico/"&amp;lower(VLookup(V895,Type!C:E, 3, 0)&amp;".png")),"")</f>
        <v/>
      </c>
      <c r="O895" s="86">
        <v>-18.0</v>
      </c>
      <c r="P895" s="66"/>
      <c r="Q895" s="49" t="str">
        <f>ifna(VLookup(V895, Dex!F:K, 3, 0),"")</f>
        <v/>
      </c>
      <c r="R895" s="49" t="str">
        <f>ifna(VLookup(V895, Dex!F:K, 4, 0),"")</f>
        <v/>
      </c>
      <c r="S895" s="50" t="str">
        <f>ifna(VLookup(V895, Dex!F:K, 5, 0),"")</f>
        <v/>
      </c>
      <c r="T895" s="49" t="str">
        <f>ifna(VLookup(V895, Dex!F:K, 6, 0),"")</f>
        <v>P037</v>
      </c>
      <c r="U895" s="51">
        <f>ifna(VLookup(V895, Dex!F:L, 7, 0),"")</f>
        <v>17</v>
      </c>
      <c r="V895" s="66" t="str">
        <f t="shared" si="1"/>
        <v>vivillon-18</v>
      </c>
    </row>
    <row r="896" ht="31.5" customHeight="1">
      <c r="A896" s="52">
        <v>895.0</v>
      </c>
      <c r="B896" s="85">
        <v>2.0</v>
      </c>
      <c r="C896" s="85">
        <v>2.0</v>
      </c>
      <c r="D896" s="85">
        <v>6.0</v>
      </c>
      <c r="E896" s="85">
        <v>1.0</v>
      </c>
      <c r="F896" s="85">
        <v>6.0</v>
      </c>
      <c r="G896" s="53" t="str">
        <f>ifna(VLookup(V896,Shiny!B:C, 2, 0),"")</f>
        <v/>
      </c>
      <c r="H896" s="54" t="s">
        <v>804</v>
      </c>
      <c r="I896" s="55">
        <v>666.0</v>
      </c>
      <c r="J896" s="56">
        <f>IFNA(VLOOKUP(V896,'Imported Index'!A:B,2,0),1)</f>
        <v>1</v>
      </c>
      <c r="K896" s="68"/>
      <c r="L896" s="83" t="s">
        <v>824</v>
      </c>
      <c r="M896" s="59" t="str">
        <f>ifna(IMAGE("https://pokejungle.net/sprites/typeico/"&amp;lower(VLookup(V896,Type!C:E, 2, 0)&amp;".png")),"")</f>
        <v/>
      </c>
      <c r="N896" s="59" t="str">
        <f>ifna(IMAGE("https://pokejungle.net/sprites/typeico/"&amp;lower(VLookup(V896,Type!C:E, 3, 0)&amp;".png")),"")</f>
        <v/>
      </c>
      <c r="O896" s="85">
        <v>-19.0</v>
      </c>
      <c r="P896" s="60"/>
      <c r="Q896" s="61" t="str">
        <f>ifna(VLookup(V896, Dex!F:K, 3, 0),"")</f>
        <v/>
      </c>
      <c r="R896" s="61" t="str">
        <f>ifna(VLookup(V896, Dex!F:K, 4, 0),"")</f>
        <v/>
      </c>
      <c r="S896" s="62" t="str">
        <f>ifna(VLookup(V896, Dex!F:K, 5, 0),"")</f>
        <v/>
      </c>
      <c r="T896" s="61" t="str">
        <f>ifna(VLookup(V896, Dex!F:K, 6, 0),"")</f>
        <v>P037</v>
      </c>
      <c r="U896" s="63">
        <f>ifna(VLookup(V896, Dex!F:L, 7, 0),"")</f>
        <v>17</v>
      </c>
      <c r="V896" s="60" t="str">
        <f t="shared" si="1"/>
        <v>vivillon-19</v>
      </c>
    </row>
    <row r="897" ht="31.5" customHeight="1">
      <c r="A897" s="42">
        <v>896.0</v>
      </c>
      <c r="B897" s="86">
        <v>2.0</v>
      </c>
      <c r="C897" s="86">
        <v>2.0</v>
      </c>
      <c r="D897" s="86">
        <v>7.0</v>
      </c>
      <c r="E897" s="86">
        <v>2.0</v>
      </c>
      <c r="F897" s="86">
        <v>1.0</v>
      </c>
      <c r="G897" s="43" t="str">
        <f>ifna(VLookup(V897,Shiny!B:C, 2, 0),"")</f>
        <v/>
      </c>
      <c r="H897" s="64" t="s">
        <v>825</v>
      </c>
      <c r="I897" s="65">
        <v>667.0</v>
      </c>
      <c r="J897" s="47">
        <f>IFNA(VLOOKUP(V897,'Imported Index'!A:B,2,0),1)</f>
        <v>1</v>
      </c>
      <c r="K897" s="69"/>
      <c r="L897" s="44"/>
      <c r="M897" s="48" t="str">
        <f>ifna(IMAGE("https://pokejungle.net/sprites/typeico/"&amp;lower(VLookup(V897,Type!C:E, 2, 0)&amp;".png")),"")</f>
        <v/>
      </c>
      <c r="N897" s="48" t="str">
        <f>ifna(IMAGE("https://pokejungle.net/sprites/typeico/"&amp;lower(VLookup(V897,Type!C:E, 3, 0)&amp;".png")),"")</f>
        <v/>
      </c>
      <c r="O897" s="66"/>
      <c r="P897" s="66"/>
      <c r="Q897" s="49" t="str">
        <f>ifna(VLookup(V897, Dex!F:K, 3, 0),"")</f>
        <v/>
      </c>
      <c r="R897" s="49" t="str">
        <f>ifna(VLookup(V897, Dex!F:K, 4, 0),"")</f>
        <v/>
      </c>
      <c r="S897" s="50" t="str">
        <f>ifna(VLookup(V897, Dex!F:K, 5, 0),"")</f>
        <v/>
      </c>
      <c r="T897" s="49" t="str">
        <f>ifna(VLookup(V897, Dex!F:K, 6, 0),"")</f>
        <v>P224</v>
      </c>
      <c r="U897" s="51">
        <f>ifna(VLookup(V897, Dex!F:L, 7, 0),"")</f>
        <v>45</v>
      </c>
      <c r="V897" s="66" t="str">
        <f t="shared" si="1"/>
        <v>litleo</v>
      </c>
    </row>
    <row r="898" ht="31.5" customHeight="1">
      <c r="A898" s="52">
        <v>897.0</v>
      </c>
      <c r="B898" s="85">
        <v>2.0</v>
      </c>
      <c r="C898" s="85">
        <v>2.0</v>
      </c>
      <c r="D898" s="85">
        <v>8.0</v>
      </c>
      <c r="E898" s="85">
        <v>2.0</v>
      </c>
      <c r="F898" s="85">
        <v>2.0</v>
      </c>
      <c r="G898" s="53" t="str">
        <f>ifna(VLookup(V898,Shiny!B:C, 2, 0),"")</f>
        <v/>
      </c>
      <c r="H898" s="54" t="s">
        <v>826</v>
      </c>
      <c r="I898" s="55">
        <v>668.0</v>
      </c>
      <c r="J898" s="56">
        <f>IFNA(VLOOKUP(V898,'Imported Index'!A:B,2,0),1)</f>
        <v>1</v>
      </c>
      <c r="K898" s="68"/>
      <c r="L898" s="58"/>
      <c r="M898" s="59" t="str">
        <f>ifna(IMAGE("https://pokejungle.net/sprites/typeico/"&amp;lower(VLookup(V898,Type!C:E, 2, 0)&amp;".png")),"")</f>
        <v/>
      </c>
      <c r="N898" s="59" t="str">
        <f>ifna(IMAGE("https://pokejungle.net/sprites/typeico/"&amp;lower(VLookup(V898,Type!C:E, 3, 0)&amp;".png")),"")</f>
        <v/>
      </c>
      <c r="O898" s="60"/>
      <c r="P898" s="60"/>
      <c r="Q898" s="61" t="str">
        <f>ifna(VLookup(V898, Dex!F:K, 3, 0),"")</f>
        <v/>
      </c>
      <c r="R898" s="61" t="str">
        <f>ifna(VLookup(V898, Dex!F:K, 4, 0),"")</f>
        <v/>
      </c>
      <c r="S898" s="62" t="str">
        <f>ifna(VLookup(V898, Dex!F:K, 5, 0),"")</f>
        <v/>
      </c>
      <c r="T898" s="61" t="str">
        <f>ifna(VLookup(V898, Dex!F:K, 6, 0),"")</f>
        <v>P225</v>
      </c>
      <c r="U898" s="63">
        <f>ifna(VLookup(V898, Dex!F:L, 7, 0),"")</f>
        <v>46</v>
      </c>
      <c r="V898" s="60" t="str">
        <f t="shared" si="1"/>
        <v>pyroar</v>
      </c>
    </row>
    <row r="899" ht="31.5" customHeight="1">
      <c r="A899" s="42">
        <v>898.0</v>
      </c>
      <c r="B899" s="86">
        <v>2.0</v>
      </c>
      <c r="C899" s="86">
        <v>2.0</v>
      </c>
      <c r="D899" s="86">
        <v>9.0</v>
      </c>
      <c r="E899" s="86">
        <v>2.0</v>
      </c>
      <c r="F899" s="86">
        <v>3.0</v>
      </c>
      <c r="G899" s="43" t="str">
        <f>ifna(VLookup(V899,Shiny!B:C, 2, 0),"")</f>
        <v/>
      </c>
      <c r="H899" s="64" t="s">
        <v>826</v>
      </c>
      <c r="I899" s="65">
        <v>668.0</v>
      </c>
      <c r="J899" s="47">
        <f>IFNA(VLOOKUP(V899,'Imported Index'!A:B,2,0),1)</f>
        <v>1</v>
      </c>
      <c r="K899" s="69"/>
      <c r="L899" s="44"/>
      <c r="M899" s="48" t="str">
        <f>ifna(IMAGE("https://pokejungle.net/sprites/typeico/"&amp;lower(VLookup(V899,Type!C:E, 2, 0)&amp;".png")),"")</f>
        <v/>
      </c>
      <c r="N899" s="48" t="str">
        <f>ifna(IMAGE("https://pokejungle.net/sprites/typeico/"&amp;lower(VLookup(V899,Type!C:E, 3, 0)&amp;".png")),"")</f>
        <v/>
      </c>
      <c r="O899" s="66"/>
      <c r="P899" s="42" t="s">
        <v>80</v>
      </c>
      <c r="Q899" s="49" t="str">
        <f>ifna(VLookup(V899, Dex!F:K, 3, 0),"")</f>
        <v/>
      </c>
      <c r="R899" s="49" t="str">
        <f>ifna(VLookup(V899, Dex!F:K, 4, 0),"")</f>
        <v/>
      </c>
      <c r="S899" s="50" t="str">
        <f>ifna(VLookup(V899, Dex!F:K, 5, 0),"")</f>
        <v/>
      </c>
      <c r="T899" s="49" t="str">
        <f>ifna(VLookup(V899, Dex!F:K, 6, 0),"")</f>
        <v>P225</v>
      </c>
      <c r="U899" s="51">
        <f>ifna(VLookup(V899, Dex!F:L, 7, 0),"")</f>
        <v>46</v>
      </c>
      <c r="V899" s="66" t="str">
        <f t="shared" si="1"/>
        <v>pyroar-f</v>
      </c>
    </row>
    <row r="900" ht="31.5" customHeight="1">
      <c r="A900" s="52">
        <v>899.0</v>
      </c>
      <c r="B900" s="85">
        <v>2.0</v>
      </c>
      <c r="C900" s="85">
        <v>2.0</v>
      </c>
      <c r="D900" s="85">
        <v>10.0</v>
      </c>
      <c r="E900" s="85">
        <v>2.0</v>
      </c>
      <c r="F900" s="85">
        <v>4.0</v>
      </c>
      <c r="G900" s="53" t="str">
        <f>ifna(VLookup(V900,Shiny!B:C, 2, 0),"")</f>
        <v/>
      </c>
      <c r="H900" s="54" t="s">
        <v>827</v>
      </c>
      <c r="I900" s="55">
        <v>669.0</v>
      </c>
      <c r="J900" s="56">
        <f>IFNA(VLOOKUP(V900,'Imported Index'!A:B,2,0),1)</f>
        <v>1</v>
      </c>
      <c r="K900" s="68"/>
      <c r="L900" s="53" t="s">
        <v>828</v>
      </c>
      <c r="M900" s="59" t="str">
        <f>ifna(IMAGE("https://pokejungle.net/sprites/typeico/"&amp;lower(VLookup(V900,Type!C:E, 2, 0)&amp;".png")),"")</f>
        <v/>
      </c>
      <c r="N900" s="59" t="str">
        <f>ifna(IMAGE("https://pokejungle.net/sprites/typeico/"&amp;lower(VLookup(V900,Type!C:E, 3, 0)&amp;".png")),"")</f>
        <v/>
      </c>
      <c r="O900" s="53"/>
      <c r="P900" s="60"/>
      <c r="Q900" s="61" t="str">
        <f>ifna(VLookup(V900, Dex!F:K, 3, 0),"")</f>
        <v/>
      </c>
      <c r="R900" s="61" t="str">
        <f>ifna(VLookup(V900, Dex!F:K, 4, 0),"")</f>
        <v/>
      </c>
      <c r="S900" s="62" t="str">
        <f>ifna(VLookup(V900, Dex!F:K, 5, 0),"")</f>
        <v/>
      </c>
      <c r="T900" s="61" t="str">
        <f>ifna(VLookup(V900, Dex!F:K, 6, 0),"")</f>
        <v>P145</v>
      </c>
      <c r="U900" s="63">
        <f>ifna(VLookup(V900, Dex!F:L, 7, 0),"")</f>
        <v>38</v>
      </c>
      <c r="V900" s="60" t="str">
        <f t="shared" si="1"/>
        <v>flabébé</v>
      </c>
    </row>
    <row r="901" ht="31.5" customHeight="1">
      <c r="A901" s="42">
        <v>900.0</v>
      </c>
      <c r="B901" s="86">
        <v>2.0</v>
      </c>
      <c r="C901" s="86">
        <v>2.0</v>
      </c>
      <c r="D901" s="86">
        <v>11.0</v>
      </c>
      <c r="E901" s="86">
        <v>2.0</v>
      </c>
      <c r="F901" s="86">
        <v>5.0</v>
      </c>
      <c r="G901" s="43" t="str">
        <f>ifna(VLookup(V901,Shiny!B:C, 2, 0),"")</f>
        <v/>
      </c>
      <c r="H901" s="64" t="s">
        <v>827</v>
      </c>
      <c r="I901" s="65">
        <v>669.0</v>
      </c>
      <c r="J901" s="47">
        <f>IFNA(VLOOKUP(V901,'Imported Index'!A:B,2,0),1)</f>
        <v>1</v>
      </c>
      <c r="K901" s="69"/>
      <c r="L901" s="43" t="s">
        <v>829</v>
      </c>
      <c r="M901" s="48" t="str">
        <f>ifna(IMAGE("https://pokejungle.net/sprites/typeico/"&amp;lower(VLookup(V901,Type!C:E, 2, 0)&amp;".png")),"")</f>
        <v/>
      </c>
      <c r="N901" s="48" t="str">
        <f>ifna(IMAGE("https://pokejungle.net/sprites/typeico/"&amp;lower(VLookup(V901,Type!C:E, 3, 0)&amp;".png")),"")</f>
        <v/>
      </c>
      <c r="O901" s="87">
        <v>-1.0</v>
      </c>
      <c r="P901" s="66"/>
      <c r="Q901" s="49" t="str">
        <f>ifna(VLookup(V901, Dex!F:K, 3, 0),"")</f>
        <v/>
      </c>
      <c r="R901" s="49" t="str">
        <f>ifna(VLookup(V901, Dex!F:K, 4, 0),"")</f>
        <v/>
      </c>
      <c r="S901" s="50" t="str">
        <f>ifna(VLookup(V901, Dex!F:K, 5, 0),"")</f>
        <v/>
      </c>
      <c r="T901" s="49" t="str">
        <f>ifna(VLookup(V901, Dex!F:K, 6, 0),"")</f>
        <v>P145</v>
      </c>
      <c r="U901" s="51">
        <f>ifna(VLookup(V901, Dex!F:L, 7, 0),"")</f>
        <v>38</v>
      </c>
      <c r="V901" s="66" t="str">
        <f t="shared" si="1"/>
        <v>flabébé-1</v>
      </c>
    </row>
    <row r="902" ht="31.5" customHeight="1">
      <c r="A902" s="52">
        <v>901.0</v>
      </c>
      <c r="B902" s="85">
        <v>2.0</v>
      </c>
      <c r="C902" s="85">
        <v>2.0</v>
      </c>
      <c r="D902" s="85">
        <v>12.0</v>
      </c>
      <c r="E902" s="85">
        <v>2.0</v>
      </c>
      <c r="F902" s="85">
        <v>6.0</v>
      </c>
      <c r="G902" s="53" t="str">
        <f>ifna(VLookup(V902,Shiny!B:C, 2, 0),"")</f>
        <v/>
      </c>
      <c r="H902" s="54" t="s">
        <v>827</v>
      </c>
      <c r="I902" s="55">
        <v>669.0</v>
      </c>
      <c r="J902" s="56">
        <f>IFNA(VLOOKUP(V902,'Imported Index'!A:B,2,0),1)</f>
        <v>1</v>
      </c>
      <c r="K902" s="68"/>
      <c r="L902" s="53" t="s">
        <v>830</v>
      </c>
      <c r="M902" s="59" t="str">
        <f>ifna(IMAGE("https://pokejungle.net/sprites/typeico/"&amp;lower(VLookup(V902,Type!C:E, 2, 0)&amp;".png")),"")</f>
        <v/>
      </c>
      <c r="N902" s="59" t="str">
        <f>ifna(IMAGE("https://pokejungle.net/sprites/typeico/"&amp;lower(VLookup(V902,Type!C:E, 3, 0)&amp;".png")),"")</f>
        <v/>
      </c>
      <c r="O902" s="88">
        <v>-2.0</v>
      </c>
      <c r="P902" s="60"/>
      <c r="Q902" s="61" t="str">
        <f>ifna(VLookup(V902, Dex!F:K, 3, 0),"")</f>
        <v/>
      </c>
      <c r="R902" s="61" t="str">
        <f>ifna(VLookup(V902, Dex!F:K, 4, 0),"")</f>
        <v/>
      </c>
      <c r="S902" s="62" t="str">
        <f>ifna(VLookup(V902, Dex!F:K, 5, 0),"")</f>
        <v/>
      </c>
      <c r="T902" s="61" t="str">
        <f>ifna(VLookup(V902, Dex!F:K, 6, 0),"")</f>
        <v>P145</v>
      </c>
      <c r="U902" s="63">
        <f>ifna(VLookup(V902, Dex!F:L, 7, 0),"")</f>
        <v>38</v>
      </c>
      <c r="V902" s="60" t="str">
        <f t="shared" si="1"/>
        <v>flabébé-2</v>
      </c>
    </row>
    <row r="903" ht="31.5" customHeight="1">
      <c r="A903" s="42">
        <v>902.0</v>
      </c>
      <c r="B903" s="86">
        <v>2.0</v>
      </c>
      <c r="C903" s="86">
        <v>2.0</v>
      </c>
      <c r="D903" s="86">
        <v>13.0</v>
      </c>
      <c r="E903" s="86">
        <v>3.0</v>
      </c>
      <c r="F903" s="86">
        <v>1.0</v>
      </c>
      <c r="G903" s="43" t="str">
        <f>ifna(VLookup(V903,Shiny!B:C, 2, 0),"")</f>
        <v/>
      </c>
      <c r="H903" s="64" t="s">
        <v>827</v>
      </c>
      <c r="I903" s="65">
        <v>669.0</v>
      </c>
      <c r="J903" s="47">
        <f>IFNA(VLOOKUP(V903,'Imported Index'!A:B,2,0),1)</f>
        <v>1</v>
      </c>
      <c r="K903" s="69"/>
      <c r="L903" s="43" t="s">
        <v>831</v>
      </c>
      <c r="M903" s="48" t="str">
        <f>ifna(IMAGE("https://pokejungle.net/sprites/typeico/"&amp;lower(VLookup(V903,Type!C:E, 2, 0)&amp;".png")),"")</f>
        <v/>
      </c>
      <c r="N903" s="48" t="str">
        <f>ifna(IMAGE("https://pokejungle.net/sprites/typeico/"&amp;lower(VLookup(V903,Type!C:E, 3, 0)&amp;".png")),"")</f>
        <v/>
      </c>
      <c r="O903" s="87">
        <v>-3.0</v>
      </c>
      <c r="P903" s="66"/>
      <c r="Q903" s="49" t="str">
        <f>ifna(VLookup(V903, Dex!F:K, 3, 0),"")</f>
        <v/>
      </c>
      <c r="R903" s="49" t="str">
        <f>ifna(VLookup(V903, Dex!F:K, 4, 0),"")</f>
        <v/>
      </c>
      <c r="S903" s="50" t="str">
        <f>ifna(VLookup(V903, Dex!F:K, 5, 0),"")</f>
        <v/>
      </c>
      <c r="T903" s="49" t="str">
        <f>ifna(VLookup(V903, Dex!F:K, 6, 0),"")</f>
        <v>P145</v>
      </c>
      <c r="U903" s="51">
        <f>ifna(VLookup(V903, Dex!F:L, 7, 0),"")</f>
        <v>38</v>
      </c>
      <c r="V903" s="66" t="str">
        <f t="shared" si="1"/>
        <v>flabébé-3</v>
      </c>
    </row>
    <row r="904" ht="31.5" customHeight="1">
      <c r="A904" s="52">
        <v>903.0</v>
      </c>
      <c r="B904" s="85">
        <v>2.0</v>
      </c>
      <c r="C904" s="85">
        <v>2.0</v>
      </c>
      <c r="D904" s="85">
        <v>14.0</v>
      </c>
      <c r="E904" s="85">
        <v>3.0</v>
      </c>
      <c r="F904" s="85">
        <v>2.0</v>
      </c>
      <c r="G904" s="53" t="str">
        <f>ifna(VLookup(V904,Shiny!B:C, 2, 0),"")</f>
        <v/>
      </c>
      <c r="H904" s="54" t="s">
        <v>827</v>
      </c>
      <c r="I904" s="55">
        <v>669.0</v>
      </c>
      <c r="J904" s="56">
        <f>IFNA(VLOOKUP(V904,'Imported Index'!A:B,2,0),1)</f>
        <v>1</v>
      </c>
      <c r="K904" s="68"/>
      <c r="L904" s="53" t="s">
        <v>832</v>
      </c>
      <c r="M904" s="59" t="str">
        <f>ifna(IMAGE("https://pokejungle.net/sprites/typeico/"&amp;lower(VLookup(V904,Type!C:E, 2, 0)&amp;".png")),"")</f>
        <v/>
      </c>
      <c r="N904" s="59" t="str">
        <f>ifna(IMAGE("https://pokejungle.net/sprites/typeico/"&amp;lower(VLookup(V904,Type!C:E, 3, 0)&amp;".png")),"")</f>
        <v/>
      </c>
      <c r="O904" s="88">
        <v>-4.0</v>
      </c>
      <c r="P904" s="60"/>
      <c r="Q904" s="61" t="str">
        <f>ifna(VLookup(V904, Dex!F:K, 3, 0),"")</f>
        <v/>
      </c>
      <c r="R904" s="61" t="str">
        <f>ifna(VLookup(V904, Dex!F:K, 4, 0),"")</f>
        <v/>
      </c>
      <c r="S904" s="62" t="str">
        <f>ifna(VLookup(V904, Dex!F:K, 5, 0),"")</f>
        <v/>
      </c>
      <c r="T904" s="61" t="str">
        <f>ifna(VLookup(V904, Dex!F:K, 6, 0),"")</f>
        <v>P145</v>
      </c>
      <c r="U904" s="63">
        <f>ifna(VLookup(V904, Dex!F:L, 7, 0),"")</f>
        <v>38</v>
      </c>
      <c r="V904" s="60" t="str">
        <f t="shared" si="1"/>
        <v>flabébé-4</v>
      </c>
    </row>
    <row r="905" ht="31.5" customHeight="1">
      <c r="A905" s="42">
        <v>904.0</v>
      </c>
      <c r="B905" s="86">
        <v>2.0</v>
      </c>
      <c r="C905" s="86">
        <v>2.0</v>
      </c>
      <c r="D905" s="86">
        <v>15.0</v>
      </c>
      <c r="E905" s="86">
        <v>3.0</v>
      </c>
      <c r="F905" s="86">
        <v>3.0</v>
      </c>
      <c r="G905" s="43" t="str">
        <f>ifna(VLookup(V905,Shiny!B:C, 2, 0),"")</f>
        <v/>
      </c>
      <c r="H905" s="64" t="s">
        <v>833</v>
      </c>
      <c r="I905" s="65">
        <v>670.0</v>
      </c>
      <c r="J905" s="47">
        <f>IFNA(VLOOKUP(V905,'Imported Index'!A:B,2,0),1)</f>
        <v>1</v>
      </c>
      <c r="K905" s="69"/>
      <c r="L905" s="43" t="s">
        <v>828</v>
      </c>
      <c r="M905" s="48" t="str">
        <f>ifna(IMAGE("https://pokejungle.net/sprites/typeico/"&amp;lower(VLookup(V905,Type!C:E, 2, 0)&amp;".png")),"")</f>
        <v/>
      </c>
      <c r="N905" s="48" t="str">
        <f>ifna(IMAGE("https://pokejungle.net/sprites/typeico/"&amp;lower(VLookup(V905,Type!C:E, 3, 0)&amp;".png")),"")</f>
        <v/>
      </c>
      <c r="O905" s="43"/>
      <c r="P905" s="66"/>
      <c r="Q905" s="49" t="str">
        <f>ifna(VLookup(V905, Dex!F:K, 3, 0),"")</f>
        <v/>
      </c>
      <c r="R905" s="49" t="str">
        <f>ifna(VLookup(V905, Dex!F:K, 4, 0),"")</f>
        <v/>
      </c>
      <c r="S905" s="50" t="str">
        <f>ifna(VLookup(V905, Dex!F:K, 5, 0),"")</f>
        <v/>
      </c>
      <c r="T905" s="49" t="str">
        <f>ifna(VLookup(V905, Dex!F:K, 6, 0),"")</f>
        <v>P146</v>
      </c>
      <c r="U905" s="51">
        <f>ifna(VLookup(V905, Dex!F:L, 7, 0),"")</f>
        <v>39</v>
      </c>
      <c r="V905" s="66" t="str">
        <f t="shared" si="1"/>
        <v>floette</v>
      </c>
    </row>
    <row r="906" ht="31.5" customHeight="1">
      <c r="A906" s="52">
        <v>905.0</v>
      </c>
      <c r="B906" s="85">
        <v>2.0</v>
      </c>
      <c r="C906" s="85">
        <v>2.0</v>
      </c>
      <c r="D906" s="85">
        <v>16.0</v>
      </c>
      <c r="E906" s="85">
        <v>3.0</v>
      </c>
      <c r="F906" s="85">
        <v>4.0</v>
      </c>
      <c r="G906" s="53" t="str">
        <f>ifna(VLookup(V906,Shiny!B:C, 2, 0),"")</f>
        <v/>
      </c>
      <c r="H906" s="54" t="s">
        <v>833</v>
      </c>
      <c r="I906" s="55">
        <v>670.0</v>
      </c>
      <c r="J906" s="56">
        <f>IFNA(VLOOKUP(V906,'Imported Index'!A:B,2,0),1)</f>
        <v>1</v>
      </c>
      <c r="K906" s="68"/>
      <c r="L906" s="53" t="s">
        <v>829</v>
      </c>
      <c r="M906" s="59" t="str">
        <f>ifna(IMAGE("https://pokejungle.net/sprites/typeico/"&amp;lower(VLookup(V906,Type!C:E, 2, 0)&amp;".png")),"")</f>
        <v/>
      </c>
      <c r="N906" s="59" t="str">
        <f>ifna(IMAGE("https://pokejungle.net/sprites/typeico/"&amp;lower(VLookup(V906,Type!C:E, 3, 0)&amp;".png")),"")</f>
        <v/>
      </c>
      <c r="O906" s="88">
        <v>-1.0</v>
      </c>
      <c r="P906" s="60"/>
      <c r="Q906" s="61" t="str">
        <f>ifna(VLookup(V906, Dex!F:K, 3, 0),"")</f>
        <v/>
      </c>
      <c r="R906" s="61" t="str">
        <f>ifna(VLookup(V906, Dex!F:K, 4, 0),"")</f>
        <v/>
      </c>
      <c r="S906" s="62" t="str">
        <f>ifna(VLookup(V906, Dex!F:K, 5, 0),"")</f>
        <v/>
      </c>
      <c r="T906" s="61" t="str">
        <f>ifna(VLookup(V906, Dex!F:K, 6, 0),"")</f>
        <v>P146</v>
      </c>
      <c r="U906" s="63">
        <f>ifna(VLookup(V906, Dex!F:L, 7, 0),"")</f>
        <v>39</v>
      </c>
      <c r="V906" s="60" t="str">
        <f t="shared" si="1"/>
        <v>floette-1</v>
      </c>
    </row>
    <row r="907" ht="31.5" customHeight="1">
      <c r="A907" s="42">
        <v>906.0</v>
      </c>
      <c r="B907" s="86">
        <v>2.0</v>
      </c>
      <c r="C907" s="86">
        <v>2.0</v>
      </c>
      <c r="D907" s="86">
        <v>17.0</v>
      </c>
      <c r="E907" s="86">
        <v>3.0</v>
      </c>
      <c r="F907" s="86">
        <v>5.0</v>
      </c>
      <c r="G907" s="43" t="str">
        <f>ifna(VLookup(V907,Shiny!B:C, 2, 0),"")</f>
        <v/>
      </c>
      <c r="H907" s="64" t="s">
        <v>833</v>
      </c>
      <c r="I907" s="65">
        <v>670.0</v>
      </c>
      <c r="J907" s="47">
        <f>IFNA(VLOOKUP(V907,'Imported Index'!A:B,2,0),1)</f>
        <v>1</v>
      </c>
      <c r="K907" s="69"/>
      <c r="L907" s="43" t="s">
        <v>830</v>
      </c>
      <c r="M907" s="48" t="str">
        <f>ifna(IMAGE("https://pokejungle.net/sprites/typeico/"&amp;lower(VLookup(V907,Type!C:E, 2, 0)&amp;".png")),"")</f>
        <v/>
      </c>
      <c r="N907" s="48" t="str">
        <f>ifna(IMAGE("https://pokejungle.net/sprites/typeico/"&amp;lower(VLookup(V907,Type!C:E, 3, 0)&amp;".png")),"")</f>
        <v/>
      </c>
      <c r="O907" s="87">
        <v>-2.0</v>
      </c>
      <c r="P907" s="66"/>
      <c r="Q907" s="49" t="str">
        <f>ifna(VLookup(V907, Dex!F:K, 3, 0),"")</f>
        <v/>
      </c>
      <c r="R907" s="49" t="str">
        <f>ifna(VLookup(V907, Dex!F:K, 4, 0),"")</f>
        <v/>
      </c>
      <c r="S907" s="50" t="str">
        <f>ifna(VLookup(V907, Dex!F:K, 5, 0),"")</f>
        <v/>
      </c>
      <c r="T907" s="49" t="str">
        <f>ifna(VLookup(V907, Dex!F:K, 6, 0),"")</f>
        <v>P146</v>
      </c>
      <c r="U907" s="51">
        <f>ifna(VLookup(V907, Dex!F:L, 7, 0),"")</f>
        <v>39</v>
      </c>
      <c r="V907" s="66" t="str">
        <f t="shared" si="1"/>
        <v>floette-2</v>
      </c>
    </row>
    <row r="908" ht="31.5" customHeight="1">
      <c r="A908" s="52">
        <v>907.0</v>
      </c>
      <c r="B908" s="85">
        <v>2.0</v>
      </c>
      <c r="C908" s="85">
        <v>2.0</v>
      </c>
      <c r="D908" s="85">
        <v>18.0</v>
      </c>
      <c r="E908" s="85">
        <v>3.0</v>
      </c>
      <c r="F908" s="85">
        <v>6.0</v>
      </c>
      <c r="G908" s="53" t="str">
        <f>ifna(VLookup(V908,Shiny!B:C, 2, 0),"")</f>
        <v/>
      </c>
      <c r="H908" s="54" t="s">
        <v>833</v>
      </c>
      <c r="I908" s="55">
        <v>670.0</v>
      </c>
      <c r="J908" s="56">
        <f>IFNA(VLOOKUP(V908,'Imported Index'!A:B,2,0),1)</f>
        <v>1</v>
      </c>
      <c r="K908" s="68"/>
      <c r="L908" s="53" t="s">
        <v>831</v>
      </c>
      <c r="M908" s="59" t="str">
        <f>ifna(IMAGE("https://pokejungle.net/sprites/typeico/"&amp;lower(VLookup(V908,Type!C:E, 2, 0)&amp;".png")),"")</f>
        <v/>
      </c>
      <c r="N908" s="59" t="str">
        <f>ifna(IMAGE("https://pokejungle.net/sprites/typeico/"&amp;lower(VLookup(V908,Type!C:E, 3, 0)&amp;".png")),"")</f>
        <v/>
      </c>
      <c r="O908" s="88">
        <v>-3.0</v>
      </c>
      <c r="P908" s="60"/>
      <c r="Q908" s="61" t="str">
        <f>ifna(VLookup(V908, Dex!F:K, 3, 0),"")</f>
        <v/>
      </c>
      <c r="R908" s="61" t="str">
        <f>ifna(VLookup(V908, Dex!F:K, 4, 0),"")</f>
        <v/>
      </c>
      <c r="S908" s="62" t="str">
        <f>ifna(VLookup(V908, Dex!F:K, 5, 0),"")</f>
        <v/>
      </c>
      <c r="T908" s="61" t="str">
        <f>ifna(VLookup(V908, Dex!F:K, 6, 0),"")</f>
        <v>P146</v>
      </c>
      <c r="U908" s="63">
        <f>ifna(VLookup(V908, Dex!F:L, 7, 0),"")</f>
        <v>39</v>
      </c>
      <c r="V908" s="60" t="str">
        <f t="shared" si="1"/>
        <v>floette-3</v>
      </c>
    </row>
    <row r="909" ht="31.5" customHeight="1">
      <c r="A909" s="42">
        <v>908.0</v>
      </c>
      <c r="B909" s="86">
        <v>2.0</v>
      </c>
      <c r="C909" s="86">
        <v>2.0</v>
      </c>
      <c r="D909" s="86">
        <v>19.0</v>
      </c>
      <c r="E909" s="86">
        <v>4.0</v>
      </c>
      <c r="F909" s="86">
        <v>1.0</v>
      </c>
      <c r="G909" s="43" t="str">
        <f>ifna(VLookup(V909,Shiny!B:C, 2, 0),"")</f>
        <v/>
      </c>
      <c r="H909" s="64" t="s">
        <v>833</v>
      </c>
      <c r="I909" s="65">
        <v>670.0</v>
      </c>
      <c r="J909" s="47">
        <f>IFNA(VLOOKUP(V909,'Imported Index'!A:B,2,0),1)</f>
        <v>1</v>
      </c>
      <c r="K909" s="69"/>
      <c r="L909" s="43" t="s">
        <v>832</v>
      </c>
      <c r="M909" s="48" t="str">
        <f>ifna(IMAGE("https://pokejungle.net/sprites/typeico/"&amp;lower(VLookup(V909,Type!C:E, 2, 0)&amp;".png")),"")</f>
        <v/>
      </c>
      <c r="N909" s="48" t="str">
        <f>ifna(IMAGE("https://pokejungle.net/sprites/typeico/"&amp;lower(VLookup(V909,Type!C:E, 3, 0)&amp;".png")),"")</f>
        <v/>
      </c>
      <c r="O909" s="87">
        <v>-4.0</v>
      </c>
      <c r="P909" s="66"/>
      <c r="Q909" s="49" t="str">
        <f>ifna(VLookup(V909, Dex!F:K, 3, 0),"")</f>
        <v/>
      </c>
      <c r="R909" s="49" t="str">
        <f>ifna(VLookup(V909, Dex!F:K, 4, 0),"")</f>
        <v/>
      </c>
      <c r="S909" s="50" t="str">
        <f>ifna(VLookup(V909, Dex!F:K, 5, 0),"")</f>
        <v/>
      </c>
      <c r="T909" s="49" t="str">
        <f>ifna(VLookup(V909, Dex!F:K, 6, 0),"")</f>
        <v>P146</v>
      </c>
      <c r="U909" s="51">
        <f>ifna(VLookup(V909, Dex!F:L, 7, 0),"")</f>
        <v>39</v>
      </c>
      <c r="V909" s="66" t="str">
        <f t="shared" si="1"/>
        <v>floette-4</v>
      </c>
    </row>
    <row r="910" ht="31.5" customHeight="1">
      <c r="A910" s="52">
        <v>909.0</v>
      </c>
      <c r="B910" s="85">
        <v>2.0</v>
      </c>
      <c r="C910" s="85">
        <v>2.0</v>
      </c>
      <c r="D910" s="85">
        <v>20.0</v>
      </c>
      <c r="E910" s="85">
        <v>4.0</v>
      </c>
      <c r="F910" s="85">
        <v>2.0</v>
      </c>
      <c r="G910" s="53" t="str">
        <f>ifna(VLookup(V910,Shiny!B:C, 2, 0),"")</f>
        <v/>
      </c>
      <c r="H910" s="54" t="s">
        <v>833</v>
      </c>
      <c r="I910" s="55">
        <v>670.0</v>
      </c>
      <c r="J910" s="56">
        <f>IFNA(VLOOKUP(V910,'Imported Index'!A:B,2,0),1)</f>
        <v>1</v>
      </c>
      <c r="K910" s="68"/>
      <c r="L910" s="88" t="s">
        <v>834</v>
      </c>
      <c r="M910" s="59" t="str">
        <f>ifna(IMAGE("https://pokejungle.net/sprites/typeico/"&amp;lower(VLookup(V910,Type!C:E, 2, 0)&amp;".png")),"")</f>
        <v/>
      </c>
      <c r="N910" s="59" t="str">
        <f>ifna(IMAGE("https://pokejungle.net/sprites/typeico/"&amp;lower(VLookup(V910,Type!C:E, 3, 0)&amp;".png")),"")</f>
        <v/>
      </c>
      <c r="O910" s="88">
        <v>-5.0</v>
      </c>
      <c r="P910" s="60"/>
      <c r="Q910" s="61" t="str">
        <f>ifna(VLookup(V910, Dex!F:K, 3, 0),"")</f>
        <v/>
      </c>
      <c r="R910" s="61" t="str">
        <f>ifna(VLookup(V910, Dex!F:K, 4, 0),"")</f>
        <v/>
      </c>
      <c r="S910" s="62" t="str">
        <f>ifna(VLookup(V910, Dex!F:K, 5, 0),"")</f>
        <v/>
      </c>
      <c r="T910" s="61" t="str">
        <f>ifna(VLookup(V910, Dex!F:K, 6, 0),"")</f>
        <v/>
      </c>
      <c r="U910" s="63">
        <f>ifna(VLookup(V910, Dex!F:L, 7, 0),"")</f>
        <v>39</v>
      </c>
      <c r="V910" s="60" t="str">
        <f t="shared" si="1"/>
        <v>floette-5</v>
      </c>
    </row>
    <row r="911" ht="31.5" customHeight="1">
      <c r="A911" s="42">
        <v>910.0</v>
      </c>
      <c r="B911" s="86">
        <v>2.0</v>
      </c>
      <c r="C911" s="86">
        <v>2.0</v>
      </c>
      <c r="D911" s="86">
        <v>21.0</v>
      </c>
      <c r="E911" s="86">
        <v>4.0</v>
      </c>
      <c r="F911" s="86">
        <v>3.0</v>
      </c>
      <c r="G911" s="43" t="str">
        <f>ifna(VLookup(V911,Shiny!B:C, 2, 0),"")</f>
        <v/>
      </c>
      <c r="H911" s="64" t="s">
        <v>835</v>
      </c>
      <c r="I911" s="65">
        <v>671.0</v>
      </c>
      <c r="J911" s="47">
        <f>IFNA(VLOOKUP(V911,'Imported Index'!A:B,2,0),1)</f>
        <v>1</v>
      </c>
      <c r="K911" s="69"/>
      <c r="L911" s="43" t="s">
        <v>828</v>
      </c>
      <c r="M911" s="48" t="str">
        <f>ifna(IMAGE("https://pokejungle.net/sprites/typeico/"&amp;lower(VLookup(V911,Type!C:E, 2, 0)&amp;".png")),"")</f>
        <v/>
      </c>
      <c r="N911" s="48" t="str">
        <f>ifna(IMAGE("https://pokejungle.net/sprites/typeico/"&amp;lower(VLookup(V911,Type!C:E, 3, 0)&amp;".png")),"")</f>
        <v/>
      </c>
      <c r="O911" s="43"/>
      <c r="P911" s="66"/>
      <c r="Q911" s="49" t="str">
        <f>ifna(VLookup(V911, Dex!F:K, 3, 0),"")</f>
        <v/>
      </c>
      <c r="R911" s="49" t="str">
        <f>ifna(VLookup(V911, Dex!F:K, 4, 0),"")</f>
        <v/>
      </c>
      <c r="S911" s="50" t="str">
        <f>ifna(VLookup(V911, Dex!F:K, 5, 0),"")</f>
        <v/>
      </c>
      <c r="T911" s="49" t="str">
        <f>ifna(VLookup(V911, Dex!F:K, 6, 0),"")</f>
        <v>P147</v>
      </c>
      <c r="U911" s="51">
        <f>ifna(VLookup(V911, Dex!F:L, 7, 0),"")</f>
        <v>40</v>
      </c>
      <c r="V911" s="66" t="str">
        <f t="shared" si="1"/>
        <v>florges</v>
      </c>
    </row>
    <row r="912" ht="31.5" customHeight="1">
      <c r="A912" s="52">
        <v>911.0</v>
      </c>
      <c r="B912" s="85">
        <v>2.0</v>
      </c>
      <c r="C912" s="85">
        <v>2.0</v>
      </c>
      <c r="D912" s="85">
        <v>22.0</v>
      </c>
      <c r="E912" s="85">
        <v>4.0</v>
      </c>
      <c r="F912" s="85">
        <v>4.0</v>
      </c>
      <c r="G912" s="53" t="str">
        <f>ifna(VLookup(V912,Shiny!B:C, 2, 0),"")</f>
        <v/>
      </c>
      <c r="H912" s="54" t="s">
        <v>835</v>
      </c>
      <c r="I912" s="55">
        <v>671.0</v>
      </c>
      <c r="J912" s="56">
        <f>IFNA(VLOOKUP(V912,'Imported Index'!A:B,2,0),1)</f>
        <v>1</v>
      </c>
      <c r="K912" s="68"/>
      <c r="L912" s="53" t="s">
        <v>829</v>
      </c>
      <c r="M912" s="59" t="str">
        <f>ifna(IMAGE("https://pokejungle.net/sprites/typeico/"&amp;lower(VLookup(V912,Type!C:E, 2, 0)&amp;".png")),"")</f>
        <v/>
      </c>
      <c r="N912" s="59" t="str">
        <f>ifna(IMAGE("https://pokejungle.net/sprites/typeico/"&amp;lower(VLookup(V912,Type!C:E, 3, 0)&amp;".png")),"")</f>
        <v/>
      </c>
      <c r="O912" s="88">
        <v>-1.0</v>
      </c>
      <c r="P912" s="60"/>
      <c r="Q912" s="61" t="str">
        <f>ifna(VLookup(V912, Dex!F:K, 3, 0),"")</f>
        <v/>
      </c>
      <c r="R912" s="61" t="str">
        <f>ifna(VLookup(V912, Dex!F:K, 4, 0),"")</f>
        <v/>
      </c>
      <c r="S912" s="62" t="str">
        <f>ifna(VLookup(V912, Dex!F:K, 5, 0),"")</f>
        <v/>
      </c>
      <c r="T912" s="61" t="str">
        <f>ifna(VLookup(V912, Dex!F:K, 6, 0),"")</f>
        <v>P147</v>
      </c>
      <c r="U912" s="63">
        <f>ifna(VLookup(V912, Dex!F:L, 7, 0),"")</f>
        <v>40</v>
      </c>
      <c r="V912" s="60" t="str">
        <f t="shared" si="1"/>
        <v>florges-1</v>
      </c>
    </row>
    <row r="913" ht="31.5" customHeight="1">
      <c r="A913" s="42">
        <v>912.0</v>
      </c>
      <c r="B913" s="86">
        <v>2.0</v>
      </c>
      <c r="C913" s="86">
        <v>2.0</v>
      </c>
      <c r="D913" s="86">
        <v>23.0</v>
      </c>
      <c r="E913" s="86">
        <v>4.0</v>
      </c>
      <c r="F913" s="86">
        <v>5.0</v>
      </c>
      <c r="G913" s="43" t="str">
        <f>ifna(VLookup(V913,Shiny!B:C, 2, 0),"")</f>
        <v/>
      </c>
      <c r="H913" s="64" t="s">
        <v>835</v>
      </c>
      <c r="I913" s="65">
        <v>671.0</v>
      </c>
      <c r="J913" s="47">
        <f>IFNA(VLOOKUP(V913,'Imported Index'!A:B,2,0),1)</f>
        <v>1</v>
      </c>
      <c r="K913" s="69"/>
      <c r="L913" s="43" t="s">
        <v>830</v>
      </c>
      <c r="M913" s="48" t="str">
        <f>ifna(IMAGE("https://pokejungle.net/sprites/typeico/"&amp;lower(VLookup(V913,Type!C:E, 2, 0)&amp;".png")),"")</f>
        <v/>
      </c>
      <c r="N913" s="48" t="str">
        <f>ifna(IMAGE("https://pokejungle.net/sprites/typeico/"&amp;lower(VLookup(V913,Type!C:E, 3, 0)&amp;".png")),"")</f>
        <v/>
      </c>
      <c r="O913" s="87">
        <v>-2.0</v>
      </c>
      <c r="P913" s="66"/>
      <c r="Q913" s="49" t="str">
        <f>ifna(VLookup(V913, Dex!F:K, 3, 0),"")</f>
        <v/>
      </c>
      <c r="R913" s="49" t="str">
        <f>ifna(VLookup(V913, Dex!F:K, 4, 0),"")</f>
        <v/>
      </c>
      <c r="S913" s="50" t="str">
        <f>ifna(VLookup(V913, Dex!F:K, 5, 0),"")</f>
        <v/>
      </c>
      <c r="T913" s="49" t="str">
        <f>ifna(VLookup(V913, Dex!F:K, 6, 0),"")</f>
        <v>P147</v>
      </c>
      <c r="U913" s="51">
        <f>ifna(VLookup(V913, Dex!F:L, 7, 0),"")</f>
        <v>40</v>
      </c>
      <c r="V913" s="66" t="str">
        <f t="shared" si="1"/>
        <v>florges-2</v>
      </c>
    </row>
    <row r="914" ht="31.5" customHeight="1">
      <c r="A914" s="52">
        <v>913.0</v>
      </c>
      <c r="B914" s="85">
        <v>2.0</v>
      </c>
      <c r="C914" s="85">
        <v>2.0</v>
      </c>
      <c r="D914" s="85">
        <v>24.0</v>
      </c>
      <c r="E914" s="85">
        <v>4.0</v>
      </c>
      <c r="F914" s="85">
        <v>6.0</v>
      </c>
      <c r="G914" s="53" t="str">
        <f>ifna(VLookup(V914,Shiny!B:C, 2, 0),"")</f>
        <v/>
      </c>
      <c r="H914" s="54" t="s">
        <v>835</v>
      </c>
      <c r="I914" s="55">
        <v>671.0</v>
      </c>
      <c r="J914" s="56">
        <f>IFNA(VLOOKUP(V914,'Imported Index'!A:B,2,0),1)</f>
        <v>1</v>
      </c>
      <c r="K914" s="68"/>
      <c r="L914" s="53" t="s">
        <v>831</v>
      </c>
      <c r="M914" s="59" t="str">
        <f>ifna(IMAGE("https://pokejungle.net/sprites/typeico/"&amp;lower(VLookup(V914,Type!C:E, 2, 0)&amp;".png")),"")</f>
        <v/>
      </c>
      <c r="N914" s="59" t="str">
        <f>ifna(IMAGE("https://pokejungle.net/sprites/typeico/"&amp;lower(VLookup(V914,Type!C:E, 3, 0)&amp;".png")),"")</f>
        <v/>
      </c>
      <c r="O914" s="88">
        <v>-3.0</v>
      </c>
      <c r="P914" s="60"/>
      <c r="Q914" s="61" t="str">
        <f>ifna(VLookup(V914, Dex!F:K, 3, 0),"")</f>
        <v/>
      </c>
      <c r="R914" s="61" t="str">
        <f>ifna(VLookup(V914, Dex!F:K, 4, 0),"")</f>
        <v/>
      </c>
      <c r="S914" s="62" t="str">
        <f>ifna(VLookup(V914, Dex!F:K, 5, 0),"")</f>
        <v/>
      </c>
      <c r="T914" s="61" t="str">
        <f>ifna(VLookup(V914, Dex!F:K, 6, 0),"")</f>
        <v>P147</v>
      </c>
      <c r="U914" s="63">
        <f>ifna(VLookup(V914, Dex!F:L, 7, 0),"")</f>
        <v>40</v>
      </c>
      <c r="V914" s="60" t="str">
        <f t="shared" si="1"/>
        <v>florges-3</v>
      </c>
    </row>
    <row r="915" ht="31.5" customHeight="1">
      <c r="A915" s="42">
        <v>914.0</v>
      </c>
      <c r="B915" s="86">
        <v>2.0</v>
      </c>
      <c r="C915" s="86">
        <v>2.0</v>
      </c>
      <c r="D915" s="86">
        <v>25.0</v>
      </c>
      <c r="E915" s="86">
        <v>5.0</v>
      </c>
      <c r="F915" s="86">
        <v>1.0</v>
      </c>
      <c r="G915" s="43" t="str">
        <f>ifna(VLookup(V915,Shiny!B:C, 2, 0),"")</f>
        <v/>
      </c>
      <c r="H915" s="64" t="s">
        <v>835</v>
      </c>
      <c r="I915" s="65">
        <v>671.0</v>
      </c>
      <c r="J915" s="47">
        <f>IFNA(VLOOKUP(V915,'Imported Index'!A:B,2,0),1)</f>
        <v>1</v>
      </c>
      <c r="K915" s="69"/>
      <c r="L915" s="43" t="s">
        <v>832</v>
      </c>
      <c r="M915" s="48" t="str">
        <f>ifna(IMAGE("https://pokejungle.net/sprites/typeico/"&amp;lower(VLookup(V915,Type!C:E, 2, 0)&amp;".png")),"")</f>
        <v/>
      </c>
      <c r="N915" s="48" t="str">
        <f>ifna(IMAGE("https://pokejungle.net/sprites/typeico/"&amp;lower(VLookup(V915,Type!C:E, 3, 0)&amp;".png")),"")</f>
        <v/>
      </c>
      <c r="O915" s="87">
        <v>-4.0</v>
      </c>
      <c r="P915" s="66"/>
      <c r="Q915" s="49" t="str">
        <f>ifna(VLookup(V915, Dex!F:K, 3, 0),"")</f>
        <v/>
      </c>
      <c r="R915" s="49" t="str">
        <f>ifna(VLookup(V915, Dex!F:K, 4, 0),"")</f>
        <v/>
      </c>
      <c r="S915" s="50" t="str">
        <f>ifna(VLookup(V915, Dex!F:K, 5, 0),"")</f>
        <v/>
      </c>
      <c r="T915" s="49" t="str">
        <f>ifna(VLookup(V915, Dex!F:K, 6, 0),"")</f>
        <v>P147</v>
      </c>
      <c r="U915" s="51">
        <f>ifna(VLookup(V915, Dex!F:L, 7, 0),"")</f>
        <v>40</v>
      </c>
      <c r="V915" s="66" t="str">
        <f t="shared" si="1"/>
        <v>florges-4</v>
      </c>
    </row>
    <row r="916" ht="31.5" customHeight="1">
      <c r="A916" s="52">
        <v>915.0</v>
      </c>
      <c r="B916" s="85">
        <v>2.0</v>
      </c>
      <c r="C916" s="85">
        <v>2.0</v>
      </c>
      <c r="D916" s="85">
        <v>26.0</v>
      </c>
      <c r="E916" s="85">
        <v>5.0</v>
      </c>
      <c r="F916" s="85">
        <v>2.0</v>
      </c>
      <c r="G916" s="53" t="str">
        <f>ifna(VLookup(V916,Shiny!B:C, 2, 0),"")</f>
        <v/>
      </c>
      <c r="H916" s="54" t="s">
        <v>836</v>
      </c>
      <c r="I916" s="55">
        <v>672.0</v>
      </c>
      <c r="J916" s="56">
        <f>IFNA(VLOOKUP(V916,'Imported Index'!A:B,2,0),1)</f>
        <v>1</v>
      </c>
      <c r="K916" s="68"/>
      <c r="L916" s="58"/>
      <c r="M916" s="59" t="str">
        <f>ifna(IMAGE("https://pokejungle.net/sprites/typeico/"&amp;lower(VLookup(V916,Type!C:E, 2, 0)&amp;".png")),"")</f>
        <v/>
      </c>
      <c r="N916" s="59" t="str">
        <f>ifna(IMAGE("https://pokejungle.net/sprites/typeico/"&amp;lower(VLookup(V916,Type!C:E, 3, 0)&amp;".png")),"")</f>
        <v/>
      </c>
      <c r="O916" s="60"/>
      <c r="P916" s="60"/>
      <c r="Q916" s="61" t="str">
        <f>ifna(VLookup(V916, Dex!F:K, 3, 0),"")</f>
        <v/>
      </c>
      <c r="R916" s="61" t="str">
        <f>ifna(VLookup(V916, Dex!F:K, 4, 0),"")</f>
        <v/>
      </c>
      <c r="S916" s="62" t="str">
        <f>ifna(VLookup(V916, Dex!F:K, 5, 0),"")</f>
        <v/>
      </c>
      <c r="T916" s="61" t="str">
        <f>ifna(VLookup(V916, Dex!F:K, 6, 0),"")</f>
        <v>P221</v>
      </c>
      <c r="U916" s="63">
        <f>ifna(VLookup(V916, Dex!F:L, 7, 0),"")</f>
        <v>41</v>
      </c>
      <c r="V916" s="60" t="str">
        <f t="shared" si="1"/>
        <v>skiddo</v>
      </c>
    </row>
    <row r="917" ht="31.5" customHeight="1">
      <c r="A917" s="42">
        <v>916.0</v>
      </c>
      <c r="B917" s="86">
        <v>2.0</v>
      </c>
      <c r="C917" s="86">
        <v>2.0</v>
      </c>
      <c r="D917" s="86">
        <v>27.0</v>
      </c>
      <c r="E917" s="86">
        <v>5.0</v>
      </c>
      <c r="F917" s="86">
        <v>3.0</v>
      </c>
      <c r="G917" s="43" t="str">
        <f>ifna(VLookup(V917,Shiny!B:C, 2, 0),"")</f>
        <v/>
      </c>
      <c r="H917" s="64" t="s">
        <v>837</v>
      </c>
      <c r="I917" s="65">
        <v>673.0</v>
      </c>
      <c r="J917" s="47">
        <f>IFNA(VLOOKUP(V917,'Imported Index'!A:B,2,0),1)</f>
        <v>1</v>
      </c>
      <c r="K917" s="69"/>
      <c r="L917" s="44"/>
      <c r="M917" s="48" t="str">
        <f>ifna(IMAGE("https://pokejungle.net/sprites/typeico/"&amp;lower(VLookup(V917,Type!C:E, 2, 0)&amp;".png")),"")</f>
        <v/>
      </c>
      <c r="N917" s="48" t="str">
        <f>ifna(IMAGE("https://pokejungle.net/sprites/typeico/"&amp;lower(VLookup(V917,Type!C:E, 3, 0)&amp;".png")),"")</f>
        <v/>
      </c>
      <c r="O917" s="66"/>
      <c r="P917" s="66"/>
      <c r="Q917" s="49" t="str">
        <f>ifna(VLookup(V917, Dex!F:K, 3, 0),"")</f>
        <v/>
      </c>
      <c r="R917" s="49" t="str">
        <f>ifna(VLookup(V917, Dex!F:K, 4, 0),"")</f>
        <v/>
      </c>
      <c r="S917" s="50" t="str">
        <f>ifna(VLookup(V917, Dex!F:K, 5, 0),"")</f>
        <v/>
      </c>
      <c r="T917" s="49" t="str">
        <f>ifna(VLookup(V917, Dex!F:K, 6, 0),"")</f>
        <v>P222</v>
      </c>
      <c r="U917" s="51">
        <f>ifna(VLookup(V917, Dex!F:L, 7, 0),"")</f>
        <v>42</v>
      </c>
      <c r="V917" s="66" t="str">
        <f t="shared" si="1"/>
        <v>gogoat</v>
      </c>
    </row>
    <row r="918" ht="31.5" customHeight="1">
      <c r="A918" s="52">
        <v>917.0</v>
      </c>
      <c r="B918" s="85">
        <v>2.0</v>
      </c>
      <c r="C918" s="85">
        <v>2.0</v>
      </c>
      <c r="D918" s="85">
        <v>28.0</v>
      </c>
      <c r="E918" s="85">
        <v>5.0</v>
      </c>
      <c r="F918" s="85">
        <v>4.0</v>
      </c>
      <c r="G918" s="53" t="str">
        <f>ifna(VLookup(V918,Shiny!B:C, 2, 0),"")</f>
        <v/>
      </c>
      <c r="H918" s="54" t="s">
        <v>838</v>
      </c>
      <c r="I918" s="55">
        <v>674.0</v>
      </c>
      <c r="J918" s="56">
        <f>IFNA(VLOOKUP(V918,'Imported Index'!A:B,2,0),1)</f>
        <v>1</v>
      </c>
      <c r="K918" s="58"/>
      <c r="L918" s="58"/>
      <c r="M918" s="59" t="str">
        <f>ifna(IMAGE("https://pokejungle.net/sprites/typeico/"&amp;lower(VLookup(V918,Type!C:E, 2, 0)&amp;".png")),"")</f>
        <v/>
      </c>
      <c r="N918" s="59" t="str">
        <f>ifna(IMAGE("https://pokejungle.net/sprites/typeico/"&amp;lower(VLookup(V918,Type!C:E, 3, 0)&amp;".png")),"")</f>
        <v/>
      </c>
      <c r="O918" s="60"/>
      <c r="P918" s="60"/>
      <c r="Q918" s="61">
        <f>ifna(VLookup(V918, Dex!F:K, 3, 0),"")</f>
        <v>111</v>
      </c>
      <c r="R918" s="61" t="str">
        <f>ifna(VLookup(V918, Dex!F:K, 4, 0),"")</f>
        <v/>
      </c>
      <c r="S918" s="62" t="str">
        <f>ifna(VLookup(V918, Dex!F:K, 5, 0),"")</f>
        <v/>
      </c>
      <c r="T918" s="61" t="str">
        <f>ifna(VLookup(V918, Dex!F:K, 6, 0),"")</f>
        <v/>
      </c>
      <c r="U918" s="63">
        <f>ifna(VLookup(V918, Dex!F:L, 7, 0),"")</f>
        <v>47</v>
      </c>
      <c r="V918" s="60" t="str">
        <f t="shared" si="1"/>
        <v>pancham</v>
      </c>
    </row>
    <row r="919" ht="31.5" customHeight="1">
      <c r="A919" s="42">
        <v>918.0</v>
      </c>
      <c r="B919" s="86">
        <v>2.0</v>
      </c>
      <c r="C919" s="86">
        <v>2.0</v>
      </c>
      <c r="D919" s="86">
        <v>29.0</v>
      </c>
      <c r="E919" s="86">
        <v>5.0</v>
      </c>
      <c r="F919" s="86">
        <v>5.0</v>
      </c>
      <c r="G919" s="43" t="str">
        <f>ifna(VLookup(V919,Shiny!B:C, 2, 0),"")</f>
        <v/>
      </c>
      <c r="H919" s="64" t="s">
        <v>839</v>
      </c>
      <c r="I919" s="65">
        <v>675.0</v>
      </c>
      <c r="J919" s="47">
        <f>IFNA(VLOOKUP(V919,'Imported Index'!A:B,2,0),1)</f>
        <v>1</v>
      </c>
      <c r="K919" s="44"/>
      <c r="L919" s="44"/>
      <c r="M919" s="48" t="str">
        <f>ifna(IMAGE("https://pokejungle.net/sprites/typeico/"&amp;lower(VLookup(V919,Type!C:E, 2, 0)&amp;".png")),"")</f>
        <v/>
      </c>
      <c r="N919" s="48" t="str">
        <f>ifna(IMAGE("https://pokejungle.net/sprites/typeico/"&amp;lower(VLookup(V919,Type!C:E, 3, 0)&amp;".png")),"")</f>
        <v/>
      </c>
      <c r="O919" s="66"/>
      <c r="P919" s="66"/>
      <c r="Q919" s="49">
        <f>ifna(VLookup(V919, Dex!F:K, 3, 0),"")</f>
        <v>112</v>
      </c>
      <c r="R919" s="49" t="str">
        <f>ifna(VLookup(V919, Dex!F:K, 4, 0),"")</f>
        <v/>
      </c>
      <c r="S919" s="50" t="str">
        <f>ifna(VLookup(V919, Dex!F:K, 5, 0),"")</f>
        <v/>
      </c>
      <c r="T919" s="49" t="str">
        <f>ifna(VLookup(V919, Dex!F:K, 6, 0),"")</f>
        <v/>
      </c>
      <c r="U919" s="51">
        <f>ifna(VLookup(V919, Dex!F:L, 7, 0),"")</f>
        <v>48</v>
      </c>
      <c r="V919" s="66" t="str">
        <f t="shared" si="1"/>
        <v>pangoro</v>
      </c>
    </row>
    <row r="920" ht="31.5" customHeight="1">
      <c r="A920" s="52">
        <v>919.0</v>
      </c>
      <c r="B920" s="85">
        <v>2.0</v>
      </c>
      <c r="C920" s="85">
        <v>2.0</v>
      </c>
      <c r="D920" s="85">
        <v>30.0</v>
      </c>
      <c r="E920" s="85">
        <v>5.0</v>
      </c>
      <c r="F920" s="85">
        <v>6.0</v>
      </c>
      <c r="G920" s="53" t="str">
        <f>ifna(VLookup(V920,Shiny!B:C, 2, 0),"")</f>
        <v/>
      </c>
      <c r="H920" s="54" t="s">
        <v>840</v>
      </c>
      <c r="I920" s="55">
        <v>676.0</v>
      </c>
      <c r="J920" s="56">
        <f>IFNA(VLOOKUP(V920,'Imported Index'!A:B,2,0),1)</f>
        <v>1</v>
      </c>
      <c r="K920" s="58"/>
      <c r="L920" s="83" t="s">
        <v>500</v>
      </c>
      <c r="M920" s="59" t="str">
        <f>ifna(IMAGE("https://pokejungle.net/sprites/typeico/"&amp;lower(VLookup(V920,Type!C:E, 2, 0)&amp;".png")),"")</f>
        <v/>
      </c>
      <c r="N920" s="59" t="str">
        <f>ifna(IMAGE("https://pokejungle.net/sprites/typeico/"&amp;lower(VLookup(V920,Type!C:E, 3, 0)&amp;".png")),"")</f>
        <v/>
      </c>
      <c r="O920" s="53"/>
      <c r="P920" s="60"/>
      <c r="Q920" s="61" t="str">
        <f>ifna(VLookup(V920, Dex!F:K, 3, 0),"")</f>
        <v/>
      </c>
      <c r="R920" s="61" t="str">
        <f>ifna(VLookup(V920, Dex!F:K, 4, 0),"")</f>
        <v/>
      </c>
      <c r="S920" s="62" t="str">
        <f>ifna(VLookup(V920, Dex!F:K, 5, 0),"")</f>
        <v/>
      </c>
      <c r="T920" s="61" t="str">
        <f>ifna(VLookup(V920, Dex!F:K, 6, 0),"")</f>
        <v/>
      </c>
      <c r="U920" s="63">
        <f>ifna(VLookup(V920, Dex!F:L, 7, 0),"")</f>
        <v>158</v>
      </c>
      <c r="V920" s="60" t="str">
        <f t="shared" si="1"/>
        <v>furfrou</v>
      </c>
    </row>
    <row r="921" ht="31.5" customHeight="1">
      <c r="A921" s="42">
        <v>920.0</v>
      </c>
      <c r="B921" s="86">
        <v>2.0</v>
      </c>
      <c r="C921" s="86">
        <v>3.0</v>
      </c>
      <c r="D921" s="86">
        <v>1.0</v>
      </c>
      <c r="E921" s="86">
        <v>1.0</v>
      </c>
      <c r="F921" s="86">
        <v>1.0</v>
      </c>
      <c r="G921" s="43" t="str">
        <f>ifna(VLookup(V921,Shiny!B:C, 2, 0),"")</f>
        <v/>
      </c>
      <c r="H921" s="64" t="s">
        <v>840</v>
      </c>
      <c r="I921" s="65">
        <v>676.0</v>
      </c>
      <c r="J921" s="47">
        <f>IFNA(VLOOKUP(V921,'Imported Index'!A:B,2,0),1)</f>
        <v>1</v>
      </c>
      <c r="K921" s="44"/>
      <c r="L921" s="84" t="s">
        <v>841</v>
      </c>
      <c r="M921" s="48" t="str">
        <f>ifna(IMAGE("https://pokejungle.net/sprites/typeico/"&amp;lower(VLookup(V921,Type!C:E, 2, 0)&amp;".png")),"")</f>
        <v/>
      </c>
      <c r="N921" s="48" t="str">
        <f>ifna(IMAGE("https://pokejungle.net/sprites/typeico/"&amp;lower(VLookup(V921,Type!C:E, 3, 0)&amp;".png")),"")</f>
        <v/>
      </c>
      <c r="O921" s="86">
        <v>-1.0</v>
      </c>
      <c r="P921" s="66"/>
      <c r="Q921" s="49" t="str">
        <f>ifna(VLookup(V921, Dex!F:K, 3, 0),"")</f>
        <v/>
      </c>
      <c r="R921" s="49" t="str">
        <f>ifna(VLookup(V921, Dex!F:K, 4, 0),"")</f>
        <v/>
      </c>
      <c r="S921" s="50" t="str">
        <f>ifna(VLookup(V921, Dex!F:K, 5, 0),"")</f>
        <v/>
      </c>
      <c r="T921" s="49" t="str">
        <f>ifna(VLookup(V921, Dex!F:K, 6, 0),"")</f>
        <v/>
      </c>
      <c r="U921" s="51">
        <f>ifna(VLookup(V921, Dex!F:L, 7, 0),"")</f>
        <v>158</v>
      </c>
      <c r="V921" s="66" t="str">
        <f t="shared" si="1"/>
        <v>furfrou-1</v>
      </c>
    </row>
    <row r="922" ht="31.5" customHeight="1">
      <c r="A922" s="52">
        <v>921.0</v>
      </c>
      <c r="B922" s="85">
        <v>2.0</v>
      </c>
      <c r="C922" s="85">
        <v>3.0</v>
      </c>
      <c r="D922" s="85">
        <v>2.0</v>
      </c>
      <c r="E922" s="85">
        <v>1.0</v>
      </c>
      <c r="F922" s="85">
        <v>2.0</v>
      </c>
      <c r="G922" s="53" t="str">
        <f>ifna(VLookup(V922,Shiny!B:C, 2, 0),"")</f>
        <v/>
      </c>
      <c r="H922" s="54" t="s">
        <v>840</v>
      </c>
      <c r="I922" s="55">
        <v>676.0</v>
      </c>
      <c r="J922" s="56">
        <f>IFNA(VLOOKUP(V922,'Imported Index'!A:B,2,0),1)</f>
        <v>1</v>
      </c>
      <c r="K922" s="57"/>
      <c r="L922" s="83" t="s">
        <v>842</v>
      </c>
      <c r="M922" s="59" t="str">
        <f>ifna(IMAGE("https://pokejungle.net/sprites/typeico/"&amp;lower(VLookup(V922,Type!C:E, 2, 0)&amp;".png")),"")</f>
        <v/>
      </c>
      <c r="N922" s="59" t="str">
        <f>ifna(IMAGE("https://pokejungle.net/sprites/typeico/"&amp;lower(VLookup(V922,Type!C:E, 3, 0)&amp;".png")),"")</f>
        <v/>
      </c>
      <c r="O922" s="85">
        <v>-2.0</v>
      </c>
      <c r="P922" s="60"/>
      <c r="Q922" s="61" t="str">
        <f>ifna(VLookup(V922, Dex!F:K, 3, 0),"")</f>
        <v/>
      </c>
      <c r="R922" s="61" t="str">
        <f>ifna(VLookup(V922, Dex!F:K, 4, 0),"")</f>
        <v/>
      </c>
      <c r="S922" s="62" t="str">
        <f>ifna(VLookup(V922, Dex!F:K, 5, 0),"")</f>
        <v/>
      </c>
      <c r="T922" s="61" t="str">
        <f>ifna(VLookup(V922, Dex!F:K, 6, 0),"")</f>
        <v/>
      </c>
      <c r="U922" s="63">
        <f>ifna(VLookup(V922, Dex!F:L, 7, 0),"")</f>
        <v>158</v>
      </c>
      <c r="V922" s="60" t="str">
        <f t="shared" si="1"/>
        <v>furfrou-2</v>
      </c>
    </row>
    <row r="923" ht="31.5" customHeight="1">
      <c r="A923" s="42">
        <v>922.0</v>
      </c>
      <c r="B923" s="86">
        <v>2.0</v>
      </c>
      <c r="C923" s="86">
        <v>3.0</v>
      </c>
      <c r="D923" s="86">
        <v>3.0</v>
      </c>
      <c r="E923" s="86">
        <v>1.0</v>
      </c>
      <c r="F923" s="86">
        <v>3.0</v>
      </c>
      <c r="G923" s="43" t="str">
        <f>ifna(VLookup(V923,Shiny!B:C, 2, 0),"")</f>
        <v/>
      </c>
      <c r="H923" s="64" t="s">
        <v>840</v>
      </c>
      <c r="I923" s="65">
        <v>676.0</v>
      </c>
      <c r="J923" s="47">
        <f>IFNA(VLOOKUP(V923,'Imported Index'!A:B,2,0),1)</f>
        <v>1</v>
      </c>
      <c r="K923" s="44"/>
      <c r="L923" s="84" t="s">
        <v>843</v>
      </c>
      <c r="M923" s="48" t="str">
        <f>ifna(IMAGE("https://pokejungle.net/sprites/typeico/"&amp;lower(VLookup(V923,Type!C:E, 2, 0)&amp;".png")),"")</f>
        <v/>
      </c>
      <c r="N923" s="48" t="str">
        <f>ifna(IMAGE("https://pokejungle.net/sprites/typeico/"&amp;lower(VLookup(V923,Type!C:E, 3, 0)&amp;".png")),"")</f>
        <v/>
      </c>
      <c r="O923" s="86">
        <v>-3.0</v>
      </c>
      <c r="P923" s="66"/>
      <c r="Q923" s="49" t="str">
        <f>ifna(VLookup(V923, Dex!F:K, 3, 0),"")</f>
        <v/>
      </c>
      <c r="R923" s="49" t="str">
        <f>ifna(VLookup(V923, Dex!F:K, 4, 0),"")</f>
        <v/>
      </c>
      <c r="S923" s="50" t="str">
        <f>ifna(VLookup(V923, Dex!F:K, 5, 0),"")</f>
        <v/>
      </c>
      <c r="T923" s="49" t="str">
        <f>ifna(VLookup(V923, Dex!F:K, 6, 0),"")</f>
        <v/>
      </c>
      <c r="U923" s="51">
        <f>ifna(VLookup(V923, Dex!F:L, 7, 0),"")</f>
        <v>158</v>
      </c>
      <c r="V923" s="66" t="str">
        <f t="shared" si="1"/>
        <v>furfrou-3</v>
      </c>
    </row>
    <row r="924" ht="31.5" customHeight="1">
      <c r="A924" s="52">
        <v>923.0</v>
      </c>
      <c r="B924" s="85">
        <v>2.0</v>
      </c>
      <c r="C924" s="85">
        <v>3.0</v>
      </c>
      <c r="D924" s="85">
        <v>4.0</v>
      </c>
      <c r="E924" s="85">
        <v>1.0</v>
      </c>
      <c r="F924" s="85">
        <v>4.0</v>
      </c>
      <c r="G924" s="53" t="str">
        <f>ifna(VLookup(V924,Shiny!B:C, 2, 0),"")</f>
        <v/>
      </c>
      <c r="H924" s="54" t="s">
        <v>840</v>
      </c>
      <c r="I924" s="55">
        <v>676.0</v>
      </c>
      <c r="J924" s="56">
        <f>IFNA(VLOOKUP(V924,'Imported Index'!A:B,2,0),1)</f>
        <v>1</v>
      </c>
      <c r="K924" s="58"/>
      <c r="L924" s="89" t="s">
        <v>844</v>
      </c>
      <c r="M924" s="59" t="str">
        <f>ifna(IMAGE("https://pokejungle.net/sprites/typeico/"&amp;lower(VLookup(V924,Type!C:E, 2, 0)&amp;".png")),"")</f>
        <v/>
      </c>
      <c r="N924" s="59" t="str">
        <f>ifna(IMAGE("https://pokejungle.net/sprites/typeico/"&amp;lower(VLookup(V924,Type!C:E, 3, 0)&amp;".png")),"")</f>
        <v/>
      </c>
      <c r="O924" s="85">
        <v>-4.0</v>
      </c>
      <c r="P924" s="60"/>
      <c r="Q924" s="61" t="str">
        <f>ifna(VLookup(V924, Dex!F:K, 3, 0),"")</f>
        <v/>
      </c>
      <c r="R924" s="61" t="str">
        <f>ifna(VLookup(V924, Dex!F:K, 4, 0),"")</f>
        <v/>
      </c>
      <c r="S924" s="62" t="str">
        <f>ifna(VLookup(V924, Dex!F:K, 5, 0),"")</f>
        <v/>
      </c>
      <c r="T924" s="61" t="str">
        <f>ifna(VLookup(V924, Dex!F:K, 6, 0),"")</f>
        <v/>
      </c>
      <c r="U924" s="63">
        <f>ifna(VLookup(V924, Dex!F:L, 7, 0),"")</f>
        <v>158</v>
      </c>
      <c r="V924" s="60" t="str">
        <f t="shared" si="1"/>
        <v>furfrou-4</v>
      </c>
    </row>
    <row r="925" ht="31.5" customHeight="1">
      <c r="A925" s="42">
        <v>924.0</v>
      </c>
      <c r="B925" s="86">
        <v>2.0</v>
      </c>
      <c r="C925" s="86">
        <v>3.0</v>
      </c>
      <c r="D925" s="86">
        <v>5.0</v>
      </c>
      <c r="E925" s="86">
        <v>1.0</v>
      </c>
      <c r="F925" s="86">
        <v>5.0</v>
      </c>
      <c r="G925" s="43" t="str">
        <f>ifna(VLookup(V925,Shiny!B:C, 2, 0),"")</f>
        <v/>
      </c>
      <c r="H925" s="64" t="s">
        <v>840</v>
      </c>
      <c r="I925" s="65">
        <v>676.0</v>
      </c>
      <c r="J925" s="47">
        <f>IFNA(VLOOKUP(V925,'Imported Index'!A:B,2,0),1)</f>
        <v>1</v>
      </c>
      <c r="K925" s="44"/>
      <c r="L925" s="84" t="s">
        <v>845</v>
      </c>
      <c r="M925" s="48" t="str">
        <f>ifna(IMAGE("https://pokejungle.net/sprites/typeico/"&amp;lower(VLookup(V925,Type!C:E, 2, 0)&amp;".png")),"")</f>
        <v/>
      </c>
      <c r="N925" s="48" t="str">
        <f>ifna(IMAGE("https://pokejungle.net/sprites/typeico/"&amp;lower(VLookup(V925,Type!C:E, 3, 0)&amp;".png")),"")</f>
        <v/>
      </c>
      <c r="O925" s="86">
        <v>-5.0</v>
      </c>
      <c r="P925" s="66"/>
      <c r="Q925" s="49" t="str">
        <f>ifna(VLookup(V925, Dex!F:K, 3, 0),"")</f>
        <v/>
      </c>
      <c r="R925" s="49" t="str">
        <f>ifna(VLookup(V925, Dex!F:K, 4, 0),"")</f>
        <v/>
      </c>
      <c r="S925" s="50" t="str">
        <f>ifna(VLookup(V925, Dex!F:K, 5, 0),"")</f>
        <v/>
      </c>
      <c r="T925" s="49" t="str">
        <f>ifna(VLookup(V925, Dex!F:K, 6, 0),"")</f>
        <v/>
      </c>
      <c r="U925" s="51">
        <f>ifna(VLookup(V925, Dex!F:L, 7, 0),"")</f>
        <v>158</v>
      </c>
      <c r="V925" s="66" t="str">
        <f t="shared" si="1"/>
        <v>furfrou-5</v>
      </c>
    </row>
    <row r="926" ht="31.5" customHeight="1">
      <c r="A926" s="52">
        <v>925.0</v>
      </c>
      <c r="B926" s="85">
        <v>2.0</v>
      </c>
      <c r="C926" s="85">
        <v>3.0</v>
      </c>
      <c r="D926" s="85">
        <v>6.0</v>
      </c>
      <c r="E926" s="85">
        <v>1.0</v>
      </c>
      <c r="F926" s="85">
        <v>6.0</v>
      </c>
      <c r="G926" s="53" t="str">
        <f>ifna(VLookup(V926,Shiny!B:C, 2, 0),"")</f>
        <v/>
      </c>
      <c r="H926" s="54" t="s">
        <v>840</v>
      </c>
      <c r="I926" s="55">
        <v>676.0</v>
      </c>
      <c r="J926" s="56">
        <f>IFNA(VLOOKUP(V926,'Imported Index'!A:B,2,0),1)</f>
        <v>1</v>
      </c>
      <c r="K926" s="58"/>
      <c r="L926" s="83" t="s">
        <v>846</v>
      </c>
      <c r="M926" s="59" t="str">
        <f>ifna(IMAGE("https://pokejungle.net/sprites/typeico/"&amp;lower(VLookup(V926,Type!C:E, 2, 0)&amp;".png")),"")</f>
        <v/>
      </c>
      <c r="N926" s="59" t="str">
        <f>ifna(IMAGE("https://pokejungle.net/sprites/typeico/"&amp;lower(VLookup(V926,Type!C:E, 3, 0)&amp;".png")),"")</f>
        <v/>
      </c>
      <c r="O926" s="85">
        <v>-6.0</v>
      </c>
      <c r="P926" s="60"/>
      <c r="Q926" s="61" t="str">
        <f>ifna(VLookup(V926, Dex!F:K, 3, 0),"")</f>
        <v/>
      </c>
      <c r="R926" s="61" t="str">
        <f>ifna(VLookup(V926, Dex!F:K, 4, 0),"")</f>
        <v/>
      </c>
      <c r="S926" s="62" t="str">
        <f>ifna(VLookup(V926, Dex!F:K, 5, 0),"")</f>
        <v/>
      </c>
      <c r="T926" s="61" t="str">
        <f>ifna(VLookup(V926, Dex!F:K, 6, 0),"")</f>
        <v/>
      </c>
      <c r="U926" s="63">
        <f>ifna(VLookup(V926, Dex!F:L, 7, 0),"")</f>
        <v>158</v>
      </c>
      <c r="V926" s="60" t="str">
        <f t="shared" si="1"/>
        <v>furfrou-6</v>
      </c>
    </row>
    <row r="927" ht="31.5" customHeight="1">
      <c r="A927" s="42">
        <v>926.0</v>
      </c>
      <c r="B927" s="86">
        <v>2.0</v>
      </c>
      <c r="C927" s="86">
        <v>3.0</v>
      </c>
      <c r="D927" s="86">
        <v>7.0</v>
      </c>
      <c r="E927" s="86">
        <v>2.0</v>
      </c>
      <c r="F927" s="86">
        <v>1.0</v>
      </c>
      <c r="G927" s="43" t="str">
        <f>ifna(VLookup(V927,Shiny!B:C, 2, 0),"")</f>
        <v/>
      </c>
      <c r="H927" s="64" t="s">
        <v>840</v>
      </c>
      <c r="I927" s="65">
        <v>676.0</v>
      </c>
      <c r="J927" s="47">
        <f>IFNA(VLOOKUP(V927,'Imported Index'!A:B,2,0),1)</f>
        <v>1</v>
      </c>
      <c r="K927" s="44"/>
      <c r="L927" s="84" t="s">
        <v>847</v>
      </c>
      <c r="M927" s="48" t="str">
        <f>ifna(IMAGE("https://pokejungle.net/sprites/typeico/"&amp;lower(VLookup(V927,Type!C:E, 2, 0)&amp;".png")),"")</f>
        <v/>
      </c>
      <c r="N927" s="48" t="str">
        <f>ifna(IMAGE("https://pokejungle.net/sprites/typeico/"&amp;lower(VLookup(V927,Type!C:E, 3, 0)&amp;".png")),"")</f>
        <v/>
      </c>
      <c r="O927" s="86">
        <v>-7.0</v>
      </c>
      <c r="P927" s="66"/>
      <c r="Q927" s="49" t="str">
        <f>ifna(VLookup(V927, Dex!F:K, 3, 0),"")</f>
        <v/>
      </c>
      <c r="R927" s="49" t="str">
        <f>ifna(VLookup(V927, Dex!F:K, 4, 0),"")</f>
        <v/>
      </c>
      <c r="S927" s="50" t="str">
        <f>ifna(VLookup(V927, Dex!F:K, 5, 0),"")</f>
        <v/>
      </c>
      <c r="T927" s="49" t="str">
        <f>ifna(VLookup(V927, Dex!F:K, 6, 0),"")</f>
        <v/>
      </c>
      <c r="U927" s="51">
        <f>ifna(VLookup(V927, Dex!F:L, 7, 0),"")</f>
        <v>158</v>
      </c>
      <c r="V927" s="66" t="str">
        <f t="shared" si="1"/>
        <v>furfrou-7</v>
      </c>
    </row>
    <row r="928" ht="31.5" customHeight="1">
      <c r="A928" s="52">
        <v>927.0</v>
      </c>
      <c r="B928" s="85">
        <v>2.0</v>
      </c>
      <c r="C928" s="85">
        <v>3.0</v>
      </c>
      <c r="D928" s="85">
        <v>8.0</v>
      </c>
      <c r="E928" s="85">
        <v>2.0</v>
      </c>
      <c r="F928" s="85">
        <v>2.0</v>
      </c>
      <c r="G928" s="53" t="str">
        <f>ifna(VLookup(V928,Shiny!B:C, 2, 0),"")</f>
        <v/>
      </c>
      <c r="H928" s="54" t="s">
        <v>840</v>
      </c>
      <c r="I928" s="55">
        <v>676.0</v>
      </c>
      <c r="J928" s="56">
        <f>IFNA(VLOOKUP(V928,'Imported Index'!A:B,2,0),1)</f>
        <v>1</v>
      </c>
      <c r="K928" s="57"/>
      <c r="L928" s="83" t="s">
        <v>848</v>
      </c>
      <c r="M928" s="59" t="str">
        <f>ifna(IMAGE("https://pokejungle.net/sprites/typeico/"&amp;lower(VLookup(V928,Type!C:E, 2, 0)&amp;".png")),"")</f>
        <v/>
      </c>
      <c r="N928" s="59" t="str">
        <f>ifna(IMAGE("https://pokejungle.net/sprites/typeico/"&amp;lower(VLookup(V928,Type!C:E, 3, 0)&amp;".png")),"")</f>
        <v/>
      </c>
      <c r="O928" s="85">
        <v>-8.0</v>
      </c>
      <c r="P928" s="60"/>
      <c r="Q928" s="61" t="str">
        <f>ifna(VLookup(V928, Dex!F:K, 3, 0),"")</f>
        <v/>
      </c>
      <c r="R928" s="61" t="str">
        <f>ifna(VLookup(V928, Dex!F:K, 4, 0),"")</f>
        <v/>
      </c>
      <c r="S928" s="62" t="str">
        <f>ifna(VLookup(V928, Dex!F:K, 5, 0),"")</f>
        <v/>
      </c>
      <c r="T928" s="61" t="str">
        <f>ifna(VLookup(V928, Dex!F:K, 6, 0),"")</f>
        <v/>
      </c>
      <c r="U928" s="63">
        <f>ifna(VLookup(V928, Dex!F:L, 7, 0),"")</f>
        <v>158</v>
      </c>
      <c r="V928" s="60" t="str">
        <f t="shared" si="1"/>
        <v>furfrou-8</v>
      </c>
    </row>
    <row r="929" ht="31.5" customHeight="1">
      <c r="A929" s="42">
        <v>928.0</v>
      </c>
      <c r="B929" s="86">
        <v>2.0</v>
      </c>
      <c r="C929" s="86">
        <v>3.0</v>
      </c>
      <c r="D929" s="86">
        <v>9.0</v>
      </c>
      <c r="E929" s="86">
        <v>2.0</v>
      </c>
      <c r="F929" s="86">
        <v>3.0</v>
      </c>
      <c r="G929" s="43" t="str">
        <f>ifna(VLookup(V929,Shiny!B:C, 2, 0),"")</f>
        <v/>
      </c>
      <c r="H929" s="64" t="s">
        <v>840</v>
      </c>
      <c r="I929" s="65">
        <v>676.0</v>
      </c>
      <c r="J929" s="47">
        <f>IFNA(VLOOKUP(V929,'Imported Index'!A:B,2,0),1)</f>
        <v>1</v>
      </c>
      <c r="K929" s="67"/>
      <c r="L929" s="90" t="s">
        <v>849</v>
      </c>
      <c r="M929" s="48" t="str">
        <f>ifna(IMAGE("https://pokejungle.net/sprites/typeico/"&amp;lower(VLookup(V929,Type!C:E, 2, 0)&amp;".png")),"")</f>
        <v/>
      </c>
      <c r="N929" s="48" t="str">
        <f>ifna(IMAGE("https://pokejungle.net/sprites/typeico/"&amp;lower(VLookup(V929,Type!C:E, 3, 0)&amp;".png")),"")</f>
        <v/>
      </c>
      <c r="O929" s="86">
        <v>-9.0</v>
      </c>
      <c r="P929" s="66"/>
      <c r="Q929" s="49" t="str">
        <f>ifna(VLookup(V929, Dex!F:K, 3, 0),"")</f>
        <v/>
      </c>
      <c r="R929" s="49" t="str">
        <f>ifna(VLookup(V929, Dex!F:K, 4, 0),"")</f>
        <v/>
      </c>
      <c r="S929" s="50" t="str">
        <f>ifna(VLookup(V929, Dex!F:K, 5, 0),"")</f>
        <v/>
      </c>
      <c r="T929" s="49" t="str">
        <f>ifna(VLookup(V929, Dex!F:K, 6, 0),"")</f>
        <v/>
      </c>
      <c r="U929" s="51">
        <f>ifna(VLookup(V929, Dex!F:L, 7, 0),"")</f>
        <v>158</v>
      </c>
      <c r="V929" s="66" t="str">
        <f t="shared" si="1"/>
        <v>furfrou-9</v>
      </c>
    </row>
    <row r="930" ht="31.5" customHeight="1">
      <c r="A930" s="52">
        <v>929.0</v>
      </c>
      <c r="B930" s="85">
        <v>2.0</v>
      </c>
      <c r="C930" s="85">
        <v>3.0</v>
      </c>
      <c r="D930" s="85">
        <v>10.0</v>
      </c>
      <c r="E930" s="85">
        <v>2.0</v>
      </c>
      <c r="F930" s="85">
        <v>4.0</v>
      </c>
      <c r="G930" s="53" t="str">
        <f>ifna(VLookup(V930,Shiny!B:C, 2, 0),"")</f>
        <v/>
      </c>
      <c r="H930" s="54" t="s">
        <v>850</v>
      </c>
      <c r="I930" s="55">
        <v>677.0</v>
      </c>
      <c r="J930" s="56">
        <f>IFNA(VLOOKUP(V930,'Imported Index'!A:B,2,0),1)</f>
        <v>1</v>
      </c>
      <c r="K930" s="58"/>
      <c r="L930" s="58"/>
      <c r="M930" s="59" t="str">
        <f>ifna(IMAGE("https://pokejungle.net/sprites/typeico/"&amp;lower(VLookup(V930,Type!C:E, 2, 0)&amp;".png")),"")</f>
        <v/>
      </c>
      <c r="N930" s="59" t="str">
        <f>ifna(IMAGE("https://pokejungle.net/sprites/typeico/"&amp;lower(VLookup(V930,Type!C:E, 3, 0)&amp;".png")),"")</f>
        <v/>
      </c>
      <c r="O930" s="60"/>
      <c r="P930" s="60"/>
      <c r="Q930" s="61">
        <f>ifna(VLookup(V930, Dex!F:K, 3, 0),"")</f>
        <v>208</v>
      </c>
      <c r="R930" s="61" t="str">
        <f>ifna(VLookup(V930, Dex!F:K, 4, 0),"")</f>
        <v/>
      </c>
      <c r="S930" s="62" t="str">
        <f>ifna(VLookup(V930, Dex!F:K, 5, 0),"")</f>
        <v/>
      </c>
      <c r="T930" s="61" t="str">
        <f>ifna(VLookup(V930, Dex!F:K, 6, 0),"")</f>
        <v>B104</v>
      </c>
      <c r="U930" s="63">
        <f>ifna(VLookup(V930, Dex!F:L, 7, 0),"")</f>
        <v>43</v>
      </c>
      <c r="V930" s="60" t="str">
        <f t="shared" si="1"/>
        <v>espurr</v>
      </c>
    </row>
    <row r="931" ht="31.5" customHeight="1">
      <c r="A931" s="42">
        <v>930.0</v>
      </c>
      <c r="B931" s="86">
        <v>2.0</v>
      </c>
      <c r="C931" s="86">
        <v>3.0</v>
      </c>
      <c r="D931" s="86">
        <v>11.0</v>
      </c>
      <c r="E931" s="86">
        <v>2.0</v>
      </c>
      <c r="F931" s="86">
        <v>5.0</v>
      </c>
      <c r="G931" s="43" t="str">
        <f>ifna(VLookup(V931,Shiny!B:C, 2, 0),"")</f>
        <v/>
      </c>
      <c r="H931" s="64" t="s">
        <v>851</v>
      </c>
      <c r="I931" s="65">
        <v>678.0</v>
      </c>
      <c r="J931" s="47">
        <f>IFNA(VLOOKUP(V931,'Imported Index'!A:B,2,0),1)</f>
        <v>1</v>
      </c>
      <c r="K931" s="44"/>
      <c r="L931" s="44"/>
      <c r="M931" s="48" t="str">
        <f>ifna(IMAGE("https://pokejungle.net/sprites/typeico/"&amp;lower(VLookup(V931,Type!C:E, 2, 0)&amp;".png")),"")</f>
        <v/>
      </c>
      <c r="N931" s="48" t="str">
        <f>ifna(IMAGE("https://pokejungle.net/sprites/typeico/"&amp;lower(VLookup(V931,Type!C:E, 3, 0)&amp;".png")),"")</f>
        <v/>
      </c>
      <c r="O931" s="66"/>
      <c r="P931" s="66"/>
      <c r="Q931" s="49">
        <f>ifna(VLookup(V931, Dex!F:K, 3, 0),"")</f>
        <v>209</v>
      </c>
      <c r="R931" s="49" t="str">
        <f>ifna(VLookup(V931, Dex!F:K, 4, 0),"")</f>
        <v/>
      </c>
      <c r="S931" s="50" t="str">
        <f>ifna(VLookup(V931, Dex!F:K, 5, 0),"")</f>
        <v/>
      </c>
      <c r="T931" s="49" t="str">
        <f>ifna(VLookup(V931, Dex!F:K, 6, 0),"")</f>
        <v>B105</v>
      </c>
      <c r="U931" s="51">
        <f>ifna(VLookup(V931, Dex!F:L, 7, 0),"")</f>
        <v>44</v>
      </c>
      <c r="V931" s="66" t="str">
        <f t="shared" si="1"/>
        <v>meowstic</v>
      </c>
    </row>
    <row r="932" ht="31.5" customHeight="1">
      <c r="A932" s="52">
        <v>931.0</v>
      </c>
      <c r="B932" s="85">
        <v>2.0</v>
      </c>
      <c r="C932" s="85">
        <v>3.0</v>
      </c>
      <c r="D932" s="85">
        <v>12.0</v>
      </c>
      <c r="E932" s="85">
        <v>2.0</v>
      </c>
      <c r="F932" s="85">
        <v>6.0</v>
      </c>
      <c r="G932" s="53" t="str">
        <f>ifna(VLookup(V932,Shiny!B:C, 2, 0),"")</f>
        <v/>
      </c>
      <c r="H932" s="54" t="s">
        <v>851</v>
      </c>
      <c r="I932" s="55">
        <v>678.0</v>
      </c>
      <c r="J932" s="56">
        <f>IFNA(VLOOKUP(V932,'Imported Index'!A:B,2,0),1)</f>
        <v>1</v>
      </c>
      <c r="K932" s="58"/>
      <c r="L932" s="58"/>
      <c r="M932" s="59" t="str">
        <f>ifna(IMAGE("https://pokejungle.net/sprites/typeico/"&amp;lower(VLookup(V932,Type!C:E, 2, 0)&amp;".png")),"")</f>
        <v/>
      </c>
      <c r="N932" s="59" t="str">
        <f>ifna(IMAGE("https://pokejungle.net/sprites/typeico/"&amp;lower(VLookup(V932,Type!C:E, 3, 0)&amp;".png")),"")</f>
        <v/>
      </c>
      <c r="O932" s="60"/>
      <c r="P932" s="52" t="s">
        <v>80</v>
      </c>
      <c r="Q932" s="61">
        <f>ifna(VLookup(V932, Dex!F:K, 3, 0),"")</f>
        <v>209</v>
      </c>
      <c r="R932" s="61" t="str">
        <f>ifna(VLookup(V932, Dex!F:K, 4, 0),"")</f>
        <v/>
      </c>
      <c r="S932" s="62" t="str">
        <f>ifna(VLookup(V932, Dex!F:K, 5, 0),"")</f>
        <v/>
      </c>
      <c r="T932" s="61" t="str">
        <f>ifna(VLookup(V932, Dex!F:K, 6, 0),"")</f>
        <v>B105</v>
      </c>
      <c r="U932" s="63">
        <f>ifna(VLookup(V932, Dex!F:L, 7, 0),"")</f>
        <v>44</v>
      </c>
      <c r="V932" s="60" t="str">
        <f t="shared" si="1"/>
        <v>meowstic-f</v>
      </c>
    </row>
    <row r="933" ht="31.5" customHeight="1">
      <c r="A933" s="42">
        <v>932.0</v>
      </c>
      <c r="B933" s="86">
        <v>2.0</v>
      </c>
      <c r="C933" s="86">
        <v>3.0</v>
      </c>
      <c r="D933" s="86">
        <v>13.0</v>
      </c>
      <c r="E933" s="86">
        <v>3.0</v>
      </c>
      <c r="F933" s="86">
        <v>1.0</v>
      </c>
      <c r="G933" s="43" t="str">
        <f>ifna(VLookup(V933,Shiny!B:C, 2, 0),"")</f>
        <v/>
      </c>
      <c r="H933" s="64" t="s">
        <v>852</v>
      </c>
      <c r="I933" s="65">
        <v>679.0</v>
      </c>
      <c r="J933" s="47">
        <f>IFNA(VLOOKUP(V933,'Imported Index'!A:B,2,0),1)</f>
        <v>1</v>
      </c>
      <c r="K933" s="44"/>
      <c r="L933" s="44"/>
      <c r="M933" s="48" t="str">
        <f>ifna(IMAGE("https://pokejungle.net/sprites/typeico/"&amp;lower(VLookup(V933,Type!C:E, 2, 0)&amp;".png")),"")</f>
        <v/>
      </c>
      <c r="N933" s="48" t="str">
        <f>ifna(IMAGE("https://pokejungle.net/sprites/typeico/"&amp;lower(VLookup(V933,Type!C:E, 3, 0)&amp;".png")),"")</f>
        <v/>
      </c>
      <c r="O933" s="66"/>
      <c r="P933" s="66"/>
      <c r="Q933" s="49">
        <f>ifna(VLookup(V933, Dex!F:K, 3, 0),"")</f>
        <v>330</v>
      </c>
      <c r="R933" s="49" t="str">
        <f>ifna(VLookup(V933, Dex!F:K, 4, 0),"")</f>
        <v/>
      </c>
      <c r="S933" s="50" t="str">
        <f>ifna(VLookup(V933, Dex!F:K, 5, 0),"")</f>
        <v/>
      </c>
      <c r="T933" s="49" t="str">
        <f>ifna(VLookup(V933, Dex!F:K, 6, 0),"")</f>
        <v/>
      </c>
      <c r="U933" s="51">
        <f>ifna(VLookup(V933, Dex!F:L, 7, 0),"")</f>
        <v>71</v>
      </c>
      <c r="V933" s="66" t="str">
        <f t="shared" si="1"/>
        <v>honedge</v>
      </c>
    </row>
    <row r="934" ht="31.5" customHeight="1">
      <c r="A934" s="52">
        <v>933.0</v>
      </c>
      <c r="B934" s="85">
        <v>2.0</v>
      </c>
      <c r="C934" s="85">
        <v>3.0</v>
      </c>
      <c r="D934" s="85">
        <v>14.0</v>
      </c>
      <c r="E934" s="85">
        <v>3.0</v>
      </c>
      <c r="F934" s="85">
        <v>2.0</v>
      </c>
      <c r="G934" s="53" t="str">
        <f>ifna(VLookup(V934,Shiny!B:C, 2, 0),"")</f>
        <v/>
      </c>
      <c r="H934" s="54" t="s">
        <v>853</v>
      </c>
      <c r="I934" s="55">
        <v>680.0</v>
      </c>
      <c r="J934" s="56">
        <f>IFNA(VLOOKUP(V934,'Imported Index'!A:B,2,0),1)</f>
        <v>1</v>
      </c>
      <c r="K934" s="58"/>
      <c r="L934" s="58"/>
      <c r="M934" s="59" t="str">
        <f>ifna(IMAGE("https://pokejungle.net/sprites/typeico/"&amp;lower(VLookup(V934,Type!C:E, 2, 0)&amp;".png")),"")</f>
        <v/>
      </c>
      <c r="N934" s="59" t="str">
        <f>ifna(IMAGE("https://pokejungle.net/sprites/typeico/"&amp;lower(VLookup(V934,Type!C:E, 3, 0)&amp;".png")),"")</f>
        <v/>
      </c>
      <c r="O934" s="60"/>
      <c r="P934" s="60"/>
      <c r="Q934" s="61">
        <f>ifna(VLookup(V934, Dex!F:K, 3, 0),"")</f>
        <v>331</v>
      </c>
      <c r="R934" s="61" t="str">
        <f>ifna(VLookup(V934, Dex!F:K, 4, 0),"")</f>
        <v/>
      </c>
      <c r="S934" s="62" t="str">
        <f>ifna(VLookup(V934, Dex!F:K, 5, 0),"")</f>
        <v/>
      </c>
      <c r="T934" s="61" t="str">
        <f>ifna(VLookup(V934, Dex!F:K, 6, 0),"")</f>
        <v/>
      </c>
      <c r="U934" s="63">
        <f>ifna(VLookup(V934, Dex!F:L, 7, 0),"")</f>
        <v>72</v>
      </c>
      <c r="V934" s="60" t="str">
        <f t="shared" si="1"/>
        <v>doublade</v>
      </c>
    </row>
    <row r="935" ht="31.5" customHeight="1">
      <c r="A935" s="42">
        <v>934.0</v>
      </c>
      <c r="B935" s="86">
        <v>2.0</v>
      </c>
      <c r="C935" s="86">
        <v>3.0</v>
      </c>
      <c r="D935" s="86">
        <v>15.0</v>
      </c>
      <c r="E935" s="86">
        <v>3.0</v>
      </c>
      <c r="F935" s="86">
        <v>3.0</v>
      </c>
      <c r="G935" s="43" t="str">
        <f>ifna(VLookup(V935,Shiny!B:C, 2, 0),"")</f>
        <v/>
      </c>
      <c r="H935" s="64" t="s">
        <v>854</v>
      </c>
      <c r="I935" s="65">
        <v>681.0</v>
      </c>
      <c r="J935" s="47">
        <f>IFNA(VLOOKUP(V935,'Imported Index'!A:B,2,0),1)</f>
        <v>1</v>
      </c>
      <c r="K935" s="44"/>
      <c r="L935" s="44"/>
      <c r="M935" s="48" t="str">
        <f>ifna(IMAGE("https://pokejungle.net/sprites/typeico/"&amp;lower(VLookup(V935,Type!C:E, 2, 0)&amp;".png")),"")</f>
        <v/>
      </c>
      <c r="N935" s="48" t="str">
        <f>ifna(IMAGE("https://pokejungle.net/sprites/typeico/"&amp;lower(VLookup(V935,Type!C:E, 3, 0)&amp;".png")),"")</f>
        <v/>
      </c>
      <c r="O935" s="66"/>
      <c r="P935" s="66"/>
      <c r="Q935" s="49">
        <f>ifna(VLookup(V935, Dex!F:K, 3, 0),"")</f>
        <v>332</v>
      </c>
      <c r="R935" s="49" t="str">
        <f>ifna(VLookup(V935, Dex!F:K, 4, 0),"")</f>
        <v/>
      </c>
      <c r="S935" s="50" t="str">
        <f>ifna(VLookup(V935, Dex!F:K, 5, 0),"")</f>
        <v/>
      </c>
      <c r="T935" s="49" t="str">
        <f>ifna(VLookup(V935, Dex!F:K, 6, 0),"")</f>
        <v/>
      </c>
      <c r="U935" s="51">
        <f>ifna(VLookup(V935, Dex!F:L, 7, 0),"")</f>
        <v>73</v>
      </c>
      <c r="V935" s="66" t="str">
        <f t="shared" si="1"/>
        <v>aegislash</v>
      </c>
    </row>
    <row r="936" ht="31.5" customHeight="1">
      <c r="A936" s="52">
        <v>935.0</v>
      </c>
      <c r="B936" s="85">
        <v>2.0</v>
      </c>
      <c r="C936" s="85">
        <v>3.0</v>
      </c>
      <c r="D936" s="85">
        <v>16.0</v>
      </c>
      <c r="E936" s="85">
        <v>3.0</v>
      </c>
      <c r="F936" s="85">
        <v>4.0</v>
      </c>
      <c r="G936" s="53" t="str">
        <f>ifna(VLookup(V936,Shiny!B:C, 2, 0),"")</f>
        <v/>
      </c>
      <c r="H936" s="54" t="s">
        <v>855</v>
      </c>
      <c r="I936" s="55">
        <v>682.0</v>
      </c>
      <c r="J936" s="56">
        <f>IFNA(VLOOKUP(V936,'Imported Index'!A:B,2,0),1)</f>
        <v>1</v>
      </c>
      <c r="K936" s="58"/>
      <c r="L936" s="58"/>
      <c r="M936" s="59" t="str">
        <f>ifna(IMAGE("https://pokejungle.net/sprites/typeico/"&amp;lower(VLookup(V936,Type!C:E, 2, 0)&amp;".png")),"")</f>
        <v/>
      </c>
      <c r="N936" s="59" t="str">
        <f>ifna(IMAGE("https://pokejungle.net/sprites/typeico/"&amp;lower(VLookup(V936,Type!C:E, 3, 0)&amp;".png")),"")</f>
        <v/>
      </c>
      <c r="O936" s="60"/>
      <c r="P936" s="60"/>
      <c r="Q936" s="61">
        <f>ifna(VLookup(V936, Dex!F:K, 3, 0),"")</f>
        <v>212</v>
      </c>
      <c r="R936" s="61" t="str">
        <f>ifna(VLookup(V936, Dex!F:K, 4, 0),"")</f>
        <v/>
      </c>
      <c r="S936" s="62" t="str">
        <f>ifna(VLookup(V936, Dex!F:K, 5, 0),"")</f>
        <v/>
      </c>
      <c r="T936" s="61" t="str">
        <f>ifna(VLookup(V936, Dex!F:K, 6, 0),"")</f>
        <v/>
      </c>
      <c r="U936" s="63">
        <f>ifna(VLookup(V936, Dex!F:L, 7, 0),"")</f>
        <v>96</v>
      </c>
      <c r="V936" s="60" t="str">
        <f t="shared" si="1"/>
        <v>spritzee</v>
      </c>
    </row>
    <row r="937" ht="31.5" customHeight="1">
      <c r="A937" s="42">
        <v>936.0</v>
      </c>
      <c r="B937" s="86">
        <v>2.0</v>
      </c>
      <c r="C937" s="86">
        <v>3.0</v>
      </c>
      <c r="D937" s="86">
        <v>17.0</v>
      </c>
      <c r="E937" s="86">
        <v>3.0</v>
      </c>
      <c r="F937" s="86">
        <v>5.0</v>
      </c>
      <c r="G937" s="43" t="str">
        <f>ifna(VLookup(V937,Shiny!B:C, 2, 0),"")</f>
        <v/>
      </c>
      <c r="H937" s="64" t="s">
        <v>856</v>
      </c>
      <c r="I937" s="65">
        <v>683.0</v>
      </c>
      <c r="J937" s="47">
        <f>IFNA(VLOOKUP(V937,'Imported Index'!A:B,2,0),1)</f>
        <v>1</v>
      </c>
      <c r="K937" s="44"/>
      <c r="L937" s="44"/>
      <c r="M937" s="48" t="str">
        <f>ifna(IMAGE("https://pokejungle.net/sprites/typeico/"&amp;lower(VLookup(V937,Type!C:E, 2, 0)&amp;".png")),"")</f>
        <v/>
      </c>
      <c r="N937" s="48" t="str">
        <f>ifna(IMAGE("https://pokejungle.net/sprites/typeico/"&amp;lower(VLookup(V937,Type!C:E, 3, 0)&amp;".png")),"")</f>
        <v/>
      </c>
      <c r="O937" s="66"/>
      <c r="P937" s="66"/>
      <c r="Q937" s="49">
        <f>ifna(VLookup(V937, Dex!F:K, 3, 0),"")</f>
        <v>213</v>
      </c>
      <c r="R937" s="49" t="str">
        <f>ifna(VLookup(V937, Dex!F:K, 4, 0),"")</f>
        <v/>
      </c>
      <c r="S937" s="50" t="str">
        <f>ifna(VLookup(V937, Dex!F:K, 5, 0),"")</f>
        <v/>
      </c>
      <c r="T937" s="49" t="str">
        <f>ifna(VLookup(V937, Dex!F:K, 6, 0),"")</f>
        <v/>
      </c>
      <c r="U937" s="51">
        <f>ifna(VLookup(V937, Dex!F:L, 7, 0),"")</f>
        <v>97</v>
      </c>
      <c r="V937" s="66" t="str">
        <f t="shared" si="1"/>
        <v>aromatisse</v>
      </c>
    </row>
    <row r="938" ht="31.5" customHeight="1">
      <c r="A938" s="52">
        <v>937.0</v>
      </c>
      <c r="B938" s="85">
        <v>2.0</v>
      </c>
      <c r="C938" s="85">
        <v>3.0</v>
      </c>
      <c r="D938" s="85">
        <v>18.0</v>
      </c>
      <c r="E938" s="85">
        <v>3.0</v>
      </c>
      <c r="F938" s="85">
        <v>6.0</v>
      </c>
      <c r="G938" s="53" t="str">
        <f>ifna(VLookup(V938,Shiny!B:C, 2, 0),"")</f>
        <v/>
      </c>
      <c r="H938" s="54" t="s">
        <v>857</v>
      </c>
      <c r="I938" s="55">
        <v>684.0</v>
      </c>
      <c r="J938" s="56">
        <f>IFNA(VLOOKUP(V938,'Imported Index'!A:B,2,0),1)</f>
        <v>1</v>
      </c>
      <c r="K938" s="58"/>
      <c r="L938" s="58"/>
      <c r="M938" s="59" t="str">
        <f>ifna(IMAGE("https://pokejungle.net/sprites/typeico/"&amp;lower(VLookup(V938,Type!C:E, 2, 0)&amp;".png")),"")</f>
        <v/>
      </c>
      <c r="N938" s="59" t="str">
        <f>ifna(IMAGE("https://pokejungle.net/sprites/typeico/"&amp;lower(VLookup(V938,Type!C:E, 3, 0)&amp;".png")),"")</f>
        <v/>
      </c>
      <c r="O938" s="60"/>
      <c r="P938" s="60"/>
      <c r="Q938" s="61">
        <f>ifna(VLookup(V938, Dex!F:K, 3, 0),"")</f>
        <v>210</v>
      </c>
      <c r="R938" s="61" t="str">
        <f>ifna(VLookup(V938, Dex!F:K, 4, 0),"")</f>
        <v/>
      </c>
      <c r="S938" s="62" t="str">
        <f>ifna(VLookup(V938, Dex!F:K, 5, 0),"")</f>
        <v/>
      </c>
      <c r="T938" s="61" t="str">
        <f>ifna(VLookup(V938, Dex!F:K, 6, 0),"")</f>
        <v/>
      </c>
      <c r="U938" s="63">
        <f>ifna(VLookup(V938, Dex!F:L, 7, 0),"")</f>
        <v>98</v>
      </c>
      <c r="V938" s="60" t="str">
        <f t="shared" si="1"/>
        <v>swirlix</v>
      </c>
    </row>
    <row r="939" ht="31.5" customHeight="1">
      <c r="A939" s="42">
        <v>938.0</v>
      </c>
      <c r="B939" s="86">
        <v>2.0</v>
      </c>
      <c r="C939" s="86">
        <v>3.0</v>
      </c>
      <c r="D939" s="86">
        <v>19.0</v>
      </c>
      <c r="E939" s="86">
        <v>4.0</v>
      </c>
      <c r="F939" s="86">
        <v>1.0</v>
      </c>
      <c r="G939" s="43" t="str">
        <f>ifna(VLookup(V939,Shiny!B:C, 2, 0),"")</f>
        <v/>
      </c>
      <c r="H939" s="64" t="s">
        <v>858</v>
      </c>
      <c r="I939" s="65">
        <v>685.0</v>
      </c>
      <c r="J939" s="47">
        <f>IFNA(VLOOKUP(V939,'Imported Index'!A:B,2,0),1)</f>
        <v>1</v>
      </c>
      <c r="K939" s="44"/>
      <c r="L939" s="44"/>
      <c r="M939" s="48" t="str">
        <f>ifna(IMAGE("https://pokejungle.net/sprites/typeico/"&amp;lower(VLookup(V939,Type!C:E, 2, 0)&amp;".png")),"")</f>
        <v/>
      </c>
      <c r="N939" s="48" t="str">
        <f>ifna(IMAGE("https://pokejungle.net/sprites/typeico/"&amp;lower(VLookup(V939,Type!C:E, 3, 0)&amp;".png")),"")</f>
        <v/>
      </c>
      <c r="O939" s="66"/>
      <c r="P939" s="66"/>
      <c r="Q939" s="49">
        <f>ifna(VLookup(V939, Dex!F:K, 3, 0),"")</f>
        <v>211</v>
      </c>
      <c r="R939" s="49" t="str">
        <f>ifna(VLookup(V939, Dex!F:K, 4, 0),"")</f>
        <v/>
      </c>
      <c r="S939" s="50" t="str">
        <f>ifna(VLookup(V939, Dex!F:K, 5, 0),"")</f>
        <v/>
      </c>
      <c r="T939" s="49" t="str">
        <f>ifna(VLookup(V939, Dex!F:K, 6, 0),"")</f>
        <v/>
      </c>
      <c r="U939" s="51">
        <f>ifna(VLookup(V939, Dex!F:L, 7, 0),"")</f>
        <v>99</v>
      </c>
      <c r="V939" s="66" t="str">
        <f t="shared" si="1"/>
        <v>slurpuff</v>
      </c>
    </row>
    <row r="940" ht="31.5" customHeight="1">
      <c r="A940" s="52">
        <v>939.0</v>
      </c>
      <c r="B940" s="85">
        <v>2.0</v>
      </c>
      <c r="C940" s="85">
        <v>3.0</v>
      </c>
      <c r="D940" s="85">
        <v>20.0</v>
      </c>
      <c r="E940" s="85">
        <v>4.0</v>
      </c>
      <c r="F940" s="85">
        <v>2.0</v>
      </c>
      <c r="G940" s="53" t="str">
        <f>ifna(VLookup(V940,Shiny!B:C, 2, 0),"")</f>
        <v/>
      </c>
      <c r="H940" s="54" t="s">
        <v>859</v>
      </c>
      <c r="I940" s="55">
        <v>686.0</v>
      </c>
      <c r="J940" s="56">
        <f>IFNA(VLOOKUP(V940,'Imported Index'!A:B,2,0),1)</f>
        <v>1</v>
      </c>
      <c r="K940" s="58"/>
      <c r="L940" s="58"/>
      <c r="M940" s="59" t="str">
        <f>ifna(IMAGE("https://pokejungle.net/sprites/typeico/"&amp;lower(VLookup(V940,Type!C:E, 2, 0)&amp;".png")),"")</f>
        <v/>
      </c>
      <c r="N940" s="59" t="str">
        <f>ifna(IMAGE("https://pokejungle.net/sprites/typeico/"&amp;lower(VLookup(V940,Type!C:E, 3, 0)&amp;".png")),"")</f>
        <v/>
      </c>
      <c r="O940" s="60"/>
      <c r="P940" s="60"/>
      <c r="Q940" s="61">
        <f>ifna(VLookup(V940, Dex!F:K, 3, 0),"")</f>
        <v>290</v>
      </c>
      <c r="R940" s="61" t="str">
        <f>ifna(VLookup(V940, Dex!F:K, 4, 0),"")</f>
        <v/>
      </c>
      <c r="S940" s="62" t="str">
        <f>ifna(VLookup(V940, Dex!F:K, 5, 0),"")</f>
        <v/>
      </c>
      <c r="T940" s="61" t="str">
        <f>ifna(VLookup(V940, Dex!F:K, 6, 0),"")</f>
        <v>B080</v>
      </c>
      <c r="U940" s="63">
        <f>ifna(VLookup(V940, Dex!F:L, 7, 0),"")</f>
        <v>159</v>
      </c>
      <c r="V940" s="60" t="str">
        <f t="shared" si="1"/>
        <v>inkay</v>
      </c>
    </row>
    <row r="941" ht="31.5" customHeight="1">
      <c r="A941" s="42">
        <v>940.0</v>
      </c>
      <c r="B941" s="86">
        <v>2.0</v>
      </c>
      <c r="C941" s="86">
        <v>3.0</v>
      </c>
      <c r="D941" s="86">
        <v>21.0</v>
      </c>
      <c r="E941" s="86">
        <v>4.0</v>
      </c>
      <c r="F941" s="86">
        <v>3.0</v>
      </c>
      <c r="G941" s="43" t="str">
        <f>ifna(VLookup(V941,Shiny!B:C, 2, 0),"")</f>
        <v/>
      </c>
      <c r="H941" s="64" t="s">
        <v>860</v>
      </c>
      <c r="I941" s="65">
        <v>687.0</v>
      </c>
      <c r="J941" s="47">
        <f>IFNA(VLOOKUP(V941,'Imported Index'!A:B,2,0),1)</f>
        <v>1</v>
      </c>
      <c r="K941" s="44"/>
      <c r="L941" s="44"/>
      <c r="M941" s="48" t="str">
        <f>ifna(IMAGE("https://pokejungle.net/sprites/typeico/"&amp;lower(VLookup(V941,Type!C:E, 2, 0)&amp;".png")),"")</f>
        <v/>
      </c>
      <c r="N941" s="48" t="str">
        <f>ifna(IMAGE("https://pokejungle.net/sprites/typeico/"&amp;lower(VLookup(V941,Type!C:E, 3, 0)&amp;".png")),"")</f>
        <v/>
      </c>
      <c r="O941" s="66"/>
      <c r="P941" s="66"/>
      <c r="Q941" s="49">
        <f>ifna(VLookup(V941, Dex!F:K, 3, 0),"")</f>
        <v>291</v>
      </c>
      <c r="R941" s="49" t="str">
        <f>ifna(VLookup(V941, Dex!F:K, 4, 0),"")</f>
        <v/>
      </c>
      <c r="S941" s="50" t="str">
        <f>ifna(VLookup(V941, Dex!F:K, 5, 0),"")</f>
        <v/>
      </c>
      <c r="T941" s="49" t="str">
        <f>ifna(VLookup(V941, Dex!F:K, 6, 0),"")</f>
        <v>B081</v>
      </c>
      <c r="U941" s="51">
        <f>ifna(VLookup(V941, Dex!F:L, 7, 0),"")</f>
        <v>160</v>
      </c>
      <c r="V941" s="66" t="str">
        <f t="shared" si="1"/>
        <v>malamar</v>
      </c>
    </row>
    <row r="942" ht="31.5" customHeight="1">
      <c r="A942" s="52">
        <v>941.0</v>
      </c>
      <c r="B942" s="85">
        <v>2.0</v>
      </c>
      <c r="C942" s="85">
        <v>3.0</v>
      </c>
      <c r="D942" s="85">
        <v>22.0</v>
      </c>
      <c r="E942" s="85">
        <v>4.0</v>
      </c>
      <c r="F942" s="85">
        <v>4.0</v>
      </c>
      <c r="G942" s="53" t="str">
        <f>ifna(VLookup(V942,Shiny!B:C, 2, 0),"")</f>
        <v/>
      </c>
      <c r="H942" s="54" t="s">
        <v>861</v>
      </c>
      <c r="I942" s="55">
        <v>688.0</v>
      </c>
      <c r="J942" s="56">
        <f>IFNA(VLOOKUP(V942,'Imported Index'!A:B,2,0),1)</f>
        <v>1</v>
      </c>
      <c r="K942" s="58"/>
      <c r="L942" s="58"/>
      <c r="M942" s="59" t="str">
        <f>ifna(IMAGE("https://pokejungle.net/sprites/typeico/"&amp;lower(VLookup(V942,Type!C:E, 2, 0)&amp;".png")),"")</f>
        <v/>
      </c>
      <c r="N942" s="59" t="str">
        <f>ifna(IMAGE("https://pokejungle.net/sprites/typeico/"&amp;lower(VLookup(V942,Type!C:E, 3, 0)&amp;".png")),"")</f>
        <v/>
      </c>
      <c r="O942" s="60"/>
      <c r="P942" s="60"/>
      <c r="Q942" s="61">
        <f>ifna(VLookup(V942, Dex!F:K, 3, 0),"")</f>
        <v>234</v>
      </c>
      <c r="R942" s="61" t="str">
        <f>ifna(VLookup(V942, Dex!F:K, 4, 0),"")</f>
        <v/>
      </c>
      <c r="S942" s="62" t="str">
        <f>ifna(VLookup(V942, Dex!F:K, 5, 0),"")</f>
        <v/>
      </c>
      <c r="T942" s="61" t="str">
        <f>ifna(VLookup(V942, Dex!F:K, 6, 0),"")</f>
        <v/>
      </c>
      <c r="U942" s="63">
        <f>ifna(VLookup(V942, Dex!F:L, 7, 0),"")</f>
        <v>34</v>
      </c>
      <c r="V942" s="60" t="str">
        <f t="shared" si="1"/>
        <v>binacle</v>
      </c>
    </row>
    <row r="943" ht="31.5" customHeight="1">
      <c r="A943" s="42">
        <v>942.0</v>
      </c>
      <c r="B943" s="86">
        <v>2.0</v>
      </c>
      <c r="C943" s="86">
        <v>3.0</v>
      </c>
      <c r="D943" s="86">
        <v>23.0</v>
      </c>
      <c r="E943" s="86">
        <v>4.0</v>
      </c>
      <c r="F943" s="86">
        <v>5.0</v>
      </c>
      <c r="G943" s="43" t="str">
        <f>ifna(VLookup(V943,Shiny!B:C, 2, 0),"")</f>
        <v/>
      </c>
      <c r="H943" s="64" t="s">
        <v>862</v>
      </c>
      <c r="I943" s="65">
        <v>689.0</v>
      </c>
      <c r="J943" s="47">
        <f>IFNA(VLOOKUP(V943,'Imported Index'!A:B,2,0),1)</f>
        <v>1</v>
      </c>
      <c r="K943" s="44"/>
      <c r="L943" s="44"/>
      <c r="M943" s="48" t="str">
        <f>ifna(IMAGE("https://pokejungle.net/sprites/typeico/"&amp;lower(VLookup(V943,Type!C:E, 2, 0)&amp;".png")),"")</f>
        <v/>
      </c>
      <c r="N943" s="48" t="str">
        <f>ifna(IMAGE("https://pokejungle.net/sprites/typeico/"&amp;lower(VLookup(V943,Type!C:E, 3, 0)&amp;".png")),"")</f>
        <v/>
      </c>
      <c r="O943" s="66"/>
      <c r="P943" s="66"/>
      <c r="Q943" s="49">
        <f>ifna(VLookup(V943, Dex!F:K, 3, 0),"")</f>
        <v>235</v>
      </c>
      <c r="R943" s="49" t="str">
        <f>ifna(VLookup(V943, Dex!F:K, 4, 0),"")</f>
        <v/>
      </c>
      <c r="S943" s="50" t="str">
        <f>ifna(VLookup(V943, Dex!F:K, 5, 0),"")</f>
        <v/>
      </c>
      <c r="T943" s="49" t="str">
        <f>ifna(VLookup(V943, Dex!F:K, 6, 0),"")</f>
        <v/>
      </c>
      <c r="U943" s="51">
        <f>ifna(VLookup(V943, Dex!F:L, 7, 0),"")</f>
        <v>35</v>
      </c>
      <c r="V943" s="66" t="str">
        <f t="shared" si="1"/>
        <v>barbaracle</v>
      </c>
    </row>
    <row r="944" ht="31.5" customHeight="1">
      <c r="A944" s="52">
        <v>943.0</v>
      </c>
      <c r="B944" s="85">
        <v>2.0</v>
      </c>
      <c r="C944" s="85">
        <v>3.0</v>
      </c>
      <c r="D944" s="85">
        <v>24.0</v>
      </c>
      <c r="E944" s="85">
        <v>4.0</v>
      </c>
      <c r="F944" s="85">
        <v>6.0</v>
      </c>
      <c r="G944" s="53" t="str">
        <f>ifna(VLookup(V944,Shiny!B:C, 2, 0),"")</f>
        <v/>
      </c>
      <c r="H944" s="54" t="s">
        <v>863</v>
      </c>
      <c r="I944" s="55">
        <v>690.0</v>
      </c>
      <c r="J944" s="56">
        <f>IFNA(VLOOKUP(V944,'Imported Index'!A:B,2,0),1)</f>
        <v>1</v>
      </c>
      <c r="K944" s="68"/>
      <c r="L944" s="58"/>
      <c r="M944" s="59" t="str">
        <f>ifna(IMAGE("https://pokejungle.net/sprites/typeico/"&amp;lower(VLookup(V944,Type!C:E, 2, 0)&amp;".png")),"")</f>
        <v/>
      </c>
      <c r="N944" s="59" t="str">
        <f>ifna(IMAGE("https://pokejungle.net/sprites/typeico/"&amp;lower(VLookup(V944,Type!C:E, 3, 0)&amp;".png")),"")</f>
        <v/>
      </c>
      <c r="O944" s="60"/>
      <c r="P944" s="60"/>
      <c r="Q944" s="61" t="str">
        <f>ifna(VLookup(V944, Dex!F:K, 3, 0),"")</f>
        <v>A194</v>
      </c>
      <c r="R944" s="61" t="str">
        <f>ifna(VLookup(V944, Dex!F:K, 4, 0),"")</f>
        <v/>
      </c>
      <c r="S944" s="62" t="str">
        <f>ifna(VLookup(V944, Dex!F:K, 5, 0),"")</f>
        <v/>
      </c>
      <c r="T944" s="61" t="str">
        <f>ifna(VLookup(V944, Dex!F:K, 6, 0),"")</f>
        <v>P337</v>
      </c>
      <c r="U944" s="63">
        <f>ifna(VLookup(V944, Dex!F:L, 7, 0),"")</f>
        <v>161</v>
      </c>
      <c r="V944" s="60" t="str">
        <f t="shared" si="1"/>
        <v>skrelp</v>
      </c>
    </row>
    <row r="945" ht="31.5" customHeight="1">
      <c r="A945" s="42">
        <v>944.0</v>
      </c>
      <c r="B945" s="86">
        <v>2.0</v>
      </c>
      <c r="C945" s="86">
        <v>3.0</v>
      </c>
      <c r="D945" s="86">
        <v>25.0</v>
      </c>
      <c r="E945" s="86">
        <v>5.0</v>
      </c>
      <c r="F945" s="86">
        <v>1.0</v>
      </c>
      <c r="G945" s="43" t="str">
        <f>ifna(VLookup(V945,Shiny!B:C, 2, 0),"")</f>
        <v/>
      </c>
      <c r="H945" s="64" t="s">
        <v>864</v>
      </c>
      <c r="I945" s="65">
        <v>691.0</v>
      </c>
      <c r="J945" s="47">
        <f>IFNA(VLOOKUP(V945,'Imported Index'!A:B,2,0),1)</f>
        <v>1</v>
      </c>
      <c r="K945" s="69"/>
      <c r="L945" s="44"/>
      <c r="M945" s="48" t="str">
        <f>ifna(IMAGE("https://pokejungle.net/sprites/typeico/"&amp;lower(VLookup(V945,Type!C:E, 2, 0)&amp;".png")),"")</f>
        <v/>
      </c>
      <c r="N945" s="48" t="str">
        <f>ifna(IMAGE("https://pokejungle.net/sprites/typeico/"&amp;lower(VLookup(V945,Type!C:E, 3, 0)&amp;".png")),"")</f>
        <v/>
      </c>
      <c r="O945" s="66"/>
      <c r="P945" s="66"/>
      <c r="Q945" s="49" t="str">
        <f>ifna(VLookup(V945, Dex!F:K, 3, 0),"")</f>
        <v>A195</v>
      </c>
      <c r="R945" s="49" t="str">
        <f>ifna(VLookup(V945, Dex!F:K, 4, 0),"")</f>
        <v/>
      </c>
      <c r="S945" s="50" t="str">
        <f>ifna(VLookup(V945, Dex!F:K, 5, 0),"")</f>
        <v/>
      </c>
      <c r="T945" s="49" t="str">
        <f>ifna(VLookup(V945, Dex!F:K, 6, 0),"")</f>
        <v>P338</v>
      </c>
      <c r="U945" s="51">
        <f>ifna(VLookup(V945, Dex!F:L, 7, 0),"")</f>
        <v>162</v>
      </c>
      <c r="V945" s="66" t="str">
        <f t="shared" si="1"/>
        <v>dragalge</v>
      </c>
    </row>
    <row r="946" ht="31.5" customHeight="1">
      <c r="A946" s="52">
        <v>945.0</v>
      </c>
      <c r="B946" s="85">
        <v>2.0</v>
      </c>
      <c r="C946" s="85">
        <v>3.0</v>
      </c>
      <c r="D946" s="85">
        <v>26.0</v>
      </c>
      <c r="E946" s="85">
        <v>5.0</v>
      </c>
      <c r="F946" s="85">
        <v>2.0</v>
      </c>
      <c r="G946" s="53" t="str">
        <f>ifna(VLookup(V946,Shiny!B:C, 2, 0),"")</f>
        <v/>
      </c>
      <c r="H946" s="54" t="s">
        <v>865</v>
      </c>
      <c r="I946" s="55">
        <v>692.0</v>
      </c>
      <c r="J946" s="56">
        <f>IFNA(VLOOKUP(V946,'Imported Index'!A:B,2,0),1)</f>
        <v>1</v>
      </c>
      <c r="K946" s="68"/>
      <c r="L946" s="58"/>
      <c r="M946" s="59" t="str">
        <f>ifna(IMAGE("https://pokejungle.net/sprites/typeico/"&amp;lower(VLookup(V946,Type!C:E, 2, 0)&amp;".png")),"")</f>
        <v/>
      </c>
      <c r="N946" s="59" t="str">
        <f>ifna(IMAGE("https://pokejungle.net/sprites/typeico/"&amp;lower(VLookup(V946,Type!C:E, 3, 0)&amp;".png")),"")</f>
        <v/>
      </c>
      <c r="O946" s="60"/>
      <c r="P946" s="60"/>
      <c r="Q946" s="61" t="str">
        <f>ifna(VLookup(V946, Dex!F:K, 3, 0),"")</f>
        <v>A196</v>
      </c>
      <c r="R946" s="61" t="str">
        <f>ifna(VLookup(V946, Dex!F:K, 4, 0),"")</f>
        <v/>
      </c>
      <c r="S946" s="62" t="str">
        <f>ifna(VLookup(V946, Dex!F:K, 5, 0),"")</f>
        <v/>
      </c>
      <c r="T946" s="61" t="str">
        <f>ifna(VLookup(V946, Dex!F:K, 6, 0),"")</f>
        <v>P339</v>
      </c>
      <c r="U946" s="63">
        <f>ifna(VLookup(V946, Dex!F:L, 7, 0),"")</f>
        <v>163</v>
      </c>
      <c r="V946" s="60" t="str">
        <f t="shared" si="1"/>
        <v>clauncher</v>
      </c>
    </row>
    <row r="947" ht="31.5" customHeight="1">
      <c r="A947" s="42">
        <v>946.0</v>
      </c>
      <c r="B947" s="86">
        <v>2.0</v>
      </c>
      <c r="C947" s="86">
        <v>3.0</v>
      </c>
      <c r="D947" s="86">
        <v>27.0</v>
      </c>
      <c r="E947" s="86">
        <v>5.0</v>
      </c>
      <c r="F947" s="86">
        <v>3.0</v>
      </c>
      <c r="G947" s="43" t="str">
        <f>ifna(VLookup(V947,Shiny!B:C, 2, 0),"")</f>
        <v/>
      </c>
      <c r="H947" s="64" t="s">
        <v>866</v>
      </c>
      <c r="I947" s="65">
        <v>693.0</v>
      </c>
      <c r="J947" s="47">
        <f>IFNA(VLOOKUP(V947,'Imported Index'!A:B,2,0),1)</f>
        <v>1</v>
      </c>
      <c r="K947" s="69"/>
      <c r="L947" s="44"/>
      <c r="M947" s="48" t="str">
        <f>ifna(IMAGE("https://pokejungle.net/sprites/typeico/"&amp;lower(VLookup(V947,Type!C:E, 2, 0)&amp;".png")),"")</f>
        <v/>
      </c>
      <c r="N947" s="48" t="str">
        <f>ifna(IMAGE("https://pokejungle.net/sprites/typeico/"&amp;lower(VLookup(V947,Type!C:E, 3, 0)&amp;".png")),"")</f>
        <v/>
      </c>
      <c r="O947" s="66"/>
      <c r="P947" s="66"/>
      <c r="Q947" s="49" t="str">
        <f>ifna(VLookup(V947, Dex!F:K, 3, 0),"")</f>
        <v>A197</v>
      </c>
      <c r="R947" s="49" t="str">
        <f>ifna(VLookup(V947, Dex!F:K, 4, 0),"")</f>
        <v/>
      </c>
      <c r="S947" s="50" t="str">
        <f>ifna(VLookup(V947, Dex!F:K, 5, 0),"")</f>
        <v/>
      </c>
      <c r="T947" s="49" t="str">
        <f>ifna(VLookup(V947, Dex!F:K, 6, 0),"")</f>
        <v>P340</v>
      </c>
      <c r="U947" s="51">
        <f>ifna(VLookup(V947, Dex!F:L, 7, 0),"")</f>
        <v>164</v>
      </c>
      <c r="V947" s="66" t="str">
        <f t="shared" si="1"/>
        <v>clawitzer</v>
      </c>
    </row>
    <row r="948" ht="31.5" customHeight="1">
      <c r="A948" s="52">
        <v>947.0</v>
      </c>
      <c r="B948" s="85">
        <v>2.0</v>
      </c>
      <c r="C948" s="85">
        <v>3.0</v>
      </c>
      <c r="D948" s="85">
        <v>28.0</v>
      </c>
      <c r="E948" s="85">
        <v>5.0</v>
      </c>
      <c r="F948" s="85">
        <v>4.0</v>
      </c>
      <c r="G948" s="53" t="str">
        <f>ifna(VLookup(V948,Shiny!B:C, 2, 0),"")</f>
        <v/>
      </c>
      <c r="H948" s="54" t="s">
        <v>867</v>
      </c>
      <c r="I948" s="55">
        <v>694.0</v>
      </c>
      <c r="J948" s="56">
        <f>IFNA(VLOOKUP(V948,'Imported Index'!A:B,2,0),1)</f>
        <v>1</v>
      </c>
      <c r="K948" s="58"/>
      <c r="L948" s="58"/>
      <c r="M948" s="59" t="str">
        <f>ifna(IMAGE("https://pokejungle.net/sprites/typeico/"&amp;lower(VLookup(V948,Type!C:E, 2, 0)&amp;".png")),"")</f>
        <v/>
      </c>
      <c r="N948" s="59" t="str">
        <f>ifna(IMAGE("https://pokejungle.net/sprites/typeico/"&amp;lower(VLookup(V948,Type!C:E, 3, 0)&amp;".png")),"")</f>
        <v/>
      </c>
      <c r="O948" s="60"/>
      <c r="P948" s="60"/>
      <c r="Q948" s="61">
        <f>ifna(VLookup(V948, Dex!F:K, 3, 0),"")</f>
        <v>318</v>
      </c>
      <c r="R948" s="61" t="str">
        <f>ifna(VLookup(V948, Dex!F:K, 4, 0),"")</f>
        <v/>
      </c>
      <c r="S948" s="62" t="str">
        <f>ifna(VLookup(V948, Dex!F:K, 5, 0),"")</f>
        <v/>
      </c>
      <c r="T948" s="61" t="str">
        <f>ifna(VLookup(V948, Dex!F:K, 6, 0),"")</f>
        <v/>
      </c>
      <c r="U948" s="63">
        <f>ifna(VLookup(V948, Dex!F:L, 7, 0),"")</f>
        <v>202</v>
      </c>
      <c r="V948" s="60" t="str">
        <f t="shared" si="1"/>
        <v>helioptile</v>
      </c>
    </row>
    <row r="949" ht="31.5" customHeight="1">
      <c r="A949" s="42">
        <v>948.0</v>
      </c>
      <c r="B949" s="86">
        <v>2.0</v>
      </c>
      <c r="C949" s="86">
        <v>3.0</v>
      </c>
      <c r="D949" s="86">
        <v>29.0</v>
      </c>
      <c r="E949" s="86">
        <v>5.0</v>
      </c>
      <c r="F949" s="86">
        <v>5.0</v>
      </c>
      <c r="G949" s="43" t="str">
        <f>ifna(VLookup(V949,Shiny!B:C, 2, 0),"")</f>
        <v/>
      </c>
      <c r="H949" s="64" t="s">
        <v>868</v>
      </c>
      <c r="I949" s="65">
        <v>695.0</v>
      </c>
      <c r="J949" s="47">
        <f>IFNA(VLOOKUP(V949,'Imported Index'!A:B,2,0),1)</f>
        <v>1</v>
      </c>
      <c r="K949" s="44"/>
      <c r="L949" s="44"/>
      <c r="M949" s="48" t="str">
        <f>ifna(IMAGE("https://pokejungle.net/sprites/typeico/"&amp;lower(VLookup(V949,Type!C:E, 2, 0)&amp;".png")),"")</f>
        <v/>
      </c>
      <c r="N949" s="48" t="str">
        <f>ifna(IMAGE("https://pokejungle.net/sprites/typeico/"&amp;lower(VLookup(V949,Type!C:E, 3, 0)&amp;".png")),"")</f>
        <v/>
      </c>
      <c r="O949" s="66"/>
      <c r="P949" s="66"/>
      <c r="Q949" s="49">
        <f>ifna(VLookup(V949, Dex!F:K, 3, 0),"")</f>
        <v>319</v>
      </c>
      <c r="R949" s="49" t="str">
        <f>ifna(VLookup(V949, Dex!F:K, 4, 0),"")</f>
        <v/>
      </c>
      <c r="S949" s="50" t="str">
        <f>ifna(VLookup(V949, Dex!F:K, 5, 0),"")</f>
        <v/>
      </c>
      <c r="T949" s="49" t="str">
        <f>ifna(VLookup(V949, Dex!F:K, 6, 0),"")</f>
        <v/>
      </c>
      <c r="U949" s="51">
        <f>ifna(VLookup(V949, Dex!F:L, 7, 0),"")</f>
        <v>203</v>
      </c>
      <c r="V949" s="66" t="str">
        <f t="shared" si="1"/>
        <v>heliolisk</v>
      </c>
    </row>
    <row r="950" ht="31.5" customHeight="1">
      <c r="A950" s="52">
        <v>949.0</v>
      </c>
      <c r="B950" s="85">
        <v>2.0</v>
      </c>
      <c r="C950" s="85">
        <v>3.0</v>
      </c>
      <c r="D950" s="85">
        <v>30.0</v>
      </c>
      <c r="E950" s="85">
        <v>5.0</v>
      </c>
      <c r="F950" s="85">
        <v>6.0</v>
      </c>
      <c r="G950" s="53" t="str">
        <f>ifna(VLookup(V950,Shiny!B:C, 2, 0),"")</f>
        <v/>
      </c>
      <c r="H950" s="54" t="s">
        <v>869</v>
      </c>
      <c r="I950" s="55">
        <v>696.0</v>
      </c>
      <c r="J950" s="56">
        <f>IFNA(VLOOKUP(V950,'Imported Index'!A:B,2,0),1)</f>
        <v>1</v>
      </c>
      <c r="K950" s="58"/>
      <c r="L950" s="58"/>
      <c r="M950" s="59" t="str">
        <f>ifna(IMAGE("https://pokejungle.net/sprites/typeico/"&amp;lower(VLookup(V950,Type!C:E, 2, 0)&amp;".png")),"")</f>
        <v/>
      </c>
      <c r="N950" s="59" t="str">
        <f>ifna(IMAGE("https://pokejungle.net/sprites/typeico/"&amp;lower(VLookup(V950,Type!C:E, 3, 0)&amp;".png")),"")</f>
        <v/>
      </c>
      <c r="O950" s="60"/>
      <c r="P950" s="60"/>
      <c r="Q950" s="61" t="str">
        <f>ifna(VLookup(V950, Dex!F:K, 3, 0),"")</f>
        <v>C083</v>
      </c>
      <c r="R950" s="61" t="str">
        <f>ifna(VLookup(V950, Dex!F:K, 4, 0),"")</f>
        <v/>
      </c>
      <c r="S950" s="62" t="str">
        <f>ifna(VLookup(V950, Dex!F:K, 5, 0),"")</f>
        <v/>
      </c>
      <c r="T950" s="61" t="str">
        <f>ifna(VLookup(V950, Dex!F:K, 6, 0),"")</f>
        <v/>
      </c>
      <c r="U950" s="63">
        <f>ifna(VLookup(V950, Dex!F:L, 7, 0),"")</f>
        <v>193</v>
      </c>
      <c r="V950" s="60" t="str">
        <f t="shared" si="1"/>
        <v>tyrunt</v>
      </c>
    </row>
    <row r="951" ht="31.5" customHeight="1">
      <c r="A951" s="42">
        <v>950.0</v>
      </c>
      <c r="B951" s="86">
        <v>2.0</v>
      </c>
      <c r="C951" s="86">
        <v>4.0</v>
      </c>
      <c r="D951" s="86">
        <v>1.0</v>
      </c>
      <c r="E951" s="86">
        <v>1.0</v>
      </c>
      <c r="F951" s="86">
        <v>1.0</v>
      </c>
      <c r="G951" s="43" t="str">
        <f>ifna(VLookup(V951,Shiny!B:C, 2, 0),"")</f>
        <v/>
      </c>
      <c r="H951" s="64" t="s">
        <v>870</v>
      </c>
      <c r="I951" s="65">
        <v>697.0</v>
      </c>
      <c r="J951" s="47">
        <f>IFNA(VLOOKUP(V951,'Imported Index'!A:B,2,0),1)</f>
        <v>1</v>
      </c>
      <c r="K951" s="44"/>
      <c r="L951" s="44"/>
      <c r="M951" s="48" t="str">
        <f>ifna(IMAGE("https://pokejungle.net/sprites/typeico/"&amp;lower(VLookup(V951,Type!C:E, 2, 0)&amp;".png")),"")</f>
        <v/>
      </c>
      <c r="N951" s="48" t="str">
        <f>ifna(IMAGE("https://pokejungle.net/sprites/typeico/"&amp;lower(VLookup(V951,Type!C:E, 3, 0)&amp;".png")),"")</f>
        <v/>
      </c>
      <c r="O951" s="66"/>
      <c r="P951" s="66"/>
      <c r="Q951" s="49" t="str">
        <f>ifna(VLookup(V951, Dex!F:K, 3, 0),"")</f>
        <v>C084</v>
      </c>
      <c r="R951" s="49" t="str">
        <f>ifna(VLookup(V951, Dex!F:K, 4, 0),"")</f>
        <v/>
      </c>
      <c r="S951" s="50" t="str">
        <f>ifna(VLookup(V951, Dex!F:K, 5, 0),"")</f>
        <v/>
      </c>
      <c r="T951" s="49" t="str">
        <f>ifna(VLookup(V951, Dex!F:K, 6, 0),"")</f>
        <v/>
      </c>
      <c r="U951" s="51">
        <f>ifna(VLookup(V951, Dex!F:L, 7, 0),"")</f>
        <v>194</v>
      </c>
      <c r="V951" s="66" t="str">
        <f t="shared" si="1"/>
        <v>tyrantrum</v>
      </c>
    </row>
    <row r="952" ht="31.5" customHeight="1">
      <c r="A952" s="52">
        <v>951.0</v>
      </c>
      <c r="B952" s="85">
        <v>2.0</v>
      </c>
      <c r="C952" s="85">
        <v>4.0</v>
      </c>
      <c r="D952" s="85">
        <v>2.0</v>
      </c>
      <c r="E952" s="85">
        <v>1.0</v>
      </c>
      <c r="F952" s="85">
        <v>2.0</v>
      </c>
      <c r="G952" s="53" t="str">
        <f>ifna(VLookup(V952,Shiny!B:C, 2, 0),"")</f>
        <v/>
      </c>
      <c r="H952" s="54" t="s">
        <v>871</v>
      </c>
      <c r="I952" s="55">
        <v>698.0</v>
      </c>
      <c r="J952" s="56">
        <f>IFNA(VLOOKUP(V952,'Imported Index'!A:B,2,0),1)</f>
        <v>1</v>
      </c>
      <c r="K952" s="58"/>
      <c r="L952" s="58"/>
      <c r="M952" s="59" t="str">
        <f>ifna(IMAGE("https://pokejungle.net/sprites/typeico/"&amp;lower(VLookup(V952,Type!C:E, 2, 0)&amp;".png")),"")</f>
        <v/>
      </c>
      <c r="N952" s="59" t="str">
        <f>ifna(IMAGE("https://pokejungle.net/sprites/typeico/"&amp;lower(VLookup(V952,Type!C:E, 3, 0)&amp;".png")),"")</f>
        <v/>
      </c>
      <c r="O952" s="60"/>
      <c r="P952" s="60"/>
      <c r="Q952" s="61" t="str">
        <f>ifna(VLookup(V952, Dex!F:K, 3, 0),"")</f>
        <v>C085</v>
      </c>
      <c r="R952" s="61" t="str">
        <f>ifna(VLookup(V952, Dex!F:K, 4, 0),"")</f>
        <v/>
      </c>
      <c r="S952" s="62" t="str">
        <f>ifna(VLookup(V952, Dex!F:K, 5, 0),"")</f>
        <v/>
      </c>
      <c r="T952" s="61" t="str">
        <f>ifna(VLookup(V952, Dex!F:K, 6, 0),"")</f>
        <v/>
      </c>
      <c r="U952" s="63">
        <f>ifna(VLookup(V952, Dex!F:L, 7, 0),"")</f>
        <v>195</v>
      </c>
      <c r="V952" s="60" t="str">
        <f t="shared" si="1"/>
        <v>amaura</v>
      </c>
    </row>
    <row r="953" ht="31.5" customHeight="1">
      <c r="A953" s="42">
        <v>952.0</v>
      </c>
      <c r="B953" s="86">
        <v>2.0</v>
      </c>
      <c r="C953" s="86">
        <v>4.0</v>
      </c>
      <c r="D953" s="86">
        <v>3.0</v>
      </c>
      <c r="E953" s="86">
        <v>1.0</v>
      </c>
      <c r="F953" s="86">
        <v>3.0</v>
      </c>
      <c r="G953" s="43" t="str">
        <f>ifna(VLookup(V953,Shiny!B:C, 2, 0),"")</f>
        <v/>
      </c>
      <c r="H953" s="64" t="s">
        <v>872</v>
      </c>
      <c r="I953" s="65">
        <v>699.0</v>
      </c>
      <c r="J953" s="47">
        <f>IFNA(VLOOKUP(V953,'Imported Index'!A:B,2,0),1)</f>
        <v>1</v>
      </c>
      <c r="K953" s="44"/>
      <c r="L953" s="44"/>
      <c r="M953" s="48" t="str">
        <f>ifna(IMAGE("https://pokejungle.net/sprites/typeico/"&amp;lower(VLookup(V953,Type!C:E, 2, 0)&amp;".png")),"")</f>
        <v/>
      </c>
      <c r="N953" s="48" t="str">
        <f>ifna(IMAGE("https://pokejungle.net/sprites/typeico/"&amp;lower(VLookup(V953,Type!C:E, 3, 0)&amp;".png")),"")</f>
        <v/>
      </c>
      <c r="O953" s="66"/>
      <c r="P953" s="66"/>
      <c r="Q953" s="49" t="str">
        <f>ifna(VLookup(V953, Dex!F:K, 3, 0),"")</f>
        <v>C086</v>
      </c>
      <c r="R953" s="49" t="str">
        <f>ifna(VLookup(V953, Dex!F:K, 4, 0),"")</f>
        <v/>
      </c>
      <c r="S953" s="50" t="str">
        <f>ifna(VLookup(V953, Dex!F:K, 5, 0),"")</f>
        <v/>
      </c>
      <c r="T953" s="49" t="str">
        <f>ifna(VLookup(V953, Dex!F:K, 6, 0),"")</f>
        <v/>
      </c>
      <c r="U953" s="51">
        <f>ifna(VLookup(V953, Dex!F:L, 7, 0),"")</f>
        <v>196</v>
      </c>
      <c r="V953" s="66" t="str">
        <f t="shared" si="1"/>
        <v>aurorus</v>
      </c>
    </row>
    <row r="954" ht="31.5" customHeight="1">
      <c r="A954" s="52">
        <v>953.0</v>
      </c>
      <c r="B954" s="85">
        <v>2.0</v>
      </c>
      <c r="C954" s="85">
        <v>4.0</v>
      </c>
      <c r="D954" s="85">
        <v>4.0</v>
      </c>
      <c r="E954" s="85">
        <v>1.0</v>
      </c>
      <c r="F954" s="85">
        <v>4.0</v>
      </c>
      <c r="G954" s="53" t="str">
        <f>ifna(VLookup(V954,Shiny!B:C, 2, 0),"")</f>
        <v/>
      </c>
      <c r="H954" s="54" t="s">
        <v>873</v>
      </c>
      <c r="I954" s="55">
        <v>700.0</v>
      </c>
      <c r="J954" s="56">
        <f>IFNA(VLOOKUP(V954,'Imported Index'!A:B,2,0),1)</f>
        <v>1</v>
      </c>
      <c r="K954" s="68"/>
      <c r="L954" s="58"/>
      <c r="M954" s="59" t="str">
        <f>ifna(IMAGE("https://pokejungle.net/sprites/typeico/"&amp;lower(VLookup(V954,Type!C:E, 2, 0)&amp;".png")),"")</f>
        <v/>
      </c>
      <c r="N954" s="59" t="str">
        <f>ifna(IMAGE("https://pokejungle.net/sprites/typeico/"&amp;lower(VLookup(V954,Type!C:E, 3, 0)&amp;".png")),"")</f>
        <v/>
      </c>
      <c r="O954" s="60"/>
      <c r="P954" s="60"/>
      <c r="Q954" s="61">
        <f>ifna(VLookup(V954, Dex!F:K, 3, 0),"")</f>
        <v>204</v>
      </c>
      <c r="R954" s="61" t="str">
        <f>ifna(VLookup(V954, Dex!F:K, 4, 0),"")</f>
        <v/>
      </c>
      <c r="S954" s="62">
        <f>ifna(VLookup(V954, Dex!F:K, 5, 0),"")</f>
        <v>33</v>
      </c>
      <c r="T954" s="61" t="str">
        <f>ifna(VLookup(V954, Dex!F:K, 6, 0),"")</f>
        <v>P187</v>
      </c>
      <c r="U954" s="63">
        <f>ifna(VLookup(V954, Dex!F:L, 7, 0),"")</f>
        <v>108</v>
      </c>
      <c r="V954" s="60" t="str">
        <f t="shared" si="1"/>
        <v>sylveon</v>
      </c>
    </row>
    <row r="955" ht="31.5" customHeight="1">
      <c r="A955" s="42">
        <v>954.0</v>
      </c>
      <c r="B955" s="86">
        <v>2.0</v>
      </c>
      <c r="C955" s="86">
        <v>4.0</v>
      </c>
      <c r="D955" s="86">
        <v>5.0</v>
      </c>
      <c r="E955" s="86">
        <v>1.0</v>
      </c>
      <c r="F955" s="86">
        <v>5.0</v>
      </c>
      <c r="G955" s="43" t="str">
        <f>ifna(VLookup(V955,Shiny!B:C, 2, 0),"")</f>
        <v/>
      </c>
      <c r="H955" s="64" t="s">
        <v>874</v>
      </c>
      <c r="I955" s="65">
        <v>701.0</v>
      </c>
      <c r="J955" s="47">
        <f>IFNA(VLOOKUP(V955,'Imported Index'!A:B,2,0),1)</f>
        <v>1</v>
      </c>
      <c r="K955" s="69"/>
      <c r="L955" s="44"/>
      <c r="M955" s="48" t="str">
        <f>ifna(IMAGE("https://pokejungle.net/sprites/typeico/"&amp;lower(VLookup(V955,Type!C:E, 2, 0)&amp;".png")),"")</f>
        <v/>
      </c>
      <c r="N955" s="48" t="str">
        <f>ifna(IMAGE("https://pokejungle.net/sprites/typeico/"&amp;lower(VLookup(V955,Type!C:E, 3, 0)&amp;".png")),"")</f>
        <v/>
      </c>
      <c r="O955" s="66"/>
      <c r="P955" s="66"/>
      <c r="Q955" s="49">
        <f>ifna(VLookup(V955, Dex!F:K, 3, 0),"")</f>
        <v>320</v>
      </c>
      <c r="R955" s="49" t="str">
        <f>ifna(VLookup(V955, Dex!F:K, 4, 0),"")</f>
        <v/>
      </c>
      <c r="S955" s="50" t="str">
        <f>ifna(VLookup(V955, Dex!F:K, 5, 0),"")</f>
        <v/>
      </c>
      <c r="T955" s="49" t="str">
        <f>ifna(VLookup(V955, Dex!F:K, 6, 0),"")</f>
        <v>P301</v>
      </c>
      <c r="U955" s="51">
        <f>ifna(VLookup(V955, Dex!F:L, 7, 0),"")</f>
        <v>181</v>
      </c>
      <c r="V955" s="66" t="str">
        <f t="shared" si="1"/>
        <v>hawlucha</v>
      </c>
    </row>
    <row r="956" ht="31.5" customHeight="1">
      <c r="A956" s="52">
        <v>955.0</v>
      </c>
      <c r="B956" s="85">
        <v>2.0</v>
      </c>
      <c r="C956" s="85">
        <v>4.0</v>
      </c>
      <c r="D956" s="85">
        <v>6.0</v>
      </c>
      <c r="E956" s="85">
        <v>1.0</v>
      </c>
      <c r="F956" s="85">
        <v>6.0</v>
      </c>
      <c r="G956" s="53" t="str">
        <f>ifna(VLookup(V956,Shiny!B:C, 2, 0),"")</f>
        <v/>
      </c>
      <c r="H956" s="54" t="s">
        <v>875</v>
      </c>
      <c r="I956" s="55">
        <v>702.0</v>
      </c>
      <c r="J956" s="56">
        <f>IFNA(VLOOKUP(V956,'Imported Index'!A:B,2,0),1)</f>
        <v>1</v>
      </c>
      <c r="K956" s="68"/>
      <c r="L956" s="58"/>
      <c r="M956" s="59" t="str">
        <f>ifna(IMAGE("https://pokejungle.net/sprites/typeico/"&amp;lower(VLookup(V956,Type!C:E, 2, 0)&amp;".png")),"")</f>
        <v/>
      </c>
      <c r="N956" s="59" t="str">
        <f>ifna(IMAGE("https://pokejungle.net/sprites/typeico/"&amp;lower(VLookup(V956,Type!C:E, 3, 0)&amp;".png")),"")</f>
        <v/>
      </c>
      <c r="O956" s="60"/>
      <c r="P956" s="60"/>
      <c r="Q956" s="61" t="str">
        <f>ifna(VLookup(V956, Dex!F:K, 3, 0),"")</f>
        <v>A103</v>
      </c>
      <c r="R956" s="61" t="str">
        <f>ifna(VLookup(V956, Dex!F:K, 4, 0),"")</f>
        <v/>
      </c>
      <c r="S956" s="62" t="str">
        <f>ifna(VLookup(V956, Dex!F:K, 5, 0),"")</f>
        <v/>
      </c>
      <c r="T956" s="61" t="str">
        <f>ifna(VLookup(V956, Dex!F:K, 6, 0),"")</f>
        <v>P200</v>
      </c>
      <c r="U956" s="63">
        <f>ifna(VLookup(V956, Dex!F:L, 7, 0),"")</f>
        <v>51</v>
      </c>
      <c r="V956" s="60" t="str">
        <f t="shared" si="1"/>
        <v>dedenne</v>
      </c>
    </row>
    <row r="957" ht="31.5" customHeight="1">
      <c r="A957" s="42">
        <v>956.0</v>
      </c>
      <c r="B957" s="86">
        <v>2.0</v>
      </c>
      <c r="C957" s="86">
        <v>4.0</v>
      </c>
      <c r="D957" s="86">
        <v>7.0</v>
      </c>
      <c r="E957" s="86">
        <v>2.0</v>
      </c>
      <c r="F957" s="86">
        <v>1.0</v>
      </c>
      <c r="G957" s="43" t="str">
        <f>ifna(VLookup(V957,Shiny!B:C, 2, 0),"")</f>
        <v/>
      </c>
      <c r="H957" s="64" t="s">
        <v>876</v>
      </c>
      <c r="I957" s="65">
        <v>703.0</v>
      </c>
      <c r="J957" s="47">
        <f>IFNA(VLOOKUP(V957,'Imported Index'!A:B,2,0),1)</f>
        <v>1</v>
      </c>
      <c r="K957" s="44"/>
      <c r="L957" s="44"/>
      <c r="M957" s="48" t="str">
        <f>ifna(IMAGE("https://pokejungle.net/sprites/typeico/"&amp;lower(VLookup(V957,Type!C:E, 2, 0)&amp;".png")),"")</f>
        <v/>
      </c>
      <c r="N957" s="48" t="str">
        <f>ifna(IMAGE("https://pokejungle.net/sprites/typeico/"&amp;lower(VLookup(V957,Type!C:E, 3, 0)&amp;".png")),"")</f>
        <v/>
      </c>
      <c r="O957" s="66"/>
      <c r="P957" s="66"/>
      <c r="Q957" s="49" t="str">
        <f>ifna(VLookup(V957, Dex!F:K, 3, 0),"")</f>
        <v>C128</v>
      </c>
      <c r="R957" s="49" t="str">
        <f>ifna(VLookup(V957, Dex!F:K, 4, 0),"")</f>
        <v/>
      </c>
      <c r="S957" s="50" t="str">
        <f>ifna(VLookup(V957, Dex!F:K, 5, 0),"")</f>
        <v/>
      </c>
      <c r="T957" s="49" t="str">
        <f>ifna(VLookup(V957, Dex!F:K, 6, 0),"")</f>
        <v>K167</v>
      </c>
      <c r="U957" s="51">
        <f>ifna(VLookup(V957, Dex!F:L, 7, 0),"")</f>
        <v>131</v>
      </c>
      <c r="V957" s="66" t="str">
        <f t="shared" si="1"/>
        <v>carbink</v>
      </c>
    </row>
    <row r="958" ht="31.5" customHeight="1">
      <c r="A958" s="52">
        <v>957.0</v>
      </c>
      <c r="B958" s="85">
        <v>2.0</v>
      </c>
      <c r="C958" s="85">
        <v>4.0</v>
      </c>
      <c r="D958" s="85">
        <v>8.0</v>
      </c>
      <c r="E958" s="85">
        <v>2.0</v>
      </c>
      <c r="F958" s="85">
        <v>2.0</v>
      </c>
      <c r="G958" s="53" t="str">
        <f>ifna(VLookup(V958,Shiny!B:C, 2, 0),"")</f>
        <v/>
      </c>
      <c r="H958" s="54" t="s">
        <v>877</v>
      </c>
      <c r="I958" s="55">
        <v>704.0</v>
      </c>
      <c r="J958" s="56">
        <f>IFNA(VLOOKUP(V958,'Imported Index'!A:B,2,0),1)</f>
        <v>1</v>
      </c>
      <c r="K958" s="68"/>
      <c r="L958" s="58"/>
      <c r="M958" s="59" t="str">
        <f>ifna(IMAGE("https://pokejungle.net/sprites/typeico/"&amp;lower(VLookup(V958,Type!C:E, 2, 0)&amp;".png")),"")</f>
        <v/>
      </c>
      <c r="N958" s="59" t="str">
        <f>ifna(IMAGE("https://pokejungle.net/sprites/typeico/"&amp;lower(VLookup(V958,Type!C:E, 3, 0)&amp;".png")),"")</f>
        <v/>
      </c>
      <c r="O958" s="60"/>
      <c r="P958" s="60"/>
      <c r="Q958" s="61">
        <f>ifna(VLookup(V958, Dex!F:K, 3, 0),"")</f>
        <v>389</v>
      </c>
      <c r="R958" s="61" t="str">
        <f>ifna(VLookup(V958, Dex!F:K, 4, 0),"")</f>
        <v/>
      </c>
      <c r="S958" s="62">
        <f>ifna(VLookup(V958, Dex!F:K, 5, 0),"")</f>
        <v>115</v>
      </c>
      <c r="T958" s="61" t="str">
        <f>ifna(VLookup(V958, Dex!F:K, 6, 0),"")</f>
        <v>P172</v>
      </c>
      <c r="U958" s="63">
        <f>ifna(VLookup(V958, Dex!F:L, 7, 0),"")</f>
        <v>165</v>
      </c>
      <c r="V958" s="60" t="str">
        <f t="shared" si="1"/>
        <v>goomy</v>
      </c>
    </row>
    <row r="959" ht="31.5" customHeight="1">
      <c r="A959" s="42">
        <v>958.0</v>
      </c>
      <c r="B959" s="86">
        <v>2.0</v>
      </c>
      <c r="C959" s="86">
        <v>4.0</v>
      </c>
      <c r="D959" s="86">
        <v>9.0</v>
      </c>
      <c r="E959" s="86">
        <v>2.0</v>
      </c>
      <c r="F959" s="86">
        <v>3.0</v>
      </c>
      <c r="G959" s="43" t="str">
        <f>ifna(VLookup(V959,Shiny!B:C, 2, 0),"")</f>
        <v/>
      </c>
      <c r="H959" s="64" t="s">
        <v>878</v>
      </c>
      <c r="I959" s="65">
        <v>705.0</v>
      </c>
      <c r="J959" s="47">
        <f>IFNA(VLOOKUP(V959,'Imported Index'!A:B,2,0),1)</f>
        <v>1</v>
      </c>
      <c r="K959" s="69"/>
      <c r="L959" s="44" t="s">
        <v>97</v>
      </c>
      <c r="M959" s="48" t="str">
        <f>ifna(IMAGE("https://pokejungle.net/sprites/typeico/"&amp;lower(VLookup(V959,Type!C:E, 2, 0)&amp;".png")),"")</f>
        <v/>
      </c>
      <c r="N959" s="48" t="str">
        <f>ifna(IMAGE("https://pokejungle.net/sprites/typeico/"&amp;lower(VLookup(V959,Type!C:E, 3, 0)&amp;".png")),"")</f>
        <v/>
      </c>
      <c r="O959" s="66"/>
      <c r="P959" s="66"/>
      <c r="Q959" s="49">
        <f>ifna(VLookup(V959, Dex!F:K, 3, 0),"")</f>
        <v>390</v>
      </c>
      <c r="R959" s="49" t="str">
        <f>ifna(VLookup(V959, Dex!F:K, 4, 0),"")</f>
        <v/>
      </c>
      <c r="S959" s="50" t="str">
        <f>ifna(VLookup(V959, Dex!F:K, 5, 0),"")</f>
        <v/>
      </c>
      <c r="T959" s="49" t="str">
        <f>ifna(VLookup(V959, Dex!F:K, 6, 0),"")</f>
        <v>P173</v>
      </c>
      <c r="U959" s="51">
        <f>ifna(VLookup(V959, Dex!F:L, 7, 0),"")</f>
        <v>166</v>
      </c>
      <c r="V959" s="66" t="str">
        <f t="shared" si="1"/>
        <v>sliggoo</v>
      </c>
    </row>
    <row r="960" ht="31.5" customHeight="1">
      <c r="A960" s="52">
        <v>959.0</v>
      </c>
      <c r="B960" s="85">
        <v>2.0</v>
      </c>
      <c r="C960" s="85">
        <v>4.0</v>
      </c>
      <c r="D960" s="85">
        <v>10.0</v>
      </c>
      <c r="E960" s="85">
        <v>2.0</v>
      </c>
      <c r="F960" s="85">
        <v>4.0</v>
      </c>
      <c r="G960" s="53" t="str">
        <f>ifna(VLookup(V960,Shiny!B:C, 2, 0),"")</f>
        <v/>
      </c>
      <c r="H960" s="54" t="s">
        <v>878</v>
      </c>
      <c r="I960" s="55">
        <v>705.0</v>
      </c>
      <c r="J960" s="56">
        <f>IFNA(VLOOKUP(V960,'Imported Index'!A:B,2,0),1)</f>
        <v>1</v>
      </c>
      <c r="K960" s="68"/>
      <c r="L960" s="58" t="s">
        <v>139</v>
      </c>
      <c r="M960" s="59" t="str">
        <f>ifna(IMAGE("https://pokejungle.net/sprites/typeico/"&amp;lower(VLookup(V960,Type!C:E, 2, 0)&amp;".png")),"")</f>
        <v/>
      </c>
      <c r="N960" s="59" t="str">
        <f>ifna(IMAGE("https://pokejungle.net/sprites/typeico/"&amp;lower(VLookup(V960,Type!C:E, 3, 0)&amp;".png")),"")</f>
        <v/>
      </c>
      <c r="O960" s="52">
        <v>-1.0</v>
      </c>
      <c r="P960" s="60"/>
      <c r="Q960" s="61" t="str">
        <f>ifna(VLookup(V960, Dex!F:K, 3, 0),"")</f>
        <v/>
      </c>
      <c r="R960" s="61" t="str">
        <f>ifna(VLookup(V960, Dex!F:K, 4, 0),"")</f>
        <v/>
      </c>
      <c r="S960" s="62">
        <f>ifna(VLookup(V960, Dex!F:K, 5, 0),"")</f>
        <v>116</v>
      </c>
      <c r="T960" s="61" t="str">
        <f>ifna(VLookup(V960, Dex!F:K, 6, 0),"")</f>
        <v>P173</v>
      </c>
      <c r="U960" s="63">
        <f>ifna(VLookup(V960, Dex!F:L, 7, 0),"")</f>
        <v>166</v>
      </c>
      <c r="V960" s="60" t="str">
        <f t="shared" si="1"/>
        <v>sliggoo-1</v>
      </c>
    </row>
    <row r="961" ht="31.5" customHeight="1">
      <c r="A961" s="42">
        <v>960.0</v>
      </c>
      <c r="B961" s="86">
        <v>2.0</v>
      </c>
      <c r="C961" s="86">
        <v>4.0</v>
      </c>
      <c r="D961" s="86">
        <v>11.0</v>
      </c>
      <c r="E961" s="86">
        <v>2.0</v>
      </c>
      <c r="F961" s="86">
        <v>5.0</v>
      </c>
      <c r="G961" s="43" t="str">
        <f>ifna(VLookup(V961,Shiny!B:C, 2, 0),"")</f>
        <v/>
      </c>
      <c r="H961" s="64" t="s">
        <v>879</v>
      </c>
      <c r="I961" s="65">
        <v>706.0</v>
      </c>
      <c r="J961" s="47">
        <f>IFNA(VLOOKUP(V961,'Imported Index'!A:B,2,0),1)</f>
        <v>1</v>
      </c>
      <c r="K961" s="69"/>
      <c r="L961" s="44" t="s">
        <v>97</v>
      </c>
      <c r="M961" s="48" t="str">
        <f>ifna(IMAGE("https://pokejungle.net/sprites/typeico/"&amp;lower(VLookup(V961,Type!C:E, 2, 0)&amp;".png")),"")</f>
        <v/>
      </c>
      <c r="N961" s="48" t="str">
        <f>ifna(IMAGE("https://pokejungle.net/sprites/typeico/"&amp;lower(VLookup(V961,Type!C:E, 3, 0)&amp;".png")),"")</f>
        <v/>
      </c>
      <c r="O961" s="66"/>
      <c r="P961" s="66"/>
      <c r="Q961" s="49">
        <f>ifna(VLookup(V961, Dex!F:K, 3, 0),"")</f>
        <v>391</v>
      </c>
      <c r="R961" s="49" t="str">
        <f>ifna(VLookup(V961, Dex!F:K, 4, 0),"")</f>
        <v/>
      </c>
      <c r="S961" s="50" t="str">
        <f>ifna(VLookup(V961, Dex!F:K, 5, 0),"")</f>
        <v/>
      </c>
      <c r="T961" s="49" t="str">
        <f>ifna(VLookup(V961, Dex!F:K, 6, 0),"")</f>
        <v>P174</v>
      </c>
      <c r="U961" s="51">
        <f>ifna(VLookup(V961, Dex!F:L, 7, 0),"")</f>
        <v>167</v>
      </c>
      <c r="V961" s="66" t="str">
        <f t="shared" si="1"/>
        <v>goodra</v>
      </c>
    </row>
    <row r="962" ht="31.5" customHeight="1">
      <c r="A962" s="52">
        <v>961.0</v>
      </c>
      <c r="B962" s="85">
        <v>2.0</v>
      </c>
      <c r="C962" s="85">
        <v>4.0</v>
      </c>
      <c r="D962" s="85">
        <v>12.0</v>
      </c>
      <c r="E962" s="85">
        <v>2.0</v>
      </c>
      <c r="F962" s="85">
        <v>6.0</v>
      </c>
      <c r="G962" s="53" t="str">
        <f>ifna(VLookup(V962,Shiny!B:C, 2, 0),"")</f>
        <v/>
      </c>
      <c r="H962" s="54" t="s">
        <v>879</v>
      </c>
      <c r="I962" s="55">
        <v>706.0</v>
      </c>
      <c r="J962" s="56">
        <f>IFNA(VLOOKUP(V962,'Imported Index'!A:B,2,0),1)</f>
        <v>1</v>
      </c>
      <c r="K962" s="68"/>
      <c r="L962" s="58" t="s">
        <v>139</v>
      </c>
      <c r="M962" s="59" t="str">
        <f>ifna(IMAGE("https://pokejungle.net/sprites/typeico/"&amp;lower(VLookup(V962,Type!C:E, 2, 0)&amp;".png")),"")</f>
        <v/>
      </c>
      <c r="N962" s="59" t="str">
        <f>ifna(IMAGE("https://pokejungle.net/sprites/typeico/"&amp;lower(VLookup(V962,Type!C:E, 3, 0)&amp;".png")),"")</f>
        <v/>
      </c>
      <c r="O962" s="52">
        <v>-1.0</v>
      </c>
      <c r="P962" s="60"/>
      <c r="Q962" s="61" t="str">
        <f>ifna(VLookup(V962, Dex!F:K, 3, 0),"")</f>
        <v/>
      </c>
      <c r="R962" s="61" t="str">
        <f>ifna(VLookup(V962, Dex!F:K, 4, 0),"")</f>
        <v/>
      </c>
      <c r="S962" s="62">
        <f>ifna(VLookup(V962, Dex!F:K, 5, 0),"")</f>
        <v>117</v>
      </c>
      <c r="T962" s="61" t="str">
        <f>ifna(VLookup(V962, Dex!F:K, 6, 0),"")</f>
        <v>P174</v>
      </c>
      <c r="U962" s="63">
        <f>ifna(VLookup(V962, Dex!F:L, 7, 0),"")</f>
        <v>167</v>
      </c>
      <c r="V962" s="60" t="str">
        <f t="shared" si="1"/>
        <v>goodra-1</v>
      </c>
    </row>
    <row r="963" ht="31.5" customHeight="1">
      <c r="A963" s="42">
        <v>962.0</v>
      </c>
      <c r="B963" s="86">
        <v>2.0</v>
      </c>
      <c r="C963" s="86">
        <v>4.0</v>
      </c>
      <c r="D963" s="86">
        <v>13.0</v>
      </c>
      <c r="E963" s="86">
        <v>3.0</v>
      </c>
      <c r="F963" s="86">
        <v>1.0</v>
      </c>
      <c r="G963" s="43" t="str">
        <f>ifna(VLookup(V963,Shiny!B:C, 2, 0),"")</f>
        <v/>
      </c>
      <c r="H963" s="64" t="s">
        <v>880</v>
      </c>
      <c r="I963" s="65">
        <v>707.0</v>
      </c>
      <c r="J963" s="47">
        <f>IFNA(VLOOKUP(V963,'Imported Index'!A:B,2,0),1)</f>
        <v>1</v>
      </c>
      <c r="K963" s="69"/>
      <c r="L963" s="44"/>
      <c r="M963" s="48" t="str">
        <f>ifna(IMAGE("https://pokejungle.net/sprites/typeico/"&amp;lower(VLookup(V963,Type!C:E, 2, 0)&amp;".png")),"")</f>
        <v/>
      </c>
      <c r="N963" s="48" t="str">
        <f>ifna(IMAGE("https://pokejungle.net/sprites/typeico/"&amp;lower(VLookup(V963,Type!C:E, 3, 0)&amp;".png")),"")</f>
        <v/>
      </c>
      <c r="O963" s="66"/>
      <c r="P963" s="66"/>
      <c r="Q963" s="49" t="str">
        <f>ifna(VLookup(V963, Dex!F:K, 3, 0),"")</f>
        <v>A028</v>
      </c>
      <c r="R963" s="49" t="str">
        <f>ifna(VLookup(V963, Dex!F:K, 4, 0),"")</f>
        <v/>
      </c>
      <c r="S963" s="50" t="str">
        <f>ifna(VLookup(V963, Dex!F:K, 5, 0),"")</f>
        <v/>
      </c>
      <c r="T963" s="49" t="str">
        <f>ifna(VLookup(V963, Dex!F:K, 6, 0),"")</f>
        <v>P240</v>
      </c>
      <c r="U963" s="51">
        <f>ifna(VLookup(V963, Dex!F:L, 7, 0),"")</f>
        <v>188</v>
      </c>
      <c r="V963" s="66" t="str">
        <f t="shared" si="1"/>
        <v>klefki</v>
      </c>
    </row>
    <row r="964" ht="31.5" customHeight="1">
      <c r="A964" s="52">
        <v>963.0</v>
      </c>
      <c r="B964" s="85">
        <v>2.0</v>
      </c>
      <c r="C964" s="85">
        <v>4.0</v>
      </c>
      <c r="D964" s="85">
        <v>14.0</v>
      </c>
      <c r="E964" s="85">
        <v>3.0</v>
      </c>
      <c r="F964" s="85">
        <v>2.0</v>
      </c>
      <c r="G964" s="53" t="str">
        <f>ifna(VLookup(V964,Shiny!B:C, 2, 0),"")</f>
        <v/>
      </c>
      <c r="H964" s="54" t="s">
        <v>881</v>
      </c>
      <c r="I964" s="55">
        <v>708.0</v>
      </c>
      <c r="J964" s="56">
        <f>IFNA(VLOOKUP(V964,'Imported Index'!A:B,2,0),1)</f>
        <v>1</v>
      </c>
      <c r="K964" s="58"/>
      <c r="L964" s="53"/>
      <c r="M964" s="59" t="str">
        <f>ifna(IMAGE("https://pokejungle.net/sprites/typeico/"&amp;lower(VLookup(V964,Type!C:E, 2, 0)&amp;".png")),"")</f>
        <v/>
      </c>
      <c r="N964" s="59" t="str">
        <f>ifna(IMAGE("https://pokejungle.net/sprites/typeico/"&amp;lower(VLookup(V964,Type!C:E, 3, 0)&amp;".png")),"")</f>
        <v/>
      </c>
      <c r="O964" s="60"/>
      <c r="P964" s="60"/>
      <c r="Q964" s="61">
        <f>ifna(VLookup(V964, Dex!F:K, 3, 0),"")</f>
        <v>338</v>
      </c>
      <c r="R964" s="61" t="str">
        <f>ifna(VLookup(V964, Dex!F:K, 4, 0),"")</f>
        <v/>
      </c>
      <c r="S964" s="62" t="str">
        <f>ifna(VLookup(V964, Dex!F:K, 5, 0),"")</f>
        <v/>
      </c>
      <c r="T964" s="61" t="str">
        <f>ifna(VLookup(V964, Dex!F:K, 6, 0),"")</f>
        <v>K068</v>
      </c>
      <c r="U964" s="63">
        <f>ifna(VLookup(V964, Dex!F:L, 7, 0),"")</f>
        <v>182</v>
      </c>
      <c r="V964" s="60" t="str">
        <f t="shared" si="1"/>
        <v>phantump</v>
      </c>
    </row>
    <row r="965" ht="31.5" customHeight="1">
      <c r="A965" s="42">
        <v>964.0</v>
      </c>
      <c r="B965" s="86">
        <v>2.0</v>
      </c>
      <c r="C965" s="86">
        <v>4.0</v>
      </c>
      <c r="D965" s="86">
        <v>15.0</v>
      </c>
      <c r="E965" s="86">
        <v>3.0</v>
      </c>
      <c r="F965" s="86">
        <v>3.0</v>
      </c>
      <c r="G965" s="43" t="str">
        <f>ifna(VLookup(V965,Shiny!B:C, 2, 0),"")</f>
        <v/>
      </c>
      <c r="H965" s="64" t="s">
        <v>882</v>
      </c>
      <c r="I965" s="65">
        <v>709.0</v>
      </c>
      <c r="J965" s="47">
        <f>IFNA(VLOOKUP(V965,'Imported Index'!A:B,2,0),1)</f>
        <v>1</v>
      </c>
      <c r="K965" s="44"/>
      <c r="L965" s="44"/>
      <c r="M965" s="48" t="str">
        <f>ifna(IMAGE("https://pokejungle.net/sprites/typeico/"&amp;lower(VLookup(V965,Type!C:E, 2, 0)&amp;".png")),"")</f>
        <v/>
      </c>
      <c r="N965" s="48" t="str">
        <f>ifna(IMAGE("https://pokejungle.net/sprites/typeico/"&amp;lower(VLookup(V965,Type!C:E, 3, 0)&amp;".png")),"")</f>
        <v/>
      </c>
      <c r="O965" s="66"/>
      <c r="P965" s="66"/>
      <c r="Q965" s="49">
        <f>ifna(VLookup(V965, Dex!F:K, 3, 0),"")</f>
        <v>339</v>
      </c>
      <c r="R965" s="49" t="str">
        <f>ifna(VLookup(V965, Dex!F:K, 4, 0),"")</f>
        <v/>
      </c>
      <c r="S965" s="50" t="str">
        <f>ifna(VLookup(V965, Dex!F:K, 5, 0),"")</f>
        <v/>
      </c>
      <c r="T965" s="49" t="str">
        <f>ifna(VLookup(V965, Dex!F:K, 6, 0),"")</f>
        <v>K069</v>
      </c>
      <c r="U965" s="51">
        <f>ifna(VLookup(V965, Dex!F:L, 7, 0),"")</f>
        <v>183</v>
      </c>
      <c r="V965" s="66" t="str">
        <f t="shared" si="1"/>
        <v>trevenant</v>
      </c>
    </row>
    <row r="966" ht="31.5" customHeight="1">
      <c r="A966" s="52">
        <v>965.0</v>
      </c>
      <c r="B966" s="85">
        <v>2.0</v>
      </c>
      <c r="C966" s="85">
        <v>4.0</v>
      </c>
      <c r="D966" s="85">
        <v>16.0</v>
      </c>
      <c r="E966" s="85">
        <v>3.0</v>
      </c>
      <c r="F966" s="85">
        <v>4.0</v>
      </c>
      <c r="G966" s="53" t="str">
        <f>ifna(VLookup(V966,Shiny!B:C, 2, 0),"")</f>
        <v/>
      </c>
      <c r="H966" s="54" t="s">
        <v>883</v>
      </c>
      <c r="I966" s="55">
        <v>710.0</v>
      </c>
      <c r="J966" s="56">
        <f>IFNA(VLOOKUP(V966,'Imported Index'!A:B,2,0),1)</f>
        <v>1</v>
      </c>
      <c r="K966" s="58"/>
      <c r="L966" s="53" t="s">
        <v>884</v>
      </c>
      <c r="M966" s="59" t="str">
        <f>ifna(IMAGE("https://pokejungle.net/sprites/typeico/"&amp;lower(VLookup(V966,Type!C:E, 2, 0)&amp;".png")),"")</f>
        <v/>
      </c>
      <c r="N966" s="59" t="str">
        <f>ifna(IMAGE("https://pokejungle.net/sprites/typeico/"&amp;lower(VLookup(V966,Type!C:E, 3, 0)&amp;".png")),"")</f>
        <v/>
      </c>
      <c r="O966" s="53"/>
      <c r="P966" s="60"/>
      <c r="Q966" s="61">
        <f>ifna(VLookup(V966, Dex!F:K, 3, 0),"")</f>
        <v>191</v>
      </c>
      <c r="R966" s="61" t="str">
        <f>ifna(VLookup(V966, Dex!F:K, 4, 0),"")</f>
        <v/>
      </c>
      <c r="S966" s="62" t="str">
        <f>ifna(VLookup(V966, Dex!F:K, 5, 0),"")</f>
        <v/>
      </c>
      <c r="T966" s="61" t="str">
        <f>ifna(VLookup(V966, Dex!F:K, 6, 0),"")</f>
        <v/>
      </c>
      <c r="U966" s="63">
        <f>ifna(VLookup(V966, Dex!F:L, 7, 0),"")</f>
        <v>204</v>
      </c>
      <c r="V966" s="60" t="str">
        <f t="shared" si="1"/>
        <v>pumpkaboo</v>
      </c>
    </row>
    <row r="967" ht="31.5" customHeight="1">
      <c r="A967" s="42">
        <v>966.0</v>
      </c>
      <c r="B967" s="86">
        <v>2.0</v>
      </c>
      <c r="C967" s="86">
        <v>4.0</v>
      </c>
      <c r="D967" s="86">
        <v>17.0</v>
      </c>
      <c r="E967" s="86">
        <v>3.0</v>
      </c>
      <c r="F967" s="86">
        <v>5.0</v>
      </c>
      <c r="G967" s="43" t="str">
        <f>ifna(VLookup(V967,Shiny!B:C, 2, 0),"")</f>
        <v/>
      </c>
      <c r="H967" s="64" t="s">
        <v>883</v>
      </c>
      <c r="I967" s="65">
        <v>710.0</v>
      </c>
      <c r="J967" s="47">
        <f>IFNA(VLOOKUP(V967,'Imported Index'!A:B,2,0),1)</f>
        <v>1</v>
      </c>
      <c r="K967" s="44"/>
      <c r="L967" s="43" t="s">
        <v>885</v>
      </c>
      <c r="M967" s="48" t="str">
        <f>ifna(IMAGE("https://pokejungle.net/sprites/typeico/"&amp;lower(VLookup(V967,Type!C:E, 2, 0)&amp;".png")),"")</f>
        <v/>
      </c>
      <c r="N967" s="48" t="str">
        <f>ifna(IMAGE("https://pokejungle.net/sprites/typeico/"&amp;lower(VLookup(V967,Type!C:E, 3, 0)&amp;".png")),"")</f>
        <v/>
      </c>
      <c r="O967" s="87">
        <v>-1.0</v>
      </c>
      <c r="P967" s="66"/>
      <c r="Q967" s="49">
        <f>ifna(VLookup(V967, Dex!F:K, 3, 0),"")</f>
        <v>191</v>
      </c>
      <c r="R967" s="49" t="str">
        <f>ifna(VLookup(V967, Dex!F:K, 4, 0),"")</f>
        <v/>
      </c>
      <c r="S967" s="50" t="str">
        <f>ifna(VLookup(V967, Dex!F:K, 5, 0),"")</f>
        <v/>
      </c>
      <c r="T967" s="49" t="str">
        <f>ifna(VLookup(V967, Dex!F:K, 6, 0),"")</f>
        <v/>
      </c>
      <c r="U967" s="51">
        <f>ifna(VLookup(V967, Dex!F:L, 7, 0),"")</f>
        <v>204</v>
      </c>
      <c r="V967" s="66" t="str">
        <f t="shared" si="1"/>
        <v>pumpkaboo-1</v>
      </c>
    </row>
    <row r="968" ht="31.5" customHeight="1">
      <c r="A968" s="52">
        <v>967.0</v>
      </c>
      <c r="B968" s="85">
        <v>2.0</v>
      </c>
      <c r="C968" s="85">
        <v>4.0</v>
      </c>
      <c r="D968" s="85">
        <v>18.0</v>
      </c>
      <c r="E968" s="85">
        <v>3.0</v>
      </c>
      <c r="F968" s="85">
        <v>6.0</v>
      </c>
      <c r="G968" s="53" t="str">
        <f>ifna(VLookup(V968,Shiny!B:C, 2, 0),"")</f>
        <v/>
      </c>
      <c r="H968" s="54" t="s">
        <v>883</v>
      </c>
      <c r="I968" s="55">
        <v>710.0</v>
      </c>
      <c r="J968" s="56">
        <f>IFNA(VLOOKUP(V968,'Imported Index'!A:B,2,0),1)</f>
        <v>1</v>
      </c>
      <c r="K968" s="58"/>
      <c r="L968" s="53" t="s">
        <v>886</v>
      </c>
      <c r="M968" s="59" t="str">
        <f>ifna(IMAGE("https://pokejungle.net/sprites/typeico/"&amp;lower(VLookup(V968,Type!C:E, 2, 0)&amp;".png")),"")</f>
        <v/>
      </c>
      <c r="N968" s="59" t="str">
        <f>ifna(IMAGE("https://pokejungle.net/sprites/typeico/"&amp;lower(VLookup(V968,Type!C:E, 3, 0)&amp;".png")),"")</f>
        <v/>
      </c>
      <c r="O968" s="88">
        <v>-2.0</v>
      </c>
      <c r="P968" s="60"/>
      <c r="Q968" s="61">
        <f>ifna(VLookup(V968, Dex!F:K, 3, 0),"")</f>
        <v>191</v>
      </c>
      <c r="R968" s="61" t="str">
        <f>ifna(VLookup(V968, Dex!F:K, 4, 0),"")</f>
        <v/>
      </c>
      <c r="S968" s="62" t="str">
        <f>ifna(VLookup(V968, Dex!F:K, 5, 0),"")</f>
        <v/>
      </c>
      <c r="T968" s="61" t="str">
        <f>ifna(VLookup(V968, Dex!F:K, 6, 0),"")</f>
        <v/>
      </c>
      <c r="U968" s="63">
        <f>ifna(VLookup(V968, Dex!F:L, 7, 0),"")</f>
        <v>204</v>
      </c>
      <c r="V968" s="60" t="str">
        <f t="shared" si="1"/>
        <v>pumpkaboo-2</v>
      </c>
    </row>
    <row r="969" ht="31.5" customHeight="1">
      <c r="A969" s="42">
        <v>968.0</v>
      </c>
      <c r="B969" s="86">
        <v>2.0</v>
      </c>
      <c r="C969" s="86">
        <v>4.0</v>
      </c>
      <c r="D969" s="86">
        <v>19.0</v>
      </c>
      <c r="E969" s="86">
        <v>4.0</v>
      </c>
      <c r="F969" s="86">
        <v>1.0</v>
      </c>
      <c r="G969" s="43" t="str">
        <f>ifna(VLookup(V969,Shiny!B:C, 2, 0),"")</f>
        <v/>
      </c>
      <c r="H969" s="64" t="s">
        <v>883</v>
      </c>
      <c r="I969" s="65">
        <v>710.0</v>
      </c>
      <c r="J969" s="47">
        <f>IFNA(VLOOKUP(V969,'Imported Index'!A:B,2,0),1)</f>
        <v>1</v>
      </c>
      <c r="K969" s="44"/>
      <c r="L969" s="43" t="s">
        <v>887</v>
      </c>
      <c r="M969" s="48" t="str">
        <f>ifna(IMAGE("https://pokejungle.net/sprites/typeico/"&amp;lower(VLookup(V969,Type!C:E, 2, 0)&amp;".png")),"")</f>
        <v/>
      </c>
      <c r="N969" s="48" t="str">
        <f>ifna(IMAGE("https://pokejungle.net/sprites/typeico/"&amp;lower(VLookup(V969,Type!C:E, 3, 0)&amp;".png")),"")</f>
        <v/>
      </c>
      <c r="O969" s="87">
        <v>-3.0</v>
      </c>
      <c r="P969" s="66"/>
      <c r="Q969" s="49">
        <f>ifna(VLookup(V969, Dex!F:K, 3, 0),"")</f>
        <v>191</v>
      </c>
      <c r="R969" s="49" t="str">
        <f>ifna(VLookup(V969, Dex!F:K, 4, 0),"")</f>
        <v/>
      </c>
      <c r="S969" s="50" t="str">
        <f>ifna(VLookup(V969, Dex!F:K, 5, 0),"")</f>
        <v/>
      </c>
      <c r="T969" s="49" t="str">
        <f>ifna(VLookup(V969, Dex!F:K, 6, 0),"")</f>
        <v/>
      </c>
      <c r="U969" s="51">
        <f>ifna(VLookup(V969, Dex!F:L, 7, 0),"")</f>
        <v>204</v>
      </c>
      <c r="V969" s="66" t="str">
        <f t="shared" si="1"/>
        <v>pumpkaboo-3</v>
      </c>
    </row>
    <row r="970" ht="31.5" customHeight="1">
      <c r="A970" s="52">
        <v>969.0</v>
      </c>
      <c r="B970" s="85">
        <v>2.0</v>
      </c>
      <c r="C970" s="85">
        <v>4.0</v>
      </c>
      <c r="D970" s="85">
        <v>20.0</v>
      </c>
      <c r="E970" s="85">
        <v>4.0</v>
      </c>
      <c r="F970" s="85">
        <v>2.0</v>
      </c>
      <c r="G970" s="53" t="str">
        <f>ifna(VLookup(V970,Shiny!B:C, 2, 0),"")</f>
        <v/>
      </c>
      <c r="H970" s="54" t="s">
        <v>888</v>
      </c>
      <c r="I970" s="55">
        <v>711.0</v>
      </c>
      <c r="J970" s="56">
        <f>IFNA(VLOOKUP(V970,'Imported Index'!A:B,2,0),1)</f>
        <v>1</v>
      </c>
      <c r="K970" s="58"/>
      <c r="L970" s="53" t="s">
        <v>884</v>
      </c>
      <c r="M970" s="59" t="str">
        <f>ifna(IMAGE("https://pokejungle.net/sprites/typeico/"&amp;lower(VLookup(V970,Type!C:E, 2, 0)&amp;".png")),"")</f>
        <v/>
      </c>
      <c r="N970" s="59" t="str">
        <f>ifna(IMAGE("https://pokejungle.net/sprites/typeico/"&amp;lower(VLookup(V970,Type!C:E, 3, 0)&amp;".png")),"")</f>
        <v/>
      </c>
      <c r="O970" s="53"/>
      <c r="P970" s="60"/>
      <c r="Q970" s="61">
        <f>ifna(VLookup(V970, Dex!F:K, 3, 0),"")</f>
        <v>192</v>
      </c>
      <c r="R970" s="61" t="str">
        <f>ifna(VLookup(V970, Dex!F:K, 4, 0),"")</f>
        <v/>
      </c>
      <c r="S970" s="62" t="str">
        <f>ifna(VLookup(V970, Dex!F:K, 5, 0),"")</f>
        <v/>
      </c>
      <c r="T970" s="61" t="str">
        <f>ifna(VLookup(V970, Dex!F:K, 6, 0),"")</f>
        <v/>
      </c>
      <c r="U970" s="63">
        <f>ifna(VLookup(V970, Dex!F:L, 7, 0),"")</f>
        <v>205</v>
      </c>
      <c r="V970" s="60" t="str">
        <f t="shared" si="1"/>
        <v>gourgeist</v>
      </c>
    </row>
    <row r="971" ht="31.5" customHeight="1">
      <c r="A971" s="42">
        <v>970.0</v>
      </c>
      <c r="B971" s="86">
        <v>2.0</v>
      </c>
      <c r="C971" s="86">
        <v>4.0</v>
      </c>
      <c r="D971" s="86">
        <v>21.0</v>
      </c>
      <c r="E971" s="86">
        <v>4.0</v>
      </c>
      <c r="F971" s="86">
        <v>3.0</v>
      </c>
      <c r="G971" s="43" t="str">
        <f>ifna(VLookup(V971,Shiny!B:C, 2, 0),"")</f>
        <v/>
      </c>
      <c r="H971" s="64" t="s">
        <v>888</v>
      </c>
      <c r="I971" s="65">
        <v>711.0</v>
      </c>
      <c r="J971" s="47">
        <f>IFNA(VLOOKUP(V971,'Imported Index'!A:B,2,0),1)</f>
        <v>1</v>
      </c>
      <c r="K971" s="44"/>
      <c r="L971" s="43" t="s">
        <v>885</v>
      </c>
      <c r="M971" s="48" t="str">
        <f>ifna(IMAGE("https://pokejungle.net/sprites/typeico/"&amp;lower(VLookup(V971,Type!C:E, 2, 0)&amp;".png")),"")</f>
        <v/>
      </c>
      <c r="N971" s="48" t="str">
        <f>ifna(IMAGE("https://pokejungle.net/sprites/typeico/"&amp;lower(VLookup(V971,Type!C:E, 3, 0)&amp;".png")),"")</f>
        <v/>
      </c>
      <c r="O971" s="87">
        <v>-1.0</v>
      </c>
      <c r="P971" s="66"/>
      <c r="Q971" s="49">
        <f>ifna(VLookup(V971, Dex!F:K, 3, 0),"")</f>
        <v>192</v>
      </c>
      <c r="R971" s="49" t="str">
        <f>ifna(VLookup(V971, Dex!F:K, 4, 0),"")</f>
        <v/>
      </c>
      <c r="S971" s="50" t="str">
        <f>ifna(VLookup(V971, Dex!F:K, 5, 0),"")</f>
        <v/>
      </c>
      <c r="T971" s="49" t="str">
        <f>ifna(VLookup(V971, Dex!F:K, 6, 0),"")</f>
        <v/>
      </c>
      <c r="U971" s="51">
        <f>ifna(VLookup(V971, Dex!F:L, 7, 0),"")</f>
        <v>205</v>
      </c>
      <c r="V971" s="66" t="str">
        <f t="shared" si="1"/>
        <v>gourgeist-1</v>
      </c>
    </row>
    <row r="972" ht="31.5" customHeight="1">
      <c r="A972" s="52">
        <v>971.0</v>
      </c>
      <c r="B972" s="85">
        <v>2.0</v>
      </c>
      <c r="C972" s="85">
        <v>4.0</v>
      </c>
      <c r="D972" s="85">
        <v>22.0</v>
      </c>
      <c r="E972" s="85">
        <v>4.0</v>
      </c>
      <c r="F972" s="85">
        <v>4.0</v>
      </c>
      <c r="G972" s="53" t="str">
        <f>ifna(VLookup(V972,Shiny!B:C, 2, 0),"")</f>
        <v/>
      </c>
      <c r="H972" s="54" t="s">
        <v>888</v>
      </c>
      <c r="I972" s="55">
        <v>711.0</v>
      </c>
      <c r="J972" s="56">
        <f>IFNA(VLOOKUP(V972,'Imported Index'!A:B,2,0),1)</f>
        <v>1</v>
      </c>
      <c r="K972" s="58"/>
      <c r="L972" s="53" t="s">
        <v>886</v>
      </c>
      <c r="M972" s="59" t="str">
        <f>ifna(IMAGE("https://pokejungle.net/sprites/typeico/"&amp;lower(VLookup(V972,Type!C:E, 2, 0)&amp;".png")),"")</f>
        <v/>
      </c>
      <c r="N972" s="59" t="str">
        <f>ifna(IMAGE("https://pokejungle.net/sprites/typeico/"&amp;lower(VLookup(V972,Type!C:E, 3, 0)&amp;".png")),"")</f>
        <v/>
      </c>
      <c r="O972" s="88">
        <v>-2.0</v>
      </c>
      <c r="P972" s="60"/>
      <c r="Q972" s="61">
        <f>ifna(VLookup(V972, Dex!F:K, 3, 0),"")</f>
        <v>192</v>
      </c>
      <c r="R972" s="61" t="str">
        <f>ifna(VLookup(V972, Dex!F:K, 4, 0),"")</f>
        <v/>
      </c>
      <c r="S972" s="62" t="str">
        <f>ifna(VLookup(V972, Dex!F:K, 5, 0),"")</f>
        <v/>
      </c>
      <c r="T972" s="61" t="str">
        <f>ifna(VLookup(V972, Dex!F:K, 6, 0),"")</f>
        <v/>
      </c>
      <c r="U972" s="63">
        <f>ifna(VLookup(V972, Dex!F:L, 7, 0),"")</f>
        <v>205</v>
      </c>
      <c r="V972" s="60" t="str">
        <f t="shared" si="1"/>
        <v>gourgeist-2</v>
      </c>
    </row>
    <row r="973" ht="31.5" customHeight="1">
      <c r="A973" s="42">
        <v>972.0</v>
      </c>
      <c r="B973" s="86">
        <v>2.0</v>
      </c>
      <c r="C973" s="86">
        <v>4.0</v>
      </c>
      <c r="D973" s="86">
        <v>23.0</v>
      </c>
      <c r="E973" s="86">
        <v>4.0</v>
      </c>
      <c r="F973" s="86">
        <v>5.0</v>
      </c>
      <c r="G973" s="43" t="str">
        <f>ifna(VLookup(V973,Shiny!B:C, 2, 0),"")</f>
        <v/>
      </c>
      <c r="H973" s="64" t="s">
        <v>888</v>
      </c>
      <c r="I973" s="65">
        <v>711.0</v>
      </c>
      <c r="J973" s="47">
        <f>IFNA(VLOOKUP(V973,'Imported Index'!A:B,2,0),1)</f>
        <v>1</v>
      </c>
      <c r="K973" s="69"/>
      <c r="L973" s="43" t="s">
        <v>887</v>
      </c>
      <c r="M973" s="48" t="str">
        <f>ifna(IMAGE("https://pokejungle.net/sprites/typeico/"&amp;lower(VLookup(V973,Type!C:E, 2, 0)&amp;".png")),"")</f>
        <v/>
      </c>
      <c r="N973" s="48" t="str">
        <f>ifna(IMAGE("https://pokejungle.net/sprites/typeico/"&amp;lower(VLookup(V973,Type!C:E, 3, 0)&amp;".png")),"")</f>
        <v/>
      </c>
      <c r="O973" s="87">
        <v>-3.0</v>
      </c>
      <c r="P973" s="66"/>
      <c r="Q973" s="49">
        <f>ifna(VLookup(V973, Dex!F:K, 3, 0),"")</f>
        <v>192</v>
      </c>
      <c r="R973" s="49" t="str">
        <f>ifna(VLookup(V973, Dex!F:K, 4, 0),"")</f>
        <v/>
      </c>
      <c r="S973" s="50" t="str">
        <f>ifna(VLookup(V973, Dex!F:K, 5, 0),"")</f>
        <v/>
      </c>
      <c r="T973" s="49" t="str">
        <f>ifna(VLookup(V973, Dex!F:K, 6, 0),"")</f>
        <v/>
      </c>
      <c r="U973" s="51">
        <f>ifna(VLookup(V973, Dex!F:L, 7, 0),"")</f>
        <v>205</v>
      </c>
      <c r="V973" s="66" t="str">
        <f t="shared" si="1"/>
        <v>gourgeist-3</v>
      </c>
    </row>
    <row r="974" ht="31.5" customHeight="1">
      <c r="A974" s="52">
        <v>973.0</v>
      </c>
      <c r="B974" s="85">
        <v>2.0</v>
      </c>
      <c r="C974" s="85">
        <v>4.0</v>
      </c>
      <c r="D974" s="85">
        <v>24.0</v>
      </c>
      <c r="E974" s="85">
        <v>4.0</v>
      </c>
      <c r="F974" s="85">
        <v>6.0</v>
      </c>
      <c r="G974" s="53" t="str">
        <f>ifna(VLookup(V974,Shiny!B:C, 2, 0),"")</f>
        <v/>
      </c>
      <c r="H974" s="54" t="s">
        <v>889</v>
      </c>
      <c r="I974" s="55">
        <v>712.0</v>
      </c>
      <c r="J974" s="56">
        <f>IFNA(VLOOKUP(V974,'Imported Index'!A:B,2,0),1)</f>
        <v>1</v>
      </c>
      <c r="K974" s="68"/>
      <c r="L974" s="58"/>
      <c r="M974" s="59" t="str">
        <f>ifna(IMAGE("https://pokejungle.net/sprites/typeico/"&amp;lower(VLookup(V974,Type!C:E, 2, 0)&amp;".png")),"")</f>
        <v/>
      </c>
      <c r="N974" s="59" t="str">
        <f>ifna(IMAGE("https://pokejungle.net/sprites/typeico/"&amp;lower(VLookup(V974,Type!C:E, 3, 0)&amp;".png")),"")</f>
        <v/>
      </c>
      <c r="O974" s="60"/>
      <c r="P974" s="60"/>
      <c r="Q974" s="61">
        <f>ifna(VLookup(V974, Dex!F:K, 3, 0),"")</f>
        <v>358</v>
      </c>
      <c r="R974" s="61" t="str">
        <f>ifna(VLookup(V974, Dex!F:K, 4, 0),"")</f>
        <v/>
      </c>
      <c r="S974" s="62">
        <f>ifna(VLookup(V974, Dex!F:K, 5, 0),"")</f>
        <v>215</v>
      </c>
      <c r="T974" s="61" t="str">
        <f>ifna(VLookup(V974, Dex!F:K, 6, 0),"")</f>
        <v>P363</v>
      </c>
      <c r="U974" s="63">
        <f>ifna(VLookup(V974, Dex!F:L, 7, 0),"")</f>
        <v>174</v>
      </c>
      <c r="V974" s="60" t="str">
        <f t="shared" si="1"/>
        <v>bergmite</v>
      </c>
    </row>
    <row r="975" ht="31.5" customHeight="1">
      <c r="A975" s="42">
        <v>974.0</v>
      </c>
      <c r="B975" s="86">
        <v>2.0</v>
      </c>
      <c r="C975" s="86">
        <v>4.0</v>
      </c>
      <c r="D975" s="86">
        <v>25.0</v>
      </c>
      <c r="E975" s="86">
        <v>5.0</v>
      </c>
      <c r="F975" s="86">
        <v>1.0</v>
      </c>
      <c r="G975" s="43" t="str">
        <f>ifna(VLookup(V975,Shiny!B:C, 2, 0),"")</f>
        <v/>
      </c>
      <c r="H975" s="64" t="s">
        <v>890</v>
      </c>
      <c r="I975" s="65">
        <v>713.0</v>
      </c>
      <c r="J975" s="47">
        <f>IFNA(VLOOKUP(V975,'Imported Index'!A:B,2,0),1)</f>
        <v>1</v>
      </c>
      <c r="K975" s="69"/>
      <c r="L975" s="44" t="s">
        <v>97</v>
      </c>
      <c r="M975" s="48" t="str">
        <f>ifna(IMAGE("https://pokejungle.net/sprites/typeico/"&amp;lower(VLookup(V975,Type!C:E, 2, 0)&amp;".png")),"")</f>
        <v/>
      </c>
      <c r="N975" s="48" t="str">
        <f>ifna(IMAGE("https://pokejungle.net/sprites/typeico/"&amp;lower(VLookup(V975,Type!C:E, 3, 0)&amp;".png")),"")</f>
        <v/>
      </c>
      <c r="O975" s="66"/>
      <c r="P975" s="66"/>
      <c r="Q975" s="49">
        <f>ifna(VLookup(V975, Dex!F:K, 3, 0),"")</f>
        <v>359</v>
      </c>
      <c r="R975" s="49" t="str">
        <f>ifna(VLookup(V975, Dex!F:K, 4, 0),"")</f>
        <v/>
      </c>
      <c r="S975" s="50" t="str">
        <f>ifna(VLookup(V975, Dex!F:K, 5, 0),"")</f>
        <v/>
      </c>
      <c r="T975" s="49" t="str">
        <f>ifna(VLookup(V975, Dex!F:K, 6, 0),"")</f>
        <v>P364</v>
      </c>
      <c r="U975" s="51">
        <f>ifna(VLookup(V975, Dex!F:L, 7, 0),"")</f>
        <v>175</v>
      </c>
      <c r="V975" s="66" t="str">
        <f t="shared" si="1"/>
        <v>avalugg</v>
      </c>
    </row>
    <row r="976" ht="31.5" customHeight="1">
      <c r="A976" s="52">
        <v>975.0</v>
      </c>
      <c r="B976" s="85">
        <v>2.0</v>
      </c>
      <c r="C976" s="85">
        <v>4.0</v>
      </c>
      <c r="D976" s="85">
        <v>26.0</v>
      </c>
      <c r="E976" s="85">
        <v>5.0</v>
      </c>
      <c r="F976" s="85">
        <v>2.0</v>
      </c>
      <c r="G976" s="53" t="str">
        <f>ifna(VLookup(V976,Shiny!B:C, 2, 0),"")</f>
        <v/>
      </c>
      <c r="H976" s="54" t="s">
        <v>890</v>
      </c>
      <c r="I976" s="55">
        <v>713.0</v>
      </c>
      <c r="J976" s="56">
        <f>IFNA(VLOOKUP(V976,'Imported Index'!A:B,2,0),1)</f>
        <v>1</v>
      </c>
      <c r="K976" s="68"/>
      <c r="L976" s="58" t="s">
        <v>139</v>
      </c>
      <c r="M976" s="59" t="str">
        <f>ifna(IMAGE("https://pokejungle.net/sprites/typeico/"&amp;lower(VLookup(V976,Type!C:E, 2, 0)&amp;".png")),"")</f>
        <v/>
      </c>
      <c r="N976" s="59" t="str">
        <f>ifna(IMAGE("https://pokejungle.net/sprites/typeico/"&amp;lower(VLookup(V976,Type!C:E, 3, 0)&amp;".png")),"")</f>
        <v/>
      </c>
      <c r="O976" s="52">
        <v>-1.0</v>
      </c>
      <c r="P976" s="60"/>
      <c r="Q976" s="61" t="str">
        <f>ifna(VLookup(V976, Dex!F:K, 3, 0),"")</f>
        <v/>
      </c>
      <c r="R976" s="61" t="str">
        <f>ifna(VLookup(V976, Dex!F:K, 4, 0),"")</f>
        <v/>
      </c>
      <c r="S976" s="62">
        <f>ifna(VLookup(V976, Dex!F:K, 5, 0),"")</f>
        <v>216</v>
      </c>
      <c r="T976" s="61" t="str">
        <f>ifna(VLookup(V976, Dex!F:K, 6, 0),"")</f>
        <v>P364</v>
      </c>
      <c r="U976" s="63">
        <f>ifna(VLookup(V976, Dex!F:L, 7, 0),"")</f>
        <v>175</v>
      </c>
      <c r="V976" s="60" t="str">
        <f t="shared" si="1"/>
        <v>avalugg-1</v>
      </c>
    </row>
    <row r="977" ht="31.5" customHeight="1">
      <c r="A977" s="42">
        <v>976.0</v>
      </c>
      <c r="B977" s="86">
        <v>2.0</v>
      </c>
      <c r="C977" s="86">
        <v>4.0</v>
      </c>
      <c r="D977" s="86">
        <v>27.0</v>
      </c>
      <c r="E977" s="86">
        <v>5.0</v>
      </c>
      <c r="F977" s="86">
        <v>3.0</v>
      </c>
      <c r="G977" s="43" t="str">
        <f>ifna(VLookup(V977,Shiny!B:C, 2, 0),"")</f>
        <v/>
      </c>
      <c r="H977" s="64" t="s">
        <v>891</v>
      </c>
      <c r="I977" s="65">
        <v>714.0</v>
      </c>
      <c r="J977" s="47">
        <f>IFNA(VLOOKUP(V977,'Imported Index'!A:B,2,0),1)</f>
        <v>1</v>
      </c>
      <c r="K977" s="69"/>
      <c r="L977" s="44"/>
      <c r="M977" s="48" t="str">
        <f>ifna(IMAGE("https://pokejungle.net/sprites/typeico/"&amp;lower(VLookup(V977,Type!C:E, 2, 0)&amp;".png")),"")</f>
        <v/>
      </c>
      <c r="N977" s="48" t="str">
        <f>ifna(IMAGE("https://pokejungle.net/sprites/typeico/"&amp;lower(VLookup(V977,Type!C:E, 3, 0)&amp;".png")),"")</f>
        <v/>
      </c>
      <c r="O977" s="66"/>
      <c r="P977" s="66"/>
      <c r="Q977" s="49">
        <f>ifna(VLookup(V977, Dex!F:K, 3, 0),"")</f>
        <v>176</v>
      </c>
      <c r="R977" s="49" t="str">
        <f>ifna(VLookup(V977, Dex!F:K, 4, 0),"")</f>
        <v/>
      </c>
      <c r="S977" s="50" t="str">
        <f>ifna(VLookup(V977, Dex!F:K, 5, 0),"")</f>
        <v/>
      </c>
      <c r="T977" s="49" t="str">
        <f>ifna(VLookup(V977, Dex!F:K, 6, 0),"")</f>
        <v>P303</v>
      </c>
      <c r="U977" s="51">
        <f>ifna(VLookup(V977, Dex!F:L, 7, 0),"")</f>
        <v>186</v>
      </c>
      <c r="V977" s="66" t="str">
        <f t="shared" si="1"/>
        <v>noibat</v>
      </c>
    </row>
    <row r="978" ht="31.5" customHeight="1">
      <c r="A978" s="52">
        <v>977.0</v>
      </c>
      <c r="B978" s="85">
        <v>2.0</v>
      </c>
      <c r="C978" s="85">
        <v>4.0</v>
      </c>
      <c r="D978" s="85">
        <v>28.0</v>
      </c>
      <c r="E978" s="85">
        <v>5.0</v>
      </c>
      <c r="F978" s="85">
        <v>4.0</v>
      </c>
      <c r="G978" s="53" t="str">
        <f>ifna(VLookup(V978,Shiny!B:C, 2, 0),"")</f>
        <v/>
      </c>
      <c r="H978" s="54" t="s">
        <v>892</v>
      </c>
      <c r="I978" s="55">
        <v>715.0</v>
      </c>
      <c r="J978" s="56">
        <f>IFNA(VLOOKUP(V978,'Imported Index'!A:B,2,0),1)</f>
        <v>1</v>
      </c>
      <c r="K978" s="68"/>
      <c r="L978" s="58"/>
      <c r="M978" s="59" t="str">
        <f>ifna(IMAGE("https://pokejungle.net/sprites/typeico/"&amp;lower(VLookup(V978,Type!C:E, 2, 0)&amp;".png")),"")</f>
        <v/>
      </c>
      <c r="N978" s="59" t="str">
        <f>ifna(IMAGE("https://pokejungle.net/sprites/typeico/"&amp;lower(VLookup(V978,Type!C:E, 3, 0)&amp;".png")),"")</f>
        <v/>
      </c>
      <c r="O978" s="60"/>
      <c r="P978" s="60"/>
      <c r="Q978" s="61">
        <f>ifna(VLookup(V978, Dex!F:K, 3, 0),"")</f>
        <v>177</v>
      </c>
      <c r="R978" s="61" t="str">
        <f>ifna(VLookup(V978, Dex!F:K, 4, 0),"")</f>
        <v/>
      </c>
      <c r="S978" s="62" t="str">
        <f>ifna(VLookup(V978, Dex!F:K, 5, 0),"")</f>
        <v/>
      </c>
      <c r="T978" s="61" t="str">
        <f>ifna(VLookup(V978, Dex!F:K, 6, 0),"")</f>
        <v>P304</v>
      </c>
      <c r="U978" s="63">
        <f>ifna(VLookup(V978, Dex!F:L, 7, 0),"")</f>
        <v>187</v>
      </c>
      <c r="V978" s="60" t="str">
        <f t="shared" si="1"/>
        <v>noivern</v>
      </c>
    </row>
    <row r="979" ht="31.5" customHeight="1">
      <c r="A979" s="42">
        <v>978.0</v>
      </c>
      <c r="B979" s="86">
        <v>2.0</v>
      </c>
      <c r="C979" s="86">
        <v>4.0</v>
      </c>
      <c r="D979" s="86">
        <v>29.0</v>
      </c>
      <c r="E979" s="86">
        <v>5.0</v>
      </c>
      <c r="F979" s="86">
        <v>5.0</v>
      </c>
      <c r="G979" s="43" t="str">
        <f>ifna(VLookup(V979,Shiny!B:C, 2, 0),"")</f>
        <v/>
      </c>
      <c r="H979" s="64" t="s">
        <v>893</v>
      </c>
      <c r="I979" s="65">
        <v>716.0</v>
      </c>
      <c r="J979" s="47">
        <f>IFNA(VLOOKUP(V979,'Imported Index'!A:B,2,0),1)</f>
        <v>1</v>
      </c>
      <c r="K979" s="44"/>
      <c r="L979" s="44"/>
      <c r="M979" s="48" t="str">
        <f>ifna(IMAGE("https://pokejungle.net/sprites/typeico/"&amp;lower(VLookup(V979,Type!C:E, 2, 0)&amp;".png")),"")</f>
        <v/>
      </c>
      <c r="N979" s="48" t="str">
        <f>ifna(IMAGE("https://pokejungle.net/sprites/typeico/"&amp;lower(VLookup(V979,Type!C:E, 3, 0)&amp;".png")),"")</f>
        <v/>
      </c>
      <c r="O979" s="66"/>
      <c r="P979" s="66"/>
      <c r="Q979" s="49" t="str">
        <f>ifna(VLookup(V979, Dex!F:K, 3, 0),"")</f>
        <v/>
      </c>
      <c r="R979" s="49" t="str">
        <f>ifna(VLookup(V979, Dex!F:K, 4, 0),"")</f>
        <v/>
      </c>
      <c r="S979" s="50" t="str">
        <f>ifna(VLookup(V979, Dex!F:K, 5, 0),"")</f>
        <v/>
      </c>
      <c r="T979" s="49" t="str">
        <f>ifna(VLookup(V979, Dex!F:K, 6, 0),"")</f>
        <v/>
      </c>
      <c r="U979" s="51">
        <f>ifna(VLookup(V979, Dex!F:L, 7, 0),"")</f>
        <v>228</v>
      </c>
      <c r="V979" s="66" t="str">
        <f t="shared" si="1"/>
        <v>xerneas</v>
      </c>
    </row>
    <row r="980" ht="31.5" customHeight="1">
      <c r="A980" s="52">
        <v>979.0</v>
      </c>
      <c r="B980" s="85">
        <v>2.0</v>
      </c>
      <c r="C980" s="85">
        <v>4.0</v>
      </c>
      <c r="D980" s="85">
        <v>30.0</v>
      </c>
      <c r="E980" s="85">
        <v>5.0</v>
      </c>
      <c r="F980" s="85">
        <v>6.0</v>
      </c>
      <c r="G980" s="53" t="str">
        <f>ifna(VLookup(V980,Shiny!B:C, 2, 0),"")</f>
        <v/>
      </c>
      <c r="H980" s="54" t="s">
        <v>894</v>
      </c>
      <c r="I980" s="55">
        <v>717.0</v>
      </c>
      <c r="J980" s="56">
        <f>IFNA(VLOOKUP(V980,'Imported Index'!A:B,2,0),1)</f>
        <v>1</v>
      </c>
      <c r="K980" s="58"/>
      <c r="L980" s="58"/>
      <c r="M980" s="59" t="str">
        <f>ifna(IMAGE("https://pokejungle.net/sprites/typeico/"&amp;lower(VLookup(V980,Type!C:E, 2, 0)&amp;".png")),"")</f>
        <v/>
      </c>
      <c r="N980" s="59" t="str">
        <f>ifna(IMAGE("https://pokejungle.net/sprites/typeico/"&amp;lower(VLookup(V980,Type!C:E, 3, 0)&amp;".png")),"")</f>
        <v/>
      </c>
      <c r="O980" s="60"/>
      <c r="P980" s="60"/>
      <c r="Q980" s="61" t="str">
        <f>ifna(VLookup(V980, Dex!F:K, 3, 0),"")</f>
        <v/>
      </c>
      <c r="R980" s="61" t="str">
        <f>ifna(VLookup(V980, Dex!F:K, 4, 0),"")</f>
        <v/>
      </c>
      <c r="S980" s="62" t="str">
        <f>ifna(VLookup(V980, Dex!F:K, 5, 0),"")</f>
        <v/>
      </c>
      <c r="T980" s="61" t="str">
        <f>ifna(VLookup(V980, Dex!F:K, 6, 0),"")</f>
        <v/>
      </c>
      <c r="U980" s="63">
        <f>ifna(VLookup(V980, Dex!F:L, 7, 0),"")</f>
        <v>229</v>
      </c>
      <c r="V980" s="60" t="str">
        <f t="shared" si="1"/>
        <v>yveltal</v>
      </c>
    </row>
    <row r="981" ht="31.5" customHeight="1">
      <c r="A981" s="42">
        <v>980.0</v>
      </c>
      <c r="B981" s="86">
        <v>2.0</v>
      </c>
      <c r="C981" s="86">
        <v>5.0</v>
      </c>
      <c r="D981" s="86">
        <v>1.0</v>
      </c>
      <c r="E981" s="86">
        <v>1.0</v>
      </c>
      <c r="F981" s="86">
        <v>1.0</v>
      </c>
      <c r="G981" s="43" t="str">
        <f>ifna(VLookup(V981,Shiny!B:C, 2, 0),"")</f>
        <v/>
      </c>
      <c r="H981" s="64" t="s">
        <v>895</v>
      </c>
      <c r="I981" s="65">
        <v>718.0</v>
      </c>
      <c r="J981" s="47">
        <f>IFNA(VLOOKUP(V981,'Imported Index'!A:B,2,0),1)</f>
        <v>1</v>
      </c>
      <c r="K981" s="91"/>
      <c r="L981" s="92">
        <v>0.5</v>
      </c>
      <c r="M981" s="48" t="str">
        <f>ifna(IMAGE("https://pokejungle.net/sprites/typeico/"&amp;lower(VLookup(V981,Type!C:E, 2, 0)&amp;".png")),"")</f>
        <v/>
      </c>
      <c r="N981" s="48" t="str">
        <f>ifna(IMAGE("https://pokejungle.net/sprites/typeico/"&amp;lower(VLookup(V981,Type!C:E, 3, 0)&amp;".png")),"")</f>
        <v/>
      </c>
      <c r="O981" s="42"/>
      <c r="P981" s="91"/>
      <c r="Q981" s="49" t="str">
        <f>ifna(VLookup(V981, Dex!F:K, 3, 0),"")</f>
        <v/>
      </c>
      <c r="R981" s="49" t="str">
        <f>ifna(VLookup(V981, Dex!F:K, 4, 0),"")</f>
        <v/>
      </c>
      <c r="S981" s="50" t="str">
        <f>ifna(VLookup(V981, Dex!F:K, 5, 0),"")</f>
        <v/>
      </c>
      <c r="T981" s="49" t="str">
        <f>ifna(VLookup(V981, Dex!F:K, 6, 0),"")</f>
        <v/>
      </c>
      <c r="U981" s="51">
        <f>ifna(VLookup(V981, Dex!F:L, 7, 0),"")</f>
        <v>230</v>
      </c>
      <c r="V981" s="66" t="str">
        <f t="shared" si="1"/>
        <v>zygarde</v>
      </c>
    </row>
    <row r="982" ht="31.5" customHeight="1">
      <c r="A982" s="52">
        <v>981.0</v>
      </c>
      <c r="B982" s="85">
        <v>2.0</v>
      </c>
      <c r="C982" s="85">
        <v>5.0</v>
      </c>
      <c r="D982" s="85">
        <v>2.0</v>
      </c>
      <c r="E982" s="85">
        <v>1.0</v>
      </c>
      <c r="F982" s="85">
        <v>2.0</v>
      </c>
      <c r="G982" s="53" t="str">
        <f>ifna(VLookup(V982,Shiny!B:C, 2, 0),"")</f>
        <v/>
      </c>
      <c r="H982" s="54" t="s">
        <v>895</v>
      </c>
      <c r="I982" s="55">
        <v>718.0</v>
      </c>
      <c r="J982" s="56">
        <f>IFNA(VLOOKUP(V982,'Imported Index'!A:B,2,0),1)</f>
        <v>1</v>
      </c>
      <c r="K982" s="93"/>
      <c r="L982" s="94">
        <v>0.1</v>
      </c>
      <c r="M982" s="59" t="str">
        <f>ifna(IMAGE("https://pokejungle.net/sprites/typeico/"&amp;lower(VLookup(V982,Type!C:E, 2, 0)&amp;".png")),"")</f>
        <v/>
      </c>
      <c r="N982" s="59" t="str">
        <f>ifna(IMAGE("https://pokejungle.net/sprites/typeico/"&amp;lower(VLookup(V982,Type!C:E, 3, 0)&amp;".png")),"")</f>
        <v/>
      </c>
      <c r="O982" s="95">
        <v>-1.0</v>
      </c>
      <c r="P982" s="93"/>
      <c r="Q982" s="61" t="str">
        <f>ifna(VLookup(V982, Dex!F:K, 3, 0),"")</f>
        <v/>
      </c>
      <c r="R982" s="61" t="str">
        <f>ifna(VLookup(V982, Dex!F:K, 4, 0),"")</f>
        <v/>
      </c>
      <c r="S982" s="62" t="str">
        <f>ifna(VLookup(V982, Dex!F:K, 5, 0),"")</f>
        <v/>
      </c>
      <c r="T982" s="61" t="str">
        <f>ifna(VLookup(V982, Dex!F:K, 6, 0),"")</f>
        <v/>
      </c>
      <c r="U982" s="63">
        <f>ifna(VLookup(V982, Dex!F:L, 7, 0),"")</f>
        <v>230</v>
      </c>
      <c r="V982" s="60" t="str">
        <f t="shared" si="1"/>
        <v>zygarde-1</v>
      </c>
    </row>
    <row r="983" ht="31.5" customHeight="1">
      <c r="A983" s="42">
        <v>982.0</v>
      </c>
      <c r="B983" s="86">
        <v>2.0</v>
      </c>
      <c r="C983" s="86">
        <v>5.0</v>
      </c>
      <c r="D983" s="86">
        <v>3.0</v>
      </c>
      <c r="E983" s="86">
        <v>1.0</v>
      </c>
      <c r="F983" s="86">
        <v>3.0</v>
      </c>
      <c r="G983" s="43" t="str">
        <f>ifna(VLookup(V983,Shiny!B:C, 2, 0),"")</f>
        <v/>
      </c>
      <c r="H983" s="64" t="s">
        <v>896</v>
      </c>
      <c r="I983" s="65">
        <v>719.0</v>
      </c>
      <c r="J983" s="47">
        <f>IFNA(VLOOKUP(V983,'Imported Index'!A:B,2,0),1)</f>
        <v>1</v>
      </c>
      <c r="K983" s="44"/>
      <c r="L983" s="44"/>
      <c r="M983" s="48" t="str">
        <f>ifna(IMAGE("https://pokejungle.net/sprites/typeico/"&amp;lower(VLookup(V983,Type!C:E, 2, 0)&amp;".png")),"")</f>
        <v/>
      </c>
      <c r="N983" s="48" t="str">
        <f>ifna(IMAGE("https://pokejungle.net/sprites/typeico/"&amp;lower(VLookup(V983,Type!C:E, 3, 0)&amp;".png")),"")</f>
        <v/>
      </c>
      <c r="O983" s="66"/>
      <c r="P983" s="66"/>
      <c r="Q983" s="49" t="str">
        <f>ifna(VLookup(V983, Dex!F:K, 3, 0),"")</f>
        <v/>
      </c>
      <c r="R983" s="49" t="str">
        <f>ifna(VLookup(V983, Dex!F:K, 4, 0),"")</f>
        <v/>
      </c>
      <c r="S983" s="50" t="str">
        <f>ifna(VLookup(V983, Dex!F:K, 5, 0),"")</f>
        <v/>
      </c>
      <c r="T983" s="49" t="str">
        <f>ifna(VLookup(V983, Dex!F:K, 6, 0),"")</f>
        <v/>
      </c>
      <c r="U983" s="51" t="str">
        <f>ifna(VLookup(V983, Dex!F:L, 7, 0),"")</f>
        <v/>
      </c>
      <c r="V983" s="66" t="str">
        <f t="shared" si="1"/>
        <v>diancie</v>
      </c>
    </row>
    <row r="984" ht="31.5" customHeight="1">
      <c r="A984" s="52">
        <v>983.0</v>
      </c>
      <c r="B984" s="85">
        <v>2.0</v>
      </c>
      <c r="C984" s="85">
        <v>5.0</v>
      </c>
      <c r="D984" s="85">
        <v>3.0</v>
      </c>
      <c r="E984" s="85">
        <v>1.0</v>
      </c>
      <c r="F984" s="85">
        <v>4.0</v>
      </c>
      <c r="G984" s="53" t="str">
        <f>ifna(VLookup(V984,Shiny!B:C, 2, 0),"")</f>
        <v/>
      </c>
      <c r="H984" s="54" t="s">
        <v>897</v>
      </c>
      <c r="I984" s="55">
        <v>720.0</v>
      </c>
      <c r="J984" s="56">
        <f>IFNA(VLOOKUP(V984,'Imported Index'!A:B,2,0),1)</f>
        <v>1</v>
      </c>
      <c r="K984" s="58"/>
      <c r="L984" s="58"/>
      <c r="M984" s="59" t="str">
        <f>ifna(IMAGE("https://pokejungle.net/sprites/typeico/"&amp;lower(VLookup(V984,Type!C:E, 2, 0)&amp;".png")),"")</f>
        <v/>
      </c>
      <c r="N984" s="59" t="str">
        <f>ifna(IMAGE("https://pokejungle.net/sprites/typeico/"&amp;lower(VLookup(V984,Type!C:E, 3, 0)&amp;".png")),"")</f>
        <v/>
      </c>
      <c r="O984" s="60"/>
      <c r="P984" s="60"/>
      <c r="Q984" s="61" t="str">
        <f>ifna(VLookup(V984, Dex!F:K, 3, 0),"")</f>
        <v/>
      </c>
      <c r="R984" s="61" t="str">
        <f>ifna(VLookup(V984, Dex!F:K, 4, 0),"")</f>
        <v/>
      </c>
      <c r="S984" s="62" t="str">
        <f>ifna(VLookup(V984, Dex!F:K, 5, 0),"")</f>
        <v/>
      </c>
      <c r="T984" s="61" t="str">
        <f>ifna(VLookup(V984, Dex!F:K, 6, 0),"")</f>
        <v/>
      </c>
      <c r="U984" s="63" t="str">
        <f>ifna(VLookup(V984, Dex!F:L, 7, 0),"")</f>
        <v>H121</v>
      </c>
      <c r="V984" s="60" t="str">
        <f t="shared" si="1"/>
        <v>hoopa</v>
      </c>
    </row>
    <row r="985" ht="31.5" customHeight="1">
      <c r="A985" s="42">
        <v>984.0</v>
      </c>
      <c r="B985" s="86">
        <v>2.0</v>
      </c>
      <c r="C985" s="86">
        <v>5.0</v>
      </c>
      <c r="D985" s="86">
        <v>4.0</v>
      </c>
      <c r="E985" s="86">
        <v>1.0</v>
      </c>
      <c r="F985" s="86">
        <v>5.0</v>
      </c>
      <c r="G985" s="43" t="str">
        <f>ifna(VLookup(V985,Shiny!B:C, 2, 0),"")</f>
        <v/>
      </c>
      <c r="H985" s="64" t="s">
        <v>897</v>
      </c>
      <c r="I985" s="65">
        <v>720.0</v>
      </c>
      <c r="J985" s="47">
        <f>IFNA(VLOOKUP(V985,'Imported Index'!A:B,2,0),1)</f>
        <v>1</v>
      </c>
      <c r="K985" s="44"/>
      <c r="L985" s="67" t="s">
        <v>898</v>
      </c>
      <c r="M985" s="48" t="str">
        <f>ifna(IMAGE("https://pokejungle.net/sprites/typeico/"&amp;lower(VLookup(V985,Type!C:E, 2, 0)&amp;".png")),"")</f>
        <v/>
      </c>
      <c r="N985" s="48" t="str">
        <f>ifna(IMAGE("https://pokejungle.net/sprites/typeico/"&amp;lower(VLookup(V985,Type!C:E, 3, 0)&amp;".png")),"")</f>
        <v/>
      </c>
      <c r="O985" s="66"/>
      <c r="P985" s="66"/>
      <c r="Q985" s="49" t="str">
        <f>ifna(VLookup(V985, Dex!F:K, 3, 0),"")</f>
        <v/>
      </c>
      <c r="R985" s="49" t="str">
        <f>ifna(VLookup(V985, Dex!F:K, 4, 0),"")</f>
        <v/>
      </c>
      <c r="S985" s="50" t="str">
        <f>ifna(VLookup(V985, Dex!F:K, 5, 0),"")</f>
        <v/>
      </c>
      <c r="T985" s="49" t="str">
        <f>ifna(VLookup(V985, Dex!F:K, 6, 0),"")</f>
        <v/>
      </c>
      <c r="U985" s="51" t="str">
        <f>ifna(VLookup(V985, Dex!F:L, 7, 0),"")</f>
        <v>H121</v>
      </c>
      <c r="V985" s="66" t="str">
        <f t="shared" si="1"/>
        <v>hoopa</v>
      </c>
    </row>
    <row r="986" ht="31.5" customHeight="1">
      <c r="A986" s="52">
        <v>984.0</v>
      </c>
      <c r="B986" s="85">
        <v>2.0</v>
      </c>
      <c r="C986" s="85">
        <v>5.0</v>
      </c>
      <c r="D986" s="85">
        <v>4.0</v>
      </c>
      <c r="E986" s="85">
        <v>1.0</v>
      </c>
      <c r="F986" s="88">
        <v>6.0</v>
      </c>
      <c r="G986" s="53" t="str">
        <f>ifna(VLookup(V986,Shiny!B:C, 2, 0),"")</f>
        <v/>
      </c>
      <c r="H986" s="54" t="s">
        <v>899</v>
      </c>
      <c r="I986" s="55">
        <v>721.0</v>
      </c>
      <c r="J986" s="56">
        <f>IFNA(VLOOKUP(V986,'Imported Index'!A:B,2,0),1)</f>
        <v>1</v>
      </c>
      <c r="K986" s="58"/>
      <c r="L986" s="58"/>
      <c r="M986" s="59" t="str">
        <f>ifna(IMAGE("https://pokejungle.net/sprites/typeico/"&amp;lower(VLookup(V986,Type!C:E, 2, 0)&amp;".png")),"")</f>
        <v/>
      </c>
      <c r="N986" s="59" t="str">
        <f>ifna(IMAGE("https://pokejungle.net/sprites/typeico/"&amp;lower(VLookup(V986,Type!C:E, 3, 0)&amp;".png")),"")</f>
        <v/>
      </c>
      <c r="O986" s="60"/>
      <c r="P986" s="60"/>
      <c r="Q986" s="61" t="str">
        <f>ifna(VLookup(V986, Dex!F:K, 3, 0),"")</f>
        <v/>
      </c>
      <c r="R986" s="61" t="str">
        <f>ifna(VLookup(V986, Dex!F:K, 4, 0),"")</f>
        <v/>
      </c>
      <c r="S986" s="62" t="str">
        <f>ifna(VLookup(V986, Dex!F:K, 5, 0),"")</f>
        <v/>
      </c>
      <c r="T986" s="61" t="str">
        <f>ifna(VLookup(V986, Dex!F:K, 6, 0),"")</f>
        <v/>
      </c>
      <c r="U986" s="63" t="str">
        <f>ifna(VLookup(V986, Dex!F:L, 7, 0),"")</f>
        <v>H114</v>
      </c>
      <c r="V986" s="60" t="str">
        <f t="shared" si="1"/>
        <v>volcanion</v>
      </c>
    </row>
    <row r="987" ht="31.5" customHeight="1">
      <c r="A987" s="42">
        <v>986.0</v>
      </c>
      <c r="B987" s="78"/>
      <c r="C987" s="78"/>
      <c r="D987" s="78"/>
      <c r="E987" s="78"/>
      <c r="F987" s="78"/>
      <c r="G987" s="43" t="str">
        <f>ifna(VLookup(V987,Shiny!B:C, 2, 0),"")</f>
        <v/>
      </c>
      <c r="H987" s="79" t="s">
        <v>236</v>
      </c>
      <c r="I987" s="80"/>
      <c r="J987" s="81"/>
      <c r="K987" s="81"/>
      <c r="L987" s="82"/>
      <c r="M987" s="82"/>
      <c r="N987" s="82"/>
      <c r="O987" s="82"/>
      <c r="P987" s="82"/>
      <c r="Q987" s="82"/>
      <c r="R987" s="49" t="str">
        <f>ifna(VLookup(V987, Dex!F:K, 4, 0),"")</f>
        <v/>
      </c>
      <c r="S987" s="50" t="str">
        <f>ifna(VLookup(V987, Dex!F:K, 5, 0),"")</f>
        <v/>
      </c>
      <c r="T987" s="49" t="str">
        <f>ifna(VLookup(V987, Dex!F:K, 6, 0),"")</f>
        <v/>
      </c>
      <c r="U987" s="51" t="str">
        <f>ifna(VLookup(V987, Dex!F:L, 7, 0),"")</f>
        <v/>
      </c>
      <c r="V987" s="66" t="str">
        <f t="shared" si="1"/>
        <v>gen</v>
      </c>
    </row>
    <row r="988" ht="31.5" customHeight="1">
      <c r="A988" s="52">
        <v>987.0</v>
      </c>
      <c r="B988" s="52">
        <v>2.0</v>
      </c>
      <c r="C988" s="52">
        <v>6.0</v>
      </c>
      <c r="D988" s="52">
        <v>1.0</v>
      </c>
      <c r="E988" s="52">
        <v>1.0</v>
      </c>
      <c r="F988" s="52">
        <v>1.0</v>
      </c>
      <c r="G988" s="53" t="str">
        <f>ifna(VLookup(V988,Shiny!B:C, 2, 0),"")</f>
        <v/>
      </c>
      <c r="H988" s="54" t="s">
        <v>900</v>
      </c>
      <c r="I988" s="55">
        <v>722.0</v>
      </c>
      <c r="J988" s="56">
        <f>IFNA(VLOOKUP(V988,'Imported Index'!A:B,2,0),1)</f>
        <v>1</v>
      </c>
      <c r="K988" s="58"/>
      <c r="L988" s="58"/>
      <c r="M988" s="59" t="str">
        <f>ifna(IMAGE("https://pokejungle.net/sprites/typeico/"&amp;lower(VLookup(V988,Type!C:E, 2, 0)&amp;".png")),"")</f>
        <v/>
      </c>
      <c r="N988" s="59" t="str">
        <f>ifna(IMAGE("https://pokejungle.net/sprites/typeico/"&amp;lower(VLookup(V988,Type!C:E, 3, 0)&amp;".png")),"")</f>
        <v/>
      </c>
      <c r="O988" s="60"/>
      <c r="P988" s="60"/>
      <c r="Q988" s="61" t="str">
        <f>ifna(VLookup(V988, Dex!F:K, 3, 0),"")</f>
        <v/>
      </c>
      <c r="R988" s="61" t="str">
        <f>ifna(VLookup(V988, Dex!F:K, 4, 0),"")</f>
        <v/>
      </c>
      <c r="S988" s="62">
        <f>ifna(VLookup(V988, Dex!F:K, 5, 0),"")</f>
        <v>1</v>
      </c>
      <c r="T988" s="61" t="str">
        <f>ifna(VLookup(V988, Dex!F:K, 6, 0),"")</f>
        <v>B218</v>
      </c>
      <c r="U988" s="63" t="str">
        <f>ifna(VLookup(V988, Dex!F:L, 7, 0),"")</f>
        <v/>
      </c>
      <c r="V988" s="60" t="str">
        <f t="shared" si="1"/>
        <v>rowlet</v>
      </c>
    </row>
    <row r="989" ht="31.5" customHeight="1">
      <c r="A989" s="42">
        <v>988.0</v>
      </c>
      <c r="B989" s="42">
        <v>2.0</v>
      </c>
      <c r="C989" s="42">
        <v>6.0</v>
      </c>
      <c r="D989" s="42">
        <v>2.0</v>
      </c>
      <c r="E989" s="42">
        <v>1.0</v>
      </c>
      <c r="F989" s="42">
        <v>2.0</v>
      </c>
      <c r="G989" s="43" t="str">
        <f>ifna(VLookup(V989,Shiny!B:C, 2, 0),"")</f>
        <v/>
      </c>
      <c r="H989" s="64" t="s">
        <v>901</v>
      </c>
      <c r="I989" s="65">
        <v>723.0</v>
      </c>
      <c r="J989" s="47">
        <f>IFNA(VLOOKUP(V989,'Imported Index'!A:B,2,0),1)</f>
        <v>1</v>
      </c>
      <c r="K989" s="44"/>
      <c r="L989" s="44"/>
      <c r="M989" s="48" t="str">
        <f>ifna(IMAGE("https://pokejungle.net/sprites/typeico/"&amp;lower(VLookup(V989,Type!C:E, 2, 0)&amp;".png")),"")</f>
        <v/>
      </c>
      <c r="N989" s="48" t="str">
        <f>ifna(IMAGE("https://pokejungle.net/sprites/typeico/"&amp;lower(VLookup(V989,Type!C:E, 3, 0)&amp;".png")),"")</f>
        <v/>
      </c>
      <c r="O989" s="66"/>
      <c r="P989" s="66"/>
      <c r="Q989" s="49" t="str">
        <f>ifna(VLookup(V989, Dex!F:K, 3, 0),"")</f>
        <v/>
      </c>
      <c r="R989" s="49" t="str">
        <f>ifna(VLookup(V989, Dex!F:K, 4, 0),"")</f>
        <v/>
      </c>
      <c r="S989" s="50">
        <f>ifna(VLookup(V989, Dex!F:K, 5, 0),"")</f>
        <v>2</v>
      </c>
      <c r="T989" s="49" t="str">
        <f>ifna(VLookup(V989, Dex!F:K, 6, 0),"")</f>
        <v>B219</v>
      </c>
      <c r="U989" s="51" t="str">
        <f>ifna(VLookup(V989, Dex!F:L, 7, 0),"")</f>
        <v/>
      </c>
      <c r="V989" s="66" t="str">
        <f t="shared" si="1"/>
        <v>dartrix</v>
      </c>
    </row>
    <row r="990" ht="31.5" customHeight="1">
      <c r="A990" s="52">
        <v>989.0</v>
      </c>
      <c r="B990" s="52">
        <v>2.0</v>
      </c>
      <c r="C990" s="52">
        <v>6.0</v>
      </c>
      <c r="D990" s="52">
        <v>3.0</v>
      </c>
      <c r="E990" s="52">
        <v>1.0</v>
      </c>
      <c r="F990" s="52">
        <v>3.0</v>
      </c>
      <c r="G990" s="53" t="str">
        <f>ifna(VLookup(V990,Shiny!B:C, 2, 0),"")</f>
        <v/>
      </c>
      <c r="H990" s="54" t="s">
        <v>902</v>
      </c>
      <c r="I990" s="55">
        <v>724.0</v>
      </c>
      <c r="J990" s="56">
        <f>IFNA(VLOOKUP(V990,'Imported Index'!A:B,2,0),1)</f>
        <v>1</v>
      </c>
      <c r="K990" s="58"/>
      <c r="L990" s="58" t="s">
        <v>97</v>
      </c>
      <c r="M990" s="59" t="str">
        <f>ifna(IMAGE("https://pokejungle.net/sprites/typeico/"&amp;lower(VLookup(V990,Type!C:E, 2, 0)&amp;".png")),"")</f>
        <v/>
      </c>
      <c r="N990" s="59" t="str">
        <f>ifna(IMAGE("https://pokejungle.net/sprites/typeico/"&amp;lower(VLookup(V990,Type!C:E, 3, 0)&amp;".png")),"")</f>
        <v/>
      </c>
      <c r="O990" s="60"/>
      <c r="P990" s="60"/>
      <c r="Q990" s="61" t="str">
        <f>ifna(VLookup(V990, Dex!F:K, 3, 0),"")</f>
        <v/>
      </c>
      <c r="R990" s="61" t="str">
        <f>ifna(VLookup(V990, Dex!F:K, 4, 0),"")</f>
        <v/>
      </c>
      <c r="S990" s="62" t="str">
        <f>ifna(VLookup(V990, Dex!F:K, 5, 0),"")</f>
        <v/>
      </c>
      <c r="T990" s="61" t="str">
        <f>ifna(VLookup(V990, Dex!F:K, 6, 0),"")</f>
        <v>B220</v>
      </c>
      <c r="U990" s="63" t="str">
        <f>ifna(VLookup(V990, Dex!F:L, 7, 0),"")</f>
        <v/>
      </c>
      <c r="V990" s="60" t="str">
        <f t="shared" si="1"/>
        <v>decidueye</v>
      </c>
    </row>
    <row r="991" ht="31.5" customHeight="1">
      <c r="A991" s="42">
        <v>990.0</v>
      </c>
      <c r="B991" s="42">
        <v>2.0</v>
      </c>
      <c r="C991" s="42">
        <v>6.0</v>
      </c>
      <c r="D991" s="42">
        <v>4.0</v>
      </c>
      <c r="E991" s="42">
        <v>1.0</v>
      </c>
      <c r="F991" s="42">
        <v>4.0</v>
      </c>
      <c r="G991" s="43" t="str">
        <f>ifna(VLookup(V991,Shiny!B:C, 2, 0),"")</f>
        <v/>
      </c>
      <c r="H991" s="64" t="s">
        <v>902</v>
      </c>
      <c r="I991" s="65">
        <v>724.0</v>
      </c>
      <c r="J991" s="47">
        <f>IFNA(VLOOKUP(V991,'Imported Index'!A:B,2,0),1)</f>
        <v>1</v>
      </c>
      <c r="K991" s="44"/>
      <c r="L991" s="44" t="s">
        <v>139</v>
      </c>
      <c r="M991" s="48" t="str">
        <f>ifna(IMAGE("https://pokejungle.net/sprites/typeico/"&amp;lower(VLookup(V991,Type!C:E, 2, 0)&amp;".png")),"")</f>
        <v/>
      </c>
      <c r="N991" s="48" t="str">
        <f>ifna(IMAGE("https://pokejungle.net/sprites/typeico/"&amp;lower(VLookup(V991,Type!C:E, 3, 0)&amp;".png")),"")</f>
        <v/>
      </c>
      <c r="O991" s="42">
        <v>-1.0</v>
      </c>
      <c r="P991" s="66"/>
      <c r="Q991" s="49" t="str">
        <f>ifna(VLookup(V991, Dex!F:K, 3, 0),"")</f>
        <v/>
      </c>
      <c r="R991" s="49" t="str">
        <f>ifna(VLookup(V991, Dex!F:K, 4, 0),"")</f>
        <v/>
      </c>
      <c r="S991" s="50">
        <f>ifna(VLookup(V991, Dex!F:K, 5, 0),"")</f>
        <v>3</v>
      </c>
      <c r="T991" s="49" t="str">
        <f>ifna(VLookup(V991, Dex!F:K, 6, 0),"")</f>
        <v>B220</v>
      </c>
      <c r="U991" s="51" t="str">
        <f>ifna(VLookup(V991, Dex!F:L, 7, 0),"")</f>
        <v/>
      </c>
      <c r="V991" s="66" t="str">
        <f t="shared" si="1"/>
        <v>decidueye-1</v>
      </c>
    </row>
    <row r="992" ht="31.5" customHeight="1">
      <c r="A992" s="52">
        <v>991.0</v>
      </c>
      <c r="B992" s="52">
        <v>2.0</v>
      </c>
      <c r="C992" s="52">
        <v>6.0</v>
      </c>
      <c r="D992" s="52">
        <v>5.0</v>
      </c>
      <c r="E992" s="52">
        <v>1.0</v>
      </c>
      <c r="F992" s="52">
        <v>5.0</v>
      </c>
      <c r="G992" s="53" t="str">
        <f>ifna(VLookup(V992,Shiny!B:C, 2, 0),"")</f>
        <v/>
      </c>
      <c r="H992" s="54" t="s">
        <v>903</v>
      </c>
      <c r="I992" s="55">
        <v>725.0</v>
      </c>
      <c r="J992" s="56">
        <f>IFNA(VLOOKUP(V992,'Imported Index'!A:B,2,0),1)</f>
        <v>1</v>
      </c>
      <c r="K992" s="58"/>
      <c r="L992" s="58"/>
      <c r="M992" s="59" t="str">
        <f>ifna(IMAGE("https://pokejungle.net/sprites/typeico/"&amp;lower(VLookup(V992,Type!C:E, 2, 0)&amp;".png")),"")</f>
        <v/>
      </c>
      <c r="N992" s="59" t="str">
        <f>ifna(IMAGE("https://pokejungle.net/sprites/typeico/"&amp;lower(VLookup(V992,Type!C:E, 3, 0)&amp;".png")),"")</f>
        <v/>
      </c>
      <c r="O992" s="60"/>
      <c r="P992" s="60"/>
      <c r="Q992" s="61" t="str">
        <f>ifna(VLookup(V992, Dex!F:K, 3, 0),"")</f>
        <v/>
      </c>
      <c r="R992" s="61" t="str">
        <f>ifna(VLookup(V992, Dex!F:K, 4, 0),"")</f>
        <v/>
      </c>
      <c r="S992" s="62" t="str">
        <f>ifna(VLookup(V992, Dex!F:K, 5, 0),"")</f>
        <v/>
      </c>
      <c r="T992" s="61" t="str">
        <f>ifna(VLookup(V992, Dex!F:K, 6, 0),"")</f>
        <v>B221</v>
      </c>
      <c r="U992" s="63" t="str">
        <f>ifna(VLookup(V992, Dex!F:L, 7, 0),"")</f>
        <v/>
      </c>
      <c r="V992" s="60" t="str">
        <f t="shared" si="1"/>
        <v>litten</v>
      </c>
    </row>
    <row r="993" ht="31.5" customHeight="1">
      <c r="A993" s="42">
        <v>992.0</v>
      </c>
      <c r="B993" s="42">
        <v>2.0</v>
      </c>
      <c r="C993" s="42">
        <v>6.0</v>
      </c>
      <c r="D993" s="42">
        <v>6.0</v>
      </c>
      <c r="E993" s="42">
        <v>1.0</v>
      </c>
      <c r="F993" s="42">
        <v>6.0</v>
      </c>
      <c r="G993" s="43" t="str">
        <f>ifna(VLookup(V993,Shiny!B:C, 2, 0),"")</f>
        <v/>
      </c>
      <c r="H993" s="64" t="s">
        <v>904</v>
      </c>
      <c r="I993" s="65">
        <v>726.0</v>
      </c>
      <c r="J993" s="47">
        <f>IFNA(VLOOKUP(V993,'Imported Index'!A:B,2,0),1)</f>
        <v>1</v>
      </c>
      <c r="K993" s="44"/>
      <c r="L993" s="44"/>
      <c r="M993" s="48" t="str">
        <f>ifna(IMAGE("https://pokejungle.net/sprites/typeico/"&amp;lower(VLookup(V993,Type!C:E, 2, 0)&amp;".png")),"")</f>
        <v/>
      </c>
      <c r="N993" s="48" t="str">
        <f>ifna(IMAGE("https://pokejungle.net/sprites/typeico/"&amp;lower(VLookup(V993,Type!C:E, 3, 0)&amp;".png")),"")</f>
        <v/>
      </c>
      <c r="O993" s="66"/>
      <c r="P993" s="66"/>
      <c r="Q993" s="49" t="str">
        <f>ifna(VLookup(V993, Dex!F:K, 3, 0),"")</f>
        <v/>
      </c>
      <c r="R993" s="49" t="str">
        <f>ifna(VLookup(V993, Dex!F:K, 4, 0),"")</f>
        <v/>
      </c>
      <c r="S993" s="50" t="str">
        <f>ifna(VLookup(V993, Dex!F:K, 5, 0),"")</f>
        <v/>
      </c>
      <c r="T993" s="49" t="str">
        <f>ifna(VLookup(V993, Dex!F:K, 6, 0),"")</f>
        <v>B222</v>
      </c>
      <c r="U993" s="51" t="str">
        <f>ifna(VLookup(V993, Dex!F:L, 7, 0),"")</f>
        <v/>
      </c>
      <c r="V993" s="66" t="str">
        <f t="shared" si="1"/>
        <v>torracat</v>
      </c>
    </row>
    <row r="994" ht="31.5" customHeight="1">
      <c r="A994" s="52">
        <v>993.0</v>
      </c>
      <c r="B994" s="52">
        <v>2.0</v>
      </c>
      <c r="C994" s="52">
        <v>6.0</v>
      </c>
      <c r="D994" s="52">
        <v>7.0</v>
      </c>
      <c r="E994" s="52">
        <v>2.0</v>
      </c>
      <c r="F994" s="52">
        <v>1.0</v>
      </c>
      <c r="G994" s="53" t="str">
        <f>ifna(VLookup(V994,Shiny!B:C, 2, 0),"")</f>
        <v/>
      </c>
      <c r="H994" s="54" t="s">
        <v>905</v>
      </c>
      <c r="I994" s="55">
        <v>727.0</v>
      </c>
      <c r="J994" s="56">
        <f>IFNA(VLOOKUP(V994,'Imported Index'!A:B,2,0),1)</f>
        <v>1</v>
      </c>
      <c r="K994" s="58"/>
      <c r="L994" s="58"/>
      <c r="M994" s="59" t="str">
        <f>ifna(IMAGE("https://pokejungle.net/sprites/typeico/"&amp;lower(VLookup(V994,Type!C:E, 2, 0)&amp;".png")),"")</f>
        <v/>
      </c>
      <c r="N994" s="59" t="str">
        <f>ifna(IMAGE("https://pokejungle.net/sprites/typeico/"&amp;lower(VLookup(V994,Type!C:E, 3, 0)&amp;".png")),"")</f>
        <v/>
      </c>
      <c r="O994" s="60"/>
      <c r="P994" s="60"/>
      <c r="Q994" s="61" t="str">
        <f>ifna(VLookup(V994, Dex!F:K, 3, 0),"")</f>
        <v/>
      </c>
      <c r="R994" s="61" t="str">
        <f>ifna(VLookup(V994, Dex!F:K, 4, 0),"")</f>
        <v/>
      </c>
      <c r="S994" s="62" t="str">
        <f>ifna(VLookup(V994, Dex!F:K, 5, 0),"")</f>
        <v/>
      </c>
      <c r="T994" s="61" t="str">
        <f>ifna(VLookup(V994, Dex!F:K, 6, 0),"")</f>
        <v>B223</v>
      </c>
      <c r="U994" s="63" t="str">
        <f>ifna(VLookup(V994, Dex!F:L, 7, 0),"")</f>
        <v/>
      </c>
      <c r="V994" s="60" t="str">
        <f t="shared" si="1"/>
        <v>incineroar</v>
      </c>
    </row>
    <row r="995" ht="31.5" customHeight="1">
      <c r="A995" s="42">
        <v>994.0</v>
      </c>
      <c r="B995" s="42">
        <v>2.0</v>
      </c>
      <c r="C995" s="42">
        <v>6.0</v>
      </c>
      <c r="D995" s="42">
        <v>8.0</v>
      </c>
      <c r="E995" s="42">
        <v>2.0</v>
      </c>
      <c r="F995" s="42">
        <v>2.0</v>
      </c>
      <c r="G995" s="43" t="str">
        <f>ifna(VLookup(V995,Shiny!B:C, 2, 0),"")</f>
        <v/>
      </c>
      <c r="H995" s="64" t="s">
        <v>906</v>
      </c>
      <c r="I995" s="65">
        <v>728.0</v>
      </c>
      <c r="J995" s="47">
        <f>IFNA(VLOOKUP(V995,'Imported Index'!A:B,2,0),1)</f>
        <v>1</v>
      </c>
      <c r="K995" s="44"/>
      <c r="L995" s="44"/>
      <c r="M995" s="48" t="str">
        <f>ifna(IMAGE("https://pokejungle.net/sprites/typeico/"&amp;lower(VLookup(V995,Type!C:E, 2, 0)&amp;".png")),"")</f>
        <v/>
      </c>
      <c r="N995" s="48" t="str">
        <f>ifna(IMAGE("https://pokejungle.net/sprites/typeico/"&amp;lower(VLookup(V995,Type!C:E, 3, 0)&amp;".png")),"")</f>
        <v/>
      </c>
      <c r="O995" s="66"/>
      <c r="P995" s="66"/>
      <c r="Q995" s="49" t="str">
        <f>ifna(VLookup(V995, Dex!F:K, 3, 0),"")</f>
        <v/>
      </c>
      <c r="R995" s="49" t="str">
        <f>ifna(VLookup(V995, Dex!F:K, 4, 0),"")</f>
        <v/>
      </c>
      <c r="S995" s="50" t="str">
        <f>ifna(VLookup(V995, Dex!F:K, 5, 0),"")</f>
        <v/>
      </c>
      <c r="T995" s="49" t="str">
        <f>ifna(VLookup(V995, Dex!F:K, 6, 0),"")</f>
        <v>B224</v>
      </c>
      <c r="U995" s="51" t="str">
        <f>ifna(VLookup(V995, Dex!F:L, 7, 0),"")</f>
        <v/>
      </c>
      <c r="V995" s="66" t="str">
        <f t="shared" si="1"/>
        <v>popplio</v>
      </c>
    </row>
    <row r="996" ht="31.5" customHeight="1">
      <c r="A996" s="52">
        <v>995.0</v>
      </c>
      <c r="B996" s="52">
        <v>2.0</v>
      </c>
      <c r="C996" s="52">
        <v>6.0</v>
      </c>
      <c r="D996" s="52">
        <v>9.0</v>
      </c>
      <c r="E996" s="52">
        <v>2.0</v>
      </c>
      <c r="F996" s="52">
        <v>3.0</v>
      </c>
      <c r="G996" s="53" t="str">
        <f>ifna(VLookup(V996,Shiny!B:C, 2, 0),"")</f>
        <v/>
      </c>
      <c r="H996" s="54" t="s">
        <v>907</v>
      </c>
      <c r="I996" s="55">
        <v>729.0</v>
      </c>
      <c r="J996" s="56">
        <f>IFNA(VLOOKUP(V996,'Imported Index'!A:B,2,0),1)</f>
        <v>1</v>
      </c>
      <c r="K996" s="58"/>
      <c r="L996" s="58"/>
      <c r="M996" s="59" t="str">
        <f>ifna(IMAGE("https://pokejungle.net/sprites/typeico/"&amp;lower(VLookup(V996,Type!C:E, 2, 0)&amp;".png")),"")</f>
        <v/>
      </c>
      <c r="N996" s="59" t="str">
        <f>ifna(IMAGE("https://pokejungle.net/sprites/typeico/"&amp;lower(VLookup(V996,Type!C:E, 3, 0)&amp;".png")),"")</f>
        <v/>
      </c>
      <c r="O996" s="60"/>
      <c r="P996" s="60"/>
      <c r="Q996" s="61" t="str">
        <f>ifna(VLookup(V996, Dex!F:K, 3, 0),"")</f>
        <v/>
      </c>
      <c r="R996" s="61" t="str">
        <f>ifna(VLookup(V996, Dex!F:K, 4, 0),"")</f>
        <v/>
      </c>
      <c r="S996" s="62" t="str">
        <f>ifna(VLookup(V996, Dex!F:K, 5, 0),"")</f>
        <v/>
      </c>
      <c r="T996" s="61" t="str">
        <f>ifna(VLookup(V996, Dex!F:K, 6, 0),"")</f>
        <v>B225</v>
      </c>
      <c r="U996" s="63" t="str">
        <f>ifna(VLookup(V996, Dex!F:L, 7, 0),"")</f>
        <v/>
      </c>
      <c r="V996" s="60" t="str">
        <f t="shared" si="1"/>
        <v>brionne</v>
      </c>
    </row>
    <row r="997" ht="31.5" customHeight="1">
      <c r="A997" s="42">
        <v>996.0</v>
      </c>
      <c r="B997" s="42">
        <v>2.0</v>
      </c>
      <c r="C997" s="42">
        <v>6.0</v>
      </c>
      <c r="D997" s="42">
        <v>10.0</v>
      </c>
      <c r="E997" s="42">
        <v>2.0</v>
      </c>
      <c r="F997" s="42">
        <v>4.0</v>
      </c>
      <c r="G997" s="43" t="str">
        <f>ifna(VLookup(V997,Shiny!B:C, 2, 0),"")</f>
        <v/>
      </c>
      <c r="H997" s="64" t="s">
        <v>908</v>
      </c>
      <c r="I997" s="65">
        <v>730.0</v>
      </c>
      <c r="J997" s="47">
        <f>IFNA(VLOOKUP(V997,'Imported Index'!A:B,2,0),1)</f>
        <v>1</v>
      </c>
      <c r="K997" s="44"/>
      <c r="L997" s="44"/>
      <c r="M997" s="48" t="str">
        <f>ifna(IMAGE("https://pokejungle.net/sprites/typeico/"&amp;lower(VLookup(V997,Type!C:E, 2, 0)&amp;".png")),"")</f>
        <v/>
      </c>
      <c r="N997" s="48" t="str">
        <f>ifna(IMAGE("https://pokejungle.net/sprites/typeico/"&amp;lower(VLookup(V997,Type!C:E, 3, 0)&amp;".png")),"")</f>
        <v/>
      </c>
      <c r="O997" s="66"/>
      <c r="P997" s="66"/>
      <c r="Q997" s="49" t="str">
        <f>ifna(VLookup(V997, Dex!F:K, 3, 0),"")</f>
        <v/>
      </c>
      <c r="R997" s="49" t="str">
        <f>ifna(VLookup(V997, Dex!F:K, 4, 0),"")</f>
        <v/>
      </c>
      <c r="S997" s="50" t="str">
        <f>ifna(VLookup(V997, Dex!F:K, 5, 0),"")</f>
        <v/>
      </c>
      <c r="T997" s="49" t="str">
        <f>ifna(VLookup(V997, Dex!F:K, 6, 0),"")</f>
        <v>B226</v>
      </c>
      <c r="U997" s="51" t="str">
        <f>ifna(VLookup(V997, Dex!F:L, 7, 0),"")</f>
        <v/>
      </c>
      <c r="V997" s="66" t="str">
        <f t="shared" si="1"/>
        <v>primarina</v>
      </c>
    </row>
    <row r="998" ht="31.5" customHeight="1">
      <c r="A998" s="52">
        <v>997.0</v>
      </c>
      <c r="B998" s="52">
        <v>2.0</v>
      </c>
      <c r="C998" s="52">
        <v>6.0</v>
      </c>
      <c r="D998" s="52">
        <v>11.0</v>
      </c>
      <c r="E998" s="52">
        <v>2.0</v>
      </c>
      <c r="F998" s="52">
        <v>5.0</v>
      </c>
      <c r="G998" s="53" t="str">
        <f>ifna(VLookup(V998,Shiny!B:C, 2, 0),"")</f>
        <v/>
      </c>
      <c r="H998" s="54" t="s">
        <v>909</v>
      </c>
      <c r="I998" s="55">
        <v>731.0</v>
      </c>
      <c r="J998" s="56">
        <f>IFNA(VLOOKUP(V998,'Imported Index'!A:B,2,0),1)</f>
        <v>1</v>
      </c>
      <c r="K998" s="58"/>
      <c r="L998" s="58"/>
      <c r="M998" s="59" t="str">
        <f>ifna(IMAGE("https://pokejungle.net/sprites/typeico/"&amp;lower(VLookup(V998,Type!C:E, 2, 0)&amp;".png")),"")</f>
        <v/>
      </c>
      <c r="N998" s="59" t="str">
        <f>ifna(IMAGE("https://pokejungle.net/sprites/typeico/"&amp;lower(VLookup(V998,Type!C:E, 3, 0)&amp;".png")),"")</f>
        <v/>
      </c>
      <c r="O998" s="60"/>
      <c r="P998" s="60"/>
      <c r="Q998" s="61" t="str">
        <f>ifna(VLookup(V998, Dex!F:K, 3, 0),"")</f>
        <v/>
      </c>
      <c r="R998" s="61" t="str">
        <f>ifna(VLookup(V998, Dex!F:K, 4, 0),"")</f>
        <v/>
      </c>
      <c r="S998" s="62" t="str">
        <f>ifna(VLookup(V998, Dex!F:K, 5, 0),"")</f>
        <v/>
      </c>
      <c r="T998" s="61" t="str">
        <f>ifna(VLookup(V998, Dex!F:K, 6, 0),"")</f>
        <v>B047</v>
      </c>
      <c r="U998" s="63" t="str">
        <f>ifna(VLookup(V998, Dex!F:L, 7, 0),"")</f>
        <v/>
      </c>
      <c r="V998" s="60" t="str">
        <f t="shared" si="1"/>
        <v>pikipek</v>
      </c>
    </row>
    <row r="999" ht="31.5" customHeight="1">
      <c r="A999" s="42">
        <v>998.0</v>
      </c>
      <c r="B999" s="42">
        <v>2.0</v>
      </c>
      <c r="C999" s="42">
        <v>6.0</v>
      </c>
      <c r="D999" s="42">
        <v>12.0</v>
      </c>
      <c r="E999" s="42">
        <v>2.0</v>
      </c>
      <c r="F999" s="42">
        <v>6.0</v>
      </c>
      <c r="G999" s="43" t="str">
        <f>ifna(VLookup(V999,Shiny!B:C, 2, 0),"")</f>
        <v/>
      </c>
      <c r="H999" s="64" t="s">
        <v>910</v>
      </c>
      <c r="I999" s="65">
        <v>732.0</v>
      </c>
      <c r="J999" s="47">
        <f>IFNA(VLOOKUP(V999,'Imported Index'!A:B,2,0),1)</f>
        <v>1</v>
      </c>
      <c r="K999" s="44"/>
      <c r="L999" s="44"/>
      <c r="M999" s="48" t="str">
        <f>ifna(IMAGE("https://pokejungle.net/sprites/typeico/"&amp;lower(VLookup(V999,Type!C:E, 2, 0)&amp;".png")),"")</f>
        <v/>
      </c>
      <c r="N999" s="48" t="str">
        <f>ifna(IMAGE("https://pokejungle.net/sprites/typeico/"&amp;lower(VLookup(V999,Type!C:E, 3, 0)&amp;".png")),"")</f>
        <v/>
      </c>
      <c r="O999" s="66"/>
      <c r="P999" s="66"/>
      <c r="Q999" s="49" t="str">
        <f>ifna(VLookup(V999, Dex!F:K, 3, 0),"")</f>
        <v/>
      </c>
      <c r="R999" s="49" t="str">
        <f>ifna(VLookup(V999, Dex!F:K, 4, 0),"")</f>
        <v/>
      </c>
      <c r="S999" s="50" t="str">
        <f>ifna(VLookup(V999, Dex!F:K, 5, 0),"")</f>
        <v/>
      </c>
      <c r="T999" s="49" t="str">
        <f>ifna(VLookup(V999, Dex!F:K, 6, 0),"")</f>
        <v>B048</v>
      </c>
      <c r="U999" s="51" t="str">
        <f>ifna(VLookup(V999, Dex!F:L, 7, 0),"")</f>
        <v/>
      </c>
      <c r="V999" s="66" t="str">
        <f t="shared" si="1"/>
        <v>trumbeak</v>
      </c>
    </row>
    <row r="1000" ht="31.5" customHeight="1">
      <c r="A1000" s="52">
        <v>999.0</v>
      </c>
      <c r="B1000" s="52">
        <v>2.0</v>
      </c>
      <c r="C1000" s="52">
        <v>6.0</v>
      </c>
      <c r="D1000" s="52">
        <v>13.0</v>
      </c>
      <c r="E1000" s="52">
        <v>3.0</v>
      </c>
      <c r="F1000" s="52">
        <v>1.0</v>
      </c>
      <c r="G1000" s="53" t="str">
        <f>ifna(VLookup(V1000,Shiny!B:C, 2, 0),"")</f>
        <v/>
      </c>
      <c r="H1000" s="54" t="s">
        <v>911</v>
      </c>
      <c r="I1000" s="55">
        <v>733.0</v>
      </c>
      <c r="J1000" s="56">
        <f>IFNA(VLOOKUP(V1000,'Imported Index'!A:B,2,0),1)</f>
        <v>1</v>
      </c>
      <c r="K1000" s="58"/>
      <c r="L1000" s="58"/>
      <c r="M1000" s="59" t="str">
        <f>ifna(IMAGE("https://pokejungle.net/sprites/typeico/"&amp;lower(VLookup(V1000,Type!C:E, 2, 0)&amp;".png")),"")</f>
        <v/>
      </c>
      <c r="N1000" s="59" t="str">
        <f>ifna(IMAGE("https://pokejungle.net/sprites/typeico/"&amp;lower(VLookup(V1000,Type!C:E, 3, 0)&amp;".png")),"")</f>
        <v/>
      </c>
      <c r="O1000" s="60"/>
      <c r="P1000" s="60"/>
      <c r="Q1000" s="61" t="str">
        <f>ifna(VLookup(V1000, Dex!F:K, 3, 0),"")</f>
        <v/>
      </c>
      <c r="R1000" s="61" t="str">
        <f>ifna(VLookup(V1000, Dex!F:K, 4, 0),"")</f>
        <v/>
      </c>
      <c r="S1000" s="62" t="str">
        <f>ifna(VLookup(V1000, Dex!F:K, 5, 0),"")</f>
        <v/>
      </c>
      <c r="T1000" s="61" t="str">
        <f>ifna(VLookup(V1000, Dex!F:K, 6, 0),"")</f>
        <v>B049</v>
      </c>
      <c r="U1000" s="63" t="str">
        <f>ifna(VLookup(V1000, Dex!F:L, 7, 0),"")</f>
        <v/>
      </c>
      <c r="V1000" s="60" t="str">
        <f t="shared" si="1"/>
        <v>toucannon</v>
      </c>
    </row>
    <row r="1001" ht="31.5" customHeight="1">
      <c r="A1001" s="42">
        <v>1000.0</v>
      </c>
      <c r="B1001" s="42">
        <v>2.0</v>
      </c>
      <c r="C1001" s="42">
        <v>6.0</v>
      </c>
      <c r="D1001" s="42">
        <v>14.0</v>
      </c>
      <c r="E1001" s="42">
        <v>3.0</v>
      </c>
      <c r="F1001" s="42">
        <v>2.0</v>
      </c>
      <c r="G1001" s="43" t="str">
        <f>ifna(VLookup(V1001,Shiny!B:C, 2, 0),"")</f>
        <v/>
      </c>
      <c r="H1001" s="64" t="s">
        <v>912</v>
      </c>
      <c r="I1001" s="65">
        <v>734.0</v>
      </c>
      <c r="J1001" s="47">
        <f>IFNA(VLOOKUP(V1001,'Imported Index'!A:B,2,0),1)</f>
        <v>1</v>
      </c>
      <c r="K1001" s="69"/>
      <c r="L1001" s="44"/>
      <c r="M1001" s="48" t="str">
        <f>ifna(IMAGE("https://pokejungle.net/sprites/typeico/"&amp;lower(VLookup(V1001,Type!C:E, 2, 0)&amp;".png")),"")</f>
        <v/>
      </c>
      <c r="N1001" s="48" t="str">
        <f>ifna(IMAGE("https://pokejungle.net/sprites/typeico/"&amp;lower(VLookup(V1001,Type!C:E, 3, 0)&amp;".png")),"")</f>
        <v/>
      </c>
      <c r="O1001" s="66"/>
      <c r="P1001" s="66"/>
      <c r="Q1001" s="49" t="str">
        <f>ifna(VLookup(V1001, Dex!F:K, 3, 0),"")</f>
        <v/>
      </c>
      <c r="R1001" s="49" t="str">
        <f>ifna(VLookup(V1001, Dex!F:K, 4, 0),"")</f>
        <v/>
      </c>
      <c r="S1001" s="50" t="str">
        <f>ifna(VLookup(V1001, Dex!F:K, 5, 0),"")</f>
        <v/>
      </c>
      <c r="T1001" s="49" t="str">
        <f>ifna(VLookup(V1001, Dex!F:K, 6, 0),"")</f>
        <v>P027</v>
      </c>
      <c r="U1001" s="51" t="str">
        <f>ifna(VLookup(V1001, Dex!F:L, 7, 0),"")</f>
        <v/>
      </c>
      <c r="V1001" s="66" t="str">
        <f t="shared" si="1"/>
        <v>yungoos</v>
      </c>
    </row>
    <row r="1002" ht="31.5" customHeight="1">
      <c r="A1002" s="52">
        <v>1001.0</v>
      </c>
      <c r="B1002" s="52">
        <v>2.0</v>
      </c>
      <c r="C1002" s="52">
        <v>6.0</v>
      </c>
      <c r="D1002" s="52">
        <v>15.0</v>
      </c>
      <c r="E1002" s="52">
        <v>3.0</v>
      </c>
      <c r="F1002" s="52">
        <v>3.0</v>
      </c>
      <c r="G1002" s="53" t="str">
        <f>ifna(VLookup(V1002,Shiny!B:C, 2, 0),"")</f>
        <v/>
      </c>
      <c r="H1002" s="54" t="s">
        <v>913</v>
      </c>
      <c r="I1002" s="55">
        <v>735.0</v>
      </c>
      <c r="J1002" s="56">
        <f>IFNA(VLOOKUP(V1002,'Imported Index'!A:B,2,0),1)</f>
        <v>1</v>
      </c>
      <c r="K1002" s="68"/>
      <c r="L1002" s="58"/>
      <c r="M1002" s="59" t="str">
        <f>ifna(IMAGE("https://pokejungle.net/sprites/typeico/"&amp;lower(VLookup(V1002,Type!C:E, 2, 0)&amp;".png")),"")</f>
        <v/>
      </c>
      <c r="N1002" s="59" t="str">
        <f>ifna(IMAGE("https://pokejungle.net/sprites/typeico/"&amp;lower(VLookup(V1002,Type!C:E, 3, 0)&amp;".png")),"")</f>
        <v/>
      </c>
      <c r="O1002" s="60"/>
      <c r="P1002" s="60"/>
      <c r="Q1002" s="61" t="str">
        <f>ifna(VLookup(V1002, Dex!F:K, 3, 0),"")</f>
        <v/>
      </c>
      <c r="R1002" s="61" t="str">
        <f>ifna(VLookup(V1002, Dex!F:K, 4, 0),"")</f>
        <v/>
      </c>
      <c r="S1002" s="62" t="str">
        <f>ifna(VLookup(V1002, Dex!F:K, 5, 0),"")</f>
        <v/>
      </c>
      <c r="T1002" s="61" t="str">
        <f>ifna(VLookup(V1002, Dex!F:K, 6, 0),"")</f>
        <v>P028</v>
      </c>
      <c r="U1002" s="63" t="str">
        <f>ifna(VLookup(V1002, Dex!F:L, 7, 0),"")</f>
        <v/>
      </c>
      <c r="V1002" s="60" t="str">
        <f t="shared" si="1"/>
        <v>gumshoos</v>
      </c>
    </row>
    <row r="1003" ht="31.5" customHeight="1">
      <c r="A1003" s="42">
        <v>1002.0</v>
      </c>
      <c r="B1003" s="42">
        <v>2.0</v>
      </c>
      <c r="C1003" s="42">
        <v>6.0</v>
      </c>
      <c r="D1003" s="42">
        <v>16.0</v>
      </c>
      <c r="E1003" s="42">
        <v>3.0</v>
      </c>
      <c r="F1003" s="42">
        <v>4.0</v>
      </c>
      <c r="G1003" s="43" t="str">
        <f>ifna(VLookup(V1003,Shiny!B:C, 2, 0),"")</f>
        <v/>
      </c>
      <c r="H1003" s="64" t="s">
        <v>914</v>
      </c>
      <c r="I1003" s="65">
        <v>736.0</v>
      </c>
      <c r="J1003" s="47">
        <f>IFNA(VLOOKUP(V1003,'Imported Index'!A:B,2,0),1)</f>
        <v>1</v>
      </c>
      <c r="K1003" s="44"/>
      <c r="L1003" s="64"/>
      <c r="M1003" s="48" t="str">
        <f>ifna(IMAGE("https://pokejungle.net/sprites/typeico/"&amp;lower(VLookup(V1003,Type!C:E, 2, 0)&amp;".png")),"")</f>
        <v/>
      </c>
      <c r="N1003" s="48" t="str">
        <f>ifna(IMAGE("https://pokejungle.net/sprites/typeico/"&amp;lower(VLookup(V1003,Type!C:E, 3, 0)&amp;".png")),"")</f>
        <v/>
      </c>
      <c r="O1003" s="66"/>
      <c r="P1003" s="66"/>
      <c r="Q1003" s="49">
        <f>ifna(VLookup(V1003, Dex!F:K, 3, 0),"")</f>
        <v>16</v>
      </c>
      <c r="R1003" s="49" t="str">
        <f>ifna(VLookup(V1003, Dex!F:K, 4, 0),"")</f>
        <v/>
      </c>
      <c r="S1003" s="50" t="str">
        <f>ifna(VLookup(V1003, Dex!F:K, 5, 0),"")</f>
        <v/>
      </c>
      <c r="T1003" s="49" t="str">
        <f>ifna(VLookup(V1003, Dex!F:K, 6, 0),"")</f>
        <v>K112</v>
      </c>
      <c r="U1003" s="51" t="str">
        <f>ifna(VLookup(V1003, Dex!F:L, 7, 0),"")</f>
        <v/>
      </c>
      <c r="V1003" s="66" t="str">
        <f t="shared" si="1"/>
        <v>grubbin</v>
      </c>
    </row>
    <row r="1004" ht="31.5" customHeight="1">
      <c r="A1004" s="52">
        <v>1003.0</v>
      </c>
      <c r="B1004" s="52">
        <v>2.0</v>
      </c>
      <c r="C1004" s="52">
        <v>6.0</v>
      </c>
      <c r="D1004" s="52">
        <v>17.0</v>
      </c>
      <c r="E1004" s="52">
        <v>3.0</v>
      </c>
      <c r="F1004" s="52">
        <v>5.0</v>
      </c>
      <c r="G1004" s="53" t="str">
        <f>ifna(VLookup(V1004,Shiny!B:C, 2, 0),"")</f>
        <v/>
      </c>
      <c r="H1004" s="54" t="s">
        <v>915</v>
      </c>
      <c r="I1004" s="55">
        <v>737.0</v>
      </c>
      <c r="J1004" s="56">
        <f>IFNA(VLOOKUP(V1004,'Imported Index'!A:B,2,0),1)</f>
        <v>1</v>
      </c>
      <c r="K1004" s="58"/>
      <c r="L1004" s="58"/>
      <c r="M1004" s="59" t="str">
        <f>ifna(IMAGE("https://pokejungle.net/sprites/typeico/"&amp;lower(VLookup(V1004,Type!C:E, 2, 0)&amp;".png")),"")</f>
        <v/>
      </c>
      <c r="N1004" s="59" t="str">
        <f>ifna(IMAGE("https://pokejungle.net/sprites/typeico/"&amp;lower(VLookup(V1004,Type!C:E, 3, 0)&amp;".png")),"")</f>
        <v/>
      </c>
      <c r="O1004" s="60"/>
      <c r="P1004" s="60"/>
      <c r="Q1004" s="61">
        <f>ifna(VLookup(V1004, Dex!F:K, 3, 0),"")</f>
        <v>17</v>
      </c>
      <c r="R1004" s="61" t="str">
        <f>ifna(VLookup(V1004, Dex!F:K, 4, 0),"")</f>
        <v/>
      </c>
      <c r="S1004" s="62" t="str">
        <f>ifna(VLookup(V1004, Dex!F:K, 5, 0),"")</f>
        <v/>
      </c>
      <c r="T1004" s="61" t="str">
        <f>ifna(VLookup(V1004, Dex!F:K, 6, 0),"")</f>
        <v>K113</v>
      </c>
      <c r="U1004" s="63" t="str">
        <f>ifna(VLookup(V1004, Dex!F:L, 7, 0),"")</f>
        <v/>
      </c>
      <c r="V1004" s="60" t="str">
        <f t="shared" si="1"/>
        <v>charjabug</v>
      </c>
    </row>
    <row r="1005" ht="31.5" customHeight="1">
      <c r="A1005" s="42">
        <v>1004.0</v>
      </c>
      <c r="B1005" s="42">
        <v>2.0</v>
      </c>
      <c r="C1005" s="42">
        <v>6.0</v>
      </c>
      <c r="D1005" s="42">
        <v>18.0</v>
      </c>
      <c r="E1005" s="42">
        <v>3.0</v>
      </c>
      <c r="F1005" s="42">
        <v>6.0</v>
      </c>
      <c r="G1005" s="43" t="str">
        <f>ifna(VLookup(V1005,Shiny!B:C, 2, 0),"")</f>
        <v/>
      </c>
      <c r="H1005" s="64" t="s">
        <v>916</v>
      </c>
      <c r="I1005" s="65">
        <v>738.0</v>
      </c>
      <c r="J1005" s="47">
        <f>IFNA(VLOOKUP(V1005,'Imported Index'!A:B,2,0),1)</f>
        <v>1</v>
      </c>
      <c r="K1005" s="44"/>
      <c r="L1005" s="44"/>
      <c r="M1005" s="48" t="str">
        <f>ifna(IMAGE("https://pokejungle.net/sprites/typeico/"&amp;lower(VLookup(V1005,Type!C:E, 2, 0)&amp;".png")),"")</f>
        <v/>
      </c>
      <c r="N1005" s="48" t="str">
        <f>ifna(IMAGE("https://pokejungle.net/sprites/typeico/"&amp;lower(VLookup(V1005,Type!C:E, 3, 0)&amp;".png")),"")</f>
        <v/>
      </c>
      <c r="O1005" s="66"/>
      <c r="P1005" s="66"/>
      <c r="Q1005" s="49">
        <f>ifna(VLookup(V1005, Dex!F:K, 3, 0),"")</f>
        <v>18</v>
      </c>
      <c r="R1005" s="49" t="str">
        <f>ifna(VLookup(V1005, Dex!F:K, 4, 0),"")</f>
        <v/>
      </c>
      <c r="S1005" s="50" t="str">
        <f>ifna(VLookup(V1005, Dex!F:K, 5, 0),"")</f>
        <v/>
      </c>
      <c r="T1005" s="49" t="str">
        <f>ifna(VLookup(V1005, Dex!F:K, 6, 0),"")</f>
        <v>K114</v>
      </c>
      <c r="U1005" s="51" t="str">
        <f>ifna(VLookup(V1005, Dex!F:L, 7, 0),"")</f>
        <v/>
      </c>
      <c r="V1005" s="66" t="str">
        <f t="shared" si="1"/>
        <v>vikavolt</v>
      </c>
    </row>
    <row r="1006" ht="31.5" customHeight="1">
      <c r="A1006" s="52">
        <v>1005.0</v>
      </c>
      <c r="B1006" s="52">
        <v>2.0</v>
      </c>
      <c r="C1006" s="52">
        <v>6.0</v>
      </c>
      <c r="D1006" s="52">
        <v>19.0</v>
      </c>
      <c r="E1006" s="52">
        <v>4.0</v>
      </c>
      <c r="F1006" s="52">
        <v>1.0</v>
      </c>
      <c r="G1006" s="53" t="str">
        <f>ifna(VLookup(V1006,Shiny!B:C, 2, 0),"")</f>
        <v/>
      </c>
      <c r="H1006" s="54" t="s">
        <v>917</v>
      </c>
      <c r="I1006" s="55">
        <v>739.0</v>
      </c>
      <c r="J1006" s="56">
        <f>IFNA(VLOOKUP(V1006,'Imported Index'!A:B,2,0),1)</f>
        <v>1</v>
      </c>
      <c r="K1006" s="68"/>
      <c r="L1006" s="58"/>
      <c r="M1006" s="59" t="str">
        <f>ifna(IMAGE("https://pokejungle.net/sprites/typeico/"&amp;lower(VLookup(V1006,Type!C:E, 2, 0)&amp;".png")),"")</f>
        <v/>
      </c>
      <c r="N1006" s="59" t="str">
        <f>ifna(IMAGE("https://pokejungle.net/sprites/typeico/"&amp;lower(VLookup(V1006,Type!C:E, 3, 0)&amp;".png")),"")</f>
        <v/>
      </c>
      <c r="O1006" s="60"/>
      <c r="P1006" s="60"/>
      <c r="Q1006" s="61" t="str">
        <f>ifna(VLookup(V1006, Dex!F:K, 3, 0),"")</f>
        <v/>
      </c>
      <c r="R1006" s="61" t="str">
        <f>ifna(VLookup(V1006, Dex!F:K, 4, 0),"")</f>
        <v/>
      </c>
      <c r="S1006" s="62" t="str">
        <f>ifna(VLookup(V1006, Dex!F:K, 5, 0),"")</f>
        <v/>
      </c>
      <c r="T1006" s="61" t="str">
        <f>ifna(VLookup(V1006, Dex!F:K, 6, 0),"")</f>
        <v>P118</v>
      </c>
      <c r="U1006" s="63" t="str">
        <f>ifna(VLookup(V1006, Dex!F:L, 7, 0),"")</f>
        <v>H087</v>
      </c>
      <c r="V1006" s="60" t="str">
        <f t="shared" si="1"/>
        <v>crabrawler</v>
      </c>
    </row>
    <row r="1007" ht="31.5" customHeight="1">
      <c r="A1007" s="42">
        <v>1006.0</v>
      </c>
      <c r="B1007" s="42">
        <v>2.0</v>
      </c>
      <c r="C1007" s="42">
        <v>6.0</v>
      </c>
      <c r="D1007" s="42">
        <v>20.0</v>
      </c>
      <c r="E1007" s="42">
        <v>4.0</v>
      </c>
      <c r="F1007" s="42">
        <v>2.0</v>
      </c>
      <c r="G1007" s="43" t="str">
        <f>ifna(VLookup(V1007,Shiny!B:C, 2, 0),"")</f>
        <v/>
      </c>
      <c r="H1007" s="64" t="s">
        <v>918</v>
      </c>
      <c r="I1007" s="65">
        <v>740.0</v>
      </c>
      <c r="J1007" s="47">
        <f>IFNA(VLOOKUP(V1007,'Imported Index'!A:B,2,0),1)</f>
        <v>1</v>
      </c>
      <c r="K1007" s="69"/>
      <c r="L1007" s="44"/>
      <c r="M1007" s="48" t="str">
        <f>ifna(IMAGE("https://pokejungle.net/sprites/typeico/"&amp;lower(VLookup(V1007,Type!C:E, 2, 0)&amp;".png")),"")</f>
        <v/>
      </c>
      <c r="N1007" s="48" t="str">
        <f>ifna(IMAGE("https://pokejungle.net/sprites/typeico/"&amp;lower(VLookup(V1007,Type!C:E, 3, 0)&amp;".png")),"")</f>
        <v/>
      </c>
      <c r="O1007" s="66"/>
      <c r="P1007" s="66"/>
      <c r="Q1007" s="49" t="str">
        <f>ifna(VLookup(V1007, Dex!F:K, 3, 0),"")</f>
        <v/>
      </c>
      <c r="R1007" s="49" t="str">
        <f>ifna(VLookup(V1007, Dex!F:K, 4, 0),"")</f>
        <v/>
      </c>
      <c r="S1007" s="50" t="str">
        <f>ifna(VLookup(V1007, Dex!F:K, 5, 0),"")</f>
        <v/>
      </c>
      <c r="T1007" s="49" t="str">
        <f>ifna(VLookup(V1007, Dex!F:K, 6, 0),"")</f>
        <v>P119</v>
      </c>
      <c r="U1007" s="51" t="str">
        <f>ifna(VLookup(V1007, Dex!F:L, 7, 0),"")</f>
        <v>H088</v>
      </c>
      <c r="V1007" s="66" t="str">
        <f t="shared" si="1"/>
        <v>crabominable</v>
      </c>
    </row>
    <row r="1008" ht="31.5" customHeight="1">
      <c r="A1008" s="52">
        <v>1007.0</v>
      </c>
      <c r="B1008" s="52">
        <v>2.0</v>
      </c>
      <c r="C1008" s="52">
        <v>6.0</v>
      </c>
      <c r="D1008" s="52">
        <v>21.0</v>
      </c>
      <c r="E1008" s="52">
        <v>4.0</v>
      </c>
      <c r="F1008" s="52">
        <v>3.0</v>
      </c>
      <c r="G1008" s="53" t="str">
        <f>ifna(VLookup(V1008,Shiny!B:C, 2, 0),"")</f>
        <v/>
      </c>
      <c r="H1008" s="54" t="s">
        <v>919</v>
      </c>
      <c r="I1008" s="55">
        <v>741.0</v>
      </c>
      <c r="J1008" s="56">
        <f>IFNA(VLOOKUP(V1008,'Imported Index'!A:B,2,0),1)</f>
        <v>1</v>
      </c>
      <c r="K1008" s="68"/>
      <c r="L1008" s="83" t="s">
        <v>920</v>
      </c>
      <c r="M1008" s="59" t="str">
        <f>ifna(IMAGE("https://pokejungle.net/sprites/typeico/"&amp;lower(VLookup(V1008,Type!C:E, 2, 0)&amp;".png")),"")</f>
        <v/>
      </c>
      <c r="N1008" s="59" t="str">
        <f>ifna(IMAGE("https://pokejungle.net/sprites/typeico/"&amp;lower(VLookup(V1008,Type!C:E, 3, 0)&amp;".png")),"")</f>
        <v/>
      </c>
      <c r="O1008" s="53"/>
      <c r="P1008" s="60"/>
      <c r="Q1008" s="61" t="str">
        <f>ifna(VLookup(V1008, Dex!F:K, 3, 0),"")</f>
        <v/>
      </c>
      <c r="R1008" s="61" t="str">
        <f>ifna(VLookup(V1008, Dex!F:K, 4, 0),"")</f>
        <v/>
      </c>
      <c r="S1008" s="62" t="str">
        <f>ifna(VLookup(V1008, Dex!F:K, 5, 0),"")</f>
        <v/>
      </c>
      <c r="T1008" s="61" t="str">
        <f>ifna(VLookup(V1008, Dex!F:K, 6, 0),"")</f>
        <v>P100</v>
      </c>
      <c r="U1008" s="63" t="str">
        <f>ifna(VLookup(V1008, Dex!F:L, 7, 0),"")</f>
        <v/>
      </c>
      <c r="V1008" s="60" t="str">
        <f t="shared" si="1"/>
        <v>oricorio</v>
      </c>
    </row>
    <row r="1009" ht="31.5" customHeight="1">
      <c r="A1009" s="42">
        <v>1008.0</v>
      </c>
      <c r="B1009" s="42">
        <v>2.0</v>
      </c>
      <c r="C1009" s="42">
        <v>6.0</v>
      </c>
      <c r="D1009" s="42">
        <v>22.0</v>
      </c>
      <c r="E1009" s="42">
        <v>4.0</v>
      </c>
      <c r="F1009" s="42">
        <v>4.0</v>
      </c>
      <c r="G1009" s="43" t="str">
        <f>ifna(VLookup(V1009,Shiny!B:C, 2, 0),"")</f>
        <v/>
      </c>
      <c r="H1009" s="64" t="s">
        <v>919</v>
      </c>
      <c r="I1009" s="65">
        <v>741.0</v>
      </c>
      <c r="J1009" s="47">
        <f>IFNA(VLOOKUP(V1009,'Imported Index'!A:B,2,0),1)</f>
        <v>1</v>
      </c>
      <c r="K1009" s="69"/>
      <c r="L1009" s="84" t="s">
        <v>921</v>
      </c>
      <c r="M1009" s="48" t="str">
        <f>ifna(IMAGE("https://pokejungle.net/sprites/typeico/"&amp;lower(VLookup(V1009,Type!C:E, 2, 0)&amp;".png")),"")</f>
        <v/>
      </c>
      <c r="N1009" s="48" t="str">
        <f>ifna(IMAGE("https://pokejungle.net/sprites/typeico/"&amp;lower(VLookup(V1009,Type!C:E, 3, 0)&amp;".png")),"")</f>
        <v/>
      </c>
      <c r="O1009" s="86">
        <v>-1.0</v>
      </c>
      <c r="P1009" s="66"/>
      <c r="Q1009" s="49" t="str">
        <f>ifna(VLookup(V1009, Dex!F:K, 3, 0),"")</f>
        <v/>
      </c>
      <c r="R1009" s="49" t="str">
        <f>ifna(VLookup(V1009, Dex!F:K, 4, 0),"")</f>
        <v/>
      </c>
      <c r="S1009" s="50" t="str">
        <f>ifna(VLookup(V1009, Dex!F:K, 5, 0),"")</f>
        <v/>
      </c>
      <c r="T1009" s="49" t="str">
        <f>ifna(VLookup(V1009, Dex!F:K, 6, 0),"")</f>
        <v>P100</v>
      </c>
      <c r="U1009" s="51" t="str">
        <f>ifna(VLookup(V1009, Dex!F:L, 7, 0),"")</f>
        <v/>
      </c>
      <c r="V1009" s="66" t="str">
        <f t="shared" si="1"/>
        <v>oricorio-1</v>
      </c>
    </row>
    <row r="1010" ht="31.5" customHeight="1">
      <c r="A1010" s="52">
        <v>1009.0</v>
      </c>
      <c r="B1010" s="52">
        <v>2.0</v>
      </c>
      <c r="C1010" s="52">
        <v>6.0</v>
      </c>
      <c r="D1010" s="52">
        <v>23.0</v>
      </c>
      <c r="E1010" s="52">
        <v>4.0</v>
      </c>
      <c r="F1010" s="52">
        <v>5.0</v>
      </c>
      <c r="G1010" s="53" t="str">
        <f>ifna(VLookup(V1010,Shiny!B:C, 2, 0),"")</f>
        <v/>
      </c>
      <c r="H1010" s="54" t="s">
        <v>919</v>
      </c>
      <c r="I1010" s="55">
        <v>741.0</v>
      </c>
      <c r="J1010" s="56">
        <f>IFNA(VLOOKUP(V1010,'Imported Index'!A:B,2,0),1)</f>
        <v>1</v>
      </c>
      <c r="K1010" s="68"/>
      <c r="L1010" s="83" t="s">
        <v>922</v>
      </c>
      <c r="M1010" s="59" t="str">
        <f>ifna(IMAGE("https://pokejungle.net/sprites/typeico/"&amp;lower(VLookup(V1010,Type!C:E, 2, 0)&amp;".png")),"")</f>
        <v/>
      </c>
      <c r="N1010" s="59" t="str">
        <f>ifna(IMAGE("https://pokejungle.net/sprites/typeico/"&amp;lower(VLookup(V1010,Type!C:E, 3, 0)&amp;".png")),"")</f>
        <v/>
      </c>
      <c r="O1010" s="85">
        <v>-2.0</v>
      </c>
      <c r="P1010" s="60"/>
      <c r="Q1010" s="61" t="str">
        <f>ifna(VLookup(V1010, Dex!F:K, 3, 0),"")</f>
        <v/>
      </c>
      <c r="R1010" s="61" t="str">
        <f>ifna(VLookup(V1010, Dex!F:K, 4, 0),"")</f>
        <v/>
      </c>
      <c r="S1010" s="62" t="str">
        <f>ifna(VLookup(V1010, Dex!F:K, 5, 0),"")</f>
        <v/>
      </c>
      <c r="T1010" s="61" t="str">
        <f>ifna(VLookup(V1010, Dex!F:K, 6, 0),"")</f>
        <v>P100</v>
      </c>
      <c r="U1010" s="63" t="str">
        <f>ifna(VLookup(V1010, Dex!F:L, 7, 0),"")</f>
        <v/>
      </c>
      <c r="V1010" s="60" t="str">
        <f t="shared" si="1"/>
        <v>oricorio-2</v>
      </c>
    </row>
    <row r="1011" ht="31.5" customHeight="1">
      <c r="A1011" s="42">
        <v>1010.0</v>
      </c>
      <c r="B1011" s="42">
        <v>2.0</v>
      </c>
      <c r="C1011" s="42">
        <v>6.0</v>
      </c>
      <c r="D1011" s="42">
        <v>24.0</v>
      </c>
      <c r="E1011" s="42">
        <v>4.0</v>
      </c>
      <c r="F1011" s="42">
        <v>6.0</v>
      </c>
      <c r="G1011" s="43" t="str">
        <f>ifna(VLookup(V1011,Shiny!B:C, 2, 0),"")</f>
        <v/>
      </c>
      <c r="H1011" s="64" t="s">
        <v>919</v>
      </c>
      <c r="I1011" s="65">
        <v>741.0</v>
      </c>
      <c r="J1011" s="47">
        <f>IFNA(VLOOKUP(V1011,'Imported Index'!A:B,2,0),1)</f>
        <v>1</v>
      </c>
      <c r="K1011" s="69"/>
      <c r="L1011" s="84" t="s">
        <v>923</v>
      </c>
      <c r="M1011" s="48" t="str">
        <f>ifna(IMAGE("https://pokejungle.net/sprites/typeico/"&amp;lower(VLookup(V1011,Type!C:E, 2, 0)&amp;".png")),"")</f>
        <v/>
      </c>
      <c r="N1011" s="48" t="str">
        <f>ifna(IMAGE("https://pokejungle.net/sprites/typeico/"&amp;lower(VLookup(V1011,Type!C:E, 3, 0)&amp;".png")),"")</f>
        <v/>
      </c>
      <c r="O1011" s="86">
        <v>-3.0</v>
      </c>
      <c r="P1011" s="66"/>
      <c r="Q1011" s="49" t="str">
        <f>ifna(VLookup(V1011, Dex!F:K, 3, 0),"")</f>
        <v/>
      </c>
      <c r="R1011" s="49" t="str">
        <f>ifna(VLookup(V1011, Dex!F:K, 4, 0),"")</f>
        <v/>
      </c>
      <c r="S1011" s="50" t="str">
        <f>ifna(VLookup(V1011, Dex!F:K, 5, 0),"")</f>
        <v/>
      </c>
      <c r="T1011" s="49" t="str">
        <f>ifna(VLookup(V1011, Dex!F:K, 6, 0),"")</f>
        <v>P100</v>
      </c>
      <c r="U1011" s="51" t="str">
        <f>ifna(VLookup(V1011, Dex!F:L, 7, 0),"")</f>
        <v/>
      </c>
      <c r="V1011" s="66" t="str">
        <f t="shared" si="1"/>
        <v>oricorio-3</v>
      </c>
    </row>
    <row r="1012" ht="31.5" customHeight="1">
      <c r="A1012" s="52">
        <v>1011.0</v>
      </c>
      <c r="B1012" s="52">
        <v>2.0</v>
      </c>
      <c r="C1012" s="52">
        <v>6.0</v>
      </c>
      <c r="D1012" s="52">
        <v>25.0</v>
      </c>
      <c r="E1012" s="52">
        <v>5.0</v>
      </c>
      <c r="F1012" s="52">
        <v>1.0</v>
      </c>
      <c r="G1012" s="53" t="str">
        <f>ifna(VLookup(V1012,Shiny!B:C, 2, 0),"")</f>
        <v/>
      </c>
      <c r="H1012" s="54" t="s">
        <v>924</v>
      </c>
      <c r="I1012" s="55">
        <v>742.0</v>
      </c>
      <c r="J1012" s="56">
        <f>IFNA(VLOOKUP(V1012,'Imported Index'!A:B,2,0),1)</f>
        <v>1</v>
      </c>
      <c r="K1012" s="58"/>
      <c r="L1012" s="58"/>
      <c r="M1012" s="59" t="str">
        <f>ifna(IMAGE("https://pokejungle.net/sprites/typeico/"&amp;lower(VLookup(V1012,Type!C:E, 2, 0)&amp;".png")),"")</f>
        <v/>
      </c>
      <c r="N1012" s="59" t="str">
        <f>ifna(IMAGE("https://pokejungle.net/sprites/typeico/"&amp;lower(VLookup(V1012,Type!C:E, 3, 0)&amp;".png")),"")</f>
        <v/>
      </c>
      <c r="O1012" s="60"/>
      <c r="P1012" s="60"/>
      <c r="Q1012" s="61">
        <f>ifna(VLookup(V1012, Dex!F:K, 3, 0),"")</f>
        <v>187</v>
      </c>
      <c r="R1012" s="61" t="str">
        <f>ifna(VLookup(V1012, Dex!F:K, 4, 0),"")</f>
        <v/>
      </c>
      <c r="S1012" s="62" t="str">
        <f>ifna(VLookup(V1012, Dex!F:K, 5, 0),"")</f>
        <v/>
      </c>
      <c r="T1012" s="61" t="str">
        <f>ifna(VLookup(V1012, Dex!F:K, 6, 0),"")</f>
        <v>K016</v>
      </c>
      <c r="U1012" s="63" t="str">
        <f>ifna(VLookup(V1012, Dex!F:L, 7, 0),"")</f>
        <v/>
      </c>
      <c r="V1012" s="60" t="str">
        <f t="shared" si="1"/>
        <v>cutiefly</v>
      </c>
    </row>
    <row r="1013" ht="31.5" customHeight="1">
      <c r="A1013" s="42">
        <v>1012.0</v>
      </c>
      <c r="B1013" s="42">
        <v>2.0</v>
      </c>
      <c r="C1013" s="42">
        <v>6.0</v>
      </c>
      <c r="D1013" s="42">
        <v>26.0</v>
      </c>
      <c r="E1013" s="42">
        <v>5.0</v>
      </c>
      <c r="F1013" s="42">
        <v>2.0</v>
      </c>
      <c r="G1013" s="43" t="str">
        <f>ifna(VLookup(V1013,Shiny!B:C, 2, 0),"")</f>
        <v/>
      </c>
      <c r="H1013" s="64" t="s">
        <v>925</v>
      </c>
      <c r="I1013" s="65">
        <v>743.0</v>
      </c>
      <c r="J1013" s="47">
        <f>IFNA(VLOOKUP(V1013,'Imported Index'!A:B,2,0),1)</f>
        <v>1</v>
      </c>
      <c r="K1013" s="44"/>
      <c r="L1013" s="44"/>
      <c r="M1013" s="48" t="str">
        <f>ifna(IMAGE("https://pokejungle.net/sprites/typeico/"&amp;lower(VLookup(V1013,Type!C:E, 2, 0)&amp;".png")),"")</f>
        <v/>
      </c>
      <c r="N1013" s="48" t="str">
        <f>ifna(IMAGE("https://pokejungle.net/sprites/typeico/"&amp;lower(VLookup(V1013,Type!C:E, 3, 0)&amp;".png")),"")</f>
        <v/>
      </c>
      <c r="O1013" s="66"/>
      <c r="P1013" s="66"/>
      <c r="Q1013" s="49">
        <f>ifna(VLookup(V1013, Dex!F:K, 3, 0),"")</f>
        <v>188</v>
      </c>
      <c r="R1013" s="49" t="str">
        <f>ifna(VLookup(V1013, Dex!F:K, 4, 0),"")</f>
        <v/>
      </c>
      <c r="S1013" s="50" t="str">
        <f>ifna(VLookup(V1013, Dex!F:K, 5, 0),"")</f>
        <v/>
      </c>
      <c r="T1013" s="49" t="str">
        <f>ifna(VLookup(V1013, Dex!F:K, 6, 0),"")</f>
        <v>K017</v>
      </c>
      <c r="U1013" s="51" t="str">
        <f>ifna(VLookup(V1013, Dex!F:L, 7, 0),"")</f>
        <v/>
      </c>
      <c r="V1013" s="66" t="str">
        <f t="shared" si="1"/>
        <v>ribombee</v>
      </c>
    </row>
    <row r="1014" ht="31.5" customHeight="1">
      <c r="A1014" s="52">
        <v>1013.0</v>
      </c>
      <c r="B1014" s="52">
        <v>2.0</v>
      </c>
      <c r="C1014" s="52">
        <v>6.0</v>
      </c>
      <c r="D1014" s="52">
        <v>27.0</v>
      </c>
      <c r="E1014" s="52">
        <v>5.0</v>
      </c>
      <c r="F1014" s="52">
        <v>3.0</v>
      </c>
      <c r="G1014" s="53" t="str">
        <f>ifna(VLookup(V1014,Shiny!B:C, 2, 0),"")</f>
        <v/>
      </c>
      <c r="H1014" s="54" t="s">
        <v>926</v>
      </c>
      <c r="I1014" s="55">
        <v>744.0</v>
      </c>
      <c r="J1014" s="56">
        <f>IFNA(VLOOKUP(V1014,'Imported Index'!A:B,2,0),1)</f>
        <v>1</v>
      </c>
      <c r="K1014" s="68"/>
      <c r="L1014" s="58"/>
      <c r="M1014" s="59" t="str">
        <f>ifna(IMAGE("https://pokejungle.net/sprites/typeico/"&amp;lower(VLookup(V1014,Type!C:E, 2, 0)&amp;".png")),"")</f>
        <v/>
      </c>
      <c r="N1014" s="59" t="str">
        <f>ifna(IMAGE("https://pokejungle.net/sprites/typeico/"&amp;lower(VLookup(V1014,Type!C:E, 3, 0)&amp;".png")),"")</f>
        <v/>
      </c>
      <c r="O1014" s="60"/>
      <c r="P1014" s="60"/>
      <c r="Q1014" s="61" t="str">
        <f>ifna(VLookup(V1014, Dex!F:K, 3, 0),"")</f>
        <v>A157</v>
      </c>
      <c r="R1014" s="61" t="str">
        <f>ifna(VLookup(V1014, Dex!F:K, 4, 0),"")</f>
        <v/>
      </c>
      <c r="S1014" s="62" t="str">
        <f>ifna(VLookup(V1014, Dex!F:K, 5, 0),"")</f>
        <v/>
      </c>
      <c r="T1014" s="61" t="str">
        <f>ifna(VLookup(V1014, Dex!F:K, 6, 0),"")</f>
        <v>P089</v>
      </c>
      <c r="U1014" s="63" t="str">
        <f>ifna(VLookup(V1014, Dex!F:L, 7, 0),"")</f>
        <v/>
      </c>
      <c r="V1014" s="60" t="str">
        <f t="shared" si="1"/>
        <v>rockruff</v>
      </c>
    </row>
    <row r="1015" ht="31.5" customHeight="1">
      <c r="A1015" s="42">
        <v>1014.0</v>
      </c>
      <c r="B1015" s="42">
        <v>2.0</v>
      </c>
      <c r="C1015" s="42">
        <v>6.0</v>
      </c>
      <c r="D1015" s="42">
        <v>28.0</v>
      </c>
      <c r="E1015" s="42">
        <v>5.0</v>
      </c>
      <c r="F1015" s="42">
        <v>4.0</v>
      </c>
      <c r="G1015" s="43" t="str">
        <f>ifna(VLookup(V1015,Shiny!B:C, 2, 0),"")</f>
        <v/>
      </c>
      <c r="H1015" s="64" t="s">
        <v>927</v>
      </c>
      <c r="I1015" s="65">
        <v>745.0</v>
      </c>
      <c r="J1015" s="47">
        <f>IFNA(VLOOKUP(V1015,'Imported Index'!A:B,2,0),1)</f>
        <v>1</v>
      </c>
      <c r="K1015" s="69"/>
      <c r="L1015" s="44" t="s">
        <v>928</v>
      </c>
      <c r="M1015" s="48" t="str">
        <f>ifna(IMAGE("https://pokejungle.net/sprites/typeico/"&amp;lower(VLookup(V1015,Type!C:E, 2, 0)&amp;".png")),"")</f>
        <v/>
      </c>
      <c r="N1015" s="48" t="str">
        <f>ifna(IMAGE("https://pokejungle.net/sprites/typeico/"&amp;lower(VLookup(V1015,Type!C:E, 3, 0)&amp;".png")),"")</f>
        <v/>
      </c>
      <c r="O1015" s="66"/>
      <c r="P1015" s="66"/>
      <c r="Q1015" s="49" t="str">
        <f>ifna(VLookup(V1015, Dex!F:K, 3, 0),"")</f>
        <v>A158</v>
      </c>
      <c r="R1015" s="49" t="str">
        <f>ifna(VLookup(V1015, Dex!F:K, 4, 0),"")</f>
        <v/>
      </c>
      <c r="S1015" s="50" t="str">
        <f>ifna(VLookup(V1015, Dex!F:K, 5, 0),"")</f>
        <v/>
      </c>
      <c r="T1015" s="49" t="str">
        <f>ifna(VLookup(V1015, Dex!F:K, 6, 0),"")</f>
        <v>P090</v>
      </c>
      <c r="U1015" s="51" t="str">
        <f>ifna(VLookup(V1015, Dex!F:L, 7, 0),"")</f>
        <v/>
      </c>
      <c r="V1015" s="66" t="str">
        <f t="shared" si="1"/>
        <v>lycanroc</v>
      </c>
    </row>
    <row r="1016" ht="31.5" customHeight="1">
      <c r="A1016" s="52">
        <v>1015.0</v>
      </c>
      <c r="B1016" s="52">
        <v>2.0</v>
      </c>
      <c r="C1016" s="52">
        <v>6.0</v>
      </c>
      <c r="D1016" s="52">
        <v>29.0</v>
      </c>
      <c r="E1016" s="52">
        <v>5.0</v>
      </c>
      <c r="F1016" s="52">
        <v>5.0</v>
      </c>
      <c r="G1016" s="53" t="str">
        <f>ifna(VLookup(V1016,Shiny!B:C, 2, 0),"")</f>
        <v/>
      </c>
      <c r="H1016" s="54" t="s">
        <v>927</v>
      </c>
      <c r="I1016" s="55">
        <v>745.0</v>
      </c>
      <c r="J1016" s="56">
        <f>IFNA(VLOOKUP(V1016,'Imported Index'!A:B,2,0),1)</f>
        <v>1</v>
      </c>
      <c r="K1016" s="68"/>
      <c r="L1016" s="58" t="s">
        <v>929</v>
      </c>
      <c r="M1016" s="59" t="str">
        <f>ifna(IMAGE("https://pokejungle.net/sprites/typeico/"&amp;lower(VLookup(V1016,Type!C:E, 2, 0)&amp;".png")),"")</f>
        <v/>
      </c>
      <c r="N1016" s="59" t="str">
        <f>ifna(IMAGE("https://pokejungle.net/sprites/typeico/"&amp;lower(VLookup(V1016,Type!C:E, 3, 0)&amp;".png")),"")</f>
        <v/>
      </c>
      <c r="O1016" s="52">
        <v>-1.0</v>
      </c>
      <c r="P1016" s="60"/>
      <c r="Q1016" s="61" t="str">
        <f>ifna(VLookup(V1016, Dex!F:K, 3, 0),"")</f>
        <v>A158</v>
      </c>
      <c r="R1016" s="61" t="str">
        <f>ifna(VLookup(V1016, Dex!F:K, 4, 0),"")</f>
        <v/>
      </c>
      <c r="S1016" s="62" t="str">
        <f>ifna(VLookup(V1016, Dex!F:K, 5, 0),"")</f>
        <v/>
      </c>
      <c r="T1016" s="61" t="str">
        <f>ifna(VLookup(V1016, Dex!F:K, 6, 0),"")</f>
        <v>P090</v>
      </c>
      <c r="U1016" s="63" t="str">
        <f>ifna(VLookup(V1016, Dex!F:L, 7, 0),"")</f>
        <v/>
      </c>
      <c r="V1016" s="60" t="str">
        <f t="shared" si="1"/>
        <v>lycanroc-1</v>
      </c>
    </row>
    <row r="1017" ht="31.5" customHeight="1">
      <c r="A1017" s="42">
        <v>1016.0</v>
      </c>
      <c r="B1017" s="42">
        <v>2.0</v>
      </c>
      <c r="C1017" s="42">
        <v>6.0</v>
      </c>
      <c r="D1017" s="42">
        <v>30.0</v>
      </c>
      <c r="E1017" s="42">
        <v>5.0</v>
      </c>
      <c r="F1017" s="42">
        <v>6.0</v>
      </c>
      <c r="G1017" s="43" t="str">
        <f>ifna(VLookup(V1017,Shiny!B:C, 2, 0),"")</f>
        <v/>
      </c>
      <c r="H1017" s="64" t="s">
        <v>927</v>
      </c>
      <c r="I1017" s="65">
        <v>745.0</v>
      </c>
      <c r="J1017" s="47">
        <f>IFNA(VLOOKUP(V1017,'Imported Index'!A:B,2,0),1)</f>
        <v>1</v>
      </c>
      <c r="K1017" s="69"/>
      <c r="L1017" s="44" t="s">
        <v>930</v>
      </c>
      <c r="M1017" s="48" t="str">
        <f>ifna(IMAGE("https://pokejungle.net/sprites/typeico/"&amp;lower(VLookup(V1017,Type!C:E, 2, 0)&amp;".png")),"")</f>
        <v/>
      </c>
      <c r="N1017" s="48" t="str">
        <f>ifna(IMAGE("https://pokejungle.net/sprites/typeico/"&amp;lower(VLookup(V1017,Type!C:E, 3, 0)&amp;".png")),"")</f>
        <v/>
      </c>
      <c r="O1017" s="42">
        <v>-2.0</v>
      </c>
      <c r="P1017" s="66"/>
      <c r="Q1017" s="49" t="str">
        <f>ifna(VLookup(V1017, Dex!F:K, 3, 0),"")</f>
        <v>A158</v>
      </c>
      <c r="R1017" s="49" t="str">
        <f>ifna(VLookup(V1017, Dex!F:K, 4, 0),"")</f>
        <v/>
      </c>
      <c r="S1017" s="50" t="str">
        <f>ifna(VLookup(V1017, Dex!F:K, 5, 0),"")</f>
        <v/>
      </c>
      <c r="T1017" s="49" t="str">
        <f>ifna(VLookup(V1017, Dex!F:K, 6, 0),"")</f>
        <v>P090</v>
      </c>
      <c r="U1017" s="51" t="str">
        <f>ifna(VLookup(V1017, Dex!F:L, 7, 0),"")</f>
        <v/>
      </c>
      <c r="V1017" s="66" t="str">
        <f t="shared" si="1"/>
        <v>lycanroc-2</v>
      </c>
    </row>
    <row r="1018" ht="31.5" customHeight="1">
      <c r="A1018" s="52">
        <v>1017.0</v>
      </c>
      <c r="B1018" s="52">
        <v>2.0</v>
      </c>
      <c r="C1018" s="52">
        <v>7.0</v>
      </c>
      <c r="D1018" s="52">
        <v>1.0</v>
      </c>
      <c r="E1018" s="52">
        <v>1.0</v>
      </c>
      <c r="F1018" s="52">
        <v>1.0</v>
      </c>
      <c r="G1018" s="53" t="str">
        <f>ifna(VLookup(V1018,Shiny!B:C, 2, 0),"")</f>
        <v/>
      </c>
      <c r="H1018" s="54" t="s">
        <v>931</v>
      </c>
      <c r="I1018" s="55">
        <v>746.0</v>
      </c>
      <c r="J1018" s="56">
        <f>IFNA(VLOOKUP(V1018,'Imported Index'!A:B,2,0),1)</f>
        <v>1</v>
      </c>
      <c r="K1018" s="58"/>
      <c r="L1018" s="58"/>
      <c r="M1018" s="59" t="str">
        <f>ifna(IMAGE("https://pokejungle.net/sprites/typeico/"&amp;lower(VLookup(V1018,Type!C:E, 2, 0)&amp;".png")),"")</f>
        <v/>
      </c>
      <c r="N1018" s="59" t="str">
        <f>ifna(IMAGE("https://pokejungle.net/sprites/typeico/"&amp;lower(VLookup(V1018,Type!C:E, 3, 0)&amp;".png")),"")</f>
        <v/>
      </c>
      <c r="O1018" s="60"/>
      <c r="P1018" s="60"/>
      <c r="Q1018" s="61">
        <f>ifna(VLookup(V1018, Dex!F:K, 3, 0),"")</f>
        <v>155</v>
      </c>
      <c r="R1018" s="61" t="str">
        <f>ifna(VLookup(V1018, Dex!F:K, 4, 0),"")</f>
        <v/>
      </c>
      <c r="S1018" s="62" t="str">
        <f>ifna(VLookup(V1018, Dex!F:K, 5, 0),"")</f>
        <v/>
      </c>
      <c r="T1018" s="61" t="str">
        <f>ifna(VLookup(V1018, Dex!F:K, 6, 0),"")</f>
        <v/>
      </c>
      <c r="U1018" s="63" t="str">
        <f>ifna(VLookup(V1018, Dex!F:L, 7, 0),"")</f>
        <v/>
      </c>
      <c r="V1018" s="60" t="str">
        <f t="shared" si="1"/>
        <v>wishiwashi</v>
      </c>
    </row>
    <row r="1019" ht="31.5" customHeight="1">
      <c r="A1019" s="42">
        <v>1018.0</v>
      </c>
      <c r="B1019" s="42">
        <v>2.0</v>
      </c>
      <c r="C1019" s="42">
        <v>7.0</v>
      </c>
      <c r="D1019" s="42">
        <v>2.0</v>
      </c>
      <c r="E1019" s="42">
        <v>1.0</v>
      </c>
      <c r="F1019" s="42">
        <v>2.0</v>
      </c>
      <c r="G1019" s="43" t="str">
        <f>ifna(VLookup(V1019,Shiny!B:C, 2, 0),"")</f>
        <v/>
      </c>
      <c r="H1019" s="64" t="s">
        <v>932</v>
      </c>
      <c r="I1019" s="65">
        <v>747.0</v>
      </c>
      <c r="J1019" s="47">
        <f>IFNA(VLOOKUP(V1019,'Imported Index'!A:B,2,0),1)</f>
        <v>1</v>
      </c>
      <c r="K1019" s="69"/>
      <c r="L1019" s="44"/>
      <c r="M1019" s="48" t="str">
        <f>ifna(IMAGE("https://pokejungle.net/sprites/typeico/"&amp;lower(VLookup(V1019,Type!C:E, 2, 0)&amp;".png")),"")</f>
        <v/>
      </c>
      <c r="N1019" s="48" t="str">
        <f>ifna(IMAGE("https://pokejungle.net/sprites/typeico/"&amp;lower(VLookup(V1019,Type!C:E, 3, 0)&amp;".png")),"")</f>
        <v/>
      </c>
      <c r="O1019" s="66"/>
      <c r="P1019" s="66"/>
      <c r="Q1019" s="49">
        <f>ifna(VLookup(V1019, Dex!F:K, 3, 0),"")</f>
        <v>307</v>
      </c>
      <c r="R1019" s="49" t="str">
        <f>ifna(VLookup(V1019, Dex!F:K, 4, 0),"")</f>
        <v/>
      </c>
      <c r="S1019" s="50" t="str">
        <f>ifna(VLookup(V1019, Dex!F:K, 5, 0),"")</f>
        <v/>
      </c>
      <c r="T1019" s="49" t="str">
        <f>ifna(VLookup(V1019, Dex!F:K, 6, 0),"")</f>
        <v>P344</v>
      </c>
      <c r="U1019" s="51" t="str">
        <f>ifna(VLookup(V1019, Dex!F:L, 7, 0),"")</f>
        <v/>
      </c>
      <c r="V1019" s="66" t="str">
        <f t="shared" si="1"/>
        <v>mareanie</v>
      </c>
    </row>
    <row r="1020" ht="31.5" customHeight="1">
      <c r="A1020" s="52">
        <v>1019.0</v>
      </c>
      <c r="B1020" s="52">
        <v>2.0</v>
      </c>
      <c r="C1020" s="52">
        <v>7.0</v>
      </c>
      <c r="D1020" s="52">
        <v>3.0</v>
      </c>
      <c r="E1020" s="52">
        <v>1.0</v>
      </c>
      <c r="F1020" s="52">
        <v>3.0</v>
      </c>
      <c r="G1020" s="53" t="str">
        <f>ifna(VLookup(V1020,Shiny!B:C, 2, 0),"")</f>
        <v/>
      </c>
      <c r="H1020" s="54" t="s">
        <v>933</v>
      </c>
      <c r="I1020" s="55">
        <v>748.0</v>
      </c>
      <c r="J1020" s="56">
        <f>IFNA(VLOOKUP(V1020,'Imported Index'!A:B,2,0),1)</f>
        <v>1</v>
      </c>
      <c r="K1020" s="68"/>
      <c r="L1020" s="58"/>
      <c r="M1020" s="59" t="str">
        <f>ifna(IMAGE("https://pokejungle.net/sprites/typeico/"&amp;lower(VLookup(V1020,Type!C:E, 2, 0)&amp;".png")),"")</f>
        <v/>
      </c>
      <c r="N1020" s="59" t="str">
        <f>ifna(IMAGE("https://pokejungle.net/sprites/typeico/"&amp;lower(VLookup(V1020,Type!C:E, 3, 0)&amp;".png")),"")</f>
        <v/>
      </c>
      <c r="O1020" s="60"/>
      <c r="P1020" s="60"/>
      <c r="Q1020" s="61">
        <f>ifna(VLookup(V1020, Dex!F:K, 3, 0),"")</f>
        <v>308</v>
      </c>
      <c r="R1020" s="61" t="str">
        <f>ifna(VLookup(V1020, Dex!F:K, 4, 0),"")</f>
        <v/>
      </c>
      <c r="S1020" s="62" t="str">
        <f>ifna(VLookup(V1020, Dex!F:K, 5, 0),"")</f>
        <v/>
      </c>
      <c r="T1020" s="61" t="str">
        <f>ifna(VLookup(V1020, Dex!F:K, 6, 0),"")</f>
        <v>P345</v>
      </c>
      <c r="U1020" s="63" t="str">
        <f>ifna(VLookup(V1020, Dex!F:L, 7, 0),"")</f>
        <v/>
      </c>
      <c r="V1020" s="60" t="str">
        <f t="shared" si="1"/>
        <v>toxapex</v>
      </c>
    </row>
    <row r="1021" ht="31.5" customHeight="1">
      <c r="A1021" s="42">
        <v>1020.0</v>
      </c>
      <c r="B1021" s="42">
        <v>2.0</v>
      </c>
      <c r="C1021" s="42">
        <v>7.0</v>
      </c>
      <c r="D1021" s="42">
        <v>4.0</v>
      </c>
      <c r="E1021" s="42">
        <v>1.0</v>
      </c>
      <c r="F1021" s="42">
        <v>4.0</v>
      </c>
      <c r="G1021" s="43" t="str">
        <f>ifna(VLookup(V1021,Shiny!B:C, 2, 0),"")</f>
        <v/>
      </c>
      <c r="H1021" s="64" t="s">
        <v>934</v>
      </c>
      <c r="I1021" s="65">
        <v>749.0</v>
      </c>
      <c r="J1021" s="47">
        <f>IFNA(VLOOKUP(V1021,'Imported Index'!A:B,2,0),1)</f>
        <v>1</v>
      </c>
      <c r="K1021" s="69"/>
      <c r="L1021" s="44"/>
      <c r="M1021" s="48" t="str">
        <f>ifna(IMAGE("https://pokejungle.net/sprites/typeico/"&amp;lower(VLookup(V1021,Type!C:E, 2, 0)&amp;".png")),"")</f>
        <v/>
      </c>
      <c r="N1021" s="48" t="str">
        <f>ifna(IMAGE("https://pokejungle.net/sprites/typeico/"&amp;lower(VLookup(V1021,Type!C:E, 3, 0)&amp;".png")),"")</f>
        <v/>
      </c>
      <c r="O1021" s="66"/>
      <c r="P1021" s="66"/>
      <c r="Q1021" s="49">
        <f>ifna(VLookup(V1021, Dex!F:K, 3, 0),"")</f>
        <v>84</v>
      </c>
      <c r="R1021" s="49" t="str">
        <f>ifna(VLookup(V1021, Dex!F:K, 4, 0),"")</f>
        <v/>
      </c>
      <c r="S1021" s="50" t="str">
        <f>ifna(VLookup(V1021, Dex!F:K, 5, 0),"")</f>
        <v/>
      </c>
      <c r="T1021" s="49" t="str">
        <f>ifna(VLookup(V1021, Dex!F:K, 6, 0),"")</f>
        <v>P272</v>
      </c>
      <c r="U1021" s="51" t="str">
        <f>ifna(VLookup(V1021, Dex!F:L, 7, 0),"")</f>
        <v/>
      </c>
      <c r="V1021" s="66" t="str">
        <f t="shared" si="1"/>
        <v>mudbray</v>
      </c>
    </row>
    <row r="1022" ht="31.5" customHeight="1">
      <c r="A1022" s="52">
        <v>1021.0</v>
      </c>
      <c r="B1022" s="52">
        <v>2.0</v>
      </c>
      <c r="C1022" s="52">
        <v>7.0</v>
      </c>
      <c r="D1022" s="52">
        <v>5.0</v>
      </c>
      <c r="E1022" s="52">
        <v>1.0</v>
      </c>
      <c r="F1022" s="52">
        <v>5.0</v>
      </c>
      <c r="G1022" s="53" t="str">
        <f>ifna(VLookup(V1022,Shiny!B:C, 2, 0),"")</f>
        <v/>
      </c>
      <c r="H1022" s="54" t="s">
        <v>935</v>
      </c>
      <c r="I1022" s="55">
        <v>750.0</v>
      </c>
      <c r="J1022" s="56">
        <f>IFNA(VLOOKUP(V1022,'Imported Index'!A:B,2,0),1)</f>
        <v>1</v>
      </c>
      <c r="K1022" s="68"/>
      <c r="L1022" s="58"/>
      <c r="M1022" s="59" t="str">
        <f>ifna(IMAGE("https://pokejungle.net/sprites/typeico/"&amp;lower(VLookup(V1022,Type!C:E, 2, 0)&amp;".png")),"")</f>
        <v/>
      </c>
      <c r="N1022" s="59" t="str">
        <f>ifna(IMAGE("https://pokejungle.net/sprites/typeico/"&amp;lower(VLookup(V1022,Type!C:E, 3, 0)&amp;".png")),"")</f>
        <v/>
      </c>
      <c r="O1022" s="60"/>
      <c r="P1022" s="60"/>
      <c r="Q1022" s="61">
        <f>ifna(VLookup(V1022, Dex!F:K, 3, 0),"")</f>
        <v>85</v>
      </c>
      <c r="R1022" s="61" t="str">
        <f>ifna(VLookup(V1022, Dex!F:K, 4, 0),"")</f>
        <v/>
      </c>
      <c r="S1022" s="62" t="str">
        <f>ifna(VLookup(V1022, Dex!F:K, 5, 0),"")</f>
        <v/>
      </c>
      <c r="T1022" s="61" t="str">
        <f>ifna(VLookup(V1022, Dex!F:K, 6, 0),"")</f>
        <v>P273</v>
      </c>
      <c r="U1022" s="63" t="str">
        <f>ifna(VLookup(V1022, Dex!F:L, 7, 0),"")</f>
        <v/>
      </c>
      <c r="V1022" s="60" t="str">
        <f t="shared" si="1"/>
        <v>mudsdale</v>
      </c>
    </row>
    <row r="1023" ht="31.5" customHeight="1">
      <c r="A1023" s="42">
        <v>1022.0</v>
      </c>
      <c r="B1023" s="42">
        <v>2.0</v>
      </c>
      <c r="C1023" s="42">
        <v>7.0</v>
      </c>
      <c r="D1023" s="42">
        <v>6.0</v>
      </c>
      <c r="E1023" s="42">
        <v>1.0</v>
      </c>
      <c r="F1023" s="42">
        <v>6.0</v>
      </c>
      <c r="G1023" s="43" t="str">
        <f>ifna(VLookup(V1023,Shiny!B:C, 2, 0),"")</f>
        <v/>
      </c>
      <c r="H1023" s="64" t="s">
        <v>936</v>
      </c>
      <c r="I1023" s="65">
        <v>751.0</v>
      </c>
      <c r="J1023" s="47">
        <f>IFNA(VLOOKUP(V1023,'Imported Index'!A:B,2,0),1)</f>
        <v>1</v>
      </c>
      <c r="K1023" s="44"/>
      <c r="L1023" s="44"/>
      <c r="M1023" s="48" t="str">
        <f>ifna(IMAGE("https://pokejungle.net/sprites/typeico/"&amp;lower(VLookup(V1023,Type!C:E, 2, 0)&amp;".png")),"")</f>
        <v/>
      </c>
      <c r="N1023" s="48" t="str">
        <f>ifna(IMAGE("https://pokejungle.net/sprites/typeico/"&amp;lower(VLookup(V1023,Type!C:E, 3, 0)&amp;".png")),"")</f>
        <v/>
      </c>
      <c r="O1023" s="66"/>
      <c r="P1023" s="66"/>
      <c r="Q1023" s="49">
        <f>ifna(VLookup(V1023, Dex!F:K, 3, 0),"")</f>
        <v>214</v>
      </c>
      <c r="R1023" s="49" t="str">
        <f>ifna(VLookup(V1023, Dex!F:K, 4, 0),"")</f>
        <v/>
      </c>
      <c r="S1023" s="50" t="str">
        <f>ifna(VLookup(V1023, Dex!F:K, 5, 0),"")</f>
        <v/>
      </c>
      <c r="T1023" s="49" t="str">
        <f>ifna(VLookup(V1023, Dex!F:K, 6, 0),"")</f>
        <v>B090</v>
      </c>
      <c r="U1023" s="51" t="str">
        <f>ifna(VLookup(V1023, Dex!F:L, 7, 0),"")</f>
        <v/>
      </c>
      <c r="V1023" s="66" t="str">
        <f t="shared" si="1"/>
        <v>dewpider</v>
      </c>
    </row>
    <row r="1024" ht="31.5" customHeight="1">
      <c r="A1024" s="52">
        <v>1023.0</v>
      </c>
      <c r="B1024" s="52">
        <v>2.0</v>
      </c>
      <c r="C1024" s="52">
        <v>7.0</v>
      </c>
      <c r="D1024" s="52">
        <v>7.0</v>
      </c>
      <c r="E1024" s="52">
        <v>2.0</v>
      </c>
      <c r="F1024" s="52">
        <v>1.0</v>
      </c>
      <c r="G1024" s="53" t="str">
        <f>ifna(VLookup(V1024,Shiny!B:C, 2, 0),"")</f>
        <v/>
      </c>
      <c r="H1024" s="54" t="s">
        <v>937</v>
      </c>
      <c r="I1024" s="55">
        <v>752.0</v>
      </c>
      <c r="J1024" s="56">
        <f>IFNA(VLOOKUP(V1024,'Imported Index'!A:B,2,0),1)</f>
        <v>1</v>
      </c>
      <c r="K1024" s="58"/>
      <c r="L1024" s="58"/>
      <c r="M1024" s="59" t="str">
        <f>ifna(IMAGE("https://pokejungle.net/sprites/typeico/"&amp;lower(VLookup(V1024,Type!C:E, 2, 0)&amp;".png")),"")</f>
        <v/>
      </c>
      <c r="N1024" s="59" t="str">
        <f>ifna(IMAGE("https://pokejungle.net/sprites/typeico/"&amp;lower(VLookup(V1024,Type!C:E, 3, 0)&amp;".png")),"")</f>
        <v/>
      </c>
      <c r="O1024" s="60"/>
      <c r="P1024" s="60"/>
      <c r="Q1024" s="61">
        <f>ifna(VLookup(V1024, Dex!F:K, 3, 0),"")</f>
        <v>215</v>
      </c>
      <c r="R1024" s="61" t="str">
        <f>ifna(VLookup(V1024, Dex!F:K, 4, 0),"")</f>
        <v/>
      </c>
      <c r="S1024" s="62" t="str">
        <f>ifna(VLookup(V1024, Dex!F:K, 5, 0),"")</f>
        <v/>
      </c>
      <c r="T1024" s="61" t="str">
        <f>ifna(VLookup(V1024, Dex!F:K, 6, 0),"")</f>
        <v>B091</v>
      </c>
      <c r="U1024" s="63" t="str">
        <f>ifna(VLookup(V1024, Dex!F:L, 7, 0),"")</f>
        <v/>
      </c>
      <c r="V1024" s="60" t="str">
        <f t="shared" si="1"/>
        <v>araquanid</v>
      </c>
    </row>
    <row r="1025" ht="31.5" customHeight="1">
      <c r="A1025" s="42">
        <v>1024.0</v>
      </c>
      <c r="B1025" s="42">
        <v>2.0</v>
      </c>
      <c r="C1025" s="42">
        <v>7.0</v>
      </c>
      <c r="D1025" s="42">
        <v>8.0</v>
      </c>
      <c r="E1025" s="42">
        <v>2.0</v>
      </c>
      <c r="F1025" s="42">
        <v>2.0</v>
      </c>
      <c r="G1025" s="43" t="str">
        <f>ifna(VLookup(V1025,Shiny!B:C, 2, 0),"")</f>
        <v/>
      </c>
      <c r="H1025" s="64" t="s">
        <v>938</v>
      </c>
      <c r="I1025" s="65">
        <v>753.0</v>
      </c>
      <c r="J1025" s="47">
        <f>IFNA(VLOOKUP(V1025,'Imported Index'!A:B,2,0),1)</f>
        <v>1</v>
      </c>
      <c r="K1025" s="69"/>
      <c r="L1025" s="44"/>
      <c r="M1025" s="48" t="str">
        <f>ifna(IMAGE("https://pokejungle.net/sprites/typeico/"&amp;lower(VLookup(V1025,Type!C:E, 2, 0)&amp;".png")),"")</f>
        <v/>
      </c>
      <c r="N1025" s="48" t="str">
        <f>ifna(IMAGE("https://pokejungle.net/sprites/typeico/"&amp;lower(VLookup(V1025,Type!C:E, 3, 0)&amp;".png")),"")</f>
        <v/>
      </c>
      <c r="O1025" s="66"/>
      <c r="P1025" s="66"/>
      <c r="Q1025" s="49" t="str">
        <f>ifna(VLookup(V1025, Dex!F:K, 3, 0),"")</f>
        <v>A017</v>
      </c>
      <c r="R1025" s="49" t="str">
        <f>ifna(VLookup(V1025, Dex!F:K, 4, 0),"")</f>
        <v/>
      </c>
      <c r="S1025" s="50" t="str">
        <f>ifna(VLookup(V1025, Dex!F:K, 5, 0),"")</f>
        <v/>
      </c>
      <c r="T1025" s="49" t="str">
        <f>ifna(VLookup(V1025, Dex!F:K, 6, 0),"")</f>
        <v>P247</v>
      </c>
      <c r="U1025" s="51" t="str">
        <f>ifna(VLookup(V1025, Dex!F:L, 7, 0),"")</f>
        <v/>
      </c>
      <c r="V1025" s="66" t="str">
        <f t="shared" si="1"/>
        <v>fomantis</v>
      </c>
    </row>
    <row r="1026" ht="31.5" customHeight="1">
      <c r="A1026" s="52">
        <v>1025.0</v>
      </c>
      <c r="B1026" s="52">
        <v>2.0</v>
      </c>
      <c r="C1026" s="52">
        <v>7.0</v>
      </c>
      <c r="D1026" s="52">
        <v>9.0</v>
      </c>
      <c r="E1026" s="52">
        <v>2.0</v>
      </c>
      <c r="F1026" s="52">
        <v>3.0</v>
      </c>
      <c r="G1026" s="53" t="str">
        <f>ifna(VLookup(V1026,Shiny!B:C, 2, 0),"")</f>
        <v/>
      </c>
      <c r="H1026" s="54" t="s">
        <v>939</v>
      </c>
      <c r="I1026" s="55">
        <v>754.0</v>
      </c>
      <c r="J1026" s="56">
        <f>IFNA(VLOOKUP(V1026,'Imported Index'!A:B,2,0),1)</f>
        <v>1</v>
      </c>
      <c r="K1026" s="68"/>
      <c r="L1026" s="58"/>
      <c r="M1026" s="59" t="str">
        <f>ifna(IMAGE("https://pokejungle.net/sprites/typeico/"&amp;lower(VLookup(V1026,Type!C:E, 2, 0)&amp;".png")),"")</f>
        <v/>
      </c>
      <c r="N1026" s="59" t="str">
        <f>ifna(IMAGE("https://pokejungle.net/sprites/typeico/"&amp;lower(VLookup(V1026,Type!C:E, 3, 0)&amp;".png")),"")</f>
        <v/>
      </c>
      <c r="O1026" s="60"/>
      <c r="P1026" s="60"/>
      <c r="Q1026" s="61" t="str">
        <f>ifna(VLookup(V1026, Dex!F:K, 3, 0),"")</f>
        <v>A018</v>
      </c>
      <c r="R1026" s="61" t="str">
        <f>ifna(VLookup(V1026, Dex!F:K, 4, 0),"")</f>
        <v/>
      </c>
      <c r="S1026" s="62" t="str">
        <f>ifna(VLookup(V1026, Dex!F:K, 5, 0),"")</f>
        <v/>
      </c>
      <c r="T1026" s="61" t="str">
        <f>ifna(VLookup(V1026, Dex!F:K, 6, 0),"")</f>
        <v>P248</v>
      </c>
      <c r="U1026" s="63" t="str">
        <f>ifna(VLookup(V1026, Dex!F:L, 7, 0),"")</f>
        <v/>
      </c>
      <c r="V1026" s="60" t="str">
        <f t="shared" si="1"/>
        <v>lurantis</v>
      </c>
    </row>
    <row r="1027" ht="31.5" customHeight="1">
      <c r="A1027" s="42">
        <v>1026.0</v>
      </c>
      <c r="B1027" s="42">
        <v>2.0</v>
      </c>
      <c r="C1027" s="42">
        <v>7.0</v>
      </c>
      <c r="D1027" s="42">
        <v>10.0</v>
      </c>
      <c r="E1027" s="42">
        <v>2.0</v>
      </c>
      <c r="F1027" s="42">
        <v>4.0</v>
      </c>
      <c r="G1027" s="43" t="str">
        <f>ifna(VLookup(V1027,Shiny!B:C, 2, 0),"")</f>
        <v/>
      </c>
      <c r="H1027" s="64" t="s">
        <v>940</v>
      </c>
      <c r="I1027" s="65">
        <v>755.0</v>
      </c>
      <c r="J1027" s="47">
        <f>IFNA(VLOOKUP(V1027,'Imported Index'!A:B,2,0),1)</f>
        <v>1</v>
      </c>
      <c r="K1027" s="44"/>
      <c r="L1027" s="44"/>
      <c r="M1027" s="48" t="str">
        <f>ifna(IMAGE("https://pokejungle.net/sprites/typeico/"&amp;lower(VLookup(V1027,Type!C:E, 2, 0)&amp;".png")),"")</f>
        <v/>
      </c>
      <c r="N1027" s="48" t="str">
        <f>ifna(IMAGE("https://pokejungle.net/sprites/typeico/"&amp;lower(VLookup(V1027,Type!C:E, 3, 0)&amp;".png")),"")</f>
        <v/>
      </c>
      <c r="O1027" s="66"/>
      <c r="P1027" s="66"/>
      <c r="Q1027" s="49">
        <f>ifna(VLookup(V1027, Dex!F:K, 3, 0),"")</f>
        <v>340</v>
      </c>
      <c r="R1027" s="49" t="str">
        <f>ifna(VLookup(V1027, Dex!F:K, 4, 0),"")</f>
        <v/>
      </c>
      <c r="S1027" s="50" t="str">
        <f>ifna(VLookup(V1027, Dex!F:K, 5, 0),"")</f>
        <v/>
      </c>
      <c r="T1027" s="49" t="str">
        <f>ifna(VLookup(V1027, Dex!F:K, 6, 0),"")</f>
        <v/>
      </c>
      <c r="U1027" s="51" t="str">
        <f>ifna(VLookup(V1027, Dex!F:L, 7, 0),"")</f>
        <v/>
      </c>
      <c r="V1027" s="66" t="str">
        <f t="shared" si="1"/>
        <v>morelull</v>
      </c>
    </row>
    <row r="1028" ht="31.5" customHeight="1">
      <c r="A1028" s="52">
        <v>1027.0</v>
      </c>
      <c r="B1028" s="52">
        <v>2.0</v>
      </c>
      <c r="C1028" s="52">
        <v>7.0</v>
      </c>
      <c r="D1028" s="52">
        <v>11.0</v>
      </c>
      <c r="E1028" s="52">
        <v>2.0</v>
      </c>
      <c r="F1028" s="52">
        <v>5.0</v>
      </c>
      <c r="G1028" s="53" t="str">
        <f>ifna(VLookup(V1028,Shiny!B:C, 2, 0),"")</f>
        <v/>
      </c>
      <c r="H1028" s="54" t="s">
        <v>941</v>
      </c>
      <c r="I1028" s="55">
        <v>756.0</v>
      </c>
      <c r="J1028" s="56">
        <f>IFNA(VLOOKUP(V1028,'Imported Index'!A:B,2,0),1)</f>
        <v>1</v>
      </c>
      <c r="K1028" s="58"/>
      <c r="L1028" s="58"/>
      <c r="M1028" s="59" t="str">
        <f>ifna(IMAGE("https://pokejungle.net/sprites/typeico/"&amp;lower(VLookup(V1028,Type!C:E, 2, 0)&amp;".png")),"")</f>
        <v/>
      </c>
      <c r="N1028" s="59" t="str">
        <f>ifna(IMAGE("https://pokejungle.net/sprites/typeico/"&amp;lower(VLookup(V1028,Type!C:E, 3, 0)&amp;".png")),"")</f>
        <v/>
      </c>
      <c r="O1028" s="60"/>
      <c r="P1028" s="60"/>
      <c r="Q1028" s="61">
        <f>ifna(VLookup(V1028, Dex!F:K, 3, 0),"")</f>
        <v>341</v>
      </c>
      <c r="R1028" s="61" t="str">
        <f>ifna(VLookup(V1028, Dex!F:K, 4, 0),"")</f>
        <v/>
      </c>
      <c r="S1028" s="62" t="str">
        <f>ifna(VLookup(V1028, Dex!F:K, 5, 0),"")</f>
        <v/>
      </c>
      <c r="T1028" s="61" t="str">
        <f>ifna(VLookup(V1028, Dex!F:K, 6, 0),"")</f>
        <v/>
      </c>
      <c r="U1028" s="63" t="str">
        <f>ifna(VLookup(V1028, Dex!F:L, 7, 0),"")</f>
        <v/>
      </c>
      <c r="V1028" s="60" t="str">
        <f t="shared" si="1"/>
        <v>shiinotic</v>
      </c>
    </row>
    <row r="1029" ht="31.5" customHeight="1">
      <c r="A1029" s="42">
        <v>1028.0</v>
      </c>
      <c r="B1029" s="42">
        <v>2.0</v>
      </c>
      <c r="C1029" s="42">
        <v>7.0</v>
      </c>
      <c r="D1029" s="42">
        <v>12.0</v>
      </c>
      <c r="E1029" s="42">
        <v>2.0</v>
      </c>
      <c r="F1029" s="42">
        <v>6.0</v>
      </c>
      <c r="G1029" s="43" t="str">
        <f>ifna(VLookup(V1029,Shiny!B:C, 2, 0),"")</f>
        <v/>
      </c>
      <c r="H1029" s="64" t="s">
        <v>942</v>
      </c>
      <c r="I1029" s="65">
        <v>757.0</v>
      </c>
      <c r="J1029" s="47">
        <f>IFNA(VLOOKUP(V1029,'Imported Index'!A:B,2,0),1)</f>
        <v>1</v>
      </c>
      <c r="K1029" s="69"/>
      <c r="L1029" s="44"/>
      <c r="M1029" s="48" t="str">
        <f>ifna(IMAGE("https://pokejungle.net/sprites/typeico/"&amp;lower(VLookup(V1029,Type!C:E, 2, 0)&amp;".png")),"")</f>
        <v/>
      </c>
      <c r="N1029" s="48" t="str">
        <f>ifna(IMAGE("https://pokejungle.net/sprites/typeico/"&amp;lower(VLookup(V1029,Type!C:E, 3, 0)&amp;".png")),"")</f>
        <v/>
      </c>
      <c r="O1029" s="66"/>
      <c r="P1029" s="66"/>
      <c r="Q1029" s="49">
        <f>ifna(VLookup(V1029, Dex!F:K, 3, 0),"")</f>
        <v>244</v>
      </c>
      <c r="R1029" s="49" t="str">
        <f>ifna(VLookup(V1029, Dex!F:K, 4, 0),"")</f>
        <v/>
      </c>
      <c r="S1029" s="50" t="str">
        <f>ifna(VLookup(V1029, Dex!F:K, 5, 0),"")</f>
        <v/>
      </c>
      <c r="T1029" s="49" t="str">
        <f>ifna(VLookup(V1029, Dex!F:K, 6, 0),"")</f>
        <v>P120</v>
      </c>
      <c r="U1029" s="51" t="str">
        <f>ifna(VLookup(V1029, Dex!F:L, 7, 0),"")</f>
        <v/>
      </c>
      <c r="V1029" s="66" t="str">
        <f t="shared" si="1"/>
        <v>salandit</v>
      </c>
    </row>
    <row r="1030" ht="31.5" customHeight="1">
      <c r="A1030" s="52">
        <v>1029.0</v>
      </c>
      <c r="B1030" s="52">
        <v>2.0</v>
      </c>
      <c r="C1030" s="52">
        <v>7.0</v>
      </c>
      <c r="D1030" s="52">
        <v>13.0</v>
      </c>
      <c r="E1030" s="52">
        <v>3.0</v>
      </c>
      <c r="F1030" s="52">
        <v>1.0</v>
      </c>
      <c r="G1030" s="53" t="str">
        <f>ifna(VLookup(V1030,Shiny!B:C, 2, 0),"")</f>
        <v/>
      </c>
      <c r="H1030" s="54" t="s">
        <v>943</v>
      </c>
      <c r="I1030" s="55">
        <v>758.0</v>
      </c>
      <c r="J1030" s="56">
        <f>IFNA(VLOOKUP(V1030,'Imported Index'!A:B,2,0),1)</f>
        <v>1</v>
      </c>
      <c r="K1030" s="68"/>
      <c r="L1030" s="58"/>
      <c r="M1030" s="59" t="str">
        <f>ifna(IMAGE("https://pokejungle.net/sprites/typeico/"&amp;lower(VLookup(V1030,Type!C:E, 2, 0)&amp;".png")),"")</f>
        <v/>
      </c>
      <c r="N1030" s="59" t="str">
        <f>ifna(IMAGE("https://pokejungle.net/sprites/typeico/"&amp;lower(VLookup(V1030,Type!C:E, 3, 0)&amp;".png")),"")</f>
        <v/>
      </c>
      <c r="O1030" s="60"/>
      <c r="P1030" s="60"/>
      <c r="Q1030" s="61">
        <f>ifna(VLookup(V1030, Dex!F:K, 3, 0),"")</f>
        <v>245</v>
      </c>
      <c r="R1030" s="61" t="str">
        <f>ifna(VLookup(V1030, Dex!F:K, 4, 0),"")</f>
        <v/>
      </c>
      <c r="S1030" s="62" t="str">
        <f>ifna(VLookup(V1030, Dex!F:K, 5, 0),"")</f>
        <v/>
      </c>
      <c r="T1030" s="61" t="str">
        <f>ifna(VLookup(V1030, Dex!F:K, 6, 0),"")</f>
        <v>P121</v>
      </c>
      <c r="U1030" s="63" t="str">
        <f>ifna(VLookup(V1030, Dex!F:L, 7, 0),"")</f>
        <v/>
      </c>
      <c r="V1030" s="60" t="str">
        <f t="shared" si="1"/>
        <v>salazzle</v>
      </c>
    </row>
    <row r="1031" ht="31.5" customHeight="1">
      <c r="A1031" s="42">
        <v>1030.0</v>
      </c>
      <c r="B1031" s="42">
        <v>2.0</v>
      </c>
      <c r="C1031" s="42">
        <v>7.0</v>
      </c>
      <c r="D1031" s="42">
        <v>14.0</v>
      </c>
      <c r="E1031" s="42">
        <v>3.0</v>
      </c>
      <c r="F1031" s="42">
        <v>2.0</v>
      </c>
      <c r="G1031" s="43" t="str">
        <f>ifna(VLookup(V1031,Shiny!B:C, 2, 0),"")</f>
        <v/>
      </c>
      <c r="H1031" s="64" t="s">
        <v>944</v>
      </c>
      <c r="I1031" s="65">
        <v>759.0</v>
      </c>
      <c r="J1031" s="47">
        <f>IFNA(VLOOKUP(V1031,'Imported Index'!A:B,2,0),1)</f>
        <v>1</v>
      </c>
      <c r="K1031" s="44"/>
      <c r="L1031" s="44"/>
      <c r="M1031" s="48" t="str">
        <f>ifna(IMAGE("https://pokejungle.net/sprites/typeico/"&amp;lower(VLookup(V1031,Type!C:E, 2, 0)&amp;".png")),"")</f>
        <v/>
      </c>
      <c r="N1031" s="48" t="str">
        <f>ifna(IMAGE("https://pokejungle.net/sprites/typeico/"&amp;lower(VLookup(V1031,Type!C:E, 3, 0)&amp;".png")),"")</f>
        <v/>
      </c>
      <c r="O1031" s="66"/>
      <c r="P1031" s="66"/>
      <c r="Q1031" s="49">
        <f>ifna(VLookup(V1031, Dex!F:K, 3, 0),"")</f>
        <v>94</v>
      </c>
      <c r="R1031" s="49" t="str">
        <f>ifna(VLookup(V1031, Dex!F:K, 4, 0),"")</f>
        <v/>
      </c>
      <c r="S1031" s="50" t="str">
        <f>ifna(VLookup(V1031, Dex!F:K, 5, 0),"")</f>
        <v/>
      </c>
      <c r="T1031" s="49" t="str">
        <f>ifna(VLookup(V1031, Dex!F:K, 6, 0),"")</f>
        <v/>
      </c>
      <c r="U1031" s="51" t="str">
        <f>ifna(VLookup(V1031, Dex!F:L, 7, 0),"")</f>
        <v/>
      </c>
      <c r="V1031" s="66" t="str">
        <f t="shared" si="1"/>
        <v>stufful</v>
      </c>
    </row>
    <row r="1032" ht="31.5" customHeight="1">
      <c r="A1032" s="52">
        <v>1031.0</v>
      </c>
      <c r="B1032" s="52">
        <v>2.0</v>
      </c>
      <c r="C1032" s="52">
        <v>7.0</v>
      </c>
      <c r="D1032" s="52">
        <v>15.0</v>
      </c>
      <c r="E1032" s="52">
        <v>3.0</v>
      </c>
      <c r="F1032" s="52">
        <v>3.0</v>
      </c>
      <c r="G1032" s="53" t="str">
        <f>ifna(VLookup(V1032,Shiny!B:C, 2, 0),"")</f>
        <v/>
      </c>
      <c r="H1032" s="54" t="s">
        <v>945</v>
      </c>
      <c r="I1032" s="55">
        <v>760.0</v>
      </c>
      <c r="J1032" s="56">
        <f>IFNA(VLOOKUP(V1032,'Imported Index'!A:B,2,0),1)</f>
        <v>1</v>
      </c>
      <c r="K1032" s="58"/>
      <c r="L1032" s="58"/>
      <c r="M1032" s="59" t="str">
        <f>ifna(IMAGE("https://pokejungle.net/sprites/typeico/"&amp;lower(VLookup(V1032,Type!C:E, 2, 0)&amp;".png")),"")</f>
        <v/>
      </c>
      <c r="N1032" s="59" t="str">
        <f>ifna(IMAGE("https://pokejungle.net/sprites/typeico/"&amp;lower(VLookup(V1032,Type!C:E, 3, 0)&amp;".png")),"")</f>
        <v/>
      </c>
      <c r="O1032" s="60"/>
      <c r="P1032" s="60"/>
      <c r="Q1032" s="61">
        <f>ifna(VLookup(V1032, Dex!F:K, 3, 0),"")</f>
        <v>95</v>
      </c>
      <c r="R1032" s="61" t="str">
        <f>ifna(VLookup(V1032, Dex!F:K, 4, 0),"")</f>
        <v/>
      </c>
      <c r="S1032" s="62" t="str">
        <f>ifna(VLookup(V1032, Dex!F:K, 5, 0),"")</f>
        <v/>
      </c>
      <c r="T1032" s="61" t="str">
        <f>ifna(VLookup(V1032, Dex!F:K, 6, 0),"")</f>
        <v/>
      </c>
      <c r="U1032" s="63" t="str">
        <f>ifna(VLookup(V1032, Dex!F:L, 7, 0),"")</f>
        <v/>
      </c>
      <c r="V1032" s="60" t="str">
        <f t="shared" si="1"/>
        <v>bewear</v>
      </c>
    </row>
    <row r="1033" ht="31.5" customHeight="1">
      <c r="A1033" s="42">
        <v>1032.0</v>
      </c>
      <c r="B1033" s="42">
        <v>2.0</v>
      </c>
      <c r="C1033" s="42">
        <v>7.0</v>
      </c>
      <c r="D1033" s="42">
        <v>16.0</v>
      </c>
      <c r="E1033" s="42">
        <v>3.0</v>
      </c>
      <c r="F1033" s="42">
        <v>4.0</v>
      </c>
      <c r="G1033" s="43" t="str">
        <f>ifna(VLookup(V1033,Shiny!B:C, 2, 0),"")</f>
        <v/>
      </c>
      <c r="H1033" s="64" t="s">
        <v>946</v>
      </c>
      <c r="I1033" s="65">
        <v>761.0</v>
      </c>
      <c r="J1033" s="47">
        <f>IFNA(VLOOKUP(V1033,'Imported Index'!A:B,2,0),1)</f>
        <v>1</v>
      </c>
      <c r="K1033" s="69"/>
      <c r="L1033" s="44"/>
      <c r="M1033" s="48" t="str">
        <f>ifna(IMAGE("https://pokejungle.net/sprites/typeico/"&amp;lower(VLookup(V1033,Type!C:E, 2, 0)&amp;".png")),"")</f>
        <v/>
      </c>
      <c r="N1033" s="48" t="str">
        <f>ifna(IMAGE("https://pokejungle.net/sprites/typeico/"&amp;lower(VLookup(V1033,Type!C:E, 3, 0)&amp;".png")),"")</f>
        <v/>
      </c>
      <c r="O1033" s="66"/>
      <c r="P1033" s="66"/>
      <c r="Q1033" s="49">
        <f>ifna(VLookup(V1033, Dex!F:K, 3, 0),"")</f>
        <v>52</v>
      </c>
      <c r="R1033" s="49" t="str">
        <f>ifna(VLookup(V1033, Dex!F:K, 4, 0),"")</f>
        <v/>
      </c>
      <c r="S1033" s="50" t="str">
        <f>ifna(VLookup(V1033, Dex!F:K, 5, 0),"")</f>
        <v/>
      </c>
      <c r="T1033" s="49" t="str">
        <f>ifna(VLookup(V1033, Dex!F:K, 6, 0),"")</f>
        <v>P081</v>
      </c>
      <c r="U1033" s="51" t="str">
        <f>ifna(VLookup(V1033, Dex!F:L, 7, 0),"")</f>
        <v/>
      </c>
      <c r="V1033" s="66" t="str">
        <f t="shared" si="1"/>
        <v>bounsweet</v>
      </c>
    </row>
    <row r="1034" ht="31.5" customHeight="1">
      <c r="A1034" s="52">
        <v>1033.0</v>
      </c>
      <c r="B1034" s="52">
        <v>2.0</v>
      </c>
      <c r="C1034" s="52">
        <v>7.0</v>
      </c>
      <c r="D1034" s="52">
        <v>17.0</v>
      </c>
      <c r="E1034" s="52">
        <v>3.0</v>
      </c>
      <c r="F1034" s="52">
        <v>5.0</v>
      </c>
      <c r="G1034" s="53" t="str">
        <f>ifna(VLookup(V1034,Shiny!B:C, 2, 0),"")</f>
        <v/>
      </c>
      <c r="H1034" s="54" t="s">
        <v>947</v>
      </c>
      <c r="I1034" s="55">
        <v>762.0</v>
      </c>
      <c r="J1034" s="56">
        <f>IFNA(VLOOKUP(V1034,'Imported Index'!A:B,2,0),1)</f>
        <v>1</v>
      </c>
      <c r="K1034" s="68"/>
      <c r="L1034" s="58"/>
      <c r="M1034" s="59" t="str">
        <f>ifna(IMAGE("https://pokejungle.net/sprites/typeico/"&amp;lower(VLookup(V1034,Type!C:E, 2, 0)&amp;".png")),"")</f>
        <v/>
      </c>
      <c r="N1034" s="59" t="str">
        <f>ifna(IMAGE("https://pokejungle.net/sprites/typeico/"&amp;lower(VLookup(V1034,Type!C:E, 3, 0)&amp;".png")),"")</f>
        <v/>
      </c>
      <c r="O1034" s="60"/>
      <c r="P1034" s="60"/>
      <c r="Q1034" s="61">
        <f>ifna(VLookup(V1034, Dex!F:K, 3, 0),"")</f>
        <v>53</v>
      </c>
      <c r="R1034" s="61" t="str">
        <f>ifna(VLookup(V1034, Dex!F:K, 4, 0),"")</f>
        <v/>
      </c>
      <c r="S1034" s="62" t="str">
        <f>ifna(VLookup(V1034, Dex!F:K, 5, 0),"")</f>
        <v/>
      </c>
      <c r="T1034" s="61" t="str">
        <f>ifna(VLookup(V1034, Dex!F:K, 6, 0),"")</f>
        <v>P082</v>
      </c>
      <c r="U1034" s="63" t="str">
        <f>ifna(VLookup(V1034, Dex!F:L, 7, 0),"")</f>
        <v/>
      </c>
      <c r="V1034" s="60" t="str">
        <f t="shared" si="1"/>
        <v>steenee</v>
      </c>
    </row>
    <row r="1035" ht="31.5" customHeight="1">
      <c r="A1035" s="42">
        <v>1034.0</v>
      </c>
      <c r="B1035" s="42">
        <v>2.0</v>
      </c>
      <c r="C1035" s="42">
        <v>7.0</v>
      </c>
      <c r="D1035" s="42">
        <v>18.0</v>
      </c>
      <c r="E1035" s="42">
        <v>3.0</v>
      </c>
      <c r="F1035" s="42">
        <v>6.0</v>
      </c>
      <c r="G1035" s="43" t="str">
        <f>ifna(VLookup(V1035,Shiny!B:C, 2, 0),"")</f>
        <v/>
      </c>
      <c r="H1035" s="64" t="s">
        <v>948</v>
      </c>
      <c r="I1035" s="65">
        <v>763.0</v>
      </c>
      <c r="J1035" s="47">
        <f>IFNA(VLOOKUP(V1035,'Imported Index'!A:B,2,0),1)</f>
        <v>1</v>
      </c>
      <c r="K1035" s="69"/>
      <c r="L1035" s="44"/>
      <c r="M1035" s="48" t="str">
        <f>ifna(IMAGE("https://pokejungle.net/sprites/typeico/"&amp;lower(VLookup(V1035,Type!C:E, 2, 0)&amp;".png")),"")</f>
        <v/>
      </c>
      <c r="N1035" s="48" t="str">
        <f>ifna(IMAGE("https://pokejungle.net/sprites/typeico/"&amp;lower(VLookup(V1035,Type!C:E, 3, 0)&amp;".png")),"")</f>
        <v/>
      </c>
      <c r="O1035" s="66"/>
      <c r="P1035" s="66"/>
      <c r="Q1035" s="49">
        <f>ifna(VLookup(V1035, Dex!F:K, 3, 0),"")</f>
        <v>54</v>
      </c>
      <c r="R1035" s="49" t="str">
        <f>ifna(VLookup(V1035, Dex!F:K, 4, 0),"")</f>
        <v/>
      </c>
      <c r="S1035" s="50" t="str">
        <f>ifna(VLookup(V1035, Dex!F:K, 5, 0),"")</f>
        <v/>
      </c>
      <c r="T1035" s="49" t="str">
        <f>ifna(VLookup(V1035, Dex!F:K, 6, 0),"")</f>
        <v>P083</v>
      </c>
      <c r="U1035" s="51" t="str">
        <f>ifna(VLookup(V1035, Dex!F:L, 7, 0),"")</f>
        <v/>
      </c>
      <c r="V1035" s="66" t="str">
        <f t="shared" si="1"/>
        <v>tsareena</v>
      </c>
    </row>
    <row r="1036" ht="31.5" customHeight="1">
      <c r="A1036" s="52">
        <v>1035.0</v>
      </c>
      <c r="B1036" s="52">
        <v>2.0</v>
      </c>
      <c r="C1036" s="52">
        <v>7.0</v>
      </c>
      <c r="D1036" s="52">
        <v>19.0</v>
      </c>
      <c r="E1036" s="52">
        <v>4.0</v>
      </c>
      <c r="F1036" s="52">
        <v>1.0</v>
      </c>
      <c r="G1036" s="53" t="str">
        <f>ifna(VLookup(V1036,Shiny!B:C, 2, 0),"")</f>
        <v/>
      </c>
      <c r="H1036" s="54" t="s">
        <v>949</v>
      </c>
      <c r="I1036" s="55">
        <v>764.0</v>
      </c>
      <c r="J1036" s="56">
        <f>IFNA(VLOOKUP(V1036,'Imported Index'!A:B,2,0),1)</f>
        <v>1</v>
      </c>
      <c r="K1036" s="58"/>
      <c r="L1036" s="58"/>
      <c r="M1036" s="59" t="str">
        <f>ifna(IMAGE("https://pokejungle.net/sprites/typeico/"&amp;lower(VLookup(V1036,Type!C:E, 2, 0)&amp;".png")),"")</f>
        <v/>
      </c>
      <c r="N1036" s="59" t="str">
        <f>ifna(IMAGE("https://pokejungle.net/sprites/typeico/"&amp;lower(VLookup(V1036,Type!C:E, 3, 0)&amp;".png")),"")</f>
        <v/>
      </c>
      <c r="O1036" s="60"/>
      <c r="P1036" s="60"/>
      <c r="Q1036" s="61" t="str">
        <f>ifna(VLookup(V1036, Dex!F:K, 3, 0),"")</f>
        <v>A079</v>
      </c>
      <c r="R1036" s="61" t="str">
        <f>ifna(VLookup(V1036, Dex!F:K, 4, 0),"")</f>
        <v/>
      </c>
      <c r="S1036" s="62" t="str">
        <f>ifna(VLookup(V1036, Dex!F:K, 5, 0),"")</f>
        <v/>
      </c>
      <c r="T1036" s="61" t="str">
        <f>ifna(VLookup(V1036, Dex!F:K, 6, 0),"")</f>
        <v>B058</v>
      </c>
      <c r="U1036" s="63" t="str">
        <f>ifna(VLookup(V1036, Dex!F:L, 7, 0),"")</f>
        <v/>
      </c>
      <c r="V1036" s="60" t="str">
        <f t="shared" si="1"/>
        <v>comfey</v>
      </c>
    </row>
    <row r="1037" ht="31.5" customHeight="1">
      <c r="A1037" s="42">
        <v>1036.0</v>
      </c>
      <c r="B1037" s="42">
        <v>2.0</v>
      </c>
      <c r="C1037" s="42">
        <v>7.0</v>
      </c>
      <c r="D1037" s="42">
        <v>20.0</v>
      </c>
      <c r="E1037" s="42">
        <v>4.0</v>
      </c>
      <c r="F1037" s="42">
        <v>2.0</v>
      </c>
      <c r="G1037" s="43" t="str">
        <f>ifna(VLookup(V1037,Shiny!B:C, 2, 0),"")</f>
        <v/>
      </c>
      <c r="H1037" s="64" t="s">
        <v>950</v>
      </c>
      <c r="I1037" s="65">
        <v>765.0</v>
      </c>
      <c r="J1037" s="47">
        <f>IFNA(VLOOKUP(V1037,'Imported Index'!A:B,2,0),1)</f>
        <v>1</v>
      </c>
      <c r="K1037" s="69"/>
      <c r="L1037" s="44"/>
      <c r="M1037" s="48" t="str">
        <f>ifna(IMAGE("https://pokejungle.net/sprites/typeico/"&amp;lower(VLookup(V1037,Type!C:E, 2, 0)&amp;".png")),"")</f>
        <v/>
      </c>
      <c r="N1037" s="48" t="str">
        <f>ifna(IMAGE("https://pokejungle.net/sprites/typeico/"&amp;lower(VLookup(V1037,Type!C:E, 3, 0)&amp;".png")),"")</f>
        <v/>
      </c>
      <c r="O1037" s="66"/>
      <c r="P1037" s="66"/>
      <c r="Q1037" s="49">
        <f>ifna(VLookup(V1037, Dex!F:K, 3, 0),"")</f>
        <v>342</v>
      </c>
      <c r="R1037" s="49" t="str">
        <f>ifna(VLookup(V1037, Dex!F:K, 4, 0),"")</f>
        <v/>
      </c>
      <c r="S1037" s="50" t="str">
        <f>ifna(VLookup(V1037, Dex!F:K, 5, 0),"")</f>
        <v/>
      </c>
      <c r="T1037" s="49" t="str">
        <f>ifna(VLookup(V1037, Dex!F:K, 6, 0),"")</f>
        <v>P313</v>
      </c>
      <c r="U1037" s="51" t="str">
        <f>ifna(VLookup(V1037, Dex!F:L, 7, 0),"")</f>
        <v/>
      </c>
      <c r="V1037" s="66" t="str">
        <f t="shared" si="1"/>
        <v>oranguru</v>
      </c>
    </row>
    <row r="1038" ht="31.5" customHeight="1">
      <c r="A1038" s="52">
        <v>1037.0</v>
      </c>
      <c r="B1038" s="52">
        <v>2.0</v>
      </c>
      <c r="C1038" s="52">
        <v>7.0</v>
      </c>
      <c r="D1038" s="52">
        <v>21.0</v>
      </c>
      <c r="E1038" s="52">
        <v>4.0</v>
      </c>
      <c r="F1038" s="52">
        <v>3.0</v>
      </c>
      <c r="G1038" s="53" t="str">
        <f>ifna(VLookup(V1038,Shiny!B:C, 2, 0),"")</f>
        <v/>
      </c>
      <c r="H1038" s="54" t="s">
        <v>951</v>
      </c>
      <c r="I1038" s="55">
        <v>765.0</v>
      </c>
      <c r="J1038" s="56">
        <f>IFNA(VLOOKUP(V1038,'Imported Index'!A:B,2,0),1)</f>
        <v>1</v>
      </c>
      <c r="K1038" s="68"/>
      <c r="L1038" s="58"/>
      <c r="M1038" s="59" t="str">
        <f>ifna(IMAGE("https://pokejungle.net/sprites/typeico/"&amp;lower(VLookup(V1038,Type!C:E, 2, 0)&amp;".png")),"")</f>
        <v/>
      </c>
      <c r="N1038" s="59" t="str">
        <f>ifna(IMAGE("https://pokejungle.net/sprites/typeico/"&amp;lower(VLookup(V1038,Type!C:E, 3, 0)&amp;".png")),"")</f>
        <v/>
      </c>
      <c r="O1038" s="60"/>
      <c r="P1038" s="60"/>
      <c r="Q1038" s="61">
        <f>ifna(VLookup(V1038, Dex!F:K, 3, 0),"")</f>
        <v>343</v>
      </c>
      <c r="R1038" s="61" t="str">
        <f>ifna(VLookup(V1038, Dex!F:K, 4, 0),"")</f>
        <v/>
      </c>
      <c r="S1038" s="62" t="str">
        <f>ifna(VLookup(V1038, Dex!F:K, 5, 0),"")</f>
        <v/>
      </c>
      <c r="T1038" s="61" t="str">
        <f>ifna(VLookup(V1038, Dex!F:K, 6, 0),"")</f>
        <v>P314</v>
      </c>
      <c r="U1038" s="63" t="str">
        <f>ifna(VLookup(V1038, Dex!F:L, 7, 0),"")</f>
        <v/>
      </c>
      <c r="V1038" s="60" t="str">
        <f t="shared" si="1"/>
        <v>passimian</v>
      </c>
    </row>
    <row r="1039" ht="31.5" customHeight="1">
      <c r="A1039" s="42">
        <v>1038.0</v>
      </c>
      <c r="B1039" s="42">
        <v>2.0</v>
      </c>
      <c r="C1039" s="42">
        <v>7.0</v>
      </c>
      <c r="D1039" s="42">
        <v>22.0</v>
      </c>
      <c r="E1039" s="42">
        <v>4.0</v>
      </c>
      <c r="F1039" s="42">
        <v>4.0</v>
      </c>
      <c r="G1039" s="43" t="str">
        <f>ifna(VLookup(V1039,Shiny!B:C, 2, 0),"")</f>
        <v/>
      </c>
      <c r="H1039" s="64" t="s">
        <v>952</v>
      </c>
      <c r="I1039" s="65">
        <v>767.0</v>
      </c>
      <c r="J1039" s="47">
        <f>IFNA(VLOOKUP(V1039,'Imported Index'!A:B,2,0),1)</f>
        <v>1</v>
      </c>
      <c r="K1039" s="44"/>
      <c r="L1039" s="44"/>
      <c r="M1039" s="48" t="str">
        <f>ifna(IMAGE("https://pokejungle.net/sprites/typeico/"&amp;lower(VLookup(V1039,Type!C:E, 2, 0)&amp;".png")),"")</f>
        <v/>
      </c>
      <c r="N1039" s="48" t="str">
        <f>ifna(IMAGE("https://pokejungle.net/sprites/typeico/"&amp;lower(VLookup(V1039,Type!C:E, 3, 0)&amp;".png")),"")</f>
        <v/>
      </c>
      <c r="O1039" s="66"/>
      <c r="P1039" s="66"/>
      <c r="Q1039" s="49">
        <f>ifna(VLookup(V1039, Dex!F:K, 3, 0),"")</f>
        <v>232</v>
      </c>
      <c r="R1039" s="49" t="str">
        <f>ifna(VLookup(V1039, Dex!F:K, 4, 0),"")</f>
        <v/>
      </c>
      <c r="S1039" s="50" t="str">
        <f>ifna(VLookup(V1039, Dex!F:K, 5, 0),"")</f>
        <v/>
      </c>
      <c r="T1039" s="49" t="str">
        <f>ifna(VLookup(V1039, Dex!F:K, 6, 0),"")</f>
        <v/>
      </c>
      <c r="U1039" s="51" t="str">
        <f>ifna(VLookup(V1039, Dex!F:L, 7, 0),"")</f>
        <v>H062</v>
      </c>
      <c r="V1039" s="66" t="str">
        <f t="shared" si="1"/>
        <v>wimpod</v>
      </c>
    </row>
    <row r="1040" ht="31.5" customHeight="1">
      <c r="A1040" s="52">
        <v>1039.0</v>
      </c>
      <c r="B1040" s="52">
        <v>2.0</v>
      </c>
      <c r="C1040" s="52">
        <v>7.0</v>
      </c>
      <c r="D1040" s="52">
        <v>23.0</v>
      </c>
      <c r="E1040" s="52">
        <v>4.0</v>
      </c>
      <c r="F1040" s="52">
        <v>5.0</v>
      </c>
      <c r="G1040" s="53" t="str">
        <f>ifna(VLookup(V1040,Shiny!B:C, 2, 0),"")</f>
        <v/>
      </c>
      <c r="H1040" s="54" t="s">
        <v>953</v>
      </c>
      <c r="I1040" s="55">
        <v>768.0</v>
      </c>
      <c r="J1040" s="56">
        <f>IFNA(VLOOKUP(V1040,'Imported Index'!A:B,2,0),1)</f>
        <v>1</v>
      </c>
      <c r="K1040" s="58"/>
      <c r="L1040" s="58"/>
      <c r="M1040" s="59" t="str">
        <f>ifna(IMAGE("https://pokejungle.net/sprites/typeico/"&amp;lower(VLookup(V1040,Type!C:E, 2, 0)&amp;".png")),"")</f>
        <v/>
      </c>
      <c r="N1040" s="59" t="str">
        <f>ifna(IMAGE("https://pokejungle.net/sprites/typeico/"&amp;lower(VLookup(V1040,Type!C:E, 3, 0)&amp;".png")),"")</f>
        <v/>
      </c>
      <c r="O1040" s="60"/>
      <c r="P1040" s="60"/>
      <c r="Q1040" s="61">
        <f>ifna(VLookup(V1040, Dex!F:K, 3, 0),"")</f>
        <v>233</v>
      </c>
      <c r="R1040" s="61" t="str">
        <f>ifna(VLookup(V1040, Dex!F:K, 4, 0),"")</f>
        <v/>
      </c>
      <c r="S1040" s="62" t="str">
        <f>ifna(VLookup(V1040, Dex!F:K, 5, 0),"")</f>
        <v/>
      </c>
      <c r="T1040" s="61" t="str">
        <f>ifna(VLookup(V1040, Dex!F:K, 6, 0),"")</f>
        <v/>
      </c>
      <c r="U1040" s="63" t="str">
        <f>ifna(VLookup(V1040, Dex!F:L, 7, 0),"")</f>
        <v>H063</v>
      </c>
      <c r="V1040" s="60" t="str">
        <f t="shared" si="1"/>
        <v>golisopod</v>
      </c>
    </row>
    <row r="1041" ht="31.5" customHeight="1">
      <c r="A1041" s="42">
        <v>1040.0</v>
      </c>
      <c r="B1041" s="42">
        <v>2.0</v>
      </c>
      <c r="C1041" s="42">
        <v>7.0</v>
      </c>
      <c r="D1041" s="42">
        <v>24.0</v>
      </c>
      <c r="E1041" s="42">
        <v>4.0</v>
      </c>
      <c r="F1041" s="42">
        <v>6.0</v>
      </c>
      <c r="G1041" s="43" t="str">
        <f>ifna(VLookup(V1041,Shiny!B:C, 2, 0),"")</f>
        <v/>
      </c>
      <c r="H1041" s="64" t="s">
        <v>954</v>
      </c>
      <c r="I1041" s="65">
        <v>769.0</v>
      </c>
      <c r="J1041" s="47">
        <f>IFNA(VLOOKUP(V1041,'Imported Index'!A:B,2,0),1)</f>
        <v>1</v>
      </c>
      <c r="K1041" s="69"/>
      <c r="L1041" s="44"/>
      <c r="M1041" s="48" t="str">
        <f>ifna(IMAGE("https://pokejungle.net/sprites/typeico/"&amp;lower(VLookup(V1041,Type!C:E, 2, 0)&amp;".png")),"")</f>
        <v/>
      </c>
      <c r="N1041" s="48" t="str">
        <f>ifna(IMAGE("https://pokejungle.net/sprites/typeico/"&amp;lower(VLookup(V1041,Type!C:E, 3, 0)&amp;".png")),"")</f>
        <v/>
      </c>
      <c r="O1041" s="66"/>
      <c r="P1041" s="66"/>
      <c r="Q1041" s="49" t="str">
        <f>ifna(VLookup(V1041, Dex!F:K, 3, 0),"")</f>
        <v>A133</v>
      </c>
      <c r="R1041" s="49" t="str">
        <f>ifna(VLookup(V1041, Dex!F:K, 4, 0),"")</f>
        <v/>
      </c>
      <c r="S1041" s="50" t="str">
        <f>ifna(VLookup(V1041, Dex!F:K, 5, 0),"")</f>
        <v/>
      </c>
      <c r="T1041" s="49" t="str">
        <f>ifna(VLookup(V1041, Dex!F:K, 6, 0),"")</f>
        <v>P322</v>
      </c>
      <c r="U1041" s="51" t="str">
        <f>ifna(VLookup(V1041, Dex!F:L, 7, 0),"")</f>
        <v>H025</v>
      </c>
      <c r="V1041" s="66" t="str">
        <f t="shared" si="1"/>
        <v>sandygast</v>
      </c>
    </row>
    <row r="1042" ht="31.5" customHeight="1">
      <c r="A1042" s="52">
        <v>1041.0</v>
      </c>
      <c r="B1042" s="52">
        <v>2.0</v>
      </c>
      <c r="C1042" s="52">
        <v>7.0</v>
      </c>
      <c r="D1042" s="52">
        <v>25.0</v>
      </c>
      <c r="E1042" s="52">
        <v>5.0</v>
      </c>
      <c r="F1042" s="52">
        <v>1.0</v>
      </c>
      <c r="G1042" s="53" t="str">
        <f>ifna(VLookup(V1042,Shiny!B:C, 2, 0),"")</f>
        <v/>
      </c>
      <c r="H1042" s="54" t="s">
        <v>955</v>
      </c>
      <c r="I1042" s="55">
        <v>770.0</v>
      </c>
      <c r="J1042" s="56">
        <f>IFNA(VLOOKUP(V1042,'Imported Index'!A:B,2,0),1)</f>
        <v>1</v>
      </c>
      <c r="K1042" s="68"/>
      <c r="L1042" s="58"/>
      <c r="M1042" s="59" t="str">
        <f>ifna(IMAGE("https://pokejungle.net/sprites/typeico/"&amp;lower(VLookup(V1042,Type!C:E, 2, 0)&amp;".png")),"")</f>
        <v/>
      </c>
      <c r="N1042" s="59" t="str">
        <f>ifna(IMAGE("https://pokejungle.net/sprites/typeico/"&amp;lower(VLookup(V1042,Type!C:E, 3, 0)&amp;".png")),"")</f>
        <v/>
      </c>
      <c r="O1042" s="60"/>
      <c r="P1042" s="60"/>
      <c r="Q1042" s="61" t="str">
        <f>ifna(VLookup(V1042, Dex!F:K, 3, 0),"")</f>
        <v>A134</v>
      </c>
      <c r="R1042" s="61" t="str">
        <f>ifna(VLookup(V1042, Dex!F:K, 4, 0),"")</f>
        <v/>
      </c>
      <c r="S1042" s="62" t="str">
        <f>ifna(VLookup(V1042, Dex!F:K, 5, 0),"")</f>
        <v/>
      </c>
      <c r="T1042" s="61" t="str">
        <f>ifna(VLookup(V1042, Dex!F:K, 6, 0),"")</f>
        <v>P323</v>
      </c>
      <c r="U1042" s="63" t="str">
        <f>ifna(VLookup(V1042, Dex!F:L, 7, 0),"")</f>
        <v>H026</v>
      </c>
      <c r="V1042" s="60" t="str">
        <f t="shared" si="1"/>
        <v>palossand</v>
      </c>
    </row>
    <row r="1043" ht="31.5" customHeight="1">
      <c r="A1043" s="42">
        <v>1042.0</v>
      </c>
      <c r="B1043" s="42">
        <v>2.0</v>
      </c>
      <c r="C1043" s="42">
        <v>7.0</v>
      </c>
      <c r="D1043" s="42">
        <v>26.0</v>
      </c>
      <c r="E1043" s="42">
        <v>5.0</v>
      </c>
      <c r="F1043" s="42">
        <v>2.0</v>
      </c>
      <c r="G1043" s="43" t="str">
        <f>ifna(VLookup(V1043,Shiny!B:C, 2, 0),"")</f>
        <v/>
      </c>
      <c r="H1043" s="64" t="s">
        <v>956</v>
      </c>
      <c r="I1043" s="65">
        <v>771.0</v>
      </c>
      <c r="J1043" s="47">
        <f>IFNA(VLOOKUP(V1043,'Imported Index'!A:B,2,0),1)</f>
        <v>1</v>
      </c>
      <c r="K1043" s="44"/>
      <c r="L1043" s="44"/>
      <c r="M1043" s="48" t="str">
        <f>ifna(IMAGE("https://pokejungle.net/sprites/typeico/"&amp;lower(VLookup(V1043,Type!C:E, 2, 0)&amp;".png")),"")</f>
        <v/>
      </c>
      <c r="N1043" s="48" t="str">
        <f>ifna(IMAGE("https://pokejungle.net/sprites/typeico/"&amp;lower(VLookup(V1043,Type!C:E, 3, 0)&amp;".png")),"")</f>
        <v/>
      </c>
      <c r="O1043" s="66"/>
      <c r="P1043" s="66"/>
      <c r="Q1043" s="49">
        <f>ifna(VLookup(V1043, Dex!F:K, 3, 0),"")</f>
        <v>156</v>
      </c>
      <c r="R1043" s="49" t="str">
        <f>ifna(VLookup(V1043, Dex!F:K, 4, 0),"")</f>
        <v/>
      </c>
      <c r="S1043" s="50" t="str">
        <f>ifna(VLookup(V1043, Dex!F:K, 5, 0),"")</f>
        <v/>
      </c>
      <c r="T1043" s="49" t="str">
        <f>ifna(VLookup(V1043, Dex!F:K, 6, 0),"")</f>
        <v/>
      </c>
      <c r="U1043" s="51" t="str">
        <f>ifna(VLookup(V1043, Dex!F:L, 7, 0),"")</f>
        <v/>
      </c>
      <c r="V1043" s="66" t="str">
        <f t="shared" si="1"/>
        <v>pyukumuku</v>
      </c>
    </row>
    <row r="1044" ht="31.5" customHeight="1">
      <c r="A1044" s="52">
        <v>1043.0</v>
      </c>
      <c r="B1044" s="52">
        <v>2.0</v>
      </c>
      <c r="C1044" s="52">
        <v>7.0</v>
      </c>
      <c r="D1044" s="52">
        <v>27.0</v>
      </c>
      <c r="E1044" s="52">
        <v>5.0</v>
      </c>
      <c r="F1044" s="52">
        <v>3.0</v>
      </c>
      <c r="G1044" s="53" t="str">
        <f>ifna(VLookup(V1044,Shiny!B:C, 2, 0),"")</f>
        <v/>
      </c>
      <c r="H1044" s="54" t="s">
        <v>957</v>
      </c>
      <c r="I1044" s="55">
        <v>772.0</v>
      </c>
      <c r="J1044" s="56">
        <f>IFNA(VLOOKUP(V1044,'Imported Index'!A:B,2,0),1)</f>
        <v>1</v>
      </c>
      <c r="K1044" s="58"/>
      <c r="L1044" s="58"/>
      <c r="M1044" s="59" t="str">
        <f>ifna(IMAGE("https://pokejungle.net/sprites/typeico/"&amp;lower(VLookup(V1044,Type!C:E, 2, 0)&amp;".png")),"")</f>
        <v/>
      </c>
      <c r="N1044" s="59" t="str">
        <f>ifna(IMAGE("https://pokejungle.net/sprites/typeico/"&amp;lower(VLookup(V1044,Type!C:E, 3, 0)&amp;".png")),"")</f>
        <v/>
      </c>
      <c r="O1044" s="60"/>
      <c r="P1044" s="60"/>
      <c r="Q1044" s="61" t="str">
        <f>ifna(VLookup(V1044, Dex!F:K, 3, 0),"")</f>
        <v/>
      </c>
      <c r="R1044" s="61" t="str">
        <f>ifna(VLookup(V1044, Dex!F:K, 4, 0),"")</f>
        <v/>
      </c>
      <c r="S1044" s="62" t="str">
        <f>ifna(VLookup(V1044, Dex!F:K, 5, 0),"")</f>
        <v/>
      </c>
      <c r="T1044" s="61" t="str">
        <f>ifna(VLookup(V1044, Dex!F:K, 6, 0),"")</f>
        <v/>
      </c>
      <c r="U1044" s="63" t="str">
        <f>ifna(VLookup(V1044, Dex!F:L, 7, 0),"")</f>
        <v/>
      </c>
      <c r="V1044" s="60" t="str">
        <f t="shared" si="1"/>
        <v>type: null</v>
      </c>
    </row>
    <row r="1045" ht="31.5" customHeight="1">
      <c r="A1045" s="42">
        <v>1044.0</v>
      </c>
      <c r="B1045" s="42">
        <v>2.0</v>
      </c>
      <c r="C1045" s="42">
        <v>7.0</v>
      </c>
      <c r="D1045" s="42">
        <v>28.0</v>
      </c>
      <c r="E1045" s="42">
        <v>5.0</v>
      </c>
      <c r="F1045" s="42">
        <v>4.0</v>
      </c>
      <c r="G1045" s="43" t="str">
        <f>ifna(VLookup(V1045,Shiny!B:C, 2, 0),"")</f>
        <v/>
      </c>
      <c r="H1045" s="64" t="s">
        <v>958</v>
      </c>
      <c r="I1045" s="65">
        <v>773.0</v>
      </c>
      <c r="J1045" s="47">
        <f>IFNA(VLOOKUP(V1045,'Imported Index'!A:B,2,0),1)</f>
        <v>1</v>
      </c>
      <c r="K1045" s="44"/>
      <c r="L1045" s="44"/>
      <c r="M1045" s="48" t="str">
        <f>ifna(IMAGE("https://pokejungle.net/sprites/typeico/"&amp;lower(VLookup(V1045,Type!C:E, 2, 0)&amp;".png")),"")</f>
        <v/>
      </c>
      <c r="N1045" s="48" t="str">
        <f>ifna(IMAGE("https://pokejungle.net/sprites/typeico/"&amp;lower(VLookup(V1045,Type!C:E, 3, 0)&amp;".png")),"")</f>
        <v/>
      </c>
      <c r="O1045" s="66"/>
      <c r="P1045" s="66"/>
      <c r="Q1045" s="49">
        <f>ifna(VLookup(V1045, Dex!F:K, 3, 0),"")</f>
        <v>382</v>
      </c>
      <c r="R1045" s="49" t="str">
        <f>ifna(VLookup(V1045, Dex!F:K, 4, 0),"")</f>
        <v/>
      </c>
      <c r="S1045" s="50" t="str">
        <f>ifna(VLookup(V1045, Dex!F:K, 5, 0),"")</f>
        <v/>
      </c>
      <c r="T1045" s="49" t="str">
        <f>ifna(VLookup(V1045, Dex!F:K, 6, 0),"")</f>
        <v/>
      </c>
      <c r="U1045" s="51" t="str">
        <f>ifna(VLookup(V1045, Dex!F:L, 7, 0),"")</f>
        <v/>
      </c>
      <c r="V1045" s="66" t="str">
        <f t="shared" si="1"/>
        <v>silvally</v>
      </c>
    </row>
    <row r="1046" ht="31.5" customHeight="1">
      <c r="A1046" s="52">
        <v>1045.0</v>
      </c>
      <c r="B1046" s="52">
        <v>2.0</v>
      </c>
      <c r="C1046" s="52">
        <v>7.0</v>
      </c>
      <c r="D1046" s="52">
        <v>29.0</v>
      </c>
      <c r="E1046" s="52">
        <v>5.0</v>
      </c>
      <c r="F1046" s="52">
        <v>5.0</v>
      </c>
      <c r="G1046" s="53" t="str">
        <f>ifna(VLookup(V1046,Shiny!B:C, 2, 0),"")</f>
        <v/>
      </c>
      <c r="H1046" s="54" t="s">
        <v>959</v>
      </c>
      <c r="I1046" s="55">
        <v>774.0</v>
      </c>
      <c r="J1046" s="56">
        <f>IFNA(VLOOKUP(V1046,'Imported Index'!A:B,2,0),1)</f>
        <v>1</v>
      </c>
      <c r="K1046" s="57"/>
      <c r="L1046" s="83"/>
      <c r="M1046" s="59" t="str">
        <f>ifna(IMAGE("https://pokejungle.net/sprites/typeico/"&amp;lower(VLookup(V1046,Type!C:E, 2, 0)&amp;".png")),"")</f>
        <v/>
      </c>
      <c r="N1046" s="59" t="str">
        <f>ifna(IMAGE("https://pokejungle.net/sprites/typeico/"&amp;lower(VLookup(V1046,Type!C:E, 3, 0)&amp;".png")),"")</f>
        <v/>
      </c>
      <c r="O1046" s="85"/>
      <c r="P1046" s="60"/>
      <c r="Q1046" s="61" t="str">
        <f>ifna(VLookup(V1046, Dex!F:K, 3, 0),"")</f>
        <v/>
      </c>
      <c r="R1046" s="61" t="str">
        <f>ifna(VLookup(V1046, Dex!F:K, 4, 0),"")</f>
        <v/>
      </c>
      <c r="S1046" s="62" t="str">
        <f>ifna(VLookup(V1046, Dex!F:K, 5, 0),"")</f>
        <v/>
      </c>
      <c r="T1046" s="61" t="str">
        <f>ifna(VLookup(V1046, Dex!F:K, 6, 0),"")</f>
        <v>B106</v>
      </c>
      <c r="U1046" s="63" t="str">
        <f>ifna(VLookup(V1046, Dex!F:L, 7, 0),"")</f>
        <v/>
      </c>
      <c r="V1046" s="60" t="str">
        <f t="shared" si="1"/>
        <v>minior</v>
      </c>
    </row>
    <row r="1047" ht="31.5" customHeight="1">
      <c r="A1047" s="42">
        <v>1046.0</v>
      </c>
      <c r="B1047" s="42">
        <v>2.0</v>
      </c>
      <c r="C1047" s="42">
        <v>7.0</v>
      </c>
      <c r="D1047" s="42">
        <v>30.0</v>
      </c>
      <c r="E1047" s="42">
        <v>5.0</v>
      </c>
      <c r="F1047" s="42">
        <v>6.0</v>
      </c>
      <c r="G1047" s="43" t="str">
        <f>ifna(VLookup(V1047,Shiny!B:C, 2, 0),"")</f>
        <v/>
      </c>
      <c r="H1047" s="64" t="s">
        <v>960</v>
      </c>
      <c r="I1047" s="65">
        <v>775.0</v>
      </c>
      <c r="J1047" s="47">
        <f>IFNA(VLOOKUP(V1047,'Imported Index'!A:B,2,0),1)</f>
        <v>1</v>
      </c>
      <c r="K1047" s="69"/>
      <c r="L1047" s="44"/>
      <c r="M1047" s="48" t="str">
        <f>ifna(IMAGE("https://pokejungle.net/sprites/typeico/"&amp;lower(VLookup(V1047,Type!C:E, 2, 0)&amp;".png")),"")</f>
        <v/>
      </c>
      <c r="N1047" s="48" t="str">
        <f>ifna(IMAGE("https://pokejungle.net/sprites/typeico/"&amp;lower(VLookup(V1047,Type!C:E, 3, 0)&amp;".png")),"")</f>
        <v/>
      </c>
      <c r="O1047" s="66"/>
      <c r="P1047" s="66"/>
      <c r="Q1047" s="49" t="str">
        <f>ifna(VLookup(V1047, Dex!F:K, 3, 0),"")</f>
        <v/>
      </c>
      <c r="R1047" s="49" t="str">
        <f>ifna(VLookup(V1047, Dex!F:K, 4, 0),"")</f>
        <v/>
      </c>
      <c r="S1047" s="50" t="str">
        <f>ifna(VLookup(V1047, Dex!F:K, 5, 0),"")</f>
        <v/>
      </c>
      <c r="T1047" s="49" t="str">
        <f>ifna(VLookup(V1047, Dex!F:K, 6, 0),"")</f>
        <v>P315</v>
      </c>
      <c r="U1047" s="51" t="str">
        <f>ifna(VLookup(V1047, Dex!F:L, 7, 0),"")</f>
        <v/>
      </c>
      <c r="V1047" s="66" t="str">
        <f t="shared" si="1"/>
        <v>komala</v>
      </c>
    </row>
    <row r="1048" ht="31.5" customHeight="1">
      <c r="A1048" s="52">
        <v>1047.0</v>
      </c>
      <c r="B1048" s="52">
        <v>2.0</v>
      </c>
      <c r="C1048" s="52">
        <v>8.0</v>
      </c>
      <c r="D1048" s="52">
        <v>1.0</v>
      </c>
      <c r="E1048" s="52">
        <v>1.0</v>
      </c>
      <c r="F1048" s="52">
        <v>1.0</v>
      </c>
      <c r="G1048" s="53" t="str">
        <f>ifna(VLookup(V1048,Shiny!B:C, 2, 0),"")</f>
        <v/>
      </c>
      <c r="H1048" s="54" t="s">
        <v>961</v>
      </c>
      <c r="I1048" s="55">
        <v>776.0</v>
      </c>
      <c r="J1048" s="56">
        <f>IFNA(VLOOKUP(V1048,'Imported Index'!A:B,2,0),1)</f>
        <v>1</v>
      </c>
      <c r="K1048" s="58"/>
      <c r="L1048" s="58"/>
      <c r="M1048" s="59" t="str">
        <f>ifna(IMAGE("https://pokejungle.net/sprites/typeico/"&amp;lower(VLookup(V1048,Type!C:E, 2, 0)&amp;".png")),"")</f>
        <v/>
      </c>
      <c r="N1048" s="59" t="str">
        <f>ifna(IMAGE("https://pokejungle.net/sprites/typeico/"&amp;lower(VLookup(V1048,Type!C:E, 3, 0)&amp;".png")),"")</f>
        <v/>
      </c>
      <c r="O1048" s="60"/>
      <c r="P1048" s="60"/>
      <c r="Q1048" s="61">
        <f>ifna(VLookup(V1048, Dex!F:K, 3, 0),"")</f>
        <v>347</v>
      </c>
      <c r="R1048" s="61" t="str">
        <f>ifna(VLookup(V1048, Dex!F:K, 4, 0),"")</f>
        <v/>
      </c>
      <c r="S1048" s="62" t="str">
        <f>ifna(VLookup(V1048, Dex!F:K, 5, 0),"")</f>
        <v/>
      </c>
      <c r="T1048" s="61" t="str">
        <f>ifna(VLookup(V1048, Dex!F:K, 6, 0),"")</f>
        <v/>
      </c>
      <c r="U1048" s="63" t="str">
        <f>ifna(VLookup(V1048, Dex!F:L, 7, 0),"")</f>
        <v/>
      </c>
      <c r="V1048" s="60" t="str">
        <f t="shared" si="1"/>
        <v>turtonator</v>
      </c>
    </row>
    <row r="1049" ht="31.5" customHeight="1">
      <c r="A1049" s="42">
        <v>1048.0</v>
      </c>
      <c r="B1049" s="42">
        <v>2.0</v>
      </c>
      <c r="C1049" s="42">
        <v>8.0</v>
      </c>
      <c r="D1049" s="42">
        <v>2.0</v>
      </c>
      <c r="E1049" s="42">
        <v>1.0</v>
      </c>
      <c r="F1049" s="42">
        <v>2.0</v>
      </c>
      <c r="G1049" s="43" t="str">
        <f>ifna(VLookup(V1049,Shiny!B:C, 2, 0),"")</f>
        <v/>
      </c>
      <c r="H1049" s="64" t="s">
        <v>962</v>
      </c>
      <c r="I1049" s="65">
        <v>777.0</v>
      </c>
      <c r="J1049" s="47">
        <f>IFNA(VLOOKUP(V1049,'Imported Index'!A:B,2,0),1)</f>
        <v>1</v>
      </c>
      <c r="K1049" s="44"/>
      <c r="L1049" s="44"/>
      <c r="M1049" s="48" t="str">
        <f>ifna(IMAGE("https://pokejungle.net/sprites/typeico/"&amp;lower(VLookup(V1049,Type!C:E, 2, 0)&amp;".png")),"")</f>
        <v/>
      </c>
      <c r="N1049" s="48" t="str">
        <f>ifna(IMAGE("https://pokejungle.net/sprites/typeico/"&amp;lower(VLookup(V1049,Type!C:E, 3, 0)&amp;".png")),"")</f>
        <v/>
      </c>
      <c r="O1049" s="66"/>
      <c r="P1049" s="66"/>
      <c r="Q1049" s="49">
        <f>ifna(VLookup(V1049, Dex!F:K, 3, 0),"")</f>
        <v>348</v>
      </c>
      <c r="R1049" s="49" t="str">
        <f>ifna(VLookup(V1049, Dex!F:K, 4, 0),"")</f>
        <v/>
      </c>
      <c r="S1049" s="50" t="str">
        <f>ifna(VLookup(V1049, Dex!F:K, 5, 0),"")</f>
        <v/>
      </c>
      <c r="T1049" s="49" t="str">
        <f>ifna(VLookup(V1049, Dex!F:K, 6, 0),"")</f>
        <v/>
      </c>
      <c r="U1049" s="51" t="str">
        <f>ifna(VLookup(V1049, Dex!F:L, 7, 0),"")</f>
        <v/>
      </c>
      <c r="V1049" s="66" t="str">
        <f t="shared" si="1"/>
        <v>togedemaru</v>
      </c>
    </row>
    <row r="1050" ht="31.5" customHeight="1">
      <c r="A1050" s="52">
        <v>1049.0</v>
      </c>
      <c r="B1050" s="52">
        <v>2.0</v>
      </c>
      <c r="C1050" s="52">
        <v>8.0</v>
      </c>
      <c r="D1050" s="52">
        <v>3.0</v>
      </c>
      <c r="E1050" s="52">
        <v>1.0</v>
      </c>
      <c r="F1050" s="52">
        <v>3.0</v>
      </c>
      <c r="G1050" s="53" t="str">
        <f>ifna(VLookup(V1050,Shiny!B:C, 2, 0),"")</f>
        <v/>
      </c>
      <c r="H1050" s="54" t="s">
        <v>963</v>
      </c>
      <c r="I1050" s="55">
        <v>778.0</v>
      </c>
      <c r="J1050" s="56">
        <f>IFNA(VLOOKUP(V1050,'Imported Index'!A:B,2,0),1)</f>
        <v>1</v>
      </c>
      <c r="K1050" s="68"/>
      <c r="L1050" s="58"/>
      <c r="M1050" s="59" t="str">
        <f>ifna(IMAGE("https://pokejungle.net/sprites/typeico/"&amp;lower(VLookup(V1050,Type!C:E, 2, 0)&amp;".png")),"")</f>
        <v/>
      </c>
      <c r="N1050" s="59" t="str">
        <f>ifna(IMAGE("https://pokejungle.net/sprites/typeico/"&amp;lower(VLookup(V1050,Type!C:E, 3, 0)&amp;".png")),"")</f>
        <v/>
      </c>
      <c r="O1050" s="60"/>
      <c r="P1050" s="60"/>
      <c r="Q1050" s="61">
        <f>ifna(VLookup(V1050, Dex!F:K, 3, 0),"")</f>
        <v>301</v>
      </c>
      <c r="R1050" s="61" t="str">
        <f>ifna(VLookup(V1050, Dex!F:K, 4, 0),"")</f>
        <v/>
      </c>
      <c r="S1050" s="62" t="str">
        <f>ifna(VLookup(V1050, Dex!F:K, 5, 0),"")</f>
        <v/>
      </c>
      <c r="T1050" s="61" t="str">
        <f>ifna(VLookup(V1050, Dex!F:K, 6, 0),"")</f>
        <v>P239</v>
      </c>
      <c r="U1050" s="63" t="str">
        <f>ifna(VLookup(V1050, Dex!F:L, 7, 0),"")</f>
        <v>H068</v>
      </c>
      <c r="V1050" s="60" t="str">
        <f t="shared" si="1"/>
        <v>mimikyu</v>
      </c>
    </row>
    <row r="1051" ht="31.5" customHeight="1">
      <c r="A1051" s="42">
        <v>1050.0</v>
      </c>
      <c r="B1051" s="42">
        <v>2.0</v>
      </c>
      <c r="C1051" s="42">
        <v>8.0</v>
      </c>
      <c r="D1051" s="42">
        <v>4.0</v>
      </c>
      <c r="E1051" s="42">
        <v>1.0</v>
      </c>
      <c r="F1051" s="42">
        <v>4.0</v>
      </c>
      <c r="G1051" s="43" t="str">
        <f>ifna(VLookup(V1051,Shiny!B:C, 2, 0),"")</f>
        <v/>
      </c>
      <c r="H1051" s="64" t="s">
        <v>964</v>
      </c>
      <c r="I1051" s="65">
        <v>779.0</v>
      </c>
      <c r="J1051" s="47">
        <f>IFNA(VLOOKUP(V1051,'Imported Index'!A:B,2,0),1)</f>
        <v>1</v>
      </c>
      <c r="K1051" s="69"/>
      <c r="L1051" s="44"/>
      <c r="M1051" s="48" t="str">
        <f>ifna(IMAGE("https://pokejungle.net/sprites/typeico/"&amp;lower(VLookup(V1051,Type!C:E, 2, 0)&amp;".png")),"")</f>
        <v/>
      </c>
      <c r="N1051" s="48" t="str">
        <f>ifna(IMAGE("https://pokejungle.net/sprites/typeico/"&amp;lower(VLookup(V1051,Type!C:E, 3, 0)&amp;".png")),"")</f>
        <v/>
      </c>
      <c r="O1051" s="66"/>
      <c r="P1051" s="66"/>
      <c r="Q1051" s="49" t="str">
        <f>ifna(VLookup(V1051, Dex!F:K, 3, 0),"")</f>
        <v/>
      </c>
      <c r="R1051" s="49" t="str">
        <f>ifna(VLookup(V1051, Dex!F:K, 4, 0),"")</f>
        <v/>
      </c>
      <c r="S1051" s="50" t="str">
        <f>ifna(VLookup(V1051, Dex!F:K, 5, 0),"")</f>
        <v/>
      </c>
      <c r="T1051" s="49" t="str">
        <f>ifna(VLookup(V1051, Dex!F:K, 6, 0),"")</f>
        <v>P335</v>
      </c>
      <c r="U1051" s="51" t="str">
        <f>ifna(VLookup(V1051, Dex!F:L, 7, 0),"")</f>
        <v/>
      </c>
      <c r="V1051" s="66" t="str">
        <f t="shared" si="1"/>
        <v>bruxish</v>
      </c>
    </row>
    <row r="1052" ht="31.5" customHeight="1">
      <c r="A1052" s="52">
        <v>1051.0</v>
      </c>
      <c r="B1052" s="52">
        <v>2.0</v>
      </c>
      <c r="C1052" s="52">
        <v>8.0</v>
      </c>
      <c r="D1052" s="52">
        <v>5.0</v>
      </c>
      <c r="E1052" s="52">
        <v>1.0</v>
      </c>
      <c r="F1052" s="52">
        <v>5.0</v>
      </c>
      <c r="G1052" s="53" t="str">
        <f>ifna(VLookup(V1052,Shiny!B:C, 2, 0),"")</f>
        <v/>
      </c>
      <c r="H1052" s="54" t="s">
        <v>965</v>
      </c>
      <c r="I1052" s="55">
        <v>780.0</v>
      </c>
      <c r="J1052" s="56">
        <f>IFNA(VLOOKUP(V1052,'Imported Index'!A:B,2,0),1)</f>
        <v>1</v>
      </c>
      <c r="K1052" s="58"/>
      <c r="L1052" s="58"/>
      <c r="M1052" s="59" t="str">
        <f>ifna(IMAGE("https://pokejungle.net/sprites/typeico/"&amp;lower(VLookup(V1052,Type!C:E, 2, 0)&amp;".png")),"")</f>
        <v/>
      </c>
      <c r="N1052" s="59" t="str">
        <f>ifna(IMAGE("https://pokejungle.net/sprites/typeico/"&amp;lower(VLookup(V1052,Type!C:E, 3, 0)&amp;".png")),"")</f>
        <v/>
      </c>
      <c r="O1052" s="60"/>
      <c r="P1052" s="60"/>
      <c r="Q1052" s="61">
        <f>ifna(VLookup(V1052, Dex!F:K, 3, 0),"")</f>
        <v>346</v>
      </c>
      <c r="R1052" s="61" t="str">
        <f>ifna(VLookup(V1052, Dex!F:K, 4, 0),"")</f>
        <v/>
      </c>
      <c r="S1052" s="62" t="str">
        <f>ifna(VLookup(V1052, Dex!F:K, 5, 0),"")</f>
        <v/>
      </c>
      <c r="T1052" s="61" t="str">
        <f>ifna(VLookup(V1052, Dex!F:K, 6, 0),"")</f>
        <v/>
      </c>
      <c r="U1052" s="63">
        <f>ifna(VLookup(V1052, Dex!F:L, 7, 0),"")</f>
        <v>224</v>
      </c>
      <c r="V1052" s="60" t="str">
        <f t="shared" si="1"/>
        <v>drampa</v>
      </c>
    </row>
    <row r="1053" ht="31.5" customHeight="1">
      <c r="A1053" s="42">
        <v>1052.0</v>
      </c>
      <c r="B1053" s="42">
        <v>2.0</v>
      </c>
      <c r="C1053" s="42">
        <v>8.0</v>
      </c>
      <c r="D1053" s="42">
        <v>6.0</v>
      </c>
      <c r="E1053" s="42">
        <v>1.0</v>
      </c>
      <c r="F1053" s="42">
        <v>6.0</v>
      </c>
      <c r="G1053" s="43" t="str">
        <f>ifna(VLookup(V1053,Shiny!B:C, 2, 0),"")</f>
        <v/>
      </c>
      <c r="H1053" s="64" t="s">
        <v>966</v>
      </c>
      <c r="I1053" s="65">
        <v>781.0</v>
      </c>
      <c r="J1053" s="47">
        <f>IFNA(VLOOKUP(V1053,'Imported Index'!A:B,2,0),1)</f>
        <v>1</v>
      </c>
      <c r="K1053" s="44"/>
      <c r="L1053" s="44"/>
      <c r="M1053" s="48" t="str">
        <f>ifna(IMAGE("https://pokejungle.net/sprites/typeico/"&amp;lower(VLookup(V1053,Type!C:E, 2, 0)&amp;".png")),"")</f>
        <v/>
      </c>
      <c r="N1053" s="48" t="str">
        <f>ifna(IMAGE("https://pokejungle.net/sprites/typeico/"&amp;lower(VLookup(V1053,Type!C:E, 3, 0)&amp;".png")),"")</f>
        <v/>
      </c>
      <c r="O1053" s="66"/>
      <c r="P1053" s="66"/>
      <c r="Q1053" s="49">
        <f>ifna(VLookup(V1053, Dex!F:K, 3, 0),"")</f>
        <v>360</v>
      </c>
      <c r="R1053" s="49" t="str">
        <f>ifna(VLookup(V1053, Dex!F:K, 4, 0),"")</f>
        <v/>
      </c>
      <c r="S1053" s="50" t="str">
        <f>ifna(VLookup(V1053, Dex!F:K, 5, 0),"")</f>
        <v/>
      </c>
      <c r="T1053" s="49" t="str">
        <f>ifna(VLookup(V1053, Dex!F:K, 6, 0),"")</f>
        <v/>
      </c>
      <c r="U1053" s="51" t="str">
        <f>ifna(VLookup(V1053, Dex!F:L, 7, 0),"")</f>
        <v/>
      </c>
      <c r="V1053" s="66" t="str">
        <f t="shared" si="1"/>
        <v>dhelmise</v>
      </c>
    </row>
    <row r="1054" ht="31.5" customHeight="1">
      <c r="A1054" s="52">
        <v>1053.0</v>
      </c>
      <c r="B1054" s="52">
        <v>2.0</v>
      </c>
      <c r="C1054" s="52">
        <v>8.0</v>
      </c>
      <c r="D1054" s="52">
        <v>7.0</v>
      </c>
      <c r="E1054" s="52">
        <v>2.0</v>
      </c>
      <c r="F1054" s="52">
        <v>1.0</v>
      </c>
      <c r="G1054" s="53" t="str">
        <f>ifna(VLookup(V1054,Shiny!B:C, 2, 0),"")</f>
        <v/>
      </c>
      <c r="H1054" s="54" t="s">
        <v>967</v>
      </c>
      <c r="I1054" s="55">
        <v>782.0</v>
      </c>
      <c r="J1054" s="56">
        <f>IFNA(VLOOKUP(V1054,'Imported Index'!A:B,2,0),1)</f>
        <v>1</v>
      </c>
      <c r="K1054" s="58"/>
      <c r="L1054" s="58"/>
      <c r="M1054" s="59" t="str">
        <f>ifna(IMAGE("https://pokejungle.net/sprites/typeico/"&amp;lower(VLookup(V1054,Type!C:E, 2, 0)&amp;".png")),"")</f>
        <v/>
      </c>
      <c r="N1054" s="59" t="str">
        <f>ifna(IMAGE("https://pokejungle.net/sprites/typeico/"&amp;lower(VLookup(V1054,Type!C:E, 3, 0)&amp;".png")),"")</f>
        <v/>
      </c>
      <c r="O1054" s="60"/>
      <c r="P1054" s="60"/>
      <c r="Q1054" s="61">
        <f>ifna(VLookup(V1054, Dex!F:K, 3, 0),"")</f>
        <v>392</v>
      </c>
      <c r="R1054" s="61" t="str">
        <f>ifna(VLookup(V1054, Dex!F:K, 4, 0),"")</f>
        <v/>
      </c>
      <c r="S1054" s="62" t="str">
        <f>ifna(VLookup(V1054, Dex!F:K, 5, 0),"")</f>
        <v/>
      </c>
      <c r="T1054" s="61" t="str">
        <f>ifna(VLookup(V1054, Dex!F:K, 6, 0),"")</f>
        <v>K131</v>
      </c>
      <c r="U1054" s="63" t="str">
        <f>ifna(VLookup(V1054, Dex!F:L, 7, 0),"")</f>
        <v/>
      </c>
      <c r="V1054" s="60" t="str">
        <f t="shared" si="1"/>
        <v>jangmo-o</v>
      </c>
    </row>
    <row r="1055" ht="31.5" customHeight="1">
      <c r="A1055" s="42">
        <v>1054.0</v>
      </c>
      <c r="B1055" s="42">
        <v>2.0</v>
      </c>
      <c r="C1055" s="42">
        <v>8.0</v>
      </c>
      <c r="D1055" s="42">
        <v>8.0</v>
      </c>
      <c r="E1055" s="42">
        <v>2.0</v>
      </c>
      <c r="F1055" s="42">
        <v>2.0</v>
      </c>
      <c r="G1055" s="43" t="str">
        <f>ifna(VLookup(V1055,Shiny!B:C, 2, 0),"")</f>
        <v/>
      </c>
      <c r="H1055" s="64" t="s">
        <v>968</v>
      </c>
      <c r="I1055" s="65">
        <v>783.0</v>
      </c>
      <c r="J1055" s="47">
        <f>IFNA(VLOOKUP(V1055,'Imported Index'!A:B,2,0),1)</f>
        <v>1</v>
      </c>
      <c r="K1055" s="44"/>
      <c r="L1055" s="44"/>
      <c r="M1055" s="48" t="str">
        <f>ifna(IMAGE("https://pokejungle.net/sprites/typeico/"&amp;lower(VLookup(V1055,Type!C:E, 2, 0)&amp;".png")),"")</f>
        <v/>
      </c>
      <c r="N1055" s="48" t="str">
        <f>ifna(IMAGE("https://pokejungle.net/sprites/typeico/"&amp;lower(VLookup(V1055,Type!C:E, 3, 0)&amp;".png")),"")</f>
        <v/>
      </c>
      <c r="O1055" s="66"/>
      <c r="P1055" s="66"/>
      <c r="Q1055" s="49">
        <f>ifna(VLookup(V1055, Dex!F:K, 3, 0),"")</f>
        <v>393</v>
      </c>
      <c r="R1055" s="49" t="str">
        <f>ifna(VLookup(V1055, Dex!F:K, 4, 0),"")</f>
        <v/>
      </c>
      <c r="S1055" s="50" t="str">
        <f>ifna(VLookup(V1055, Dex!F:K, 5, 0),"")</f>
        <v/>
      </c>
      <c r="T1055" s="49" t="str">
        <f>ifna(VLookup(V1055, Dex!F:K, 6, 0),"")</f>
        <v>K132</v>
      </c>
      <c r="U1055" s="51" t="str">
        <f>ifna(VLookup(V1055, Dex!F:L, 7, 0),"")</f>
        <v/>
      </c>
      <c r="V1055" s="66" t="str">
        <f t="shared" si="1"/>
        <v>hakamo-o</v>
      </c>
    </row>
    <row r="1056" ht="31.5" customHeight="1">
      <c r="A1056" s="52">
        <v>1055.0</v>
      </c>
      <c r="B1056" s="52">
        <v>2.0</v>
      </c>
      <c r="C1056" s="52">
        <v>8.0</v>
      </c>
      <c r="D1056" s="52">
        <v>9.0</v>
      </c>
      <c r="E1056" s="52">
        <v>2.0</v>
      </c>
      <c r="F1056" s="52">
        <v>3.0</v>
      </c>
      <c r="G1056" s="53" t="str">
        <f>ifna(VLookup(V1056,Shiny!B:C, 2, 0),"")</f>
        <v/>
      </c>
      <c r="H1056" s="54" t="s">
        <v>969</v>
      </c>
      <c r="I1056" s="55">
        <v>784.0</v>
      </c>
      <c r="J1056" s="56">
        <f>IFNA(VLOOKUP(V1056,'Imported Index'!A:B,2,0),1)</f>
        <v>1</v>
      </c>
      <c r="K1056" s="58"/>
      <c r="L1056" s="58"/>
      <c r="M1056" s="59" t="str">
        <f>ifna(IMAGE("https://pokejungle.net/sprites/typeico/"&amp;lower(VLookup(V1056,Type!C:E, 2, 0)&amp;".png")),"")</f>
        <v/>
      </c>
      <c r="N1056" s="59" t="str">
        <f>ifna(IMAGE("https://pokejungle.net/sprites/typeico/"&amp;lower(VLookup(V1056,Type!C:E, 3, 0)&amp;".png")),"")</f>
        <v/>
      </c>
      <c r="O1056" s="60"/>
      <c r="P1056" s="60"/>
      <c r="Q1056" s="61">
        <f>ifna(VLookup(V1056, Dex!F:K, 3, 0),"")</f>
        <v>394</v>
      </c>
      <c r="R1056" s="61" t="str">
        <f>ifna(VLookup(V1056, Dex!F:K, 4, 0),"")</f>
        <v/>
      </c>
      <c r="S1056" s="62" t="str">
        <f>ifna(VLookup(V1056, Dex!F:K, 5, 0),"")</f>
        <v/>
      </c>
      <c r="T1056" s="61" t="str">
        <f>ifna(VLookup(V1056, Dex!F:K, 6, 0),"")</f>
        <v>K133</v>
      </c>
      <c r="U1056" s="63" t="str">
        <f>ifna(VLookup(V1056, Dex!F:L, 7, 0),"")</f>
        <v/>
      </c>
      <c r="V1056" s="60" t="str">
        <f t="shared" si="1"/>
        <v>kommo-o</v>
      </c>
    </row>
    <row r="1057" ht="31.5" customHeight="1">
      <c r="A1057" s="42">
        <v>1056.0</v>
      </c>
      <c r="B1057" s="42">
        <v>2.0</v>
      </c>
      <c r="C1057" s="42">
        <v>8.0</v>
      </c>
      <c r="D1057" s="42">
        <v>10.0</v>
      </c>
      <c r="E1057" s="42">
        <v>2.0</v>
      </c>
      <c r="F1057" s="42">
        <v>4.0</v>
      </c>
      <c r="G1057" s="43" t="str">
        <f>ifna(VLookup(V1057,Shiny!B:C, 2, 0),"")</f>
        <v/>
      </c>
      <c r="H1057" s="64" t="s">
        <v>970</v>
      </c>
      <c r="I1057" s="65">
        <v>785.0</v>
      </c>
      <c r="J1057" s="47">
        <f>IFNA(VLOOKUP(V1057,'Imported Index'!A:B,2,0),1)</f>
        <v>1</v>
      </c>
      <c r="K1057" s="44"/>
      <c r="L1057" s="44"/>
      <c r="M1057" s="48" t="str">
        <f>ifna(IMAGE("https://pokejungle.net/sprites/typeico/"&amp;lower(VLookup(V1057,Type!C:E, 2, 0)&amp;".png")),"")</f>
        <v/>
      </c>
      <c r="N1057" s="48" t="str">
        <f>ifna(IMAGE("https://pokejungle.net/sprites/typeico/"&amp;lower(VLookup(V1057,Type!C:E, 3, 0)&amp;".png")),"")</f>
        <v/>
      </c>
      <c r="O1057" s="66"/>
      <c r="P1057" s="66"/>
      <c r="Q1057" s="49" t="str">
        <f>ifna(VLookup(V1057, Dex!F:K, 3, 0),"")</f>
        <v/>
      </c>
      <c r="R1057" s="49" t="str">
        <f>ifna(VLookup(V1057, Dex!F:K, 4, 0),"")</f>
        <v/>
      </c>
      <c r="S1057" s="50" t="str">
        <f>ifna(VLookup(V1057, Dex!F:K, 5, 0),"")</f>
        <v/>
      </c>
      <c r="T1057" s="49" t="str">
        <f>ifna(VLookup(V1057, Dex!F:K, 6, 0),"")</f>
        <v/>
      </c>
      <c r="U1057" s="51" t="str">
        <f>ifna(VLookup(V1057, Dex!F:L, 7, 0),"")</f>
        <v/>
      </c>
      <c r="V1057" s="66" t="str">
        <f t="shared" si="1"/>
        <v>tapu koko</v>
      </c>
    </row>
    <row r="1058" ht="31.5" customHeight="1">
      <c r="A1058" s="52">
        <v>1057.0</v>
      </c>
      <c r="B1058" s="52">
        <v>2.0</v>
      </c>
      <c r="C1058" s="52">
        <v>8.0</v>
      </c>
      <c r="D1058" s="52">
        <v>11.0</v>
      </c>
      <c r="E1058" s="52">
        <v>2.0</v>
      </c>
      <c r="F1058" s="52">
        <v>5.0</v>
      </c>
      <c r="G1058" s="53" t="str">
        <f>ifna(VLookup(V1058,Shiny!B:C, 2, 0),"")</f>
        <v/>
      </c>
      <c r="H1058" s="54" t="s">
        <v>971</v>
      </c>
      <c r="I1058" s="55">
        <v>786.0</v>
      </c>
      <c r="J1058" s="56">
        <f>IFNA(VLOOKUP(V1058,'Imported Index'!A:B,2,0),1)</f>
        <v>1</v>
      </c>
      <c r="K1058" s="58"/>
      <c r="L1058" s="58"/>
      <c r="M1058" s="59" t="str">
        <f>ifna(IMAGE("https://pokejungle.net/sprites/typeico/"&amp;lower(VLookup(V1058,Type!C:E, 2, 0)&amp;".png")),"")</f>
        <v/>
      </c>
      <c r="N1058" s="59" t="str">
        <f>ifna(IMAGE("https://pokejungle.net/sprites/typeico/"&amp;lower(VLookup(V1058,Type!C:E, 3, 0)&amp;".png")),"")</f>
        <v/>
      </c>
      <c r="O1058" s="60"/>
      <c r="P1058" s="60"/>
      <c r="Q1058" s="61" t="str">
        <f>ifna(VLookup(V1058, Dex!F:K, 3, 0),"")</f>
        <v/>
      </c>
      <c r="R1058" s="61" t="str">
        <f>ifna(VLookup(V1058, Dex!F:K, 4, 0),"")</f>
        <v/>
      </c>
      <c r="S1058" s="62" t="str">
        <f>ifna(VLookup(V1058, Dex!F:K, 5, 0),"")</f>
        <v/>
      </c>
      <c r="T1058" s="61" t="str">
        <f>ifna(VLookup(V1058, Dex!F:K, 6, 0),"")</f>
        <v/>
      </c>
      <c r="U1058" s="63" t="str">
        <f>ifna(VLookup(V1058, Dex!F:L, 7, 0),"")</f>
        <v/>
      </c>
      <c r="V1058" s="60" t="str">
        <f t="shared" si="1"/>
        <v>tapu lele</v>
      </c>
    </row>
    <row r="1059" ht="31.5" customHeight="1">
      <c r="A1059" s="42">
        <v>1058.0</v>
      </c>
      <c r="B1059" s="42">
        <v>2.0</v>
      </c>
      <c r="C1059" s="42">
        <v>8.0</v>
      </c>
      <c r="D1059" s="42">
        <v>12.0</v>
      </c>
      <c r="E1059" s="42">
        <v>2.0</v>
      </c>
      <c r="F1059" s="42">
        <v>6.0</v>
      </c>
      <c r="G1059" s="43" t="str">
        <f>ifna(VLookup(V1059,Shiny!B:C, 2, 0),"")</f>
        <v/>
      </c>
      <c r="H1059" s="64" t="s">
        <v>972</v>
      </c>
      <c r="I1059" s="65">
        <v>787.0</v>
      </c>
      <c r="J1059" s="47">
        <f>IFNA(VLOOKUP(V1059,'Imported Index'!A:B,2,0),1)</f>
        <v>1</v>
      </c>
      <c r="K1059" s="44"/>
      <c r="L1059" s="44"/>
      <c r="M1059" s="48" t="str">
        <f>ifna(IMAGE("https://pokejungle.net/sprites/typeico/"&amp;lower(VLookup(V1059,Type!C:E, 2, 0)&amp;".png")),"")</f>
        <v/>
      </c>
      <c r="N1059" s="48" t="str">
        <f>ifna(IMAGE("https://pokejungle.net/sprites/typeico/"&amp;lower(VLookup(V1059,Type!C:E, 3, 0)&amp;".png")),"")</f>
        <v/>
      </c>
      <c r="O1059" s="66"/>
      <c r="P1059" s="66"/>
      <c r="Q1059" s="49" t="str">
        <f>ifna(VLookup(V1059, Dex!F:K, 3, 0),"")</f>
        <v/>
      </c>
      <c r="R1059" s="49" t="str">
        <f>ifna(VLookup(V1059, Dex!F:K, 4, 0),"")</f>
        <v/>
      </c>
      <c r="S1059" s="50" t="str">
        <f>ifna(VLookup(V1059, Dex!F:K, 5, 0),"")</f>
        <v/>
      </c>
      <c r="T1059" s="49" t="str">
        <f>ifna(VLookup(V1059, Dex!F:K, 6, 0),"")</f>
        <v/>
      </c>
      <c r="U1059" s="51" t="str">
        <f>ifna(VLookup(V1059, Dex!F:L, 7, 0),"")</f>
        <v/>
      </c>
      <c r="V1059" s="66" t="str">
        <f t="shared" si="1"/>
        <v>tapu bulu</v>
      </c>
    </row>
    <row r="1060" ht="31.5" customHeight="1">
      <c r="A1060" s="52">
        <v>1059.0</v>
      </c>
      <c r="B1060" s="52">
        <v>2.0</v>
      </c>
      <c r="C1060" s="52">
        <v>8.0</v>
      </c>
      <c r="D1060" s="52">
        <v>13.0</v>
      </c>
      <c r="E1060" s="52">
        <v>3.0</v>
      </c>
      <c r="F1060" s="52">
        <v>1.0</v>
      </c>
      <c r="G1060" s="53" t="str">
        <f>ifna(VLookup(V1060,Shiny!B:C, 2, 0),"")</f>
        <v/>
      </c>
      <c r="H1060" s="54" t="s">
        <v>973</v>
      </c>
      <c r="I1060" s="55">
        <v>788.0</v>
      </c>
      <c r="J1060" s="56">
        <f>IFNA(VLOOKUP(V1060,'Imported Index'!A:B,2,0),1)</f>
        <v>1</v>
      </c>
      <c r="K1060" s="58"/>
      <c r="L1060" s="58"/>
      <c r="M1060" s="59" t="str">
        <f>ifna(IMAGE("https://pokejungle.net/sprites/typeico/"&amp;lower(VLookup(V1060,Type!C:E, 2, 0)&amp;".png")),"")</f>
        <v/>
      </c>
      <c r="N1060" s="59" t="str">
        <f>ifna(IMAGE("https://pokejungle.net/sprites/typeico/"&amp;lower(VLookup(V1060,Type!C:E, 3, 0)&amp;".png")),"")</f>
        <v/>
      </c>
      <c r="O1060" s="60"/>
      <c r="P1060" s="60"/>
      <c r="Q1060" s="61" t="str">
        <f>ifna(VLookup(V1060, Dex!F:K, 3, 0),"")</f>
        <v/>
      </c>
      <c r="R1060" s="61" t="str">
        <f>ifna(VLookup(V1060, Dex!F:K, 4, 0),"")</f>
        <v/>
      </c>
      <c r="S1060" s="62" t="str">
        <f>ifna(VLookup(V1060, Dex!F:K, 5, 0),"")</f>
        <v/>
      </c>
      <c r="T1060" s="61" t="str">
        <f>ifna(VLookup(V1060, Dex!F:K, 6, 0),"")</f>
        <v/>
      </c>
      <c r="U1060" s="63" t="str">
        <f>ifna(VLookup(V1060, Dex!F:L, 7, 0),"")</f>
        <v/>
      </c>
      <c r="V1060" s="60" t="str">
        <f t="shared" si="1"/>
        <v>tapu fini</v>
      </c>
    </row>
    <row r="1061" ht="31.5" customHeight="1">
      <c r="A1061" s="42">
        <v>1060.0</v>
      </c>
      <c r="B1061" s="42">
        <v>2.0</v>
      </c>
      <c r="C1061" s="42">
        <v>8.0</v>
      </c>
      <c r="D1061" s="42">
        <v>14.0</v>
      </c>
      <c r="E1061" s="42">
        <v>3.0</v>
      </c>
      <c r="F1061" s="42">
        <v>2.0</v>
      </c>
      <c r="G1061" s="43" t="str">
        <f>ifna(VLookup(V1061,Shiny!B:C, 2, 0),"")</f>
        <v/>
      </c>
      <c r="H1061" s="64" t="s">
        <v>974</v>
      </c>
      <c r="I1061" s="65">
        <v>789.0</v>
      </c>
      <c r="J1061" s="47">
        <f>IFNA(VLOOKUP(V1061,'Imported Index'!A:B,2,0),1)</f>
        <v>1</v>
      </c>
      <c r="K1061" s="44"/>
      <c r="L1061" s="44"/>
      <c r="M1061" s="48" t="str">
        <f>ifna(IMAGE("https://pokejungle.net/sprites/typeico/"&amp;lower(VLookup(V1061,Type!C:E, 2, 0)&amp;".png")),"")</f>
        <v/>
      </c>
      <c r="N1061" s="48" t="str">
        <f>ifna(IMAGE("https://pokejungle.net/sprites/typeico/"&amp;lower(VLookup(V1061,Type!C:E, 3, 0)&amp;".png")),"")</f>
        <v/>
      </c>
      <c r="O1061" s="66"/>
      <c r="P1061" s="66"/>
      <c r="Q1061" s="49" t="str">
        <f>ifna(VLookup(V1061, Dex!F:K, 3, 0),"")</f>
        <v/>
      </c>
      <c r="R1061" s="49" t="str">
        <f>ifna(VLookup(V1061, Dex!F:K, 4, 0),"")</f>
        <v/>
      </c>
      <c r="S1061" s="50" t="str">
        <f>ifna(VLookup(V1061, Dex!F:K, 5, 0),"")</f>
        <v/>
      </c>
      <c r="T1061" s="49" t="str">
        <f>ifna(VLookup(V1061, Dex!F:K, 6, 0),"")</f>
        <v/>
      </c>
      <c r="U1061" s="51" t="str">
        <f>ifna(VLookup(V1061, Dex!F:L, 7, 0),"")</f>
        <v/>
      </c>
      <c r="V1061" s="66" t="str">
        <f t="shared" si="1"/>
        <v>cosmog</v>
      </c>
    </row>
    <row r="1062" ht="31.5" customHeight="1">
      <c r="A1062" s="52">
        <v>1061.0</v>
      </c>
      <c r="B1062" s="52">
        <v>2.0</v>
      </c>
      <c r="C1062" s="52">
        <v>8.0</v>
      </c>
      <c r="D1062" s="52">
        <v>15.0</v>
      </c>
      <c r="E1062" s="52">
        <v>3.0</v>
      </c>
      <c r="F1062" s="52">
        <v>3.0</v>
      </c>
      <c r="G1062" s="53" t="str">
        <f>ifna(VLookup(V1062,Shiny!B:C, 2, 0),"")</f>
        <v/>
      </c>
      <c r="H1062" s="54" t="s">
        <v>975</v>
      </c>
      <c r="I1062" s="55">
        <v>790.0</v>
      </c>
      <c r="J1062" s="56">
        <f>IFNA(VLOOKUP(V1062,'Imported Index'!A:B,2,0),1)</f>
        <v>1</v>
      </c>
      <c r="K1062" s="58"/>
      <c r="L1062" s="58"/>
      <c r="M1062" s="59" t="str">
        <f>ifna(IMAGE("https://pokejungle.net/sprites/typeico/"&amp;lower(VLookup(V1062,Type!C:E, 2, 0)&amp;".png")),"")</f>
        <v/>
      </c>
      <c r="N1062" s="59" t="str">
        <f>ifna(IMAGE("https://pokejungle.net/sprites/typeico/"&amp;lower(VLookup(V1062,Type!C:E, 3, 0)&amp;".png")),"")</f>
        <v/>
      </c>
      <c r="O1062" s="60"/>
      <c r="P1062" s="60"/>
      <c r="Q1062" s="61" t="str">
        <f>ifna(VLookup(V1062, Dex!F:K, 3, 0),"")</f>
        <v/>
      </c>
      <c r="R1062" s="61" t="str">
        <f>ifna(VLookup(V1062, Dex!F:K, 4, 0),"")</f>
        <v/>
      </c>
      <c r="S1062" s="62" t="str">
        <f>ifna(VLookup(V1062, Dex!F:K, 5, 0),"")</f>
        <v/>
      </c>
      <c r="T1062" s="61" t="str">
        <f>ifna(VLookup(V1062, Dex!F:K, 6, 0),"")</f>
        <v/>
      </c>
      <c r="U1062" s="63" t="str">
        <f>ifna(VLookup(V1062, Dex!F:L, 7, 0),"")</f>
        <v/>
      </c>
      <c r="V1062" s="60" t="str">
        <f t="shared" si="1"/>
        <v>cosmoem</v>
      </c>
    </row>
    <row r="1063" ht="31.5" customHeight="1">
      <c r="A1063" s="42">
        <v>1062.0</v>
      </c>
      <c r="B1063" s="42">
        <v>2.0</v>
      </c>
      <c r="C1063" s="42">
        <v>8.0</v>
      </c>
      <c r="D1063" s="42">
        <v>16.0</v>
      </c>
      <c r="E1063" s="42">
        <v>3.0</v>
      </c>
      <c r="F1063" s="42">
        <v>4.0</v>
      </c>
      <c r="G1063" s="43" t="str">
        <f>ifna(VLookup(V1063,Shiny!B:C, 2, 0),"")</f>
        <v/>
      </c>
      <c r="H1063" s="64" t="s">
        <v>976</v>
      </c>
      <c r="I1063" s="65">
        <v>791.0</v>
      </c>
      <c r="J1063" s="47">
        <f>IFNA(VLOOKUP(V1063,'Imported Index'!A:B,2,0),1)</f>
        <v>1</v>
      </c>
      <c r="K1063" s="44"/>
      <c r="L1063" s="44"/>
      <c r="M1063" s="48" t="str">
        <f>ifna(IMAGE("https://pokejungle.net/sprites/typeico/"&amp;lower(VLookup(V1063,Type!C:E, 2, 0)&amp;".png")),"")</f>
        <v/>
      </c>
      <c r="N1063" s="48" t="str">
        <f>ifna(IMAGE("https://pokejungle.net/sprites/typeico/"&amp;lower(VLookup(V1063,Type!C:E, 3, 0)&amp;".png")),"")</f>
        <v/>
      </c>
      <c r="O1063" s="66"/>
      <c r="P1063" s="66"/>
      <c r="Q1063" s="49" t="str">
        <f>ifna(VLookup(V1063, Dex!F:K, 3, 0),"")</f>
        <v/>
      </c>
      <c r="R1063" s="49" t="str">
        <f>ifna(VLookup(V1063, Dex!F:K, 4, 0),"")</f>
        <v/>
      </c>
      <c r="S1063" s="50" t="str">
        <f>ifna(VLookup(V1063, Dex!F:K, 5, 0),"")</f>
        <v/>
      </c>
      <c r="T1063" s="49" t="str">
        <f>ifna(VLookup(V1063, Dex!F:K, 6, 0),"")</f>
        <v/>
      </c>
      <c r="U1063" s="51" t="str">
        <f>ifna(VLookup(V1063, Dex!F:L, 7, 0),"")</f>
        <v/>
      </c>
      <c r="V1063" s="66" t="str">
        <f t="shared" si="1"/>
        <v>solgaleo</v>
      </c>
    </row>
    <row r="1064" ht="31.5" customHeight="1">
      <c r="A1064" s="52">
        <v>1063.0</v>
      </c>
      <c r="B1064" s="52">
        <v>2.0</v>
      </c>
      <c r="C1064" s="52">
        <v>8.0</v>
      </c>
      <c r="D1064" s="52">
        <v>17.0</v>
      </c>
      <c r="E1064" s="52">
        <v>3.0</v>
      </c>
      <c r="F1064" s="52">
        <v>5.0</v>
      </c>
      <c r="G1064" s="53" t="str">
        <f>ifna(VLookup(V1064,Shiny!B:C, 2, 0),"")</f>
        <v/>
      </c>
      <c r="H1064" s="54" t="s">
        <v>977</v>
      </c>
      <c r="I1064" s="55">
        <v>792.0</v>
      </c>
      <c r="J1064" s="56">
        <f>IFNA(VLOOKUP(V1064,'Imported Index'!A:B,2,0),1)</f>
        <v>1</v>
      </c>
      <c r="K1064" s="58"/>
      <c r="L1064" s="58"/>
      <c r="M1064" s="59" t="str">
        <f>ifna(IMAGE("https://pokejungle.net/sprites/typeico/"&amp;lower(VLookup(V1064,Type!C:E, 2, 0)&amp;".png")),"")</f>
        <v/>
      </c>
      <c r="N1064" s="59" t="str">
        <f>ifna(IMAGE("https://pokejungle.net/sprites/typeico/"&amp;lower(VLookup(V1064,Type!C:E, 3, 0)&amp;".png")),"")</f>
        <v/>
      </c>
      <c r="O1064" s="60"/>
      <c r="P1064" s="60"/>
      <c r="Q1064" s="61" t="str">
        <f>ifna(VLookup(V1064, Dex!F:K, 3, 0),"")</f>
        <v/>
      </c>
      <c r="R1064" s="61" t="str">
        <f>ifna(VLookup(V1064, Dex!F:K, 4, 0),"")</f>
        <v/>
      </c>
      <c r="S1064" s="62" t="str">
        <f>ifna(VLookup(V1064, Dex!F:K, 5, 0),"")</f>
        <v/>
      </c>
      <c r="T1064" s="61" t="str">
        <f>ifna(VLookup(V1064, Dex!F:K, 6, 0),"")</f>
        <v/>
      </c>
      <c r="U1064" s="63" t="str">
        <f>ifna(VLookup(V1064, Dex!F:L, 7, 0),"")</f>
        <v/>
      </c>
      <c r="V1064" s="60" t="str">
        <f t="shared" si="1"/>
        <v>lunala</v>
      </c>
    </row>
    <row r="1065" ht="31.5" customHeight="1">
      <c r="A1065" s="42">
        <v>1064.0</v>
      </c>
      <c r="B1065" s="42">
        <v>2.0</v>
      </c>
      <c r="C1065" s="42">
        <v>8.0</v>
      </c>
      <c r="D1065" s="42">
        <v>18.0</v>
      </c>
      <c r="E1065" s="42">
        <v>3.0</v>
      </c>
      <c r="F1065" s="42">
        <v>6.0</v>
      </c>
      <c r="G1065" s="43" t="str">
        <f>ifna(VLookup(V1065,Shiny!B:C, 2, 0),"")</f>
        <v/>
      </c>
      <c r="H1065" s="64" t="s">
        <v>978</v>
      </c>
      <c r="I1065" s="65">
        <v>793.0</v>
      </c>
      <c r="J1065" s="47">
        <f>IFNA(VLOOKUP(V1065,'Imported Index'!A:B,2,0),1)</f>
        <v>1</v>
      </c>
      <c r="K1065" s="44"/>
      <c r="L1065" s="44"/>
      <c r="M1065" s="48" t="str">
        <f>ifna(IMAGE("https://pokejungle.net/sprites/typeico/"&amp;lower(VLookup(V1065,Type!C:E, 2, 0)&amp;".png")),"")</f>
        <v/>
      </c>
      <c r="N1065" s="48" t="str">
        <f>ifna(IMAGE("https://pokejungle.net/sprites/typeico/"&amp;lower(VLookup(V1065,Type!C:E, 3, 0)&amp;".png")),"")</f>
        <v/>
      </c>
      <c r="O1065" s="66"/>
      <c r="P1065" s="66"/>
      <c r="Q1065" s="49" t="str">
        <f>ifna(VLookup(V1065, Dex!F:K, 3, 0),"")</f>
        <v/>
      </c>
      <c r="R1065" s="49" t="str">
        <f>ifna(VLookup(V1065, Dex!F:K, 4, 0),"")</f>
        <v/>
      </c>
      <c r="S1065" s="50" t="str">
        <f>ifna(VLookup(V1065, Dex!F:K, 5, 0),"")</f>
        <v/>
      </c>
      <c r="T1065" s="49" t="str">
        <f>ifna(VLookup(V1065, Dex!F:K, 6, 0),"")</f>
        <v/>
      </c>
      <c r="U1065" s="51" t="str">
        <f>ifna(VLookup(V1065, Dex!F:L, 7, 0),"")</f>
        <v/>
      </c>
      <c r="V1065" s="66" t="str">
        <f t="shared" si="1"/>
        <v>nihilego</v>
      </c>
    </row>
    <row r="1066" ht="31.5" customHeight="1">
      <c r="A1066" s="52">
        <v>1065.0</v>
      </c>
      <c r="B1066" s="52">
        <v>2.0</v>
      </c>
      <c r="C1066" s="52">
        <v>8.0</v>
      </c>
      <c r="D1066" s="52">
        <v>19.0</v>
      </c>
      <c r="E1066" s="52">
        <v>4.0</v>
      </c>
      <c r="F1066" s="52">
        <v>1.0</v>
      </c>
      <c r="G1066" s="53" t="str">
        <f>ifna(VLookup(V1066,Shiny!B:C, 2, 0),"")</f>
        <v/>
      </c>
      <c r="H1066" s="54" t="s">
        <v>979</v>
      </c>
      <c r="I1066" s="55">
        <v>794.0</v>
      </c>
      <c r="J1066" s="56">
        <f>IFNA(VLOOKUP(V1066,'Imported Index'!A:B,2,0),1)</f>
        <v>1</v>
      </c>
      <c r="K1066" s="58"/>
      <c r="L1066" s="58"/>
      <c r="M1066" s="59" t="str">
        <f>ifna(IMAGE("https://pokejungle.net/sprites/typeico/"&amp;lower(VLookup(V1066,Type!C:E, 2, 0)&amp;".png")),"")</f>
        <v/>
      </c>
      <c r="N1066" s="59" t="str">
        <f>ifna(IMAGE("https://pokejungle.net/sprites/typeico/"&amp;lower(VLookup(V1066,Type!C:E, 3, 0)&amp;".png")),"")</f>
        <v/>
      </c>
      <c r="O1066" s="60"/>
      <c r="P1066" s="60"/>
      <c r="Q1066" s="61" t="str">
        <f>ifna(VLookup(V1066, Dex!F:K, 3, 0),"")</f>
        <v/>
      </c>
      <c r="R1066" s="61" t="str">
        <f>ifna(VLookup(V1066, Dex!F:K, 4, 0),"")</f>
        <v/>
      </c>
      <c r="S1066" s="62" t="str">
        <f>ifna(VLookup(V1066, Dex!F:K, 5, 0),"")</f>
        <v/>
      </c>
      <c r="T1066" s="61" t="str">
        <f>ifna(VLookup(V1066, Dex!F:K, 6, 0),"")</f>
        <v/>
      </c>
      <c r="U1066" s="63" t="str">
        <f>ifna(VLookup(V1066, Dex!F:L, 7, 0),"")</f>
        <v/>
      </c>
      <c r="V1066" s="60" t="str">
        <f t="shared" si="1"/>
        <v>buzzwole</v>
      </c>
    </row>
    <row r="1067" ht="31.5" customHeight="1">
      <c r="A1067" s="42">
        <v>1066.0</v>
      </c>
      <c r="B1067" s="42">
        <v>2.0</v>
      </c>
      <c r="C1067" s="42">
        <v>8.0</v>
      </c>
      <c r="D1067" s="42">
        <v>20.0</v>
      </c>
      <c r="E1067" s="42">
        <v>4.0</v>
      </c>
      <c r="F1067" s="42">
        <v>2.0</v>
      </c>
      <c r="G1067" s="43" t="str">
        <f>ifna(VLookup(V1067,Shiny!B:C, 2, 0),"")</f>
        <v/>
      </c>
      <c r="H1067" s="64" t="s">
        <v>980</v>
      </c>
      <c r="I1067" s="65">
        <v>795.0</v>
      </c>
      <c r="J1067" s="47">
        <f>IFNA(VLOOKUP(V1067,'Imported Index'!A:B,2,0),1)</f>
        <v>1</v>
      </c>
      <c r="K1067" s="44"/>
      <c r="L1067" s="44"/>
      <c r="M1067" s="48" t="str">
        <f>ifna(IMAGE("https://pokejungle.net/sprites/typeico/"&amp;lower(VLookup(V1067,Type!C:E, 2, 0)&amp;".png")),"")</f>
        <v/>
      </c>
      <c r="N1067" s="48" t="str">
        <f>ifna(IMAGE("https://pokejungle.net/sprites/typeico/"&amp;lower(VLookup(V1067,Type!C:E, 3, 0)&amp;".png")),"")</f>
        <v/>
      </c>
      <c r="O1067" s="66"/>
      <c r="P1067" s="66"/>
      <c r="Q1067" s="49" t="str">
        <f>ifna(VLookup(V1067, Dex!F:K, 3, 0),"")</f>
        <v/>
      </c>
      <c r="R1067" s="49" t="str">
        <f>ifna(VLookup(V1067, Dex!F:K, 4, 0),"")</f>
        <v/>
      </c>
      <c r="S1067" s="50" t="str">
        <f>ifna(VLookup(V1067, Dex!F:K, 5, 0),"")</f>
        <v/>
      </c>
      <c r="T1067" s="49" t="str">
        <f>ifna(VLookup(V1067, Dex!F:K, 6, 0),"")</f>
        <v/>
      </c>
      <c r="U1067" s="51" t="str">
        <f>ifna(VLookup(V1067, Dex!F:L, 7, 0),"")</f>
        <v/>
      </c>
      <c r="V1067" s="66" t="str">
        <f t="shared" si="1"/>
        <v>pheromosa</v>
      </c>
    </row>
    <row r="1068" ht="31.5" customHeight="1">
      <c r="A1068" s="52">
        <v>1067.0</v>
      </c>
      <c r="B1068" s="52">
        <v>2.0</v>
      </c>
      <c r="C1068" s="52">
        <v>8.0</v>
      </c>
      <c r="D1068" s="52">
        <v>21.0</v>
      </c>
      <c r="E1068" s="52">
        <v>4.0</v>
      </c>
      <c r="F1068" s="52">
        <v>3.0</v>
      </c>
      <c r="G1068" s="53" t="str">
        <f>ifna(VLookup(V1068,Shiny!B:C, 2, 0),"")</f>
        <v/>
      </c>
      <c r="H1068" s="54" t="s">
        <v>981</v>
      </c>
      <c r="I1068" s="55">
        <v>796.0</v>
      </c>
      <c r="J1068" s="56">
        <f>IFNA(VLOOKUP(V1068,'Imported Index'!A:B,2,0),1)</f>
        <v>1</v>
      </c>
      <c r="K1068" s="58"/>
      <c r="L1068" s="58"/>
      <c r="M1068" s="59" t="str">
        <f>ifna(IMAGE("https://pokejungle.net/sprites/typeico/"&amp;lower(VLookup(V1068,Type!C:E, 2, 0)&amp;".png")),"")</f>
        <v/>
      </c>
      <c r="N1068" s="59" t="str">
        <f>ifna(IMAGE("https://pokejungle.net/sprites/typeico/"&amp;lower(VLookup(V1068,Type!C:E, 3, 0)&amp;".png")),"")</f>
        <v/>
      </c>
      <c r="O1068" s="60"/>
      <c r="P1068" s="60"/>
      <c r="Q1068" s="61" t="str">
        <f>ifna(VLookup(V1068, Dex!F:K, 3, 0),"")</f>
        <v/>
      </c>
      <c r="R1068" s="61" t="str">
        <f>ifna(VLookup(V1068, Dex!F:K, 4, 0),"")</f>
        <v/>
      </c>
      <c r="S1068" s="62" t="str">
        <f>ifna(VLookup(V1068, Dex!F:K, 5, 0),"")</f>
        <v/>
      </c>
      <c r="T1068" s="61" t="str">
        <f>ifna(VLookup(V1068, Dex!F:K, 6, 0),"")</f>
        <v/>
      </c>
      <c r="U1068" s="63" t="str">
        <f>ifna(VLookup(V1068, Dex!F:L, 7, 0),"")</f>
        <v/>
      </c>
      <c r="V1068" s="60" t="str">
        <f t="shared" si="1"/>
        <v>xurkitree</v>
      </c>
    </row>
    <row r="1069" ht="31.5" customHeight="1">
      <c r="A1069" s="42">
        <v>1068.0</v>
      </c>
      <c r="B1069" s="42">
        <v>2.0</v>
      </c>
      <c r="C1069" s="42">
        <v>8.0</v>
      </c>
      <c r="D1069" s="42">
        <v>22.0</v>
      </c>
      <c r="E1069" s="42">
        <v>4.0</v>
      </c>
      <c r="F1069" s="42">
        <v>4.0</v>
      </c>
      <c r="G1069" s="43" t="str">
        <f>ifna(VLookup(V1069,Shiny!B:C, 2, 0),"")</f>
        <v/>
      </c>
      <c r="H1069" s="64" t="s">
        <v>982</v>
      </c>
      <c r="I1069" s="65">
        <v>797.0</v>
      </c>
      <c r="J1069" s="47">
        <f>IFNA(VLOOKUP(V1069,'Imported Index'!A:B,2,0),1)</f>
        <v>1</v>
      </c>
      <c r="K1069" s="44"/>
      <c r="L1069" s="44"/>
      <c r="M1069" s="48" t="str">
        <f>ifna(IMAGE("https://pokejungle.net/sprites/typeico/"&amp;lower(VLookup(V1069,Type!C:E, 2, 0)&amp;".png")),"")</f>
        <v/>
      </c>
      <c r="N1069" s="48" t="str">
        <f>ifna(IMAGE("https://pokejungle.net/sprites/typeico/"&amp;lower(VLookup(V1069,Type!C:E, 3, 0)&amp;".png")),"")</f>
        <v/>
      </c>
      <c r="O1069" s="66"/>
      <c r="P1069" s="66"/>
      <c r="Q1069" s="49" t="str">
        <f>ifna(VLookup(V1069, Dex!F:K, 3, 0),"")</f>
        <v/>
      </c>
      <c r="R1069" s="49" t="str">
        <f>ifna(VLookup(V1069, Dex!F:K, 4, 0),"")</f>
        <v/>
      </c>
      <c r="S1069" s="50" t="str">
        <f>ifna(VLookup(V1069, Dex!F:K, 5, 0),"")</f>
        <v/>
      </c>
      <c r="T1069" s="49" t="str">
        <f>ifna(VLookup(V1069, Dex!F:K, 6, 0),"")</f>
        <v/>
      </c>
      <c r="U1069" s="51" t="str">
        <f>ifna(VLookup(V1069, Dex!F:L, 7, 0),"")</f>
        <v/>
      </c>
      <c r="V1069" s="66" t="str">
        <f t="shared" si="1"/>
        <v>celesteela</v>
      </c>
    </row>
    <row r="1070" ht="31.5" customHeight="1">
      <c r="A1070" s="52">
        <v>1069.0</v>
      </c>
      <c r="B1070" s="52">
        <v>2.0</v>
      </c>
      <c r="C1070" s="52">
        <v>8.0</v>
      </c>
      <c r="D1070" s="52">
        <v>23.0</v>
      </c>
      <c r="E1070" s="52">
        <v>4.0</v>
      </c>
      <c r="F1070" s="52">
        <v>5.0</v>
      </c>
      <c r="G1070" s="53" t="str">
        <f>ifna(VLookup(V1070,Shiny!B:C, 2, 0),"")</f>
        <v/>
      </c>
      <c r="H1070" s="54" t="s">
        <v>983</v>
      </c>
      <c r="I1070" s="55">
        <v>798.0</v>
      </c>
      <c r="J1070" s="56">
        <f>IFNA(VLOOKUP(V1070,'Imported Index'!A:B,2,0),1)</f>
        <v>1</v>
      </c>
      <c r="K1070" s="58"/>
      <c r="L1070" s="58"/>
      <c r="M1070" s="59" t="str">
        <f>ifna(IMAGE("https://pokejungle.net/sprites/typeico/"&amp;lower(VLookup(V1070,Type!C:E, 2, 0)&amp;".png")),"")</f>
        <v/>
      </c>
      <c r="N1070" s="59" t="str">
        <f>ifna(IMAGE("https://pokejungle.net/sprites/typeico/"&amp;lower(VLookup(V1070,Type!C:E, 3, 0)&amp;".png")),"")</f>
        <v/>
      </c>
      <c r="O1070" s="60"/>
      <c r="P1070" s="60"/>
      <c r="Q1070" s="61" t="str">
        <f>ifna(VLookup(V1070, Dex!F:K, 3, 0),"")</f>
        <v/>
      </c>
      <c r="R1070" s="61" t="str">
        <f>ifna(VLookup(V1070, Dex!F:K, 4, 0),"")</f>
        <v/>
      </c>
      <c r="S1070" s="62" t="str">
        <f>ifna(VLookup(V1070, Dex!F:K, 5, 0),"")</f>
        <v/>
      </c>
      <c r="T1070" s="61" t="str">
        <f>ifna(VLookup(V1070, Dex!F:K, 6, 0),"")</f>
        <v/>
      </c>
      <c r="U1070" s="63" t="str">
        <f>ifna(VLookup(V1070, Dex!F:L, 7, 0),"")</f>
        <v/>
      </c>
      <c r="V1070" s="60" t="str">
        <f t="shared" si="1"/>
        <v>kartana</v>
      </c>
    </row>
    <row r="1071" ht="31.5" customHeight="1">
      <c r="A1071" s="42">
        <v>1070.0</v>
      </c>
      <c r="B1071" s="42">
        <v>2.0</v>
      </c>
      <c r="C1071" s="42">
        <v>8.0</v>
      </c>
      <c r="D1071" s="42">
        <v>24.0</v>
      </c>
      <c r="E1071" s="42">
        <v>4.0</v>
      </c>
      <c r="F1071" s="42">
        <v>6.0</v>
      </c>
      <c r="G1071" s="43" t="str">
        <f>ifna(VLookup(V1071,Shiny!B:C, 2, 0),"")</f>
        <v/>
      </c>
      <c r="H1071" s="64" t="s">
        <v>984</v>
      </c>
      <c r="I1071" s="65">
        <v>799.0</v>
      </c>
      <c r="J1071" s="47">
        <f>IFNA(VLOOKUP(V1071,'Imported Index'!A:B,2,0),1)</f>
        <v>1</v>
      </c>
      <c r="K1071" s="44"/>
      <c r="L1071" s="44"/>
      <c r="M1071" s="48" t="str">
        <f>ifna(IMAGE("https://pokejungle.net/sprites/typeico/"&amp;lower(VLookup(V1071,Type!C:E, 2, 0)&amp;".png")),"")</f>
        <v/>
      </c>
      <c r="N1071" s="48" t="str">
        <f>ifna(IMAGE("https://pokejungle.net/sprites/typeico/"&amp;lower(VLookup(V1071,Type!C:E, 3, 0)&amp;".png")),"")</f>
        <v/>
      </c>
      <c r="O1071" s="66"/>
      <c r="P1071" s="66"/>
      <c r="Q1071" s="49" t="str">
        <f>ifna(VLookup(V1071, Dex!F:K, 3, 0),"")</f>
        <v/>
      </c>
      <c r="R1071" s="49" t="str">
        <f>ifna(VLookup(V1071, Dex!F:K, 4, 0),"")</f>
        <v/>
      </c>
      <c r="S1071" s="50" t="str">
        <f>ifna(VLookup(V1071, Dex!F:K, 5, 0),"")</f>
        <v/>
      </c>
      <c r="T1071" s="49" t="str">
        <f>ifna(VLookup(V1071, Dex!F:K, 6, 0),"")</f>
        <v/>
      </c>
      <c r="U1071" s="51" t="str">
        <f>ifna(VLookup(V1071, Dex!F:L, 7, 0),"")</f>
        <v/>
      </c>
      <c r="V1071" s="66" t="str">
        <f t="shared" si="1"/>
        <v>guzzlord</v>
      </c>
    </row>
    <row r="1072" ht="31.5" customHeight="1">
      <c r="A1072" s="52">
        <v>1071.0</v>
      </c>
      <c r="B1072" s="52">
        <v>2.0</v>
      </c>
      <c r="C1072" s="52">
        <v>8.0</v>
      </c>
      <c r="D1072" s="52">
        <v>25.0</v>
      </c>
      <c r="E1072" s="52">
        <v>5.0</v>
      </c>
      <c r="F1072" s="52">
        <v>1.0</v>
      </c>
      <c r="G1072" s="53" t="str">
        <f>ifna(VLookup(V1072,Shiny!B:C, 2, 0),"")</f>
        <v/>
      </c>
      <c r="H1072" s="54" t="s">
        <v>985</v>
      </c>
      <c r="I1072" s="55">
        <v>800.0</v>
      </c>
      <c r="J1072" s="56">
        <f>IFNA(VLOOKUP(V1072,'Imported Index'!A:B,2,0),1)</f>
        <v>1</v>
      </c>
      <c r="K1072" s="58"/>
      <c r="L1072" s="58"/>
      <c r="M1072" s="59" t="str">
        <f>ifna(IMAGE("https://pokejungle.net/sprites/typeico/"&amp;lower(VLookup(V1072,Type!C:E, 2, 0)&amp;".png")),"")</f>
        <v/>
      </c>
      <c r="N1072" s="59" t="str">
        <f>ifna(IMAGE("https://pokejungle.net/sprites/typeico/"&amp;lower(VLookup(V1072,Type!C:E, 3, 0)&amp;".png")),"")</f>
        <v/>
      </c>
      <c r="O1072" s="60"/>
      <c r="P1072" s="60"/>
      <c r="Q1072" s="61" t="str">
        <f>ifna(VLookup(V1072, Dex!F:K, 3, 0),"")</f>
        <v/>
      </c>
      <c r="R1072" s="61" t="str">
        <f>ifna(VLookup(V1072, Dex!F:K, 4, 0),"")</f>
        <v/>
      </c>
      <c r="S1072" s="62" t="str">
        <f>ifna(VLookup(V1072, Dex!F:K, 5, 0),"")</f>
        <v/>
      </c>
      <c r="T1072" s="61" t="str">
        <f>ifna(VLookup(V1072, Dex!F:K, 6, 0),"")</f>
        <v/>
      </c>
      <c r="U1072" s="63" t="str">
        <f>ifna(VLookup(V1072, Dex!F:L, 7, 0),"")</f>
        <v/>
      </c>
      <c r="V1072" s="60" t="str">
        <f t="shared" si="1"/>
        <v>necrozma</v>
      </c>
    </row>
    <row r="1073" ht="31.5" customHeight="1">
      <c r="A1073" s="42">
        <v>1072.0</v>
      </c>
      <c r="B1073" s="42">
        <v>2.0</v>
      </c>
      <c r="C1073" s="42">
        <v>8.0</v>
      </c>
      <c r="D1073" s="42">
        <v>26.0</v>
      </c>
      <c r="E1073" s="42">
        <v>5.0</v>
      </c>
      <c r="F1073" s="42">
        <v>2.0</v>
      </c>
      <c r="G1073" s="43" t="str">
        <f>ifna(VLookup(V1073,Shiny!B:C, 2, 0),"")</f>
        <v/>
      </c>
      <c r="H1073" s="64" t="s">
        <v>986</v>
      </c>
      <c r="I1073" s="65">
        <v>801.0</v>
      </c>
      <c r="J1073" s="47">
        <f>IFNA(VLOOKUP(V1073,'Imported Index'!A:B,2,0),1)</f>
        <v>1</v>
      </c>
      <c r="K1073" s="44"/>
      <c r="L1073" s="44" t="s">
        <v>987</v>
      </c>
      <c r="M1073" s="48" t="str">
        <f>ifna(IMAGE("https://pokejungle.net/sprites/typeico/"&amp;lower(VLookup(V1073,Type!C:E, 2, 0)&amp;".png")),"")</f>
        <v/>
      </c>
      <c r="N1073" s="48" t="str">
        <f>ifna(IMAGE("https://pokejungle.net/sprites/typeico/"&amp;lower(VLookup(V1073,Type!C:E, 3, 0)&amp;".png")),"")</f>
        <v/>
      </c>
      <c r="O1073" s="66"/>
      <c r="P1073" s="66"/>
      <c r="Q1073" s="49" t="str">
        <f>ifna(VLookup(V1073, Dex!F:K, 3, 0),"")</f>
        <v/>
      </c>
      <c r="R1073" s="49" t="str">
        <f>ifna(VLookup(V1073, Dex!F:K, 4, 0),"")</f>
        <v/>
      </c>
      <c r="S1073" s="50" t="str">
        <f>ifna(VLookup(V1073, Dex!F:K, 5, 0),"")</f>
        <v/>
      </c>
      <c r="T1073" s="49" t="str">
        <f>ifna(VLookup(V1073, Dex!F:K, 6, 0),"")</f>
        <v/>
      </c>
      <c r="U1073" s="51" t="str">
        <f>ifna(VLookup(V1073, Dex!F:L, 7, 0),"")</f>
        <v>H130</v>
      </c>
      <c r="V1073" s="66" t="str">
        <f t="shared" si="1"/>
        <v>magearna</v>
      </c>
    </row>
    <row r="1074" ht="31.5" customHeight="1">
      <c r="A1074" s="52">
        <v>1073.0</v>
      </c>
      <c r="B1074" s="52">
        <v>2.0</v>
      </c>
      <c r="C1074" s="52">
        <v>8.0</v>
      </c>
      <c r="D1074" s="52">
        <v>27.0</v>
      </c>
      <c r="E1074" s="52">
        <v>5.0</v>
      </c>
      <c r="F1074" s="52">
        <v>3.0</v>
      </c>
      <c r="G1074" s="53" t="str">
        <f>ifna(VLookup(V1074,Shiny!B:C, 2, 0),"")</f>
        <v/>
      </c>
      <c r="H1074" s="54" t="s">
        <v>986</v>
      </c>
      <c r="I1074" s="55">
        <v>801.0</v>
      </c>
      <c r="J1074" s="56">
        <f>IFNA(VLOOKUP(V1074,'Imported Index'!A:B,2,0),1)</f>
        <v>1</v>
      </c>
      <c r="K1074" s="58"/>
      <c r="L1074" s="58" t="s">
        <v>988</v>
      </c>
      <c r="M1074" s="59" t="str">
        <f>ifna(IMAGE("https://pokejungle.net/sprites/typeico/"&amp;lower(VLookup(V1074,Type!C:E, 2, 0)&amp;".png")),"")</f>
        <v/>
      </c>
      <c r="N1074" s="59" t="str">
        <f>ifna(IMAGE("https://pokejungle.net/sprites/typeico/"&amp;lower(VLookup(V1074,Type!C:E, 3, 0)&amp;".png")),"")</f>
        <v/>
      </c>
      <c r="O1074" s="52">
        <v>-1.0</v>
      </c>
      <c r="P1074" s="60"/>
      <c r="Q1074" s="61" t="str">
        <f>ifna(VLookup(V1074, Dex!F:K, 3, 0),"")</f>
        <v/>
      </c>
      <c r="R1074" s="61" t="str">
        <f>ifna(VLookup(V1074, Dex!F:K, 4, 0),"")</f>
        <v/>
      </c>
      <c r="S1074" s="62" t="str">
        <f>ifna(VLookup(V1074, Dex!F:K, 5, 0),"")</f>
        <v/>
      </c>
      <c r="T1074" s="61" t="str">
        <f>ifna(VLookup(V1074, Dex!F:K, 6, 0),"")</f>
        <v/>
      </c>
      <c r="U1074" s="63" t="str">
        <f>ifna(VLookup(V1074, Dex!F:L, 7, 0),"")</f>
        <v>H130</v>
      </c>
      <c r="V1074" s="60" t="str">
        <f t="shared" si="1"/>
        <v>magearna-1</v>
      </c>
    </row>
    <row r="1075" ht="31.5" customHeight="1">
      <c r="A1075" s="42">
        <v>1074.0</v>
      </c>
      <c r="B1075" s="42">
        <v>2.0</v>
      </c>
      <c r="C1075" s="42">
        <v>8.0</v>
      </c>
      <c r="D1075" s="42">
        <v>28.0</v>
      </c>
      <c r="E1075" s="42">
        <v>5.0</v>
      </c>
      <c r="F1075" s="42">
        <v>4.0</v>
      </c>
      <c r="G1075" s="43" t="str">
        <f>ifna(VLookup(V1075,Shiny!B:C, 2, 0),"")</f>
        <v/>
      </c>
      <c r="H1075" s="64" t="s">
        <v>989</v>
      </c>
      <c r="I1075" s="65">
        <v>802.0</v>
      </c>
      <c r="J1075" s="47">
        <f>IFNA(VLOOKUP(V1075,'Imported Index'!A:B,2,0),1)</f>
        <v>1</v>
      </c>
      <c r="K1075" s="44"/>
      <c r="L1075" s="44"/>
      <c r="M1075" s="48" t="str">
        <f>ifna(IMAGE("https://pokejungle.net/sprites/typeico/"&amp;lower(VLookup(V1075,Type!C:E, 2, 0)&amp;".png")),"")</f>
        <v/>
      </c>
      <c r="N1075" s="48" t="str">
        <f>ifna(IMAGE("https://pokejungle.net/sprites/typeico/"&amp;lower(VLookup(V1075,Type!C:E, 3, 0)&amp;".png")),"")</f>
        <v/>
      </c>
      <c r="O1075" s="66"/>
      <c r="P1075" s="66"/>
      <c r="Q1075" s="49" t="str">
        <f>ifna(VLookup(V1075, Dex!F:K, 3, 0),"")</f>
        <v/>
      </c>
      <c r="R1075" s="49" t="str">
        <f>ifna(VLookup(V1075, Dex!F:K, 4, 0),"")</f>
        <v/>
      </c>
      <c r="S1075" s="50" t="str">
        <f>ifna(VLookup(V1075, Dex!F:K, 5, 0),"")</f>
        <v/>
      </c>
      <c r="T1075" s="49" t="str">
        <f>ifna(VLookup(V1075, Dex!F:K, 6, 0),"")</f>
        <v/>
      </c>
      <c r="U1075" s="51" t="str">
        <f>ifna(VLookup(V1075, Dex!F:L, 7, 0),"")</f>
        <v>H122</v>
      </c>
      <c r="V1075" s="66" t="str">
        <f t="shared" si="1"/>
        <v>marshadow</v>
      </c>
    </row>
    <row r="1076" ht="31.5" customHeight="1">
      <c r="A1076" s="52">
        <v>1075.0</v>
      </c>
      <c r="B1076" s="52">
        <v>2.0</v>
      </c>
      <c r="C1076" s="52">
        <v>8.0</v>
      </c>
      <c r="D1076" s="52">
        <v>29.0</v>
      </c>
      <c r="E1076" s="52">
        <v>5.0</v>
      </c>
      <c r="F1076" s="52">
        <v>5.0</v>
      </c>
      <c r="G1076" s="53" t="str">
        <f>ifna(VLookup(V1076,Shiny!B:C, 2, 0),"")</f>
        <v/>
      </c>
      <c r="H1076" s="54" t="s">
        <v>990</v>
      </c>
      <c r="I1076" s="55">
        <v>803.0</v>
      </c>
      <c r="J1076" s="56">
        <f>IFNA(VLOOKUP(V1076,'Imported Index'!A:B,2,0),1)</f>
        <v>1</v>
      </c>
      <c r="K1076" s="58"/>
      <c r="L1076" s="58"/>
      <c r="M1076" s="59" t="str">
        <f>ifna(IMAGE("https://pokejungle.net/sprites/typeico/"&amp;lower(VLookup(V1076,Type!C:E, 2, 0)&amp;".png")),"")</f>
        <v/>
      </c>
      <c r="N1076" s="59" t="str">
        <f>ifna(IMAGE("https://pokejungle.net/sprites/typeico/"&amp;lower(VLookup(V1076,Type!C:E, 3, 0)&amp;".png")),"")</f>
        <v/>
      </c>
      <c r="O1076" s="60"/>
      <c r="P1076" s="60"/>
      <c r="Q1076" s="61" t="str">
        <f>ifna(VLookup(V1076, Dex!F:K, 3, 0),"")</f>
        <v/>
      </c>
      <c r="R1076" s="61" t="str">
        <f>ifna(VLookup(V1076, Dex!F:K, 4, 0),"")</f>
        <v/>
      </c>
      <c r="S1076" s="62" t="str">
        <f>ifna(VLookup(V1076, Dex!F:K, 5, 0),"")</f>
        <v/>
      </c>
      <c r="T1076" s="61" t="str">
        <f>ifna(VLookup(V1076, Dex!F:K, 6, 0),"")</f>
        <v/>
      </c>
      <c r="U1076" s="63" t="str">
        <f>ifna(VLookup(V1076, Dex!F:L, 7, 0),"")</f>
        <v/>
      </c>
      <c r="V1076" s="60" t="str">
        <f t="shared" si="1"/>
        <v>poipole</v>
      </c>
    </row>
    <row r="1077" ht="31.5" customHeight="1">
      <c r="A1077" s="42">
        <v>1076.0</v>
      </c>
      <c r="B1077" s="42">
        <v>2.0</v>
      </c>
      <c r="C1077" s="42">
        <v>8.0</v>
      </c>
      <c r="D1077" s="42">
        <v>30.0</v>
      </c>
      <c r="E1077" s="42">
        <v>5.0</v>
      </c>
      <c r="F1077" s="42">
        <v>6.0</v>
      </c>
      <c r="G1077" s="43" t="str">
        <f>ifna(VLookup(V1077,Shiny!B:C, 2, 0),"")</f>
        <v/>
      </c>
      <c r="H1077" s="64" t="s">
        <v>991</v>
      </c>
      <c r="I1077" s="65">
        <v>804.0</v>
      </c>
      <c r="J1077" s="47">
        <f>IFNA(VLOOKUP(V1077,'Imported Index'!A:B,2,0),1)</f>
        <v>1</v>
      </c>
      <c r="K1077" s="44"/>
      <c r="L1077" s="44"/>
      <c r="M1077" s="48" t="str">
        <f>ifna(IMAGE("https://pokejungle.net/sprites/typeico/"&amp;lower(VLookup(V1077,Type!C:E, 2, 0)&amp;".png")),"")</f>
        <v/>
      </c>
      <c r="N1077" s="48" t="str">
        <f>ifna(IMAGE("https://pokejungle.net/sprites/typeico/"&amp;lower(VLookup(V1077,Type!C:E, 3, 0)&amp;".png")),"")</f>
        <v/>
      </c>
      <c r="O1077" s="66"/>
      <c r="P1077" s="66"/>
      <c r="Q1077" s="49" t="str">
        <f>ifna(VLookup(V1077, Dex!F:K, 3, 0),"")</f>
        <v/>
      </c>
      <c r="R1077" s="49" t="str">
        <f>ifna(VLookup(V1077, Dex!F:K, 4, 0),"")</f>
        <v/>
      </c>
      <c r="S1077" s="50" t="str">
        <f>ifna(VLookup(V1077, Dex!F:K, 5, 0),"")</f>
        <v/>
      </c>
      <c r="T1077" s="49" t="str">
        <f>ifna(VLookup(V1077, Dex!F:K, 6, 0),"")</f>
        <v/>
      </c>
      <c r="U1077" s="51" t="str">
        <f>ifna(VLookup(V1077, Dex!F:L, 7, 0),"")</f>
        <v/>
      </c>
      <c r="V1077" s="66" t="str">
        <f t="shared" si="1"/>
        <v>naganadel</v>
      </c>
    </row>
    <row r="1078" ht="31.5" customHeight="1">
      <c r="A1078" s="52">
        <v>1077.0</v>
      </c>
      <c r="B1078" s="52">
        <v>2.0</v>
      </c>
      <c r="C1078" s="52">
        <v>9.0</v>
      </c>
      <c r="D1078" s="52">
        <v>1.0</v>
      </c>
      <c r="E1078" s="52">
        <v>1.0</v>
      </c>
      <c r="F1078" s="52">
        <v>1.0</v>
      </c>
      <c r="G1078" s="53" t="str">
        <f>ifna(VLookup(V1078,Shiny!B:C, 2, 0),"")</f>
        <v/>
      </c>
      <c r="H1078" s="54" t="s">
        <v>992</v>
      </c>
      <c r="I1078" s="55">
        <v>805.0</v>
      </c>
      <c r="J1078" s="56">
        <f>IFNA(VLOOKUP(V1078,'Imported Index'!A:B,2,0),1)</f>
        <v>1</v>
      </c>
      <c r="K1078" s="58"/>
      <c r="L1078" s="58"/>
      <c r="M1078" s="59" t="str">
        <f>ifna(IMAGE("https://pokejungle.net/sprites/typeico/"&amp;lower(VLookup(V1078,Type!C:E, 2, 0)&amp;".png")),"")</f>
        <v/>
      </c>
      <c r="N1078" s="59" t="str">
        <f>ifna(IMAGE("https://pokejungle.net/sprites/typeico/"&amp;lower(VLookup(V1078,Type!C:E, 3, 0)&amp;".png")),"")</f>
        <v/>
      </c>
      <c r="O1078" s="60"/>
      <c r="P1078" s="60"/>
      <c r="Q1078" s="61" t="str">
        <f>ifna(VLookup(V1078, Dex!F:K, 3, 0),"")</f>
        <v/>
      </c>
      <c r="R1078" s="61" t="str">
        <f>ifna(VLookup(V1078, Dex!F:K, 4, 0),"")</f>
        <v/>
      </c>
      <c r="S1078" s="62" t="str">
        <f>ifna(VLookup(V1078, Dex!F:K, 5, 0),"")</f>
        <v/>
      </c>
      <c r="T1078" s="61" t="str">
        <f>ifna(VLookup(V1078, Dex!F:K, 6, 0),"")</f>
        <v/>
      </c>
      <c r="U1078" s="63" t="str">
        <f>ifna(VLookup(V1078, Dex!F:L, 7, 0),"")</f>
        <v/>
      </c>
      <c r="V1078" s="60" t="str">
        <f t="shared" si="1"/>
        <v>stakataka</v>
      </c>
    </row>
    <row r="1079" ht="31.5" customHeight="1">
      <c r="A1079" s="42">
        <v>1078.0</v>
      </c>
      <c r="B1079" s="42">
        <v>2.0</v>
      </c>
      <c r="C1079" s="42">
        <v>9.0</v>
      </c>
      <c r="D1079" s="42">
        <v>2.0</v>
      </c>
      <c r="E1079" s="42">
        <v>1.0</v>
      </c>
      <c r="F1079" s="42">
        <v>2.0</v>
      </c>
      <c r="G1079" s="43" t="str">
        <f>ifna(VLookup(V1079,Shiny!B:C, 2, 0),"")</f>
        <v/>
      </c>
      <c r="H1079" s="64" t="s">
        <v>993</v>
      </c>
      <c r="I1079" s="65">
        <v>806.0</v>
      </c>
      <c r="J1079" s="47">
        <f>IFNA(VLOOKUP(V1079,'Imported Index'!A:B,2,0),1)</f>
        <v>1</v>
      </c>
      <c r="K1079" s="44"/>
      <c r="L1079" s="44"/>
      <c r="M1079" s="48" t="str">
        <f>ifna(IMAGE("https://pokejungle.net/sprites/typeico/"&amp;lower(VLookup(V1079,Type!C:E, 2, 0)&amp;".png")),"")</f>
        <v/>
      </c>
      <c r="N1079" s="48" t="str">
        <f>ifna(IMAGE("https://pokejungle.net/sprites/typeico/"&amp;lower(VLookup(V1079,Type!C:E, 3, 0)&amp;".png")),"")</f>
        <v/>
      </c>
      <c r="O1079" s="66"/>
      <c r="P1079" s="66"/>
      <c r="Q1079" s="49" t="str">
        <f>ifna(VLookup(V1079, Dex!F:K, 3, 0),"")</f>
        <v/>
      </c>
      <c r="R1079" s="49" t="str">
        <f>ifna(VLookup(V1079, Dex!F:K, 4, 0),"")</f>
        <v/>
      </c>
      <c r="S1079" s="50" t="str">
        <f>ifna(VLookup(V1079, Dex!F:K, 5, 0),"")</f>
        <v/>
      </c>
      <c r="T1079" s="49" t="str">
        <f>ifna(VLookup(V1079, Dex!F:K, 6, 0),"")</f>
        <v/>
      </c>
      <c r="U1079" s="51" t="str">
        <f>ifna(VLookup(V1079, Dex!F:L, 7, 0),"")</f>
        <v/>
      </c>
      <c r="V1079" s="66" t="str">
        <f t="shared" si="1"/>
        <v>blacephalon</v>
      </c>
    </row>
    <row r="1080" ht="31.5" customHeight="1">
      <c r="A1080" s="52">
        <v>1079.0</v>
      </c>
      <c r="B1080" s="52">
        <v>2.0</v>
      </c>
      <c r="C1080" s="52">
        <v>9.0</v>
      </c>
      <c r="D1080" s="52">
        <v>3.0</v>
      </c>
      <c r="E1080" s="52">
        <v>1.0</v>
      </c>
      <c r="F1080" s="52">
        <v>3.0</v>
      </c>
      <c r="G1080" s="53" t="str">
        <f>ifna(VLookup(V1080,Shiny!B:C, 2, 0),"")</f>
        <v/>
      </c>
      <c r="H1080" s="54" t="s">
        <v>994</v>
      </c>
      <c r="I1080" s="96">
        <v>807.0</v>
      </c>
      <c r="J1080" s="56">
        <f>IFNA(VLOOKUP(V1080,'Imported Index'!A:B,2,0),1)</f>
        <v>1</v>
      </c>
      <c r="K1080" s="58"/>
      <c r="L1080" s="58"/>
      <c r="M1080" s="59" t="str">
        <f>ifna(IMAGE("https://pokejungle.net/sprites/typeico/"&amp;lower(VLookup(V1080,Type!C:E, 2, 0)&amp;".png")),"")</f>
        <v/>
      </c>
      <c r="N1080" s="59" t="str">
        <f>ifna(IMAGE("https://pokejungle.net/sprites/typeico/"&amp;lower(VLookup(V1080,Type!C:E, 3, 0)&amp;".png")),"")</f>
        <v/>
      </c>
      <c r="O1080" s="60"/>
      <c r="P1080" s="60"/>
      <c r="Q1080" s="61" t="str">
        <f>ifna(VLookup(V1080, Dex!F:K, 3, 0),"")</f>
        <v/>
      </c>
      <c r="R1080" s="61" t="str">
        <f>ifna(VLookup(V1080, Dex!F:K, 4, 0),"")</f>
        <v/>
      </c>
      <c r="S1080" s="62" t="str">
        <f>ifna(VLookup(V1080, Dex!F:K, 5, 0),"")</f>
        <v/>
      </c>
      <c r="T1080" s="61" t="str">
        <f>ifna(VLookup(V1080, Dex!F:K, 6, 0),"")</f>
        <v/>
      </c>
      <c r="U1080" s="63" t="str">
        <f>ifna(VLookup(V1080, Dex!F:L, 7, 0),"")</f>
        <v>H130</v>
      </c>
      <c r="V1080" s="60" t="str">
        <f t="shared" si="1"/>
        <v>zeraora</v>
      </c>
    </row>
    <row r="1081" ht="31.5" customHeight="1">
      <c r="A1081" s="42">
        <v>1080.0</v>
      </c>
      <c r="B1081" s="42">
        <v>2.0</v>
      </c>
      <c r="C1081" s="42">
        <v>9.0</v>
      </c>
      <c r="D1081" s="42">
        <v>4.0</v>
      </c>
      <c r="E1081" s="42">
        <v>1.0</v>
      </c>
      <c r="F1081" s="42">
        <v>4.0</v>
      </c>
      <c r="G1081" s="43" t="str">
        <f>ifna(VLookup(V1081,Shiny!B:C, 2, 0),"")</f>
        <v/>
      </c>
      <c r="H1081" s="97" t="s">
        <v>995</v>
      </c>
      <c r="I1081" s="65">
        <v>808.0</v>
      </c>
      <c r="J1081" s="47">
        <f>IFNA(VLOOKUP(V1081,'Imported Index'!A:B,2,0),1)</f>
        <v>1</v>
      </c>
      <c r="K1081" s="44"/>
      <c r="L1081" s="44"/>
      <c r="M1081" s="48" t="str">
        <f>ifna(IMAGE("https://pokejungle.net/sprites/typeico/"&amp;lower(VLookup(V1081,Type!C:E, 2, 0)&amp;".png")),"")</f>
        <v/>
      </c>
      <c r="N1081" s="48" t="str">
        <f>ifna(IMAGE("https://pokejungle.net/sprites/typeico/"&amp;lower(VLookup(V1081,Type!C:E, 3, 0)&amp;".png")),"")</f>
        <v/>
      </c>
      <c r="O1081" s="66"/>
      <c r="P1081" s="66"/>
      <c r="Q1081" s="49" t="str">
        <f>ifna(VLookup(V1081, Dex!F:K, 3, 0),"")</f>
        <v/>
      </c>
      <c r="R1081" s="49" t="str">
        <f>ifna(VLookup(V1081, Dex!F:K, 4, 0),"")</f>
        <v/>
      </c>
      <c r="S1081" s="50" t="str">
        <f>ifna(VLookup(V1081, Dex!F:K, 5, 0),"")</f>
        <v/>
      </c>
      <c r="T1081" s="49" t="str">
        <f>ifna(VLookup(V1081, Dex!F:K, 6, 0),"")</f>
        <v/>
      </c>
      <c r="U1081" s="51" t="str">
        <f>ifna(VLookup(V1081, Dex!F:L, 7, 0),"")</f>
        <v>H123</v>
      </c>
      <c r="V1081" s="66" t="str">
        <f t="shared" si="1"/>
        <v>meltan</v>
      </c>
    </row>
    <row r="1082" ht="31.5" customHeight="1">
      <c r="A1082" s="52">
        <v>1081.0</v>
      </c>
      <c r="B1082" s="52">
        <v>2.0</v>
      </c>
      <c r="C1082" s="52">
        <v>9.0</v>
      </c>
      <c r="D1082" s="52">
        <v>5.0</v>
      </c>
      <c r="E1082" s="52">
        <v>1.0</v>
      </c>
      <c r="F1082" s="52">
        <v>5.0</v>
      </c>
      <c r="G1082" s="53" t="str">
        <f>ifna(VLookup(V1082,Shiny!B:C, 2, 0),"")</f>
        <v/>
      </c>
      <c r="H1082" s="54" t="s">
        <v>996</v>
      </c>
      <c r="I1082" s="55">
        <v>809.0</v>
      </c>
      <c r="J1082" s="56">
        <f>IFNA(VLOOKUP(V1082,'Imported Index'!A:B,2,0),1)</f>
        <v>1</v>
      </c>
      <c r="K1082" s="58"/>
      <c r="L1082" s="58"/>
      <c r="M1082" s="59" t="str">
        <f>ifna(IMAGE("https://pokejungle.net/sprites/typeico/"&amp;lower(VLookup(V1082,Type!C:E, 2, 0)&amp;".png")),"")</f>
        <v/>
      </c>
      <c r="N1082" s="59" t="str">
        <f>ifna(IMAGE("https://pokejungle.net/sprites/typeico/"&amp;lower(VLookup(V1082,Type!C:E, 3, 0)&amp;".png")),"")</f>
        <v/>
      </c>
      <c r="O1082" s="60"/>
      <c r="P1082" s="60"/>
      <c r="Q1082" s="61" t="str">
        <f>ifna(VLookup(V1082, Dex!F:K, 3, 0),"")</f>
        <v/>
      </c>
      <c r="R1082" s="61" t="str">
        <f>ifna(VLookup(V1082, Dex!F:K, 4, 0),"")</f>
        <v/>
      </c>
      <c r="S1082" s="62" t="str">
        <f>ifna(VLookup(V1082, Dex!F:K, 5, 0),"")</f>
        <v/>
      </c>
      <c r="T1082" s="61" t="str">
        <f>ifna(VLookup(V1082, Dex!F:K, 6, 0),"")</f>
        <v/>
      </c>
      <c r="U1082" s="63" t="str">
        <f>ifna(VLookup(V1082, Dex!F:L, 7, 0),"")</f>
        <v>H124</v>
      </c>
      <c r="V1082" s="60" t="str">
        <f t="shared" si="1"/>
        <v>melmetal</v>
      </c>
    </row>
    <row r="1083" ht="31.5" customHeight="1">
      <c r="A1083" s="42">
        <v>1082.0</v>
      </c>
      <c r="B1083" s="78"/>
      <c r="C1083" s="78"/>
      <c r="D1083" s="78"/>
      <c r="E1083" s="78"/>
      <c r="F1083" s="78"/>
      <c r="G1083" s="43" t="str">
        <f>ifna(VLookup(V1083,Shiny!B:C, 2, 0),"")</f>
        <v/>
      </c>
      <c r="H1083" s="79" t="s">
        <v>236</v>
      </c>
      <c r="I1083" s="80"/>
      <c r="J1083" s="81"/>
      <c r="K1083" s="81"/>
      <c r="L1083" s="82"/>
      <c r="M1083" s="82"/>
      <c r="N1083" s="82"/>
      <c r="O1083" s="82"/>
      <c r="P1083" s="82"/>
      <c r="Q1083" s="82"/>
      <c r="R1083" s="49" t="str">
        <f>ifna(VLookup(V1083, Dex!F:K, 4, 0),"")</f>
        <v/>
      </c>
      <c r="S1083" s="50" t="str">
        <f>ifna(VLookup(V1083, Dex!F:K, 5, 0),"")</f>
        <v/>
      </c>
      <c r="T1083" s="49" t="str">
        <f>ifna(VLookup(V1083, Dex!F:K, 6, 0),"")</f>
        <v/>
      </c>
      <c r="U1083" s="51" t="str">
        <f>ifna(VLookup(V1083, Dex!F:L, 7, 0),"")</f>
        <v/>
      </c>
      <c r="V1083" s="66" t="str">
        <f t="shared" si="1"/>
        <v>gen</v>
      </c>
    </row>
    <row r="1084" ht="31.5" customHeight="1">
      <c r="A1084" s="52">
        <v>1083.0</v>
      </c>
      <c r="B1084" s="52">
        <v>2.0</v>
      </c>
      <c r="C1084" s="52">
        <v>10.0</v>
      </c>
      <c r="D1084" s="52">
        <v>1.0</v>
      </c>
      <c r="E1084" s="52">
        <v>1.0</v>
      </c>
      <c r="F1084" s="52">
        <v>1.0</v>
      </c>
      <c r="G1084" s="53" t="str">
        <f>ifna(VLookup(V1084,Shiny!B:C, 2, 0),"")</f>
        <v/>
      </c>
      <c r="H1084" s="54" t="s">
        <v>997</v>
      </c>
      <c r="I1084" s="55">
        <v>810.0</v>
      </c>
      <c r="J1084" s="56">
        <f>IFNA(VLOOKUP(V1084,'Imported Index'!A:B,2,0),1)</f>
        <v>1</v>
      </c>
      <c r="K1084" s="58"/>
      <c r="L1084" s="58"/>
      <c r="M1084" s="59" t="str">
        <f>ifna(IMAGE("https://pokejungle.net/sprites/typeico/"&amp;lower(VLookup(V1084,Type!C:E, 2, 0)&amp;".png")),"")</f>
        <v/>
      </c>
      <c r="N1084" s="59" t="str">
        <f>ifna(IMAGE("https://pokejungle.net/sprites/typeico/"&amp;lower(VLookup(V1084,Type!C:E, 3, 0)&amp;".png")),"")</f>
        <v/>
      </c>
      <c r="O1084" s="60"/>
      <c r="P1084" s="60"/>
      <c r="Q1084" s="61">
        <f>ifna(VLookup(V1084, Dex!F:K, 3, 0),"")</f>
        <v>1</v>
      </c>
      <c r="R1084" s="61" t="str">
        <f>ifna(VLookup(V1084, Dex!F:K, 4, 0),"")</f>
        <v/>
      </c>
      <c r="S1084" s="62" t="str">
        <f>ifna(VLookup(V1084, Dex!F:K, 5, 0),"")</f>
        <v/>
      </c>
      <c r="T1084" s="61" t="str">
        <f>ifna(VLookup(V1084, Dex!F:K, 6, 0),"")</f>
        <v>B227</v>
      </c>
      <c r="U1084" s="63" t="str">
        <f>ifna(VLookup(V1084, Dex!F:L, 7, 0),"")</f>
        <v/>
      </c>
      <c r="V1084" s="60" t="str">
        <f t="shared" si="1"/>
        <v>grookey</v>
      </c>
    </row>
    <row r="1085" ht="31.5" customHeight="1">
      <c r="A1085" s="42">
        <v>1084.0</v>
      </c>
      <c r="B1085" s="42">
        <v>2.0</v>
      </c>
      <c r="C1085" s="42">
        <v>10.0</v>
      </c>
      <c r="D1085" s="42">
        <v>2.0</v>
      </c>
      <c r="E1085" s="42">
        <v>1.0</v>
      </c>
      <c r="F1085" s="42">
        <v>2.0</v>
      </c>
      <c r="G1085" s="43" t="str">
        <f>ifna(VLookup(V1085,Shiny!B:C, 2, 0),"")</f>
        <v/>
      </c>
      <c r="H1085" s="64" t="s">
        <v>998</v>
      </c>
      <c r="I1085" s="65">
        <v>811.0</v>
      </c>
      <c r="J1085" s="47">
        <f>IFNA(VLOOKUP(V1085,'Imported Index'!A:B,2,0),1)</f>
        <v>1</v>
      </c>
      <c r="K1085" s="44"/>
      <c r="L1085" s="44"/>
      <c r="M1085" s="48" t="str">
        <f>ifna(IMAGE("https://pokejungle.net/sprites/typeico/"&amp;lower(VLookup(V1085,Type!C:E, 2, 0)&amp;".png")),"")</f>
        <v/>
      </c>
      <c r="N1085" s="48" t="str">
        <f>ifna(IMAGE("https://pokejungle.net/sprites/typeico/"&amp;lower(VLookup(V1085,Type!C:E, 3, 0)&amp;".png")),"")</f>
        <v/>
      </c>
      <c r="O1085" s="66"/>
      <c r="P1085" s="66"/>
      <c r="Q1085" s="49">
        <f>ifna(VLookup(V1085, Dex!F:K, 3, 0),"")</f>
        <v>2</v>
      </c>
      <c r="R1085" s="49" t="str">
        <f>ifna(VLookup(V1085, Dex!F:K, 4, 0),"")</f>
        <v/>
      </c>
      <c r="S1085" s="50" t="str">
        <f>ifna(VLookup(V1085, Dex!F:K, 5, 0),"")</f>
        <v/>
      </c>
      <c r="T1085" s="49" t="str">
        <f>ifna(VLookup(V1085, Dex!F:K, 6, 0),"")</f>
        <v>B228</v>
      </c>
      <c r="U1085" s="51" t="str">
        <f>ifna(VLookup(V1085, Dex!F:L, 7, 0),"")</f>
        <v/>
      </c>
      <c r="V1085" s="66" t="str">
        <f t="shared" si="1"/>
        <v>thwackey</v>
      </c>
    </row>
    <row r="1086" ht="31.5" customHeight="1">
      <c r="A1086" s="52">
        <v>1085.0</v>
      </c>
      <c r="B1086" s="52">
        <v>2.0</v>
      </c>
      <c r="C1086" s="52">
        <v>10.0</v>
      </c>
      <c r="D1086" s="52">
        <v>3.0</v>
      </c>
      <c r="E1086" s="52">
        <v>1.0</v>
      </c>
      <c r="F1086" s="52">
        <v>3.0</v>
      </c>
      <c r="G1086" s="53" t="str">
        <f>ifna(VLookup(V1086,Shiny!B:C, 2, 0),"")</f>
        <v/>
      </c>
      <c r="H1086" s="54" t="s">
        <v>999</v>
      </c>
      <c r="I1086" s="55">
        <v>812.0</v>
      </c>
      <c r="J1086" s="56">
        <f>IFNA(VLOOKUP(V1086,'Imported Index'!A:B,2,0),1)</f>
        <v>1</v>
      </c>
      <c r="K1086" s="58"/>
      <c r="L1086" s="58"/>
      <c r="M1086" s="59" t="str">
        <f>ifna(IMAGE("https://pokejungle.net/sprites/typeico/"&amp;lower(VLookup(V1086,Type!C:E, 2, 0)&amp;".png")),"")</f>
        <v/>
      </c>
      <c r="N1086" s="59" t="str">
        <f>ifna(IMAGE("https://pokejungle.net/sprites/typeico/"&amp;lower(VLookup(V1086,Type!C:E, 3, 0)&amp;".png")),"")</f>
        <v/>
      </c>
      <c r="O1086" s="60"/>
      <c r="P1086" s="60"/>
      <c r="Q1086" s="61">
        <f>ifna(VLookup(V1086, Dex!F:K, 3, 0),"")</f>
        <v>3</v>
      </c>
      <c r="R1086" s="61" t="str">
        <f>ifna(VLookup(V1086, Dex!F:K, 4, 0),"")</f>
        <v/>
      </c>
      <c r="S1086" s="62" t="str">
        <f>ifna(VLookup(V1086, Dex!F:K, 5, 0),"")</f>
        <v/>
      </c>
      <c r="T1086" s="61" t="str">
        <f>ifna(VLookup(V1086, Dex!F:K, 6, 0),"")</f>
        <v>B229</v>
      </c>
      <c r="U1086" s="63" t="str">
        <f>ifna(VLookup(V1086, Dex!F:L, 7, 0),"")</f>
        <v/>
      </c>
      <c r="V1086" s="60" t="str">
        <f t="shared" si="1"/>
        <v>rillaboom</v>
      </c>
    </row>
    <row r="1087" ht="31.5" customHeight="1">
      <c r="A1087" s="42">
        <v>1086.0</v>
      </c>
      <c r="B1087" s="42">
        <v>2.0</v>
      </c>
      <c r="C1087" s="42">
        <v>10.0</v>
      </c>
      <c r="D1087" s="42">
        <v>4.0</v>
      </c>
      <c r="E1087" s="42">
        <v>1.0</v>
      </c>
      <c r="F1087" s="42">
        <v>4.0</v>
      </c>
      <c r="G1087" s="43" t="str">
        <f>ifna(VLookup(V1087,Shiny!B:C, 2, 0),"")</f>
        <v/>
      </c>
      <c r="H1087" s="64" t="s">
        <v>1000</v>
      </c>
      <c r="I1087" s="65">
        <v>813.0</v>
      </c>
      <c r="J1087" s="47">
        <f>IFNA(VLOOKUP(V1087,'Imported Index'!A:B,2,0),1)</f>
        <v>1</v>
      </c>
      <c r="K1087" s="44"/>
      <c r="L1087" s="44"/>
      <c r="M1087" s="48" t="str">
        <f>ifna(IMAGE("https://pokejungle.net/sprites/typeico/"&amp;lower(VLookup(V1087,Type!C:E, 2, 0)&amp;".png")),"")</f>
        <v/>
      </c>
      <c r="N1087" s="48" t="str">
        <f>ifna(IMAGE("https://pokejungle.net/sprites/typeico/"&amp;lower(VLookup(V1087,Type!C:E, 3, 0)&amp;".png")),"")</f>
        <v/>
      </c>
      <c r="O1087" s="66"/>
      <c r="P1087" s="66"/>
      <c r="Q1087" s="49">
        <f>ifna(VLookup(V1087, Dex!F:K, 3, 0),"")</f>
        <v>4</v>
      </c>
      <c r="R1087" s="49" t="str">
        <f>ifna(VLookup(V1087, Dex!F:K, 4, 0),"")</f>
        <v/>
      </c>
      <c r="S1087" s="50" t="str">
        <f>ifna(VLookup(V1087, Dex!F:K, 5, 0),"")</f>
        <v/>
      </c>
      <c r="T1087" s="49" t="str">
        <f>ifna(VLookup(V1087, Dex!F:K, 6, 0),"")</f>
        <v>B230</v>
      </c>
      <c r="U1087" s="51" t="str">
        <f>ifna(VLookup(V1087, Dex!F:L, 7, 0),"")</f>
        <v/>
      </c>
      <c r="V1087" s="66" t="str">
        <f t="shared" si="1"/>
        <v>scorbunny</v>
      </c>
    </row>
    <row r="1088" ht="31.5" customHeight="1">
      <c r="A1088" s="52">
        <v>1087.0</v>
      </c>
      <c r="B1088" s="52">
        <v>2.0</v>
      </c>
      <c r="C1088" s="52">
        <v>10.0</v>
      </c>
      <c r="D1088" s="52">
        <v>5.0</v>
      </c>
      <c r="E1088" s="52">
        <v>1.0</v>
      </c>
      <c r="F1088" s="52">
        <v>5.0</v>
      </c>
      <c r="G1088" s="53" t="str">
        <f>ifna(VLookup(V1088,Shiny!B:C, 2, 0),"")</f>
        <v/>
      </c>
      <c r="H1088" s="54" t="s">
        <v>1001</v>
      </c>
      <c r="I1088" s="55">
        <v>814.0</v>
      </c>
      <c r="J1088" s="56">
        <f>IFNA(VLOOKUP(V1088,'Imported Index'!A:B,2,0),1)</f>
        <v>1</v>
      </c>
      <c r="K1088" s="58"/>
      <c r="L1088" s="58"/>
      <c r="M1088" s="59" t="str">
        <f>ifna(IMAGE("https://pokejungle.net/sprites/typeico/"&amp;lower(VLookup(V1088,Type!C:E, 2, 0)&amp;".png")),"")</f>
        <v/>
      </c>
      <c r="N1088" s="59" t="str">
        <f>ifna(IMAGE("https://pokejungle.net/sprites/typeico/"&amp;lower(VLookup(V1088,Type!C:E, 3, 0)&amp;".png")),"")</f>
        <v/>
      </c>
      <c r="O1088" s="60"/>
      <c r="P1088" s="60"/>
      <c r="Q1088" s="61">
        <f>ifna(VLookup(V1088, Dex!F:K, 3, 0),"")</f>
        <v>5</v>
      </c>
      <c r="R1088" s="61" t="str">
        <f>ifna(VLookup(V1088, Dex!F:K, 4, 0),"")</f>
        <v/>
      </c>
      <c r="S1088" s="62" t="str">
        <f>ifna(VLookup(V1088, Dex!F:K, 5, 0),"")</f>
        <v/>
      </c>
      <c r="T1088" s="61" t="str">
        <f>ifna(VLookup(V1088, Dex!F:K, 6, 0),"")</f>
        <v>B231</v>
      </c>
      <c r="U1088" s="63" t="str">
        <f>ifna(VLookup(V1088, Dex!F:L, 7, 0),"")</f>
        <v/>
      </c>
      <c r="V1088" s="60" t="str">
        <f t="shared" si="1"/>
        <v>raboot</v>
      </c>
    </row>
    <row r="1089" ht="31.5" customHeight="1">
      <c r="A1089" s="42">
        <v>1088.0</v>
      </c>
      <c r="B1089" s="42">
        <v>2.0</v>
      </c>
      <c r="C1089" s="42">
        <v>10.0</v>
      </c>
      <c r="D1089" s="42">
        <v>6.0</v>
      </c>
      <c r="E1089" s="42">
        <v>1.0</v>
      </c>
      <c r="F1089" s="42">
        <v>6.0</v>
      </c>
      <c r="G1089" s="43" t="str">
        <f>ifna(VLookup(V1089,Shiny!B:C, 2, 0),"")</f>
        <v/>
      </c>
      <c r="H1089" s="64" t="s">
        <v>1002</v>
      </c>
      <c r="I1089" s="65">
        <v>815.0</v>
      </c>
      <c r="J1089" s="47">
        <f>IFNA(VLOOKUP(V1089,'Imported Index'!A:B,2,0),1)</f>
        <v>1</v>
      </c>
      <c r="K1089" s="44"/>
      <c r="L1089" s="44"/>
      <c r="M1089" s="48" t="str">
        <f>ifna(IMAGE("https://pokejungle.net/sprites/typeico/"&amp;lower(VLookup(V1089,Type!C:E, 2, 0)&amp;".png")),"")</f>
        <v/>
      </c>
      <c r="N1089" s="48" t="str">
        <f>ifna(IMAGE("https://pokejungle.net/sprites/typeico/"&amp;lower(VLookup(V1089,Type!C:E, 3, 0)&amp;".png")),"")</f>
        <v/>
      </c>
      <c r="O1089" s="66"/>
      <c r="P1089" s="66"/>
      <c r="Q1089" s="49">
        <f>ifna(VLookup(V1089, Dex!F:K, 3, 0),"")</f>
        <v>6</v>
      </c>
      <c r="R1089" s="49" t="str">
        <f>ifna(VLookup(V1089, Dex!F:K, 4, 0),"")</f>
        <v/>
      </c>
      <c r="S1089" s="50" t="str">
        <f>ifna(VLookup(V1089, Dex!F:K, 5, 0),"")</f>
        <v/>
      </c>
      <c r="T1089" s="49" t="str">
        <f>ifna(VLookup(V1089, Dex!F:K, 6, 0),"")</f>
        <v>B232</v>
      </c>
      <c r="U1089" s="51" t="str">
        <f>ifna(VLookup(V1089, Dex!F:L, 7, 0),"")</f>
        <v/>
      </c>
      <c r="V1089" s="66" t="str">
        <f t="shared" si="1"/>
        <v>cinderace</v>
      </c>
    </row>
    <row r="1090" ht="31.5" customHeight="1">
      <c r="A1090" s="52">
        <v>1089.0</v>
      </c>
      <c r="B1090" s="52">
        <v>2.0</v>
      </c>
      <c r="C1090" s="52">
        <v>10.0</v>
      </c>
      <c r="D1090" s="52">
        <v>7.0</v>
      </c>
      <c r="E1090" s="52">
        <v>2.0</v>
      </c>
      <c r="F1090" s="52">
        <v>1.0</v>
      </c>
      <c r="G1090" s="53" t="str">
        <f>ifna(VLookup(V1090,Shiny!B:C, 2, 0),"")</f>
        <v/>
      </c>
      <c r="H1090" s="54" t="s">
        <v>1003</v>
      </c>
      <c r="I1090" s="55">
        <v>816.0</v>
      </c>
      <c r="J1090" s="56">
        <f>IFNA(VLOOKUP(V1090,'Imported Index'!A:B,2,0),1)</f>
        <v>1</v>
      </c>
      <c r="K1090" s="58"/>
      <c r="L1090" s="58"/>
      <c r="M1090" s="59" t="str">
        <f>ifna(IMAGE("https://pokejungle.net/sprites/typeico/"&amp;lower(VLookup(V1090,Type!C:E, 2, 0)&amp;".png")),"")</f>
        <v/>
      </c>
      <c r="N1090" s="59" t="str">
        <f>ifna(IMAGE("https://pokejungle.net/sprites/typeico/"&amp;lower(VLookup(V1090,Type!C:E, 3, 0)&amp;".png")),"")</f>
        <v/>
      </c>
      <c r="O1090" s="60"/>
      <c r="P1090" s="60"/>
      <c r="Q1090" s="61">
        <f>ifna(VLookup(V1090, Dex!F:K, 3, 0),"")</f>
        <v>7</v>
      </c>
      <c r="R1090" s="61" t="str">
        <f>ifna(VLookup(V1090, Dex!F:K, 4, 0),"")</f>
        <v/>
      </c>
      <c r="S1090" s="62" t="str">
        <f>ifna(VLookup(V1090, Dex!F:K, 5, 0),"")</f>
        <v/>
      </c>
      <c r="T1090" s="61" t="str">
        <f>ifna(VLookup(V1090, Dex!F:K, 6, 0),"")</f>
        <v>B233</v>
      </c>
      <c r="U1090" s="63" t="str">
        <f>ifna(VLookup(V1090, Dex!F:L, 7, 0),"")</f>
        <v/>
      </c>
      <c r="V1090" s="60" t="str">
        <f t="shared" si="1"/>
        <v>sobble</v>
      </c>
    </row>
    <row r="1091" ht="31.5" customHeight="1">
      <c r="A1091" s="42">
        <v>1090.0</v>
      </c>
      <c r="B1091" s="42">
        <v>2.0</v>
      </c>
      <c r="C1091" s="42">
        <v>10.0</v>
      </c>
      <c r="D1091" s="42">
        <v>8.0</v>
      </c>
      <c r="E1091" s="42">
        <v>2.0</v>
      </c>
      <c r="F1091" s="42">
        <v>2.0</v>
      </c>
      <c r="G1091" s="43" t="str">
        <f>ifna(VLookup(V1091,Shiny!B:C, 2, 0),"")</f>
        <v/>
      </c>
      <c r="H1091" s="64" t="s">
        <v>1004</v>
      </c>
      <c r="I1091" s="65">
        <v>817.0</v>
      </c>
      <c r="J1091" s="47">
        <f>IFNA(VLOOKUP(V1091,'Imported Index'!A:B,2,0),1)</f>
        <v>1</v>
      </c>
      <c r="K1091" s="44"/>
      <c r="L1091" s="44"/>
      <c r="M1091" s="48" t="str">
        <f>ifna(IMAGE("https://pokejungle.net/sprites/typeico/"&amp;lower(VLookup(V1091,Type!C:E, 2, 0)&amp;".png")),"")</f>
        <v/>
      </c>
      <c r="N1091" s="48" t="str">
        <f>ifna(IMAGE("https://pokejungle.net/sprites/typeico/"&amp;lower(VLookup(V1091,Type!C:E, 3, 0)&amp;".png")),"")</f>
        <v/>
      </c>
      <c r="O1091" s="66"/>
      <c r="P1091" s="66"/>
      <c r="Q1091" s="49">
        <f>ifna(VLookup(V1091, Dex!F:K, 3, 0),"")</f>
        <v>8</v>
      </c>
      <c r="R1091" s="49" t="str">
        <f>ifna(VLookup(V1091, Dex!F:K, 4, 0),"")</f>
        <v/>
      </c>
      <c r="S1091" s="50" t="str">
        <f>ifna(VLookup(V1091, Dex!F:K, 5, 0),"")</f>
        <v/>
      </c>
      <c r="T1091" s="49" t="str">
        <f>ifna(VLookup(V1091, Dex!F:K, 6, 0),"")</f>
        <v>B234</v>
      </c>
      <c r="U1091" s="51" t="str">
        <f>ifna(VLookup(V1091, Dex!F:L, 7, 0),"")</f>
        <v/>
      </c>
      <c r="V1091" s="66" t="str">
        <f t="shared" si="1"/>
        <v>drizzile</v>
      </c>
    </row>
    <row r="1092" ht="31.5" customHeight="1">
      <c r="A1092" s="52">
        <v>1091.0</v>
      </c>
      <c r="B1092" s="52">
        <v>2.0</v>
      </c>
      <c r="C1092" s="52">
        <v>10.0</v>
      </c>
      <c r="D1092" s="52">
        <v>9.0</v>
      </c>
      <c r="E1092" s="52">
        <v>2.0</v>
      </c>
      <c r="F1092" s="52">
        <v>3.0</v>
      </c>
      <c r="G1092" s="53" t="str">
        <f>ifna(VLookup(V1092,Shiny!B:C, 2, 0),"")</f>
        <v/>
      </c>
      <c r="H1092" s="54" t="s">
        <v>1005</v>
      </c>
      <c r="I1092" s="55">
        <v>818.0</v>
      </c>
      <c r="J1092" s="56">
        <f>IFNA(VLOOKUP(V1092,'Imported Index'!A:B,2,0),1)</f>
        <v>1</v>
      </c>
      <c r="K1092" s="58"/>
      <c r="L1092" s="58"/>
      <c r="M1092" s="59" t="str">
        <f>ifna(IMAGE("https://pokejungle.net/sprites/typeico/"&amp;lower(VLookup(V1092,Type!C:E, 2, 0)&amp;".png")),"")</f>
        <v/>
      </c>
      <c r="N1092" s="59" t="str">
        <f>ifna(IMAGE("https://pokejungle.net/sprites/typeico/"&amp;lower(VLookup(V1092,Type!C:E, 3, 0)&amp;".png")),"")</f>
        <v/>
      </c>
      <c r="O1092" s="60"/>
      <c r="P1092" s="60"/>
      <c r="Q1092" s="61">
        <f>ifna(VLookup(V1092, Dex!F:K, 3, 0),"")</f>
        <v>9</v>
      </c>
      <c r="R1092" s="61" t="str">
        <f>ifna(VLookup(V1092, Dex!F:K, 4, 0),"")</f>
        <v/>
      </c>
      <c r="S1092" s="62" t="str">
        <f>ifna(VLookup(V1092, Dex!F:K, 5, 0),"")</f>
        <v/>
      </c>
      <c r="T1092" s="61" t="str">
        <f>ifna(VLookup(V1092, Dex!F:K, 6, 0),"")</f>
        <v>B235</v>
      </c>
      <c r="U1092" s="63" t="str">
        <f>ifna(VLookup(V1092, Dex!F:L, 7, 0),"")</f>
        <v/>
      </c>
      <c r="V1092" s="60" t="str">
        <f t="shared" si="1"/>
        <v>inteleon</v>
      </c>
    </row>
    <row r="1093" ht="31.5" customHeight="1">
      <c r="A1093" s="42">
        <v>1092.0</v>
      </c>
      <c r="B1093" s="42">
        <v>2.0</v>
      </c>
      <c r="C1093" s="42">
        <v>10.0</v>
      </c>
      <c r="D1093" s="42">
        <v>10.0</v>
      </c>
      <c r="E1093" s="42">
        <v>2.0</v>
      </c>
      <c r="F1093" s="42">
        <v>4.0</v>
      </c>
      <c r="G1093" s="43" t="str">
        <f>ifna(VLookup(V1093,Shiny!B:C, 2, 0),"")</f>
        <v/>
      </c>
      <c r="H1093" s="64" t="s">
        <v>1006</v>
      </c>
      <c r="I1093" s="65">
        <v>819.0</v>
      </c>
      <c r="J1093" s="47">
        <f>IFNA(VLOOKUP(V1093,'Imported Index'!A:B,2,0),1)</f>
        <v>1</v>
      </c>
      <c r="K1093" s="69"/>
      <c r="L1093" s="44"/>
      <c r="M1093" s="48" t="str">
        <f>ifna(IMAGE("https://pokejungle.net/sprites/typeico/"&amp;lower(VLookup(V1093,Type!C:E, 2, 0)&amp;".png")),"")</f>
        <v/>
      </c>
      <c r="N1093" s="48" t="str">
        <f>ifna(IMAGE("https://pokejungle.net/sprites/typeico/"&amp;lower(VLookup(V1093,Type!C:E, 3, 0)&amp;".png")),"")</f>
        <v/>
      </c>
      <c r="O1093" s="66"/>
      <c r="P1093" s="66"/>
      <c r="Q1093" s="49">
        <f>ifna(VLookup(V1093, Dex!F:K, 3, 0),"")</f>
        <v>24</v>
      </c>
      <c r="R1093" s="49" t="str">
        <f>ifna(VLookup(V1093, Dex!F:K, 4, 0),"")</f>
        <v/>
      </c>
      <c r="S1093" s="50" t="str">
        <f>ifna(VLookup(V1093, Dex!F:K, 5, 0),"")</f>
        <v/>
      </c>
      <c r="T1093" s="49" t="str">
        <f>ifna(VLookup(V1093, Dex!F:K, 6, 0),"")</f>
        <v>P029</v>
      </c>
      <c r="U1093" s="51" t="str">
        <f>ifna(VLookup(V1093, Dex!F:L, 7, 0),"")</f>
        <v/>
      </c>
      <c r="V1093" s="66" t="str">
        <f t="shared" si="1"/>
        <v>skwovet</v>
      </c>
    </row>
    <row r="1094" ht="31.5" customHeight="1">
      <c r="A1094" s="52">
        <v>1093.0</v>
      </c>
      <c r="B1094" s="52">
        <v>2.0</v>
      </c>
      <c r="C1094" s="52">
        <v>10.0</v>
      </c>
      <c r="D1094" s="52">
        <v>11.0</v>
      </c>
      <c r="E1094" s="52">
        <v>2.0</v>
      </c>
      <c r="F1094" s="52">
        <v>5.0</v>
      </c>
      <c r="G1094" s="53" t="str">
        <f>ifna(VLookup(V1094,Shiny!B:C, 2, 0),"")</f>
        <v/>
      </c>
      <c r="H1094" s="54" t="s">
        <v>1007</v>
      </c>
      <c r="I1094" s="55">
        <v>820.0</v>
      </c>
      <c r="J1094" s="56">
        <f>IFNA(VLOOKUP(V1094,'Imported Index'!A:B,2,0),1)</f>
        <v>1</v>
      </c>
      <c r="K1094" s="68"/>
      <c r="L1094" s="58"/>
      <c r="M1094" s="59" t="str">
        <f>ifna(IMAGE("https://pokejungle.net/sprites/typeico/"&amp;lower(VLookup(V1094,Type!C:E, 2, 0)&amp;".png")),"")</f>
        <v/>
      </c>
      <c r="N1094" s="59" t="str">
        <f>ifna(IMAGE("https://pokejungle.net/sprites/typeico/"&amp;lower(VLookup(V1094,Type!C:E, 3, 0)&amp;".png")),"")</f>
        <v/>
      </c>
      <c r="O1094" s="60"/>
      <c r="P1094" s="60"/>
      <c r="Q1094" s="61">
        <f>ifna(VLookup(V1094, Dex!F:K, 3, 0),"")</f>
        <v>25</v>
      </c>
      <c r="R1094" s="61" t="str">
        <f>ifna(VLookup(V1094, Dex!F:K, 4, 0),"")</f>
        <v/>
      </c>
      <c r="S1094" s="62" t="str">
        <f>ifna(VLookup(V1094, Dex!F:K, 5, 0),"")</f>
        <v/>
      </c>
      <c r="T1094" s="61" t="str">
        <f>ifna(VLookup(V1094, Dex!F:K, 6, 0),"")</f>
        <v>P030</v>
      </c>
      <c r="U1094" s="63" t="str">
        <f>ifna(VLookup(V1094, Dex!F:L, 7, 0),"")</f>
        <v/>
      </c>
      <c r="V1094" s="60" t="str">
        <f t="shared" si="1"/>
        <v>greedent</v>
      </c>
    </row>
    <row r="1095" ht="31.5" customHeight="1">
      <c r="A1095" s="42">
        <v>1094.0</v>
      </c>
      <c r="B1095" s="42">
        <v>2.0</v>
      </c>
      <c r="C1095" s="42">
        <v>10.0</v>
      </c>
      <c r="D1095" s="42">
        <v>12.0</v>
      </c>
      <c r="E1095" s="42">
        <v>2.0</v>
      </c>
      <c r="F1095" s="42">
        <v>6.0</v>
      </c>
      <c r="G1095" s="43" t="str">
        <f>ifna(VLookup(V1095,Shiny!B:C, 2, 0),"")</f>
        <v/>
      </c>
      <c r="H1095" s="64" t="s">
        <v>1008</v>
      </c>
      <c r="I1095" s="65">
        <v>821.0</v>
      </c>
      <c r="J1095" s="47">
        <f>IFNA(VLOOKUP(V1095,'Imported Index'!A:B,2,0),1)</f>
        <v>1</v>
      </c>
      <c r="K1095" s="69"/>
      <c r="L1095" s="44"/>
      <c r="M1095" s="48" t="str">
        <f>ifna(IMAGE("https://pokejungle.net/sprites/typeico/"&amp;lower(VLookup(V1095,Type!C:E, 2, 0)&amp;".png")),"")</f>
        <v/>
      </c>
      <c r="N1095" s="48" t="str">
        <f>ifna(IMAGE("https://pokejungle.net/sprites/typeico/"&amp;lower(VLookup(V1095,Type!C:E, 3, 0)&amp;".png")),"")</f>
        <v/>
      </c>
      <c r="O1095" s="66"/>
      <c r="P1095" s="66"/>
      <c r="Q1095" s="49">
        <f>ifna(VLookup(V1095, Dex!F:K, 3, 0),"")</f>
        <v>21</v>
      </c>
      <c r="R1095" s="49" t="str">
        <f>ifna(VLookup(V1095, Dex!F:K, 4, 0),"")</f>
        <v/>
      </c>
      <c r="S1095" s="50" t="str">
        <f>ifna(VLookup(V1095, Dex!F:K, 5, 0),"")</f>
        <v/>
      </c>
      <c r="T1095" s="49" t="str">
        <f>ifna(VLookup(V1095, Dex!F:K, 6, 0),"")</f>
        <v>P040</v>
      </c>
      <c r="U1095" s="51" t="str">
        <f>ifna(VLookup(V1095, Dex!F:L, 7, 0),"")</f>
        <v>H073</v>
      </c>
      <c r="V1095" s="66" t="str">
        <f t="shared" si="1"/>
        <v>rookidee</v>
      </c>
    </row>
    <row r="1096" ht="31.5" customHeight="1">
      <c r="A1096" s="52">
        <v>1095.0</v>
      </c>
      <c r="B1096" s="52">
        <v>2.0</v>
      </c>
      <c r="C1096" s="52">
        <v>10.0</v>
      </c>
      <c r="D1096" s="52">
        <v>13.0</v>
      </c>
      <c r="E1096" s="52">
        <v>3.0</v>
      </c>
      <c r="F1096" s="52">
        <v>1.0</v>
      </c>
      <c r="G1096" s="53" t="str">
        <f>ifna(VLookup(V1096,Shiny!B:C, 2, 0),"")</f>
        <v/>
      </c>
      <c r="H1096" s="54" t="s">
        <v>1009</v>
      </c>
      <c r="I1096" s="55">
        <v>822.0</v>
      </c>
      <c r="J1096" s="56">
        <f>IFNA(VLOOKUP(V1096,'Imported Index'!A:B,2,0),1)</f>
        <v>1</v>
      </c>
      <c r="K1096" s="68"/>
      <c r="L1096" s="58"/>
      <c r="M1096" s="59" t="str">
        <f>ifna(IMAGE("https://pokejungle.net/sprites/typeico/"&amp;lower(VLookup(V1096,Type!C:E, 2, 0)&amp;".png")),"")</f>
        <v/>
      </c>
      <c r="N1096" s="59" t="str">
        <f>ifna(IMAGE("https://pokejungle.net/sprites/typeico/"&amp;lower(VLookup(V1096,Type!C:E, 3, 0)&amp;".png")),"")</f>
        <v/>
      </c>
      <c r="O1096" s="60"/>
      <c r="P1096" s="60"/>
      <c r="Q1096" s="61">
        <f>ifna(VLookup(V1096, Dex!F:K, 3, 0),"")</f>
        <v>22</v>
      </c>
      <c r="R1096" s="61" t="str">
        <f>ifna(VLookup(V1096, Dex!F:K, 4, 0),"")</f>
        <v/>
      </c>
      <c r="S1096" s="62" t="str">
        <f>ifna(VLookup(V1096, Dex!F:K, 5, 0),"")</f>
        <v/>
      </c>
      <c r="T1096" s="61" t="str">
        <f>ifna(VLookup(V1096, Dex!F:K, 6, 0),"")</f>
        <v>P041</v>
      </c>
      <c r="U1096" s="63" t="str">
        <f>ifna(VLookup(V1096, Dex!F:L, 7, 0),"")</f>
        <v>H074</v>
      </c>
      <c r="V1096" s="60" t="str">
        <f t="shared" si="1"/>
        <v>corvisquire</v>
      </c>
    </row>
    <row r="1097" ht="31.5" customHeight="1">
      <c r="A1097" s="42">
        <v>1096.0</v>
      </c>
      <c r="B1097" s="42">
        <v>2.0</v>
      </c>
      <c r="C1097" s="42">
        <v>10.0</v>
      </c>
      <c r="D1097" s="42">
        <v>14.0</v>
      </c>
      <c r="E1097" s="42">
        <v>3.0</v>
      </c>
      <c r="F1097" s="42">
        <v>2.0</v>
      </c>
      <c r="G1097" s="43" t="str">
        <f>ifna(VLookup(V1097,Shiny!B:C, 2, 0),"")</f>
        <v/>
      </c>
      <c r="H1097" s="64" t="s">
        <v>1010</v>
      </c>
      <c r="I1097" s="65">
        <v>823.0</v>
      </c>
      <c r="J1097" s="47">
        <f>IFNA(VLOOKUP(V1097,'Imported Index'!A:B,2,0),1)</f>
        <v>1</v>
      </c>
      <c r="K1097" s="69"/>
      <c r="L1097" s="44"/>
      <c r="M1097" s="48" t="str">
        <f>ifna(IMAGE("https://pokejungle.net/sprites/typeico/"&amp;lower(VLookup(V1097,Type!C:E, 2, 0)&amp;".png")),"")</f>
        <v/>
      </c>
      <c r="N1097" s="48" t="str">
        <f>ifna(IMAGE("https://pokejungle.net/sprites/typeico/"&amp;lower(VLookup(V1097,Type!C:E, 3, 0)&amp;".png")),"")</f>
        <v/>
      </c>
      <c r="O1097" s="66"/>
      <c r="P1097" s="66"/>
      <c r="Q1097" s="49">
        <f>ifna(VLookup(V1097, Dex!F:K, 3, 0),"")</f>
        <v>23</v>
      </c>
      <c r="R1097" s="49" t="str">
        <f>ifna(VLookup(V1097, Dex!F:K, 4, 0),"")</f>
        <v/>
      </c>
      <c r="S1097" s="50" t="str">
        <f>ifna(VLookup(V1097, Dex!F:K, 5, 0),"")</f>
        <v/>
      </c>
      <c r="T1097" s="49" t="str">
        <f>ifna(VLookup(V1097, Dex!F:K, 6, 0),"")</f>
        <v>P042</v>
      </c>
      <c r="U1097" s="51" t="str">
        <f>ifna(VLookup(V1097, Dex!F:L, 7, 0),"")</f>
        <v>H075</v>
      </c>
      <c r="V1097" s="66" t="str">
        <f t="shared" si="1"/>
        <v>corviknight</v>
      </c>
    </row>
    <row r="1098" ht="31.5" customHeight="1">
      <c r="A1098" s="52">
        <v>1097.0</v>
      </c>
      <c r="B1098" s="52">
        <v>2.0</v>
      </c>
      <c r="C1098" s="52">
        <v>10.0</v>
      </c>
      <c r="D1098" s="52">
        <v>15.0</v>
      </c>
      <c r="E1098" s="52">
        <v>3.0</v>
      </c>
      <c r="F1098" s="52">
        <v>3.0</v>
      </c>
      <c r="G1098" s="53" t="str">
        <f>ifna(VLookup(V1098,Shiny!B:C, 2, 0),"")</f>
        <v/>
      </c>
      <c r="H1098" s="54" t="s">
        <v>1011</v>
      </c>
      <c r="I1098" s="55">
        <v>824.0</v>
      </c>
      <c r="J1098" s="56">
        <f>IFNA(VLOOKUP(V1098,'Imported Index'!A:B,2,0),1)</f>
        <v>1</v>
      </c>
      <c r="K1098" s="58"/>
      <c r="L1098" s="58"/>
      <c r="M1098" s="59" t="str">
        <f>ifna(IMAGE("https://pokejungle.net/sprites/typeico/"&amp;lower(VLookup(V1098,Type!C:E, 2, 0)&amp;".png")),"")</f>
        <v/>
      </c>
      <c r="N1098" s="59" t="str">
        <f>ifna(IMAGE("https://pokejungle.net/sprites/typeico/"&amp;lower(VLookup(V1098,Type!C:E, 3, 0)&amp;".png")),"")</f>
        <v/>
      </c>
      <c r="O1098" s="60"/>
      <c r="P1098" s="60"/>
      <c r="Q1098" s="61">
        <f>ifna(VLookup(V1098, Dex!F:K, 3, 0),"")</f>
        <v>10</v>
      </c>
      <c r="R1098" s="61" t="str">
        <f>ifna(VLookup(V1098, Dex!F:K, 4, 0),"")</f>
        <v/>
      </c>
      <c r="S1098" s="62" t="str">
        <f>ifna(VLookup(V1098, Dex!F:K, 5, 0),"")</f>
        <v/>
      </c>
      <c r="T1098" s="61" t="str">
        <f>ifna(VLookup(V1098, Dex!F:K, 6, 0),"")</f>
        <v/>
      </c>
      <c r="U1098" s="63" t="str">
        <f>ifna(VLookup(V1098, Dex!F:L, 7, 0),"")</f>
        <v/>
      </c>
      <c r="V1098" s="60" t="str">
        <f t="shared" si="1"/>
        <v>blipbug</v>
      </c>
    </row>
    <row r="1099" ht="31.5" customHeight="1">
      <c r="A1099" s="42">
        <v>1098.0</v>
      </c>
      <c r="B1099" s="42">
        <v>2.0</v>
      </c>
      <c r="C1099" s="42">
        <v>10.0</v>
      </c>
      <c r="D1099" s="42">
        <v>16.0</v>
      </c>
      <c r="E1099" s="42">
        <v>3.0</v>
      </c>
      <c r="F1099" s="42">
        <v>4.0</v>
      </c>
      <c r="G1099" s="43" t="str">
        <f>ifna(VLookup(V1099,Shiny!B:C, 2, 0),"")</f>
        <v/>
      </c>
      <c r="H1099" s="64" t="s">
        <v>1012</v>
      </c>
      <c r="I1099" s="65">
        <v>825.0</v>
      </c>
      <c r="J1099" s="47">
        <f>IFNA(VLOOKUP(V1099,'Imported Index'!A:B,2,0),1)</f>
        <v>1</v>
      </c>
      <c r="K1099" s="44"/>
      <c r="L1099" s="44"/>
      <c r="M1099" s="48" t="str">
        <f>ifna(IMAGE("https://pokejungle.net/sprites/typeico/"&amp;lower(VLookup(V1099,Type!C:E, 2, 0)&amp;".png")),"")</f>
        <v/>
      </c>
      <c r="N1099" s="48" t="str">
        <f>ifna(IMAGE("https://pokejungle.net/sprites/typeico/"&amp;lower(VLookup(V1099,Type!C:E, 3, 0)&amp;".png")),"")</f>
        <v/>
      </c>
      <c r="O1099" s="66"/>
      <c r="P1099" s="66"/>
      <c r="Q1099" s="49">
        <f>ifna(VLookup(V1099, Dex!F:K, 3, 0),"")</f>
        <v>11</v>
      </c>
      <c r="R1099" s="49" t="str">
        <f>ifna(VLookup(V1099, Dex!F:K, 4, 0),"")</f>
        <v/>
      </c>
      <c r="S1099" s="50" t="str">
        <f>ifna(VLookup(V1099, Dex!F:K, 5, 0),"")</f>
        <v/>
      </c>
      <c r="T1099" s="49" t="str">
        <f>ifna(VLookup(V1099, Dex!F:K, 6, 0),"")</f>
        <v/>
      </c>
      <c r="U1099" s="51" t="str">
        <f>ifna(VLookup(V1099, Dex!F:L, 7, 0),"")</f>
        <v/>
      </c>
      <c r="V1099" s="66" t="str">
        <f t="shared" si="1"/>
        <v>dottler</v>
      </c>
    </row>
    <row r="1100" ht="31.5" customHeight="1">
      <c r="A1100" s="52">
        <v>1099.0</v>
      </c>
      <c r="B1100" s="52">
        <v>2.0</v>
      </c>
      <c r="C1100" s="52">
        <v>10.0</v>
      </c>
      <c r="D1100" s="52">
        <v>17.0</v>
      </c>
      <c r="E1100" s="52">
        <v>3.0</v>
      </c>
      <c r="F1100" s="52">
        <v>5.0</v>
      </c>
      <c r="G1100" s="53" t="str">
        <f>ifna(VLookup(V1100,Shiny!B:C, 2, 0),"")</f>
        <v/>
      </c>
      <c r="H1100" s="54" t="s">
        <v>1013</v>
      </c>
      <c r="I1100" s="55">
        <v>826.0</v>
      </c>
      <c r="J1100" s="56">
        <f>IFNA(VLOOKUP(V1100,'Imported Index'!A:B,2,0),1)</f>
        <v>1</v>
      </c>
      <c r="K1100" s="58"/>
      <c r="L1100" s="58"/>
      <c r="M1100" s="59" t="str">
        <f>ifna(IMAGE("https://pokejungle.net/sprites/typeico/"&amp;lower(VLookup(V1100,Type!C:E, 2, 0)&amp;".png")),"")</f>
        <v/>
      </c>
      <c r="N1100" s="59" t="str">
        <f>ifna(IMAGE("https://pokejungle.net/sprites/typeico/"&amp;lower(VLookup(V1100,Type!C:E, 3, 0)&amp;".png")),"")</f>
        <v/>
      </c>
      <c r="O1100" s="60"/>
      <c r="P1100" s="60"/>
      <c r="Q1100" s="61">
        <f>ifna(VLookup(V1100, Dex!F:K, 3, 0),"")</f>
        <v>12</v>
      </c>
      <c r="R1100" s="61" t="str">
        <f>ifna(VLookup(V1100, Dex!F:K, 4, 0),"")</f>
        <v/>
      </c>
      <c r="S1100" s="62" t="str">
        <f>ifna(VLookup(V1100, Dex!F:K, 5, 0),"")</f>
        <v/>
      </c>
      <c r="T1100" s="61" t="str">
        <f>ifna(VLookup(V1100, Dex!F:K, 6, 0),"")</f>
        <v/>
      </c>
      <c r="U1100" s="63" t="str">
        <f>ifna(VLookup(V1100, Dex!F:L, 7, 0),"")</f>
        <v/>
      </c>
      <c r="V1100" s="60" t="str">
        <f t="shared" si="1"/>
        <v>orbeetle</v>
      </c>
    </row>
    <row r="1101" ht="31.5" customHeight="1">
      <c r="A1101" s="42">
        <v>1100.0</v>
      </c>
      <c r="B1101" s="42">
        <v>2.0</v>
      </c>
      <c r="C1101" s="42">
        <v>10.0</v>
      </c>
      <c r="D1101" s="42">
        <v>18.0</v>
      </c>
      <c r="E1101" s="42">
        <v>3.0</v>
      </c>
      <c r="F1101" s="42">
        <v>6.0</v>
      </c>
      <c r="G1101" s="43" t="str">
        <f>ifna(VLookup(V1101,Shiny!B:C, 2, 0),"")</f>
        <v/>
      </c>
      <c r="H1101" s="64" t="s">
        <v>1014</v>
      </c>
      <c r="I1101" s="65">
        <v>827.0</v>
      </c>
      <c r="J1101" s="47">
        <f>IFNA(VLOOKUP(V1101,'Imported Index'!A:B,2,0),1)</f>
        <v>1</v>
      </c>
      <c r="K1101" s="69"/>
      <c r="L1101" s="44"/>
      <c r="M1101" s="48" t="str">
        <f>ifna(IMAGE("https://pokejungle.net/sprites/typeico/"&amp;lower(VLookup(V1101,Type!C:E, 2, 0)&amp;".png")),"")</f>
        <v/>
      </c>
      <c r="N1101" s="48" t="str">
        <f>ifna(IMAGE("https://pokejungle.net/sprites/typeico/"&amp;lower(VLookup(V1101,Type!C:E, 3, 0)&amp;".png")),"")</f>
        <v/>
      </c>
      <c r="O1101" s="66"/>
      <c r="P1101" s="66"/>
      <c r="Q1101" s="49">
        <f>ifna(VLookup(V1101, Dex!F:K, 3, 0),"")</f>
        <v>29</v>
      </c>
      <c r="R1101" s="49" t="str">
        <f>ifna(VLookup(V1101, Dex!F:K, 4, 0),"")</f>
        <v/>
      </c>
      <c r="S1101" s="50" t="str">
        <f>ifna(VLookup(V1101, Dex!F:K, 5, 0),"")</f>
        <v/>
      </c>
      <c r="T1101" s="49" t="str">
        <f>ifna(VLookup(V1101, Dex!F:K, 6, 0),"")</f>
        <v/>
      </c>
      <c r="U1101" s="51" t="str">
        <f>ifna(VLookup(V1101, Dex!F:L, 7, 0),"")</f>
        <v>H064</v>
      </c>
      <c r="V1101" s="66" t="str">
        <f t="shared" si="1"/>
        <v>nickit</v>
      </c>
    </row>
    <row r="1102" ht="31.5" customHeight="1">
      <c r="A1102" s="52">
        <v>1101.0</v>
      </c>
      <c r="B1102" s="52">
        <v>2.0</v>
      </c>
      <c r="C1102" s="52">
        <v>10.0</v>
      </c>
      <c r="D1102" s="52">
        <v>19.0</v>
      </c>
      <c r="E1102" s="52">
        <v>4.0</v>
      </c>
      <c r="F1102" s="52">
        <v>1.0</v>
      </c>
      <c r="G1102" s="53" t="str">
        <f>ifna(VLookup(V1102,Shiny!B:C, 2, 0),"")</f>
        <v/>
      </c>
      <c r="H1102" s="54" t="s">
        <v>1015</v>
      </c>
      <c r="I1102" s="55">
        <v>828.0</v>
      </c>
      <c r="J1102" s="56">
        <f>IFNA(VLOOKUP(V1102,'Imported Index'!A:B,2,0),1)</f>
        <v>1</v>
      </c>
      <c r="K1102" s="58"/>
      <c r="L1102" s="58"/>
      <c r="M1102" s="59" t="str">
        <f>ifna(IMAGE("https://pokejungle.net/sprites/typeico/"&amp;lower(VLookup(V1102,Type!C:E, 2, 0)&amp;".png")),"")</f>
        <v/>
      </c>
      <c r="N1102" s="59" t="str">
        <f>ifna(IMAGE("https://pokejungle.net/sprites/typeico/"&amp;lower(VLookup(V1102,Type!C:E, 3, 0)&amp;".png")),"")</f>
        <v/>
      </c>
      <c r="O1102" s="60"/>
      <c r="P1102" s="60"/>
      <c r="Q1102" s="61">
        <f>ifna(VLookup(V1102, Dex!F:K, 3, 0),"")</f>
        <v>30</v>
      </c>
      <c r="R1102" s="61" t="str">
        <f>ifna(VLookup(V1102, Dex!F:K, 4, 0),"")</f>
        <v/>
      </c>
      <c r="S1102" s="62" t="str">
        <f>ifna(VLookup(V1102, Dex!F:K, 5, 0),"")</f>
        <v/>
      </c>
      <c r="T1102" s="61" t="str">
        <f>ifna(VLookup(V1102, Dex!F:K, 6, 0),"")</f>
        <v/>
      </c>
      <c r="U1102" s="63" t="str">
        <f>ifna(VLookup(V1102, Dex!F:L, 7, 0),"")</f>
        <v>H065</v>
      </c>
      <c r="V1102" s="60" t="str">
        <f t="shared" si="1"/>
        <v>thievul</v>
      </c>
    </row>
    <row r="1103" ht="31.5" customHeight="1">
      <c r="A1103" s="42">
        <v>1102.0</v>
      </c>
      <c r="B1103" s="42">
        <v>2.0</v>
      </c>
      <c r="C1103" s="42">
        <v>10.0</v>
      </c>
      <c r="D1103" s="42">
        <v>20.0</v>
      </c>
      <c r="E1103" s="42">
        <v>4.0</v>
      </c>
      <c r="F1103" s="42">
        <v>2.0</v>
      </c>
      <c r="G1103" s="43" t="str">
        <f>ifna(VLookup(V1103,Shiny!B:C, 2, 0),"")</f>
        <v/>
      </c>
      <c r="H1103" s="64" t="s">
        <v>1016</v>
      </c>
      <c r="I1103" s="65">
        <v>829.0</v>
      </c>
      <c r="J1103" s="47">
        <f>IFNA(VLOOKUP(V1103,'Imported Index'!A:B,2,0),1)</f>
        <v>1</v>
      </c>
      <c r="K1103" s="44"/>
      <c r="L1103" s="44"/>
      <c r="M1103" s="48" t="str">
        <f>ifna(IMAGE("https://pokejungle.net/sprites/typeico/"&amp;lower(VLookup(V1103,Type!C:E, 2, 0)&amp;".png")),"")</f>
        <v/>
      </c>
      <c r="N1103" s="48" t="str">
        <f>ifna(IMAGE("https://pokejungle.net/sprites/typeico/"&amp;lower(VLookup(V1103,Type!C:E, 3, 0)&amp;".png")),"")</f>
        <v/>
      </c>
      <c r="O1103" s="66"/>
      <c r="P1103" s="66"/>
      <c r="Q1103" s="49">
        <f>ifna(VLookup(V1103, Dex!F:K, 3, 0),"")</f>
        <v>126</v>
      </c>
      <c r="R1103" s="49" t="str">
        <f>ifna(VLookup(V1103, Dex!F:K, 4, 0),"")</f>
        <v/>
      </c>
      <c r="S1103" s="50" t="str">
        <f>ifna(VLookup(V1103, Dex!F:K, 5, 0),"")</f>
        <v/>
      </c>
      <c r="T1103" s="49" t="str">
        <f>ifna(VLookup(V1103, Dex!F:K, 6, 0),"")</f>
        <v/>
      </c>
      <c r="U1103" s="51" t="str">
        <f>ifna(VLookup(V1103, Dex!F:L, 7, 0),"")</f>
        <v/>
      </c>
      <c r="V1103" s="66" t="str">
        <f t="shared" si="1"/>
        <v>gossifleur</v>
      </c>
    </row>
    <row r="1104" ht="31.5" customHeight="1">
      <c r="A1104" s="52">
        <v>1103.0</v>
      </c>
      <c r="B1104" s="52">
        <v>2.0</v>
      </c>
      <c r="C1104" s="52">
        <v>10.0</v>
      </c>
      <c r="D1104" s="52">
        <v>21.0</v>
      </c>
      <c r="E1104" s="52">
        <v>4.0</v>
      </c>
      <c r="F1104" s="52">
        <v>3.0</v>
      </c>
      <c r="G1104" s="53" t="str">
        <f>ifna(VLookup(V1104,Shiny!B:C, 2, 0),"")</f>
        <v/>
      </c>
      <c r="H1104" s="54" t="s">
        <v>1017</v>
      </c>
      <c r="I1104" s="55">
        <v>830.0</v>
      </c>
      <c r="J1104" s="56">
        <f>IFNA(VLOOKUP(V1104,'Imported Index'!A:B,2,0),1)</f>
        <v>1</v>
      </c>
      <c r="K1104" s="58"/>
      <c r="L1104" s="58"/>
      <c r="M1104" s="59" t="str">
        <f>ifna(IMAGE("https://pokejungle.net/sprites/typeico/"&amp;lower(VLookup(V1104,Type!C:E, 2, 0)&amp;".png")),"")</f>
        <v/>
      </c>
      <c r="N1104" s="59" t="str">
        <f>ifna(IMAGE("https://pokejungle.net/sprites/typeico/"&amp;lower(VLookup(V1104,Type!C:E, 3, 0)&amp;".png")),"")</f>
        <v/>
      </c>
      <c r="O1104" s="60"/>
      <c r="P1104" s="60"/>
      <c r="Q1104" s="61">
        <f>ifna(VLookup(V1104, Dex!F:K, 3, 0),"")</f>
        <v>127</v>
      </c>
      <c r="R1104" s="61" t="str">
        <f>ifna(VLookup(V1104, Dex!F:K, 4, 0),"")</f>
        <v/>
      </c>
      <c r="S1104" s="62" t="str">
        <f>ifna(VLookup(V1104, Dex!F:K, 5, 0),"")</f>
        <v/>
      </c>
      <c r="T1104" s="61" t="str">
        <f>ifna(VLookup(V1104, Dex!F:K, 6, 0),"")</f>
        <v/>
      </c>
      <c r="U1104" s="63" t="str">
        <f>ifna(VLookup(V1104, Dex!F:L, 7, 0),"")</f>
        <v/>
      </c>
      <c r="V1104" s="60" t="str">
        <f t="shared" si="1"/>
        <v>eldegoss</v>
      </c>
    </row>
    <row r="1105" ht="31.5" customHeight="1">
      <c r="A1105" s="42">
        <v>1104.0</v>
      </c>
      <c r="B1105" s="42">
        <v>2.0</v>
      </c>
      <c r="C1105" s="42">
        <v>10.0</v>
      </c>
      <c r="D1105" s="42">
        <v>22.0</v>
      </c>
      <c r="E1105" s="42">
        <v>4.0</v>
      </c>
      <c r="F1105" s="42">
        <v>4.0</v>
      </c>
      <c r="G1105" s="43" t="str">
        <f>ifna(VLookup(V1105,Shiny!B:C, 2, 0),"")</f>
        <v/>
      </c>
      <c r="H1105" s="64" t="s">
        <v>1018</v>
      </c>
      <c r="I1105" s="65">
        <v>831.0</v>
      </c>
      <c r="J1105" s="47">
        <f>IFNA(VLOOKUP(V1105,'Imported Index'!A:B,2,0),1)</f>
        <v>1</v>
      </c>
      <c r="K1105" s="44"/>
      <c r="L1105" s="44"/>
      <c r="M1105" s="48" t="str">
        <f>ifna(IMAGE("https://pokejungle.net/sprites/typeico/"&amp;lower(VLookup(V1105,Type!C:E, 2, 0)&amp;".png")),"")</f>
        <v/>
      </c>
      <c r="N1105" s="48" t="str">
        <f>ifna(IMAGE("https://pokejungle.net/sprites/typeico/"&amp;lower(VLookup(V1105,Type!C:E, 3, 0)&amp;".png")),"")</f>
        <v/>
      </c>
      <c r="O1105" s="66"/>
      <c r="P1105" s="66"/>
      <c r="Q1105" s="49">
        <f>ifna(VLookup(V1105, Dex!F:K, 3, 0),"")</f>
        <v>34</v>
      </c>
      <c r="R1105" s="49" t="str">
        <f>ifna(VLookup(V1105, Dex!F:K, 4, 0),"")</f>
        <v/>
      </c>
      <c r="S1105" s="50" t="str">
        <f>ifna(VLookup(V1105, Dex!F:K, 5, 0),"")</f>
        <v/>
      </c>
      <c r="T1105" s="49" t="str">
        <f>ifna(VLookup(V1105, Dex!F:K, 6, 0),"")</f>
        <v/>
      </c>
      <c r="U1105" s="51" t="str">
        <f>ifna(VLookup(V1105, Dex!F:L, 7, 0),"")</f>
        <v/>
      </c>
      <c r="V1105" s="66" t="str">
        <f t="shared" si="1"/>
        <v>wooloo</v>
      </c>
    </row>
    <row r="1106" ht="31.5" customHeight="1">
      <c r="A1106" s="52">
        <v>1105.0</v>
      </c>
      <c r="B1106" s="52">
        <v>2.0</v>
      </c>
      <c r="C1106" s="52">
        <v>10.0</v>
      </c>
      <c r="D1106" s="52">
        <v>23.0</v>
      </c>
      <c r="E1106" s="52">
        <v>4.0</v>
      </c>
      <c r="F1106" s="52">
        <v>5.0</v>
      </c>
      <c r="G1106" s="53" t="str">
        <f>ifna(VLookup(V1106,Shiny!B:C, 2, 0),"")</f>
        <v/>
      </c>
      <c r="H1106" s="54" t="s">
        <v>1019</v>
      </c>
      <c r="I1106" s="55">
        <v>832.0</v>
      </c>
      <c r="J1106" s="56">
        <f>IFNA(VLOOKUP(V1106,'Imported Index'!A:B,2,0),1)</f>
        <v>1</v>
      </c>
      <c r="K1106" s="68"/>
      <c r="L1106" s="58"/>
      <c r="M1106" s="59" t="str">
        <f>ifna(IMAGE("https://pokejungle.net/sprites/typeico/"&amp;lower(VLookup(V1106,Type!C:E, 2, 0)&amp;".png")),"")</f>
        <v/>
      </c>
      <c r="N1106" s="59" t="str">
        <f>ifna(IMAGE("https://pokejungle.net/sprites/typeico/"&amp;lower(VLookup(V1106,Type!C:E, 3, 0)&amp;".png")),"")</f>
        <v/>
      </c>
      <c r="O1106" s="60"/>
      <c r="P1106" s="60"/>
      <c r="Q1106" s="61">
        <f>ifna(VLookup(V1106, Dex!F:K, 3, 0),"")</f>
        <v>35</v>
      </c>
      <c r="R1106" s="61" t="str">
        <f>ifna(VLookup(V1106, Dex!F:K, 4, 0),"")</f>
        <v/>
      </c>
      <c r="S1106" s="62" t="str">
        <f>ifna(VLookup(V1106, Dex!F:K, 5, 0),"")</f>
        <v/>
      </c>
      <c r="T1106" s="61" t="str">
        <f>ifna(VLookup(V1106, Dex!F:K, 6, 0),"")</f>
        <v/>
      </c>
      <c r="U1106" s="63" t="str">
        <f>ifna(VLookup(V1106, Dex!F:L, 7, 0),"")</f>
        <v/>
      </c>
      <c r="V1106" s="60" t="str">
        <f t="shared" si="1"/>
        <v>dubwool</v>
      </c>
    </row>
    <row r="1107" ht="31.5" customHeight="1">
      <c r="A1107" s="42">
        <v>1106.0</v>
      </c>
      <c r="B1107" s="42">
        <v>2.0</v>
      </c>
      <c r="C1107" s="42">
        <v>10.0</v>
      </c>
      <c r="D1107" s="42">
        <v>24.0</v>
      </c>
      <c r="E1107" s="42">
        <v>4.0</v>
      </c>
      <c r="F1107" s="42">
        <v>6.0</v>
      </c>
      <c r="G1107" s="43" t="str">
        <f>ifna(VLookup(V1107,Shiny!B:C, 2, 0),"")</f>
        <v/>
      </c>
      <c r="H1107" s="64" t="s">
        <v>1020</v>
      </c>
      <c r="I1107" s="65">
        <v>833.0</v>
      </c>
      <c r="J1107" s="47">
        <f>IFNA(VLOOKUP(V1107,'Imported Index'!A:B,2,0),1)</f>
        <v>1</v>
      </c>
      <c r="K1107" s="69"/>
      <c r="L1107" s="44"/>
      <c r="M1107" s="48" t="str">
        <f>ifna(IMAGE("https://pokejungle.net/sprites/typeico/"&amp;lower(VLookup(V1107,Type!C:E, 2, 0)&amp;".png")),"")</f>
        <v/>
      </c>
      <c r="N1107" s="48" t="str">
        <f>ifna(IMAGE("https://pokejungle.net/sprites/typeico/"&amp;lower(VLookup(V1107,Type!C:E, 3, 0)&amp;".png")),"")</f>
        <v/>
      </c>
      <c r="O1107" s="66"/>
      <c r="P1107" s="66"/>
      <c r="Q1107" s="49">
        <f>ifna(VLookup(V1107, Dex!F:K, 3, 0),"")</f>
        <v>42</v>
      </c>
      <c r="R1107" s="49" t="str">
        <f>ifna(VLookup(V1107, Dex!F:K, 4, 0),"")</f>
        <v/>
      </c>
      <c r="S1107" s="50" t="str">
        <f>ifna(VLookup(V1107, Dex!F:K, 5, 0),"")</f>
        <v/>
      </c>
      <c r="T1107" s="49" t="str">
        <f>ifna(VLookup(V1107, Dex!F:K, 6, 0),"")</f>
        <v>P057</v>
      </c>
      <c r="U1107" s="51" t="str">
        <f>ifna(VLookup(V1107, Dex!F:L, 7, 0),"")</f>
        <v/>
      </c>
      <c r="V1107" s="66" t="str">
        <f t="shared" si="1"/>
        <v>chewtle</v>
      </c>
    </row>
    <row r="1108" ht="31.5" customHeight="1">
      <c r="A1108" s="52">
        <v>1107.0</v>
      </c>
      <c r="B1108" s="52">
        <v>2.0</v>
      </c>
      <c r="C1108" s="52">
        <v>10.0</v>
      </c>
      <c r="D1108" s="52">
        <v>25.0</v>
      </c>
      <c r="E1108" s="52">
        <v>5.0</v>
      </c>
      <c r="F1108" s="52">
        <v>1.0</v>
      </c>
      <c r="G1108" s="53" t="str">
        <f>ifna(VLookup(V1108,Shiny!B:C, 2, 0),"")</f>
        <v/>
      </c>
      <c r="H1108" s="54" t="s">
        <v>1021</v>
      </c>
      <c r="I1108" s="55">
        <v>834.0</v>
      </c>
      <c r="J1108" s="56">
        <f>IFNA(VLOOKUP(V1108,'Imported Index'!A:B,2,0),1)</f>
        <v>1</v>
      </c>
      <c r="K1108" s="68"/>
      <c r="L1108" s="58"/>
      <c r="M1108" s="59" t="str">
        <f>ifna(IMAGE("https://pokejungle.net/sprites/typeico/"&amp;lower(VLookup(V1108,Type!C:E, 2, 0)&amp;".png")),"")</f>
        <v/>
      </c>
      <c r="N1108" s="59" t="str">
        <f>ifna(IMAGE("https://pokejungle.net/sprites/typeico/"&amp;lower(VLookup(V1108,Type!C:E, 3, 0)&amp;".png")),"")</f>
        <v/>
      </c>
      <c r="O1108" s="60"/>
      <c r="P1108" s="60"/>
      <c r="Q1108" s="61">
        <f>ifna(VLookup(V1108, Dex!F:K, 3, 0),"")</f>
        <v>43</v>
      </c>
      <c r="R1108" s="61" t="str">
        <f>ifna(VLookup(V1108, Dex!F:K, 4, 0),"")</f>
        <v/>
      </c>
      <c r="S1108" s="62" t="str">
        <f>ifna(VLookup(V1108, Dex!F:K, 5, 0),"")</f>
        <v/>
      </c>
      <c r="T1108" s="61" t="str">
        <f>ifna(VLookup(V1108, Dex!F:K, 6, 0),"")</f>
        <v>P058</v>
      </c>
      <c r="U1108" s="63" t="str">
        <f>ifna(VLookup(V1108, Dex!F:L, 7, 0),"")</f>
        <v/>
      </c>
      <c r="V1108" s="60" t="str">
        <f t="shared" si="1"/>
        <v>drednaw</v>
      </c>
    </row>
    <row r="1109" ht="31.5" customHeight="1">
      <c r="A1109" s="42">
        <v>1108.0</v>
      </c>
      <c r="B1109" s="42">
        <v>2.0</v>
      </c>
      <c r="C1109" s="42">
        <v>10.0</v>
      </c>
      <c r="D1109" s="42">
        <v>26.0</v>
      </c>
      <c r="E1109" s="42">
        <v>5.0</v>
      </c>
      <c r="F1109" s="42">
        <v>2.0</v>
      </c>
      <c r="G1109" s="43" t="str">
        <f>ifna(VLookup(V1109,Shiny!B:C, 2, 0),"")</f>
        <v/>
      </c>
      <c r="H1109" s="64" t="s">
        <v>1022</v>
      </c>
      <c r="I1109" s="65">
        <v>835.0</v>
      </c>
      <c r="J1109" s="47">
        <f>IFNA(VLOOKUP(V1109,'Imported Index'!A:B,2,0),1)</f>
        <v>1</v>
      </c>
      <c r="K1109" s="44"/>
      <c r="L1109" s="44"/>
      <c r="M1109" s="48" t="str">
        <f>ifna(IMAGE("https://pokejungle.net/sprites/typeico/"&amp;lower(VLookup(V1109,Type!C:E, 2, 0)&amp;".png")),"")</f>
        <v/>
      </c>
      <c r="N1109" s="48" t="str">
        <f>ifna(IMAGE("https://pokejungle.net/sprites/typeico/"&amp;lower(VLookup(V1109,Type!C:E, 3, 0)&amp;".png")),"")</f>
        <v/>
      </c>
      <c r="O1109" s="66"/>
      <c r="P1109" s="66"/>
      <c r="Q1109" s="49">
        <f>ifna(VLookup(V1109, Dex!F:K, 3, 0),"")</f>
        <v>46</v>
      </c>
      <c r="R1109" s="49" t="str">
        <f>ifna(VLookup(V1109, Dex!F:K, 4, 0),"")</f>
        <v/>
      </c>
      <c r="S1109" s="50" t="str">
        <f>ifna(VLookup(V1109, Dex!F:K, 5, 0),"")</f>
        <v/>
      </c>
      <c r="T1109" s="49" t="str">
        <f>ifna(VLookup(V1109, Dex!F:K, 6, 0),"")</f>
        <v/>
      </c>
      <c r="U1109" s="51" t="str">
        <f>ifna(VLookup(V1109, Dex!F:L, 7, 0),"")</f>
        <v/>
      </c>
      <c r="V1109" s="66" t="str">
        <f t="shared" si="1"/>
        <v>yamper</v>
      </c>
    </row>
    <row r="1110" ht="31.5" customHeight="1">
      <c r="A1110" s="52">
        <v>1109.0</v>
      </c>
      <c r="B1110" s="52">
        <v>2.0</v>
      </c>
      <c r="C1110" s="52">
        <v>10.0</v>
      </c>
      <c r="D1110" s="52">
        <v>27.0</v>
      </c>
      <c r="E1110" s="52">
        <v>5.0</v>
      </c>
      <c r="F1110" s="52">
        <v>3.0</v>
      </c>
      <c r="G1110" s="53" t="str">
        <f>ifna(VLookup(V1110,Shiny!B:C, 2, 0),"")</f>
        <v/>
      </c>
      <c r="H1110" s="54" t="s">
        <v>1023</v>
      </c>
      <c r="I1110" s="55">
        <v>836.0</v>
      </c>
      <c r="J1110" s="56">
        <f>IFNA(VLOOKUP(V1110,'Imported Index'!A:B,2,0),1)</f>
        <v>1</v>
      </c>
      <c r="K1110" s="58"/>
      <c r="L1110" s="58"/>
      <c r="M1110" s="59" t="str">
        <f>ifna(IMAGE("https://pokejungle.net/sprites/typeico/"&amp;lower(VLookup(V1110,Type!C:E, 2, 0)&amp;".png")),"")</f>
        <v/>
      </c>
      <c r="N1110" s="59" t="str">
        <f>ifna(IMAGE("https://pokejungle.net/sprites/typeico/"&amp;lower(VLookup(V1110,Type!C:E, 3, 0)&amp;".png")),"")</f>
        <v/>
      </c>
      <c r="O1110" s="60"/>
      <c r="P1110" s="60"/>
      <c r="Q1110" s="61">
        <f>ifna(VLookup(V1110, Dex!F:K, 3, 0),"")</f>
        <v>47</v>
      </c>
      <c r="R1110" s="61" t="str">
        <f>ifna(VLookup(V1110, Dex!F:K, 4, 0),"")</f>
        <v/>
      </c>
      <c r="S1110" s="62" t="str">
        <f>ifna(VLookup(V1110, Dex!F:K, 5, 0),"")</f>
        <v/>
      </c>
      <c r="T1110" s="61" t="str">
        <f>ifna(VLookup(V1110, Dex!F:K, 6, 0),"")</f>
        <v/>
      </c>
      <c r="U1110" s="63" t="str">
        <f>ifna(VLookup(V1110, Dex!F:L, 7, 0),"")</f>
        <v/>
      </c>
      <c r="V1110" s="60" t="str">
        <f t="shared" si="1"/>
        <v>boltund</v>
      </c>
    </row>
    <row r="1111" ht="31.5" customHeight="1">
      <c r="A1111" s="42">
        <v>1110.0</v>
      </c>
      <c r="B1111" s="42">
        <v>2.0</v>
      </c>
      <c r="C1111" s="42">
        <v>10.0</v>
      </c>
      <c r="D1111" s="42">
        <v>28.0</v>
      </c>
      <c r="E1111" s="42">
        <v>5.0</v>
      </c>
      <c r="F1111" s="42">
        <v>4.0</v>
      </c>
      <c r="G1111" s="43" t="str">
        <f>ifna(VLookup(V1111,Shiny!B:C, 2, 0),"")</f>
        <v/>
      </c>
      <c r="H1111" s="64" t="s">
        <v>1024</v>
      </c>
      <c r="I1111" s="65">
        <v>837.0</v>
      </c>
      <c r="J1111" s="47">
        <f>IFNA(VLOOKUP(V1111,'Imported Index'!A:B,2,0),1)</f>
        <v>1</v>
      </c>
      <c r="K1111" s="69"/>
      <c r="L1111" s="44"/>
      <c r="M1111" s="48" t="str">
        <f>ifna(IMAGE("https://pokejungle.net/sprites/typeico/"&amp;lower(VLookup(V1111,Type!C:E, 2, 0)&amp;".png")),"")</f>
        <v/>
      </c>
      <c r="N1111" s="48" t="str">
        <f>ifna(IMAGE("https://pokejungle.net/sprites/typeico/"&amp;lower(VLookup(V1111,Type!C:E, 3, 0)&amp;".png")),"")</f>
        <v/>
      </c>
      <c r="O1111" s="66"/>
      <c r="P1111" s="66"/>
      <c r="Q1111" s="49">
        <f>ifna(VLookup(V1111, Dex!F:K, 3, 0),"")</f>
        <v>161</v>
      </c>
      <c r="R1111" s="49" t="str">
        <f>ifna(VLookup(V1111, Dex!F:K, 4, 0),"")</f>
        <v/>
      </c>
      <c r="S1111" s="50" t="str">
        <f>ifna(VLookup(V1111, Dex!F:K, 5, 0),"")</f>
        <v/>
      </c>
      <c r="T1111" s="49" t="str">
        <f>ifna(VLookup(V1111, Dex!F:K, 6, 0),"")</f>
        <v>P091</v>
      </c>
      <c r="U1111" s="51" t="str">
        <f>ifna(VLookup(V1111, Dex!F:L, 7, 0),"")</f>
        <v/>
      </c>
      <c r="V1111" s="66" t="str">
        <f t="shared" si="1"/>
        <v>rolycoly</v>
      </c>
    </row>
    <row r="1112" ht="31.5" customHeight="1">
      <c r="A1112" s="52">
        <v>1111.0</v>
      </c>
      <c r="B1112" s="52">
        <v>2.0</v>
      </c>
      <c r="C1112" s="52">
        <v>10.0</v>
      </c>
      <c r="D1112" s="52">
        <v>29.0</v>
      </c>
      <c r="E1112" s="52">
        <v>5.0</v>
      </c>
      <c r="F1112" s="52">
        <v>5.0</v>
      </c>
      <c r="G1112" s="53" t="str">
        <f>ifna(VLookup(V1112,Shiny!B:C, 2, 0),"")</f>
        <v/>
      </c>
      <c r="H1112" s="54" t="s">
        <v>1025</v>
      </c>
      <c r="I1112" s="55">
        <v>838.0</v>
      </c>
      <c r="J1112" s="56">
        <f>IFNA(VLOOKUP(V1112,'Imported Index'!A:B,2,0),1)</f>
        <v>1</v>
      </c>
      <c r="K1112" s="68"/>
      <c r="L1112" s="58"/>
      <c r="M1112" s="59" t="str">
        <f>ifna(IMAGE("https://pokejungle.net/sprites/typeico/"&amp;lower(VLookup(V1112,Type!C:E, 2, 0)&amp;".png")),"")</f>
        <v/>
      </c>
      <c r="N1112" s="59" t="str">
        <f>ifna(IMAGE("https://pokejungle.net/sprites/typeico/"&amp;lower(VLookup(V1112,Type!C:E, 3, 0)&amp;".png")),"")</f>
        <v/>
      </c>
      <c r="O1112" s="60"/>
      <c r="P1112" s="60"/>
      <c r="Q1112" s="61">
        <f>ifna(VLookup(V1112, Dex!F:K, 3, 0),"")</f>
        <v>162</v>
      </c>
      <c r="R1112" s="61" t="str">
        <f>ifna(VLookup(V1112, Dex!F:K, 4, 0),"")</f>
        <v/>
      </c>
      <c r="S1112" s="62" t="str">
        <f>ifna(VLookup(V1112, Dex!F:K, 5, 0),"")</f>
        <v/>
      </c>
      <c r="T1112" s="61" t="str">
        <f>ifna(VLookup(V1112, Dex!F:K, 6, 0),"")</f>
        <v>P092</v>
      </c>
      <c r="U1112" s="63" t="str">
        <f>ifna(VLookup(V1112, Dex!F:L, 7, 0),"")</f>
        <v/>
      </c>
      <c r="V1112" s="60" t="str">
        <f t="shared" si="1"/>
        <v>carkol</v>
      </c>
    </row>
    <row r="1113" ht="31.5" customHeight="1">
      <c r="A1113" s="42">
        <v>1112.0</v>
      </c>
      <c r="B1113" s="42">
        <v>2.0</v>
      </c>
      <c r="C1113" s="42">
        <v>10.0</v>
      </c>
      <c r="D1113" s="42">
        <v>30.0</v>
      </c>
      <c r="E1113" s="42">
        <v>5.0</v>
      </c>
      <c r="F1113" s="42">
        <v>6.0</v>
      </c>
      <c r="G1113" s="43" t="str">
        <f>ifna(VLookup(V1113,Shiny!B:C, 2, 0),"")</f>
        <v/>
      </c>
      <c r="H1113" s="64" t="s">
        <v>1026</v>
      </c>
      <c r="I1113" s="65">
        <v>839.0</v>
      </c>
      <c r="J1113" s="47">
        <f>IFNA(VLOOKUP(V1113,'Imported Index'!A:B,2,0),1)</f>
        <v>1</v>
      </c>
      <c r="K1113" s="69"/>
      <c r="L1113" s="44"/>
      <c r="M1113" s="48" t="str">
        <f>ifna(IMAGE("https://pokejungle.net/sprites/typeico/"&amp;lower(VLookup(V1113,Type!C:E, 2, 0)&amp;".png")),"")</f>
        <v/>
      </c>
      <c r="N1113" s="48" t="str">
        <f>ifna(IMAGE("https://pokejungle.net/sprites/typeico/"&amp;lower(VLookup(V1113,Type!C:E, 3, 0)&amp;".png")),"")</f>
        <v/>
      </c>
      <c r="O1113" s="66"/>
      <c r="P1113" s="66"/>
      <c r="Q1113" s="49">
        <f>ifna(VLookup(V1113, Dex!F:K, 3, 0),"")</f>
        <v>163</v>
      </c>
      <c r="R1113" s="49" t="str">
        <f>ifna(VLookup(V1113, Dex!F:K, 4, 0),"")</f>
        <v/>
      </c>
      <c r="S1113" s="50" t="str">
        <f>ifna(VLookup(V1113, Dex!F:K, 5, 0),"")</f>
        <v/>
      </c>
      <c r="T1113" s="49" t="str">
        <f>ifna(VLookup(V1113, Dex!F:K, 6, 0),"")</f>
        <v>P093</v>
      </c>
      <c r="U1113" s="51" t="str">
        <f>ifna(VLookup(V1113, Dex!F:L, 7, 0),"")</f>
        <v/>
      </c>
      <c r="V1113" s="66" t="str">
        <f t="shared" si="1"/>
        <v>coalossal</v>
      </c>
    </row>
    <row r="1114" ht="31.5" customHeight="1">
      <c r="A1114" s="52">
        <v>1113.0</v>
      </c>
      <c r="B1114" s="52">
        <v>2.0</v>
      </c>
      <c r="C1114" s="52">
        <v>11.0</v>
      </c>
      <c r="D1114" s="52">
        <v>1.0</v>
      </c>
      <c r="E1114" s="52">
        <v>1.0</v>
      </c>
      <c r="F1114" s="52">
        <v>1.0</v>
      </c>
      <c r="G1114" s="53" t="str">
        <f>ifna(VLookup(V1114,Shiny!B:C, 2, 0),"")</f>
        <v/>
      </c>
      <c r="H1114" s="54" t="s">
        <v>1027</v>
      </c>
      <c r="I1114" s="55">
        <v>840.0</v>
      </c>
      <c r="J1114" s="56">
        <f>IFNA(VLOOKUP(V1114,'Imported Index'!A:B,2,0),1)</f>
        <v>1</v>
      </c>
      <c r="K1114" s="68"/>
      <c r="L1114" s="58"/>
      <c r="M1114" s="59" t="str">
        <f>ifna(IMAGE("https://pokejungle.net/sprites/typeico/"&amp;lower(VLookup(V1114,Type!C:E, 2, 0)&amp;".png")),"")</f>
        <v/>
      </c>
      <c r="N1114" s="59" t="str">
        <f>ifna(IMAGE("https://pokejungle.net/sprites/typeico/"&amp;lower(VLookup(V1114,Type!C:E, 3, 0)&amp;".png")),"")</f>
        <v/>
      </c>
      <c r="O1114" s="60"/>
      <c r="P1114" s="60"/>
      <c r="Q1114" s="61">
        <f>ifna(VLookup(V1114, Dex!F:K, 3, 0),"")</f>
        <v>205</v>
      </c>
      <c r="R1114" s="61" t="str">
        <f>ifna(VLookup(V1114, Dex!F:K, 4, 0),"")</f>
        <v/>
      </c>
      <c r="S1114" s="62" t="str">
        <f>ifna(VLookup(V1114, Dex!F:K, 5, 0),"")</f>
        <v/>
      </c>
      <c r="T1114" s="61" t="str">
        <f>ifna(VLookup(V1114, Dex!F:K, 6, 0),"")</f>
        <v>P108</v>
      </c>
      <c r="U1114" s="63" t="str">
        <f>ifna(VLookup(V1114, Dex!F:L, 7, 0),"")</f>
        <v/>
      </c>
      <c r="V1114" s="60" t="str">
        <f t="shared" si="1"/>
        <v>applin</v>
      </c>
    </row>
    <row r="1115" ht="31.5" customHeight="1">
      <c r="A1115" s="42">
        <v>1114.0</v>
      </c>
      <c r="B1115" s="42">
        <v>2.0</v>
      </c>
      <c r="C1115" s="42">
        <v>11.0</v>
      </c>
      <c r="D1115" s="42">
        <v>2.0</v>
      </c>
      <c r="E1115" s="42">
        <v>1.0</v>
      </c>
      <c r="F1115" s="42">
        <v>2.0</v>
      </c>
      <c r="G1115" s="43" t="str">
        <f>ifna(VLookup(V1115,Shiny!B:C, 2, 0),"")</f>
        <v/>
      </c>
      <c r="H1115" s="64" t="s">
        <v>1028</v>
      </c>
      <c r="I1115" s="65">
        <v>841.0</v>
      </c>
      <c r="J1115" s="47">
        <f>IFNA(VLOOKUP(V1115,'Imported Index'!A:B,2,0),1)</f>
        <v>1</v>
      </c>
      <c r="K1115" s="69"/>
      <c r="L1115" s="44"/>
      <c r="M1115" s="48" t="str">
        <f>ifna(IMAGE("https://pokejungle.net/sprites/typeico/"&amp;lower(VLookup(V1115,Type!C:E, 2, 0)&amp;".png")),"")</f>
        <v/>
      </c>
      <c r="N1115" s="48" t="str">
        <f>ifna(IMAGE("https://pokejungle.net/sprites/typeico/"&amp;lower(VLookup(V1115,Type!C:E, 3, 0)&amp;".png")),"")</f>
        <v/>
      </c>
      <c r="O1115" s="66"/>
      <c r="P1115" s="66"/>
      <c r="Q1115" s="49">
        <f>ifna(VLookup(V1115, Dex!F:K, 3, 0),"")</f>
        <v>206</v>
      </c>
      <c r="R1115" s="49" t="str">
        <f>ifna(VLookup(V1115, Dex!F:K, 4, 0),"")</f>
        <v/>
      </c>
      <c r="S1115" s="50" t="str">
        <f>ifna(VLookup(V1115, Dex!F:K, 5, 0),"")</f>
        <v/>
      </c>
      <c r="T1115" s="49" t="str">
        <f>ifna(VLookup(V1115, Dex!F:K, 6, 0),"")</f>
        <v>P109</v>
      </c>
      <c r="U1115" s="51" t="str">
        <f>ifna(VLookup(V1115, Dex!F:L, 7, 0),"")</f>
        <v/>
      </c>
      <c r="V1115" s="66" t="str">
        <f t="shared" si="1"/>
        <v>flapple</v>
      </c>
    </row>
    <row r="1116" ht="31.5" customHeight="1">
      <c r="A1116" s="52">
        <v>1115.0</v>
      </c>
      <c r="B1116" s="52">
        <v>2.0</v>
      </c>
      <c r="C1116" s="52">
        <v>11.0</v>
      </c>
      <c r="D1116" s="52">
        <v>3.0</v>
      </c>
      <c r="E1116" s="52">
        <v>1.0</v>
      </c>
      <c r="F1116" s="52">
        <v>3.0</v>
      </c>
      <c r="G1116" s="53" t="str">
        <f>ifna(VLookup(V1116,Shiny!B:C, 2, 0),"")</f>
        <v/>
      </c>
      <c r="H1116" s="54" t="s">
        <v>1029</v>
      </c>
      <c r="I1116" s="55">
        <v>842.0</v>
      </c>
      <c r="J1116" s="56">
        <f>IFNA(VLOOKUP(V1116,'Imported Index'!A:B,2,0),1)</f>
        <v>1</v>
      </c>
      <c r="K1116" s="68"/>
      <c r="L1116" s="58"/>
      <c r="M1116" s="59" t="str">
        <f>ifna(IMAGE("https://pokejungle.net/sprites/typeico/"&amp;lower(VLookup(V1116,Type!C:E, 2, 0)&amp;".png")),"")</f>
        <v/>
      </c>
      <c r="N1116" s="59" t="str">
        <f>ifna(IMAGE("https://pokejungle.net/sprites/typeico/"&amp;lower(VLookup(V1116,Type!C:E, 3, 0)&amp;".png")),"")</f>
        <v/>
      </c>
      <c r="O1116" s="60"/>
      <c r="P1116" s="60"/>
      <c r="Q1116" s="61">
        <f>ifna(VLookup(V1116, Dex!F:K, 3, 0),"")</f>
        <v>207</v>
      </c>
      <c r="R1116" s="61" t="str">
        <f>ifna(VLookup(V1116, Dex!F:K, 4, 0),"")</f>
        <v/>
      </c>
      <c r="S1116" s="62" t="str">
        <f>ifna(VLookup(V1116, Dex!F:K, 5, 0),"")</f>
        <v/>
      </c>
      <c r="T1116" s="61" t="str">
        <f>ifna(VLookup(V1116, Dex!F:K, 6, 0),"")</f>
        <v>P110</v>
      </c>
      <c r="U1116" s="63" t="str">
        <f>ifna(VLookup(V1116, Dex!F:L, 7, 0),"")</f>
        <v/>
      </c>
      <c r="V1116" s="60" t="str">
        <f t="shared" si="1"/>
        <v>appletun</v>
      </c>
    </row>
    <row r="1117" ht="31.5" customHeight="1">
      <c r="A1117" s="42">
        <v>1116.0</v>
      </c>
      <c r="B1117" s="42">
        <v>2.0</v>
      </c>
      <c r="C1117" s="42">
        <v>11.0</v>
      </c>
      <c r="D1117" s="42">
        <v>4.0</v>
      </c>
      <c r="E1117" s="42">
        <v>1.0</v>
      </c>
      <c r="F1117" s="42">
        <v>4.0</v>
      </c>
      <c r="G1117" s="43" t="str">
        <f>ifna(VLookup(V1117,Shiny!B:C, 2, 0),"")</f>
        <v/>
      </c>
      <c r="H1117" s="64" t="s">
        <v>1030</v>
      </c>
      <c r="I1117" s="65">
        <v>843.0</v>
      </c>
      <c r="J1117" s="47">
        <f>IFNA(VLOOKUP(V1117,'Imported Index'!A:B,2,0),1)</f>
        <v>1</v>
      </c>
      <c r="K1117" s="69"/>
      <c r="L1117" s="44"/>
      <c r="M1117" s="48" t="str">
        <f>ifna(IMAGE("https://pokejungle.net/sprites/typeico/"&amp;lower(VLookup(V1117,Type!C:E, 2, 0)&amp;".png")),"")</f>
        <v/>
      </c>
      <c r="N1117" s="48" t="str">
        <f>ifna(IMAGE("https://pokejungle.net/sprites/typeico/"&amp;lower(VLookup(V1117,Type!C:E, 3, 0)&amp;".png")),"")</f>
        <v/>
      </c>
      <c r="O1117" s="66"/>
      <c r="P1117" s="66"/>
      <c r="Q1117" s="49">
        <f>ifna(VLookup(V1117, Dex!F:K, 3, 0),"")</f>
        <v>312</v>
      </c>
      <c r="R1117" s="49" t="str">
        <f>ifna(VLookup(V1117, Dex!F:K, 4, 0),"")</f>
        <v/>
      </c>
      <c r="S1117" s="50" t="str">
        <f>ifna(VLookup(V1117, Dex!F:K, 5, 0),"")</f>
        <v/>
      </c>
      <c r="T1117" s="49" t="str">
        <f>ifna(VLookup(V1117, Dex!F:K, 6, 0),"")</f>
        <v>P270</v>
      </c>
      <c r="U1117" s="51" t="str">
        <f>ifna(VLookup(V1117, Dex!F:L, 7, 0),"")</f>
        <v/>
      </c>
      <c r="V1117" s="66" t="str">
        <f t="shared" si="1"/>
        <v>silicobra</v>
      </c>
    </row>
    <row r="1118" ht="31.5" customHeight="1">
      <c r="A1118" s="52">
        <v>1117.0</v>
      </c>
      <c r="B1118" s="52">
        <v>2.0</v>
      </c>
      <c r="C1118" s="52">
        <v>11.0</v>
      </c>
      <c r="D1118" s="52">
        <v>5.0</v>
      </c>
      <c r="E1118" s="52">
        <v>1.0</v>
      </c>
      <c r="F1118" s="52">
        <v>5.0</v>
      </c>
      <c r="G1118" s="53" t="str">
        <f>ifna(VLookup(V1118,Shiny!B:C, 2, 0),"")</f>
        <v/>
      </c>
      <c r="H1118" s="54" t="s">
        <v>1031</v>
      </c>
      <c r="I1118" s="55">
        <v>844.0</v>
      </c>
      <c r="J1118" s="56">
        <f>IFNA(VLOOKUP(V1118,'Imported Index'!A:B,2,0),1)</f>
        <v>1</v>
      </c>
      <c r="K1118" s="68"/>
      <c r="L1118" s="58"/>
      <c r="M1118" s="59" t="str">
        <f>ifna(IMAGE("https://pokejungle.net/sprites/typeico/"&amp;lower(VLookup(V1118,Type!C:E, 2, 0)&amp;".png")),"")</f>
        <v/>
      </c>
      <c r="N1118" s="59" t="str">
        <f>ifna(IMAGE("https://pokejungle.net/sprites/typeico/"&amp;lower(VLookup(V1118,Type!C:E, 3, 0)&amp;".png")),"")</f>
        <v/>
      </c>
      <c r="O1118" s="60"/>
      <c r="P1118" s="60"/>
      <c r="Q1118" s="61">
        <f>ifna(VLookup(V1118, Dex!F:K, 3, 0),"")</f>
        <v>313</v>
      </c>
      <c r="R1118" s="61" t="str">
        <f>ifna(VLookup(V1118, Dex!F:K, 4, 0),"")</f>
        <v/>
      </c>
      <c r="S1118" s="62" t="str">
        <f>ifna(VLookup(V1118, Dex!F:K, 5, 0),"")</f>
        <v/>
      </c>
      <c r="T1118" s="61" t="str">
        <f>ifna(VLookup(V1118, Dex!F:K, 6, 0),"")</f>
        <v>P271</v>
      </c>
      <c r="U1118" s="63" t="str">
        <f>ifna(VLookup(V1118, Dex!F:L, 7, 0),"")</f>
        <v/>
      </c>
      <c r="V1118" s="60" t="str">
        <f t="shared" si="1"/>
        <v>sandaconda</v>
      </c>
    </row>
    <row r="1119" ht="31.5" customHeight="1">
      <c r="A1119" s="42">
        <v>1118.0</v>
      </c>
      <c r="B1119" s="42">
        <v>2.0</v>
      </c>
      <c r="C1119" s="42">
        <v>11.0</v>
      </c>
      <c r="D1119" s="42">
        <v>6.0</v>
      </c>
      <c r="E1119" s="42">
        <v>1.0</v>
      </c>
      <c r="F1119" s="42">
        <v>6.0</v>
      </c>
      <c r="G1119" s="43" t="str">
        <f>ifna(VLookup(V1119,Shiny!B:C, 2, 0),"")</f>
        <v/>
      </c>
      <c r="H1119" s="64" t="s">
        <v>1032</v>
      </c>
      <c r="I1119" s="65">
        <v>845.0</v>
      </c>
      <c r="J1119" s="47">
        <f>IFNA(VLOOKUP(V1119,'Imported Index'!A:B,2,0),1)</f>
        <v>1</v>
      </c>
      <c r="K1119" s="69"/>
      <c r="L1119" s="44"/>
      <c r="M1119" s="48" t="str">
        <f>ifna(IMAGE("https://pokejungle.net/sprites/typeico/"&amp;lower(VLookup(V1119,Type!C:E, 2, 0)&amp;".png")),"")</f>
        <v/>
      </c>
      <c r="N1119" s="48" t="str">
        <f>ifna(IMAGE("https://pokejungle.net/sprites/typeico/"&amp;lower(VLookup(V1119,Type!C:E, 3, 0)&amp;".png")),"")</f>
        <v/>
      </c>
      <c r="O1119" s="66"/>
      <c r="P1119" s="66"/>
      <c r="Q1119" s="49">
        <f>ifna(VLookup(V1119, Dex!F:K, 3, 0),"")</f>
        <v>309</v>
      </c>
      <c r="R1119" s="49" t="str">
        <f>ifna(VLookup(V1119, Dex!F:K, 4, 0),"")</f>
        <v/>
      </c>
      <c r="S1119" s="50" t="str">
        <f>ifna(VLookup(V1119, Dex!F:K, 5, 0),"")</f>
        <v/>
      </c>
      <c r="T1119" s="49" t="str">
        <f>ifna(VLookup(V1119, Dex!F:K, 6, 0),"")</f>
        <v>K185</v>
      </c>
      <c r="U1119" s="51" t="str">
        <f>ifna(VLookup(V1119, Dex!F:L, 7, 0),"")</f>
        <v/>
      </c>
      <c r="V1119" s="66" t="str">
        <f t="shared" si="1"/>
        <v>cramorant</v>
      </c>
    </row>
    <row r="1120" ht="31.5" customHeight="1">
      <c r="A1120" s="52">
        <v>1119.0</v>
      </c>
      <c r="B1120" s="52">
        <v>2.0</v>
      </c>
      <c r="C1120" s="52">
        <v>11.0</v>
      </c>
      <c r="D1120" s="52">
        <v>7.0</v>
      </c>
      <c r="E1120" s="52">
        <v>2.0</v>
      </c>
      <c r="F1120" s="52">
        <v>1.0</v>
      </c>
      <c r="G1120" s="53" t="str">
        <f>ifna(VLookup(V1120,Shiny!B:C, 2, 0),"")</f>
        <v/>
      </c>
      <c r="H1120" s="54" t="s">
        <v>1033</v>
      </c>
      <c r="I1120" s="55">
        <v>846.0</v>
      </c>
      <c r="J1120" s="56">
        <f>IFNA(VLOOKUP(V1120,'Imported Index'!A:B,2,0),1)</f>
        <v>1</v>
      </c>
      <c r="K1120" s="68"/>
      <c r="L1120" s="58"/>
      <c r="M1120" s="59" t="str">
        <f>ifna(IMAGE("https://pokejungle.net/sprites/typeico/"&amp;lower(VLookup(V1120,Type!C:E, 2, 0)&amp;".png")),"")</f>
        <v/>
      </c>
      <c r="N1120" s="59" t="str">
        <f>ifna(IMAGE("https://pokejungle.net/sprites/typeico/"&amp;lower(VLookup(V1120,Type!C:E, 3, 0)&amp;".png")),"")</f>
        <v/>
      </c>
      <c r="O1120" s="60"/>
      <c r="P1120" s="60"/>
      <c r="Q1120" s="61">
        <f>ifna(VLookup(V1120, Dex!F:K, 3, 0),"")</f>
        <v>180</v>
      </c>
      <c r="R1120" s="61" t="str">
        <f>ifna(VLookup(V1120, Dex!F:K, 4, 0),"")</f>
        <v/>
      </c>
      <c r="S1120" s="62" t="str">
        <f>ifna(VLookup(V1120, Dex!F:K, 5, 0),"")</f>
        <v/>
      </c>
      <c r="T1120" s="61" t="str">
        <f>ifna(VLookup(V1120, Dex!F:K, 6, 0),"")</f>
        <v>P136</v>
      </c>
      <c r="U1120" s="63" t="str">
        <f>ifna(VLookup(V1120, Dex!F:L, 7, 0),"")</f>
        <v/>
      </c>
      <c r="V1120" s="60" t="str">
        <f t="shared" si="1"/>
        <v>arrokuda</v>
      </c>
    </row>
    <row r="1121" ht="31.5" customHeight="1">
      <c r="A1121" s="42">
        <v>1120.0</v>
      </c>
      <c r="B1121" s="42">
        <v>2.0</v>
      </c>
      <c r="C1121" s="42">
        <v>11.0</v>
      </c>
      <c r="D1121" s="42">
        <v>8.0</v>
      </c>
      <c r="E1121" s="42">
        <v>2.0</v>
      </c>
      <c r="F1121" s="42">
        <v>2.0</v>
      </c>
      <c r="G1121" s="43" t="str">
        <f>ifna(VLookup(V1121,Shiny!B:C, 2, 0),"")</f>
        <v/>
      </c>
      <c r="H1121" s="64" t="s">
        <v>1034</v>
      </c>
      <c r="I1121" s="65">
        <v>847.0</v>
      </c>
      <c r="J1121" s="47">
        <f>IFNA(VLOOKUP(V1121,'Imported Index'!A:B,2,0),1)</f>
        <v>1</v>
      </c>
      <c r="K1121" s="69"/>
      <c r="L1121" s="44"/>
      <c r="M1121" s="48" t="str">
        <f>ifna(IMAGE("https://pokejungle.net/sprites/typeico/"&amp;lower(VLookup(V1121,Type!C:E, 2, 0)&amp;".png")),"")</f>
        <v/>
      </c>
      <c r="N1121" s="48" t="str">
        <f>ifna(IMAGE("https://pokejungle.net/sprites/typeico/"&amp;lower(VLookup(V1121,Type!C:E, 3, 0)&amp;".png")),"")</f>
        <v/>
      </c>
      <c r="O1121" s="66"/>
      <c r="P1121" s="66"/>
      <c r="Q1121" s="49">
        <f>ifna(VLookup(V1121, Dex!F:K, 3, 0),"")</f>
        <v>181</v>
      </c>
      <c r="R1121" s="49" t="str">
        <f>ifna(VLookup(V1121, Dex!F:K, 4, 0),"")</f>
        <v/>
      </c>
      <c r="S1121" s="50" t="str">
        <f>ifna(VLookup(V1121, Dex!F:K, 5, 0),"")</f>
        <v/>
      </c>
      <c r="T1121" s="49" t="str">
        <f>ifna(VLookup(V1121, Dex!F:K, 6, 0),"")</f>
        <v>P137</v>
      </c>
      <c r="U1121" s="51" t="str">
        <f>ifna(VLookup(V1121, Dex!F:L, 7, 0),"")</f>
        <v/>
      </c>
      <c r="V1121" s="66" t="str">
        <f t="shared" si="1"/>
        <v>barraskewda</v>
      </c>
    </row>
    <row r="1122" ht="31.5" customHeight="1">
      <c r="A1122" s="52">
        <v>1121.0</v>
      </c>
      <c r="B1122" s="52">
        <v>2.0</v>
      </c>
      <c r="C1122" s="52">
        <v>11.0</v>
      </c>
      <c r="D1122" s="52">
        <v>9.0</v>
      </c>
      <c r="E1122" s="52">
        <v>2.0</v>
      </c>
      <c r="F1122" s="52">
        <v>3.0</v>
      </c>
      <c r="G1122" s="53" t="str">
        <f>ifna(VLookup(V1122,Shiny!B:C, 2, 0),"")</f>
        <v/>
      </c>
      <c r="H1122" s="54" t="s">
        <v>1035</v>
      </c>
      <c r="I1122" s="55">
        <v>848.0</v>
      </c>
      <c r="J1122" s="56">
        <f>IFNA(VLOOKUP(V1122,'Imported Index'!A:B,2,0),1)</f>
        <v>1</v>
      </c>
      <c r="K1122" s="68"/>
      <c r="L1122" s="58"/>
      <c r="M1122" s="59" t="str">
        <f>ifna(IMAGE("https://pokejungle.net/sprites/typeico/"&amp;lower(VLookup(V1122,Type!C:E, 2, 0)&amp;".png")),"")</f>
        <v/>
      </c>
      <c r="N1122" s="59" t="str">
        <f>ifna(IMAGE("https://pokejungle.net/sprites/typeico/"&amp;lower(VLookup(V1122,Type!C:E, 3, 0)&amp;".png")),"")</f>
        <v/>
      </c>
      <c r="O1122" s="60"/>
      <c r="P1122" s="60"/>
      <c r="Q1122" s="61">
        <f>ifna(VLookup(V1122, Dex!F:K, 3, 0),"")</f>
        <v>310</v>
      </c>
      <c r="R1122" s="61" t="str">
        <f>ifna(VLookup(V1122, Dex!F:K, 4, 0),"")</f>
        <v/>
      </c>
      <c r="S1122" s="62" t="str">
        <f>ifna(VLookup(V1122, Dex!F:K, 5, 0),"")</f>
        <v/>
      </c>
      <c r="T1122" s="61" t="str">
        <f>ifna(VLookup(V1122, Dex!F:K, 6, 0),"")</f>
        <v>P198</v>
      </c>
      <c r="U1122" s="63" t="str">
        <f>ifna(VLookup(V1122, Dex!F:L, 7, 0),"")</f>
        <v>H102</v>
      </c>
      <c r="V1122" s="60" t="str">
        <f t="shared" si="1"/>
        <v>toxel</v>
      </c>
    </row>
    <row r="1123" ht="31.5" customHeight="1">
      <c r="A1123" s="42">
        <v>1122.0</v>
      </c>
      <c r="B1123" s="42">
        <v>2.0</v>
      </c>
      <c r="C1123" s="42">
        <v>11.0</v>
      </c>
      <c r="D1123" s="42">
        <v>10.0</v>
      </c>
      <c r="E1123" s="42">
        <v>2.0</v>
      </c>
      <c r="F1123" s="42">
        <v>4.0</v>
      </c>
      <c r="G1123" s="43" t="str">
        <f>ifna(VLookup(V1123,Shiny!B:C, 2, 0),"")</f>
        <v/>
      </c>
      <c r="H1123" s="64" t="s">
        <v>1036</v>
      </c>
      <c r="I1123" s="65">
        <v>849.0</v>
      </c>
      <c r="J1123" s="47">
        <f>IFNA(VLOOKUP(V1123,'Imported Index'!A:B,2,0),1)</f>
        <v>1</v>
      </c>
      <c r="K1123" s="69"/>
      <c r="L1123" s="44" t="s">
        <v>1037</v>
      </c>
      <c r="M1123" s="48" t="str">
        <f>ifna(IMAGE("https://pokejungle.net/sprites/typeico/"&amp;lower(VLookup(V1123,Type!C:E, 2, 0)&amp;".png")),"")</f>
        <v/>
      </c>
      <c r="N1123" s="48" t="str">
        <f>ifna(IMAGE("https://pokejungle.net/sprites/typeico/"&amp;lower(VLookup(V1123,Type!C:E, 3, 0)&amp;".png")),"")</f>
        <v/>
      </c>
      <c r="O1123" s="66"/>
      <c r="P1123" s="66"/>
      <c r="Q1123" s="49">
        <f>ifna(VLookup(V1123, Dex!F:K, 3, 0),"")</f>
        <v>311</v>
      </c>
      <c r="R1123" s="49" t="str">
        <f>ifna(VLookup(V1123, Dex!F:K, 4, 0),"")</f>
        <v/>
      </c>
      <c r="S1123" s="50" t="str">
        <f>ifna(VLookup(V1123, Dex!F:K, 5, 0),"")</f>
        <v/>
      </c>
      <c r="T1123" s="49" t="str">
        <f>ifna(VLookup(V1123, Dex!F:K, 6, 0),"")</f>
        <v>P199</v>
      </c>
      <c r="U1123" s="51" t="str">
        <f>ifna(VLookup(V1123, Dex!F:L, 7, 0),"")</f>
        <v>H103</v>
      </c>
      <c r="V1123" s="66" t="str">
        <f t="shared" si="1"/>
        <v>toxtricity</v>
      </c>
    </row>
    <row r="1124" ht="31.5" customHeight="1">
      <c r="A1124" s="52">
        <v>1123.0</v>
      </c>
      <c r="B1124" s="52">
        <v>2.0</v>
      </c>
      <c r="C1124" s="52">
        <v>11.0</v>
      </c>
      <c r="D1124" s="52">
        <v>11.0</v>
      </c>
      <c r="E1124" s="52">
        <v>2.0</v>
      </c>
      <c r="F1124" s="52">
        <v>5.0</v>
      </c>
      <c r="G1124" s="53" t="str">
        <f>ifna(VLookup(V1124,Shiny!B:C, 2, 0),"")</f>
        <v/>
      </c>
      <c r="H1124" s="54" t="s">
        <v>1036</v>
      </c>
      <c r="I1124" s="55">
        <v>849.0</v>
      </c>
      <c r="J1124" s="56">
        <f>IFNA(VLOOKUP(V1124,'Imported Index'!A:B,2,0),1)</f>
        <v>1</v>
      </c>
      <c r="K1124" s="68"/>
      <c r="L1124" s="58" t="s">
        <v>1038</v>
      </c>
      <c r="M1124" s="59" t="str">
        <f>ifna(IMAGE("https://pokejungle.net/sprites/typeico/"&amp;lower(VLookup(V1124,Type!C:E, 2, 0)&amp;".png")),"")</f>
        <v/>
      </c>
      <c r="N1124" s="59" t="str">
        <f>ifna(IMAGE("https://pokejungle.net/sprites/typeico/"&amp;lower(VLookup(V1124,Type!C:E, 3, 0)&amp;".png")),"")</f>
        <v/>
      </c>
      <c r="O1124" s="52">
        <v>-1.0</v>
      </c>
      <c r="P1124" s="60"/>
      <c r="Q1124" s="61">
        <f>ifna(VLookup(V1124, Dex!F:K, 3, 0),"")</f>
        <v>311</v>
      </c>
      <c r="R1124" s="61" t="str">
        <f>ifna(VLookup(V1124, Dex!F:K, 4, 0),"")</f>
        <v/>
      </c>
      <c r="S1124" s="62" t="str">
        <f>ifna(VLookup(V1124, Dex!F:K, 5, 0),"")</f>
        <v/>
      </c>
      <c r="T1124" s="61" t="str">
        <f>ifna(VLookup(V1124, Dex!F:K, 6, 0),"")</f>
        <v>P199</v>
      </c>
      <c r="U1124" s="63" t="str">
        <f>ifna(VLookup(V1124, Dex!F:L, 7, 0),"")</f>
        <v>H103</v>
      </c>
      <c r="V1124" s="60" t="str">
        <f t="shared" si="1"/>
        <v>toxtricity-1</v>
      </c>
    </row>
    <row r="1125" ht="31.5" customHeight="1">
      <c r="A1125" s="42">
        <v>1124.0</v>
      </c>
      <c r="B1125" s="42">
        <v>2.0</v>
      </c>
      <c r="C1125" s="42">
        <v>11.0</v>
      </c>
      <c r="D1125" s="42">
        <v>12.0</v>
      </c>
      <c r="E1125" s="42">
        <v>2.0</v>
      </c>
      <c r="F1125" s="42">
        <v>6.0</v>
      </c>
      <c r="G1125" s="43" t="str">
        <f>ifna(VLookup(V1125,Shiny!B:C, 2, 0),"")</f>
        <v/>
      </c>
      <c r="H1125" s="64" t="s">
        <v>1039</v>
      </c>
      <c r="I1125" s="65">
        <v>850.0</v>
      </c>
      <c r="J1125" s="47">
        <f>IFNA(VLOOKUP(V1125,'Imported Index'!A:B,2,0),1)</f>
        <v>1</v>
      </c>
      <c r="K1125" s="69"/>
      <c r="L1125" s="44"/>
      <c r="M1125" s="48" t="str">
        <f>ifna(IMAGE("https://pokejungle.net/sprites/typeico/"&amp;lower(VLookup(V1125,Type!C:E, 2, 0)&amp;".png")),"")</f>
        <v/>
      </c>
      <c r="N1125" s="48" t="str">
        <f>ifna(IMAGE("https://pokejungle.net/sprites/typeico/"&amp;lower(VLookup(V1125,Type!C:E, 3, 0)&amp;".png")),"")</f>
        <v/>
      </c>
      <c r="O1125" s="66"/>
      <c r="P1125" s="66"/>
      <c r="Q1125" s="49">
        <f>ifna(VLookup(V1125, Dex!F:K, 3, 0),"")</f>
        <v>159</v>
      </c>
      <c r="R1125" s="49" t="str">
        <f>ifna(VLookup(V1125, Dex!F:K, 4, 0),"")</f>
        <v/>
      </c>
      <c r="S1125" s="50" t="str">
        <f>ifna(VLookup(V1125, Dex!F:K, 5, 0),"")</f>
        <v/>
      </c>
      <c r="T1125" s="49" t="str">
        <f>ifna(VLookup(V1125, Dex!F:K, 6, 0),"")</f>
        <v/>
      </c>
      <c r="U1125" s="51" t="str">
        <f>ifna(VLookup(V1125, Dex!F:L, 7, 0),"")</f>
        <v/>
      </c>
      <c r="V1125" s="66" t="str">
        <f t="shared" si="1"/>
        <v>sizzlipede</v>
      </c>
    </row>
    <row r="1126" ht="31.5" customHeight="1">
      <c r="A1126" s="52">
        <v>1125.0</v>
      </c>
      <c r="B1126" s="52">
        <v>2.0</v>
      </c>
      <c r="C1126" s="52">
        <v>11.0</v>
      </c>
      <c r="D1126" s="52">
        <v>13.0</v>
      </c>
      <c r="E1126" s="52">
        <v>3.0</v>
      </c>
      <c r="F1126" s="52">
        <v>1.0</v>
      </c>
      <c r="G1126" s="53" t="str">
        <f>ifna(VLookup(V1126,Shiny!B:C, 2, 0),"")</f>
        <v/>
      </c>
      <c r="H1126" s="54" t="s">
        <v>1040</v>
      </c>
      <c r="I1126" s="55">
        <v>851.0</v>
      </c>
      <c r="J1126" s="56">
        <f>IFNA(VLOOKUP(V1126,'Imported Index'!A:B,2,0),1)</f>
        <v>1</v>
      </c>
      <c r="K1126" s="58"/>
      <c r="L1126" s="58"/>
      <c r="M1126" s="59" t="str">
        <f>ifna(IMAGE("https://pokejungle.net/sprites/typeico/"&amp;lower(VLookup(V1126,Type!C:E, 2, 0)&amp;".png")),"")</f>
        <v/>
      </c>
      <c r="N1126" s="59" t="str">
        <f>ifna(IMAGE("https://pokejungle.net/sprites/typeico/"&amp;lower(VLookup(V1126,Type!C:E, 3, 0)&amp;".png")),"")</f>
        <v/>
      </c>
      <c r="O1126" s="60"/>
      <c r="P1126" s="60"/>
      <c r="Q1126" s="61">
        <f>ifna(VLookup(V1126, Dex!F:K, 3, 0),"")</f>
        <v>160</v>
      </c>
      <c r="R1126" s="61" t="str">
        <f>ifna(VLookup(V1126, Dex!F:K, 4, 0),"")</f>
        <v/>
      </c>
      <c r="S1126" s="62" t="str">
        <f>ifna(VLookup(V1126, Dex!F:K, 5, 0),"")</f>
        <v/>
      </c>
      <c r="T1126" s="61" t="str">
        <f>ifna(VLookup(V1126, Dex!F:K, 6, 0),"")</f>
        <v/>
      </c>
      <c r="U1126" s="63" t="str">
        <f>ifna(VLookup(V1126, Dex!F:L, 7, 0),"")</f>
        <v/>
      </c>
      <c r="V1126" s="60" t="str">
        <f t="shared" si="1"/>
        <v>centiskorch</v>
      </c>
    </row>
    <row r="1127" ht="31.5" customHeight="1">
      <c r="A1127" s="42">
        <v>1126.0</v>
      </c>
      <c r="B1127" s="42">
        <v>2.0</v>
      </c>
      <c r="C1127" s="42">
        <v>11.0</v>
      </c>
      <c r="D1127" s="42">
        <v>14.0</v>
      </c>
      <c r="E1127" s="42">
        <v>3.0</v>
      </c>
      <c r="F1127" s="42">
        <v>2.0</v>
      </c>
      <c r="G1127" s="43" t="str">
        <f>ifna(VLookup(V1127,Shiny!B:C, 2, 0),"")</f>
        <v/>
      </c>
      <c r="H1127" s="64" t="s">
        <v>1041</v>
      </c>
      <c r="I1127" s="65">
        <v>852.0</v>
      </c>
      <c r="J1127" s="47">
        <f>IFNA(VLOOKUP(V1127,'Imported Index'!A:B,2,0),1)</f>
        <v>1</v>
      </c>
      <c r="K1127" s="44"/>
      <c r="L1127" s="44"/>
      <c r="M1127" s="48" t="str">
        <f>ifna(IMAGE("https://pokejungle.net/sprites/typeico/"&amp;lower(VLookup(V1127,Type!C:E, 2, 0)&amp;".png")),"")</f>
        <v/>
      </c>
      <c r="N1127" s="48" t="str">
        <f>ifna(IMAGE("https://pokejungle.net/sprites/typeico/"&amp;lower(VLookup(V1127,Type!C:E, 3, 0)&amp;".png")),"")</f>
        <v/>
      </c>
      <c r="O1127" s="66"/>
      <c r="P1127" s="66"/>
      <c r="Q1127" s="49">
        <f>ifna(VLookup(V1127, Dex!F:K, 3, 0),"")</f>
        <v>351</v>
      </c>
      <c r="R1127" s="49" t="str">
        <f>ifna(VLookup(V1127, Dex!F:K, 4, 0),"")</f>
        <v/>
      </c>
      <c r="S1127" s="50" t="str">
        <f>ifna(VLookup(V1127, Dex!F:K, 5, 0),"")</f>
        <v/>
      </c>
      <c r="T1127" s="49" t="str">
        <f>ifna(VLookup(V1127, Dex!F:K, 6, 0),"")</f>
        <v/>
      </c>
      <c r="U1127" s="51" t="str">
        <f>ifna(VLookup(V1127, Dex!F:L, 7, 0),"")</f>
        <v>H066</v>
      </c>
      <c r="V1127" s="66" t="str">
        <f t="shared" si="1"/>
        <v>clobbopus</v>
      </c>
    </row>
    <row r="1128" ht="31.5" customHeight="1">
      <c r="A1128" s="52">
        <v>1127.0</v>
      </c>
      <c r="B1128" s="52">
        <v>2.0</v>
      </c>
      <c r="C1128" s="52">
        <v>11.0</v>
      </c>
      <c r="D1128" s="52">
        <v>15.0</v>
      </c>
      <c r="E1128" s="52">
        <v>3.0</v>
      </c>
      <c r="F1128" s="52">
        <v>3.0</v>
      </c>
      <c r="G1128" s="53" t="str">
        <f>ifna(VLookup(V1128,Shiny!B:C, 2, 0),"")</f>
        <v/>
      </c>
      <c r="H1128" s="54" t="s">
        <v>1042</v>
      </c>
      <c r="I1128" s="55">
        <v>853.0</v>
      </c>
      <c r="J1128" s="56">
        <f>IFNA(VLOOKUP(V1128,'Imported Index'!A:B,2,0),1)</f>
        <v>1</v>
      </c>
      <c r="K1128" s="58"/>
      <c r="L1128" s="58"/>
      <c r="M1128" s="59" t="str">
        <f>ifna(IMAGE("https://pokejungle.net/sprites/typeico/"&amp;lower(VLookup(V1128,Type!C:E, 2, 0)&amp;".png")),"")</f>
        <v/>
      </c>
      <c r="N1128" s="59" t="str">
        <f>ifna(IMAGE("https://pokejungle.net/sprites/typeico/"&amp;lower(VLookup(V1128,Type!C:E, 3, 0)&amp;".png")),"")</f>
        <v/>
      </c>
      <c r="O1128" s="60"/>
      <c r="P1128" s="60"/>
      <c r="Q1128" s="61">
        <f>ifna(VLookup(V1128, Dex!F:K, 3, 0),"")</f>
        <v>352</v>
      </c>
      <c r="R1128" s="61" t="str">
        <f>ifna(VLookup(V1128, Dex!F:K, 4, 0),"")</f>
        <v/>
      </c>
      <c r="S1128" s="62" t="str">
        <f>ifna(VLookup(V1128, Dex!F:K, 5, 0),"")</f>
        <v/>
      </c>
      <c r="T1128" s="61" t="str">
        <f>ifna(VLookup(V1128, Dex!F:K, 6, 0),"")</f>
        <v/>
      </c>
      <c r="U1128" s="63" t="str">
        <f>ifna(VLookup(V1128, Dex!F:L, 7, 0),"")</f>
        <v>H067</v>
      </c>
      <c r="V1128" s="60" t="str">
        <f t="shared" si="1"/>
        <v>grapploct</v>
      </c>
    </row>
    <row r="1129" ht="31.5" customHeight="1">
      <c r="A1129" s="42">
        <v>1128.0</v>
      </c>
      <c r="B1129" s="42">
        <v>2.0</v>
      </c>
      <c r="C1129" s="42">
        <v>11.0</v>
      </c>
      <c r="D1129" s="42">
        <v>16.0</v>
      </c>
      <c r="E1129" s="42">
        <v>3.0</v>
      </c>
      <c r="F1129" s="42">
        <v>4.0</v>
      </c>
      <c r="G1129" s="43" t="str">
        <f>ifna(VLookup(V1129,Shiny!B:C, 2, 0),"")</f>
        <v/>
      </c>
      <c r="H1129" s="64" t="s">
        <v>1043</v>
      </c>
      <c r="I1129" s="65">
        <v>854.0</v>
      </c>
      <c r="J1129" s="47">
        <f>IFNA(VLOOKUP(V1129,'Imported Index'!A:B,2,0),1)</f>
        <v>1</v>
      </c>
      <c r="K1129" s="69"/>
      <c r="L1129" s="44" t="s">
        <v>1044</v>
      </c>
      <c r="M1129" s="48" t="str">
        <f>ifna(IMAGE("https://pokejungle.net/sprites/typeico/"&amp;lower(VLookup(V1129,Type!C:E, 2, 0)&amp;".png")),"")</f>
        <v/>
      </c>
      <c r="N1129" s="48" t="str">
        <f>ifna(IMAGE("https://pokejungle.net/sprites/typeico/"&amp;lower(VLookup(V1129,Type!C:E, 3, 0)&amp;".png")),"")</f>
        <v/>
      </c>
      <c r="O1129" s="66"/>
      <c r="P1129" s="66"/>
      <c r="Q1129" s="49">
        <f>ifna(VLookup(V1129, Dex!F:K, 3, 0),"")</f>
        <v>335</v>
      </c>
      <c r="R1129" s="49" t="str">
        <f>ifna(VLookup(V1129, Dex!F:K, 4, 0),"")</f>
        <v/>
      </c>
      <c r="S1129" s="50" t="str">
        <f>ifna(VLookup(V1129, Dex!F:K, 5, 0),"")</f>
        <v/>
      </c>
      <c r="T1129" s="49" t="str">
        <f>ifna(VLookup(V1129, Dex!F:K, 6, 0),"")</f>
        <v>P237</v>
      </c>
      <c r="U1129" s="51" t="str">
        <f>ifna(VLookup(V1129, Dex!F:L, 7, 0),"")</f>
        <v/>
      </c>
      <c r="V1129" s="66" t="str">
        <f t="shared" si="1"/>
        <v>sinistea</v>
      </c>
    </row>
    <row r="1130" ht="31.5" customHeight="1">
      <c r="A1130" s="52">
        <v>1129.0</v>
      </c>
      <c r="B1130" s="52">
        <v>2.0</v>
      </c>
      <c r="C1130" s="52">
        <v>11.0</v>
      </c>
      <c r="D1130" s="52">
        <v>17.0</v>
      </c>
      <c r="E1130" s="52">
        <v>3.0</v>
      </c>
      <c r="F1130" s="52">
        <v>5.0</v>
      </c>
      <c r="G1130" s="53" t="str">
        <f>ifna(VLookup(V1130,Shiny!B:C, 2, 0),"")</f>
        <v/>
      </c>
      <c r="H1130" s="54" t="s">
        <v>1043</v>
      </c>
      <c r="I1130" s="55">
        <v>854.0</v>
      </c>
      <c r="J1130" s="56">
        <f>IFNA(VLOOKUP(V1130,'Imported Index'!A:B,2,0),1)</f>
        <v>1</v>
      </c>
      <c r="K1130" s="68"/>
      <c r="L1130" s="58" t="s">
        <v>1045</v>
      </c>
      <c r="M1130" s="59" t="str">
        <f>ifna(IMAGE("https://pokejungle.net/sprites/typeico/"&amp;lower(VLookup(V1130,Type!C:E, 2, 0)&amp;".png")),"")</f>
        <v/>
      </c>
      <c r="N1130" s="59" t="str">
        <f>ifna(IMAGE("https://pokejungle.net/sprites/typeico/"&amp;lower(VLookup(V1130,Type!C:E, 3, 0)&amp;".png")),"")</f>
        <v/>
      </c>
      <c r="O1130" s="52">
        <v>-1.0</v>
      </c>
      <c r="P1130" s="60"/>
      <c r="Q1130" s="61">
        <f>ifna(VLookup(V1130, Dex!F:K, 3, 0),"")</f>
        <v>335</v>
      </c>
      <c r="R1130" s="61" t="str">
        <f>ifna(VLookup(V1130, Dex!F:K, 4, 0),"")</f>
        <v/>
      </c>
      <c r="S1130" s="62" t="str">
        <f>ifna(VLookup(V1130, Dex!F:K, 5, 0),"")</f>
        <v/>
      </c>
      <c r="T1130" s="61" t="str">
        <f>ifna(VLookup(V1130, Dex!F:K, 6, 0),"")</f>
        <v>P237</v>
      </c>
      <c r="U1130" s="63" t="str">
        <f>ifna(VLookup(V1130, Dex!F:L, 7, 0),"")</f>
        <v/>
      </c>
      <c r="V1130" s="60" t="str">
        <f t="shared" si="1"/>
        <v>sinistea-1</v>
      </c>
    </row>
    <row r="1131" ht="31.5" customHeight="1">
      <c r="A1131" s="42">
        <v>1130.0</v>
      </c>
      <c r="B1131" s="42">
        <v>2.0</v>
      </c>
      <c r="C1131" s="42">
        <v>11.0</v>
      </c>
      <c r="D1131" s="42">
        <v>18.0</v>
      </c>
      <c r="E1131" s="42">
        <v>3.0</v>
      </c>
      <c r="F1131" s="42">
        <v>6.0</v>
      </c>
      <c r="G1131" s="43" t="str">
        <f>ifna(VLookup(V1131,Shiny!B:C, 2, 0),"")</f>
        <v/>
      </c>
      <c r="H1131" s="64" t="s">
        <v>1046</v>
      </c>
      <c r="I1131" s="65">
        <v>855.0</v>
      </c>
      <c r="J1131" s="47">
        <f>IFNA(VLOOKUP(V1131,'Imported Index'!A:B,2,0),1)</f>
        <v>1</v>
      </c>
      <c r="K1131" s="69"/>
      <c r="L1131" s="44" t="s">
        <v>1044</v>
      </c>
      <c r="M1131" s="48" t="str">
        <f>ifna(IMAGE("https://pokejungle.net/sprites/typeico/"&amp;lower(VLookup(V1131,Type!C:E, 2, 0)&amp;".png")),"")</f>
        <v/>
      </c>
      <c r="N1131" s="48" t="str">
        <f>ifna(IMAGE("https://pokejungle.net/sprites/typeico/"&amp;lower(VLookup(V1131,Type!C:E, 3, 0)&amp;".png")),"")</f>
        <v/>
      </c>
      <c r="O1131" s="66"/>
      <c r="P1131" s="66"/>
      <c r="Q1131" s="49">
        <f>ifna(VLookup(V1131, Dex!F:K, 3, 0),"")</f>
        <v>336</v>
      </c>
      <c r="R1131" s="49" t="str">
        <f>ifna(VLookup(V1131, Dex!F:K, 4, 0),"")</f>
        <v/>
      </c>
      <c r="S1131" s="50" t="str">
        <f>ifna(VLookup(V1131, Dex!F:K, 5, 0),"")</f>
        <v/>
      </c>
      <c r="T1131" s="49" t="str">
        <f>ifna(VLookup(V1131, Dex!F:K, 6, 0),"")</f>
        <v>P238</v>
      </c>
      <c r="U1131" s="51" t="str">
        <f>ifna(VLookup(V1131, Dex!F:L, 7, 0),"")</f>
        <v/>
      </c>
      <c r="V1131" s="66" t="str">
        <f t="shared" si="1"/>
        <v>polteageist</v>
      </c>
    </row>
    <row r="1132" ht="31.5" customHeight="1">
      <c r="A1132" s="52">
        <v>1131.0</v>
      </c>
      <c r="B1132" s="98">
        <v>2.0</v>
      </c>
      <c r="C1132" s="52">
        <v>11.0</v>
      </c>
      <c r="D1132" s="98">
        <v>19.0</v>
      </c>
      <c r="E1132" s="98">
        <v>4.0</v>
      </c>
      <c r="F1132" s="98">
        <v>1.0</v>
      </c>
      <c r="G1132" s="53" t="str">
        <f>ifna(VLookup(V1132,Shiny!B:C, 2, 0),"")</f>
        <v/>
      </c>
      <c r="H1132" s="54" t="s">
        <v>1046</v>
      </c>
      <c r="I1132" s="55">
        <v>855.0</v>
      </c>
      <c r="J1132" s="56">
        <f>IFNA(VLOOKUP(V1132,'Imported Index'!A:B,2,0),1)</f>
        <v>1</v>
      </c>
      <c r="K1132" s="68"/>
      <c r="L1132" s="58" t="s">
        <v>1045</v>
      </c>
      <c r="M1132" s="59" t="str">
        <f>ifna(IMAGE("https://pokejungle.net/sprites/typeico/"&amp;lower(VLookup(V1132,Type!C:E, 2, 0)&amp;".png")),"")</f>
        <v/>
      </c>
      <c r="N1132" s="59" t="str">
        <f>ifna(IMAGE("https://pokejungle.net/sprites/typeico/"&amp;lower(VLookup(V1132,Type!C:E, 3, 0)&amp;".png")),"")</f>
        <v/>
      </c>
      <c r="O1132" s="52">
        <v>-1.0</v>
      </c>
      <c r="P1132" s="60"/>
      <c r="Q1132" s="61">
        <f>ifna(VLookup(V1132, Dex!F:K, 3, 0),"")</f>
        <v>336</v>
      </c>
      <c r="R1132" s="61" t="str">
        <f>ifna(VLookup(V1132, Dex!F:K, 4, 0),"")</f>
        <v/>
      </c>
      <c r="S1132" s="62" t="str">
        <f>ifna(VLookup(V1132, Dex!F:K, 5, 0),"")</f>
        <v/>
      </c>
      <c r="T1132" s="61" t="str">
        <f>ifna(VLookup(V1132, Dex!F:K, 6, 0),"")</f>
        <v>P238</v>
      </c>
      <c r="U1132" s="63" t="str">
        <f>ifna(VLookup(V1132, Dex!F:L, 7, 0),"")</f>
        <v/>
      </c>
      <c r="V1132" s="60" t="str">
        <f t="shared" si="1"/>
        <v>polteageist-1</v>
      </c>
    </row>
    <row r="1133" ht="31.5" customHeight="1">
      <c r="A1133" s="42">
        <v>1132.0</v>
      </c>
      <c r="B1133" s="99">
        <v>2.0</v>
      </c>
      <c r="C1133" s="42">
        <v>11.0</v>
      </c>
      <c r="D1133" s="99">
        <v>20.0</v>
      </c>
      <c r="E1133" s="99">
        <v>4.0</v>
      </c>
      <c r="F1133" s="99">
        <v>2.0</v>
      </c>
      <c r="G1133" s="43" t="str">
        <f>ifna(VLookup(V1133,Shiny!B:C, 2, 0),"")</f>
        <v/>
      </c>
      <c r="H1133" s="64" t="s">
        <v>1047</v>
      </c>
      <c r="I1133" s="65">
        <v>856.0</v>
      </c>
      <c r="J1133" s="47">
        <f>IFNA(VLOOKUP(V1133,'Imported Index'!A:B,2,0),1)</f>
        <v>1</v>
      </c>
      <c r="K1133" s="69"/>
      <c r="L1133" s="44"/>
      <c r="M1133" s="48" t="str">
        <f>ifna(IMAGE("https://pokejungle.net/sprites/typeico/"&amp;lower(VLookup(V1133,Type!C:E, 2, 0)&amp;".png")),"")</f>
        <v/>
      </c>
      <c r="N1133" s="48" t="str">
        <f>ifna(IMAGE("https://pokejungle.net/sprites/typeico/"&amp;lower(VLookup(V1133,Type!C:E, 3, 0)&amp;".png")),"")</f>
        <v/>
      </c>
      <c r="O1133" s="66"/>
      <c r="P1133" s="66"/>
      <c r="Q1133" s="49">
        <f>ifna(VLookup(V1133, Dex!F:K, 3, 0),"")</f>
        <v>241</v>
      </c>
      <c r="R1133" s="49" t="str">
        <f>ifna(VLookup(V1133, Dex!F:K, 4, 0),"")</f>
        <v/>
      </c>
      <c r="S1133" s="50" t="str">
        <f>ifna(VLookup(V1133, Dex!F:K, 5, 0),"")</f>
        <v/>
      </c>
      <c r="T1133" s="49" t="str">
        <f>ifna(VLookup(V1133, Dex!F:K, 6, 0),"")</f>
        <v>P282</v>
      </c>
      <c r="U1133" s="51" t="str">
        <f>ifna(VLookup(V1133, Dex!F:L, 7, 0),"")</f>
        <v/>
      </c>
      <c r="V1133" s="66" t="str">
        <f t="shared" si="1"/>
        <v>hatenna</v>
      </c>
    </row>
    <row r="1134" ht="31.5" customHeight="1">
      <c r="A1134" s="52">
        <v>1133.0</v>
      </c>
      <c r="B1134" s="98">
        <v>2.0</v>
      </c>
      <c r="C1134" s="52">
        <v>11.0</v>
      </c>
      <c r="D1134" s="98">
        <v>21.0</v>
      </c>
      <c r="E1134" s="98">
        <v>4.0</v>
      </c>
      <c r="F1134" s="98">
        <v>3.0</v>
      </c>
      <c r="G1134" s="53" t="str">
        <f>ifna(VLookup(V1134,Shiny!B:C, 2, 0),"")</f>
        <v/>
      </c>
      <c r="H1134" s="54" t="s">
        <v>1048</v>
      </c>
      <c r="I1134" s="55">
        <v>857.0</v>
      </c>
      <c r="J1134" s="56">
        <f>IFNA(VLOOKUP(V1134,'Imported Index'!A:B,2,0),1)</f>
        <v>1</v>
      </c>
      <c r="K1134" s="68"/>
      <c r="L1134" s="58"/>
      <c r="M1134" s="59" t="str">
        <f>ifna(IMAGE("https://pokejungle.net/sprites/typeico/"&amp;lower(VLookup(V1134,Type!C:E, 2, 0)&amp;".png")),"")</f>
        <v/>
      </c>
      <c r="N1134" s="59" t="str">
        <f>ifna(IMAGE("https://pokejungle.net/sprites/typeico/"&amp;lower(VLookup(V1134,Type!C:E, 3, 0)&amp;".png")),"")</f>
        <v/>
      </c>
      <c r="O1134" s="60"/>
      <c r="P1134" s="60"/>
      <c r="Q1134" s="61">
        <f>ifna(VLookup(V1134, Dex!F:K, 3, 0),"")</f>
        <v>242</v>
      </c>
      <c r="R1134" s="61" t="str">
        <f>ifna(VLookup(V1134, Dex!F:K, 4, 0),"")</f>
        <v/>
      </c>
      <c r="S1134" s="62" t="str">
        <f>ifna(VLookup(V1134, Dex!F:K, 5, 0),"")</f>
        <v/>
      </c>
      <c r="T1134" s="61" t="str">
        <f>ifna(VLookup(V1134, Dex!F:K, 6, 0),"")</f>
        <v>P283</v>
      </c>
      <c r="U1134" s="63" t="str">
        <f>ifna(VLookup(V1134, Dex!F:L, 7, 0),"")</f>
        <v/>
      </c>
      <c r="V1134" s="60" t="str">
        <f t="shared" si="1"/>
        <v>hattrem</v>
      </c>
    </row>
    <row r="1135" ht="31.5" customHeight="1">
      <c r="A1135" s="42">
        <v>1134.0</v>
      </c>
      <c r="B1135" s="99">
        <v>2.0</v>
      </c>
      <c r="C1135" s="42">
        <v>11.0</v>
      </c>
      <c r="D1135" s="99">
        <v>22.0</v>
      </c>
      <c r="E1135" s="99">
        <v>4.0</v>
      </c>
      <c r="F1135" s="99">
        <v>4.0</v>
      </c>
      <c r="G1135" s="43" t="str">
        <f>ifna(VLookup(V1135,Shiny!B:C, 2, 0),"")</f>
        <v/>
      </c>
      <c r="H1135" s="64" t="s">
        <v>1049</v>
      </c>
      <c r="I1135" s="65">
        <v>858.0</v>
      </c>
      <c r="J1135" s="47">
        <f>IFNA(VLOOKUP(V1135,'Imported Index'!A:B,2,0),1)</f>
        <v>1</v>
      </c>
      <c r="K1135" s="69"/>
      <c r="L1135" s="44"/>
      <c r="M1135" s="48" t="str">
        <f>ifna(IMAGE("https://pokejungle.net/sprites/typeico/"&amp;lower(VLookup(V1135,Type!C:E, 2, 0)&amp;".png")),"")</f>
        <v/>
      </c>
      <c r="N1135" s="48" t="str">
        <f>ifna(IMAGE("https://pokejungle.net/sprites/typeico/"&amp;lower(VLookup(V1135,Type!C:E, 3, 0)&amp;".png")),"")</f>
        <v/>
      </c>
      <c r="O1135" s="66"/>
      <c r="P1135" s="66"/>
      <c r="Q1135" s="49">
        <f>ifna(VLookup(V1135, Dex!F:K, 3, 0),"")</f>
        <v>243</v>
      </c>
      <c r="R1135" s="49" t="str">
        <f>ifna(VLookup(V1135, Dex!F:K, 4, 0),"")</f>
        <v/>
      </c>
      <c r="S1135" s="50" t="str">
        <f>ifna(VLookup(V1135, Dex!F:K, 5, 0),"")</f>
        <v/>
      </c>
      <c r="T1135" s="49" t="str">
        <f>ifna(VLookup(V1135, Dex!F:K, 6, 0),"")</f>
        <v>P284</v>
      </c>
      <c r="U1135" s="51" t="str">
        <f>ifna(VLookup(V1135, Dex!F:L, 7, 0),"")</f>
        <v/>
      </c>
      <c r="V1135" s="66" t="str">
        <f t="shared" si="1"/>
        <v>hatterene</v>
      </c>
    </row>
    <row r="1136" ht="31.5" customHeight="1">
      <c r="A1136" s="52">
        <v>1135.0</v>
      </c>
      <c r="B1136" s="98">
        <v>2.0</v>
      </c>
      <c r="C1136" s="52">
        <v>11.0</v>
      </c>
      <c r="D1136" s="98">
        <v>23.0</v>
      </c>
      <c r="E1136" s="98">
        <v>4.0</v>
      </c>
      <c r="F1136" s="98">
        <v>5.0</v>
      </c>
      <c r="G1136" s="53" t="str">
        <f>ifna(VLookup(V1136,Shiny!B:C, 2, 0),"")</f>
        <v/>
      </c>
      <c r="H1136" s="54" t="s">
        <v>1050</v>
      </c>
      <c r="I1136" s="55">
        <v>859.0</v>
      </c>
      <c r="J1136" s="56">
        <f>IFNA(VLOOKUP(V1136,'Imported Index'!A:B,2,0),1)</f>
        <v>1</v>
      </c>
      <c r="K1136" s="68"/>
      <c r="L1136" s="58"/>
      <c r="M1136" s="59" t="str">
        <f>ifna(IMAGE("https://pokejungle.net/sprites/typeico/"&amp;lower(VLookup(V1136,Type!C:E, 2, 0)&amp;".png")),"")</f>
        <v/>
      </c>
      <c r="N1136" s="59" t="str">
        <f>ifna(IMAGE("https://pokejungle.net/sprites/typeico/"&amp;lower(VLookup(V1136,Type!C:E, 3, 0)&amp;".png")),"")</f>
        <v/>
      </c>
      <c r="O1136" s="60"/>
      <c r="P1136" s="60"/>
      <c r="Q1136" s="61">
        <f>ifna(VLookup(V1136, Dex!F:K, 3, 0),"")</f>
        <v>238</v>
      </c>
      <c r="R1136" s="61" t="str">
        <f>ifna(VLookup(V1136, Dex!F:K, 4, 0),"")</f>
        <v/>
      </c>
      <c r="S1136" s="62" t="str">
        <f>ifna(VLookup(V1136, Dex!F:K, 5, 0),"")</f>
        <v/>
      </c>
      <c r="T1136" s="61" t="str">
        <f>ifna(VLookup(V1136, Dex!F:K, 6, 0),"")</f>
        <v>P285</v>
      </c>
      <c r="U1136" s="63" t="str">
        <f>ifna(VLookup(V1136, Dex!F:L, 7, 0),"")</f>
        <v/>
      </c>
      <c r="V1136" s="60" t="str">
        <f t="shared" si="1"/>
        <v>impidimp</v>
      </c>
    </row>
    <row r="1137" ht="31.5" customHeight="1">
      <c r="A1137" s="42">
        <v>1136.0</v>
      </c>
      <c r="B1137" s="99">
        <v>2.0</v>
      </c>
      <c r="C1137" s="42">
        <v>11.0</v>
      </c>
      <c r="D1137" s="99">
        <v>24.0</v>
      </c>
      <c r="E1137" s="99">
        <v>4.0</v>
      </c>
      <c r="F1137" s="99">
        <v>6.0</v>
      </c>
      <c r="G1137" s="43" t="str">
        <f>ifna(VLookup(V1137,Shiny!B:C, 2, 0),"")</f>
        <v/>
      </c>
      <c r="H1137" s="64" t="s">
        <v>1051</v>
      </c>
      <c r="I1137" s="65">
        <v>860.0</v>
      </c>
      <c r="J1137" s="47">
        <f>IFNA(VLOOKUP(V1137,'Imported Index'!A:B,2,0),1)</f>
        <v>1</v>
      </c>
      <c r="K1137" s="69"/>
      <c r="L1137" s="44"/>
      <c r="M1137" s="48" t="str">
        <f>ifna(IMAGE("https://pokejungle.net/sprites/typeico/"&amp;lower(VLookup(V1137,Type!C:E, 2, 0)&amp;".png")),"")</f>
        <v/>
      </c>
      <c r="N1137" s="48" t="str">
        <f>ifna(IMAGE("https://pokejungle.net/sprites/typeico/"&amp;lower(VLookup(V1137,Type!C:E, 3, 0)&amp;".png")),"")</f>
        <v/>
      </c>
      <c r="O1137" s="66"/>
      <c r="P1137" s="66"/>
      <c r="Q1137" s="49">
        <f>ifna(VLookup(V1137, Dex!F:K, 3, 0),"")</f>
        <v>239</v>
      </c>
      <c r="R1137" s="49" t="str">
        <f>ifna(VLookup(V1137, Dex!F:K, 4, 0),"")</f>
        <v/>
      </c>
      <c r="S1137" s="50" t="str">
        <f>ifna(VLookup(V1137, Dex!F:K, 5, 0),"")</f>
        <v/>
      </c>
      <c r="T1137" s="49" t="str">
        <f>ifna(VLookup(V1137, Dex!F:K, 6, 0),"")</f>
        <v>P286</v>
      </c>
      <c r="U1137" s="51" t="str">
        <f>ifna(VLookup(V1137, Dex!F:L, 7, 0),"")</f>
        <v/>
      </c>
      <c r="V1137" s="66" t="str">
        <f t="shared" si="1"/>
        <v>morgrem</v>
      </c>
    </row>
    <row r="1138" ht="31.5" customHeight="1">
      <c r="A1138" s="52">
        <v>1137.0</v>
      </c>
      <c r="B1138" s="98">
        <v>2.0</v>
      </c>
      <c r="C1138" s="52">
        <v>11.0</v>
      </c>
      <c r="D1138" s="98">
        <v>25.0</v>
      </c>
      <c r="E1138" s="98">
        <v>5.0</v>
      </c>
      <c r="F1138" s="98">
        <v>1.0</v>
      </c>
      <c r="G1138" s="53" t="str">
        <f>ifna(VLookup(V1138,Shiny!B:C, 2, 0),"")</f>
        <v/>
      </c>
      <c r="H1138" s="54" t="s">
        <v>1052</v>
      </c>
      <c r="I1138" s="55">
        <v>861.0</v>
      </c>
      <c r="J1138" s="56">
        <f>IFNA(VLOOKUP(V1138,'Imported Index'!A:B,2,0),1)</f>
        <v>1</v>
      </c>
      <c r="K1138" s="68"/>
      <c r="L1138" s="58"/>
      <c r="M1138" s="59" t="str">
        <f>ifna(IMAGE("https://pokejungle.net/sprites/typeico/"&amp;lower(VLookup(V1138,Type!C:E, 2, 0)&amp;".png")),"")</f>
        <v/>
      </c>
      <c r="N1138" s="59" t="str">
        <f>ifna(IMAGE("https://pokejungle.net/sprites/typeico/"&amp;lower(VLookup(V1138,Type!C:E, 3, 0)&amp;".png")),"")</f>
        <v/>
      </c>
      <c r="O1138" s="60"/>
      <c r="P1138" s="60"/>
      <c r="Q1138" s="61">
        <f>ifna(VLookup(V1138, Dex!F:K, 3, 0),"")</f>
        <v>240</v>
      </c>
      <c r="R1138" s="61" t="str">
        <f>ifna(VLookup(V1138, Dex!F:K, 4, 0),"")</f>
        <v/>
      </c>
      <c r="S1138" s="62" t="str">
        <f>ifna(VLookup(V1138, Dex!F:K, 5, 0),"")</f>
        <v/>
      </c>
      <c r="T1138" s="61" t="str">
        <f>ifna(VLookup(V1138, Dex!F:K, 6, 0),"")</f>
        <v>P287</v>
      </c>
      <c r="U1138" s="63" t="str">
        <f>ifna(VLookup(V1138, Dex!F:L, 7, 0),"")</f>
        <v/>
      </c>
      <c r="V1138" s="60" t="str">
        <f t="shared" si="1"/>
        <v>grimmsnarl</v>
      </c>
    </row>
    <row r="1139" ht="31.5" customHeight="1">
      <c r="A1139" s="42">
        <v>1138.0</v>
      </c>
      <c r="B1139" s="99">
        <v>2.0</v>
      </c>
      <c r="C1139" s="42">
        <v>11.0</v>
      </c>
      <c r="D1139" s="99">
        <v>26.0</v>
      </c>
      <c r="E1139" s="99">
        <v>5.0</v>
      </c>
      <c r="F1139" s="99">
        <v>2.0</v>
      </c>
      <c r="G1139" s="43" t="str">
        <f>ifna(VLookup(V1139,Shiny!B:C, 2, 0),"")</f>
        <v/>
      </c>
      <c r="H1139" s="64" t="s">
        <v>1053</v>
      </c>
      <c r="I1139" s="65">
        <v>862.0</v>
      </c>
      <c r="J1139" s="47">
        <f>IFNA(VLOOKUP(V1139,'Imported Index'!A:B,2,0),1)</f>
        <v>1</v>
      </c>
      <c r="K1139" s="44"/>
      <c r="L1139" s="44"/>
      <c r="M1139" s="48" t="str">
        <f>ifna(IMAGE("https://pokejungle.net/sprites/typeico/"&amp;lower(VLookup(V1139,Type!C:E, 2, 0)&amp;".png")),"")</f>
        <v/>
      </c>
      <c r="N1139" s="48" t="str">
        <f>ifna(IMAGE("https://pokejungle.net/sprites/typeico/"&amp;lower(VLookup(V1139,Type!C:E, 3, 0)&amp;".png")),"")</f>
        <v/>
      </c>
      <c r="O1139" s="66"/>
      <c r="P1139" s="66"/>
      <c r="Q1139" s="49">
        <f>ifna(VLookup(V1139, Dex!F:K, 3, 0),"")</f>
        <v>33</v>
      </c>
      <c r="R1139" s="49" t="str">
        <f>ifna(VLookup(V1139, Dex!F:K, 4, 0),"")</f>
        <v/>
      </c>
      <c r="S1139" s="50" t="str">
        <f>ifna(VLookup(V1139, Dex!F:K, 5, 0),"")</f>
        <v/>
      </c>
      <c r="T1139" s="49" t="str">
        <f>ifna(VLookup(V1139, Dex!F:K, 6, 0),"")</f>
        <v/>
      </c>
      <c r="U1139" s="51" t="str">
        <f>ifna(VLookup(V1139, Dex!F:L, 7, 0),"")</f>
        <v/>
      </c>
      <c r="V1139" s="66" t="str">
        <f t="shared" si="1"/>
        <v>obstagoon</v>
      </c>
    </row>
    <row r="1140" ht="31.5" customHeight="1">
      <c r="A1140" s="52">
        <v>1139.0</v>
      </c>
      <c r="B1140" s="98">
        <v>2.0</v>
      </c>
      <c r="C1140" s="52">
        <v>11.0</v>
      </c>
      <c r="D1140" s="98">
        <v>27.0</v>
      </c>
      <c r="E1140" s="98">
        <v>5.0</v>
      </c>
      <c r="F1140" s="98">
        <v>3.0</v>
      </c>
      <c r="G1140" s="53" t="str">
        <f>ifna(VLookup(V1140,Shiny!B:C, 2, 0),"")</f>
        <v/>
      </c>
      <c r="H1140" s="54" t="s">
        <v>1054</v>
      </c>
      <c r="I1140" s="55">
        <v>863.0</v>
      </c>
      <c r="J1140" s="56">
        <f>IFNA(VLOOKUP(V1140,'Imported Index'!A:B,2,0),1)</f>
        <v>1</v>
      </c>
      <c r="K1140" s="58"/>
      <c r="L1140" s="58"/>
      <c r="M1140" s="59" t="str">
        <f>ifna(IMAGE("https://pokejungle.net/sprites/typeico/"&amp;lower(VLookup(V1140,Type!C:E, 2, 0)&amp;".png")),"")</f>
        <v/>
      </c>
      <c r="N1140" s="59" t="str">
        <f>ifna(IMAGE("https://pokejungle.net/sprites/typeico/"&amp;lower(VLookup(V1140,Type!C:E, 3, 0)&amp;".png")),"")</f>
        <v/>
      </c>
      <c r="O1140" s="60"/>
      <c r="P1140" s="60"/>
      <c r="Q1140" s="61">
        <f>ifna(VLookup(V1140, Dex!F:K, 3, 0),"")</f>
        <v>183</v>
      </c>
      <c r="R1140" s="61" t="str">
        <f>ifna(VLookup(V1140, Dex!F:K, 4, 0),"")</f>
        <v/>
      </c>
      <c r="S1140" s="62" t="str">
        <f>ifna(VLookup(V1140, Dex!F:K, 5, 0),"")</f>
        <v/>
      </c>
      <c r="T1140" s="61" t="str">
        <f>ifna(VLookup(V1140, Dex!F:K, 6, 0),"")</f>
        <v/>
      </c>
      <c r="U1140" s="63" t="str">
        <f>ifna(VLookup(V1140, Dex!F:L, 7, 0),"")</f>
        <v>H006</v>
      </c>
      <c r="V1140" s="60" t="str">
        <f t="shared" si="1"/>
        <v>perrserker</v>
      </c>
    </row>
    <row r="1141" ht="31.5" customHeight="1">
      <c r="A1141" s="42">
        <v>1140.0</v>
      </c>
      <c r="B1141" s="99">
        <v>2.0</v>
      </c>
      <c r="C1141" s="42">
        <v>11.0</v>
      </c>
      <c r="D1141" s="99">
        <v>28.0</v>
      </c>
      <c r="E1141" s="99">
        <v>5.0</v>
      </c>
      <c r="F1141" s="99">
        <v>4.0</v>
      </c>
      <c r="G1141" s="43" t="str">
        <f>ifna(VLookup(V1141,Shiny!B:C, 2, 0),"")</f>
        <v/>
      </c>
      <c r="H1141" s="64" t="s">
        <v>1055</v>
      </c>
      <c r="I1141" s="65">
        <v>864.0</v>
      </c>
      <c r="J1141" s="47">
        <f>IFNA(VLOOKUP(V1141,'Imported Index'!A:B,2,0),1)</f>
        <v>1</v>
      </c>
      <c r="K1141" s="44"/>
      <c r="L1141" s="44"/>
      <c r="M1141" s="48" t="str">
        <f>ifna(IMAGE("https://pokejungle.net/sprites/typeico/"&amp;lower(VLookup(V1141,Type!C:E, 2, 0)&amp;".png")),"")</f>
        <v/>
      </c>
      <c r="N1141" s="48" t="str">
        <f>ifna(IMAGE("https://pokejungle.net/sprites/typeico/"&amp;lower(VLookup(V1141,Type!C:E, 3, 0)&amp;".png")),"")</f>
        <v/>
      </c>
      <c r="O1141" s="66"/>
      <c r="P1141" s="66"/>
      <c r="Q1141" s="49">
        <f>ifna(VLookup(V1141, Dex!F:K, 3, 0),"")</f>
        <v>237</v>
      </c>
      <c r="R1141" s="49" t="str">
        <f>ifna(VLookup(V1141, Dex!F:K, 4, 0),"")</f>
        <v/>
      </c>
      <c r="S1141" s="50" t="str">
        <f>ifna(VLookup(V1141, Dex!F:K, 5, 0),"")</f>
        <v/>
      </c>
      <c r="T1141" s="49" t="str">
        <f>ifna(VLookup(V1141, Dex!F:K, 6, 0),"")</f>
        <v/>
      </c>
      <c r="U1141" s="51" t="str">
        <f>ifna(VLookup(V1141, Dex!F:L, 7, 0),"")</f>
        <v/>
      </c>
      <c r="V1141" s="66" t="str">
        <f t="shared" si="1"/>
        <v>cursola</v>
      </c>
    </row>
    <row r="1142" ht="31.5" customHeight="1">
      <c r="A1142" s="52">
        <v>1141.0</v>
      </c>
      <c r="B1142" s="98">
        <v>2.0</v>
      </c>
      <c r="C1142" s="52">
        <v>11.0</v>
      </c>
      <c r="D1142" s="98">
        <v>29.0</v>
      </c>
      <c r="E1142" s="98">
        <v>5.0</v>
      </c>
      <c r="F1142" s="98">
        <v>5.0</v>
      </c>
      <c r="G1142" s="53" t="str">
        <f>ifna(VLookup(V1142,Shiny!B:C, 2, 0),"")</f>
        <v/>
      </c>
      <c r="H1142" s="54" t="s">
        <v>1056</v>
      </c>
      <c r="I1142" s="55">
        <v>865.0</v>
      </c>
      <c r="J1142" s="56">
        <f>IFNA(VLOOKUP(V1142,'Imported Index'!A:B,2,0),1)</f>
        <v>1</v>
      </c>
      <c r="K1142" s="58"/>
      <c r="L1142" s="58"/>
      <c r="M1142" s="59" t="str">
        <f>ifna(IMAGE("https://pokejungle.net/sprites/typeico/"&amp;lower(VLookup(V1142,Type!C:E, 2, 0)&amp;".png")),"")</f>
        <v/>
      </c>
      <c r="N1142" s="59" t="str">
        <f>ifna(IMAGE("https://pokejungle.net/sprites/typeico/"&amp;lower(VLookup(V1142,Type!C:E, 3, 0)&amp;".png")),"")</f>
        <v/>
      </c>
      <c r="O1142" s="60"/>
      <c r="P1142" s="60"/>
      <c r="Q1142" s="61">
        <f>ifna(VLookup(V1142, Dex!F:K, 3, 0),"")</f>
        <v>219</v>
      </c>
      <c r="R1142" s="61" t="str">
        <f>ifna(VLookup(V1142, Dex!F:K, 4, 0),"")</f>
        <v/>
      </c>
      <c r="S1142" s="62" t="str">
        <f>ifna(VLookup(V1142, Dex!F:K, 5, 0),"")</f>
        <v/>
      </c>
      <c r="T1142" s="61" t="str">
        <f>ifna(VLookup(V1142, Dex!F:K, 6, 0),"")</f>
        <v/>
      </c>
      <c r="U1142" s="63" t="str">
        <f>ifna(VLookup(V1142, Dex!F:L, 7, 0),"")</f>
        <v>H008</v>
      </c>
      <c r="V1142" s="60" t="str">
        <f t="shared" si="1"/>
        <v>sirfetch'd</v>
      </c>
    </row>
    <row r="1143" ht="31.5" customHeight="1">
      <c r="A1143" s="42">
        <v>1142.0</v>
      </c>
      <c r="B1143" s="99">
        <v>2.0</v>
      </c>
      <c r="C1143" s="42">
        <v>11.0</v>
      </c>
      <c r="D1143" s="99">
        <v>30.0</v>
      </c>
      <c r="E1143" s="99">
        <v>5.0</v>
      </c>
      <c r="F1143" s="99">
        <v>6.0</v>
      </c>
      <c r="G1143" s="43" t="str">
        <f>ifna(VLookup(V1143,Shiny!B:C, 2, 0),"")</f>
        <v/>
      </c>
      <c r="H1143" s="64" t="s">
        <v>1057</v>
      </c>
      <c r="I1143" s="65">
        <v>866.0</v>
      </c>
      <c r="J1143" s="47">
        <f>IFNA(VLOOKUP(V1143,'Imported Index'!A:B,2,0),1)</f>
        <v>1</v>
      </c>
      <c r="K1143" s="44"/>
      <c r="L1143" s="44"/>
      <c r="M1143" s="48" t="str">
        <f>ifna(IMAGE("https://pokejungle.net/sprites/typeico/"&amp;lower(VLookup(V1143,Type!C:E, 2, 0)&amp;".png")),"")</f>
        <v/>
      </c>
      <c r="N1143" s="48" t="str">
        <f>ifna(IMAGE("https://pokejungle.net/sprites/typeico/"&amp;lower(VLookup(V1143,Type!C:E, 3, 0)&amp;".png")),"")</f>
        <v/>
      </c>
      <c r="O1143" s="66"/>
      <c r="P1143" s="66"/>
      <c r="Q1143" s="49" t="str">
        <f>ifna(VLookup(V1143, Dex!F:K, 3, 0),"")</f>
        <v>C012</v>
      </c>
      <c r="R1143" s="49" t="str">
        <f>ifna(VLookup(V1143, Dex!F:K, 4, 0),"")</f>
        <v/>
      </c>
      <c r="S1143" s="50" t="str">
        <f>ifna(VLookup(V1143, Dex!F:K, 5, 0),"")</f>
        <v/>
      </c>
      <c r="T1143" s="49" t="str">
        <f>ifna(VLookup(V1143, Dex!F:K, 6, 0),"")</f>
        <v/>
      </c>
      <c r="U1143" s="51" t="str">
        <f>ifna(VLookup(V1143, Dex!F:L, 7, 0),"")</f>
        <v>H110</v>
      </c>
      <c r="V1143" s="66" t="str">
        <f t="shared" si="1"/>
        <v>mr. rime</v>
      </c>
    </row>
    <row r="1144" ht="31.5" customHeight="1">
      <c r="A1144" s="52">
        <v>1143.0</v>
      </c>
      <c r="B1144" s="98">
        <v>2.0</v>
      </c>
      <c r="C1144" s="52">
        <v>12.0</v>
      </c>
      <c r="D1144" s="98">
        <v>1.0</v>
      </c>
      <c r="E1144" s="98">
        <v>1.0</v>
      </c>
      <c r="F1144" s="98">
        <v>1.0</v>
      </c>
      <c r="G1144" s="53" t="str">
        <f>ifna(VLookup(V1144,Shiny!B:C, 2, 0),"")</f>
        <v/>
      </c>
      <c r="H1144" s="54" t="s">
        <v>1058</v>
      </c>
      <c r="I1144" s="55">
        <v>867.0</v>
      </c>
      <c r="J1144" s="56">
        <f>IFNA(VLOOKUP(V1144,'Imported Index'!A:B,2,0),1)</f>
        <v>1</v>
      </c>
      <c r="K1144" s="58"/>
      <c r="L1144" s="58"/>
      <c r="M1144" s="59" t="str">
        <f>ifna(IMAGE("https://pokejungle.net/sprites/typeico/"&amp;lower(VLookup(V1144,Type!C:E, 2, 0)&amp;".png")),"")</f>
        <v/>
      </c>
      <c r="N1144" s="59" t="str">
        <f>ifna(IMAGE("https://pokejungle.net/sprites/typeico/"&amp;lower(VLookup(V1144,Type!C:E, 3, 0)&amp;".png")),"")</f>
        <v/>
      </c>
      <c r="O1144" s="60"/>
      <c r="P1144" s="60"/>
      <c r="Q1144" s="61">
        <f>ifna(VLookup(V1144, Dex!F:K, 3, 0),"")</f>
        <v>328</v>
      </c>
      <c r="R1144" s="61" t="str">
        <f>ifna(VLookup(V1144, Dex!F:K, 4, 0),"")</f>
        <v/>
      </c>
      <c r="S1144" s="62" t="str">
        <f>ifna(VLookup(V1144, Dex!F:K, 5, 0),"")</f>
        <v/>
      </c>
      <c r="T1144" s="61" t="str">
        <f>ifna(VLookup(V1144, Dex!F:K, 6, 0),"")</f>
        <v/>
      </c>
      <c r="U1144" s="63" t="str">
        <f>ifna(VLookup(V1144, Dex!F:L, 7, 0),"")</f>
        <v>H061</v>
      </c>
      <c r="V1144" s="60" t="str">
        <f t="shared" si="1"/>
        <v>runerigus</v>
      </c>
    </row>
    <row r="1145" ht="31.5" customHeight="1">
      <c r="A1145" s="42">
        <v>1144.0</v>
      </c>
      <c r="B1145" s="99">
        <v>2.0</v>
      </c>
      <c r="C1145" s="42">
        <v>12.0</v>
      </c>
      <c r="D1145" s="99">
        <v>2.0</v>
      </c>
      <c r="E1145" s="99">
        <v>1.0</v>
      </c>
      <c r="F1145" s="99">
        <v>2.0</v>
      </c>
      <c r="G1145" s="43" t="str">
        <f>ifna(VLookup(V1145,Shiny!B:C, 2, 0),"")</f>
        <v/>
      </c>
      <c r="H1145" s="64" t="s">
        <v>1059</v>
      </c>
      <c r="I1145" s="65">
        <v>868.0</v>
      </c>
      <c r="J1145" s="47">
        <f>IFNA(VLOOKUP(V1145,'Imported Index'!A:B,2,0),1)</f>
        <v>1</v>
      </c>
      <c r="K1145" s="69"/>
      <c r="L1145" s="44"/>
      <c r="M1145" s="48" t="str">
        <f>ifna(IMAGE("https://pokejungle.net/sprites/typeico/"&amp;lower(VLookup(V1145,Type!C:E, 2, 0)&amp;".png")),"")</f>
        <v/>
      </c>
      <c r="N1145" s="48" t="str">
        <f>ifna(IMAGE("https://pokejungle.net/sprites/typeico/"&amp;lower(VLookup(V1145,Type!C:E, 3, 0)&amp;".png")),"")</f>
        <v/>
      </c>
      <c r="O1145" s="66"/>
      <c r="P1145" s="66"/>
      <c r="Q1145" s="49">
        <f>ifna(VLookup(V1145, Dex!F:K, 3, 0),"")</f>
        <v>185</v>
      </c>
      <c r="R1145" s="49" t="str">
        <f>ifna(VLookup(V1145, Dex!F:K, 4, 0),"")</f>
        <v/>
      </c>
      <c r="S1145" s="50" t="str">
        <f>ifna(VLookup(V1145, Dex!F:K, 5, 0),"")</f>
        <v/>
      </c>
      <c r="T1145" s="49" t="str">
        <f>ifna(VLookup(V1145, Dex!F:K, 6, 0),"")</f>
        <v>B042</v>
      </c>
      <c r="U1145" s="51" t="str">
        <f>ifna(VLookup(V1145, Dex!F:L, 7, 0),"")</f>
        <v/>
      </c>
      <c r="V1145" s="66" t="str">
        <f t="shared" si="1"/>
        <v>milcery</v>
      </c>
    </row>
    <row r="1146" ht="31.5" customHeight="1">
      <c r="A1146" s="52">
        <v>1145.0</v>
      </c>
      <c r="B1146" s="98">
        <v>2.0</v>
      </c>
      <c r="C1146" s="52">
        <v>12.0</v>
      </c>
      <c r="D1146" s="98">
        <v>3.0</v>
      </c>
      <c r="E1146" s="98">
        <v>1.0</v>
      </c>
      <c r="F1146" s="98">
        <v>3.0</v>
      </c>
      <c r="G1146" s="53" t="str">
        <f>ifna(VLookup(V1146,Shiny!B:C, 2, 0),"")</f>
        <v/>
      </c>
      <c r="H1146" s="54" t="s">
        <v>1060</v>
      </c>
      <c r="I1146" s="55">
        <v>869.0</v>
      </c>
      <c r="J1146" s="56">
        <f>IFNA(VLOOKUP(V1146,'Imported Index'!A:B,2,0),1)</f>
        <v>1</v>
      </c>
      <c r="K1146" s="58"/>
      <c r="L1146" s="89" t="s">
        <v>1061</v>
      </c>
      <c r="M1146" s="59" t="str">
        <f>ifna(IMAGE("https://pokejungle.net/sprites/typeico/"&amp;lower(VLookup(V1146,Type!C:E, 2, 0)&amp;".png")),"")</f>
        <v/>
      </c>
      <c r="N1146" s="59" t="str">
        <f>ifna(IMAGE("https://pokejungle.net/sprites/typeico/"&amp;lower(VLookup(V1146,Type!C:E, 3, 0)&amp;".png")),"")</f>
        <v/>
      </c>
      <c r="O1146" s="53"/>
      <c r="P1146" s="53"/>
      <c r="Q1146" s="61">
        <f>ifna(VLookup(V1146, Dex!F:K, 3, 0),"")</f>
        <v>186</v>
      </c>
      <c r="R1146" s="61" t="str">
        <f>ifna(VLookup(V1146, Dex!F:K, 4, 0),"")</f>
        <v/>
      </c>
      <c r="S1146" s="62" t="str">
        <f>ifna(VLookup(V1146, Dex!F:K, 5, 0),"")</f>
        <v/>
      </c>
      <c r="T1146" s="61" t="str">
        <f>ifna(VLookup(V1146, Dex!F:K, 6, 0),"")</f>
        <v>B043</v>
      </c>
      <c r="U1146" s="63" t="str">
        <f>ifna(VLookup(V1146, Dex!F:L, 7, 0),"")</f>
        <v/>
      </c>
      <c r="V1146" s="60" t="str">
        <f t="shared" si="1"/>
        <v>alcremie</v>
      </c>
    </row>
    <row r="1147" ht="31.5" customHeight="1">
      <c r="A1147" s="42">
        <v>1146.0</v>
      </c>
      <c r="B1147" s="99">
        <v>2.0</v>
      </c>
      <c r="C1147" s="42">
        <v>12.0</v>
      </c>
      <c r="D1147" s="99">
        <v>4.0</v>
      </c>
      <c r="E1147" s="99">
        <v>1.0</v>
      </c>
      <c r="F1147" s="99">
        <v>4.0</v>
      </c>
      <c r="G1147" s="43" t="str">
        <f>ifna(VLookup(V1147,Shiny!B:C, 2, 0),"")</f>
        <v/>
      </c>
      <c r="H1147" s="64" t="s">
        <v>1060</v>
      </c>
      <c r="I1147" s="65">
        <v>869.0</v>
      </c>
      <c r="J1147" s="47">
        <f>IFNA(VLOOKUP(V1147,'Imported Index'!A:B,2,0),1)</f>
        <v>1</v>
      </c>
      <c r="K1147" s="44"/>
      <c r="L1147" s="90" t="s">
        <v>1062</v>
      </c>
      <c r="M1147" s="48" t="str">
        <f>ifna(IMAGE("https://pokejungle.net/sprites/typeico/"&amp;lower(VLookup(V1147,Type!C:E, 2, 0)&amp;".png")),"")</f>
        <v/>
      </c>
      <c r="N1147" s="48" t="str">
        <f>ifna(IMAGE("https://pokejungle.net/sprites/typeico/"&amp;lower(VLookup(V1147,Type!C:E, 3, 0)&amp;".png")),"")</f>
        <v/>
      </c>
      <c r="O1147" s="86">
        <v>-1.0</v>
      </c>
      <c r="P1147" s="43"/>
      <c r="Q1147" s="49">
        <f>ifna(VLookup(V1147, Dex!F:K, 3, 0),"")</f>
        <v>186</v>
      </c>
      <c r="R1147" s="49" t="str">
        <f>ifna(VLookup(V1147, Dex!F:K, 4, 0),"")</f>
        <v/>
      </c>
      <c r="S1147" s="50" t="str">
        <f>ifna(VLookup(V1147, Dex!F:K, 5, 0),"")</f>
        <v/>
      </c>
      <c r="T1147" s="49" t="str">
        <f>ifna(VLookup(V1147, Dex!F:K, 6, 0),"")</f>
        <v>B043</v>
      </c>
      <c r="U1147" s="51" t="str">
        <f>ifna(VLookup(V1147, Dex!F:L, 7, 0),"")</f>
        <v/>
      </c>
      <c r="V1147" s="66" t="str">
        <f t="shared" si="1"/>
        <v>alcremie-1</v>
      </c>
    </row>
    <row r="1148" ht="31.5" customHeight="1">
      <c r="A1148" s="52">
        <v>1147.0</v>
      </c>
      <c r="B1148" s="98">
        <v>2.0</v>
      </c>
      <c r="C1148" s="52">
        <v>12.0</v>
      </c>
      <c r="D1148" s="98">
        <v>5.0</v>
      </c>
      <c r="E1148" s="98">
        <v>1.0</v>
      </c>
      <c r="F1148" s="98">
        <v>5.0</v>
      </c>
      <c r="G1148" s="53" t="str">
        <f>ifna(VLookup(V1148,Shiny!B:C, 2, 0),"")</f>
        <v/>
      </c>
      <c r="H1148" s="54" t="s">
        <v>1060</v>
      </c>
      <c r="I1148" s="55">
        <v>869.0</v>
      </c>
      <c r="J1148" s="56">
        <f>IFNA(VLOOKUP(V1148,'Imported Index'!A:B,2,0),1)</f>
        <v>1</v>
      </c>
      <c r="K1148" s="58"/>
      <c r="L1148" s="89" t="s">
        <v>1063</v>
      </c>
      <c r="M1148" s="59" t="str">
        <f>ifna(IMAGE("https://pokejungle.net/sprites/typeico/"&amp;lower(VLookup(V1148,Type!C:E, 2, 0)&amp;".png")),"")</f>
        <v/>
      </c>
      <c r="N1148" s="59" t="str">
        <f>ifna(IMAGE("https://pokejungle.net/sprites/typeico/"&amp;lower(VLookup(V1148,Type!C:E, 3, 0)&amp;".png")),"")</f>
        <v/>
      </c>
      <c r="O1148" s="85">
        <v>-2.0</v>
      </c>
      <c r="P1148" s="53"/>
      <c r="Q1148" s="61">
        <f>ifna(VLookup(V1148, Dex!F:K, 3, 0),"")</f>
        <v>186</v>
      </c>
      <c r="R1148" s="61" t="str">
        <f>ifna(VLookup(V1148, Dex!F:K, 4, 0),"")</f>
        <v/>
      </c>
      <c r="S1148" s="62" t="str">
        <f>ifna(VLookup(V1148, Dex!F:K, 5, 0),"")</f>
        <v/>
      </c>
      <c r="T1148" s="61" t="str">
        <f>ifna(VLookup(V1148, Dex!F:K, 6, 0),"")</f>
        <v>B043</v>
      </c>
      <c r="U1148" s="63" t="str">
        <f>ifna(VLookup(V1148, Dex!F:L, 7, 0),"")</f>
        <v/>
      </c>
      <c r="V1148" s="60" t="str">
        <f t="shared" si="1"/>
        <v>alcremie-2</v>
      </c>
    </row>
    <row r="1149" ht="31.5" customHeight="1">
      <c r="A1149" s="42">
        <v>1148.0</v>
      </c>
      <c r="B1149" s="99">
        <v>2.0</v>
      </c>
      <c r="C1149" s="42">
        <v>12.0</v>
      </c>
      <c r="D1149" s="99">
        <v>6.0</v>
      </c>
      <c r="E1149" s="99">
        <v>1.0</v>
      </c>
      <c r="F1149" s="99">
        <v>6.0</v>
      </c>
      <c r="G1149" s="43" t="str">
        <f>ifna(VLookup(V1149,Shiny!B:C, 2, 0),"")</f>
        <v/>
      </c>
      <c r="H1149" s="64" t="s">
        <v>1060</v>
      </c>
      <c r="I1149" s="65">
        <v>869.0</v>
      </c>
      <c r="J1149" s="47">
        <f>IFNA(VLOOKUP(V1149,'Imported Index'!A:B,2,0),1)</f>
        <v>1</v>
      </c>
      <c r="K1149" s="44"/>
      <c r="L1149" s="90" t="s">
        <v>842</v>
      </c>
      <c r="M1149" s="48" t="str">
        <f>ifna(IMAGE("https://pokejungle.net/sprites/typeico/"&amp;lower(VLookup(V1149,Type!C:E, 2, 0)&amp;".png")),"")</f>
        <v/>
      </c>
      <c r="N1149" s="48" t="str">
        <f>ifna(IMAGE("https://pokejungle.net/sprites/typeico/"&amp;lower(VLookup(V1149,Type!C:E, 3, 0)&amp;".png")),"")</f>
        <v/>
      </c>
      <c r="O1149" s="86">
        <v>-3.0</v>
      </c>
      <c r="P1149" s="43"/>
      <c r="Q1149" s="49">
        <f>ifna(VLookup(V1149, Dex!F:K, 3, 0),"")</f>
        <v>186</v>
      </c>
      <c r="R1149" s="49" t="str">
        <f>ifna(VLookup(V1149, Dex!F:K, 4, 0),"")</f>
        <v/>
      </c>
      <c r="S1149" s="50" t="str">
        <f>ifna(VLookup(V1149, Dex!F:K, 5, 0),"")</f>
        <v/>
      </c>
      <c r="T1149" s="49" t="str">
        <f>ifna(VLookup(V1149, Dex!F:K, 6, 0),"")</f>
        <v>B043</v>
      </c>
      <c r="U1149" s="51" t="str">
        <f>ifna(VLookup(V1149, Dex!F:L, 7, 0),"")</f>
        <v/>
      </c>
      <c r="V1149" s="66" t="str">
        <f t="shared" si="1"/>
        <v>alcremie-3</v>
      </c>
    </row>
    <row r="1150" ht="31.5" customHeight="1">
      <c r="A1150" s="52">
        <v>1149.0</v>
      </c>
      <c r="B1150" s="98">
        <v>2.0</v>
      </c>
      <c r="C1150" s="52">
        <v>12.0</v>
      </c>
      <c r="D1150" s="98">
        <v>7.0</v>
      </c>
      <c r="E1150" s="98">
        <v>2.0</v>
      </c>
      <c r="F1150" s="98">
        <v>1.0</v>
      </c>
      <c r="G1150" s="53" t="str">
        <f>ifna(VLookup(V1150,Shiny!B:C, 2, 0),"")</f>
        <v/>
      </c>
      <c r="H1150" s="54" t="s">
        <v>1060</v>
      </c>
      <c r="I1150" s="55">
        <v>869.0</v>
      </c>
      <c r="J1150" s="56">
        <f>IFNA(VLOOKUP(V1150,'Imported Index'!A:B,2,0),1)</f>
        <v>1</v>
      </c>
      <c r="K1150" s="58"/>
      <c r="L1150" s="89" t="s">
        <v>1064</v>
      </c>
      <c r="M1150" s="59" t="str">
        <f>ifna(IMAGE("https://pokejungle.net/sprites/typeico/"&amp;lower(VLookup(V1150,Type!C:E, 2, 0)&amp;".png")),"")</f>
        <v/>
      </c>
      <c r="N1150" s="59" t="str">
        <f>ifna(IMAGE("https://pokejungle.net/sprites/typeico/"&amp;lower(VLookup(V1150,Type!C:E, 3, 0)&amp;".png")),"")</f>
        <v/>
      </c>
      <c r="O1150" s="85">
        <v>-4.0</v>
      </c>
      <c r="P1150" s="53"/>
      <c r="Q1150" s="61">
        <f>ifna(VLookup(V1150, Dex!F:K, 3, 0),"")</f>
        <v>186</v>
      </c>
      <c r="R1150" s="61" t="str">
        <f>ifna(VLookup(V1150, Dex!F:K, 4, 0),"")</f>
        <v/>
      </c>
      <c r="S1150" s="62" t="str">
        <f>ifna(VLookup(V1150, Dex!F:K, 5, 0),"")</f>
        <v/>
      </c>
      <c r="T1150" s="61" t="str">
        <f>ifna(VLookup(V1150, Dex!F:K, 6, 0),"")</f>
        <v>B043</v>
      </c>
      <c r="U1150" s="63" t="str">
        <f>ifna(VLookup(V1150, Dex!F:L, 7, 0),"")</f>
        <v/>
      </c>
      <c r="V1150" s="60" t="str">
        <f t="shared" si="1"/>
        <v>alcremie-4</v>
      </c>
    </row>
    <row r="1151" ht="31.5" customHeight="1">
      <c r="A1151" s="42">
        <v>1150.0</v>
      </c>
      <c r="B1151" s="99">
        <v>2.0</v>
      </c>
      <c r="C1151" s="42">
        <v>12.0</v>
      </c>
      <c r="D1151" s="99">
        <v>8.0</v>
      </c>
      <c r="E1151" s="99">
        <v>2.0</v>
      </c>
      <c r="F1151" s="99">
        <v>2.0</v>
      </c>
      <c r="G1151" s="43" t="str">
        <f>ifna(VLookup(V1151,Shiny!B:C, 2, 0),"")</f>
        <v/>
      </c>
      <c r="H1151" s="64" t="s">
        <v>1060</v>
      </c>
      <c r="I1151" s="65">
        <v>869.0</v>
      </c>
      <c r="J1151" s="47">
        <f>IFNA(VLOOKUP(V1151,'Imported Index'!A:B,2,0),1)</f>
        <v>1</v>
      </c>
      <c r="K1151" s="44"/>
      <c r="L1151" s="90" t="s">
        <v>1065</v>
      </c>
      <c r="M1151" s="48" t="str">
        <f>ifna(IMAGE("https://pokejungle.net/sprites/typeico/"&amp;lower(VLookup(V1151,Type!C:E, 2, 0)&amp;".png")),"")</f>
        <v/>
      </c>
      <c r="N1151" s="48" t="str">
        <f>ifna(IMAGE("https://pokejungle.net/sprites/typeico/"&amp;lower(VLookup(V1151,Type!C:E, 3, 0)&amp;".png")),"")</f>
        <v/>
      </c>
      <c r="O1151" s="86">
        <v>-5.0</v>
      </c>
      <c r="P1151" s="43"/>
      <c r="Q1151" s="49">
        <f>ifna(VLookup(V1151, Dex!F:K, 3, 0),"")</f>
        <v>186</v>
      </c>
      <c r="R1151" s="49" t="str">
        <f>ifna(VLookup(V1151, Dex!F:K, 4, 0),"")</f>
        <v/>
      </c>
      <c r="S1151" s="50" t="str">
        <f>ifna(VLookup(V1151, Dex!F:K, 5, 0),"")</f>
        <v/>
      </c>
      <c r="T1151" s="49" t="str">
        <f>ifna(VLookup(V1151, Dex!F:K, 6, 0),"")</f>
        <v>B043</v>
      </c>
      <c r="U1151" s="51" t="str">
        <f>ifna(VLookup(V1151, Dex!F:L, 7, 0),"")</f>
        <v/>
      </c>
      <c r="V1151" s="66" t="str">
        <f t="shared" si="1"/>
        <v>alcremie-5</v>
      </c>
    </row>
    <row r="1152" ht="31.5" customHeight="1">
      <c r="A1152" s="52">
        <v>1151.0</v>
      </c>
      <c r="B1152" s="98">
        <v>2.0</v>
      </c>
      <c r="C1152" s="52">
        <v>12.0</v>
      </c>
      <c r="D1152" s="98">
        <v>9.0</v>
      </c>
      <c r="E1152" s="98">
        <v>2.0</v>
      </c>
      <c r="F1152" s="98">
        <v>3.0</v>
      </c>
      <c r="G1152" s="53" t="str">
        <f>ifna(VLookup(V1152,Shiny!B:C, 2, 0),"")</f>
        <v/>
      </c>
      <c r="H1152" s="54" t="s">
        <v>1060</v>
      </c>
      <c r="I1152" s="55">
        <v>869.0</v>
      </c>
      <c r="J1152" s="56">
        <f>IFNA(VLOOKUP(V1152,'Imported Index'!A:B,2,0),1)</f>
        <v>1</v>
      </c>
      <c r="K1152" s="58"/>
      <c r="L1152" s="89" t="s">
        <v>1066</v>
      </c>
      <c r="M1152" s="59" t="str">
        <f>ifna(IMAGE("https://pokejungle.net/sprites/typeico/"&amp;lower(VLookup(V1152,Type!C:E, 2, 0)&amp;".png")),"")</f>
        <v/>
      </c>
      <c r="N1152" s="59" t="str">
        <f>ifna(IMAGE("https://pokejungle.net/sprites/typeico/"&amp;lower(VLookup(V1152,Type!C:E, 3, 0)&amp;".png")),"")</f>
        <v/>
      </c>
      <c r="O1152" s="85">
        <v>-6.0</v>
      </c>
      <c r="P1152" s="53"/>
      <c r="Q1152" s="61">
        <f>ifna(VLookup(V1152, Dex!F:K, 3, 0),"")</f>
        <v>186</v>
      </c>
      <c r="R1152" s="61" t="str">
        <f>ifna(VLookup(V1152, Dex!F:K, 4, 0),"")</f>
        <v/>
      </c>
      <c r="S1152" s="62" t="str">
        <f>ifna(VLookup(V1152, Dex!F:K, 5, 0),"")</f>
        <v/>
      </c>
      <c r="T1152" s="61" t="str">
        <f>ifna(VLookup(V1152, Dex!F:K, 6, 0),"")</f>
        <v>B043</v>
      </c>
      <c r="U1152" s="63" t="str">
        <f>ifna(VLookup(V1152, Dex!F:L, 7, 0),"")</f>
        <v/>
      </c>
      <c r="V1152" s="60" t="str">
        <f t="shared" si="1"/>
        <v>alcremie-6</v>
      </c>
    </row>
    <row r="1153" ht="31.5" customHeight="1">
      <c r="A1153" s="42">
        <v>1152.0</v>
      </c>
      <c r="B1153" s="99">
        <v>2.0</v>
      </c>
      <c r="C1153" s="42">
        <v>12.0</v>
      </c>
      <c r="D1153" s="99">
        <v>10.0</v>
      </c>
      <c r="E1153" s="99">
        <v>2.0</v>
      </c>
      <c r="F1153" s="99">
        <v>4.0</v>
      </c>
      <c r="G1153" s="43" t="str">
        <f>ifna(VLookup(V1153,Shiny!B:C, 2, 0),"")</f>
        <v/>
      </c>
      <c r="H1153" s="64" t="s">
        <v>1067</v>
      </c>
      <c r="I1153" s="65">
        <v>870.0</v>
      </c>
      <c r="J1153" s="47">
        <f>IFNA(VLOOKUP(V1153,'Imported Index'!A:B,2,0),1)</f>
        <v>1</v>
      </c>
      <c r="K1153" s="69"/>
      <c r="L1153" s="44"/>
      <c r="M1153" s="48" t="str">
        <f>ifna(IMAGE("https://pokejungle.net/sprites/typeico/"&amp;lower(VLookup(V1153,Type!C:E, 2, 0)&amp;".png")),"")</f>
        <v/>
      </c>
      <c r="N1153" s="48" t="str">
        <f>ifna(IMAGE("https://pokejungle.net/sprites/typeico/"&amp;lower(VLookup(V1153,Type!C:E, 3, 0)&amp;".png")),"")</f>
        <v/>
      </c>
      <c r="O1153" s="66"/>
      <c r="P1153" s="66"/>
      <c r="Q1153" s="49">
        <f>ifna(VLookup(V1153, Dex!F:K, 3, 0),"")</f>
        <v>345</v>
      </c>
      <c r="R1153" s="49" t="str">
        <f>ifna(VLookup(V1153, Dex!F:K, 4, 0),"")</f>
        <v/>
      </c>
      <c r="S1153" s="50" t="str">
        <f>ifna(VLookup(V1153, Dex!F:K, 5, 0),"")</f>
        <v/>
      </c>
      <c r="T1153" s="49" t="str">
        <f>ifna(VLookup(V1153, Dex!F:K, 6, 0),"")</f>
        <v>P300</v>
      </c>
      <c r="U1153" s="51">
        <f>ifna(VLookup(V1153, Dex!F:L, 7, 0),"")</f>
        <v>212</v>
      </c>
      <c r="V1153" s="66" t="str">
        <f t="shared" si="1"/>
        <v>falinks</v>
      </c>
    </row>
    <row r="1154" ht="31.5" customHeight="1">
      <c r="A1154" s="52">
        <v>1153.0</v>
      </c>
      <c r="B1154" s="98">
        <v>2.0</v>
      </c>
      <c r="C1154" s="52">
        <v>12.0</v>
      </c>
      <c r="D1154" s="98">
        <v>11.0</v>
      </c>
      <c r="E1154" s="98">
        <v>2.0</v>
      </c>
      <c r="F1154" s="98">
        <v>5.0</v>
      </c>
      <c r="G1154" s="53" t="str">
        <f>ifna(VLookup(V1154,Shiny!B:C, 2, 0),"")</f>
        <v/>
      </c>
      <c r="H1154" s="54" t="s">
        <v>1068</v>
      </c>
      <c r="I1154" s="55">
        <v>871.0</v>
      </c>
      <c r="J1154" s="56">
        <f>IFNA(VLOOKUP(V1154,'Imported Index'!A:B,2,0),1)</f>
        <v>1</v>
      </c>
      <c r="K1154" s="68"/>
      <c r="L1154" s="58"/>
      <c r="M1154" s="59" t="str">
        <f>ifna(IMAGE("https://pokejungle.net/sprites/typeico/"&amp;lower(VLookup(V1154,Type!C:E, 2, 0)&amp;".png")),"")</f>
        <v/>
      </c>
      <c r="N1154" s="59" t="str">
        <f>ifna(IMAGE("https://pokejungle.net/sprites/typeico/"&amp;lower(VLookup(V1154,Type!C:E, 3, 0)&amp;".png")),"")</f>
        <v/>
      </c>
      <c r="O1154" s="60"/>
      <c r="P1154" s="60"/>
      <c r="Q1154" s="61">
        <f>ifna(VLookup(V1154, Dex!F:K, 3, 0),"")</f>
        <v>353</v>
      </c>
      <c r="R1154" s="61" t="str">
        <f>ifna(VLookup(V1154, Dex!F:K, 4, 0),"")</f>
        <v/>
      </c>
      <c r="S1154" s="62" t="str">
        <f>ifna(VLookup(V1154, Dex!F:K, 5, 0),"")</f>
        <v/>
      </c>
      <c r="T1154" s="61" t="str">
        <f>ifna(VLookup(V1154, Dex!F:K, 6, 0),"")</f>
        <v>P321</v>
      </c>
      <c r="U1154" s="63" t="str">
        <f>ifna(VLookup(V1154, Dex!F:L, 7, 0),"")</f>
        <v/>
      </c>
      <c r="V1154" s="60" t="str">
        <f t="shared" si="1"/>
        <v>pincurchin</v>
      </c>
    </row>
    <row r="1155" ht="31.5" customHeight="1">
      <c r="A1155" s="42">
        <v>1154.0</v>
      </c>
      <c r="B1155" s="99">
        <v>2.0</v>
      </c>
      <c r="C1155" s="42">
        <v>12.0</v>
      </c>
      <c r="D1155" s="99">
        <v>12.0</v>
      </c>
      <c r="E1155" s="99">
        <v>2.0</v>
      </c>
      <c r="F1155" s="99">
        <v>6.0</v>
      </c>
      <c r="G1155" s="43" t="str">
        <f>ifna(VLookup(V1155,Shiny!B:C, 2, 0),"")</f>
        <v/>
      </c>
      <c r="H1155" s="64" t="s">
        <v>1069</v>
      </c>
      <c r="I1155" s="65">
        <v>872.0</v>
      </c>
      <c r="J1155" s="47">
        <f>IFNA(VLOOKUP(V1155,'Imported Index'!A:B,2,0),1)</f>
        <v>1</v>
      </c>
      <c r="K1155" s="69"/>
      <c r="L1155" s="44"/>
      <c r="M1155" s="48" t="str">
        <f>ifna(IMAGE("https://pokejungle.net/sprites/typeico/"&amp;lower(VLookup(V1155,Type!C:E, 2, 0)&amp;".png")),"")</f>
        <v/>
      </c>
      <c r="N1155" s="48" t="str">
        <f>ifna(IMAGE("https://pokejungle.net/sprites/typeico/"&amp;lower(VLookup(V1155,Type!C:E, 3, 0)&amp;".png")),"")</f>
        <v/>
      </c>
      <c r="O1155" s="66"/>
      <c r="P1155" s="66"/>
      <c r="Q1155" s="49">
        <f>ifna(VLookup(V1155, Dex!F:K, 3, 0),"")</f>
        <v>349</v>
      </c>
      <c r="R1155" s="49" t="str">
        <f>ifna(VLookup(V1155, Dex!F:K, 4, 0),"")</f>
        <v/>
      </c>
      <c r="S1155" s="50" t="str">
        <f>ifna(VLookup(V1155, Dex!F:K, 5, 0),"")</f>
        <v/>
      </c>
      <c r="T1155" s="49" t="str">
        <f>ifna(VLookup(V1155, Dex!F:K, 6, 0),"")</f>
        <v>P350</v>
      </c>
      <c r="U1155" s="51" t="str">
        <f>ifna(VLookup(V1155, Dex!F:L, 7, 0),"")</f>
        <v/>
      </c>
      <c r="V1155" s="66" t="str">
        <f t="shared" si="1"/>
        <v>snom</v>
      </c>
    </row>
    <row r="1156" ht="31.5" customHeight="1">
      <c r="A1156" s="52">
        <v>1155.0</v>
      </c>
      <c r="B1156" s="98">
        <v>2.0</v>
      </c>
      <c r="C1156" s="52">
        <v>12.0</v>
      </c>
      <c r="D1156" s="98">
        <v>13.0</v>
      </c>
      <c r="E1156" s="98">
        <v>3.0</v>
      </c>
      <c r="F1156" s="98">
        <v>1.0</v>
      </c>
      <c r="G1156" s="53" t="str">
        <f>ifna(VLookup(V1156,Shiny!B:C, 2, 0),"")</f>
        <v/>
      </c>
      <c r="H1156" s="54" t="s">
        <v>1070</v>
      </c>
      <c r="I1156" s="55">
        <v>873.0</v>
      </c>
      <c r="J1156" s="56">
        <f>IFNA(VLOOKUP(V1156,'Imported Index'!A:B,2,0),1)</f>
        <v>1</v>
      </c>
      <c r="K1156" s="68"/>
      <c r="L1156" s="58"/>
      <c r="M1156" s="59" t="str">
        <f>ifna(IMAGE("https://pokejungle.net/sprites/typeico/"&amp;lower(VLookup(V1156,Type!C:E, 2, 0)&amp;".png")),"")</f>
        <v/>
      </c>
      <c r="N1156" s="59" t="str">
        <f>ifna(IMAGE("https://pokejungle.net/sprites/typeico/"&amp;lower(VLookup(V1156,Type!C:E, 3, 0)&amp;".png")),"")</f>
        <v/>
      </c>
      <c r="O1156" s="60"/>
      <c r="P1156" s="60"/>
      <c r="Q1156" s="61">
        <f>ifna(VLookup(V1156, Dex!F:K, 3, 0),"")</f>
        <v>350</v>
      </c>
      <c r="R1156" s="61" t="str">
        <f>ifna(VLookup(V1156, Dex!F:K, 4, 0),"")</f>
        <v/>
      </c>
      <c r="S1156" s="62" t="str">
        <f>ifna(VLookup(V1156, Dex!F:K, 5, 0),"")</f>
        <v/>
      </c>
      <c r="T1156" s="61" t="str">
        <f>ifna(VLookup(V1156, Dex!F:K, 6, 0),"")</f>
        <v>P351</v>
      </c>
      <c r="U1156" s="63" t="str">
        <f>ifna(VLookup(V1156, Dex!F:L, 7, 0),"")</f>
        <v/>
      </c>
      <c r="V1156" s="60" t="str">
        <f t="shared" si="1"/>
        <v>frosmoth</v>
      </c>
    </row>
    <row r="1157" ht="31.5" customHeight="1">
      <c r="A1157" s="42">
        <v>1156.0</v>
      </c>
      <c r="B1157" s="99">
        <v>2.0</v>
      </c>
      <c r="C1157" s="42">
        <v>12.0</v>
      </c>
      <c r="D1157" s="99">
        <v>14.0</v>
      </c>
      <c r="E1157" s="99">
        <v>3.0</v>
      </c>
      <c r="F1157" s="99">
        <v>2.0</v>
      </c>
      <c r="G1157" s="43" t="str">
        <f>ifna(VLookup(V1157,Shiny!B:C, 2, 0),"")</f>
        <v/>
      </c>
      <c r="H1157" s="64" t="s">
        <v>1071</v>
      </c>
      <c r="I1157" s="65">
        <v>874.0</v>
      </c>
      <c r="J1157" s="47">
        <f>IFNA(VLOOKUP(V1157,'Imported Index'!A:B,2,0),1)</f>
        <v>1</v>
      </c>
      <c r="K1157" s="69"/>
      <c r="L1157" s="44"/>
      <c r="M1157" s="48" t="str">
        <f>ifna(IMAGE("https://pokejungle.net/sprites/typeico/"&amp;lower(VLookup(V1157,Type!C:E, 2, 0)&amp;".png")),"")</f>
        <v/>
      </c>
      <c r="N1157" s="48" t="str">
        <f>ifna(IMAGE("https://pokejungle.net/sprites/typeico/"&amp;lower(VLookup(V1157,Type!C:E, 3, 0)&amp;".png")),"")</f>
        <v/>
      </c>
      <c r="O1157" s="66"/>
      <c r="P1157" s="66"/>
      <c r="Q1157" s="49">
        <f>ifna(VLookup(V1157, Dex!F:K, 3, 0),"")</f>
        <v>369</v>
      </c>
      <c r="R1157" s="49" t="str">
        <f>ifna(VLookup(V1157, Dex!F:K, 4, 0),"")</f>
        <v/>
      </c>
      <c r="S1157" s="50" t="str">
        <f>ifna(VLookup(V1157, Dex!F:K, 5, 0),"")</f>
        <v/>
      </c>
      <c r="T1157" s="49" t="str">
        <f>ifna(VLookup(V1157, Dex!F:K, 6, 0),"")</f>
        <v>P319</v>
      </c>
      <c r="U1157" s="51" t="str">
        <f>ifna(VLookup(V1157, Dex!F:L, 7, 0),"")</f>
        <v/>
      </c>
      <c r="V1157" s="66" t="str">
        <f t="shared" si="1"/>
        <v>stonjourner</v>
      </c>
    </row>
    <row r="1158" ht="31.5" customHeight="1">
      <c r="A1158" s="52">
        <v>1157.0</v>
      </c>
      <c r="B1158" s="98">
        <v>2.0</v>
      </c>
      <c r="C1158" s="52">
        <v>12.0</v>
      </c>
      <c r="D1158" s="98">
        <v>15.0</v>
      </c>
      <c r="E1158" s="98">
        <v>3.0</v>
      </c>
      <c r="F1158" s="98">
        <v>3.0</v>
      </c>
      <c r="G1158" s="53" t="str">
        <f>ifna(VLookup(V1158,Shiny!B:C, 2, 0),"")</f>
        <v/>
      </c>
      <c r="H1158" s="54" t="s">
        <v>1072</v>
      </c>
      <c r="I1158" s="55">
        <v>875.0</v>
      </c>
      <c r="J1158" s="56">
        <f>IFNA(VLOOKUP(V1158,'Imported Index'!A:B,2,0),1)</f>
        <v>1</v>
      </c>
      <c r="K1158" s="68"/>
      <c r="L1158" s="58"/>
      <c r="M1158" s="59" t="str">
        <f>ifna(IMAGE("https://pokejungle.net/sprites/typeico/"&amp;lower(VLookup(V1158,Type!C:E, 2, 0)&amp;".png")),"")</f>
        <v/>
      </c>
      <c r="N1158" s="59" t="str">
        <f>ifna(IMAGE("https://pokejungle.net/sprites/typeico/"&amp;lower(VLookup(V1158,Type!C:E, 3, 0)&amp;".png")),"")</f>
        <v/>
      </c>
      <c r="O1158" s="60"/>
      <c r="P1158" s="60"/>
      <c r="Q1158" s="61">
        <f>ifna(VLookup(V1158, Dex!F:K, 3, 0),"")</f>
        <v>370</v>
      </c>
      <c r="R1158" s="61" t="str">
        <f>ifna(VLookup(V1158, Dex!F:K, 4, 0),"")</f>
        <v/>
      </c>
      <c r="S1158" s="62" t="str">
        <f>ifna(VLookup(V1158, Dex!F:K, 5, 0),"")</f>
        <v/>
      </c>
      <c r="T1158" s="61" t="str">
        <f>ifna(VLookup(V1158, Dex!F:K, 6, 0),"")</f>
        <v>P320</v>
      </c>
      <c r="U1158" s="63" t="str">
        <f>ifna(VLookup(V1158, Dex!F:L, 7, 0),"")</f>
        <v/>
      </c>
      <c r="V1158" s="60" t="str">
        <f t="shared" si="1"/>
        <v>eiscue</v>
      </c>
    </row>
    <row r="1159" ht="31.5" customHeight="1">
      <c r="A1159" s="42">
        <v>1158.0</v>
      </c>
      <c r="B1159" s="99">
        <v>2.0</v>
      </c>
      <c r="C1159" s="42">
        <v>12.0</v>
      </c>
      <c r="D1159" s="99">
        <v>16.0</v>
      </c>
      <c r="E1159" s="99">
        <v>3.0</v>
      </c>
      <c r="F1159" s="99">
        <v>4.0</v>
      </c>
      <c r="G1159" s="43" t="str">
        <f>ifna(VLookup(V1159,Shiny!B:C, 2, 0),"")</f>
        <v/>
      </c>
      <c r="H1159" s="64" t="s">
        <v>1073</v>
      </c>
      <c r="I1159" s="65">
        <v>876.0</v>
      </c>
      <c r="J1159" s="47">
        <f>IFNA(VLOOKUP(V1159,'Imported Index'!A:B,2,0),1)</f>
        <v>1</v>
      </c>
      <c r="K1159" s="69"/>
      <c r="L1159" s="44"/>
      <c r="M1159" s="48" t="str">
        <f>ifna(IMAGE("https://pokejungle.net/sprites/typeico/"&amp;lower(VLookup(V1159,Type!C:E, 2, 0)&amp;".png")),"")</f>
        <v/>
      </c>
      <c r="N1159" s="48" t="str">
        <f>ifna(IMAGE("https://pokejungle.net/sprites/typeico/"&amp;lower(VLookup(V1159,Type!C:E, 3, 0)&amp;".png")),"")</f>
        <v/>
      </c>
      <c r="O1159" s="66"/>
      <c r="P1159" s="66"/>
      <c r="Q1159" s="49">
        <f>ifna(VLookup(V1159, Dex!F:K, 3, 0),"")</f>
        <v>337</v>
      </c>
      <c r="R1159" s="49" t="str">
        <f>ifna(VLookup(V1159, Dex!F:K, 4, 0),"")</f>
        <v/>
      </c>
      <c r="S1159" s="50" t="str">
        <f>ifna(VLookup(V1159, Dex!F:K, 5, 0),"")</f>
        <v/>
      </c>
      <c r="T1159" s="49" t="str">
        <f>ifna(VLookup(V1159, Dex!F:K, 6, 0),"")</f>
        <v>P241</v>
      </c>
      <c r="U1159" s="51" t="str">
        <f>ifna(VLookup(V1159, Dex!F:L, 7, 0),"")</f>
        <v>H052</v>
      </c>
      <c r="V1159" s="66" t="str">
        <f t="shared" si="1"/>
        <v>indeedee</v>
      </c>
    </row>
    <row r="1160" ht="31.5" customHeight="1">
      <c r="A1160" s="52">
        <v>1159.0</v>
      </c>
      <c r="B1160" s="98">
        <v>2.0</v>
      </c>
      <c r="C1160" s="52">
        <v>12.0</v>
      </c>
      <c r="D1160" s="98">
        <v>17.0</v>
      </c>
      <c r="E1160" s="98">
        <v>3.0</v>
      </c>
      <c r="F1160" s="98">
        <v>5.0</v>
      </c>
      <c r="G1160" s="53" t="str">
        <f>ifna(VLookup(V1160,Shiny!B:C, 2, 0),"")</f>
        <v/>
      </c>
      <c r="H1160" s="54" t="s">
        <v>1073</v>
      </c>
      <c r="I1160" s="55">
        <v>876.0</v>
      </c>
      <c r="J1160" s="56">
        <f>IFNA(VLOOKUP(V1160,'Imported Index'!A:B,2,0),1)</f>
        <v>1</v>
      </c>
      <c r="K1160" s="68"/>
      <c r="L1160" s="58"/>
      <c r="M1160" s="59" t="str">
        <f>ifna(IMAGE("https://pokejungle.net/sprites/typeico/"&amp;lower(VLookup(V1160,Type!C:E, 2, 0)&amp;".png")),"")</f>
        <v/>
      </c>
      <c r="N1160" s="59" t="str">
        <f>ifna(IMAGE("https://pokejungle.net/sprites/typeico/"&amp;lower(VLookup(V1160,Type!C:E, 3, 0)&amp;".png")),"")</f>
        <v/>
      </c>
      <c r="O1160" s="60"/>
      <c r="P1160" s="52" t="s">
        <v>80</v>
      </c>
      <c r="Q1160" s="61">
        <f>ifna(VLookup(V1160, Dex!F:K, 3, 0),"")</f>
        <v>337</v>
      </c>
      <c r="R1160" s="61" t="str">
        <f>ifna(VLookup(V1160, Dex!F:K, 4, 0),"")</f>
        <v/>
      </c>
      <c r="S1160" s="62" t="str">
        <f>ifna(VLookup(V1160, Dex!F:K, 5, 0),"")</f>
        <v/>
      </c>
      <c r="T1160" s="61" t="str">
        <f>ifna(VLookup(V1160, Dex!F:K, 6, 0),"")</f>
        <v>P241</v>
      </c>
      <c r="U1160" s="63" t="str">
        <f>ifna(VLookup(V1160, Dex!F:L, 7, 0),"")</f>
        <v>H052</v>
      </c>
      <c r="V1160" s="60" t="str">
        <f t="shared" si="1"/>
        <v>indeedee-f</v>
      </c>
    </row>
    <row r="1161" ht="31.5" customHeight="1">
      <c r="A1161" s="42">
        <v>1160.0</v>
      </c>
      <c r="B1161" s="99">
        <v>2.0</v>
      </c>
      <c r="C1161" s="42">
        <v>12.0</v>
      </c>
      <c r="D1161" s="99">
        <v>18.0</v>
      </c>
      <c r="E1161" s="99">
        <v>3.0</v>
      </c>
      <c r="F1161" s="99">
        <v>6.0</v>
      </c>
      <c r="G1161" s="43" t="str">
        <f>ifna(VLookup(V1161,Shiny!B:C, 2, 0),"")</f>
        <v/>
      </c>
      <c r="H1161" s="64" t="s">
        <v>1074</v>
      </c>
      <c r="I1161" s="65">
        <v>877.0</v>
      </c>
      <c r="J1161" s="47">
        <f>IFNA(VLOOKUP(V1161,'Imported Index'!A:B,2,0),1)</f>
        <v>1</v>
      </c>
      <c r="K1161" s="44"/>
      <c r="L1161" s="44"/>
      <c r="M1161" s="48" t="str">
        <f>ifna(IMAGE("https://pokejungle.net/sprites/typeico/"&amp;lower(VLookup(V1161,Type!C:E, 2, 0)&amp;".png")),"")</f>
        <v/>
      </c>
      <c r="N1161" s="48" t="str">
        <f>ifna(IMAGE("https://pokejungle.net/sprites/typeico/"&amp;lower(VLookup(V1161,Type!C:E, 3, 0)&amp;".png")),"")</f>
        <v/>
      </c>
      <c r="O1161" s="66"/>
      <c r="P1161" s="66"/>
      <c r="Q1161" s="49">
        <f>ifna(VLookup(V1161, Dex!F:K, 3, 0),"")</f>
        <v>344</v>
      </c>
      <c r="R1161" s="49" t="str">
        <f>ifna(VLookup(V1161, Dex!F:K, 4, 0),"")</f>
        <v/>
      </c>
      <c r="S1161" s="50" t="str">
        <f>ifna(VLookup(V1161, Dex!F:K, 5, 0),"")</f>
        <v/>
      </c>
      <c r="T1161" s="49" t="str">
        <f>ifna(VLookup(V1161, Dex!F:K, 6, 0),"")</f>
        <v>K095</v>
      </c>
      <c r="U1161" s="51" t="str">
        <f>ifna(VLookup(V1161, Dex!F:L, 7, 0),"")</f>
        <v>H070</v>
      </c>
      <c r="V1161" s="66" t="str">
        <f t="shared" si="1"/>
        <v>morpeko</v>
      </c>
    </row>
    <row r="1162" ht="31.5" customHeight="1">
      <c r="A1162" s="52">
        <v>1161.0</v>
      </c>
      <c r="B1162" s="98">
        <v>2.0</v>
      </c>
      <c r="C1162" s="52">
        <v>12.0</v>
      </c>
      <c r="D1162" s="98">
        <v>19.0</v>
      </c>
      <c r="E1162" s="98">
        <v>4.0</v>
      </c>
      <c r="F1162" s="98">
        <v>1.0</v>
      </c>
      <c r="G1162" s="53" t="str">
        <f>ifna(VLookup(V1162,Shiny!B:C, 2, 0),"")</f>
        <v/>
      </c>
      <c r="H1162" s="54" t="s">
        <v>1075</v>
      </c>
      <c r="I1162" s="55">
        <v>878.0</v>
      </c>
      <c r="J1162" s="56">
        <f>IFNA(VLOOKUP(V1162,'Imported Index'!A:B,2,0),1)</f>
        <v>1</v>
      </c>
      <c r="K1162" s="68"/>
      <c r="L1162" s="58"/>
      <c r="M1162" s="59" t="str">
        <f>ifna(IMAGE("https://pokejungle.net/sprites/typeico/"&amp;lower(VLookup(V1162,Type!C:E, 2, 0)&amp;".png")),"")</f>
        <v/>
      </c>
      <c r="N1162" s="59" t="str">
        <f>ifna(IMAGE("https://pokejungle.net/sprites/typeico/"&amp;lower(VLookup(V1162,Type!C:E, 3, 0)&amp;".png")),"")</f>
        <v/>
      </c>
      <c r="O1162" s="60"/>
      <c r="P1162" s="60"/>
      <c r="Q1162" s="61">
        <f>ifna(VLookup(V1162, Dex!F:K, 3, 0),"")</f>
        <v>302</v>
      </c>
      <c r="R1162" s="61" t="str">
        <f>ifna(VLookup(V1162, Dex!F:K, 4, 0),"")</f>
        <v/>
      </c>
      <c r="S1162" s="62" t="str">
        <f>ifna(VLookup(V1162, Dex!F:K, 5, 0),"")</f>
        <v/>
      </c>
      <c r="T1162" s="61" t="str">
        <f>ifna(VLookup(V1162, Dex!F:K, 6, 0),"")</f>
        <v>P124</v>
      </c>
      <c r="U1162" s="63" t="str">
        <f>ifna(VLookup(V1162, Dex!F:L, 7, 0),"")</f>
        <v/>
      </c>
      <c r="V1162" s="60" t="str">
        <f t="shared" si="1"/>
        <v>cufant</v>
      </c>
    </row>
    <row r="1163" ht="31.5" customHeight="1">
      <c r="A1163" s="42">
        <v>1162.0</v>
      </c>
      <c r="B1163" s="99">
        <v>2.0</v>
      </c>
      <c r="C1163" s="42">
        <v>12.0</v>
      </c>
      <c r="D1163" s="99">
        <v>20.0</v>
      </c>
      <c r="E1163" s="99">
        <v>4.0</v>
      </c>
      <c r="F1163" s="99">
        <v>2.0</v>
      </c>
      <c r="G1163" s="43" t="str">
        <f>ifna(VLookup(V1163,Shiny!B:C, 2, 0),"")</f>
        <v/>
      </c>
      <c r="H1163" s="64" t="s">
        <v>1076</v>
      </c>
      <c r="I1163" s="65">
        <v>879.0</v>
      </c>
      <c r="J1163" s="47">
        <f>IFNA(VLOOKUP(V1163,'Imported Index'!A:B,2,0),1)</f>
        <v>1</v>
      </c>
      <c r="K1163" s="69"/>
      <c r="L1163" s="44"/>
      <c r="M1163" s="48" t="str">
        <f>ifna(IMAGE("https://pokejungle.net/sprites/typeico/"&amp;lower(VLookup(V1163,Type!C:E, 2, 0)&amp;".png")),"")</f>
        <v/>
      </c>
      <c r="N1163" s="48" t="str">
        <f>ifna(IMAGE("https://pokejungle.net/sprites/typeico/"&amp;lower(VLookup(V1163,Type!C:E, 3, 0)&amp;".png")),"")</f>
        <v/>
      </c>
      <c r="O1163" s="66"/>
      <c r="P1163" s="66"/>
      <c r="Q1163" s="49">
        <f>ifna(VLookup(V1163, Dex!F:K, 3, 0),"")</f>
        <v>303</v>
      </c>
      <c r="R1163" s="49" t="str">
        <f>ifna(VLookup(V1163, Dex!F:K, 4, 0),"")</f>
        <v/>
      </c>
      <c r="S1163" s="50" t="str">
        <f>ifna(VLookup(V1163, Dex!F:K, 5, 0),"")</f>
        <v/>
      </c>
      <c r="T1163" s="49" t="str">
        <f>ifna(VLookup(V1163, Dex!F:K, 6, 0),"")</f>
        <v>P125</v>
      </c>
      <c r="U1163" s="51" t="str">
        <f>ifna(VLookup(V1163, Dex!F:L, 7, 0),"")</f>
        <v/>
      </c>
      <c r="V1163" s="66" t="str">
        <f t="shared" si="1"/>
        <v>copperajah</v>
      </c>
    </row>
    <row r="1164" ht="31.5" customHeight="1">
      <c r="A1164" s="52">
        <v>1163.0</v>
      </c>
      <c r="B1164" s="98">
        <v>2.0</v>
      </c>
      <c r="C1164" s="52">
        <v>12.0</v>
      </c>
      <c r="D1164" s="98">
        <v>21.0</v>
      </c>
      <c r="E1164" s="98">
        <v>4.0</v>
      </c>
      <c r="F1164" s="98">
        <v>3.0</v>
      </c>
      <c r="G1164" s="53" t="str">
        <f>ifna(VLookup(V1164,Shiny!B:C, 2, 0),"")</f>
        <v/>
      </c>
      <c r="H1164" s="54" t="s">
        <v>1077</v>
      </c>
      <c r="I1164" s="55">
        <v>880.0</v>
      </c>
      <c r="J1164" s="56">
        <f>IFNA(VLOOKUP(V1164,'Imported Index'!A:B,2,0),1)</f>
        <v>1</v>
      </c>
      <c r="K1164" s="58"/>
      <c r="L1164" s="58"/>
      <c r="M1164" s="59" t="str">
        <f>ifna(IMAGE("https://pokejungle.net/sprites/typeico/"&amp;lower(VLookup(V1164,Type!C:E, 2, 0)&amp;".png")),"")</f>
        <v/>
      </c>
      <c r="N1164" s="59" t="str">
        <f>ifna(IMAGE("https://pokejungle.net/sprites/typeico/"&amp;lower(VLookup(V1164,Type!C:E, 3, 0)&amp;".png")),"")</f>
        <v/>
      </c>
      <c r="O1164" s="60"/>
      <c r="P1164" s="60"/>
      <c r="Q1164" s="61">
        <f>ifna(VLookup(V1164, Dex!F:K, 3, 0),"")</f>
        <v>374</v>
      </c>
      <c r="R1164" s="61" t="str">
        <f>ifna(VLookup(V1164, Dex!F:K, 4, 0),"")</f>
        <v/>
      </c>
      <c r="S1164" s="62" t="str">
        <f>ifna(VLookup(V1164, Dex!F:K, 5, 0),"")</f>
        <v/>
      </c>
      <c r="T1164" s="61" t="str">
        <f>ifna(VLookup(V1164, Dex!F:K, 6, 0),"")</f>
        <v/>
      </c>
      <c r="U1164" s="63" t="str">
        <f>ifna(VLookup(V1164, Dex!F:L, 7, 0),"")</f>
        <v/>
      </c>
      <c r="V1164" s="60" t="str">
        <f t="shared" si="1"/>
        <v>dracozolt</v>
      </c>
    </row>
    <row r="1165" ht="31.5" customHeight="1">
      <c r="A1165" s="42">
        <v>1164.0</v>
      </c>
      <c r="B1165" s="99">
        <v>2.0</v>
      </c>
      <c r="C1165" s="42">
        <v>12.0</v>
      </c>
      <c r="D1165" s="99">
        <v>22.0</v>
      </c>
      <c r="E1165" s="99">
        <v>4.0</v>
      </c>
      <c r="F1165" s="99">
        <v>4.0</v>
      </c>
      <c r="G1165" s="43" t="str">
        <f>ifna(VLookup(V1165,Shiny!B:C, 2, 0),"")</f>
        <v/>
      </c>
      <c r="H1165" s="64" t="s">
        <v>1078</v>
      </c>
      <c r="I1165" s="65">
        <v>881.0</v>
      </c>
      <c r="J1165" s="47">
        <f>IFNA(VLOOKUP(V1165,'Imported Index'!A:B,2,0),1)</f>
        <v>1</v>
      </c>
      <c r="K1165" s="44"/>
      <c r="L1165" s="44"/>
      <c r="M1165" s="48" t="str">
        <f>ifna(IMAGE("https://pokejungle.net/sprites/typeico/"&amp;lower(VLookup(V1165,Type!C:E, 2, 0)&amp;".png")),"")</f>
        <v/>
      </c>
      <c r="N1165" s="48" t="str">
        <f>ifna(IMAGE("https://pokejungle.net/sprites/typeico/"&amp;lower(VLookup(V1165,Type!C:E, 3, 0)&amp;".png")),"")</f>
        <v/>
      </c>
      <c r="O1165" s="66"/>
      <c r="P1165" s="66"/>
      <c r="Q1165" s="49">
        <f>ifna(VLookup(V1165, Dex!F:K, 3, 0),"")</f>
        <v>375</v>
      </c>
      <c r="R1165" s="49" t="str">
        <f>ifna(VLookup(V1165, Dex!F:K, 4, 0),"")</f>
        <v/>
      </c>
      <c r="S1165" s="50" t="str">
        <f>ifna(VLookup(V1165, Dex!F:K, 5, 0),"")</f>
        <v/>
      </c>
      <c r="T1165" s="49" t="str">
        <f>ifna(VLookup(V1165, Dex!F:K, 6, 0),"")</f>
        <v/>
      </c>
      <c r="U1165" s="51" t="str">
        <f>ifna(VLookup(V1165, Dex!F:L, 7, 0),"")</f>
        <v/>
      </c>
      <c r="V1165" s="66" t="str">
        <f t="shared" si="1"/>
        <v>arctozolt</v>
      </c>
    </row>
    <row r="1166" ht="31.5" customHeight="1">
      <c r="A1166" s="52">
        <v>1165.0</v>
      </c>
      <c r="B1166" s="98">
        <v>2.0</v>
      </c>
      <c r="C1166" s="52">
        <v>12.0</v>
      </c>
      <c r="D1166" s="98">
        <v>23.0</v>
      </c>
      <c r="E1166" s="98">
        <v>4.0</v>
      </c>
      <c r="F1166" s="98">
        <v>5.0</v>
      </c>
      <c r="G1166" s="53" t="str">
        <f>ifna(VLookup(V1166,Shiny!B:C, 2, 0),"")</f>
        <v/>
      </c>
      <c r="H1166" s="54" t="s">
        <v>1079</v>
      </c>
      <c r="I1166" s="55">
        <v>882.0</v>
      </c>
      <c r="J1166" s="56">
        <f>IFNA(VLOOKUP(V1166,'Imported Index'!A:B,2,0),1)</f>
        <v>1</v>
      </c>
      <c r="K1166" s="58"/>
      <c r="L1166" s="58"/>
      <c r="M1166" s="59" t="str">
        <f>ifna(IMAGE("https://pokejungle.net/sprites/typeico/"&amp;lower(VLookup(V1166,Type!C:E, 2, 0)&amp;".png")),"")</f>
        <v/>
      </c>
      <c r="N1166" s="59" t="str">
        <f>ifna(IMAGE("https://pokejungle.net/sprites/typeico/"&amp;lower(VLookup(V1166,Type!C:E, 3, 0)&amp;".png")),"")</f>
        <v/>
      </c>
      <c r="O1166" s="60"/>
      <c r="P1166" s="60"/>
      <c r="Q1166" s="61">
        <f>ifna(VLookup(V1166, Dex!F:K, 3, 0),"")</f>
        <v>376</v>
      </c>
      <c r="R1166" s="61" t="str">
        <f>ifna(VLookup(V1166, Dex!F:K, 4, 0),"")</f>
        <v/>
      </c>
      <c r="S1166" s="62" t="str">
        <f>ifna(VLookup(V1166, Dex!F:K, 5, 0),"")</f>
        <v/>
      </c>
      <c r="T1166" s="61" t="str">
        <f>ifna(VLookup(V1166, Dex!F:K, 6, 0),"")</f>
        <v/>
      </c>
      <c r="U1166" s="63" t="str">
        <f>ifna(VLookup(V1166, Dex!F:L, 7, 0),"")</f>
        <v/>
      </c>
      <c r="V1166" s="60" t="str">
        <f t="shared" si="1"/>
        <v>dracovish</v>
      </c>
    </row>
    <row r="1167" ht="31.5" customHeight="1">
      <c r="A1167" s="42">
        <v>1166.0</v>
      </c>
      <c r="B1167" s="99">
        <v>2.0</v>
      </c>
      <c r="C1167" s="42">
        <v>12.0</v>
      </c>
      <c r="D1167" s="99">
        <v>24.0</v>
      </c>
      <c r="E1167" s="99">
        <v>4.0</v>
      </c>
      <c r="F1167" s="99">
        <v>6.0</v>
      </c>
      <c r="G1167" s="43" t="str">
        <f>ifna(VLookup(V1167,Shiny!B:C, 2, 0),"")</f>
        <v/>
      </c>
      <c r="H1167" s="64" t="s">
        <v>1080</v>
      </c>
      <c r="I1167" s="65">
        <v>883.0</v>
      </c>
      <c r="J1167" s="47">
        <f>IFNA(VLOOKUP(V1167,'Imported Index'!A:B,2,0),1)</f>
        <v>1</v>
      </c>
      <c r="K1167" s="44"/>
      <c r="L1167" s="44"/>
      <c r="M1167" s="48" t="str">
        <f>ifna(IMAGE("https://pokejungle.net/sprites/typeico/"&amp;lower(VLookup(V1167,Type!C:E, 2, 0)&amp;".png")),"")</f>
        <v/>
      </c>
      <c r="N1167" s="48" t="str">
        <f>ifna(IMAGE("https://pokejungle.net/sprites/typeico/"&amp;lower(VLookup(V1167,Type!C:E, 3, 0)&amp;".png")),"")</f>
        <v/>
      </c>
      <c r="O1167" s="66"/>
      <c r="P1167" s="66"/>
      <c r="Q1167" s="49">
        <f>ifna(VLookup(V1167, Dex!F:K, 3, 0),"")</f>
        <v>377</v>
      </c>
      <c r="R1167" s="49" t="str">
        <f>ifna(VLookup(V1167, Dex!F:K, 4, 0),"")</f>
        <v/>
      </c>
      <c r="S1167" s="50" t="str">
        <f>ifna(VLookup(V1167, Dex!F:K, 5, 0),"")</f>
        <v/>
      </c>
      <c r="T1167" s="49" t="str">
        <f>ifna(VLookup(V1167, Dex!F:K, 6, 0),"")</f>
        <v/>
      </c>
      <c r="U1167" s="51" t="str">
        <f>ifna(VLookup(V1167, Dex!F:L, 7, 0),"")</f>
        <v/>
      </c>
      <c r="V1167" s="66" t="str">
        <f t="shared" si="1"/>
        <v>arctovish</v>
      </c>
    </row>
    <row r="1168" ht="31.5" customHeight="1">
      <c r="A1168" s="52">
        <v>1167.0</v>
      </c>
      <c r="B1168" s="98">
        <v>2.0</v>
      </c>
      <c r="C1168" s="52">
        <v>12.0</v>
      </c>
      <c r="D1168" s="98">
        <v>25.0</v>
      </c>
      <c r="E1168" s="98">
        <v>5.0</v>
      </c>
      <c r="F1168" s="98">
        <v>1.0</v>
      </c>
      <c r="G1168" s="53" t="str">
        <f>ifna(VLookup(V1168,Shiny!B:C, 2, 0),"")</f>
        <v/>
      </c>
      <c r="H1168" s="54" t="s">
        <v>1081</v>
      </c>
      <c r="I1168" s="55">
        <v>884.0</v>
      </c>
      <c r="J1168" s="56">
        <f>IFNA(VLOOKUP(V1168,'Imported Index'!A:B,2,0),1)</f>
        <v>1</v>
      </c>
      <c r="K1168" s="68"/>
      <c r="L1168" s="58"/>
      <c r="M1168" s="59" t="str">
        <f>ifna(IMAGE("https://pokejungle.net/sprites/typeico/"&amp;lower(VLookup(V1168,Type!C:E, 2, 0)&amp;".png")),"")</f>
        <v/>
      </c>
      <c r="N1168" s="59" t="str">
        <f>ifna(IMAGE("https://pokejungle.net/sprites/typeico/"&amp;lower(VLookup(V1168,Type!C:E, 3, 0)&amp;".png")),"")</f>
        <v/>
      </c>
      <c r="O1168" s="60"/>
      <c r="P1168" s="60"/>
      <c r="Q1168" s="61">
        <f>ifna(VLookup(V1168, Dex!F:K, 3, 0),"")</f>
        <v>371</v>
      </c>
      <c r="R1168" s="61" t="str">
        <f>ifna(VLookup(V1168, Dex!F:K, 4, 0),"")</f>
        <v/>
      </c>
      <c r="S1168" s="62" t="str">
        <f>ifna(VLookup(V1168, Dex!F:K, 5, 0),"")</f>
        <v/>
      </c>
      <c r="T1168" s="61" t="str">
        <f>ifna(VLookup(V1168, Dex!F:K, 6, 0),"")</f>
        <v>B161</v>
      </c>
      <c r="U1168" s="63" t="str">
        <f>ifna(VLookup(V1168, Dex!F:L, 7, 0),"")</f>
        <v/>
      </c>
      <c r="V1168" s="60" t="str">
        <f t="shared" si="1"/>
        <v>duraludon</v>
      </c>
    </row>
    <row r="1169" ht="31.5" customHeight="1">
      <c r="A1169" s="42">
        <v>1168.0</v>
      </c>
      <c r="B1169" s="99">
        <v>2.0</v>
      </c>
      <c r="C1169" s="42">
        <v>12.0</v>
      </c>
      <c r="D1169" s="99">
        <v>26.0</v>
      </c>
      <c r="E1169" s="99">
        <v>5.0</v>
      </c>
      <c r="F1169" s="99">
        <v>2.0</v>
      </c>
      <c r="G1169" s="43" t="str">
        <f>ifna(VLookup(V1169,Shiny!B:C, 2, 0),"")</f>
        <v/>
      </c>
      <c r="H1169" s="64" t="s">
        <v>1082</v>
      </c>
      <c r="I1169" s="65">
        <v>885.0</v>
      </c>
      <c r="J1169" s="47">
        <f>IFNA(VLOOKUP(V1169,'Imported Index'!A:B,2,0),1)</f>
        <v>1</v>
      </c>
      <c r="K1169" s="69"/>
      <c r="L1169" s="44"/>
      <c r="M1169" s="48" t="str">
        <f>ifna(IMAGE("https://pokejungle.net/sprites/typeico/"&amp;lower(VLookup(V1169,Type!C:E, 2, 0)&amp;".png")),"")</f>
        <v/>
      </c>
      <c r="N1169" s="48" t="str">
        <f>ifna(IMAGE("https://pokejungle.net/sprites/typeico/"&amp;lower(VLookup(V1169,Type!C:E, 3, 0)&amp;".png")),"")</f>
        <v/>
      </c>
      <c r="O1169" s="66"/>
      <c r="P1169" s="66"/>
      <c r="Q1169" s="49">
        <f>ifna(VLookup(V1169, Dex!F:K, 3, 0),"")</f>
        <v>395</v>
      </c>
      <c r="R1169" s="49" t="str">
        <f>ifna(VLookup(V1169, Dex!F:K, 4, 0),"")</f>
        <v/>
      </c>
      <c r="S1169" s="50" t="str">
        <f>ifna(VLookup(V1169, Dex!F:K, 5, 0),"")</f>
        <v/>
      </c>
      <c r="T1169" s="49" t="str">
        <f>ifna(VLookup(V1169, Dex!F:K, 6, 0),"")</f>
        <v>P305</v>
      </c>
      <c r="U1169" s="51" t="str">
        <f>ifna(VLookup(V1169, Dex!F:L, 7, 0),"")</f>
        <v/>
      </c>
      <c r="V1169" s="66" t="str">
        <f t="shared" si="1"/>
        <v>dreepy</v>
      </c>
    </row>
    <row r="1170" ht="31.5" customHeight="1">
      <c r="A1170" s="52">
        <v>1169.0</v>
      </c>
      <c r="B1170" s="98">
        <v>2.0</v>
      </c>
      <c r="C1170" s="52">
        <v>12.0</v>
      </c>
      <c r="D1170" s="98">
        <v>27.0</v>
      </c>
      <c r="E1170" s="98">
        <v>5.0</v>
      </c>
      <c r="F1170" s="98">
        <v>3.0</v>
      </c>
      <c r="G1170" s="53" t="str">
        <f>ifna(VLookup(V1170,Shiny!B:C, 2, 0),"")</f>
        <v/>
      </c>
      <c r="H1170" s="54" t="s">
        <v>1083</v>
      </c>
      <c r="I1170" s="55">
        <v>886.0</v>
      </c>
      <c r="J1170" s="56">
        <f>IFNA(VLOOKUP(V1170,'Imported Index'!A:B,2,0),1)</f>
        <v>1</v>
      </c>
      <c r="K1170" s="68"/>
      <c r="L1170" s="58"/>
      <c r="M1170" s="59" t="str">
        <f>ifna(IMAGE("https://pokejungle.net/sprites/typeico/"&amp;lower(VLookup(V1170,Type!C:E, 2, 0)&amp;".png")),"")</f>
        <v/>
      </c>
      <c r="N1170" s="59" t="str">
        <f>ifna(IMAGE("https://pokejungle.net/sprites/typeico/"&amp;lower(VLookup(V1170,Type!C:E, 3, 0)&amp;".png")),"")</f>
        <v/>
      </c>
      <c r="O1170" s="60"/>
      <c r="P1170" s="60"/>
      <c r="Q1170" s="61">
        <f>ifna(VLookup(V1170, Dex!F:K, 3, 0),"")</f>
        <v>396</v>
      </c>
      <c r="R1170" s="61" t="str">
        <f>ifna(VLookup(V1170, Dex!F:K, 4, 0),"")</f>
        <v/>
      </c>
      <c r="S1170" s="62" t="str">
        <f>ifna(VLookup(V1170, Dex!F:K, 5, 0),"")</f>
        <v/>
      </c>
      <c r="T1170" s="61" t="str">
        <f>ifna(VLookup(V1170, Dex!F:K, 6, 0),"")</f>
        <v>P306</v>
      </c>
      <c r="U1170" s="63" t="str">
        <f>ifna(VLookup(V1170, Dex!F:L, 7, 0),"")</f>
        <v/>
      </c>
      <c r="V1170" s="60" t="str">
        <f t="shared" si="1"/>
        <v>drakloak</v>
      </c>
    </row>
    <row r="1171" ht="31.5" customHeight="1">
      <c r="A1171" s="42">
        <v>1170.0</v>
      </c>
      <c r="B1171" s="99">
        <v>2.0</v>
      </c>
      <c r="C1171" s="42">
        <v>12.0</v>
      </c>
      <c r="D1171" s="99">
        <v>28.0</v>
      </c>
      <c r="E1171" s="99">
        <v>5.0</v>
      </c>
      <c r="F1171" s="99">
        <v>4.0</v>
      </c>
      <c r="G1171" s="43" t="str">
        <f>ifna(VLookup(V1171,Shiny!B:C, 2, 0),"")</f>
        <v/>
      </c>
      <c r="H1171" s="64" t="s">
        <v>1084</v>
      </c>
      <c r="I1171" s="65">
        <v>887.0</v>
      </c>
      <c r="J1171" s="47">
        <f>IFNA(VLOOKUP(V1171,'Imported Index'!A:B,2,0),1)</f>
        <v>1</v>
      </c>
      <c r="K1171" s="69"/>
      <c r="L1171" s="44"/>
      <c r="M1171" s="48" t="str">
        <f>ifna(IMAGE("https://pokejungle.net/sprites/typeico/"&amp;lower(VLookup(V1171,Type!C:E, 2, 0)&amp;".png")),"")</f>
        <v/>
      </c>
      <c r="N1171" s="48" t="str">
        <f>ifna(IMAGE("https://pokejungle.net/sprites/typeico/"&amp;lower(VLookup(V1171,Type!C:E, 3, 0)&amp;".png")),"")</f>
        <v/>
      </c>
      <c r="O1171" s="66"/>
      <c r="P1171" s="66"/>
      <c r="Q1171" s="49">
        <f>ifna(VLookup(V1171, Dex!F:K, 3, 0),"")</f>
        <v>397</v>
      </c>
      <c r="R1171" s="49" t="str">
        <f>ifna(VLookup(V1171, Dex!F:K, 4, 0),"")</f>
        <v/>
      </c>
      <c r="S1171" s="50" t="str">
        <f>ifna(VLookup(V1171, Dex!F:K, 5, 0),"")</f>
        <v/>
      </c>
      <c r="T1171" s="49" t="str">
        <f>ifna(VLookup(V1171, Dex!F:K, 6, 0),"")</f>
        <v>P307</v>
      </c>
      <c r="U1171" s="51" t="str">
        <f>ifna(VLookup(V1171, Dex!F:L, 7, 0),"")</f>
        <v/>
      </c>
      <c r="V1171" s="66" t="str">
        <f t="shared" si="1"/>
        <v>dragapult</v>
      </c>
    </row>
    <row r="1172" ht="31.5" customHeight="1">
      <c r="A1172" s="52">
        <v>1171.0</v>
      </c>
      <c r="B1172" s="98">
        <v>2.0</v>
      </c>
      <c r="C1172" s="52">
        <v>12.0</v>
      </c>
      <c r="D1172" s="98">
        <v>29.0</v>
      </c>
      <c r="E1172" s="98">
        <v>5.0</v>
      </c>
      <c r="F1172" s="98">
        <v>5.0</v>
      </c>
      <c r="G1172" s="53" t="str">
        <f>ifna(VLookup(V1172,Shiny!B:C, 2, 0),"")</f>
        <v/>
      </c>
      <c r="H1172" s="54" t="s">
        <v>1085</v>
      </c>
      <c r="I1172" s="55">
        <v>888.0</v>
      </c>
      <c r="J1172" s="56">
        <f>IFNA(VLOOKUP(V1172,'Imported Index'!A:B,2,0),1)</f>
        <v>1</v>
      </c>
      <c r="K1172" s="58"/>
      <c r="L1172" s="58"/>
      <c r="M1172" s="59" t="str">
        <f>ifna(IMAGE("https://pokejungle.net/sprites/typeico/"&amp;lower(VLookup(V1172,Type!C:E, 2, 0)&amp;".png")),"")</f>
        <v/>
      </c>
      <c r="N1172" s="59" t="str">
        <f>ifna(IMAGE("https://pokejungle.net/sprites/typeico/"&amp;lower(VLookup(V1172,Type!C:E, 3, 0)&amp;".png")),"")</f>
        <v/>
      </c>
      <c r="O1172" s="60"/>
      <c r="P1172" s="60"/>
      <c r="Q1172" s="61">
        <f>ifna(VLookup(V1172, Dex!F:K, 3, 0),"")</f>
        <v>398</v>
      </c>
      <c r="R1172" s="61" t="str">
        <f>ifna(VLookup(V1172, Dex!F:K, 4, 0),"")</f>
        <v/>
      </c>
      <c r="S1172" s="62" t="str">
        <f>ifna(VLookup(V1172, Dex!F:K, 5, 0),"")</f>
        <v/>
      </c>
      <c r="T1172" s="61" t="str">
        <f>ifna(VLookup(V1172, Dex!F:K, 6, 0),"")</f>
        <v/>
      </c>
      <c r="U1172" s="63" t="str">
        <f>ifna(VLookup(V1172, Dex!F:L, 7, 0),"")</f>
        <v/>
      </c>
      <c r="V1172" s="60" t="str">
        <f t="shared" si="1"/>
        <v>zacian</v>
      </c>
    </row>
    <row r="1173" ht="31.5" customHeight="1">
      <c r="A1173" s="42">
        <v>1172.0</v>
      </c>
      <c r="B1173" s="99">
        <v>2.0</v>
      </c>
      <c r="C1173" s="42">
        <v>12.0</v>
      </c>
      <c r="D1173" s="99">
        <v>30.0</v>
      </c>
      <c r="E1173" s="99">
        <v>5.0</v>
      </c>
      <c r="F1173" s="99">
        <v>6.0</v>
      </c>
      <c r="G1173" s="43" t="str">
        <f>ifna(VLookup(V1173,Shiny!B:C, 2, 0),"")</f>
        <v/>
      </c>
      <c r="H1173" s="64" t="s">
        <v>1086</v>
      </c>
      <c r="I1173" s="65">
        <v>889.0</v>
      </c>
      <c r="J1173" s="47">
        <f>IFNA(VLOOKUP(V1173,'Imported Index'!A:B,2,0),1)</f>
        <v>1</v>
      </c>
      <c r="K1173" s="44"/>
      <c r="L1173" s="44"/>
      <c r="M1173" s="48" t="str">
        <f>ifna(IMAGE("https://pokejungle.net/sprites/typeico/"&amp;lower(VLookup(V1173,Type!C:E, 2, 0)&amp;".png")),"")</f>
        <v/>
      </c>
      <c r="N1173" s="48" t="str">
        <f>ifna(IMAGE("https://pokejungle.net/sprites/typeico/"&amp;lower(VLookup(V1173,Type!C:E, 3, 0)&amp;".png")),"")</f>
        <v/>
      </c>
      <c r="O1173" s="66"/>
      <c r="P1173" s="66"/>
      <c r="Q1173" s="49">
        <f>ifna(VLookup(V1173, Dex!F:K, 3, 0),"")</f>
        <v>399</v>
      </c>
      <c r="R1173" s="49" t="str">
        <f>ifna(VLookup(V1173, Dex!F:K, 4, 0),"")</f>
        <v/>
      </c>
      <c r="S1173" s="50" t="str">
        <f>ifna(VLookup(V1173, Dex!F:K, 5, 0),"")</f>
        <v/>
      </c>
      <c r="T1173" s="49" t="str">
        <f>ifna(VLookup(V1173, Dex!F:K, 6, 0),"")</f>
        <v/>
      </c>
      <c r="U1173" s="51" t="str">
        <f>ifna(VLookup(V1173, Dex!F:L, 7, 0),"")</f>
        <v/>
      </c>
      <c r="V1173" s="66" t="str">
        <f t="shared" si="1"/>
        <v>zamazenta</v>
      </c>
    </row>
    <row r="1174" ht="31.5" customHeight="1">
      <c r="A1174" s="52">
        <v>1173.0</v>
      </c>
      <c r="B1174" s="98">
        <v>2.0</v>
      </c>
      <c r="C1174" s="52">
        <v>13.0</v>
      </c>
      <c r="D1174" s="98">
        <v>1.0</v>
      </c>
      <c r="E1174" s="98">
        <v>1.0</v>
      </c>
      <c r="F1174" s="98">
        <v>1.0</v>
      </c>
      <c r="G1174" s="53" t="str">
        <f>ifna(VLookup(V1174,Shiny!B:C, 2, 0),"")</f>
        <v/>
      </c>
      <c r="H1174" s="54" t="s">
        <v>1087</v>
      </c>
      <c r="I1174" s="55">
        <v>890.0</v>
      </c>
      <c r="J1174" s="56">
        <f>IFNA(VLOOKUP(V1174,'Imported Index'!A:B,2,0),1)</f>
        <v>1</v>
      </c>
      <c r="K1174" s="58"/>
      <c r="L1174" s="58"/>
      <c r="M1174" s="59" t="str">
        <f>ifna(IMAGE("https://pokejungle.net/sprites/typeico/"&amp;lower(VLookup(V1174,Type!C:E, 2, 0)&amp;".png")),"")</f>
        <v/>
      </c>
      <c r="N1174" s="59" t="str">
        <f>ifna(IMAGE("https://pokejungle.net/sprites/typeico/"&amp;lower(VLookup(V1174,Type!C:E, 3, 0)&amp;".png")),"")</f>
        <v/>
      </c>
      <c r="O1174" s="60"/>
      <c r="P1174" s="60"/>
      <c r="Q1174" s="61">
        <f>ifna(VLookup(V1174, Dex!F:K, 3, 0),"")</f>
        <v>400</v>
      </c>
      <c r="R1174" s="61" t="str">
        <f>ifna(VLookup(V1174, Dex!F:K, 4, 0),"")</f>
        <v/>
      </c>
      <c r="S1174" s="62" t="str">
        <f>ifna(VLookup(V1174, Dex!F:K, 5, 0),"")</f>
        <v/>
      </c>
      <c r="T1174" s="61" t="str">
        <f>ifna(VLookup(V1174, Dex!F:K, 6, 0),"")</f>
        <v/>
      </c>
      <c r="U1174" s="63" t="str">
        <f>ifna(VLookup(V1174, Dex!F:L, 7, 0),"")</f>
        <v/>
      </c>
      <c r="V1174" s="60" t="str">
        <f t="shared" si="1"/>
        <v>eternatus</v>
      </c>
    </row>
    <row r="1175" ht="31.5" customHeight="1">
      <c r="A1175" s="42">
        <v>1174.0</v>
      </c>
      <c r="B1175" s="99">
        <v>2.0</v>
      </c>
      <c r="C1175" s="42">
        <v>13.0</v>
      </c>
      <c r="D1175" s="99">
        <v>2.0</v>
      </c>
      <c r="E1175" s="99">
        <v>1.0</v>
      </c>
      <c r="F1175" s="99">
        <v>2.0</v>
      </c>
      <c r="G1175" s="43" t="str">
        <f>ifna(VLookup(V1175,Shiny!B:C, 2, 0),"")</f>
        <v/>
      </c>
      <c r="H1175" s="64" t="s">
        <v>1088</v>
      </c>
      <c r="I1175" s="65">
        <v>891.0</v>
      </c>
      <c r="J1175" s="47">
        <f>IFNA(VLOOKUP(V1175,'Imported Index'!A:B,2,0),1)</f>
        <v>1</v>
      </c>
      <c r="K1175" s="44"/>
      <c r="L1175" s="44"/>
      <c r="M1175" s="48" t="str">
        <f>ifna(IMAGE("https://pokejungle.net/sprites/typeico/"&amp;lower(VLookup(V1175,Type!C:E, 2, 0)&amp;".png")),"")</f>
        <v/>
      </c>
      <c r="N1175" s="48" t="str">
        <f>ifna(IMAGE("https://pokejungle.net/sprites/typeico/"&amp;lower(VLookup(V1175,Type!C:E, 3, 0)&amp;".png")),"")</f>
        <v/>
      </c>
      <c r="O1175" s="66"/>
      <c r="P1175" s="66"/>
      <c r="Q1175" s="49" t="str">
        <f>ifna(VLookup(V1175, Dex!F:K, 3, 0),"")</f>
        <v>A100</v>
      </c>
      <c r="R1175" s="49" t="str">
        <f>ifna(VLookup(V1175, Dex!F:K, 4, 0),"")</f>
        <v/>
      </c>
      <c r="S1175" s="50" t="str">
        <f>ifna(VLookup(V1175, Dex!F:K, 5, 0),"")</f>
        <v/>
      </c>
      <c r="T1175" s="49" t="str">
        <f>ifna(VLookup(V1175, Dex!F:K, 6, 0),"")</f>
        <v/>
      </c>
      <c r="U1175" s="51" t="str">
        <f>ifna(VLookup(V1175, Dex!F:L, 7, 0),"")</f>
        <v/>
      </c>
      <c r="V1175" s="66" t="str">
        <f t="shared" si="1"/>
        <v>kubfu</v>
      </c>
    </row>
    <row r="1176" ht="31.5" customHeight="1">
      <c r="A1176" s="52">
        <v>1175.0</v>
      </c>
      <c r="B1176" s="98">
        <v>2.0</v>
      </c>
      <c r="C1176" s="52">
        <v>13.0</v>
      </c>
      <c r="D1176" s="98">
        <v>3.0</v>
      </c>
      <c r="E1176" s="98">
        <v>1.0</v>
      </c>
      <c r="F1176" s="98">
        <v>3.0</v>
      </c>
      <c r="G1176" s="53" t="str">
        <f>ifna(VLookup(V1176,Shiny!B:C, 2, 0),"")</f>
        <v/>
      </c>
      <c r="H1176" s="54" t="s">
        <v>1089</v>
      </c>
      <c r="I1176" s="55">
        <v>892.0</v>
      </c>
      <c r="J1176" s="56">
        <f>IFNA(VLOOKUP(V1176,'Imported Index'!A:B,2,0),1)</f>
        <v>1</v>
      </c>
      <c r="K1176" s="58"/>
      <c r="L1176" s="58" t="s">
        <v>1090</v>
      </c>
      <c r="M1176" s="59" t="str">
        <f>ifna(IMAGE("https://pokejungle.net/sprites/typeico/"&amp;lower(VLookup(V1176,Type!C:E, 2, 0)&amp;".png")),"")</f>
        <v/>
      </c>
      <c r="N1176" s="59" t="str">
        <f>ifna(IMAGE("https://pokejungle.net/sprites/typeico/"&amp;lower(VLookup(V1176,Type!C:E, 3, 0)&amp;".png")),"")</f>
        <v/>
      </c>
      <c r="O1176" s="60"/>
      <c r="P1176" s="60"/>
      <c r="Q1176" s="61" t="str">
        <f>ifna(VLookup(V1176, Dex!F:K, 3, 0),"")</f>
        <v>A101</v>
      </c>
      <c r="R1176" s="61" t="str">
        <f>ifna(VLookup(V1176, Dex!F:K, 4, 0),"")</f>
        <v/>
      </c>
      <c r="S1176" s="62" t="str">
        <f>ifna(VLookup(V1176, Dex!F:K, 5, 0),"")</f>
        <v/>
      </c>
      <c r="T1176" s="61" t="str">
        <f>ifna(VLookup(V1176, Dex!F:K, 6, 0),"")</f>
        <v/>
      </c>
      <c r="U1176" s="63" t="str">
        <f>ifna(VLookup(V1176, Dex!F:L, 7, 0),"")</f>
        <v/>
      </c>
      <c r="V1176" s="60" t="str">
        <f t="shared" si="1"/>
        <v>urshifu</v>
      </c>
    </row>
    <row r="1177" ht="31.5" customHeight="1">
      <c r="A1177" s="42">
        <v>1176.0</v>
      </c>
      <c r="B1177" s="99">
        <v>2.0</v>
      </c>
      <c r="C1177" s="42">
        <v>13.0</v>
      </c>
      <c r="D1177" s="99">
        <v>4.0</v>
      </c>
      <c r="E1177" s="99">
        <v>1.0</v>
      </c>
      <c r="F1177" s="99">
        <v>4.0</v>
      </c>
      <c r="G1177" s="43" t="str">
        <f>ifna(VLookup(V1177,Shiny!B:C, 2, 0),"")</f>
        <v/>
      </c>
      <c r="H1177" s="64" t="s">
        <v>1089</v>
      </c>
      <c r="I1177" s="65">
        <v>892.0</v>
      </c>
      <c r="J1177" s="47">
        <f>IFNA(VLOOKUP(V1177,'Imported Index'!A:B,2,0),1)</f>
        <v>1</v>
      </c>
      <c r="K1177" s="44"/>
      <c r="L1177" s="44" t="s">
        <v>1091</v>
      </c>
      <c r="M1177" s="48" t="str">
        <f>ifna(IMAGE("https://pokejungle.net/sprites/typeico/"&amp;lower(VLookup(V1177,Type!C:E, 2, 0)&amp;".png")),"")</f>
        <v/>
      </c>
      <c r="N1177" s="48" t="str">
        <f>ifna(IMAGE("https://pokejungle.net/sprites/typeico/"&amp;lower(VLookup(V1177,Type!C:E, 3, 0)&amp;".png")),"")</f>
        <v/>
      </c>
      <c r="O1177" s="42">
        <v>-1.0</v>
      </c>
      <c r="P1177" s="66"/>
      <c r="Q1177" s="49" t="str">
        <f>ifna(VLookup(V1177, Dex!F:K, 3, 0),"")</f>
        <v>A101</v>
      </c>
      <c r="R1177" s="49" t="str">
        <f>ifna(VLookup(V1177, Dex!F:K, 4, 0),"")</f>
        <v/>
      </c>
      <c r="S1177" s="50" t="str">
        <f>ifna(VLookup(V1177, Dex!F:K, 5, 0),"")</f>
        <v/>
      </c>
      <c r="T1177" s="49" t="str">
        <f>ifna(VLookup(V1177, Dex!F:K, 6, 0),"")</f>
        <v/>
      </c>
      <c r="U1177" s="51" t="str">
        <f>ifna(VLookup(V1177, Dex!F:L, 7, 0),"")</f>
        <v/>
      </c>
      <c r="V1177" s="66" t="str">
        <f t="shared" si="1"/>
        <v>urshifu-1</v>
      </c>
    </row>
    <row r="1178" ht="31.5" customHeight="1">
      <c r="A1178" s="52">
        <v>1177.0</v>
      </c>
      <c r="B1178" s="98">
        <v>2.0</v>
      </c>
      <c r="C1178" s="52">
        <v>13.0</v>
      </c>
      <c r="D1178" s="98">
        <v>5.0</v>
      </c>
      <c r="E1178" s="98">
        <v>1.0</v>
      </c>
      <c r="F1178" s="98">
        <v>5.0</v>
      </c>
      <c r="G1178" s="53" t="str">
        <f>ifna(VLookup(V1178,Shiny!B:C, 2, 0),"")</f>
        <v/>
      </c>
      <c r="H1178" s="54" t="s">
        <v>1092</v>
      </c>
      <c r="I1178" s="55">
        <v>893.0</v>
      </c>
      <c r="J1178" s="56">
        <f>IFNA(VLOOKUP(V1178,'Imported Index'!A:B,2,0),1)</f>
        <v>1</v>
      </c>
      <c r="K1178" s="58"/>
      <c r="L1178" s="58" t="s">
        <v>500</v>
      </c>
      <c r="M1178" s="59" t="str">
        <f>ifna(IMAGE("https://pokejungle.net/sprites/typeico/"&amp;lower(VLookup(V1178,Type!C:E, 2, 0)&amp;".png")),"")</f>
        <v/>
      </c>
      <c r="N1178" s="59" t="str">
        <f>ifna(IMAGE("https://pokejungle.net/sprites/typeico/"&amp;lower(VLookup(V1178,Type!C:E, 3, 0)&amp;".png")),"")</f>
        <v/>
      </c>
      <c r="O1178" s="60"/>
      <c r="P1178" s="60"/>
      <c r="Q1178" s="61" t="str">
        <f>ifna(VLookup(V1178, Dex!F:K, 3, 0),"")</f>
        <v>A211</v>
      </c>
      <c r="R1178" s="61" t="str">
        <f>ifna(VLookup(V1178, Dex!F:K, 4, 0),"")</f>
        <v/>
      </c>
      <c r="S1178" s="62" t="str">
        <f>ifna(VLookup(V1178, Dex!F:K, 5, 0),"")</f>
        <v/>
      </c>
      <c r="T1178" s="61" t="str">
        <f>ifna(VLookup(V1178, Dex!F:K, 6, 0),"")</f>
        <v/>
      </c>
      <c r="U1178" s="63" t="str">
        <f>ifna(VLookup(V1178, Dex!F:L, 7, 0),"")</f>
        <v/>
      </c>
      <c r="V1178" s="60" t="str">
        <f t="shared" si="1"/>
        <v>zarude</v>
      </c>
    </row>
    <row r="1179" ht="31.5" customHeight="1">
      <c r="A1179" s="42">
        <v>1178.0</v>
      </c>
      <c r="B1179" s="99">
        <v>2.0</v>
      </c>
      <c r="C1179" s="42">
        <v>13.0</v>
      </c>
      <c r="D1179" s="99">
        <v>6.0</v>
      </c>
      <c r="E1179" s="99">
        <v>1.0</v>
      </c>
      <c r="F1179" s="99">
        <v>6.0</v>
      </c>
      <c r="G1179" s="43" t="str">
        <f>ifna(VLookup(V1179,Shiny!B:C, 2, 0),"")</f>
        <v/>
      </c>
      <c r="H1179" s="64" t="s">
        <v>1092</v>
      </c>
      <c r="I1179" s="65">
        <v>893.0</v>
      </c>
      <c r="J1179" s="47">
        <f>IFNA(VLOOKUP(V1179,'Imported Index'!A:B,2,0),1)</f>
        <v>1</v>
      </c>
      <c r="K1179" s="44"/>
      <c r="L1179" s="44" t="s">
        <v>1093</v>
      </c>
      <c r="M1179" s="48" t="str">
        <f>ifna(IMAGE("https://pokejungle.net/sprites/typeico/"&amp;lower(VLookup(V1179,Type!C:E, 2, 0)&amp;".png")),"")</f>
        <v/>
      </c>
      <c r="N1179" s="48" t="str">
        <f>ifna(IMAGE("https://pokejungle.net/sprites/typeico/"&amp;lower(VLookup(V1179,Type!C:E, 3, 0)&amp;".png")),"")</f>
        <v/>
      </c>
      <c r="O1179" s="42">
        <v>-1.0</v>
      </c>
      <c r="P1179" s="66"/>
      <c r="Q1179" s="49" t="str">
        <f>ifna(VLookup(V1179, Dex!F:K, 3, 0),"")</f>
        <v>A211</v>
      </c>
      <c r="R1179" s="49" t="str">
        <f>ifna(VLookup(V1179, Dex!F:K, 4, 0),"")</f>
        <v/>
      </c>
      <c r="S1179" s="50" t="str">
        <f>ifna(VLookup(V1179, Dex!F:K, 5, 0),"")</f>
        <v/>
      </c>
      <c r="T1179" s="49" t="str">
        <f>ifna(VLookup(V1179, Dex!F:K, 6, 0),"")</f>
        <v/>
      </c>
      <c r="U1179" s="51" t="str">
        <f>ifna(VLookup(V1179, Dex!F:L, 7, 0),"")</f>
        <v/>
      </c>
      <c r="V1179" s="66" t="str">
        <f t="shared" si="1"/>
        <v>zarude-1</v>
      </c>
    </row>
    <row r="1180" ht="31.5" customHeight="1">
      <c r="A1180" s="52">
        <v>1179.0</v>
      </c>
      <c r="B1180" s="98">
        <v>2.0</v>
      </c>
      <c r="C1180" s="52">
        <v>13.0</v>
      </c>
      <c r="D1180" s="98">
        <v>7.0</v>
      </c>
      <c r="E1180" s="98">
        <v>2.0</v>
      </c>
      <c r="F1180" s="98">
        <v>1.0</v>
      </c>
      <c r="G1180" s="53" t="str">
        <f>ifna(VLookup(V1180,Shiny!B:C, 2, 0),"")</f>
        <v/>
      </c>
      <c r="H1180" s="54" t="s">
        <v>1094</v>
      </c>
      <c r="I1180" s="55">
        <v>894.0</v>
      </c>
      <c r="J1180" s="56">
        <f>IFNA(VLOOKUP(V1180,'Imported Index'!A:B,2,0),1)</f>
        <v>1</v>
      </c>
      <c r="K1180" s="58"/>
      <c r="L1180" s="58"/>
      <c r="M1180" s="59" t="str">
        <f>ifna(IMAGE("https://pokejungle.net/sprites/typeico/"&amp;lower(VLookup(V1180,Type!C:E, 2, 0)&amp;".png")),"")</f>
        <v/>
      </c>
      <c r="N1180" s="59" t="str">
        <f>ifna(IMAGE("https://pokejungle.net/sprites/typeico/"&amp;lower(VLookup(V1180,Type!C:E, 3, 0)&amp;".png")),"")</f>
        <v/>
      </c>
      <c r="O1180" s="60"/>
      <c r="P1180" s="60"/>
      <c r="Q1180" s="61" t="str">
        <f>ifna(VLookup(V1180, Dex!F:K, 3, 0),"")</f>
        <v>C200</v>
      </c>
      <c r="R1180" s="61" t="str">
        <f>ifna(VLookup(V1180, Dex!F:K, 4, 0),"")</f>
        <v/>
      </c>
      <c r="S1180" s="62" t="str">
        <f>ifna(VLookup(V1180, Dex!F:K, 5, 0),"")</f>
        <v/>
      </c>
      <c r="T1180" s="61" t="str">
        <f>ifna(VLookup(V1180, Dex!F:K, 6, 0),"")</f>
        <v/>
      </c>
      <c r="U1180" s="63" t="str">
        <f>ifna(VLookup(V1180, Dex!F:L, 7, 0),"")</f>
        <v/>
      </c>
      <c r="V1180" s="60" t="str">
        <f t="shared" si="1"/>
        <v>regieleki</v>
      </c>
    </row>
    <row r="1181" ht="31.5" customHeight="1">
      <c r="A1181" s="42">
        <v>1180.0</v>
      </c>
      <c r="B1181" s="99">
        <v>2.0</v>
      </c>
      <c r="C1181" s="42">
        <v>13.0</v>
      </c>
      <c r="D1181" s="99">
        <v>8.0</v>
      </c>
      <c r="E1181" s="99">
        <v>2.0</v>
      </c>
      <c r="F1181" s="99">
        <v>2.0</v>
      </c>
      <c r="G1181" s="43" t="str">
        <f>ifna(VLookup(V1181,Shiny!B:C, 2, 0),"")</f>
        <v/>
      </c>
      <c r="H1181" s="64" t="s">
        <v>1095</v>
      </c>
      <c r="I1181" s="65">
        <v>895.0</v>
      </c>
      <c r="J1181" s="47">
        <f>IFNA(VLOOKUP(V1181,'Imported Index'!A:B,2,0),1)</f>
        <v>1</v>
      </c>
      <c r="K1181" s="44"/>
      <c r="L1181" s="44"/>
      <c r="M1181" s="48" t="str">
        <f>ifna(IMAGE("https://pokejungle.net/sprites/typeico/"&amp;lower(VLookup(V1181,Type!C:E, 2, 0)&amp;".png")),"")</f>
        <v/>
      </c>
      <c r="N1181" s="48" t="str">
        <f>ifna(IMAGE("https://pokejungle.net/sprites/typeico/"&amp;lower(VLookup(V1181,Type!C:E, 3, 0)&amp;".png")),"")</f>
        <v/>
      </c>
      <c r="O1181" s="66"/>
      <c r="P1181" s="66"/>
      <c r="Q1181" s="49" t="str">
        <f>ifna(VLookup(V1181, Dex!F:K, 3, 0),"")</f>
        <v>C201</v>
      </c>
      <c r="R1181" s="49" t="str">
        <f>ifna(VLookup(V1181, Dex!F:K, 4, 0),"")</f>
        <v/>
      </c>
      <c r="S1181" s="50" t="str">
        <f>ifna(VLookup(V1181, Dex!F:K, 5, 0),"")</f>
        <v/>
      </c>
      <c r="T1181" s="49" t="str">
        <f>ifna(VLookup(V1181, Dex!F:K, 6, 0),"")</f>
        <v/>
      </c>
      <c r="U1181" s="51" t="str">
        <f>ifna(VLookup(V1181, Dex!F:L, 7, 0),"")</f>
        <v/>
      </c>
      <c r="V1181" s="66" t="str">
        <f t="shared" si="1"/>
        <v>regidrago</v>
      </c>
    </row>
    <row r="1182" ht="31.5" customHeight="1">
      <c r="A1182" s="52">
        <v>1181.0</v>
      </c>
      <c r="B1182" s="98">
        <v>2.0</v>
      </c>
      <c r="C1182" s="52">
        <v>13.0</v>
      </c>
      <c r="D1182" s="98">
        <v>9.0</v>
      </c>
      <c r="E1182" s="98">
        <v>2.0</v>
      </c>
      <c r="F1182" s="98">
        <v>3.0</v>
      </c>
      <c r="G1182" s="53" t="str">
        <f>ifna(VLookup(V1182,Shiny!B:C, 2, 0),"")</f>
        <v/>
      </c>
      <c r="H1182" s="54" t="s">
        <v>1096</v>
      </c>
      <c r="I1182" s="55">
        <v>896.0</v>
      </c>
      <c r="J1182" s="56">
        <f>IFNA(VLOOKUP(V1182,'Imported Index'!A:B,2,0),1)</f>
        <v>1</v>
      </c>
      <c r="K1182" s="58"/>
      <c r="L1182" s="58"/>
      <c r="M1182" s="59" t="str">
        <f>ifna(IMAGE("https://pokejungle.net/sprites/typeico/"&amp;lower(VLookup(V1182,Type!C:E, 2, 0)&amp;".png")),"")</f>
        <v/>
      </c>
      <c r="N1182" s="59" t="str">
        <f>ifna(IMAGE("https://pokejungle.net/sprites/typeico/"&amp;lower(VLookup(V1182,Type!C:E, 3, 0)&amp;".png")),"")</f>
        <v/>
      </c>
      <c r="O1182" s="60"/>
      <c r="P1182" s="60"/>
      <c r="Q1182" s="61" t="str">
        <f>ifna(VLookup(V1182, Dex!F:K, 3, 0),"")</f>
        <v>C208</v>
      </c>
      <c r="R1182" s="61" t="str">
        <f>ifna(VLookup(V1182, Dex!F:K, 4, 0),"")</f>
        <v/>
      </c>
      <c r="S1182" s="62" t="str">
        <f>ifna(VLookup(V1182, Dex!F:K, 5, 0),"")</f>
        <v/>
      </c>
      <c r="T1182" s="61" t="str">
        <f>ifna(VLookup(V1182, Dex!F:K, 6, 0),"")</f>
        <v/>
      </c>
      <c r="U1182" s="63" t="str">
        <f>ifna(VLookup(V1182, Dex!F:L, 7, 0),"")</f>
        <v/>
      </c>
      <c r="V1182" s="60" t="str">
        <f t="shared" si="1"/>
        <v>glastrier</v>
      </c>
    </row>
    <row r="1183" ht="31.5" customHeight="1">
      <c r="A1183" s="42">
        <v>1182.0</v>
      </c>
      <c r="B1183" s="99">
        <v>2.0</v>
      </c>
      <c r="C1183" s="42">
        <v>13.0</v>
      </c>
      <c r="D1183" s="99">
        <v>10.0</v>
      </c>
      <c r="E1183" s="99">
        <v>2.0</v>
      </c>
      <c r="F1183" s="99">
        <v>4.0</v>
      </c>
      <c r="G1183" s="43" t="str">
        <f>ifna(VLookup(V1183,Shiny!B:C, 2, 0),"")</f>
        <v/>
      </c>
      <c r="H1183" s="64" t="s">
        <v>1097</v>
      </c>
      <c r="I1183" s="65">
        <v>897.0</v>
      </c>
      <c r="J1183" s="47">
        <f>IFNA(VLOOKUP(V1183,'Imported Index'!A:B,2,0),1)</f>
        <v>1</v>
      </c>
      <c r="K1183" s="44"/>
      <c r="L1183" s="44"/>
      <c r="M1183" s="48" t="str">
        <f>ifna(IMAGE("https://pokejungle.net/sprites/typeico/"&amp;lower(VLookup(V1183,Type!C:E, 2, 0)&amp;".png")),"")</f>
        <v/>
      </c>
      <c r="N1183" s="48" t="str">
        <f>ifna(IMAGE("https://pokejungle.net/sprites/typeico/"&amp;lower(VLookup(V1183,Type!C:E, 3, 0)&amp;".png")),"")</f>
        <v/>
      </c>
      <c r="O1183" s="66"/>
      <c r="P1183" s="66"/>
      <c r="Q1183" s="49" t="str">
        <f>ifna(VLookup(V1183, Dex!F:K, 3, 0),"")</f>
        <v>C209</v>
      </c>
      <c r="R1183" s="49" t="str">
        <f>ifna(VLookup(V1183, Dex!F:K, 4, 0),"")</f>
        <v/>
      </c>
      <c r="S1183" s="50" t="str">
        <f>ifna(VLookup(V1183, Dex!F:K, 5, 0),"")</f>
        <v/>
      </c>
      <c r="T1183" s="49" t="str">
        <f>ifna(VLookup(V1183, Dex!F:K, 6, 0),"")</f>
        <v/>
      </c>
      <c r="U1183" s="51" t="str">
        <f>ifna(VLookup(V1183, Dex!F:L, 7, 0),"")</f>
        <v/>
      </c>
      <c r="V1183" s="66" t="str">
        <f t="shared" si="1"/>
        <v>spectrier</v>
      </c>
    </row>
    <row r="1184" ht="31.5" customHeight="1">
      <c r="A1184" s="52">
        <v>1183.0</v>
      </c>
      <c r="B1184" s="98">
        <v>2.0</v>
      </c>
      <c r="C1184" s="52">
        <v>13.0</v>
      </c>
      <c r="D1184" s="98">
        <v>11.0</v>
      </c>
      <c r="E1184" s="98">
        <v>2.0</v>
      </c>
      <c r="F1184" s="98">
        <v>5.0</v>
      </c>
      <c r="G1184" s="53" t="str">
        <f>ifna(VLookup(V1184,Shiny!B:C, 2, 0),"")</f>
        <v/>
      </c>
      <c r="H1184" s="54" t="s">
        <v>1098</v>
      </c>
      <c r="I1184" s="55">
        <v>898.0</v>
      </c>
      <c r="J1184" s="56">
        <f>IFNA(VLOOKUP(V1184,'Imported Index'!A:B,2,0),1)</f>
        <v>1</v>
      </c>
      <c r="K1184" s="58"/>
      <c r="L1184" s="58"/>
      <c r="M1184" s="59" t="str">
        <f>ifna(IMAGE("https://pokejungle.net/sprites/typeico/"&amp;lower(VLookup(V1184,Type!C:E, 2, 0)&amp;".png")),"")</f>
        <v/>
      </c>
      <c r="N1184" s="59" t="str">
        <f>ifna(IMAGE("https://pokejungle.net/sprites/typeico/"&amp;lower(VLookup(V1184,Type!C:E, 3, 0)&amp;".png")),"")</f>
        <v/>
      </c>
      <c r="O1184" s="60"/>
      <c r="P1184" s="60"/>
      <c r="Q1184" s="61" t="str">
        <f>ifna(VLookup(V1184, Dex!F:K, 3, 0),"")</f>
        <v>C210</v>
      </c>
      <c r="R1184" s="61" t="str">
        <f>ifna(VLookup(V1184, Dex!F:K, 4, 0),"")</f>
        <v/>
      </c>
      <c r="S1184" s="62" t="str">
        <f>ifna(VLookup(V1184, Dex!F:K, 5, 0),"")</f>
        <v/>
      </c>
      <c r="T1184" s="61" t="str">
        <f>ifna(VLookup(V1184, Dex!F:K, 6, 0),"")</f>
        <v/>
      </c>
      <c r="U1184" s="63" t="str">
        <f>ifna(VLookup(V1184, Dex!F:L, 7, 0),"")</f>
        <v/>
      </c>
      <c r="V1184" s="60" t="str">
        <f t="shared" si="1"/>
        <v>calyrex</v>
      </c>
    </row>
    <row r="1185" ht="31.5" customHeight="1">
      <c r="A1185" s="42">
        <v>1184.0</v>
      </c>
      <c r="B1185" s="99">
        <v>2.0</v>
      </c>
      <c r="C1185" s="42">
        <v>13.0</v>
      </c>
      <c r="D1185" s="99">
        <v>12.0</v>
      </c>
      <c r="E1185" s="99">
        <v>2.0</v>
      </c>
      <c r="F1185" s="99">
        <v>6.0</v>
      </c>
      <c r="G1185" s="43" t="str">
        <f>ifna(VLookup(V1185,Shiny!B:C, 2, 0),"")</f>
        <v/>
      </c>
      <c r="H1185" s="64" t="s">
        <v>1099</v>
      </c>
      <c r="I1185" s="65">
        <v>899.0</v>
      </c>
      <c r="J1185" s="47">
        <f>IFNA(VLOOKUP(V1185,'Imported Index'!A:B,2,0),1)</f>
        <v>1</v>
      </c>
      <c r="K1185" s="44"/>
      <c r="L1185" s="44"/>
      <c r="M1185" s="48" t="str">
        <f>ifna(IMAGE("https://pokejungle.net/sprites/typeico/"&amp;lower(VLookup(V1185,Type!C:E, 2, 0)&amp;".png")),"")</f>
        <v/>
      </c>
      <c r="N1185" s="48" t="str">
        <f>ifna(IMAGE("https://pokejungle.net/sprites/typeico/"&amp;lower(VLookup(V1185,Type!C:E, 3, 0)&amp;".png")),"")</f>
        <v/>
      </c>
      <c r="O1185" s="66"/>
      <c r="P1185" s="66"/>
      <c r="Q1185" s="49" t="str">
        <f>ifna(VLookup(V1185, Dex!F:K, 3, 0),"")</f>
        <v/>
      </c>
      <c r="R1185" s="49" t="str">
        <f>ifna(VLookup(V1185, Dex!F:K, 4, 0),"")</f>
        <v/>
      </c>
      <c r="S1185" s="50" t="str">
        <f>ifna(VLookup(V1185, Dex!F:K, 5, 0),"")</f>
        <v/>
      </c>
      <c r="T1185" s="49" t="str">
        <f>ifna(VLookup(V1185, Dex!F:K, 6, 0),"")</f>
        <v/>
      </c>
      <c r="U1185" s="51" t="str">
        <f>ifna(VLookup(V1185, Dex!F:L, 7, 0),"")</f>
        <v/>
      </c>
      <c r="V1185" s="66" t="str">
        <f t="shared" si="1"/>
        <v>wyrdeer</v>
      </c>
    </row>
    <row r="1186" ht="31.5" customHeight="1">
      <c r="A1186" s="52">
        <v>1185.0</v>
      </c>
      <c r="B1186" s="98">
        <v>2.0</v>
      </c>
      <c r="C1186" s="52">
        <v>13.0</v>
      </c>
      <c r="D1186" s="98">
        <v>13.0</v>
      </c>
      <c r="E1186" s="98">
        <v>3.0</v>
      </c>
      <c r="F1186" s="98">
        <v>1.0</v>
      </c>
      <c r="G1186" s="53" t="str">
        <f>ifna(VLookup(V1186,Shiny!B:C, 2, 0),"")</f>
        <v/>
      </c>
      <c r="H1186" s="54" t="s">
        <v>1100</v>
      </c>
      <c r="I1186" s="55">
        <v>900.0</v>
      </c>
      <c r="J1186" s="56">
        <f>IFNA(VLOOKUP(V1186,'Imported Index'!A:B,2,0),1)</f>
        <v>1</v>
      </c>
      <c r="K1186" s="58"/>
      <c r="L1186" s="58"/>
      <c r="M1186" s="59" t="str">
        <f>ifna(IMAGE("https://pokejungle.net/sprites/typeico/"&amp;lower(VLookup(V1186,Type!C:E, 2, 0)&amp;".png")),"")</f>
        <v/>
      </c>
      <c r="N1186" s="59" t="str">
        <f>ifna(IMAGE("https://pokejungle.net/sprites/typeico/"&amp;lower(VLookup(V1186,Type!C:E, 3, 0)&amp;".png")),"")</f>
        <v/>
      </c>
      <c r="O1186" s="60"/>
      <c r="P1186" s="60"/>
      <c r="Q1186" s="61" t="str">
        <f>ifna(VLookup(V1186, Dex!F:K, 3, 0),"")</f>
        <v/>
      </c>
      <c r="R1186" s="61" t="str">
        <f>ifna(VLookup(V1186, Dex!F:K, 4, 0),"")</f>
        <v/>
      </c>
      <c r="S1186" s="62">
        <f>ifna(VLookup(V1186, Dex!F:K, 5, 0),"")</f>
        <v>73</v>
      </c>
      <c r="T1186" s="61" t="str">
        <f>ifna(VLookup(V1186, Dex!F:K, 6, 0),"")</f>
        <v>B021</v>
      </c>
      <c r="U1186" s="63" t="str">
        <f>ifna(VLookup(V1186, Dex!F:L, 7, 0),"")</f>
        <v>H069</v>
      </c>
      <c r="V1186" s="60" t="str">
        <f t="shared" si="1"/>
        <v>kleavor</v>
      </c>
    </row>
    <row r="1187" ht="31.5" customHeight="1">
      <c r="A1187" s="42">
        <v>1186.0</v>
      </c>
      <c r="B1187" s="99">
        <v>2.0</v>
      </c>
      <c r="C1187" s="42">
        <v>13.0</v>
      </c>
      <c r="D1187" s="99">
        <v>14.0</v>
      </c>
      <c r="E1187" s="99">
        <v>3.0</v>
      </c>
      <c r="F1187" s="99">
        <v>2.0</v>
      </c>
      <c r="G1187" s="43" t="str">
        <f>ifna(VLookup(V1187,Shiny!B:C, 2, 0),"")</f>
        <v/>
      </c>
      <c r="H1187" s="64" t="s">
        <v>1101</v>
      </c>
      <c r="I1187" s="65">
        <v>901.0</v>
      </c>
      <c r="J1187" s="47">
        <f>IFNA(VLOOKUP(V1187,'Imported Index'!A:B,2,0),1)</f>
        <v>1</v>
      </c>
      <c r="K1187" s="44"/>
      <c r="L1187" s="44"/>
      <c r="M1187" s="48" t="str">
        <f>ifna(IMAGE("https://pokejungle.net/sprites/typeico/"&amp;lower(VLookup(V1187,Type!C:E, 2, 0)&amp;".png")),"")</f>
        <v/>
      </c>
      <c r="N1187" s="48" t="str">
        <f>ifna(IMAGE("https://pokejungle.net/sprites/typeico/"&amp;lower(VLookup(V1187,Type!C:E, 3, 0)&amp;".png")),"")</f>
        <v/>
      </c>
      <c r="O1187" s="66"/>
      <c r="P1187" s="66"/>
      <c r="Q1187" s="49" t="str">
        <f>ifna(VLookup(V1187, Dex!F:K, 3, 0),"")</f>
        <v/>
      </c>
      <c r="R1187" s="49" t="str">
        <f>ifna(VLookup(V1187, Dex!F:K, 4, 0),"")</f>
        <v/>
      </c>
      <c r="S1187" s="50">
        <f>ifna(VLookup(V1187, Dex!F:K, 5, 0),"")</f>
        <v>114</v>
      </c>
      <c r="T1187" s="49" t="str">
        <f>ifna(VLookup(V1187, Dex!F:K, 6, 0),"")</f>
        <v>K196</v>
      </c>
      <c r="U1187" s="51" t="str">
        <f>ifna(VLookup(V1187, Dex!F:L, 7, 0),"")</f>
        <v/>
      </c>
      <c r="V1187" s="66" t="str">
        <f t="shared" si="1"/>
        <v>ursaluna</v>
      </c>
    </row>
    <row r="1188" ht="31.5" customHeight="1">
      <c r="A1188" s="52">
        <v>1187.0</v>
      </c>
      <c r="B1188" s="98">
        <v>2.0</v>
      </c>
      <c r="C1188" s="52">
        <v>13.0</v>
      </c>
      <c r="D1188" s="98">
        <v>15.0</v>
      </c>
      <c r="E1188" s="98">
        <v>3.0</v>
      </c>
      <c r="F1188" s="98">
        <v>3.0</v>
      </c>
      <c r="G1188" s="53" t="str">
        <f>ifna(VLookup(V1188,Shiny!B:C, 2, 0),"")</f>
        <v/>
      </c>
      <c r="H1188" s="54" t="s">
        <v>1101</v>
      </c>
      <c r="I1188" s="55">
        <v>901.0</v>
      </c>
      <c r="J1188" s="56">
        <f>IFNA(VLOOKUP(V1188,'Imported Index'!A:B,2,0),1)</f>
        <v>1</v>
      </c>
      <c r="K1188" s="58"/>
      <c r="L1188" s="57" t="s">
        <v>1102</v>
      </c>
      <c r="M1188" s="59" t="str">
        <f>ifna(IMAGE("https://pokejungle.net/sprites/typeico/"&amp;lower(VLookup(V1188,Type!C:E, 2, 0)&amp;".png")),"")</f>
        <v/>
      </c>
      <c r="N1188" s="59" t="str">
        <f>ifna(IMAGE("https://pokejungle.net/sprites/typeico/"&amp;lower(VLookup(V1188,Type!C:E, 3, 0)&amp;".png")),"")</f>
        <v/>
      </c>
      <c r="O1188" s="52">
        <v>-1.0</v>
      </c>
      <c r="P1188" s="60"/>
      <c r="Q1188" s="61" t="str">
        <f>ifna(VLookup(V1188, Dex!F:K, 3, 0),"")</f>
        <v/>
      </c>
      <c r="R1188" s="61" t="str">
        <f>ifna(VLookup(V1188, Dex!F:K, 4, 0),"")</f>
        <v/>
      </c>
      <c r="S1188" s="62" t="str">
        <f>ifna(VLookup(V1188, Dex!F:K, 5, 0),"")</f>
        <v/>
      </c>
      <c r="T1188" s="61" t="str">
        <f>ifna(VLookup(V1188, Dex!F:K, 6, 0),"")</f>
        <v>K196</v>
      </c>
      <c r="U1188" s="63" t="str">
        <f>ifna(VLookup(V1188, Dex!F:L, 7, 0),"")</f>
        <v/>
      </c>
      <c r="V1188" s="60" t="str">
        <f t="shared" si="1"/>
        <v>ursaluna-1</v>
      </c>
    </row>
    <row r="1189" ht="31.5" customHeight="1">
      <c r="A1189" s="42">
        <v>1188.0</v>
      </c>
      <c r="B1189" s="99">
        <v>2.0</v>
      </c>
      <c r="C1189" s="42">
        <v>13.0</v>
      </c>
      <c r="D1189" s="99">
        <v>16.0</v>
      </c>
      <c r="E1189" s="99">
        <v>3.0</v>
      </c>
      <c r="F1189" s="99">
        <v>4.0</v>
      </c>
      <c r="G1189" s="43" t="str">
        <f>ifna(VLookup(V1189,Shiny!B:C, 2, 0),"")</f>
        <v/>
      </c>
      <c r="H1189" s="64" t="s">
        <v>1103</v>
      </c>
      <c r="I1189" s="65">
        <v>902.0</v>
      </c>
      <c r="J1189" s="47">
        <f>IFNA(VLOOKUP(V1189,'Imported Index'!A:B,2,0),1)</f>
        <v>1</v>
      </c>
      <c r="K1189" s="44"/>
      <c r="L1189" s="44"/>
      <c r="M1189" s="48" t="str">
        <f>ifna(IMAGE("https://pokejungle.net/sprites/typeico/"&amp;lower(VLookup(V1189,Type!C:E, 2, 0)&amp;".png")),"")</f>
        <v/>
      </c>
      <c r="N1189" s="48" t="str">
        <f>ifna(IMAGE("https://pokejungle.net/sprites/typeico/"&amp;lower(VLookup(V1189,Type!C:E, 3, 0)&amp;".png")),"")</f>
        <v/>
      </c>
      <c r="O1189" s="66"/>
      <c r="P1189" s="66"/>
      <c r="Q1189" s="49" t="str">
        <f>ifna(VLookup(V1189, Dex!F:K, 3, 0),"")</f>
        <v/>
      </c>
      <c r="R1189" s="49" t="str">
        <f>ifna(VLookup(V1189, Dex!F:K, 4, 0),"")</f>
        <v/>
      </c>
      <c r="S1189" s="50">
        <f>ifna(VLookup(V1189, Dex!F:K, 5, 0),"")</f>
        <v>167</v>
      </c>
      <c r="T1189" s="49" t="str">
        <f>ifna(VLookup(V1189, Dex!F:K, 6, 0),"")</f>
        <v>K195</v>
      </c>
      <c r="U1189" s="51" t="str">
        <f>ifna(VLookup(V1189, Dex!F:L, 7, 0),"")</f>
        <v/>
      </c>
      <c r="V1189" s="66" t="str">
        <f t="shared" si="1"/>
        <v>basculegion</v>
      </c>
    </row>
    <row r="1190" ht="31.5" customHeight="1">
      <c r="A1190" s="52">
        <v>1189.0</v>
      </c>
      <c r="B1190" s="98">
        <v>2.0</v>
      </c>
      <c r="C1190" s="52">
        <v>13.0</v>
      </c>
      <c r="D1190" s="98">
        <v>17.0</v>
      </c>
      <c r="E1190" s="98">
        <v>3.0</v>
      </c>
      <c r="F1190" s="98">
        <v>5.0</v>
      </c>
      <c r="G1190" s="53" t="str">
        <f>ifna(VLookup(V1190,Shiny!B:C, 2, 0),"")</f>
        <v/>
      </c>
      <c r="H1190" s="54" t="s">
        <v>1103</v>
      </c>
      <c r="I1190" s="55">
        <v>902.0</v>
      </c>
      <c r="J1190" s="56">
        <f>IFNA(VLOOKUP(V1190,'Imported Index'!A:B,2,0),1)</f>
        <v>1</v>
      </c>
      <c r="K1190" s="58"/>
      <c r="L1190" s="58"/>
      <c r="M1190" s="59" t="str">
        <f>ifna(IMAGE("https://pokejungle.net/sprites/typeico/"&amp;lower(VLookup(V1190,Type!C:E, 2, 0)&amp;".png")),"")</f>
        <v/>
      </c>
      <c r="N1190" s="59" t="str">
        <f>ifna(IMAGE("https://pokejungle.net/sprites/typeico/"&amp;lower(VLookup(V1190,Type!C:E, 3, 0)&amp;".png")),"")</f>
        <v/>
      </c>
      <c r="O1190" s="60"/>
      <c r="P1190" s="52" t="s">
        <v>80</v>
      </c>
      <c r="Q1190" s="61" t="str">
        <f>ifna(VLookup(V1190, Dex!F:K, 3, 0),"")</f>
        <v/>
      </c>
      <c r="R1190" s="61" t="str">
        <f>ifna(VLookup(V1190, Dex!F:K, 4, 0),"")</f>
        <v/>
      </c>
      <c r="S1190" s="62">
        <f>ifna(VLookup(V1190, Dex!F:K, 5, 0),"")</f>
        <v>167</v>
      </c>
      <c r="T1190" s="61" t="str">
        <f>ifna(VLookup(V1190, Dex!F:K, 6, 0),"")</f>
        <v>K195</v>
      </c>
      <c r="U1190" s="63" t="str">
        <f>ifna(VLookup(V1190, Dex!F:L, 7, 0),"")</f>
        <v/>
      </c>
      <c r="V1190" s="60" t="str">
        <f t="shared" si="1"/>
        <v>basculegion-f</v>
      </c>
    </row>
    <row r="1191" ht="31.5" customHeight="1">
      <c r="A1191" s="42">
        <v>1190.0</v>
      </c>
      <c r="B1191" s="99">
        <v>2.0</v>
      </c>
      <c r="C1191" s="42">
        <v>13.0</v>
      </c>
      <c r="D1191" s="99">
        <v>18.0</v>
      </c>
      <c r="E1191" s="99">
        <v>3.0</v>
      </c>
      <c r="F1191" s="99">
        <v>6.0</v>
      </c>
      <c r="G1191" s="43" t="str">
        <f>ifna(VLookup(V1191,Shiny!B:C, 2, 0),"")</f>
        <v/>
      </c>
      <c r="H1191" s="64" t="s">
        <v>1104</v>
      </c>
      <c r="I1191" s="65">
        <v>903.0</v>
      </c>
      <c r="J1191" s="47">
        <f>IFNA(VLOOKUP(V1191,'Imported Index'!A:B,2,0),1)</f>
        <v>1</v>
      </c>
      <c r="K1191" s="44"/>
      <c r="L1191" s="44"/>
      <c r="M1191" s="48" t="str">
        <f>ifna(IMAGE("https://pokejungle.net/sprites/typeico/"&amp;lower(VLookup(V1191,Type!C:E, 2, 0)&amp;".png")),"")</f>
        <v/>
      </c>
      <c r="N1191" s="48" t="str">
        <f>ifna(IMAGE("https://pokejungle.net/sprites/typeico/"&amp;lower(VLookup(V1191,Type!C:E, 3, 0)&amp;".png")),"")</f>
        <v/>
      </c>
      <c r="O1191" s="66"/>
      <c r="P1191" s="66"/>
      <c r="Q1191" s="49" t="str">
        <f>ifna(VLookup(V1191, Dex!F:K, 3, 0),"")</f>
        <v/>
      </c>
      <c r="R1191" s="49" t="str">
        <f>ifna(VLookup(V1191, Dex!F:K, 4, 0),"")</f>
        <v/>
      </c>
      <c r="S1191" s="50">
        <f>ifna(VLookup(V1191, Dex!F:K, 5, 0),"")</f>
        <v>203</v>
      </c>
      <c r="T1191" s="49" t="str">
        <f>ifna(VLookup(V1191, Dex!F:K, 6, 0),"")</f>
        <v/>
      </c>
      <c r="U1191" s="51" t="str">
        <f>ifna(VLookup(V1191, Dex!F:L, 7, 0),"")</f>
        <v/>
      </c>
      <c r="V1191" s="66" t="str">
        <f t="shared" si="1"/>
        <v>sneasler</v>
      </c>
    </row>
    <row r="1192" ht="31.5" customHeight="1">
      <c r="A1192" s="52">
        <v>1191.0</v>
      </c>
      <c r="B1192" s="98">
        <v>2.0</v>
      </c>
      <c r="C1192" s="52">
        <v>13.0</v>
      </c>
      <c r="D1192" s="98">
        <v>19.0</v>
      </c>
      <c r="E1192" s="98">
        <v>4.0</v>
      </c>
      <c r="F1192" s="98">
        <v>1.0</v>
      </c>
      <c r="G1192" s="53" t="str">
        <f>ifna(VLookup(V1192,Shiny!B:C, 2, 0),"")</f>
        <v/>
      </c>
      <c r="H1192" s="54" t="s">
        <v>1105</v>
      </c>
      <c r="I1192" s="55">
        <v>904.0</v>
      </c>
      <c r="J1192" s="56">
        <f>IFNA(VLOOKUP(V1192,'Imported Index'!A:B,2,0),1)</f>
        <v>1</v>
      </c>
      <c r="K1192" s="58"/>
      <c r="L1192" s="58"/>
      <c r="M1192" s="59" t="str">
        <f>ifna(IMAGE("https://pokejungle.net/sprites/typeico/"&amp;lower(VLookup(V1192,Type!C:E, 2, 0)&amp;".png")),"")</f>
        <v/>
      </c>
      <c r="N1192" s="59" t="str">
        <f>ifna(IMAGE("https://pokejungle.net/sprites/typeico/"&amp;lower(VLookup(V1192,Type!C:E, 3, 0)&amp;".png")),"")</f>
        <v/>
      </c>
      <c r="O1192" s="60"/>
      <c r="P1192" s="60"/>
      <c r="Q1192" s="61" t="str">
        <f>ifna(VLookup(V1192, Dex!F:K, 3, 0),"")</f>
        <v/>
      </c>
      <c r="R1192" s="61" t="str">
        <f>ifna(VLookup(V1192, Dex!F:K, 4, 0),"")</f>
        <v/>
      </c>
      <c r="S1192" s="62">
        <f>ifna(VLookup(V1192, Dex!F:K, 5, 0),"")</f>
        <v>85</v>
      </c>
      <c r="T1192" s="61" t="str">
        <f>ifna(VLookup(V1192, Dex!F:K, 6, 0),"")</f>
        <v>B147</v>
      </c>
      <c r="U1192" s="63" t="str">
        <f>ifna(VLookup(V1192, Dex!F:L, 7, 0),"")</f>
        <v>H038</v>
      </c>
      <c r="V1192" s="60" t="str">
        <f t="shared" si="1"/>
        <v>overqwil</v>
      </c>
    </row>
    <row r="1193" ht="31.5" customHeight="1">
      <c r="A1193" s="42">
        <v>1192.0</v>
      </c>
      <c r="B1193" s="99">
        <v>2.0</v>
      </c>
      <c r="C1193" s="42">
        <v>13.0</v>
      </c>
      <c r="D1193" s="99">
        <v>20.0</v>
      </c>
      <c r="E1193" s="99">
        <v>4.0</v>
      </c>
      <c r="F1193" s="99">
        <v>2.0</v>
      </c>
      <c r="G1193" s="43" t="str">
        <f>ifna(VLookup(V1193,Shiny!B:C, 2, 0),"")</f>
        <v/>
      </c>
      <c r="H1193" s="64" t="s">
        <v>1106</v>
      </c>
      <c r="I1193" s="65">
        <v>905.0</v>
      </c>
      <c r="J1193" s="47">
        <f>IFNA(VLOOKUP(V1193,'Imported Index'!A:B,2,0),1)</f>
        <v>1</v>
      </c>
      <c r="K1193" s="44"/>
      <c r="L1193" s="44" t="s">
        <v>777</v>
      </c>
      <c r="M1193" s="48" t="str">
        <f>ifna(IMAGE("https://pokejungle.net/sprites/typeico/"&amp;lower(VLookup(V1193,Type!C:E, 2, 0)&amp;".png")),"")</f>
        <v/>
      </c>
      <c r="N1193" s="48" t="str">
        <f>ifna(IMAGE("https://pokejungle.net/sprites/typeico/"&amp;lower(VLookup(V1193,Type!C:E, 3, 0)&amp;".png")),"")</f>
        <v/>
      </c>
      <c r="O1193" s="66"/>
      <c r="P1193" s="66"/>
      <c r="Q1193" s="49" t="str">
        <f>ifna(VLookup(V1193, Dex!F:K, 3, 0),"")</f>
        <v/>
      </c>
      <c r="R1193" s="49" t="str">
        <f>ifna(VLookup(V1193, Dex!F:K, 4, 0),"")</f>
        <v/>
      </c>
      <c r="S1193" s="50">
        <f>ifna(VLookup(V1193, Dex!F:K, 5, 0),"")</f>
        <v>234</v>
      </c>
      <c r="T1193" s="49" t="str">
        <f>ifna(VLookup(V1193, Dex!F:K, 6, 0),"")</f>
        <v/>
      </c>
      <c r="U1193" s="51" t="str">
        <f>ifna(VLookup(V1193, Dex!F:L, 7, 0),"")</f>
        <v/>
      </c>
      <c r="V1193" s="66" t="str">
        <f t="shared" si="1"/>
        <v>enamorus</v>
      </c>
    </row>
    <row r="1194" ht="31.5" customHeight="1">
      <c r="A1194" s="52">
        <v>1193.0</v>
      </c>
      <c r="B1194" s="98">
        <v>2.0</v>
      </c>
      <c r="C1194" s="52">
        <v>13.0</v>
      </c>
      <c r="D1194" s="98">
        <v>20.0</v>
      </c>
      <c r="E1194" s="98">
        <v>4.0</v>
      </c>
      <c r="F1194" s="52">
        <v>3.0</v>
      </c>
      <c r="G1194" s="53" t="str">
        <f>ifna(VLookup(V1194,Shiny!B:C, 2, 0),"")</f>
        <v/>
      </c>
      <c r="H1194" s="54" t="s">
        <v>1106</v>
      </c>
      <c r="I1194" s="55">
        <v>905.0</v>
      </c>
      <c r="J1194" s="56">
        <f>IFNA(VLOOKUP(V1194,'Imported Index'!A:B,2,0),1)</f>
        <v>1</v>
      </c>
      <c r="K1194" s="58"/>
      <c r="L1194" s="58" t="s">
        <v>778</v>
      </c>
      <c r="M1194" s="59" t="str">
        <f>ifna(IMAGE("https://pokejungle.net/sprites/typeico/"&amp;lower(VLookup(V1194,Type!C:E, 2, 0)&amp;".png")),"")</f>
        <v/>
      </c>
      <c r="N1194" s="59" t="str">
        <f>ifna(IMAGE("https://pokejungle.net/sprites/typeico/"&amp;lower(VLookup(V1194,Type!C:E, 3, 0)&amp;".png")),"")</f>
        <v/>
      </c>
      <c r="O1194" s="52">
        <v>-1.0</v>
      </c>
      <c r="P1194" s="60"/>
      <c r="Q1194" s="61" t="str">
        <f>ifna(VLookup(V1194, Dex!F:K, 3, 0),"")</f>
        <v/>
      </c>
      <c r="R1194" s="61" t="str">
        <f>ifna(VLookup(V1194, Dex!F:K, 4, 0),"")</f>
        <v/>
      </c>
      <c r="S1194" s="62">
        <f>ifna(VLookup(V1194, Dex!F:K, 5, 0),"")</f>
        <v>234</v>
      </c>
      <c r="T1194" s="61" t="str">
        <f>ifna(VLookup(V1194, Dex!F:K, 6, 0),"")</f>
        <v/>
      </c>
      <c r="U1194" s="63" t="str">
        <f>ifna(VLookup(V1194, Dex!F:L, 7, 0),"")</f>
        <v/>
      </c>
      <c r="V1194" s="60" t="str">
        <f t="shared" si="1"/>
        <v>enamorus-1</v>
      </c>
    </row>
    <row r="1195" ht="31.5" customHeight="1">
      <c r="A1195" s="42">
        <f>A1194+1</f>
        <v>1194</v>
      </c>
      <c r="B1195" s="78"/>
      <c r="C1195" s="78"/>
      <c r="D1195" s="78"/>
      <c r="E1195" s="78"/>
      <c r="F1195" s="78"/>
      <c r="G1195" s="43" t="str">
        <f>ifna(VLookup(V1195,Shiny!B:C, 2, 0),"")</f>
        <v/>
      </c>
      <c r="H1195" s="79" t="s">
        <v>236</v>
      </c>
      <c r="I1195" s="80"/>
      <c r="J1195" s="81"/>
      <c r="K1195" s="81"/>
      <c r="L1195" s="82"/>
      <c r="M1195" s="82"/>
      <c r="N1195" s="82"/>
      <c r="O1195" s="82"/>
      <c r="P1195" s="82"/>
      <c r="Q1195" s="82"/>
      <c r="R1195" s="49" t="str">
        <f>ifna(VLookup(V1195, Dex!F:K, 4, 0),"")</f>
        <v/>
      </c>
      <c r="S1195" s="50" t="str">
        <f>ifna(VLookup(V1195, Dex!F:K, 5, 0),"")</f>
        <v/>
      </c>
      <c r="T1195" s="49" t="str">
        <f>ifna(VLookup(V1195, Dex!F:K, 6, 0),"")</f>
        <v/>
      </c>
      <c r="U1195" s="51" t="str">
        <f>ifna(VLookup(V1195, Dex!F:L, 7, 0),"")</f>
        <v/>
      </c>
      <c r="V1195" s="66" t="str">
        <f t="shared" si="1"/>
        <v>gen</v>
      </c>
    </row>
    <row r="1196" ht="31.5" customHeight="1">
      <c r="A1196" s="52">
        <v>1194.0</v>
      </c>
      <c r="B1196" s="52">
        <v>2.0</v>
      </c>
      <c r="C1196" s="52">
        <v>14.0</v>
      </c>
      <c r="D1196" s="52">
        <v>1.0</v>
      </c>
      <c r="E1196" s="52">
        <v>1.0</v>
      </c>
      <c r="F1196" s="52">
        <v>1.0</v>
      </c>
      <c r="G1196" s="53" t="str">
        <f>ifna(VLookup(V1196,Shiny!B:C, 2, 0),"")</f>
        <v/>
      </c>
      <c r="H1196" s="100" t="s">
        <v>1107</v>
      </c>
      <c r="I1196" s="96">
        <v>906.0</v>
      </c>
      <c r="J1196" s="56">
        <f>IFNA(VLOOKUP(V1196,'Imported Index'!A:B,2,0),1)</f>
        <v>1</v>
      </c>
      <c r="K1196" s="68"/>
      <c r="L1196" s="58"/>
      <c r="M1196" s="59" t="str">
        <f>ifna(IMAGE("https://pokejungle.net/sprites/typeico/"&amp;lower(VLookup(V1196,Type!C:E, 2, 0)&amp;".png")),"")</f>
        <v/>
      </c>
      <c r="N1196" s="59" t="str">
        <f>ifna(IMAGE("https://pokejungle.net/sprites/typeico/"&amp;lower(VLookup(V1196,Type!C:E, 3, 0)&amp;".png")),"")</f>
        <v/>
      </c>
      <c r="O1196" s="60"/>
      <c r="P1196" s="60"/>
      <c r="Q1196" s="61" t="str">
        <f>ifna(VLookup(V1196, Dex!F:K, 3, 0),"")</f>
        <v/>
      </c>
      <c r="R1196" s="61" t="str">
        <f>ifna(VLookup(V1196, Dex!F:K, 4, 0),"")</f>
        <v/>
      </c>
      <c r="S1196" s="62" t="str">
        <f>ifna(VLookup(V1196, Dex!F:K, 5, 0),"")</f>
        <v/>
      </c>
      <c r="T1196" s="61" t="str">
        <f>ifna(VLookup(V1196, Dex!F:K, 6, 0),"")</f>
        <v>P001</v>
      </c>
      <c r="U1196" s="63" t="str">
        <f>ifna(VLookup(V1196, Dex!F:L, 7, 0),"")</f>
        <v/>
      </c>
      <c r="V1196" s="60" t="str">
        <f t="shared" si="1"/>
        <v>sprigatito</v>
      </c>
    </row>
    <row r="1197" ht="31.5" customHeight="1">
      <c r="A1197" s="42">
        <v>1195.0</v>
      </c>
      <c r="B1197" s="42">
        <v>2.0</v>
      </c>
      <c r="C1197" s="42">
        <v>14.0</v>
      </c>
      <c r="D1197" s="42">
        <v>2.0</v>
      </c>
      <c r="E1197" s="42">
        <v>1.0</v>
      </c>
      <c r="F1197" s="42">
        <v>2.0</v>
      </c>
      <c r="G1197" s="43" t="str">
        <f>ifna(VLookup(V1197,Shiny!B:C, 2, 0),"")</f>
        <v/>
      </c>
      <c r="H1197" s="101" t="s">
        <v>1108</v>
      </c>
      <c r="I1197" s="102">
        <v>907.0</v>
      </c>
      <c r="J1197" s="47">
        <f>IFNA(VLOOKUP(V1197,'Imported Index'!A:B,2,0),1)</f>
        <v>1</v>
      </c>
      <c r="K1197" s="69"/>
      <c r="L1197" s="44"/>
      <c r="M1197" s="48" t="str">
        <f>ifna(IMAGE("https://pokejungle.net/sprites/typeico/"&amp;lower(VLookup(V1197,Type!C:E, 2, 0)&amp;".png")),"")</f>
        <v/>
      </c>
      <c r="N1197" s="48" t="str">
        <f>ifna(IMAGE("https://pokejungle.net/sprites/typeico/"&amp;lower(VLookup(V1197,Type!C:E, 3, 0)&amp;".png")),"")</f>
        <v/>
      </c>
      <c r="O1197" s="66"/>
      <c r="P1197" s="66"/>
      <c r="Q1197" s="49" t="str">
        <f>ifna(VLookup(V1197, Dex!F:K, 3, 0),"")</f>
        <v/>
      </c>
      <c r="R1197" s="49" t="str">
        <f>ifna(VLookup(V1197, Dex!F:K, 4, 0),"")</f>
        <v/>
      </c>
      <c r="S1197" s="50" t="str">
        <f>ifna(VLookup(V1197, Dex!F:K, 5, 0),"")</f>
        <v/>
      </c>
      <c r="T1197" s="49" t="str">
        <f>ifna(VLookup(V1197, Dex!F:K, 6, 0),"")</f>
        <v>P002</v>
      </c>
      <c r="U1197" s="51" t="str">
        <f>ifna(VLookup(V1197, Dex!F:L, 7, 0),"")</f>
        <v/>
      </c>
      <c r="V1197" s="66" t="str">
        <f t="shared" si="1"/>
        <v>floragato</v>
      </c>
    </row>
    <row r="1198" ht="31.5" customHeight="1">
      <c r="A1198" s="52">
        <v>1196.0</v>
      </c>
      <c r="B1198" s="52">
        <v>2.0</v>
      </c>
      <c r="C1198" s="52">
        <v>14.0</v>
      </c>
      <c r="D1198" s="52">
        <v>3.0</v>
      </c>
      <c r="E1198" s="52">
        <v>1.0</v>
      </c>
      <c r="F1198" s="52">
        <v>3.0</v>
      </c>
      <c r="G1198" s="53" t="str">
        <f>ifna(VLookup(V1198,Shiny!B:C, 2, 0),"")</f>
        <v/>
      </c>
      <c r="H1198" s="100" t="s">
        <v>1109</v>
      </c>
      <c r="I1198" s="96">
        <v>908.0</v>
      </c>
      <c r="J1198" s="56">
        <f>IFNA(VLOOKUP(V1198,'Imported Index'!A:B,2,0),1)</f>
        <v>1</v>
      </c>
      <c r="K1198" s="68"/>
      <c r="L1198" s="58"/>
      <c r="M1198" s="59" t="str">
        <f>ifna(IMAGE("https://pokejungle.net/sprites/typeico/"&amp;lower(VLookup(V1198,Type!C:E, 2, 0)&amp;".png")),"")</f>
        <v/>
      </c>
      <c r="N1198" s="59" t="str">
        <f>ifna(IMAGE("https://pokejungle.net/sprites/typeico/"&amp;lower(VLookup(V1198,Type!C:E, 3, 0)&amp;".png")),"")</f>
        <v/>
      </c>
      <c r="O1198" s="60"/>
      <c r="P1198" s="60"/>
      <c r="Q1198" s="61" t="str">
        <f>ifna(VLookup(V1198, Dex!F:K, 3, 0),"")</f>
        <v/>
      </c>
      <c r="R1198" s="61" t="str">
        <f>ifna(VLookup(V1198, Dex!F:K, 4, 0),"")</f>
        <v/>
      </c>
      <c r="S1198" s="62" t="str">
        <f>ifna(VLookup(V1198, Dex!F:K, 5, 0),"")</f>
        <v/>
      </c>
      <c r="T1198" s="61" t="str">
        <f>ifna(VLookup(V1198, Dex!F:K, 6, 0),"")</f>
        <v>P003</v>
      </c>
      <c r="U1198" s="63" t="str">
        <f>ifna(VLookup(V1198, Dex!F:L, 7, 0),"")</f>
        <v/>
      </c>
      <c r="V1198" s="60" t="str">
        <f t="shared" si="1"/>
        <v>meowscarada</v>
      </c>
    </row>
    <row r="1199" ht="31.5" customHeight="1">
      <c r="A1199" s="42">
        <v>1197.0</v>
      </c>
      <c r="B1199" s="42">
        <v>2.0</v>
      </c>
      <c r="C1199" s="42">
        <v>14.0</v>
      </c>
      <c r="D1199" s="42">
        <v>4.0</v>
      </c>
      <c r="E1199" s="42">
        <v>1.0</v>
      </c>
      <c r="F1199" s="42">
        <v>4.0</v>
      </c>
      <c r="G1199" s="43" t="str">
        <f>ifna(VLookup(V1199,Shiny!B:C, 2, 0),"")</f>
        <v/>
      </c>
      <c r="H1199" s="101" t="s">
        <v>1110</v>
      </c>
      <c r="I1199" s="102">
        <v>909.0</v>
      </c>
      <c r="J1199" s="47">
        <f>IFNA(VLOOKUP(V1199,'Imported Index'!A:B,2,0),1)</f>
        <v>1</v>
      </c>
      <c r="K1199" s="69"/>
      <c r="L1199" s="44"/>
      <c r="M1199" s="48" t="str">
        <f>ifna(IMAGE("https://pokejungle.net/sprites/typeico/"&amp;lower(VLookup(V1199,Type!C:E, 2, 0)&amp;".png")),"")</f>
        <v/>
      </c>
      <c r="N1199" s="48" t="str">
        <f>ifna(IMAGE("https://pokejungle.net/sprites/typeico/"&amp;lower(VLookup(V1199,Type!C:E, 3, 0)&amp;".png")),"")</f>
        <v/>
      </c>
      <c r="O1199" s="66"/>
      <c r="P1199" s="66"/>
      <c r="Q1199" s="49" t="str">
        <f>ifna(VLookup(V1199, Dex!F:K, 3, 0),"")</f>
        <v/>
      </c>
      <c r="R1199" s="49" t="str">
        <f>ifna(VLookup(V1199, Dex!F:K, 4, 0),"")</f>
        <v/>
      </c>
      <c r="S1199" s="50" t="str">
        <f>ifna(VLookup(V1199, Dex!F:K, 5, 0),"")</f>
        <v/>
      </c>
      <c r="T1199" s="49" t="str">
        <f>ifna(VLookup(V1199, Dex!F:K, 6, 0),"")</f>
        <v>P004</v>
      </c>
      <c r="U1199" s="51" t="str">
        <f>ifna(VLookup(V1199, Dex!F:L, 7, 0),"")</f>
        <v/>
      </c>
      <c r="V1199" s="66" t="str">
        <f t="shared" si="1"/>
        <v>fuecoco</v>
      </c>
    </row>
    <row r="1200" ht="31.5" customHeight="1">
      <c r="A1200" s="52">
        <v>1198.0</v>
      </c>
      <c r="B1200" s="52">
        <v>2.0</v>
      </c>
      <c r="C1200" s="52">
        <v>14.0</v>
      </c>
      <c r="D1200" s="52">
        <v>5.0</v>
      </c>
      <c r="E1200" s="52">
        <v>1.0</v>
      </c>
      <c r="F1200" s="52">
        <v>5.0</v>
      </c>
      <c r="G1200" s="53" t="str">
        <f>ifna(VLookup(V1200,Shiny!B:C, 2, 0),"")</f>
        <v/>
      </c>
      <c r="H1200" s="100" t="s">
        <v>1111</v>
      </c>
      <c r="I1200" s="96">
        <v>910.0</v>
      </c>
      <c r="J1200" s="56">
        <f>IFNA(VLOOKUP(V1200,'Imported Index'!A:B,2,0),1)</f>
        <v>1</v>
      </c>
      <c r="K1200" s="68"/>
      <c r="L1200" s="58"/>
      <c r="M1200" s="59" t="str">
        <f>ifna(IMAGE("https://pokejungle.net/sprites/typeico/"&amp;lower(VLookup(V1200,Type!C:E, 2, 0)&amp;".png")),"")</f>
        <v/>
      </c>
      <c r="N1200" s="59" t="str">
        <f>ifna(IMAGE("https://pokejungle.net/sprites/typeico/"&amp;lower(VLookup(V1200,Type!C:E, 3, 0)&amp;".png")),"")</f>
        <v/>
      </c>
      <c r="O1200" s="60"/>
      <c r="P1200" s="60"/>
      <c r="Q1200" s="61" t="str">
        <f>ifna(VLookup(V1200, Dex!F:K, 3, 0),"")</f>
        <v/>
      </c>
      <c r="R1200" s="61" t="str">
        <f>ifna(VLookup(V1200, Dex!F:K, 4, 0),"")</f>
        <v/>
      </c>
      <c r="S1200" s="62" t="str">
        <f>ifna(VLookup(V1200, Dex!F:K, 5, 0),"")</f>
        <v/>
      </c>
      <c r="T1200" s="61" t="str">
        <f>ifna(VLookup(V1200, Dex!F:K, 6, 0),"")</f>
        <v>P005</v>
      </c>
      <c r="U1200" s="63" t="str">
        <f>ifna(VLookup(V1200, Dex!F:L, 7, 0),"")</f>
        <v/>
      </c>
      <c r="V1200" s="60" t="str">
        <f t="shared" si="1"/>
        <v>crocalor</v>
      </c>
    </row>
    <row r="1201" ht="31.5" customHeight="1">
      <c r="A1201" s="42">
        <v>1199.0</v>
      </c>
      <c r="B1201" s="42">
        <v>2.0</v>
      </c>
      <c r="C1201" s="42">
        <v>14.0</v>
      </c>
      <c r="D1201" s="42">
        <v>6.0</v>
      </c>
      <c r="E1201" s="42">
        <v>1.0</v>
      </c>
      <c r="F1201" s="42">
        <v>6.0</v>
      </c>
      <c r="G1201" s="43" t="str">
        <f>ifna(VLookup(V1201,Shiny!B:C, 2, 0),"")</f>
        <v/>
      </c>
      <c r="H1201" s="101" t="s">
        <v>1112</v>
      </c>
      <c r="I1201" s="102">
        <v>911.0</v>
      </c>
      <c r="J1201" s="47">
        <f>IFNA(VLOOKUP(V1201,'Imported Index'!A:B,2,0),1)</f>
        <v>1</v>
      </c>
      <c r="K1201" s="69"/>
      <c r="L1201" s="44"/>
      <c r="M1201" s="48" t="str">
        <f>ifna(IMAGE("https://pokejungle.net/sprites/typeico/"&amp;lower(VLookup(V1201,Type!C:E, 2, 0)&amp;".png")),"")</f>
        <v/>
      </c>
      <c r="N1201" s="48" t="str">
        <f>ifna(IMAGE("https://pokejungle.net/sprites/typeico/"&amp;lower(VLookup(V1201,Type!C:E, 3, 0)&amp;".png")),"")</f>
        <v/>
      </c>
      <c r="O1201" s="66"/>
      <c r="P1201" s="66"/>
      <c r="Q1201" s="49" t="str">
        <f>ifna(VLookup(V1201, Dex!F:K, 3, 0),"")</f>
        <v/>
      </c>
      <c r="R1201" s="49" t="str">
        <f>ifna(VLookup(V1201, Dex!F:K, 4, 0),"")</f>
        <v/>
      </c>
      <c r="S1201" s="50" t="str">
        <f>ifna(VLookup(V1201, Dex!F:K, 5, 0),"")</f>
        <v/>
      </c>
      <c r="T1201" s="49" t="str">
        <f>ifna(VLookup(V1201, Dex!F:K, 6, 0),"")</f>
        <v>P006</v>
      </c>
      <c r="U1201" s="51" t="str">
        <f>ifna(VLookup(V1201, Dex!F:L, 7, 0),"")</f>
        <v/>
      </c>
      <c r="V1201" s="66" t="str">
        <f t="shared" si="1"/>
        <v>skeledirge</v>
      </c>
    </row>
    <row r="1202" ht="31.5" customHeight="1">
      <c r="A1202" s="52">
        <v>1200.0</v>
      </c>
      <c r="B1202" s="52">
        <v>2.0</v>
      </c>
      <c r="C1202" s="52">
        <v>14.0</v>
      </c>
      <c r="D1202" s="52">
        <v>7.0</v>
      </c>
      <c r="E1202" s="52">
        <v>2.0</v>
      </c>
      <c r="F1202" s="52">
        <v>1.0</v>
      </c>
      <c r="G1202" s="53" t="str">
        <f>ifna(VLookup(V1202,Shiny!B:C, 2, 0),"")</f>
        <v/>
      </c>
      <c r="H1202" s="100" t="s">
        <v>1113</v>
      </c>
      <c r="I1202" s="96">
        <v>912.0</v>
      </c>
      <c r="J1202" s="56">
        <f>IFNA(VLOOKUP(V1202,'Imported Index'!A:B,2,0),1)</f>
        <v>1</v>
      </c>
      <c r="K1202" s="68"/>
      <c r="L1202" s="58"/>
      <c r="M1202" s="59" t="str">
        <f>ifna(IMAGE("https://pokejungle.net/sprites/typeico/"&amp;lower(VLookup(V1202,Type!C:E, 2, 0)&amp;".png")),"")</f>
        <v/>
      </c>
      <c r="N1202" s="59" t="str">
        <f>ifna(IMAGE("https://pokejungle.net/sprites/typeico/"&amp;lower(VLookup(V1202,Type!C:E, 3, 0)&amp;".png")),"")</f>
        <v/>
      </c>
      <c r="O1202" s="60"/>
      <c r="P1202" s="60"/>
      <c r="Q1202" s="61" t="str">
        <f>ifna(VLookup(V1202, Dex!F:K, 3, 0),"")</f>
        <v/>
      </c>
      <c r="R1202" s="61" t="str">
        <f>ifna(VLookup(V1202, Dex!F:K, 4, 0),"")</f>
        <v/>
      </c>
      <c r="S1202" s="62" t="str">
        <f>ifna(VLookup(V1202, Dex!F:K, 5, 0),"")</f>
        <v/>
      </c>
      <c r="T1202" s="61" t="str">
        <f>ifna(VLookup(V1202, Dex!F:K, 6, 0),"")</f>
        <v>P007</v>
      </c>
      <c r="U1202" s="63" t="str">
        <f>ifna(VLookup(V1202, Dex!F:L, 7, 0),"")</f>
        <v/>
      </c>
      <c r="V1202" s="60" t="str">
        <f t="shared" si="1"/>
        <v>quaxly</v>
      </c>
    </row>
    <row r="1203" ht="31.5" customHeight="1">
      <c r="A1203" s="42">
        <v>1201.0</v>
      </c>
      <c r="B1203" s="42">
        <v>2.0</v>
      </c>
      <c r="C1203" s="42">
        <v>14.0</v>
      </c>
      <c r="D1203" s="42">
        <v>8.0</v>
      </c>
      <c r="E1203" s="42">
        <v>2.0</v>
      </c>
      <c r="F1203" s="42">
        <v>2.0</v>
      </c>
      <c r="G1203" s="43" t="str">
        <f>ifna(VLookup(V1203,Shiny!B:C, 2, 0),"")</f>
        <v/>
      </c>
      <c r="H1203" s="101" t="s">
        <v>1114</v>
      </c>
      <c r="I1203" s="102">
        <v>913.0</v>
      </c>
      <c r="J1203" s="47">
        <f>IFNA(VLOOKUP(V1203,'Imported Index'!A:B,2,0),1)</f>
        <v>1</v>
      </c>
      <c r="K1203" s="69"/>
      <c r="L1203" s="44"/>
      <c r="M1203" s="48" t="str">
        <f>ifna(IMAGE("https://pokejungle.net/sprites/typeico/"&amp;lower(VLookup(V1203,Type!C:E, 2, 0)&amp;".png")),"")</f>
        <v/>
      </c>
      <c r="N1203" s="48" t="str">
        <f>ifna(IMAGE("https://pokejungle.net/sprites/typeico/"&amp;lower(VLookup(V1203,Type!C:E, 3, 0)&amp;".png")),"")</f>
        <v/>
      </c>
      <c r="O1203" s="66"/>
      <c r="P1203" s="66"/>
      <c r="Q1203" s="49" t="str">
        <f>ifna(VLookup(V1203, Dex!F:K, 3, 0),"")</f>
        <v/>
      </c>
      <c r="R1203" s="49" t="str">
        <f>ifna(VLookup(V1203, Dex!F:K, 4, 0),"")</f>
        <v/>
      </c>
      <c r="S1203" s="50" t="str">
        <f>ifna(VLookup(V1203, Dex!F:K, 5, 0),"")</f>
        <v/>
      </c>
      <c r="T1203" s="49" t="str">
        <f>ifna(VLookup(V1203, Dex!F:K, 6, 0),"")</f>
        <v>P008</v>
      </c>
      <c r="U1203" s="51" t="str">
        <f>ifna(VLookup(V1203, Dex!F:L, 7, 0),"")</f>
        <v/>
      </c>
      <c r="V1203" s="66" t="str">
        <f t="shared" si="1"/>
        <v>quaxwell</v>
      </c>
    </row>
    <row r="1204" ht="31.5" customHeight="1">
      <c r="A1204" s="52">
        <v>1202.0</v>
      </c>
      <c r="B1204" s="52">
        <v>2.0</v>
      </c>
      <c r="C1204" s="52">
        <v>14.0</v>
      </c>
      <c r="D1204" s="52">
        <v>9.0</v>
      </c>
      <c r="E1204" s="52">
        <v>2.0</v>
      </c>
      <c r="F1204" s="52">
        <v>3.0</v>
      </c>
      <c r="G1204" s="53" t="str">
        <f>ifna(VLookup(V1204,Shiny!B:C, 2, 0),"")</f>
        <v/>
      </c>
      <c r="H1204" s="100" t="s">
        <v>1115</v>
      </c>
      <c r="I1204" s="96">
        <v>914.0</v>
      </c>
      <c r="J1204" s="56">
        <f>IFNA(VLOOKUP(V1204,'Imported Index'!A:B,2,0),1)</f>
        <v>1</v>
      </c>
      <c r="K1204" s="68"/>
      <c r="L1204" s="58"/>
      <c r="M1204" s="59" t="str">
        <f>ifna(IMAGE("https://pokejungle.net/sprites/typeico/"&amp;lower(VLookup(V1204,Type!C:E, 2, 0)&amp;".png")),"")</f>
        <v/>
      </c>
      <c r="N1204" s="59" t="str">
        <f>ifna(IMAGE("https://pokejungle.net/sprites/typeico/"&amp;lower(VLookup(V1204,Type!C:E, 3, 0)&amp;".png")),"")</f>
        <v/>
      </c>
      <c r="O1204" s="60"/>
      <c r="P1204" s="60"/>
      <c r="Q1204" s="61" t="str">
        <f>ifna(VLookup(V1204, Dex!F:K, 3, 0),"")</f>
        <v/>
      </c>
      <c r="R1204" s="61" t="str">
        <f>ifna(VLookup(V1204, Dex!F:K, 4, 0),"")</f>
        <v/>
      </c>
      <c r="S1204" s="62" t="str">
        <f>ifna(VLookup(V1204, Dex!F:K, 5, 0),"")</f>
        <v/>
      </c>
      <c r="T1204" s="61" t="str">
        <f>ifna(VLookup(V1204, Dex!F:K, 6, 0),"")</f>
        <v>P009</v>
      </c>
      <c r="U1204" s="63" t="str">
        <f>ifna(VLookup(V1204, Dex!F:L, 7, 0),"")</f>
        <v/>
      </c>
      <c r="V1204" s="60" t="str">
        <f t="shared" si="1"/>
        <v>quaquaval</v>
      </c>
    </row>
    <row r="1205" ht="31.5" customHeight="1">
      <c r="A1205" s="42">
        <v>1203.0</v>
      </c>
      <c r="B1205" s="42">
        <v>2.0</v>
      </c>
      <c r="C1205" s="42">
        <v>14.0</v>
      </c>
      <c r="D1205" s="42">
        <v>10.0</v>
      </c>
      <c r="E1205" s="42">
        <v>2.0</v>
      </c>
      <c r="F1205" s="42">
        <v>4.0</v>
      </c>
      <c r="G1205" s="43" t="str">
        <f>ifna(VLookup(V1205,Shiny!B:C, 2, 0),"")</f>
        <v/>
      </c>
      <c r="H1205" s="101" t="s">
        <v>1116</v>
      </c>
      <c r="I1205" s="102">
        <v>915.0</v>
      </c>
      <c r="J1205" s="47">
        <f>IFNA(VLOOKUP(V1205,'Imported Index'!A:B,2,0),1)</f>
        <v>1</v>
      </c>
      <c r="K1205" s="69"/>
      <c r="L1205" s="44"/>
      <c r="M1205" s="48" t="str">
        <f>ifna(IMAGE("https://pokejungle.net/sprites/typeico/"&amp;lower(VLookup(V1205,Type!C:E, 2, 0)&amp;".png")),"")</f>
        <v/>
      </c>
      <c r="N1205" s="48" t="str">
        <f>ifna(IMAGE("https://pokejungle.net/sprites/typeico/"&amp;lower(VLookup(V1205,Type!C:E, 3, 0)&amp;".png")),"")</f>
        <v/>
      </c>
      <c r="O1205" s="66"/>
      <c r="P1205" s="66"/>
      <c r="Q1205" s="49" t="str">
        <f>ifna(VLookup(V1205, Dex!F:K, 3, 0),"")</f>
        <v/>
      </c>
      <c r="R1205" s="49" t="str">
        <f>ifna(VLookup(V1205, Dex!F:K, 4, 0),"")</f>
        <v/>
      </c>
      <c r="S1205" s="50" t="str">
        <f>ifna(VLookup(V1205, Dex!F:K, 5, 0),"")</f>
        <v/>
      </c>
      <c r="T1205" s="49" t="str">
        <f>ifna(VLookup(V1205, Dex!F:K, 6, 0),"")</f>
        <v>P010</v>
      </c>
      <c r="U1205" s="51" t="str">
        <f>ifna(VLookup(V1205, Dex!F:L, 7, 0),"")</f>
        <v/>
      </c>
      <c r="V1205" s="66" t="str">
        <f t="shared" si="1"/>
        <v>lechonk</v>
      </c>
    </row>
    <row r="1206" ht="31.5" customHeight="1">
      <c r="A1206" s="52">
        <v>1204.0</v>
      </c>
      <c r="B1206" s="52">
        <v>2.0</v>
      </c>
      <c r="C1206" s="52">
        <v>14.0</v>
      </c>
      <c r="D1206" s="52">
        <v>11.0</v>
      </c>
      <c r="E1206" s="52">
        <v>2.0</v>
      </c>
      <c r="F1206" s="52">
        <v>5.0</v>
      </c>
      <c r="G1206" s="53" t="str">
        <f>ifna(VLookup(V1206,Shiny!B:C, 2, 0),"")</f>
        <v/>
      </c>
      <c r="H1206" s="103" t="s">
        <v>1117</v>
      </c>
      <c r="I1206" s="96">
        <v>916.0</v>
      </c>
      <c r="J1206" s="56">
        <f>IFNA(VLOOKUP(V1206,'Imported Index'!A:B,2,0),1)</f>
        <v>1</v>
      </c>
      <c r="K1206" s="68"/>
      <c r="L1206" s="104"/>
      <c r="M1206" s="59" t="str">
        <f>ifna(IMAGE("https://pokejungle.net/sprites/typeico/"&amp;lower(VLookup(V1206,Type!C:E, 2, 0)&amp;".png")),"")</f>
        <v/>
      </c>
      <c r="N1206" s="59" t="str">
        <f>ifna(IMAGE("https://pokejungle.net/sprites/typeico/"&amp;lower(VLookup(V1206,Type!C:E, 3, 0)&amp;".png")),"")</f>
        <v/>
      </c>
      <c r="O1206" s="60"/>
      <c r="P1206" s="60"/>
      <c r="Q1206" s="61" t="str">
        <f>ifna(VLookup(V1206, Dex!F:K, 3, 0),"")</f>
        <v/>
      </c>
      <c r="R1206" s="61" t="str">
        <f>ifna(VLookup(V1206, Dex!F:K, 4, 0),"")</f>
        <v/>
      </c>
      <c r="S1206" s="62" t="str">
        <f>ifna(VLookup(V1206, Dex!F:K, 5, 0),"")</f>
        <v/>
      </c>
      <c r="T1206" s="61" t="str">
        <f>ifna(VLookup(V1206, Dex!F:K, 6, 0),"")</f>
        <v>P011</v>
      </c>
      <c r="U1206" s="63" t="str">
        <f>ifna(VLookup(V1206, Dex!F:L, 7, 0),"")</f>
        <v/>
      </c>
      <c r="V1206" s="60" t="str">
        <f t="shared" si="1"/>
        <v>oinkologne</v>
      </c>
    </row>
    <row r="1207" ht="31.5" customHeight="1">
      <c r="A1207" s="42">
        <v>1205.0</v>
      </c>
      <c r="B1207" s="42">
        <v>2.0</v>
      </c>
      <c r="C1207" s="42">
        <v>14.0</v>
      </c>
      <c r="D1207" s="42">
        <v>12.0</v>
      </c>
      <c r="E1207" s="42">
        <v>2.0</v>
      </c>
      <c r="F1207" s="42">
        <v>6.0</v>
      </c>
      <c r="G1207" s="43" t="str">
        <f>ifna(VLookup(V1207,Shiny!B:C, 2, 0),"")</f>
        <v/>
      </c>
      <c r="H1207" s="105" t="s">
        <v>1117</v>
      </c>
      <c r="I1207" s="102">
        <v>916.0</v>
      </c>
      <c r="J1207" s="47">
        <f>IFNA(VLOOKUP(V1207,'Imported Index'!A:B,2,0),1)</f>
        <v>1</v>
      </c>
      <c r="K1207" s="69"/>
      <c r="L1207" s="106"/>
      <c r="M1207" s="48" t="str">
        <f>ifna(IMAGE("https://pokejungle.net/sprites/typeico/"&amp;lower(VLookup(V1207,Type!C:E, 2, 0)&amp;".png")),"")</f>
        <v/>
      </c>
      <c r="N1207" s="48" t="str">
        <f>ifna(IMAGE("https://pokejungle.net/sprites/typeico/"&amp;lower(VLookup(V1207,Type!C:E, 3, 0)&amp;".png")),"")</f>
        <v/>
      </c>
      <c r="O1207" s="42"/>
      <c r="P1207" s="42" t="s">
        <v>80</v>
      </c>
      <c r="Q1207" s="49" t="str">
        <f>ifna(VLookup(V1207, Dex!F:K, 3, 0),"")</f>
        <v/>
      </c>
      <c r="R1207" s="49" t="str">
        <f>ifna(VLookup(V1207, Dex!F:K, 4, 0),"")</f>
        <v/>
      </c>
      <c r="S1207" s="50" t="str">
        <f>ifna(VLookup(V1207, Dex!F:K, 5, 0),"")</f>
        <v/>
      </c>
      <c r="T1207" s="49" t="str">
        <f>ifna(VLookup(V1207, Dex!F:K, 6, 0),"")</f>
        <v>P011</v>
      </c>
      <c r="U1207" s="51" t="str">
        <f>ifna(VLookup(V1207, Dex!F:L, 7, 0),"")</f>
        <v/>
      </c>
      <c r="V1207" s="66" t="str">
        <f t="shared" si="1"/>
        <v>oinkologne-f</v>
      </c>
    </row>
    <row r="1208" ht="31.5" customHeight="1">
      <c r="A1208" s="52">
        <v>1206.0</v>
      </c>
      <c r="B1208" s="52">
        <v>2.0</v>
      </c>
      <c r="C1208" s="52">
        <v>14.0</v>
      </c>
      <c r="D1208" s="52">
        <v>13.0</v>
      </c>
      <c r="E1208" s="52">
        <v>3.0</v>
      </c>
      <c r="F1208" s="52">
        <v>1.0</v>
      </c>
      <c r="G1208" s="53" t="str">
        <f>ifna(VLookup(V1208,Shiny!B:C, 2, 0),"")</f>
        <v/>
      </c>
      <c r="H1208" s="103" t="s">
        <v>1118</v>
      </c>
      <c r="I1208" s="96">
        <v>917.0</v>
      </c>
      <c r="J1208" s="56">
        <f>IFNA(VLOOKUP(V1208,'Imported Index'!A:B,2,0),1)</f>
        <v>1</v>
      </c>
      <c r="K1208" s="68"/>
      <c r="L1208" s="107"/>
      <c r="M1208" s="59" t="str">
        <f>ifna(IMAGE("https://pokejungle.net/sprites/typeico/"&amp;lower(VLookup(V1208,Type!C:E, 2, 0)&amp;".png")),"")</f>
        <v/>
      </c>
      <c r="N1208" s="59" t="str">
        <f>ifna(IMAGE("https://pokejungle.net/sprites/typeico/"&amp;lower(VLookup(V1208,Type!C:E, 3, 0)&amp;".png")),"")</f>
        <v/>
      </c>
      <c r="O1208" s="60"/>
      <c r="P1208" s="60"/>
      <c r="Q1208" s="61" t="str">
        <f>ifna(VLookup(V1208, Dex!F:K, 3, 0),"")</f>
        <v/>
      </c>
      <c r="R1208" s="61" t="str">
        <f>ifna(VLookup(V1208, Dex!F:K, 4, 0),"")</f>
        <v/>
      </c>
      <c r="S1208" s="62" t="str">
        <f>ifna(VLookup(V1208, Dex!F:K, 5, 0),"")</f>
        <v/>
      </c>
      <c r="T1208" s="61" t="str">
        <f>ifna(VLookup(V1208, Dex!F:K, 6, 0),"")</f>
        <v>P012</v>
      </c>
      <c r="U1208" s="63" t="str">
        <f>ifna(VLookup(V1208, Dex!F:L, 7, 0),"")</f>
        <v/>
      </c>
      <c r="V1208" s="60" t="str">
        <f t="shared" si="1"/>
        <v>tarountula</v>
      </c>
    </row>
    <row r="1209" ht="31.5" customHeight="1">
      <c r="A1209" s="42">
        <v>1207.0</v>
      </c>
      <c r="B1209" s="42">
        <v>2.0</v>
      </c>
      <c r="C1209" s="42">
        <v>14.0</v>
      </c>
      <c r="D1209" s="42">
        <v>14.0</v>
      </c>
      <c r="E1209" s="42">
        <v>3.0</v>
      </c>
      <c r="F1209" s="42">
        <v>2.0</v>
      </c>
      <c r="G1209" s="43" t="str">
        <f>ifna(VLookup(V1209,Shiny!B:C, 2, 0),"")</f>
        <v/>
      </c>
      <c r="H1209" s="105" t="s">
        <v>1119</v>
      </c>
      <c r="I1209" s="102">
        <v>918.0</v>
      </c>
      <c r="J1209" s="47">
        <f>IFNA(VLOOKUP(V1209,'Imported Index'!A:B,2,0),1)</f>
        <v>1</v>
      </c>
      <c r="K1209" s="69"/>
      <c r="L1209" s="106"/>
      <c r="M1209" s="48" t="str">
        <f>ifna(IMAGE("https://pokejungle.net/sprites/typeico/"&amp;lower(VLookup(V1209,Type!C:E, 2, 0)&amp;".png")),"")</f>
        <v/>
      </c>
      <c r="N1209" s="48" t="str">
        <f>ifna(IMAGE("https://pokejungle.net/sprites/typeico/"&amp;lower(VLookup(V1209,Type!C:E, 3, 0)&amp;".png")),"")</f>
        <v/>
      </c>
      <c r="O1209" s="66"/>
      <c r="P1209" s="66"/>
      <c r="Q1209" s="49" t="str">
        <f>ifna(VLookup(V1209, Dex!F:K, 3, 0),"")</f>
        <v/>
      </c>
      <c r="R1209" s="49" t="str">
        <f>ifna(VLookup(V1209, Dex!F:K, 4, 0),"")</f>
        <v/>
      </c>
      <c r="S1209" s="50" t="str">
        <f>ifna(VLookup(V1209, Dex!F:K, 5, 0),"")</f>
        <v/>
      </c>
      <c r="T1209" s="49" t="str">
        <f>ifna(VLookup(V1209, Dex!F:K, 6, 0),"")</f>
        <v>P013</v>
      </c>
      <c r="U1209" s="51" t="str">
        <f>ifna(VLookup(V1209, Dex!F:L, 7, 0),"")</f>
        <v/>
      </c>
      <c r="V1209" s="66" t="str">
        <f t="shared" si="1"/>
        <v>spidops</v>
      </c>
    </row>
    <row r="1210" ht="31.5" customHeight="1">
      <c r="A1210" s="52">
        <v>1208.0</v>
      </c>
      <c r="B1210" s="52">
        <v>2.0</v>
      </c>
      <c r="C1210" s="52">
        <v>14.0</v>
      </c>
      <c r="D1210" s="52">
        <v>15.0</v>
      </c>
      <c r="E1210" s="52">
        <v>3.0</v>
      </c>
      <c r="F1210" s="52">
        <v>3.0</v>
      </c>
      <c r="G1210" s="53" t="str">
        <f>ifna(VLookup(V1210,Shiny!B:C, 2, 0),"")</f>
        <v/>
      </c>
      <c r="H1210" s="103" t="s">
        <v>1120</v>
      </c>
      <c r="I1210" s="96">
        <v>919.0</v>
      </c>
      <c r="J1210" s="56">
        <f>IFNA(VLOOKUP(V1210,'Imported Index'!A:B,2,0),1)</f>
        <v>1</v>
      </c>
      <c r="K1210" s="68"/>
      <c r="L1210" s="107"/>
      <c r="M1210" s="59" t="str">
        <f>ifna(IMAGE("https://pokejungle.net/sprites/typeico/"&amp;lower(VLookup(V1210,Type!C:E, 2, 0)&amp;".png")),"")</f>
        <v/>
      </c>
      <c r="N1210" s="59" t="str">
        <f>ifna(IMAGE("https://pokejungle.net/sprites/typeico/"&amp;lower(VLookup(V1210,Type!C:E, 3, 0)&amp;".png")),"")</f>
        <v/>
      </c>
      <c r="O1210" s="60"/>
      <c r="P1210" s="60"/>
      <c r="Q1210" s="61" t="str">
        <f>ifna(VLookup(V1210, Dex!F:K, 3, 0),"")</f>
        <v/>
      </c>
      <c r="R1210" s="61" t="str">
        <f>ifna(VLookup(V1210, Dex!F:K, 4, 0),"")</f>
        <v/>
      </c>
      <c r="S1210" s="62" t="str">
        <f>ifna(VLookup(V1210, Dex!F:K, 5, 0),"")</f>
        <v/>
      </c>
      <c r="T1210" s="61" t="str">
        <f>ifna(VLookup(V1210, Dex!F:K, 6, 0),"")</f>
        <v>P014</v>
      </c>
      <c r="U1210" s="63" t="str">
        <f>ifna(VLookup(V1210, Dex!F:L, 7, 0),"")</f>
        <v/>
      </c>
      <c r="V1210" s="60" t="str">
        <f t="shared" si="1"/>
        <v>nymble</v>
      </c>
    </row>
    <row r="1211" ht="31.5" customHeight="1">
      <c r="A1211" s="42">
        <v>1209.0</v>
      </c>
      <c r="B1211" s="42">
        <v>2.0</v>
      </c>
      <c r="C1211" s="42">
        <v>14.0</v>
      </c>
      <c r="D1211" s="42">
        <v>16.0</v>
      </c>
      <c r="E1211" s="42">
        <v>3.0</v>
      </c>
      <c r="F1211" s="42">
        <v>4.0</v>
      </c>
      <c r="G1211" s="43" t="str">
        <f>ifna(VLookup(V1211,Shiny!B:C, 2, 0),"")</f>
        <v/>
      </c>
      <c r="H1211" s="105" t="s">
        <v>1121</v>
      </c>
      <c r="I1211" s="102">
        <v>920.0</v>
      </c>
      <c r="J1211" s="47">
        <f>IFNA(VLOOKUP(V1211,'Imported Index'!A:B,2,0),1)</f>
        <v>1</v>
      </c>
      <c r="K1211" s="69"/>
      <c r="L1211" s="106"/>
      <c r="M1211" s="48" t="str">
        <f>ifna(IMAGE("https://pokejungle.net/sprites/typeico/"&amp;lower(VLookup(V1211,Type!C:E, 2, 0)&amp;".png")),"")</f>
        <v/>
      </c>
      <c r="N1211" s="48" t="str">
        <f>ifna(IMAGE("https://pokejungle.net/sprites/typeico/"&amp;lower(VLookup(V1211,Type!C:E, 3, 0)&amp;".png")),"")</f>
        <v/>
      </c>
      <c r="O1211" s="66"/>
      <c r="P1211" s="66"/>
      <c r="Q1211" s="49" t="str">
        <f>ifna(VLookup(V1211, Dex!F:K, 3, 0),"")</f>
        <v/>
      </c>
      <c r="R1211" s="49" t="str">
        <f>ifna(VLookup(V1211, Dex!F:K, 4, 0),"")</f>
        <v/>
      </c>
      <c r="S1211" s="50" t="str">
        <f>ifna(VLookup(V1211, Dex!F:K, 5, 0),"")</f>
        <v/>
      </c>
      <c r="T1211" s="49" t="str">
        <f>ifna(VLookup(V1211, Dex!F:K, 6, 0),"")</f>
        <v>P015</v>
      </c>
      <c r="U1211" s="51" t="str">
        <f>ifna(VLookup(V1211, Dex!F:L, 7, 0),"")</f>
        <v/>
      </c>
      <c r="V1211" s="66" t="str">
        <f t="shared" si="1"/>
        <v>lokix</v>
      </c>
    </row>
    <row r="1212" ht="31.5" customHeight="1">
      <c r="A1212" s="52">
        <v>1210.0</v>
      </c>
      <c r="B1212" s="52">
        <v>2.0</v>
      </c>
      <c r="C1212" s="52">
        <v>14.0</v>
      </c>
      <c r="D1212" s="52">
        <v>17.0</v>
      </c>
      <c r="E1212" s="52">
        <v>3.0</v>
      </c>
      <c r="F1212" s="52">
        <v>5.0</v>
      </c>
      <c r="G1212" s="53" t="str">
        <f>ifna(VLookup(V1212,Shiny!B:C, 2, 0),"")</f>
        <v/>
      </c>
      <c r="H1212" s="103" t="s">
        <v>1122</v>
      </c>
      <c r="I1212" s="96">
        <v>921.0</v>
      </c>
      <c r="J1212" s="56">
        <f>IFNA(VLOOKUP(V1212,'Imported Index'!A:B,2,0),1)</f>
        <v>1</v>
      </c>
      <c r="K1212" s="68"/>
      <c r="L1212" s="107"/>
      <c r="M1212" s="59" t="str">
        <f>ifna(IMAGE("https://pokejungle.net/sprites/typeico/"&amp;lower(VLookup(V1212,Type!C:E, 2, 0)&amp;".png")),"")</f>
        <v/>
      </c>
      <c r="N1212" s="59" t="str">
        <f>ifna(IMAGE("https://pokejungle.net/sprites/typeico/"&amp;lower(VLookup(V1212,Type!C:E, 3, 0)&amp;".png")),"")</f>
        <v/>
      </c>
      <c r="O1212" s="60"/>
      <c r="P1212" s="60"/>
      <c r="Q1212" s="61" t="str">
        <f>ifna(VLookup(V1212, Dex!F:K, 3, 0),"")</f>
        <v/>
      </c>
      <c r="R1212" s="61" t="str">
        <f>ifna(VLookup(V1212, Dex!F:K, 4, 0),"")</f>
        <v/>
      </c>
      <c r="S1212" s="62" t="str">
        <f>ifna(VLookup(V1212, Dex!F:K, 5, 0),"")</f>
        <v/>
      </c>
      <c r="T1212" s="61" t="str">
        <f>ifna(VLookup(V1212, Dex!F:K, 6, 0),"")</f>
        <v>P022</v>
      </c>
      <c r="U1212" s="63" t="str">
        <f>ifna(VLookup(V1212, Dex!F:L, 7, 0),"")</f>
        <v/>
      </c>
      <c r="V1212" s="60" t="str">
        <f t="shared" si="1"/>
        <v>pawmi</v>
      </c>
    </row>
    <row r="1213" ht="31.5" customHeight="1">
      <c r="A1213" s="42">
        <v>1211.0</v>
      </c>
      <c r="B1213" s="42">
        <v>2.0</v>
      </c>
      <c r="C1213" s="42">
        <v>14.0</v>
      </c>
      <c r="D1213" s="42">
        <v>18.0</v>
      </c>
      <c r="E1213" s="42">
        <v>3.0</v>
      </c>
      <c r="F1213" s="42">
        <v>6.0</v>
      </c>
      <c r="G1213" s="43" t="str">
        <f>ifna(VLookup(V1213,Shiny!B:C, 2, 0),"")</f>
        <v/>
      </c>
      <c r="H1213" s="105" t="s">
        <v>1123</v>
      </c>
      <c r="I1213" s="102">
        <v>922.0</v>
      </c>
      <c r="J1213" s="47">
        <f>IFNA(VLOOKUP(V1213,'Imported Index'!A:B,2,0),1)</f>
        <v>1</v>
      </c>
      <c r="K1213" s="69"/>
      <c r="L1213" s="106"/>
      <c r="M1213" s="48" t="str">
        <f>ifna(IMAGE("https://pokejungle.net/sprites/typeico/"&amp;lower(VLookup(V1213,Type!C:E, 2, 0)&amp;".png")),"")</f>
        <v/>
      </c>
      <c r="N1213" s="48" t="str">
        <f>ifna(IMAGE("https://pokejungle.net/sprites/typeico/"&amp;lower(VLookup(V1213,Type!C:E, 3, 0)&amp;".png")),"")</f>
        <v/>
      </c>
      <c r="O1213" s="66"/>
      <c r="P1213" s="66"/>
      <c r="Q1213" s="49" t="str">
        <f>ifna(VLookup(V1213, Dex!F:K, 3, 0),"")</f>
        <v/>
      </c>
      <c r="R1213" s="49" t="str">
        <f>ifna(VLookup(V1213, Dex!F:K, 4, 0),"")</f>
        <v/>
      </c>
      <c r="S1213" s="50" t="str">
        <f>ifna(VLookup(V1213, Dex!F:K, 5, 0),"")</f>
        <v/>
      </c>
      <c r="T1213" s="49" t="str">
        <f>ifna(VLookup(V1213, Dex!F:K, 6, 0),"")</f>
        <v>P023</v>
      </c>
      <c r="U1213" s="51" t="str">
        <f>ifna(VLookup(V1213, Dex!F:L, 7, 0),"")</f>
        <v/>
      </c>
      <c r="V1213" s="66" t="str">
        <f t="shared" si="1"/>
        <v>pawmo</v>
      </c>
    </row>
    <row r="1214" ht="31.5" customHeight="1">
      <c r="A1214" s="52">
        <v>1212.0</v>
      </c>
      <c r="B1214" s="52">
        <v>2.0</v>
      </c>
      <c r="C1214" s="52">
        <v>14.0</v>
      </c>
      <c r="D1214" s="52">
        <v>19.0</v>
      </c>
      <c r="E1214" s="52">
        <v>4.0</v>
      </c>
      <c r="F1214" s="52">
        <v>1.0</v>
      </c>
      <c r="G1214" s="53" t="str">
        <f>ifna(VLookup(V1214,Shiny!B:C, 2, 0),"")</f>
        <v/>
      </c>
      <c r="H1214" s="103" t="s">
        <v>1124</v>
      </c>
      <c r="I1214" s="96">
        <v>923.0</v>
      </c>
      <c r="J1214" s="56">
        <f>IFNA(VLOOKUP(V1214,'Imported Index'!A:B,2,0),1)</f>
        <v>1</v>
      </c>
      <c r="K1214" s="68"/>
      <c r="L1214" s="107"/>
      <c r="M1214" s="59" t="str">
        <f>ifna(IMAGE("https://pokejungle.net/sprites/typeico/"&amp;lower(VLookup(V1214,Type!C:E, 2, 0)&amp;".png")),"")</f>
        <v/>
      </c>
      <c r="N1214" s="59" t="str">
        <f>ifna(IMAGE("https://pokejungle.net/sprites/typeico/"&amp;lower(VLookup(V1214,Type!C:E, 3, 0)&amp;".png")),"")</f>
        <v/>
      </c>
      <c r="O1214" s="60"/>
      <c r="P1214" s="60"/>
      <c r="Q1214" s="61" t="str">
        <f>ifna(VLookup(V1214, Dex!F:K, 3, 0),"")</f>
        <v/>
      </c>
      <c r="R1214" s="61" t="str">
        <f>ifna(VLookup(V1214, Dex!F:K, 4, 0),"")</f>
        <v/>
      </c>
      <c r="S1214" s="62" t="str">
        <f>ifna(VLookup(V1214, Dex!F:K, 5, 0),"")</f>
        <v/>
      </c>
      <c r="T1214" s="61" t="str">
        <f>ifna(VLookup(V1214, Dex!F:K, 6, 0),"")</f>
        <v>P024</v>
      </c>
      <c r="U1214" s="63" t="str">
        <f>ifna(VLookup(V1214, Dex!F:L, 7, 0),"")</f>
        <v/>
      </c>
      <c r="V1214" s="60" t="str">
        <f t="shared" si="1"/>
        <v>pawmot</v>
      </c>
    </row>
    <row r="1215" ht="31.5" customHeight="1">
      <c r="A1215" s="42">
        <v>1213.0</v>
      </c>
      <c r="B1215" s="42">
        <v>2.0</v>
      </c>
      <c r="C1215" s="42">
        <v>14.0</v>
      </c>
      <c r="D1215" s="42">
        <v>20.0</v>
      </c>
      <c r="E1215" s="42">
        <v>4.0</v>
      </c>
      <c r="F1215" s="42">
        <v>2.0</v>
      </c>
      <c r="G1215" s="43" t="str">
        <f>ifna(VLookup(V1215,Shiny!B:C, 2, 0),"")</f>
        <v/>
      </c>
      <c r="H1215" s="105" t="s">
        <v>1125</v>
      </c>
      <c r="I1215" s="102">
        <v>924.0</v>
      </c>
      <c r="J1215" s="47">
        <f>IFNA(VLOOKUP(V1215,'Imported Index'!A:B,2,0),1)</f>
        <v>1</v>
      </c>
      <c r="K1215" s="69"/>
      <c r="L1215" s="106"/>
      <c r="M1215" s="48" t="str">
        <f>ifna(IMAGE("https://pokejungle.net/sprites/typeico/"&amp;lower(VLookup(V1215,Type!C:E, 2, 0)&amp;".png")),"")</f>
        <v/>
      </c>
      <c r="N1215" s="48" t="str">
        <f>ifna(IMAGE("https://pokejungle.net/sprites/typeico/"&amp;lower(VLookup(V1215,Type!C:E, 3, 0)&amp;".png")),"")</f>
        <v/>
      </c>
      <c r="O1215" s="66"/>
      <c r="P1215" s="66"/>
      <c r="Q1215" s="49" t="str">
        <f>ifna(VLookup(V1215, Dex!F:K, 3, 0),"")</f>
        <v/>
      </c>
      <c r="R1215" s="49" t="str">
        <f>ifna(VLookup(V1215, Dex!F:K, 4, 0),"")</f>
        <v/>
      </c>
      <c r="S1215" s="50" t="str">
        <f>ifna(VLookup(V1215, Dex!F:K, 5, 0),"")</f>
        <v/>
      </c>
      <c r="T1215" s="49" t="str">
        <f>ifna(VLookup(V1215, Dex!F:K, 6, 0),"")</f>
        <v>P071</v>
      </c>
      <c r="U1215" s="51" t="str">
        <f>ifna(VLookup(V1215, Dex!F:L, 7, 0),"")</f>
        <v/>
      </c>
      <c r="V1215" s="66" t="str">
        <f t="shared" si="1"/>
        <v>tandemaus</v>
      </c>
    </row>
    <row r="1216" ht="31.5" customHeight="1">
      <c r="A1216" s="52">
        <v>1214.0</v>
      </c>
      <c r="B1216" s="52">
        <v>2.0</v>
      </c>
      <c r="C1216" s="52">
        <v>14.0</v>
      </c>
      <c r="D1216" s="52">
        <v>21.0</v>
      </c>
      <c r="E1216" s="52">
        <v>4.0</v>
      </c>
      <c r="F1216" s="52">
        <v>3.0</v>
      </c>
      <c r="G1216" s="53" t="str">
        <f>ifna(VLookup(V1216,Shiny!B:C, 2, 0),"")</f>
        <v/>
      </c>
      <c r="H1216" s="103" t="s">
        <v>1126</v>
      </c>
      <c r="I1216" s="96">
        <v>925.0</v>
      </c>
      <c r="J1216" s="56">
        <f>IFNA(VLOOKUP(V1216,'Imported Index'!A:B,2,0),1)</f>
        <v>1</v>
      </c>
      <c r="K1216" s="68"/>
      <c r="L1216" s="68" t="s">
        <v>1127</v>
      </c>
      <c r="M1216" s="59" t="str">
        <f>ifna(IMAGE("https://pokejungle.net/sprites/typeico/"&amp;lower(VLookup(V1216,Type!C:E, 2, 0)&amp;".png")),"")</f>
        <v/>
      </c>
      <c r="N1216" s="59" t="str">
        <f>ifna(IMAGE("https://pokejungle.net/sprites/typeico/"&amp;lower(VLookup(V1216,Type!C:E, 3, 0)&amp;".png")),"")</f>
        <v/>
      </c>
      <c r="O1216" s="60"/>
      <c r="P1216" s="60"/>
      <c r="Q1216" s="61" t="str">
        <f>ifna(VLookup(V1216, Dex!F:K, 3, 0),"")</f>
        <v/>
      </c>
      <c r="R1216" s="61" t="str">
        <f>ifna(VLookup(V1216, Dex!F:K, 4, 0),"")</f>
        <v/>
      </c>
      <c r="S1216" s="62" t="str">
        <f>ifna(VLookup(V1216, Dex!F:K, 5, 0),"")</f>
        <v/>
      </c>
      <c r="T1216" s="61" t="str">
        <f>ifna(VLookup(V1216, Dex!F:K, 6, 0),"")</f>
        <v>P072</v>
      </c>
      <c r="U1216" s="63" t="str">
        <f>ifna(VLookup(V1216, Dex!F:L, 7, 0),"")</f>
        <v/>
      </c>
      <c r="V1216" s="60" t="str">
        <f t="shared" si="1"/>
        <v>maushold</v>
      </c>
    </row>
    <row r="1217" ht="31.5" customHeight="1">
      <c r="A1217" s="42">
        <v>1215.0</v>
      </c>
      <c r="B1217" s="42">
        <v>2.0</v>
      </c>
      <c r="C1217" s="42">
        <v>14.0</v>
      </c>
      <c r="D1217" s="42">
        <v>22.0</v>
      </c>
      <c r="E1217" s="42">
        <v>4.0</v>
      </c>
      <c r="F1217" s="42">
        <v>4.0</v>
      </c>
      <c r="G1217" s="43" t="str">
        <f>ifna(VLookup(V1217,Shiny!B:C, 2, 0),"")</f>
        <v/>
      </c>
      <c r="H1217" s="105" t="s">
        <v>1126</v>
      </c>
      <c r="I1217" s="102">
        <v>925.0</v>
      </c>
      <c r="J1217" s="47">
        <f>IFNA(VLOOKUP(V1217,'Imported Index'!A:B,2,0),1)</f>
        <v>1</v>
      </c>
      <c r="K1217" s="69"/>
      <c r="L1217" s="69" t="s">
        <v>1128</v>
      </c>
      <c r="M1217" s="48" t="str">
        <f>ifna(IMAGE("https://pokejungle.net/sprites/typeico/"&amp;lower(VLookup(V1217,Type!C:E, 2, 0)&amp;".png")),"")</f>
        <v/>
      </c>
      <c r="N1217" s="48" t="str">
        <f>ifna(IMAGE("https://pokejungle.net/sprites/typeico/"&amp;lower(VLookup(V1217,Type!C:E, 3, 0)&amp;".png")),"")</f>
        <v/>
      </c>
      <c r="O1217" s="42">
        <v>-1.0</v>
      </c>
      <c r="P1217" s="66"/>
      <c r="Q1217" s="49" t="str">
        <f>ifna(VLookup(V1217, Dex!F:K, 3, 0),"")</f>
        <v/>
      </c>
      <c r="R1217" s="49" t="str">
        <f>ifna(VLookup(V1217, Dex!F:K, 4, 0),"")</f>
        <v/>
      </c>
      <c r="S1217" s="50" t="str">
        <f>ifna(VLookup(V1217, Dex!F:K, 5, 0),"")</f>
        <v/>
      </c>
      <c r="T1217" s="49" t="str">
        <f>ifna(VLookup(V1217, Dex!F:K, 6, 0),"")</f>
        <v>P072</v>
      </c>
      <c r="U1217" s="51" t="str">
        <f>ifna(VLookup(V1217, Dex!F:L, 7, 0),"")</f>
        <v/>
      </c>
      <c r="V1217" s="66" t="str">
        <f t="shared" si="1"/>
        <v>maushold-1</v>
      </c>
    </row>
    <row r="1218" ht="31.5" customHeight="1">
      <c r="A1218" s="52">
        <v>1216.0</v>
      </c>
      <c r="B1218" s="52">
        <v>2.0</v>
      </c>
      <c r="C1218" s="52">
        <v>14.0</v>
      </c>
      <c r="D1218" s="52">
        <v>23.0</v>
      </c>
      <c r="E1218" s="52">
        <v>4.0</v>
      </c>
      <c r="F1218" s="52">
        <v>5.0</v>
      </c>
      <c r="G1218" s="53" t="str">
        <f>ifna(VLookup(V1218,Shiny!B:C, 2, 0),"")</f>
        <v/>
      </c>
      <c r="H1218" s="103" t="s">
        <v>1129</v>
      </c>
      <c r="I1218" s="96">
        <v>926.0</v>
      </c>
      <c r="J1218" s="56">
        <f>IFNA(VLOOKUP(V1218,'Imported Index'!A:B,2,0),1)</f>
        <v>1</v>
      </c>
      <c r="K1218" s="68"/>
      <c r="L1218" s="107"/>
      <c r="M1218" s="59" t="str">
        <f>ifna(IMAGE("https://pokejungle.net/sprites/typeico/"&amp;lower(VLookup(V1218,Type!C:E, 2, 0)&amp;".png")),"")</f>
        <v/>
      </c>
      <c r="N1218" s="59" t="str">
        <f>ifna(IMAGE("https://pokejungle.net/sprites/typeico/"&amp;lower(VLookup(V1218,Type!C:E, 3, 0)&amp;".png")),"")</f>
        <v/>
      </c>
      <c r="O1218" s="60"/>
      <c r="P1218" s="60"/>
      <c r="Q1218" s="61" t="str">
        <f>ifna(VLookup(V1218, Dex!F:K, 3, 0),"")</f>
        <v/>
      </c>
      <c r="R1218" s="61" t="str">
        <f>ifna(VLookup(V1218, Dex!F:K, 4, 0),"")</f>
        <v/>
      </c>
      <c r="S1218" s="62" t="str">
        <f>ifna(VLookup(V1218, Dex!F:K, 5, 0),"")</f>
        <v/>
      </c>
      <c r="T1218" s="61" t="str">
        <f>ifna(VLookup(V1218, Dex!F:K, 6, 0),"")</f>
        <v>P076</v>
      </c>
      <c r="U1218" s="63" t="str">
        <f>ifna(VLookup(V1218, Dex!F:L, 7, 0),"")</f>
        <v>H079</v>
      </c>
      <c r="V1218" s="60" t="str">
        <f t="shared" si="1"/>
        <v>fidough</v>
      </c>
    </row>
    <row r="1219" ht="31.5" customHeight="1">
      <c r="A1219" s="42">
        <v>1217.0</v>
      </c>
      <c r="B1219" s="42">
        <v>2.0</v>
      </c>
      <c r="C1219" s="42">
        <v>14.0</v>
      </c>
      <c r="D1219" s="42">
        <v>24.0</v>
      </c>
      <c r="E1219" s="42">
        <v>4.0</v>
      </c>
      <c r="F1219" s="42">
        <v>6.0</v>
      </c>
      <c r="G1219" s="43" t="str">
        <f>ifna(VLookup(V1219,Shiny!B:C, 2, 0),"")</f>
        <v/>
      </c>
      <c r="H1219" s="105" t="s">
        <v>1130</v>
      </c>
      <c r="I1219" s="102">
        <v>927.0</v>
      </c>
      <c r="J1219" s="47">
        <f>IFNA(VLOOKUP(V1219,'Imported Index'!A:B,2,0),1)</f>
        <v>1</v>
      </c>
      <c r="K1219" s="69"/>
      <c r="L1219" s="106"/>
      <c r="M1219" s="48" t="str">
        <f>ifna(IMAGE("https://pokejungle.net/sprites/typeico/"&amp;lower(VLookup(V1219,Type!C:E, 2, 0)&amp;".png")),"")</f>
        <v/>
      </c>
      <c r="N1219" s="48" t="str">
        <f>ifna(IMAGE("https://pokejungle.net/sprites/typeico/"&amp;lower(VLookup(V1219,Type!C:E, 3, 0)&amp;".png")),"")</f>
        <v/>
      </c>
      <c r="O1219" s="66"/>
      <c r="P1219" s="66"/>
      <c r="Q1219" s="49" t="str">
        <f>ifna(VLookup(V1219, Dex!F:K, 3, 0),"")</f>
        <v/>
      </c>
      <c r="R1219" s="49" t="str">
        <f>ifna(VLookup(V1219, Dex!F:K, 4, 0),"")</f>
        <v/>
      </c>
      <c r="S1219" s="50" t="str">
        <f>ifna(VLookup(V1219, Dex!F:K, 5, 0),"")</f>
        <v/>
      </c>
      <c r="T1219" s="49" t="str">
        <f>ifna(VLookup(V1219, Dex!F:K, 6, 0),"")</f>
        <v>P077</v>
      </c>
      <c r="U1219" s="51" t="str">
        <f>ifna(VLookup(V1219, Dex!F:L, 7, 0),"")</f>
        <v>H080</v>
      </c>
      <c r="V1219" s="66" t="str">
        <f t="shared" si="1"/>
        <v>dachsbun</v>
      </c>
    </row>
    <row r="1220" ht="31.5" customHeight="1">
      <c r="A1220" s="52">
        <v>1218.0</v>
      </c>
      <c r="B1220" s="52">
        <v>2.0</v>
      </c>
      <c r="C1220" s="52">
        <v>14.0</v>
      </c>
      <c r="D1220" s="52">
        <v>25.0</v>
      </c>
      <c r="E1220" s="52">
        <v>5.0</v>
      </c>
      <c r="F1220" s="52">
        <v>1.0</v>
      </c>
      <c r="G1220" s="53" t="str">
        <f>ifna(VLookup(V1220,Shiny!B:C, 2, 0),"")</f>
        <v/>
      </c>
      <c r="H1220" s="103" t="s">
        <v>1131</v>
      </c>
      <c r="I1220" s="96">
        <v>928.0</v>
      </c>
      <c r="J1220" s="56">
        <f>IFNA(VLOOKUP(V1220,'Imported Index'!A:B,2,0),1)</f>
        <v>1</v>
      </c>
      <c r="K1220" s="68"/>
      <c r="L1220" s="107"/>
      <c r="M1220" s="59" t="str">
        <f>ifna(IMAGE("https://pokejungle.net/sprites/typeico/"&amp;lower(VLookup(V1220,Type!C:E, 2, 0)&amp;".png")),"")</f>
        <v/>
      </c>
      <c r="N1220" s="59" t="str">
        <f>ifna(IMAGE("https://pokejungle.net/sprites/typeico/"&amp;lower(VLookup(V1220,Type!C:E, 3, 0)&amp;".png")),"")</f>
        <v/>
      </c>
      <c r="O1220" s="60"/>
      <c r="P1220" s="60"/>
      <c r="Q1220" s="61" t="str">
        <f>ifna(VLookup(V1220, Dex!F:K, 3, 0),"")</f>
        <v/>
      </c>
      <c r="R1220" s="61" t="str">
        <f>ifna(VLookup(V1220, Dex!F:K, 4, 0),"")</f>
        <v/>
      </c>
      <c r="S1220" s="62" t="str">
        <f>ifna(VLookup(V1220, Dex!F:K, 5, 0),"")</f>
        <v/>
      </c>
      <c r="T1220" s="61" t="str">
        <f>ifna(VLookup(V1220, Dex!F:K, 6, 0),"")</f>
        <v>P084</v>
      </c>
      <c r="U1220" s="63" t="str">
        <f>ifna(VLookup(V1220, Dex!F:L, 7, 0),"")</f>
        <v/>
      </c>
      <c r="V1220" s="60" t="str">
        <f t="shared" si="1"/>
        <v>smoliv</v>
      </c>
    </row>
    <row r="1221" ht="31.5" customHeight="1">
      <c r="A1221" s="42">
        <v>1219.0</v>
      </c>
      <c r="B1221" s="42">
        <v>2.0</v>
      </c>
      <c r="C1221" s="42">
        <v>14.0</v>
      </c>
      <c r="D1221" s="42">
        <v>26.0</v>
      </c>
      <c r="E1221" s="42">
        <v>5.0</v>
      </c>
      <c r="F1221" s="42">
        <v>2.0</v>
      </c>
      <c r="G1221" s="43" t="str">
        <f>ifna(VLookup(V1221,Shiny!B:C, 2, 0),"")</f>
        <v/>
      </c>
      <c r="H1221" s="105" t="s">
        <v>1132</v>
      </c>
      <c r="I1221" s="102">
        <v>929.0</v>
      </c>
      <c r="J1221" s="47">
        <f>IFNA(VLOOKUP(V1221,'Imported Index'!A:B,2,0),1)</f>
        <v>1</v>
      </c>
      <c r="K1221" s="69"/>
      <c r="L1221" s="106"/>
      <c r="M1221" s="48" t="str">
        <f>ifna(IMAGE("https://pokejungle.net/sprites/typeico/"&amp;lower(VLookup(V1221,Type!C:E, 2, 0)&amp;".png")),"")</f>
        <v/>
      </c>
      <c r="N1221" s="48" t="str">
        <f>ifna(IMAGE("https://pokejungle.net/sprites/typeico/"&amp;lower(VLookup(V1221,Type!C:E, 3, 0)&amp;".png")),"")</f>
        <v/>
      </c>
      <c r="O1221" s="66"/>
      <c r="P1221" s="66"/>
      <c r="Q1221" s="49" t="str">
        <f>ifna(VLookup(V1221, Dex!F:K, 3, 0),"")</f>
        <v/>
      </c>
      <c r="R1221" s="49" t="str">
        <f>ifna(VLookup(V1221, Dex!F:K, 4, 0),"")</f>
        <v/>
      </c>
      <c r="S1221" s="50" t="str">
        <f>ifna(VLookup(V1221, Dex!F:K, 5, 0),"")</f>
        <v/>
      </c>
      <c r="T1221" s="49" t="str">
        <f>ifna(VLookup(V1221, Dex!F:K, 6, 0),"")</f>
        <v>P085</v>
      </c>
      <c r="U1221" s="51" t="str">
        <f>ifna(VLookup(V1221, Dex!F:L, 7, 0),"")</f>
        <v/>
      </c>
      <c r="V1221" s="66" t="str">
        <f t="shared" si="1"/>
        <v>dolliv</v>
      </c>
    </row>
    <row r="1222" ht="31.5" customHeight="1">
      <c r="A1222" s="52">
        <v>1220.0</v>
      </c>
      <c r="B1222" s="52">
        <v>2.0</v>
      </c>
      <c r="C1222" s="52">
        <v>14.0</v>
      </c>
      <c r="D1222" s="52">
        <v>27.0</v>
      </c>
      <c r="E1222" s="52">
        <v>5.0</v>
      </c>
      <c r="F1222" s="52">
        <v>3.0</v>
      </c>
      <c r="G1222" s="53" t="str">
        <f>ifna(VLookup(V1222,Shiny!B:C, 2, 0),"")</f>
        <v/>
      </c>
      <c r="H1222" s="103" t="s">
        <v>1133</v>
      </c>
      <c r="I1222" s="96">
        <v>930.0</v>
      </c>
      <c r="J1222" s="56">
        <f>IFNA(VLOOKUP(V1222,'Imported Index'!A:B,2,0),1)</f>
        <v>1</v>
      </c>
      <c r="K1222" s="68"/>
      <c r="L1222" s="107"/>
      <c r="M1222" s="59" t="str">
        <f>ifna(IMAGE("https://pokejungle.net/sprites/typeico/"&amp;lower(VLookup(V1222,Type!C:E, 2, 0)&amp;".png")),"")</f>
        <v/>
      </c>
      <c r="N1222" s="59" t="str">
        <f>ifna(IMAGE("https://pokejungle.net/sprites/typeico/"&amp;lower(VLookup(V1222,Type!C:E, 3, 0)&amp;".png")),"")</f>
        <v/>
      </c>
      <c r="O1222" s="60"/>
      <c r="P1222" s="60"/>
      <c r="Q1222" s="61" t="str">
        <f>ifna(VLookup(V1222, Dex!F:K, 3, 0),"")</f>
        <v/>
      </c>
      <c r="R1222" s="61" t="str">
        <f>ifna(VLookup(V1222, Dex!F:K, 4, 0),"")</f>
        <v/>
      </c>
      <c r="S1222" s="62" t="str">
        <f>ifna(VLookup(V1222, Dex!F:K, 5, 0),"")</f>
        <v/>
      </c>
      <c r="T1222" s="61" t="str">
        <f>ifna(VLookup(V1222, Dex!F:K, 6, 0),"")</f>
        <v>P086</v>
      </c>
      <c r="U1222" s="63" t="str">
        <f>ifna(VLookup(V1222, Dex!F:L, 7, 0),"")</f>
        <v/>
      </c>
      <c r="V1222" s="60" t="str">
        <f t="shared" si="1"/>
        <v>arboliva</v>
      </c>
    </row>
    <row r="1223" ht="31.5" customHeight="1">
      <c r="A1223" s="42">
        <v>1221.0</v>
      </c>
      <c r="B1223" s="42">
        <v>2.0</v>
      </c>
      <c r="C1223" s="42">
        <v>14.0</v>
      </c>
      <c r="D1223" s="42">
        <v>28.0</v>
      </c>
      <c r="E1223" s="42">
        <v>5.0</v>
      </c>
      <c r="F1223" s="42">
        <v>4.0</v>
      </c>
      <c r="G1223" s="43" t="str">
        <f>ifna(VLookup(V1223,Shiny!B:C, 2, 0),"")</f>
        <v/>
      </c>
      <c r="H1223" s="105" t="s">
        <v>1134</v>
      </c>
      <c r="I1223" s="102">
        <v>931.0</v>
      </c>
      <c r="J1223" s="47">
        <f>IFNA(VLOOKUP(V1223,'Imported Index'!A:B,2,0),1)</f>
        <v>1</v>
      </c>
      <c r="K1223" s="69"/>
      <c r="L1223" s="69" t="s">
        <v>1135</v>
      </c>
      <c r="M1223" s="48" t="str">
        <f>ifna(IMAGE("https://pokejungle.net/sprites/typeico/"&amp;lower(VLookup(V1223,Type!C:E, 2, 0)&amp;".png")),"")</f>
        <v/>
      </c>
      <c r="N1223" s="48" t="str">
        <f>ifna(IMAGE("https://pokejungle.net/sprites/typeico/"&amp;lower(VLookup(V1223,Type!C:E, 3, 0)&amp;".png")),"")</f>
        <v/>
      </c>
      <c r="O1223" s="66"/>
      <c r="P1223" s="66"/>
      <c r="Q1223" s="49" t="str">
        <f>ifna(VLookup(V1223, Dex!F:K, 3, 0),"")</f>
        <v/>
      </c>
      <c r="R1223" s="49" t="str">
        <f>ifna(VLookup(V1223, Dex!F:K, 4, 0),"")</f>
        <v/>
      </c>
      <c r="S1223" s="50" t="str">
        <f>ifna(VLookup(V1223, Dex!F:K, 5, 0),"")</f>
        <v/>
      </c>
      <c r="T1223" s="49" t="str">
        <f>ifna(VLookup(V1223, Dex!F:K, 6, 0),"")</f>
        <v>P113</v>
      </c>
      <c r="U1223" s="51" t="str">
        <f>ifna(VLookup(V1223, Dex!F:L, 7, 0),"")</f>
        <v>H086</v>
      </c>
      <c r="V1223" s="66" t="str">
        <f t="shared" si="1"/>
        <v>squawkabilly</v>
      </c>
    </row>
    <row r="1224" ht="31.5" customHeight="1">
      <c r="A1224" s="52">
        <v>1222.0</v>
      </c>
      <c r="B1224" s="52">
        <v>2.0</v>
      </c>
      <c r="C1224" s="52">
        <v>14.0</v>
      </c>
      <c r="D1224" s="52">
        <v>29.0</v>
      </c>
      <c r="E1224" s="52">
        <v>5.0</v>
      </c>
      <c r="F1224" s="52">
        <v>5.0</v>
      </c>
      <c r="G1224" s="53" t="str">
        <f>ifna(VLookup(V1224,Shiny!B:C, 2, 0),"")</f>
        <v/>
      </c>
      <c r="H1224" s="103" t="s">
        <v>1134</v>
      </c>
      <c r="I1224" s="96">
        <v>931.0</v>
      </c>
      <c r="J1224" s="56">
        <f>IFNA(VLOOKUP(V1224,'Imported Index'!A:B,2,0),1)</f>
        <v>1</v>
      </c>
      <c r="K1224" s="68"/>
      <c r="L1224" s="68" t="s">
        <v>1136</v>
      </c>
      <c r="M1224" s="59" t="str">
        <f>ifna(IMAGE("https://pokejungle.net/sprites/typeico/"&amp;lower(VLookup(V1224,Type!C:E, 2, 0)&amp;".png")),"")</f>
        <v/>
      </c>
      <c r="N1224" s="59" t="str">
        <f>ifna(IMAGE("https://pokejungle.net/sprites/typeico/"&amp;lower(VLookup(V1224,Type!C:E, 3, 0)&amp;".png")),"")</f>
        <v/>
      </c>
      <c r="O1224" s="52">
        <v>-1.0</v>
      </c>
      <c r="P1224" s="60"/>
      <c r="Q1224" s="61" t="str">
        <f>ifna(VLookup(V1224, Dex!F:K, 3, 0),"")</f>
        <v/>
      </c>
      <c r="R1224" s="61" t="str">
        <f>ifna(VLookup(V1224, Dex!F:K, 4, 0),"")</f>
        <v/>
      </c>
      <c r="S1224" s="62" t="str">
        <f>ifna(VLookup(V1224, Dex!F:K, 5, 0),"")</f>
        <v/>
      </c>
      <c r="T1224" s="61" t="str">
        <f>ifna(VLookup(V1224, Dex!F:K, 6, 0),"")</f>
        <v>P113</v>
      </c>
      <c r="U1224" s="63" t="str">
        <f>ifna(VLookup(V1224, Dex!F:L, 7, 0),"")</f>
        <v>H086</v>
      </c>
      <c r="V1224" s="60" t="str">
        <f t="shared" si="1"/>
        <v>squawkabilly-1</v>
      </c>
    </row>
    <row r="1225" ht="31.5" customHeight="1">
      <c r="A1225" s="42">
        <v>1223.0</v>
      </c>
      <c r="B1225" s="42">
        <v>2.0</v>
      </c>
      <c r="C1225" s="42">
        <v>14.0</v>
      </c>
      <c r="D1225" s="42">
        <v>30.0</v>
      </c>
      <c r="E1225" s="42">
        <v>5.0</v>
      </c>
      <c r="F1225" s="42">
        <v>6.0</v>
      </c>
      <c r="G1225" s="43" t="str">
        <f>ifna(VLookup(V1225,Shiny!B:C, 2, 0),"")</f>
        <v/>
      </c>
      <c r="H1225" s="105" t="s">
        <v>1134</v>
      </c>
      <c r="I1225" s="102">
        <v>931.0</v>
      </c>
      <c r="J1225" s="47">
        <f>IFNA(VLOOKUP(V1225,'Imported Index'!A:B,2,0),1)</f>
        <v>1</v>
      </c>
      <c r="K1225" s="69"/>
      <c r="L1225" s="69" t="s">
        <v>1137</v>
      </c>
      <c r="M1225" s="48" t="str">
        <f>ifna(IMAGE("https://pokejungle.net/sprites/typeico/"&amp;lower(VLookup(V1225,Type!C:E, 2, 0)&amp;".png")),"")</f>
        <v/>
      </c>
      <c r="N1225" s="48" t="str">
        <f>ifna(IMAGE("https://pokejungle.net/sprites/typeico/"&amp;lower(VLookup(V1225,Type!C:E, 3, 0)&amp;".png")),"")</f>
        <v/>
      </c>
      <c r="O1225" s="42">
        <v>-2.0</v>
      </c>
      <c r="P1225" s="66"/>
      <c r="Q1225" s="49" t="str">
        <f>ifna(VLookup(V1225, Dex!F:K, 3, 0),"")</f>
        <v/>
      </c>
      <c r="R1225" s="49" t="str">
        <f>ifna(VLookup(V1225, Dex!F:K, 4, 0),"")</f>
        <v/>
      </c>
      <c r="S1225" s="50" t="str">
        <f>ifna(VLookup(V1225, Dex!F:K, 5, 0),"")</f>
        <v/>
      </c>
      <c r="T1225" s="49" t="str">
        <f>ifna(VLookup(V1225, Dex!F:K, 6, 0),"")</f>
        <v>P113</v>
      </c>
      <c r="U1225" s="51" t="str">
        <f>ifna(VLookup(V1225, Dex!F:L, 7, 0),"")</f>
        <v>H086</v>
      </c>
      <c r="V1225" s="66" t="str">
        <f t="shared" si="1"/>
        <v>squawkabilly-2</v>
      </c>
    </row>
    <row r="1226" ht="31.5" customHeight="1">
      <c r="A1226" s="52">
        <v>1224.0</v>
      </c>
      <c r="B1226" s="52">
        <v>2.0</v>
      </c>
      <c r="C1226" s="52">
        <v>15.0</v>
      </c>
      <c r="D1226" s="52">
        <v>1.0</v>
      </c>
      <c r="E1226" s="52">
        <v>1.0</v>
      </c>
      <c r="F1226" s="52">
        <v>1.0</v>
      </c>
      <c r="G1226" s="53" t="str">
        <f>ifna(VLookup(V1226,Shiny!B:C, 2, 0),"")</f>
        <v/>
      </c>
      <c r="H1226" s="103" t="s">
        <v>1134</v>
      </c>
      <c r="I1226" s="96">
        <v>931.0</v>
      </c>
      <c r="J1226" s="56">
        <f>IFNA(VLOOKUP(V1226,'Imported Index'!A:B,2,0),1)</f>
        <v>1</v>
      </c>
      <c r="K1226" s="68"/>
      <c r="L1226" s="68" t="s">
        <v>1138</v>
      </c>
      <c r="M1226" s="59" t="str">
        <f>ifna(IMAGE("https://pokejungle.net/sprites/typeico/"&amp;lower(VLookup(V1226,Type!C:E, 2, 0)&amp;".png")),"")</f>
        <v/>
      </c>
      <c r="N1226" s="59" t="str">
        <f>ifna(IMAGE("https://pokejungle.net/sprites/typeico/"&amp;lower(VLookup(V1226,Type!C:E, 3, 0)&amp;".png")),"")</f>
        <v/>
      </c>
      <c r="O1226" s="52">
        <v>-3.0</v>
      </c>
      <c r="P1226" s="60"/>
      <c r="Q1226" s="61" t="str">
        <f>ifna(VLookup(V1226, Dex!F:K, 3, 0),"")</f>
        <v/>
      </c>
      <c r="R1226" s="61" t="str">
        <f>ifna(VLookup(V1226, Dex!F:K, 4, 0),"")</f>
        <v/>
      </c>
      <c r="S1226" s="62" t="str">
        <f>ifna(VLookup(V1226, Dex!F:K, 5, 0),"")</f>
        <v/>
      </c>
      <c r="T1226" s="61" t="str">
        <f>ifna(VLookup(V1226, Dex!F:K, 6, 0),"")</f>
        <v>P113</v>
      </c>
      <c r="U1226" s="63" t="str">
        <f>ifna(VLookup(V1226, Dex!F:L, 7, 0),"")</f>
        <v>H086</v>
      </c>
      <c r="V1226" s="60" t="str">
        <f t="shared" si="1"/>
        <v>squawkabilly-3</v>
      </c>
    </row>
    <row r="1227" ht="31.5" customHeight="1">
      <c r="A1227" s="42">
        <v>1225.0</v>
      </c>
      <c r="B1227" s="42">
        <v>2.0</v>
      </c>
      <c r="C1227" s="42">
        <v>15.0</v>
      </c>
      <c r="D1227" s="42">
        <v>2.0</v>
      </c>
      <c r="E1227" s="42">
        <v>1.0</v>
      </c>
      <c r="F1227" s="42">
        <v>2.0</v>
      </c>
      <c r="G1227" s="43" t="str">
        <f>ifna(VLookup(V1227,Shiny!B:C, 2, 0),"")</f>
        <v/>
      </c>
      <c r="H1227" s="105" t="s">
        <v>1139</v>
      </c>
      <c r="I1227" s="102">
        <v>932.0</v>
      </c>
      <c r="J1227" s="47">
        <f>IFNA(VLOOKUP(V1227,'Imported Index'!A:B,2,0),1)</f>
        <v>1</v>
      </c>
      <c r="K1227" s="69"/>
      <c r="L1227" s="106"/>
      <c r="M1227" s="48" t="str">
        <f>ifna(IMAGE("https://pokejungle.net/sprites/typeico/"&amp;lower(VLookup(V1227,Type!C:E, 2, 0)&amp;".png")),"")</f>
        <v/>
      </c>
      <c r="N1227" s="48" t="str">
        <f>ifna(IMAGE("https://pokejungle.net/sprites/typeico/"&amp;lower(VLookup(V1227,Type!C:E, 3, 0)&amp;".png")),"")</f>
        <v/>
      </c>
      <c r="O1227" s="66"/>
      <c r="P1227" s="66"/>
      <c r="Q1227" s="49" t="str">
        <f>ifna(VLookup(V1227, Dex!F:K, 3, 0),"")</f>
        <v/>
      </c>
      <c r="R1227" s="49" t="str">
        <f>ifna(VLookup(V1227, Dex!F:K, 4, 0),"")</f>
        <v/>
      </c>
      <c r="S1227" s="50" t="str">
        <f>ifna(VLookup(V1227, Dex!F:K, 5, 0),"")</f>
        <v/>
      </c>
      <c r="T1227" s="49" t="str">
        <f>ifna(VLookup(V1227, Dex!F:K, 6, 0),"")</f>
        <v>P129</v>
      </c>
      <c r="U1227" s="51" t="str">
        <f>ifna(VLookup(V1227, Dex!F:L, 7, 0),"")</f>
        <v>H089</v>
      </c>
      <c r="V1227" s="66" t="str">
        <f t="shared" si="1"/>
        <v>nacli</v>
      </c>
    </row>
    <row r="1228" ht="31.5" customHeight="1">
      <c r="A1228" s="52">
        <v>1226.0</v>
      </c>
      <c r="B1228" s="52">
        <v>2.0</v>
      </c>
      <c r="C1228" s="52">
        <v>15.0</v>
      </c>
      <c r="D1228" s="52">
        <v>3.0</v>
      </c>
      <c r="E1228" s="52">
        <v>1.0</v>
      </c>
      <c r="F1228" s="52">
        <v>3.0</v>
      </c>
      <c r="G1228" s="53" t="str">
        <f>ifna(VLookup(V1228,Shiny!B:C, 2, 0),"")</f>
        <v/>
      </c>
      <c r="H1228" s="103" t="s">
        <v>1140</v>
      </c>
      <c r="I1228" s="96">
        <v>933.0</v>
      </c>
      <c r="J1228" s="56">
        <f>IFNA(VLOOKUP(V1228,'Imported Index'!A:B,2,0),1)</f>
        <v>1</v>
      </c>
      <c r="K1228" s="68"/>
      <c r="L1228" s="107"/>
      <c r="M1228" s="59" t="str">
        <f>ifna(IMAGE("https://pokejungle.net/sprites/typeico/"&amp;lower(VLookup(V1228,Type!C:E, 2, 0)&amp;".png")),"")</f>
        <v/>
      </c>
      <c r="N1228" s="59" t="str">
        <f>ifna(IMAGE("https://pokejungle.net/sprites/typeico/"&amp;lower(VLookup(V1228,Type!C:E, 3, 0)&amp;".png")),"")</f>
        <v/>
      </c>
      <c r="O1228" s="60"/>
      <c r="P1228" s="60"/>
      <c r="Q1228" s="61" t="str">
        <f>ifna(VLookup(V1228, Dex!F:K, 3, 0),"")</f>
        <v/>
      </c>
      <c r="R1228" s="61" t="str">
        <f>ifna(VLookup(V1228, Dex!F:K, 4, 0),"")</f>
        <v/>
      </c>
      <c r="S1228" s="62" t="str">
        <f>ifna(VLookup(V1228, Dex!F:K, 5, 0),"")</f>
        <v/>
      </c>
      <c r="T1228" s="61" t="str">
        <f>ifna(VLookup(V1228, Dex!F:K, 6, 0),"")</f>
        <v>P130</v>
      </c>
      <c r="U1228" s="63" t="str">
        <f>ifna(VLookup(V1228, Dex!F:L, 7, 0),"")</f>
        <v>H090</v>
      </c>
      <c r="V1228" s="60" t="str">
        <f t="shared" si="1"/>
        <v>naclstack</v>
      </c>
    </row>
    <row r="1229" ht="31.5" customHeight="1">
      <c r="A1229" s="42">
        <v>1227.0</v>
      </c>
      <c r="B1229" s="42">
        <v>2.0</v>
      </c>
      <c r="C1229" s="42">
        <v>15.0</v>
      </c>
      <c r="D1229" s="42">
        <v>4.0</v>
      </c>
      <c r="E1229" s="42">
        <v>1.0</v>
      </c>
      <c r="F1229" s="42">
        <v>4.0</v>
      </c>
      <c r="G1229" s="43" t="str">
        <f>ifna(VLookup(V1229,Shiny!B:C, 2, 0),"")</f>
        <v/>
      </c>
      <c r="H1229" s="105" t="s">
        <v>1141</v>
      </c>
      <c r="I1229" s="102">
        <v>934.0</v>
      </c>
      <c r="J1229" s="47">
        <f>IFNA(VLOOKUP(V1229,'Imported Index'!A:B,2,0),1)</f>
        <v>1</v>
      </c>
      <c r="K1229" s="69"/>
      <c r="L1229" s="106"/>
      <c r="M1229" s="48" t="str">
        <f>ifna(IMAGE("https://pokejungle.net/sprites/typeico/"&amp;lower(VLookup(V1229,Type!C:E, 2, 0)&amp;".png")),"")</f>
        <v/>
      </c>
      <c r="N1229" s="48" t="str">
        <f>ifna(IMAGE("https://pokejungle.net/sprites/typeico/"&amp;lower(VLookup(V1229,Type!C:E, 3, 0)&amp;".png")),"")</f>
        <v/>
      </c>
      <c r="O1229" s="66"/>
      <c r="P1229" s="66"/>
      <c r="Q1229" s="49" t="str">
        <f>ifna(VLookup(V1229, Dex!F:K, 3, 0),"")</f>
        <v/>
      </c>
      <c r="R1229" s="49" t="str">
        <f>ifna(VLookup(V1229, Dex!F:K, 4, 0),"")</f>
        <v/>
      </c>
      <c r="S1229" s="50" t="str">
        <f>ifna(VLookup(V1229, Dex!F:K, 5, 0),"")</f>
        <v/>
      </c>
      <c r="T1229" s="49" t="str">
        <f>ifna(VLookup(V1229, Dex!F:K, 6, 0),"")</f>
        <v>P131</v>
      </c>
      <c r="U1229" s="51" t="str">
        <f>ifna(VLookup(V1229, Dex!F:L, 7, 0),"")</f>
        <v>H091</v>
      </c>
      <c r="V1229" s="66" t="str">
        <f t="shared" si="1"/>
        <v>garganacl</v>
      </c>
    </row>
    <row r="1230" ht="31.5" customHeight="1">
      <c r="A1230" s="52">
        <v>1228.0</v>
      </c>
      <c r="B1230" s="52">
        <v>2.0</v>
      </c>
      <c r="C1230" s="52">
        <v>15.0</v>
      </c>
      <c r="D1230" s="52">
        <v>5.0</v>
      </c>
      <c r="E1230" s="52">
        <v>1.0</v>
      </c>
      <c r="F1230" s="52">
        <v>5.0</v>
      </c>
      <c r="G1230" s="53" t="str">
        <f>ifna(VLookup(V1230,Shiny!B:C, 2, 0),"")</f>
        <v/>
      </c>
      <c r="H1230" s="103" t="s">
        <v>1142</v>
      </c>
      <c r="I1230" s="96">
        <v>935.0</v>
      </c>
      <c r="J1230" s="56">
        <f>IFNA(VLOOKUP(V1230,'Imported Index'!A:B,2,0),1)</f>
        <v>1</v>
      </c>
      <c r="K1230" s="68"/>
      <c r="L1230" s="107"/>
      <c r="M1230" s="59" t="str">
        <f>ifna(IMAGE("https://pokejungle.net/sprites/typeico/"&amp;lower(VLookup(V1230,Type!C:E, 2, 0)&amp;".png")),"")</f>
        <v/>
      </c>
      <c r="N1230" s="59" t="str">
        <f>ifna(IMAGE("https://pokejungle.net/sprites/typeico/"&amp;lower(VLookup(V1230,Type!C:E, 3, 0)&amp;".png")),"")</f>
        <v/>
      </c>
      <c r="O1230" s="60"/>
      <c r="P1230" s="60"/>
      <c r="Q1230" s="61" t="str">
        <f>ifna(VLookup(V1230, Dex!F:K, 3, 0),"")</f>
        <v/>
      </c>
      <c r="R1230" s="61" t="str">
        <f>ifna(VLookup(V1230, Dex!F:K, 4, 0),"")</f>
        <v/>
      </c>
      <c r="S1230" s="62" t="str">
        <f>ifna(VLookup(V1230, Dex!F:K, 5, 0),"")</f>
        <v/>
      </c>
      <c r="T1230" s="61" t="str">
        <f>ifna(VLookup(V1230, Dex!F:K, 6, 0),"")</f>
        <v>P165</v>
      </c>
      <c r="U1230" s="63" t="str">
        <f>ifna(VLookup(V1230, Dex!F:L, 7, 0),"")</f>
        <v>H097</v>
      </c>
      <c r="V1230" s="60" t="str">
        <f t="shared" si="1"/>
        <v>charcadet</v>
      </c>
    </row>
    <row r="1231" ht="31.5" customHeight="1">
      <c r="A1231" s="42">
        <v>1229.0</v>
      </c>
      <c r="B1231" s="42">
        <v>2.0</v>
      </c>
      <c r="C1231" s="42">
        <v>15.0</v>
      </c>
      <c r="D1231" s="42">
        <v>6.0</v>
      </c>
      <c r="E1231" s="42">
        <v>1.0</v>
      </c>
      <c r="F1231" s="42">
        <v>6.0</v>
      </c>
      <c r="G1231" s="43" t="str">
        <f>ifna(VLookup(V1231,Shiny!B:C, 2, 0),"")</f>
        <v/>
      </c>
      <c r="H1231" s="105" t="s">
        <v>1143</v>
      </c>
      <c r="I1231" s="102">
        <v>936.0</v>
      </c>
      <c r="J1231" s="47">
        <f>IFNA(VLOOKUP(V1231,'Imported Index'!A:B,2,0),1)</f>
        <v>1</v>
      </c>
      <c r="K1231" s="69"/>
      <c r="L1231" s="106"/>
      <c r="M1231" s="48" t="str">
        <f>ifna(IMAGE("https://pokejungle.net/sprites/typeico/"&amp;lower(VLookup(V1231,Type!C:E, 2, 0)&amp;".png")),"")</f>
        <v/>
      </c>
      <c r="N1231" s="48" t="str">
        <f>ifna(IMAGE("https://pokejungle.net/sprites/typeico/"&amp;lower(VLookup(V1231,Type!C:E, 3, 0)&amp;".png")),"")</f>
        <v/>
      </c>
      <c r="O1231" s="66"/>
      <c r="P1231" s="66"/>
      <c r="Q1231" s="49" t="str">
        <f>ifna(VLookup(V1231, Dex!F:K, 3, 0),"")</f>
        <v/>
      </c>
      <c r="R1231" s="49" t="str">
        <f>ifna(VLookup(V1231, Dex!F:K, 4, 0),"")</f>
        <v/>
      </c>
      <c r="S1231" s="50" t="str">
        <f>ifna(VLookup(V1231, Dex!F:K, 5, 0),"")</f>
        <v/>
      </c>
      <c r="T1231" s="49" t="str">
        <f>ifna(VLookup(V1231, Dex!F:K, 6, 0),"")</f>
        <v>P166</v>
      </c>
      <c r="U1231" s="51" t="str">
        <f>ifna(VLookup(V1231, Dex!F:L, 7, 0),"")</f>
        <v>H098</v>
      </c>
      <c r="V1231" s="66" t="str">
        <f t="shared" si="1"/>
        <v>armarouge</v>
      </c>
    </row>
    <row r="1232" ht="31.5" customHeight="1">
      <c r="A1232" s="52">
        <v>1230.0</v>
      </c>
      <c r="B1232" s="52">
        <v>2.0</v>
      </c>
      <c r="C1232" s="52">
        <v>15.0</v>
      </c>
      <c r="D1232" s="52">
        <v>7.0</v>
      </c>
      <c r="E1232" s="52">
        <v>2.0</v>
      </c>
      <c r="F1232" s="52">
        <v>1.0</v>
      </c>
      <c r="G1232" s="53" t="str">
        <f>ifna(VLookup(V1232,Shiny!B:C, 2, 0),"")</f>
        <v/>
      </c>
      <c r="H1232" s="103" t="s">
        <v>1144</v>
      </c>
      <c r="I1232" s="96">
        <v>937.0</v>
      </c>
      <c r="J1232" s="56">
        <f>IFNA(VLOOKUP(V1232,'Imported Index'!A:B,2,0),1)</f>
        <v>1</v>
      </c>
      <c r="K1232" s="68"/>
      <c r="L1232" s="107"/>
      <c r="M1232" s="59" t="str">
        <f>ifna(IMAGE("https://pokejungle.net/sprites/typeico/"&amp;lower(VLookup(V1232,Type!C:E, 2, 0)&amp;".png")),"")</f>
        <v/>
      </c>
      <c r="N1232" s="59" t="str">
        <f>ifna(IMAGE("https://pokejungle.net/sprites/typeico/"&amp;lower(VLookup(V1232,Type!C:E, 3, 0)&amp;".png")),"")</f>
        <v/>
      </c>
      <c r="O1232" s="60"/>
      <c r="P1232" s="60"/>
      <c r="Q1232" s="61" t="str">
        <f>ifna(VLookup(V1232, Dex!F:K, 3, 0),"")</f>
        <v/>
      </c>
      <c r="R1232" s="61" t="str">
        <f>ifna(VLookup(V1232, Dex!F:K, 4, 0),"")</f>
        <v/>
      </c>
      <c r="S1232" s="62" t="str">
        <f>ifna(VLookup(V1232, Dex!F:K, 5, 0),"")</f>
        <v/>
      </c>
      <c r="T1232" s="61" t="str">
        <f>ifna(VLookup(V1232, Dex!F:K, 6, 0),"")</f>
        <v>P167</v>
      </c>
      <c r="U1232" s="63" t="str">
        <f>ifna(VLookup(V1232, Dex!F:L, 7, 0),"")</f>
        <v>H099</v>
      </c>
      <c r="V1232" s="60" t="str">
        <f t="shared" si="1"/>
        <v>ceruledge</v>
      </c>
    </row>
    <row r="1233" ht="31.5" customHeight="1">
      <c r="A1233" s="42">
        <v>1231.0</v>
      </c>
      <c r="B1233" s="42">
        <v>2.0</v>
      </c>
      <c r="C1233" s="42">
        <v>15.0</v>
      </c>
      <c r="D1233" s="42">
        <v>8.0</v>
      </c>
      <c r="E1233" s="42">
        <v>2.0</v>
      </c>
      <c r="F1233" s="42">
        <v>2.0</v>
      </c>
      <c r="G1233" s="43" t="str">
        <f>ifna(VLookup(V1233,Shiny!B:C, 2, 0),"")</f>
        <v/>
      </c>
      <c r="H1233" s="105" t="s">
        <v>1145</v>
      </c>
      <c r="I1233" s="102">
        <v>938.0</v>
      </c>
      <c r="J1233" s="47">
        <f>IFNA(VLOOKUP(V1233,'Imported Index'!A:B,2,0),1)</f>
        <v>1</v>
      </c>
      <c r="K1233" s="69"/>
      <c r="L1233" s="106"/>
      <c r="M1233" s="48" t="str">
        <f>ifna(IMAGE("https://pokejungle.net/sprites/typeico/"&amp;lower(VLookup(V1233,Type!C:E, 2, 0)&amp;".png")),"")</f>
        <v/>
      </c>
      <c r="N1233" s="48" t="str">
        <f>ifna(IMAGE("https://pokejungle.net/sprites/typeico/"&amp;lower(VLookup(V1233,Type!C:E, 3, 0)&amp;".png")),"")</f>
        <v/>
      </c>
      <c r="O1233" s="66"/>
      <c r="P1233" s="66"/>
      <c r="Q1233" s="49" t="str">
        <f>ifna(VLookup(V1233, Dex!F:K, 3, 0),"")</f>
        <v/>
      </c>
      <c r="R1233" s="49" t="str">
        <f>ifna(VLookup(V1233, Dex!F:K, 4, 0),"")</f>
        <v/>
      </c>
      <c r="S1233" s="50" t="str">
        <f>ifna(VLookup(V1233, Dex!F:K, 5, 0),"")</f>
        <v/>
      </c>
      <c r="T1233" s="49" t="str">
        <f>ifna(VLookup(V1233, Dex!F:K, 6, 0),"")</f>
        <v>P170</v>
      </c>
      <c r="U1233" s="51" t="str">
        <f>ifna(VLookup(V1233, Dex!F:L, 7, 0),"")</f>
        <v/>
      </c>
      <c r="V1233" s="66" t="str">
        <f t="shared" si="1"/>
        <v>tadbulb</v>
      </c>
    </row>
    <row r="1234" ht="31.5" customHeight="1">
      <c r="A1234" s="52">
        <v>1232.0</v>
      </c>
      <c r="B1234" s="52">
        <v>2.0</v>
      </c>
      <c r="C1234" s="52">
        <v>15.0</v>
      </c>
      <c r="D1234" s="52">
        <v>9.0</v>
      </c>
      <c r="E1234" s="52">
        <v>2.0</v>
      </c>
      <c r="F1234" s="52">
        <v>3.0</v>
      </c>
      <c r="G1234" s="53" t="str">
        <f>ifna(VLookup(V1234,Shiny!B:C, 2, 0),"")</f>
        <v/>
      </c>
      <c r="H1234" s="103" t="s">
        <v>1146</v>
      </c>
      <c r="I1234" s="96">
        <v>939.0</v>
      </c>
      <c r="J1234" s="56">
        <f>IFNA(VLOOKUP(V1234,'Imported Index'!A:B,2,0),1)</f>
        <v>1</v>
      </c>
      <c r="K1234" s="68"/>
      <c r="L1234" s="107"/>
      <c r="M1234" s="59" t="str">
        <f>ifna(IMAGE("https://pokejungle.net/sprites/typeico/"&amp;lower(VLookup(V1234,Type!C:E, 2, 0)&amp;".png")),"")</f>
        <v/>
      </c>
      <c r="N1234" s="59" t="str">
        <f>ifna(IMAGE("https://pokejungle.net/sprites/typeico/"&amp;lower(VLookup(V1234,Type!C:E, 3, 0)&amp;".png")),"")</f>
        <v/>
      </c>
      <c r="O1234" s="60"/>
      <c r="P1234" s="60"/>
      <c r="Q1234" s="61" t="str">
        <f>ifna(VLookup(V1234, Dex!F:K, 3, 0),"")</f>
        <v/>
      </c>
      <c r="R1234" s="61" t="str">
        <f>ifna(VLookup(V1234, Dex!F:K, 4, 0),"")</f>
        <v/>
      </c>
      <c r="S1234" s="62" t="str">
        <f>ifna(VLookup(V1234, Dex!F:K, 5, 0),"")</f>
        <v/>
      </c>
      <c r="T1234" s="61" t="str">
        <f>ifna(VLookup(V1234, Dex!F:K, 6, 0),"")</f>
        <v>P171</v>
      </c>
      <c r="U1234" s="63" t="str">
        <f>ifna(VLookup(V1234, Dex!F:L, 7, 0),"")</f>
        <v/>
      </c>
      <c r="V1234" s="60" t="str">
        <f t="shared" si="1"/>
        <v>bellibolt</v>
      </c>
    </row>
    <row r="1235" ht="31.5" customHeight="1">
      <c r="A1235" s="42">
        <v>1233.0</v>
      </c>
      <c r="B1235" s="42">
        <v>2.0</v>
      </c>
      <c r="C1235" s="42">
        <v>15.0</v>
      </c>
      <c r="D1235" s="42">
        <v>10.0</v>
      </c>
      <c r="E1235" s="42">
        <v>2.0</v>
      </c>
      <c r="F1235" s="42">
        <v>4.0</v>
      </c>
      <c r="G1235" s="43" t="str">
        <f>ifna(VLookup(V1235,Shiny!B:C, 2, 0),"")</f>
        <v/>
      </c>
      <c r="H1235" s="105" t="s">
        <v>1147</v>
      </c>
      <c r="I1235" s="102">
        <v>940.0</v>
      </c>
      <c r="J1235" s="47">
        <f>IFNA(VLOOKUP(V1235,'Imported Index'!A:B,2,0),1)</f>
        <v>1</v>
      </c>
      <c r="K1235" s="69"/>
      <c r="L1235" s="106"/>
      <c r="M1235" s="48" t="str">
        <f>ifna(IMAGE("https://pokejungle.net/sprites/typeico/"&amp;lower(VLookup(V1235,Type!C:E, 2, 0)&amp;".png")),"")</f>
        <v/>
      </c>
      <c r="N1235" s="48" t="str">
        <f>ifna(IMAGE("https://pokejungle.net/sprites/typeico/"&amp;lower(VLookup(V1235,Type!C:E, 3, 0)&amp;".png")),"")</f>
        <v/>
      </c>
      <c r="O1235" s="66"/>
      <c r="P1235" s="66"/>
      <c r="Q1235" s="49" t="str">
        <f>ifna(VLookup(V1235, Dex!F:K, 3, 0),"")</f>
        <v/>
      </c>
      <c r="R1235" s="49" t="str">
        <f>ifna(VLookup(V1235, Dex!F:K, 4, 0),"")</f>
        <v/>
      </c>
      <c r="S1235" s="50" t="str">
        <f>ifna(VLookup(V1235, Dex!F:K, 5, 0),"")</f>
        <v/>
      </c>
      <c r="T1235" s="49" t="str">
        <f>ifna(VLookup(V1235, Dex!F:K, 6, 0),"")</f>
        <v>P177</v>
      </c>
      <c r="U1235" s="51" t="str">
        <f>ifna(VLookup(V1235, Dex!F:L, 7, 0),"")</f>
        <v/>
      </c>
      <c r="V1235" s="66" t="str">
        <f t="shared" si="1"/>
        <v>wattrel</v>
      </c>
    </row>
    <row r="1236" ht="31.5" customHeight="1">
      <c r="A1236" s="52">
        <v>1234.0</v>
      </c>
      <c r="B1236" s="52">
        <v>2.0</v>
      </c>
      <c r="C1236" s="52">
        <v>15.0</v>
      </c>
      <c r="D1236" s="52">
        <v>11.0</v>
      </c>
      <c r="E1236" s="52">
        <v>2.0</v>
      </c>
      <c r="F1236" s="52">
        <v>5.0</v>
      </c>
      <c r="G1236" s="53" t="str">
        <f>ifna(VLookup(V1236,Shiny!B:C, 2, 0),"")</f>
        <v/>
      </c>
      <c r="H1236" s="103" t="s">
        <v>1148</v>
      </c>
      <c r="I1236" s="96">
        <v>941.0</v>
      </c>
      <c r="J1236" s="56">
        <f>IFNA(VLOOKUP(V1236,'Imported Index'!A:B,2,0),1)</f>
        <v>1</v>
      </c>
      <c r="K1236" s="68"/>
      <c r="L1236" s="107"/>
      <c r="M1236" s="59" t="str">
        <f>ifna(IMAGE("https://pokejungle.net/sprites/typeico/"&amp;lower(VLookup(V1236,Type!C:E, 2, 0)&amp;".png")),"")</f>
        <v/>
      </c>
      <c r="N1236" s="59" t="str">
        <f>ifna(IMAGE("https://pokejungle.net/sprites/typeico/"&amp;lower(VLookup(V1236,Type!C:E, 3, 0)&amp;".png")),"")</f>
        <v/>
      </c>
      <c r="O1236" s="60"/>
      <c r="P1236" s="60"/>
      <c r="Q1236" s="61" t="str">
        <f>ifna(VLookup(V1236, Dex!F:K, 3, 0),"")</f>
        <v/>
      </c>
      <c r="R1236" s="61" t="str">
        <f>ifna(VLookup(V1236, Dex!F:K, 4, 0),"")</f>
        <v/>
      </c>
      <c r="S1236" s="62" t="str">
        <f>ifna(VLookup(V1236, Dex!F:K, 5, 0),"")</f>
        <v/>
      </c>
      <c r="T1236" s="61" t="str">
        <f>ifna(VLookup(V1236, Dex!F:K, 6, 0),"")</f>
        <v>P178</v>
      </c>
      <c r="U1236" s="63" t="str">
        <f>ifna(VLookup(V1236, Dex!F:L, 7, 0),"")</f>
        <v/>
      </c>
      <c r="V1236" s="60" t="str">
        <f t="shared" si="1"/>
        <v>kilowattrel</v>
      </c>
    </row>
    <row r="1237" ht="31.5" customHeight="1">
      <c r="A1237" s="42">
        <v>1235.0</v>
      </c>
      <c r="B1237" s="42">
        <v>2.0</v>
      </c>
      <c r="C1237" s="42">
        <v>15.0</v>
      </c>
      <c r="D1237" s="42">
        <v>12.0</v>
      </c>
      <c r="E1237" s="42">
        <v>2.0</v>
      </c>
      <c r="F1237" s="42">
        <v>6.0</v>
      </c>
      <c r="G1237" s="43" t="str">
        <f>ifna(VLookup(V1237,Shiny!B:C, 2, 0),"")</f>
        <v/>
      </c>
      <c r="H1237" s="105" t="s">
        <v>1149</v>
      </c>
      <c r="I1237" s="102">
        <v>942.0</v>
      </c>
      <c r="J1237" s="47">
        <f>IFNA(VLOOKUP(V1237,'Imported Index'!A:B,2,0),1)</f>
        <v>1</v>
      </c>
      <c r="K1237" s="69"/>
      <c r="L1237" s="106"/>
      <c r="M1237" s="48" t="str">
        <f>ifna(IMAGE("https://pokejungle.net/sprites/typeico/"&amp;lower(VLookup(V1237,Type!C:E, 2, 0)&amp;".png")),"")</f>
        <v/>
      </c>
      <c r="N1237" s="48" t="str">
        <f>ifna(IMAGE("https://pokejungle.net/sprites/typeico/"&amp;lower(VLookup(V1237,Type!C:E, 3, 0)&amp;".png")),"")</f>
        <v/>
      </c>
      <c r="O1237" s="66"/>
      <c r="P1237" s="66"/>
      <c r="Q1237" s="49" t="str">
        <f>ifna(VLookup(V1237, Dex!F:K, 3, 0),"")</f>
        <v/>
      </c>
      <c r="R1237" s="49" t="str">
        <f>ifna(VLookup(V1237, Dex!F:K, 4, 0),"")</f>
        <v/>
      </c>
      <c r="S1237" s="50" t="str">
        <f>ifna(VLookup(V1237, Dex!F:K, 5, 0),"")</f>
        <v/>
      </c>
      <c r="T1237" s="49" t="str">
        <f>ifna(VLookup(V1237, Dex!F:K, 6, 0),"")</f>
        <v>P196</v>
      </c>
      <c r="U1237" s="51" t="str">
        <f>ifna(VLookup(V1237, Dex!F:L, 7, 0),"")</f>
        <v>H100</v>
      </c>
      <c r="V1237" s="66" t="str">
        <f t="shared" si="1"/>
        <v>maschiff</v>
      </c>
    </row>
    <row r="1238" ht="31.5" customHeight="1">
      <c r="A1238" s="52">
        <v>1236.0</v>
      </c>
      <c r="B1238" s="52">
        <v>2.0</v>
      </c>
      <c r="C1238" s="52">
        <v>15.0</v>
      </c>
      <c r="D1238" s="52">
        <v>13.0</v>
      </c>
      <c r="E1238" s="52">
        <v>3.0</v>
      </c>
      <c r="F1238" s="52">
        <v>1.0</v>
      </c>
      <c r="G1238" s="53" t="str">
        <f>ifna(VLookup(V1238,Shiny!B:C, 2, 0),"")</f>
        <v/>
      </c>
      <c r="H1238" s="103" t="s">
        <v>1150</v>
      </c>
      <c r="I1238" s="96">
        <v>943.0</v>
      </c>
      <c r="J1238" s="56">
        <f>IFNA(VLOOKUP(V1238,'Imported Index'!A:B,2,0),1)</f>
        <v>1</v>
      </c>
      <c r="K1238" s="68"/>
      <c r="L1238" s="107"/>
      <c r="M1238" s="59" t="str">
        <f>ifna(IMAGE("https://pokejungle.net/sprites/typeico/"&amp;lower(VLookup(V1238,Type!C:E, 2, 0)&amp;".png")),"")</f>
        <v/>
      </c>
      <c r="N1238" s="59" t="str">
        <f>ifna(IMAGE("https://pokejungle.net/sprites/typeico/"&amp;lower(VLookup(V1238,Type!C:E, 3, 0)&amp;".png")),"")</f>
        <v/>
      </c>
      <c r="O1238" s="60"/>
      <c r="P1238" s="60"/>
      <c r="Q1238" s="61" t="str">
        <f>ifna(VLookup(V1238, Dex!F:K, 3, 0),"")</f>
        <v/>
      </c>
      <c r="R1238" s="61" t="str">
        <f>ifna(VLookup(V1238, Dex!F:K, 4, 0),"")</f>
        <v/>
      </c>
      <c r="S1238" s="62" t="str">
        <f>ifna(VLookup(V1238, Dex!F:K, 5, 0),"")</f>
        <v/>
      </c>
      <c r="T1238" s="61" t="str">
        <f>ifna(VLookup(V1238, Dex!F:K, 6, 0),"")</f>
        <v>P197</v>
      </c>
      <c r="U1238" s="63" t="str">
        <f>ifna(VLookup(V1238, Dex!F:L, 7, 0),"")</f>
        <v>H101</v>
      </c>
      <c r="V1238" s="60" t="str">
        <f t="shared" si="1"/>
        <v>mabosstiff</v>
      </c>
    </row>
    <row r="1239" ht="31.5" customHeight="1">
      <c r="A1239" s="42">
        <v>1237.0</v>
      </c>
      <c r="B1239" s="42">
        <v>2.0</v>
      </c>
      <c r="C1239" s="42">
        <v>15.0</v>
      </c>
      <c r="D1239" s="42">
        <v>14.0</v>
      </c>
      <c r="E1239" s="42">
        <v>3.0</v>
      </c>
      <c r="F1239" s="42">
        <v>2.0</v>
      </c>
      <c r="G1239" s="43" t="str">
        <f>ifna(VLookup(V1239,Shiny!B:C, 2, 0),"")</f>
        <v/>
      </c>
      <c r="H1239" s="105" t="s">
        <v>1151</v>
      </c>
      <c r="I1239" s="102">
        <v>944.0</v>
      </c>
      <c r="J1239" s="47">
        <f>IFNA(VLOOKUP(V1239,'Imported Index'!A:B,2,0),1)</f>
        <v>1</v>
      </c>
      <c r="K1239" s="69"/>
      <c r="L1239" s="106"/>
      <c r="M1239" s="48" t="str">
        <f>ifna(IMAGE("https://pokejungle.net/sprites/typeico/"&amp;lower(VLookup(V1239,Type!C:E, 2, 0)&amp;".png")),"")</f>
        <v/>
      </c>
      <c r="N1239" s="48" t="str">
        <f>ifna(IMAGE("https://pokejungle.net/sprites/typeico/"&amp;lower(VLookup(V1239,Type!C:E, 3, 0)&amp;".png")),"")</f>
        <v/>
      </c>
      <c r="O1239" s="66"/>
      <c r="P1239" s="66"/>
      <c r="Q1239" s="49" t="str">
        <f>ifna(VLookup(V1239, Dex!F:K, 3, 0),"")</f>
        <v/>
      </c>
      <c r="R1239" s="49" t="str">
        <f>ifna(VLookup(V1239, Dex!F:K, 4, 0),"")</f>
        <v/>
      </c>
      <c r="S1239" s="50" t="str">
        <f>ifna(VLookup(V1239, Dex!F:K, 5, 0),"")</f>
        <v/>
      </c>
      <c r="T1239" s="49" t="str">
        <f>ifna(VLookup(V1239, Dex!F:K, 6, 0),"")</f>
        <v>P202</v>
      </c>
      <c r="U1239" s="51" t="str">
        <f>ifna(VLookup(V1239, Dex!F:L, 7, 0),"")</f>
        <v>H104</v>
      </c>
      <c r="V1239" s="66" t="str">
        <f t="shared" si="1"/>
        <v>shroodle</v>
      </c>
    </row>
    <row r="1240" ht="31.5" customHeight="1">
      <c r="A1240" s="52">
        <v>1238.0</v>
      </c>
      <c r="B1240" s="52">
        <v>2.0</v>
      </c>
      <c r="C1240" s="52">
        <v>15.0</v>
      </c>
      <c r="D1240" s="52">
        <v>15.0</v>
      </c>
      <c r="E1240" s="52">
        <v>3.0</v>
      </c>
      <c r="F1240" s="52">
        <v>3.0</v>
      </c>
      <c r="G1240" s="53" t="str">
        <f>ifna(VLookup(V1240,Shiny!B:C, 2, 0),"")</f>
        <v/>
      </c>
      <c r="H1240" s="103" t="s">
        <v>1152</v>
      </c>
      <c r="I1240" s="96">
        <v>945.0</v>
      </c>
      <c r="J1240" s="56">
        <f>IFNA(VLOOKUP(V1240,'Imported Index'!A:B,2,0),1)</f>
        <v>1</v>
      </c>
      <c r="K1240" s="68"/>
      <c r="L1240" s="107"/>
      <c r="M1240" s="59" t="str">
        <f>ifna(IMAGE("https://pokejungle.net/sprites/typeico/"&amp;lower(VLookup(V1240,Type!C:E, 2, 0)&amp;".png")),"")</f>
        <v/>
      </c>
      <c r="N1240" s="59" t="str">
        <f>ifna(IMAGE("https://pokejungle.net/sprites/typeico/"&amp;lower(VLookup(V1240,Type!C:E, 3, 0)&amp;".png")),"")</f>
        <v/>
      </c>
      <c r="O1240" s="60"/>
      <c r="P1240" s="60"/>
      <c r="Q1240" s="61" t="str">
        <f>ifna(VLookup(V1240, Dex!F:K, 3, 0),"")</f>
        <v/>
      </c>
      <c r="R1240" s="61" t="str">
        <f>ifna(VLookup(V1240, Dex!F:K, 4, 0),"")</f>
        <v/>
      </c>
      <c r="S1240" s="62" t="str">
        <f>ifna(VLookup(V1240, Dex!F:K, 5, 0),"")</f>
        <v/>
      </c>
      <c r="T1240" s="61" t="str">
        <f>ifna(VLookup(V1240, Dex!F:K, 6, 0),"")</f>
        <v>P203</v>
      </c>
      <c r="U1240" s="63" t="str">
        <f>ifna(VLookup(V1240, Dex!F:L, 7, 0),"")</f>
        <v>H105</v>
      </c>
      <c r="V1240" s="60" t="str">
        <f t="shared" si="1"/>
        <v>grafaiai</v>
      </c>
    </row>
    <row r="1241" ht="31.5" customHeight="1">
      <c r="A1241" s="42">
        <v>1239.0</v>
      </c>
      <c r="B1241" s="42">
        <v>2.0</v>
      </c>
      <c r="C1241" s="42">
        <v>15.0</v>
      </c>
      <c r="D1241" s="42">
        <v>16.0</v>
      </c>
      <c r="E1241" s="42">
        <v>3.0</v>
      </c>
      <c r="F1241" s="42">
        <v>4.0</v>
      </c>
      <c r="G1241" s="43" t="str">
        <f>ifna(VLookup(V1241,Shiny!B:C, 2, 0),"")</f>
        <v/>
      </c>
      <c r="H1241" s="105" t="s">
        <v>1153</v>
      </c>
      <c r="I1241" s="102">
        <v>946.0</v>
      </c>
      <c r="J1241" s="47">
        <f>IFNA(VLOOKUP(V1241,'Imported Index'!A:B,2,0),1)</f>
        <v>1</v>
      </c>
      <c r="K1241" s="69"/>
      <c r="L1241" s="106"/>
      <c r="M1241" s="48" t="str">
        <f>ifna(IMAGE("https://pokejungle.net/sprites/typeico/"&amp;lower(VLookup(V1241,Type!C:E, 2, 0)&amp;".png")),"")</f>
        <v/>
      </c>
      <c r="N1241" s="48" t="str">
        <f>ifna(IMAGE("https://pokejungle.net/sprites/typeico/"&amp;lower(VLookup(V1241,Type!C:E, 3, 0)&amp;".png")),"")</f>
        <v/>
      </c>
      <c r="O1241" s="66"/>
      <c r="P1241" s="66"/>
      <c r="Q1241" s="49" t="str">
        <f>ifna(VLookup(V1241, Dex!F:K, 3, 0),"")</f>
        <v/>
      </c>
      <c r="R1241" s="49" t="str">
        <f>ifna(VLookup(V1241, Dex!F:K, 4, 0),"")</f>
        <v/>
      </c>
      <c r="S1241" s="50" t="str">
        <f>ifna(VLookup(V1241, Dex!F:K, 5, 0),"")</f>
        <v/>
      </c>
      <c r="T1241" s="49" t="str">
        <f>ifna(VLookup(V1241, Dex!F:K, 6, 0),"")</f>
        <v>P242</v>
      </c>
      <c r="U1241" s="51" t="str">
        <f>ifna(VLookup(V1241, Dex!F:L, 7, 0),"")</f>
        <v/>
      </c>
      <c r="V1241" s="66" t="str">
        <f t="shared" si="1"/>
        <v>bramblin</v>
      </c>
    </row>
    <row r="1242" ht="31.5" customHeight="1">
      <c r="A1242" s="52">
        <v>1240.0</v>
      </c>
      <c r="B1242" s="52">
        <v>2.0</v>
      </c>
      <c r="C1242" s="52">
        <v>15.0</v>
      </c>
      <c r="D1242" s="52">
        <v>17.0</v>
      </c>
      <c r="E1242" s="52">
        <v>3.0</v>
      </c>
      <c r="F1242" s="52">
        <v>5.0</v>
      </c>
      <c r="G1242" s="53" t="str">
        <f>ifna(VLookup(V1242,Shiny!B:C, 2, 0),"")</f>
        <v/>
      </c>
      <c r="H1242" s="103" t="s">
        <v>1154</v>
      </c>
      <c r="I1242" s="96">
        <v>947.0</v>
      </c>
      <c r="J1242" s="56">
        <f>IFNA(VLOOKUP(V1242,'Imported Index'!A:B,2,0),1)</f>
        <v>1</v>
      </c>
      <c r="K1242" s="68"/>
      <c r="L1242" s="107"/>
      <c r="M1242" s="59" t="str">
        <f>ifna(IMAGE("https://pokejungle.net/sprites/typeico/"&amp;lower(VLookup(V1242,Type!C:E, 2, 0)&amp;".png")),"")</f>
        <v/>
      </c>
      <c r="N1242" s="59" t="str">
        <f>ifna(IMAGE("https://pokejungle.net/sprites/typeico/"&amp;lower(VLookup(V1242,Type!C:E, 3, 0)&amp;".png")),"")</f>
        <v/>
      </c>
      <c r="O1242" s="60"/>
      <c r="P1242" s="60"/>
      <c r="Q1242" s="61" t="str">
        <f>ifna(VLookup(V1242, Dex!F:K, 3, 0),"")</f>
        <v/>
      </c>
      <c r="R1242" s="61" t="str">
        <f>ifna(VLookup(V1242, Dex!F:K, 4, 0),"")</f>
        <v/>
      </c>
      <c r="S1242" s="62" t="str">
        <f>ifna(VLookup(V1242, Dex!F:K, 5, 0),"")</f>
        <v/>
      </c>
      <c r="T1242" s="61" t="str">
        <f>ifna(VLookup(V1242, Dex!F:K, 6, 0),"")</f>
        <v>P243</v>
      </c>
      <c r="U1242" s="63" t="str">
        <f>ifna(VLookup(V1242, Dex!F:L, 7, 0),"")</f>
        <v/>
      </c>
      <c r="V1242" s="60" t="str">
        <f t="shared" si="1"/>
        <v>brambleghast</v>
      </c>
    </row>
    <row r="1243" ht="31.5" customHeight="1">
      <c r="A1243" s="42">
        <v>1241.0</v>
      </c>
      <c r="B1243" s="42">
        <v>2.0</v>
      </c>
      <c r="C1243" s="42">
        <v>15.0</v>
      </c>
      <c r="D1243" s="42">
        <v>18.0</v>
      </c>
      <c r="E1243" s="42">
        <v>3.0</v>
      </c>
      <c r="F1243" s="42">
        <v>6.0</v>
      </c>
      <c r="G1243" s="43" t="str">
        <f>ifna(VLookup(V1243,Shiny!B:C, 2, 0),"")</f>
        <v/>
      </c>
      <c r="H1243" s="105" t="s">
        <v>1155</v>
      </c>
      <c r="I1243" s="102">
        <v>948.0</v>
      </c>
      <c r="J1243" s="47">
        <f>IFNA(VLOOKUP(V1243,'Imported Index'!A:B,2,0),1)</f>
        <v>1</v>
      </c>
      <c r="K1243" s="69"/>
      <c r="L1243" s="106"/>
      <c r="M1243" s="48" t="str">
        <f>ifna(IMAGE("https://pokejungle.net/sprites/typeico/"&amp;lower(VLookup(V1243,Type!C:E, 2, 0)&amp;".png")),"")</f>
        <v/>
      </c>
      <c r="N1243" s="48" t="str">
        <f>ifna(IMAGE("https://pokejungle.net/sprites/typeico/"&amp;lower(VLookup(V1243,Type!C:E, 3, 0)&amp;".png")),"")</f>
        <v/>
      </c>
      <c r="O1243" s="66"/>
      <c r="P1243" s="66"/>
      <c r="Q1243" s="49" t="str">
        <f>ifna(VLookup(V1243, Dex!F:K, 3, 0),"")</f>
        <v/>
      </c>
      <c r="R1243" s="49" t="str">
        <f>ifna(VLookup(V1243, Dex!F:K, 4, 0),"")</f>
        <v/>
      </c>
      <c r="S1243" s="50" t="str">
        <f>ifna(VLookup(V1243, Dex!F:K, 5, 0),"")</f>
        <v/>
      </c>
      <c r="T1243" s="49" t="str">
        <f>ifna(VLookup(V1243, Dex!F:K, 6, 0),"")</f>
        <v>P244</v>
      </c>
      <c r="U1243" s="51" t="str">
        <f>ifna(VLookup(V1243, Dex!F:L, 7, 0),"")</f>
        <v/>
      </c>
      <c r="V1243" s="66" t="str">
        <f t="shared" si="1"/>
        <v>toedscool</v>
      </c>
    </row>
    <row r="1244" ht="31.5" customHeight="1">
      <c r="A1244" s="52">
        <v>1242.0</v>
      </c>
      <c r="B1244" s="52">
        <v>2.0</v>
      </c>
      <c r="C1244" s="52">
        <v>15.0</v>
      </c>
      <c r="D1244" s="52">
        <v>19.0</v>
      </c>
      <c r="E1244" s="52">
        <v>4.0</v>
      </c>
      <c r="F1244" s="52">
        <v>1.0</v>
      </c>
      <c r="G1244" s="53" t="str">
        <f>ifna(VLookup(V1244,Shiny!B:C, 2, 0),"")</f>
        <v/>
      </c>
      <c r="H1244" s="103" t="s">
        <v>1156</v>
      </c>
      <c r="I1244" s="96">
        <v>949.0</v>
      </c>
      <c r="J1244" s="56">
        <f>IFNA(VLOOKUP(V1244,'Imported Index'!A:B,2,0),1)</f>
        <v>1</v>
      </c>
      <c r="K1244" s="68"/>
      <c r="L1244" s="107"/>
      <c r="M1244" s="59" t="str">
        <f>ifna(IMAGE("https://pokejungle.net/sprites/typeico/"&amp;lower(VLookup(V1244,Type!C:E, 2, 0)&amp;".png")),"")</f>
        <v/>
      </c>
      <c r="N1244" s="59" t="str">
        <f>ifna(IMAGE("https://pokejungle.net/sprites/typeico/"&amp;lower(VLookup(V1244,Type!C:E, 3, 0)&amp;".png")),"")</f>
        <v/>
      </c>
      <c r="O1244" s="60"/>
      <c r="P1244" s="60"/>
      <c r="Q1244" s="61" t="str">
        <f>ifna(VLookup(V1244, Dex!F:K, 3, 0),"")</f>
        <v/>
      </c>
      <c r="R1244" s="61" t="str">
        <f>ifna(VLookup(V1244, Dex!F:K, 4, 0),"")</f>
        <v/>
      </c>
      <c r="S1244" s="62" t="str">
        <f>ifna(VLookup(V1244, Dex!F:K, 5, 0),"")</f>
        <v/>
      </c>
      <c r="T1244" s="61" t="str">
        <f>ifna(VLookup(V1244, Dex!F:K, 6, 0),"")</f>
        <v>P245</v>
      </c>
      <c r="U1244" s="63" t="str">
        <f>ifna(VLookup(V1244, Dex!F:L, 7, 0),"")</f>
        <v/>
      </c>
      <c r="V1244" s="60" t="str">
        <f t="shared" si="1"/>
        <v>toedscruel</v>
      </c>
    </row>
    <row r="1245" ht="31.5" customHeight="1">
      <c r="A1245" s="42">
        <v>1243.0</v>
      </c>
      <c r="B1245" s="42">
        <v>2.0</v>
      </c>
      <c r="C1245" s="42">
        <v>15.0</v>
      </c>
      <c r="D1245" s="42">
        <v>20.0</v>
      </c>
      <c r="E1245" s="42">
        <v>4.0</v>
      </c>
      <c r="F1245" s="42">
        <v>2.0</v>
      </c>
      <c r="G1245" s="43" t="str">
        <f>ifna(VLookup(V1245,Shiny!B:C, 2, 0),"")</f>
        <v/>
      </c>
      <c r="H1245" s="105" t="s">
        <v>1157</v>
      </c>
      <c r="I1245" s="102">
        <v>950.0</v>
      </c>
      <c r="J1245" s="47">
        <f>IFNA(VLOOKUP(V1245,'Imported Index'!A:B,2,0),1)</f>
        <v>1</v>
      </c>
      <c r="K1245" s="69"/>
      <c r="L1245" s="106"/>
      <c r="M1245" s="48" t="str">
        <f>ifna(IMAGE("https://pokejungle.net/sprites/typeico/"&amp;lower(VLookup(V1245,Type!C:E, 2, 0)&amp;".png")),"")</f>
        <v/>
      </c>
      <c r="N1245" s="48" t="str">
        <f>ifna(IMAGE("https://pokejungle.net/sprites/typeico/"&amp;lower(VLookup(V1245,Type!C:E, 3, 0)&amp;".png")),"")</f>
        <v/>
      </c>
      <c r="O1245" s="66"/>
      <c r="P1245" s="66"/>
      <c r="Q1245" s="49" t="str">
        <f>ifna(VLookup(V1245, Dex!F:K, 3, 0),"")</f>
        <v/>
      </c>
      <c r="R1245" s="49" t="str">
        <f>ifna(VLookup(V1245, Dex!F:K, 4, 0),"")</f>
        <v/>
      </c>
      <c r="S1245" s="50" t="str">
        <f>ifna(VLookup(V1245, Dex!F:K, 5, 0),"")</f>
        <v/>
      </c>
      <c r="T1245" s="49" t="str">
        <f>ifna(VLookup(V1245, Dex!F:K, 6, 0),"")</f>
        <v>P249</v>
      </c>
      <c r="U1245" s="51" t="str">
        <f>ifna(VLookup(V1245, Dex!F:L, 7, 0),"")</f>
        <v/>
      </c>
      <c r="V1245" s="66" t="str">
        <f t="shared" si="1"/>
        <v>klawf</v>
      </c>
    </row>
    <row r="1246" ht="31.5" customHeight="1">
      <c r="A1246" s="52">
        <v>1244.0</v>
      </c>
      <c r="B1246" s="52">
        <v>2.0</v>
      </c>
      <c r="C1246" s="52">
        <v>15.0</v>
      </c>
      <c r="D1246" s="52">
        <v>21.0</v>
      </c>
      <c r="E1246" s="52">
        <v>4.0</v>
      </c>
      <c r="F1246" s="52">
        <v>3.0</v>
      </c>
      <c r="G1246" s="53" t="str">
        <f>ifna(VLookup(V1246,Shiny!B:C, 2, 0),"")</f>
        <v/>
      </c>
      <c r="H1246" s="103" t="s">
        <v>1158</v>
      </c>
      <c r="I1246" s="96">
        <v>951.0</v>
      </c>
      <c r="J1246" s="56">
        <f>IFNA(VLOOKUP(V1246,'Imported Index'!A:B,2,0),1)</f>
        <v>1</v>
      </c>
      <c r="K1246" s="68"/>
      <c r="L1246" s="107"/>
      <c r="M1246" s="59" t="str">
        <f>ifna(IMAGE("https://pokejungle.net/sprites/typeico/"&amp;lower(VLookup(V1246,Type!C:E, 2, 0)&amp;".png")),"")</f>
        <v/>
      </c>
      <c r="N1246" s="59" t="str">
        <f>ifna(IMAGE("https://pokejungle.net/sprites/typeico/"&amp;lower(VLookup(V1246,Type!C:E, 3, 0)&amp;".png")),"")</f>
        <v/>
      </c>
      <c r="O1246" s="60"/>
      <c r="P1246" s="60"/>
      <c r="Q1246" s="61" t="str">
        <f>ifna(VLookup(V1246, Dex!F:K, 3, 0),"")</f>
        <v/>
      </c>
      <c r="R1246" s="61" t="str">
        <f>ifna(VLookup(V1246, Dex!F:K, 4, 0),"")</f>
        <v/>
      </c>
      <c r="S1246" s="62" t="str">
        <f>ifna(VLookup(V1246, Dex!F:K, 5, 0),"")</f>
        <v/>
      </c>
      <c r="T1246" s="61" t="str">
        <f>ifna(VLookup(V1246, Dex!F:K, 6, 0),"")</f>
        <v>P250</v>
      </c>
      <c r="U1246" s="63" t="str">
        <f>ifna(VLookup(V1246, Dex!F:L, 7, 0),"")</f>
        <v>H014</v>
      </c>
      <c r="V1246" s="60" t="str">
        <f t="shared" si="1"/>
        <v>capsakid</v>
      </c>
    </row>
    <row r="1247" ht="31.5" customHeight="1">
      <c r="A1247" s="42">
        <v>1245.0</v>
      </c>
      <c r="B1247" s="42">
        <v>2.0</v>
      </c>
      <c r="C1247" s="42">
        <v>15.0</v>
      </c>
      <c r="D1247" s="42">
        <v>22.0</v>
      </c>
      <c r="E1247" s="42">
        <v>4.0</v>
      </c>
      <c r="F1247" s="42">
        <v>4.0</v>
      </c>
      <c r="G1247" s="43" t="str">
        <f>ifna(VLookup(V1247,Shiny!B:C, 2, 0),"")</f>
        <v/>
      </c>
      <c r="H1247" s="105" t="s">
        <v>1159</v>
      </c>
      <c r="I1247" s="102">
        <v>952.0</v>
      </c>
      <c r="J1247" s="47">
        <f>IFNA(VLOOKUP(V1247,'Imported Index'!A:B,2,0),1)</f>
        <v>1</v>
      </c>
      <c r="K1247" s="69"/>
      <c r="L1247" s="106"/>
      <c r="M1247" s="48" t="str">
        <f>ifna(IMAGE("https://pokejungle.net/sprites/typeico/"&amp;lower(VLookup(V1247,Type!C:E, 2, 0)&amp;".png")),"")</f>
        <v/>
      </c>
      <c r="N1247" s="48" t="str">
        <f>ifna(IMAGE("https://pokejungle.net/sprites/typeico/"&amp;lower(VLookup(V1247,Type!C:E, 3, 0)&amp;".png")),"")</f>
        <v/>
      </c>
      <c r="O1247" s="66"/>
      <c r="P1247" s="66"/>
      <c r="Q1247" s="49" t="str">
        <f>ifna(VLookup(V1247, Dex!F:K, 3, 0),"")</f>
        <v/>
      </c>
      <c r="R1247" s="49" t="str">
        <f>ifna(VLookup(V1247, Dex!F:K, 4, 0),"")</f>
        <v/>
      </c>
      <c r="S1247" s="50" t="str">
        <f>ifna(VLookup(V1247, Dex!F:K, 5, 0),"")</f>
        <v/>
      </c>
      <c r="T1247" s="49" t="str">
        <f>ifna(VLookup(V1247, Dex!F:K, 6, 0),"")</f>
        <v>P251</v>
      </c>
      <c r="U1247" s="51" t="str">
        <f>ifna(VLookup(V1247, Dex!F:L, 7, 0),"")</f>
        <v>H015</v>
      </c>
      <c r="V1247" s="66" t="str">
        <f t="shared" si="1"/>
        <v>scovillain</v>
      </c>
    </row>
    <row r="1248" ht="31.5" customHeight="1">
      <c r="A1248" s="52">
        <v>1246.0</v>
      </c>
      <c r="B1248" s="52">
        <v>2.0</v>
      </c>
      <c r="C1248" s="52">
        <v>15.0</v>
      </c>
      <c r="D1248" s="52">
        <v>23.0</v>
      </c>
      <c r="E1248" s="52">
        <v>4.0</v>
      </c>
      <c r="F1248" s="52">
        <v>5.0</v>
      </c>
      <c r="G1248" s="53" t="str">
        <f>ifna(VLookup(V1248,Shiny!B:C, 2, 0),"")</f>
        <v/>
      </c>
      <c r="H1248" s="103" t="s">
        <v>1160</v>
      </c>
      <c r="I1248" s="96">
        <v>953.0</v>
      </c>
      <c r="J1248" s="56">
        <f>IFNA(VLOOKUP(V1248,'Imported Index'!A:B,2,0),1)</f>
        <v>1</v>
      </c>
      <c r="K1248" s="68"/>
      <c r="L1248" s="107"/>
      <c r="M1248" s="59" t="str">
        <f>ifna(IMAGE("https://pokejungle.net/sprites/typeico/"&amp;lower(VLookup(V1248,Type!C:E, 2, 0)&amp;".png")),"")</f>
        <v/>
      </c>
      <c r="N1248" s="59" t="str">
        <f>ifna(IMAGE("https://pokejungle.net/sprites/typeico/"&amp;lower(VLookup(V1248,Type!C:E, 3, 0)&amp;".png")),"")</f>
        <v/>
      </c>
      <c r="O1248" s="60"/>
      <c r="P1248" s="60"/>
      <c r="Q1248" s="61" t="str">
        <f>ifna(VLookup(V1248, Dex!F:K, 3, 0),"")</f>
        <v/>
      </c>
      <c r="R1248" s="61" t="str">
        <f>ifna(VLookup(V1248, Dex!F:K, 4, 0),"")</f>
        <v/>
      </c>
      <c r="S1248" s="62" t="str">
        <f>ifna(VLookup(V1248, Dex!F:K, 5, 0),"")</f>
        <v/>
      </c>
      <c r="T1248" s="61" t="str">
        <f>ifna(VLookup(V1248, Dex!F:K, 6, 0),"")</f>
        <v>P254</v>
      </c>
      <c r="U1248" s="63" t="str">
        <f>ifna(VLookup(V1248, Dex!F:L, 7, 0),"")</f>
        <v/>
      </c>
      <c r="V1248" s="60" t="str">
        <f t="shared" si="1"/>
        <v>rellor</v>
      </c>
    </row>
    <row r="1249" ht="31.5" customHeight="1">
      <c r="A1249" s="42">
        <v>1247.0</v>
      </c>
      <c r="B1249" s="42">
        <v>2.0</v>
      </c>
      <c r="C1249" s="42">
        <v>15.0</v>
      </c>
      <c r="D1249" s="42">
        <v>24.0</v>
      </c>
      <c r="E1249" s="42">
        <v>4.0</v>
      </c>
      <c r="F1249" s="42">
        <v>6.0</v>
      </c>
      <c r="G1249" s="43" t="str">
        <f>ifna(VLookup(V1249,Shiny!B:C, 2, 0),"")</f>
        <v/>
      </c>
      <c r="H1249" s="105" t="s">
        <v>1161</v>
      </c>
      <c r="I1249" s="102">
        <v>954.0</v>
      </c>
      <c r="J1249" s="47">
        <f>IFNA(VLOOKUP(V1249,'Imported Index'!A:B,2,0),1)</f>
        <v>1</v>
      </c>
      <c r="K1249" s="69"/>
      <c r="L1249" s="106"/>
      <c r="M1249" s="48" t="str">
        <f>ifna(IMAGE("https://pokejungle.net/sprites/typeico/"&amp;lower(VLookup(V1249,Type!C:E, 2, 0)&amp;".png")),"")</f>
        <v/>
      </c>
      <c r="N1249" s="48" t="str">
        <f>ifna(IMAGE("https://pokejungle.net/sprites/typeico/"&amp;lower(VLookup(V1249,Type!C:E, 3, 0)&amp;".png")),"")</f>
        <v/>
      </c>
      <c r="O1249" s="66"/>
      <c r="P1249" s="66"/>
      <c r="Q1249" s="49" t="str">
        <f>ifna(VLookup(V1249, Dex!F:K, 3, 0),"")</f>
        <v/>
      </c>
      <c r="R1249" s="49" t="str">
        <f>ifna(VLookup(V1249, Dex!F:K, 4, 0),"")</f>
        <v/>
      </c>
      <c r="S1249" s="50" t="str">
        <f>ifna(VLookup(V1249, Dex!F:K, 5, 0),"")</f>
        <v/>
      </c>
      <c r="T1249" s="49" t="str">
        <f>ifna(VLookup(V1249, Dex!F:K, 6, 0),"")</f>
        <v>P255</v>
      </c>
      <c r="U1249" s="51" t="str">
        <f>ifna(VLookup(V1249, Dex!F:L, 7, 0),"")</f>
        <v/>
      </c>
      <c r="V1249" s="66" t="str">
        <f t="shared" si="1"/>
        <v>rabsca</v>
      </c>
    </row>
    <row r="1250" ht="31.5" customHeight="1">
      <c r="A1250" s="52">
        <v>1248.0</v>
      </c>
      <c r="B1250" s="52">
        <v>2.0</v>
      </c>
      <c r="C1250" s="52">
        <v>15.0</v>
      </c>
      <c r="D1250" s="52">
        <v>25.0</v>
      </c>
      <c r="E1250" s="52">
        <v>5.0</v>
      </c>
      <c r="F1250" s="52">
        <v>1.0</v>
      </c>
      <c r="G1250" s="53" t="str">
        <f>ifna(VLookup(V1250,Shiny!B:C, 2, 0),"")</f>
        <v/>
      </c>
      <c r="H1250" s="103" t="s">
        <v>1162</v>
      </c>
      <c r="I1250" s="96">
        <v>955.0</v>
      </c>
      <c r="J1250" s="56">
        <f>IFNA(VLOOKUP(V1250,'Imported Index'!A:B,2,0),1)</f>
        <v>1</v>
      </c>
      <c r="K1250" s="68"/>
      <c r="L1250" s="107"/>
      <c r="M1250" s="59" t="str">
        <f>ifna(IMAGE("https://pokejungle.net/sprites/typeico/"&amp;lower(VLookup(V1250,Type!C:E, 2, 0)&amp;".png")),"")</f>
        <v/>
      </c>
      <c r="N1250" s="59" t="str">
        <f>ifna(IMAGE("https://pokejungle.net/sprites/typeico/"&amp;lower(VLookup(V1250,Type!C:E, 3, 0)&amp;".png")),"")</f>
        <v/>
      </c>
      <c r="O1250" s="60"/>
      <c r="P1250" s="60"/>
      <c r="Q1250" s="61" t="str">
        <f>ifna(VLookup(V1250, Dex!F:K, 3, 0),"")</f>
        <v/>
      </c>
      <c r="R1250" s="61" t="str">
        <f>ifna(VLookup(V1250, Dex!F:K, 4, 0),"")</f>
        <v/>
      </c>
      <c r="S1250" s="62" t="str">
        <f>ifna(VLookup(V1250, Dex!F:K, 5, 0),"")</f>
        <v/>
      </c>
      <c r="T1250" s="61" t="str">
        <f>ifna(VLookup(V1250, Dex!F:K, 6, 0),"")</f>
        <v>P263</v>
      </c>
      <c r="U1250" s="63" t="str">
        <f>ifna(VLookup(V1250, Dex!F:L, 7, 0),"")</f>
        <v/>
      </c>
      <c r="V1250" s="60" t="str">
        <f t="shared" si="1"/>
        <v>flittle</v>
      </c>
    </row>
    <row r="1251" ht="31.5" customHeight="1">
      <c r="A1251" s="42">
        <v>1249.0</v>
      </c>
      <c r="B1251" s="42">
        <v>2.0</v>
      </c>
      <c r="C1251" s="42">
        <v>15.0</v>
      </c>
      <c r="D1251" s="42">
        <v>26.0</v>
      </c>
      <c r="E1251" s="42">
        <v>5.0</v>
      </c>
      <c r="F1251" s="42">
        <v>2.0</v>
      </c>
      <c r="G1251" s="43" t="str">
        <f>ifna(VLookup(V1251,Shiny!B:C, 2, 0),"")</f>
        <v/>
      </c>
      <c r="H1251" s="105" t="s">
        <v>1163</v>
      </c>
      <c r="I1251" s="102">
        <v>956.0</v>
      </c>
      <c r="J1251" s="47">
        <f>IFNA(VLOOKUP(V1251,'Imported Index'!A:B,2,0),1)</f>
        <v>1</v>
      </c>
      <c r="K1251" s="69"/>
      <c r="L1251" s="106"/>
      <c r="M1251" s="48" t="str">
        <f>ifna(IMAGE("https://pokejungle.net/sprites/typeico/"&amp;lower(VLookup(V1251,Type!C:E, 2, 0)&amp;".png")),"")</f>
        <v/>
      </c>
      <c r="N1251" s="48" t="str">
        <f>ifna(IMAGE("https://pokejungle.net/sprites/typeico/"&amp;lower(VLookup(V1251,Type!C:E, 3, 0)&amp;".png")),"")</f>
        <v/>
      </c>
      <c r="O1251" s="66"/>
      <c r="P1251" s="66"/>
      <c r="Q1251" s="49" t="str">
        <f>ifna(VLookup(V1251, Dex!F:K, 3, 0),"")</f>
        <v/>
      </c>
      <c r="R1251" s="49" t="str">
        <f>ifna(VLookup(V1251, Dex!F:K, 4, 0),"")</f>
        <v/>
      </c>
      <c r="S1251" s="50" t="str">
        <f>ifna(VLookup(V1251, Dex!F:K, 5, 0),"")</f>
        <v/>
      </c>
      <c r="T1251" s="49" t="str">
        <f>ifna(VLookup(V1251, Dex!F:K, 6, 0),"")</f>
        <v>P264</v>
      </c>
      <c r="U1251" s="51" t="str">
        <f>ifna(VLookup(V1251, Dex!F:L, 7, 0),"")</f>
        <v/>
      </c>
      <c r="V1251" s="66" t="str">
        <f t="shared" si="1"/>
        <v>espathra</v>
      </c>
    </row>
    <row r="1252" ht="31.5" customHeight="1">
      <c r="A1252" s="52">
        <v>1250.0</v>
      </c>
      <c r="B1252" s="52">
        <v>2.0</v>
      </c>
      <c r="C1252" s="52">
        <v>15.0</v>
      </c>
      <c r="D1252" s="52">
        <v>27.0</v>
      </c>
      <c r="E1252" s="52">
        <v>5.0</v>
      </c>
      <c r="F1252" s="52">
        <v>3.0</v>
      </c>
      <c r="G1252" s="53" t="str">
        <f>ifna(VLookup(V1252,Shiny!B:C, 2, 0),"")</f>
        <v/>
      </c>
      <c r="H1252" s="103" t="s">
        <v>1164</v>
      </c>
      <c r="I1252" s="96">
        <v>957.0</v>
      </c>
      <c r="J1252" s="56">
        <f>IFNA(VLOOKUP(V1252,'Imported Index'!A:B,2,0),1)</f>
        <v>1</v>
      </c>
      <c r="K1252" s="68"/>
      <c r="L1252" s="107"/>
      <c r="M1252" s="59" t="str">
        <f>ifna(IMAGE("https://pokejungle.net/sprites/typeico/"&amp;lower(VLookup(V1252,Type!C:E, 2, 0)&amp;".png")),"")</f>
        <v/>
      </c>
      <c r="N1252" s="59" t="str">
        <f>ifna(IMAGE("https://pokejungle.net/sprites/typeico/"&amp;lower(VLookup(V1252,Type!C:E, 3, 0)&amp;".png")),"")</f>
        <v/>
      </c>
      <c r="O1252" s="60"/>
      <c r="P1252" s="60"/>
      <c r="Q1252" s="61" t="str">
        <f>ifna(VLookup(V1252, Dex!F:K, 3, 0),"")</f>
        <v/>
      </c>
      <c r="R1252" s="61" t="str">
        <f>ifna(VLookup(V1252, Dex!F:K, 4, 0),"")</f>
        <v/>
      </c>
      <c r="S1252" s="62" t="str">
        <f>ifna(VLookup(V1252, Dex!F:K, 5, 0),"")</f>
        <v/>
      </c>
      <c r="T1252" s="61" t="str">
        <f>ifna(VLookup(V1252, Dex!F:K, 6, 0),"")</f>
        <v>P279</v>
      </c>
      <c r="U1252" s="63" t="str">
        <f>ifna(VLookup(V1252, Dex!F:L, 7, 0),"")</f>
        <v>H016</v>
      </c>
      <c r="V1252" s="60" t="str">
        <f t="shared" si="1"/>
        <v>tinkatink</v>
      </c>
    </row>
    <row r="1253" ht="31.5" customHeight="1">
      <c r="A1253" s="42">
        <v>1251.0</v>
      </c>
      <c r="B1253" s="42">
        <v>2.0</v>
      </c>
      <c r="C1253" s="42">
        <v>15.0</v>
      </c>
      <c r="D1253" s="42">
        <v>28.0</v>
      </c>
      <c r="E1253" s="42">
        <v>5.0</v>
      </c>
      <c r="F1253" s="42">
        <v>4.0</v>
      </c>
      <c r="G1253" s="43" t="str">
        <f>ifna(VLookup(V1253,Shiny!B:C, 2, 0),"")</f>
        <v/>
      </c>
      <c r="H1253" s="105" t="s">
        <v>1165</v>
      </c>
      <c r="I1253" s="102">
        <v>958.0</v>
      </c>
      <c r="J1253" s="47">
        <f>IFNA(VLOOKUP(V1253,'Imported Index'!A:B,2,0),1)</f>
        <v>1</v>
      </c>
      <c r="K1253" s="69"/>
      <c r="L1253" s="106"/>
      <c r="M1253" s="48" t="str">
        <f>ifna(IMAGE("https://pokejungle.net/sprites/typeico/"&amp;lower(VLookup(V1253,Type!C:E, 2, 0)&amp;".png")),"")</f>
        <v/>
      </c>
      <c r="N1253" s="48" t="str">
        <f>ifna(IMAGE("https://pokejungle.net/sprites/typeico/"&amp;lower(VLookup(V1253,Type!C:E, 3, 0)&amp;".png")),"")</f>
        <v/>
      </c>
      <c r="O1253" s="66"/>
      <c r="P1253" s="66"/>
      <c r="Q1253" s="49" t="str">
        <f>ifna(VLookup(V1253, Dex!F:K, 3, 0),"")</f>
        <v/>
      </c>
      <c r="R1253" s="49" t="str">
        <f>ifna(VLookup(V1253, Dex!F:K, 4, 0),"")</f>
        <v/>
      </c>
      <c r="S1253" s="50" t="str">
        <f>ifna(VLookup(V1253, Dex!F:K, 5, 0),"")</f>
        <v/>
      </c>
      <c r="T1253" s="49" t="str">
        <f>ifna(VLookup(V1253, Dex!F:K, 6, 0),"")</f>
        <v>P280</v>
      </c>
      <c r="U1253" s="51" t="str">
        <f>ifna(VLookup(V1253, Dex!F:L, 7, 0),"")</f>
        <v>H017</v>
      </c>
      <c r="V1253" s="66" t="str">
        <f t="shared" si="1"/>
        <v>tinkatuff</v>
      </c>
    </row>
    <row r="1254" ht="31.5" customHeight="1">
      <c r="A1254" s="52">
        <v>1252.0</v>
      </c>
      <c r="B1254" s="52">
        <v>2.0</v>
      </c>
      <c r="C1254" s="52">
        <v>15.0</v>
      </c>
      <c r="D1254" s="52">
        <v>29.0</v>
      </c>
      <c r="E1254" s="52">
        <v>5.0</v>
      </c>
      <c r="F1254" s="52">
        <v>5.0</v>
      </c>
      <c r="G1254" s="53" t="str">
        <f>ifna(VLookup(V1254,Shiny!B:C, 2, 0),"")</f>
        <v/>
      </c>
      <c r="H1254" s="103" t="s">
        <v>1166</v>
      </c>
      <c r="I1254" s="96">
        <v>959.0</v>
      </c>
      <c r="J1254" s="56">
        <f>IFNA(VLOOKUP(V1254,'Imported Index'!A:B,2,0),1)</f>
        <v>1</v>
      </c>
      <c r="K1254" s="68"/>
      <c r="L1254" s="107"/>
      <c r="M1254" s="59" t="str">
        <f>ifna(IMAGE("https://pokejungle.net/sprites/typeico/"&amp;lower(VLookup(V1254,Type!C:E, 2, 0)&amp;".png")),"")</f>
        <v/>
      </c>
      <c r="N1254" s="59" t="str">
        <f>ifna(IMAGE("https://pokejungle.net/sprites/typeico/"&amp;lower(VLookup(V1254,Type!C:E, 3, 0)&amp;".png")),"")</f>
        <v/>
      </c>
      <c r="O1254" s="60"/>
      <c r="P1254" s="60"/>
      <c r="Q1254" s="61" t="str">
        <f>ifna(VLookup(V1254, Dex!F:K, 3, 0),"")</f>
        <v/>
      </c>
      <c r="R1254" s="61" t="str">
        <f>ifna(VLookup(V1254, Dex!F:K, 4, 0),"")</f>
        <v/>
      </c>
      <c r="S1254" s="62" t="str">
        <f>ifna(VLookup(V1254, Dex!F:K, 5, 0),"")</f>
        <v/>
      </c>
      <c r="T1254" s="61" t="str">
        <f>ifna(VLookup(V1254, Dex!F:K, 6, 0),"")</f>
        <v>P281</v>
      </c>
      <c r="U1254" s="63" t="str">
        <f>ifna(VLookup(V1254, Dex!F:L, 7, 0),"")</f>
        <v>H018</v>
      </c>
      <c r="V1254" s="60" t="str">
        <f t="shared" si="1"/>
        <v>tinkaton</v>
      </c>
    </row>
    <row r="1255" ht="31.5" customHeight="1">
      <c r="A1255" s="42">
        <v>1253.0</v>
      </c>
      <c r="B1255" s="42">
        <v>2.0</v>
      </c>
      <c r="C1255" s="42">
        <v>15.0</v>
      </c>
      <c r="D1255" s="42">
        <v>30.0</v>
      </c>
      <c r="E1255" s="42">
        <v>5.0</v>
      </c>
      <c r="F1255" s="42">
        <v>6.0</v>
      </c>
      <c r="G1255" s="43" t="str">
        <f>ifna(VLookup(V1255,Shiny!B:C, 2, 0),"")</f>
        <v/>
      </c>
      <c r="H1255" s="105" t="s">
        <v>1167</v>
      </c>
      <c r="I1255" s="102">
        <v>960.0</v>
      </c>
      <c r="J1255" s="47">
        <f>IFNA(VLOOKUP(V1255,'Imported Index'!A:B,2,0),1)</f>
        <v>1</v>
      </c>
      <c r="K1255" s="69"/>
      <c r="L1255" s="106"/>
      <c r="M1255" s="48" t="str">
        <f>ifna(IMAGE("https://pokejungle.net/sprites/typeico/"&amp;lower(VLookup(V1255,Type!C:E, 2, 0)&amp;".png")),"")</f>
        <v/>
      </c>
      <c r="N1255" s="48" t="str">
        <f>ifna(IMAGE("https://pokejungle.net/sprites/typeico/"&amp;lower(VLookup(V1255,Type!C:E, 3, 0)&amp;".png")),"")</f>
        <v/>
      </c>
      <c r="O1255" s="66"/>
      <c r="P1255" s="66"/>
      <c r="Q1255" s="49" t="str">
        <f>ifna(VLookup(V1255, Dex!F:K, 3, 0),"")</f>
        <v/>
      </c>
      <c r="R1255" s="49" t="str">
        <f>ifna(VLookup(V1255, Dex!F:K, 4, 0),"")</f>
        <v/>
      </c>
      <c r="S1255" s="50" t="str">
        <f>ifna(VLookup(V1255, Dex!F:K, 5, 0),"")</f>
        <v/>
      </c>
      <c r="T1255" s="49" t="str">
        <f>ifna(VLookup(V1255, Dex!F:K, 6, 0),"")</f>
        <v>P288</v>
      </c>
      <c r="U1255" s="51" t="str">
        <f>ifna(VLookup(V1255, Dex!F:L, 7, 0),"")</f>
        <v/>
      </c>
      <c r="V1255" s="66" t="str">
        <f t="shared" si="1"/>
        <v>wiglett</v>
      </c>
    </row>
    <row r="1256" ht="31.5" customHeight="1">
      <c r="A1256" s="52">
        <v>1254.0</v>
      </c>
      <c r="B1256" s="52">
        <v>2.0</v>
      </c>
      <c r="C1256" s="52">
        <v>16.0</v>
      </c>
      <c r="D1256" s="52">
        <v>1.0</v>
      </c>
      <c r="E1256" s="52">
        <v>1.0</v>
      </c>
      <c r="F1256" s="52">
        <v>1.0</v>
      </c>
      <c r="G1256" s="53" t="str">
        <f>ifna(VLookup(V1256,Shiny!B:C, 2, 0),"")</f>
        <v/>
      </c>
      <c r="H1256" s="103" t="s">
        <v>1168</v>
      </c>
      <c r="I1256" s="96">
        <v>961.0</v>
      </c>
      <c r="J1256" s="56">
        <f>IFNA(VLOOKUP(V1256,'Imported Index'!A:B,2,0),1)</f>
        <v>1</v>
      </c>
      <c r="K1256" s="68"/>
      <c r="L1256" s="107"/>
      <c r="M1256" s="59" t="str">
        <f>ifna(IMAGE("https://pokejungle.net/sprites/typeico/"&amp;lower(VLookup(V1256,Type!C:E, 2, 0)&amp;".png")),"")</f>
        <v/>
      </c>
      <c r="N1256" s="59" t="str">
        <f>ifna(IMAGE("https://pokejungle.net/sprites/typeico/"&amp;lower(VLookup(V1256,Type!C:E, 3, 0)&amp;".png")),"")</f>
        <v/>
      </c>
      <c r="O1256" s="60"/>
      <c r="P1256" s="60"/>
      <c r="Q1256" s="61" t="str">
        <f>ifna(VLookup(V1256, Dex!F:K, 3, 0),"")</f>
        <v/>
      </c>
      <c r="R1256" s="61" t="str">
        <f>ifna(VLookup(V1256, Dex!F:K, 4, 0),"")</f>
        <v/>
      </c>
      <c r="S1256" s="62" t="str">
        <f>ifna(VLookup(V1256, Dex!F:K, 5, 0),"")</f>
        <v/>
      </c>
      <c r="T1256" s="61" t="str">
        <f>ifna(VLookup(V1256, Dex!F:K, 6, 0),"")</f>
        <v>P289</v>
      </c>
      <c r="U1256" s="63" t="str">
        <f>ifna(VLookup(V1256, Dex!F:L, 7, 0),"")</f>
        <v/>
      </c>
      <c r="V1256" s="60" t="str">
        <f t="shared" si="1"/>
        <v>wugtrio</v>
      </c>
    </row>
    <row r="1257" ht="31.5" customHeight="1">
      <c r="A1257" s="42">
        <v>1255.0</v>
      </c>
      <c r="B1257" s="42">
        <v>2.0</v>
      </c>
      <c r="C1257" s="42">
        <v>16.0</v>
      </c>
      <c r="D1257" s="42">
        <v>2.0</v>
      </c>
      <c r="E1257" s="42">
        <v>1.0</v>
      </c>
      <c r="F1257" s="42">
        <v>2.0</v>
      </c>
      <c r="G1257" s="43" t="str">
        <f>ifna(VLookup(V1257,Shiny!B:C, 2, 0),"")</f>
        <v/>
      </c>
      <c r="H1257" s="105" t="s">
        <v>1169</v>
      </c>
      <c r="I1257" s="102">
        <v>962.0</v>
      </c>
      <c r="J1257" s="47">
        <f>IFNA(VLOOKUP(V1257,'Imported Index'!A:B,2,0),1)</f>
        <v>1</v>
      </c>
      <c r="K1257" s="69"/>
      <c r="L1257" s="106"/>
      <c r="M1257" s="48" t="str">
        <f>ifna(IMAGE("https://pokejungle.net/sprites/typeico/"&amp;lower(VLookup(V1257,Type!C:E, 2, 0)&amp;".png")),"")</f>
        <v/>
      </c>
      <c r="N1257" s="48" t="str">
        <f>ifna(IMAGE("https://pokejungle.net/sprites/typeico/"&amp;lower(VLookup(V1257,Type!C:E, 3, 0)&amp;".png")),"")</f>
        <v/>
      </c>
      <c r="O1257" s="66"/>
      <c r="P1257" s="66"/>
      <c r="Q1257" s="49" t="str">
        <f>ifna(VLookup(V1257, Dex!F:K, 3, 0),"")</f>
        <v/>
      </c>
      <c r="R1257" s="49" t="str">
        <f>ifna(VLookup(V1257, Dex!F:K, 4, 0),"")</f>
        <v/>
      </c>
      <c r="S1257" s="50" t="str">
        <f>ifna(VLookup(V1257, Dex!F:K, 5, 0),"")</f>
        <v/>
      </c>
      <c r="T1257" s="49" t="str">
        <f>ifna(VLookup(V1257, Dex!F:K, 6, 0),"")</f>
        <v>P290</v>
      </c>
      <c r="U1257" s="51" t="str">
        <f>ifna(VLookup(V1257, Dex!F:L, 7, 0),"")</f>
        <v/>
      </c>
      <c r="V1257" s="66" t="str">
        <f t="shared" si="1"/>
        <v>bombirdier</v>
      </c>
    </row>
    <row r="1258" ht="31.5" customHeight="1">
      <c r="A1258" s="52">
        <v>1256.0</v>
      </c>
      <c r="B1258" s="52">
        <v>2.0</v>
      </c>
      <c r="C1258" s="52">
        <v>16.0</v>
      </c>
      <c r="D1258" s="52">
        <v>3.0</v>
      </c>
      <c r="E1258" s="52">
        <v>1.0</v>
      </c>
      <c r="F1258" s="52">
        <v>3.0</v>
      </c>
      <c r="G1258" s="53" t="str">
        <f>ifna(VLookup(V1258,Shiny!B:C, 2, 0),"")</f>
        <v/>
      </c>
      <c r="H1258" s="103" t="s">
        <v>1170</v>
      </c>
      <c r="I1258" s="96">
        <v>963.0</v>
      </c>
      <c r="J1258" s="56">
        <f>IFNA(VLOOKUP(V1258,'Imported Index'!A:B,2,0),1)</f>
        <v>1</v>
      </c>
      <c r="K1258" s="68"/>
      <c r="L1258" s="107"/>
      <c r="M1258" s="59" t="str">
        <f>ifna(IMAGE("https://pokejungle.net/sprites/typeico/"&amp;lower(VLookup(V1258,Type!C:E, 2, 0)&amp;".png")),"")</f>
        <v/>
      </c>
      <c r="N1258" s="59" t="str">
        <f>ifna(IMAGE("https://pokejungle.net/sprites/typeico/"&amp;lower(VLookup(V1258,Type!C:E, 3, 0)&amp;".png")),"")</f>
        <v/>
      </c>
      <c r="O1258" s="60"/>
      <c r="P1258" s="60"/>
      <c r="Q1258" s="61" t="str">
        <f>ifna(VLookup(V1258, Dex!F:K, 3, 0),"")</f>
        <v/>
      </c>
      <c r="R1258" s="61" t="str">
        <f>ifna(VLookup(V1258, Dex!F:K, 4, 0),"")</f>
        <v/>
      </c>
      <c r="S1258" s="62" t="str">
        <f>ifna(VLookup(V1258, Dex!F:K, 5, 0),"")</f>
        <v/>
      </c>
      <c r="T1258" s="61" t="str">
        <f>ifna(VLookup(V1258, Dex!F:K, 6, 0),"")</f>
        <v>P291</v>
      </c>
      <c r="U1258" s="63" t="str">
        <f>ifna(VLookup(V1258, Dex!F:L, 7, 0),"")</f>
        <v/>
      </c>
      <c r="V1258" s="60" t="str">
        <f t="shared" si="1"/>
        <v>finizen</v>
      </c>
    </row>
    <row r="1259" ht="31.5" customHeight="1">
      <c r="A1259" s="42">
        <v>1257.0</v>
      </c>
      <c r="B1259" s="42">
        <v>2.0</v>
      </c>
      <c r="C1259" s="42">
        <v>16.0</v>
      </c>
      <c r="D1259" s="42">
        <v>4.0</v>
      </c>
      <c r="E1259" s="42">
        <v>1.0</v>
      </c>
      <c r="F1259" s="42">
        <v>4.0</v>
      </c>
      <c r="G1259" s="43" t="str">
        <f>ifna(VLookup(V1259,Shiny!B:C, 2, 0),"")</f>
        <v/>
      </c>
      <c r="H1259" s="105" t="s">
        <v>1171</v>
      </c>
      <c r="I1259" s="102">
        <v>964.0</v>
      </c>
      <c r="J1259" s="47">
        <f>IFNA(VLOOKUP(V1259,'Imported Index'!A:B,2,0),1)</f>
        <v>1</v>
      </c>
      <c r="K1259" s="69"/>
      <c r="L1259" s="106"/>
      <c r="M1259" s="48" t="str">
        <f>ifna(IMAGE("https://pokejungle.net/sprites/typeico/"&amp;lower(VLookup(V1259,Type!C:E, 2, 0)&amp;".png")),"")</f>
        <v/>
      </c>
      <c r="N1259" s="48" t="str">
        <f>ifna(IMAGE("https://pokejungle.net/sprites/typeico/"&amp;lower(VLookup(V1259,Type!C:E, 3, 0)&amp;".png")),"")</f>
        <v/>
      </c>
      <c r="O1259" s="66"/>
      <c r="P1259" s="66"/>
      <c r="Q1259" s="49" t="str">
        <f>ifna(VLookup(V1259, Dex!F:K, 3, 0),"")</f>
        <v/>
      </c>
      <c r="R1259" s="49" t="str">
        <f>ifna(VLookup(V1259, Dex!F:K, 4, 0),"")</f>
        <v/>
      </c>
      <c r="S1259" s="50" t="str">
        <f>ifna(VLookup(V1259, Dex!F:K, 5, 0),"")</f>
        <v/>
      </c>
      <c r="T1259" s="49" t="str">
        <f>ifna(VLookup(V1259, Dex!F:K, 6, 0),"")</f>
        <v>P292</v>
      </c>
      <c r="U1259" s="51" t="str">
        <f>ifna(VLookup(V1259, Dex!F:L, 7, 0),"")</f>
        <v/>
      </c>
      <c r="V1259" s="66" t="str">
        <f t="shared" si="1"/>
        <v>palafin</v>
      </c>
    </row>
    <row r="1260" ht="31.5" customHeight="1">
      <c r="A1260" s="52">
        <v>1258.0</v>
      </c>
      <c r="B1260" s="52">
        <v>2.0</v>
      </c>
      <c r="C1260" s="52">
        <v>16.0</v>
      </c>
      <c r="D1260" s="52">
        <v>5.0</v>
      </c>
      <c r="E1260" s="52">
        <v>1.0</v>
      </c>
      <c r="F1260" s="52">
        <v>5.0</v>
      </c>
      <c r="G1260" s="53" t="str">
        <f>ifna(VLookup(V1260,Shiny!B:C, 2, 0),"")</f>
        <v/>
      </c>
      <c r="H1260" s="103" t="s">
        <v>1172</v>
      </c>
      <c r="I1260" s="96">
        <v>965.0</v>
      </c>
      <c r="J1260" s="56">
        <f>IFNA(VLOOKUP(V1260,'Imported Index'!A:B,2,0),1)</f>
        <v>1</v>
      </c>
      <c r="K1260" s="68"/>
      <c r="L1260" s="107"/>
      <c r="M1260" s="59" t="str">
        <f>ifna(IMAGE("https://pokejungle.net/sprites/typeico/"&amp;lower(VLookup(V1260,Type!C:E, 2, 0)&amp;".png")),"")</f>
        <v/>
      </c>
      <c r="N1260" s="59" t="str">
        <f>ifna(IMAGE("https://pokejungle.net/sprites/typeico/"&amp;lower(VLookup(V1260,Type!C:E, 3, 0)&amp;".png")),"")</f>
        <v/>
      </c>
      <c r="O1260" s="60"/>
      <c r="P1260" s="60"/>
      <c r="Q1260" s="61" t="str">
        <f>ifna(VLookup(V1260, Dex!F:K, 3, 0),"")</f>
        <v/>
      </c>
      <c r="R1260" s="61" t="str">
        <f>ifna(VLookup(V1260, Dex!F:K, 4, 0),"")</f>
        <v/>
      </c>
      <c r="S1260" s="62" t="str">
        <f>ifna(VLookup(V1260, Dex!F:K, 5, 0),"")</f>
        <v/>
      </c>
      <c r="T1260" s="61" t="str">
        <f>ifna(VLookup(V1260, Dex!F:K, 6, 0),"")</f>
        <v>P293</v>
      </c>
      <c r="U1260" s="63" t="str">
        <f>ifna(VLookup(V1260, Dex!F:L, 7, 0),"")</f>
        <v/>
      </c>
      <c r="V1260" s="60" t="str">
        <f t="shared" si="1"/>
        <v>varoom</v>
      </c>
    </row>
    <row r="1261" ht="31.5" customHeight="1">
      <c r="A1261" s="42">
        <v>1259.0</v>
      </c>
      <c r="B1261" s="42">
        <v>2.0</v>
      </c>
      <c r="C1261" s="42">
        <v>16.0</v>
      </c>
      <c r="D1261" s="42">
        <v>6.0</v>
      </c>
      <c r="E1261" s="42">
        <v>1.0</v>
      </c>
      <c r="F1261" s="42">
        <v>6.0</v>
      </c>
      <c r="G1261" s="43" t="str">
        <f>ifna(VLookup(V1261,Shiny!B:C, 2, 0),"")</f>
        <v/>
      </c>
      <c r="H1261" s="105" t="s">
        <v>1173</v>
      </c>
      <c r="I1261" s="102">
        <v>966.0</v>
      </c>
      <c r="J1261" s="47">
        <f>IFNA(VLOOKUP(V1261,'Imported Index'!A:B,2,0),1)</f>
        <v>1</v>
      </c>
      <c r="K1261" s="69"/>
      <c r="L1261" s="106"/>
      <c r="M1261" s="48" t="str">
        <f>ifna(IMAGE("https://pokejungle.net/sprites/typeico/"&amp;lower(VLookup(V1261,Type!C:E, 2, 0)&amp;".png")),"")</f>
        <v/>
      </c>
      <c r="N1261" s="48" t="str">
        <f>ifna(IMAGE("https://pokejungle.net/sprites/typeico/"&amp;lower(VLookup(V1261,Type!C:E, 3, 0)&amp;".png")),"")</f>
        <v/>
      </c>
      <c r="O1261" s="66"/>
      <c r="P1261" s="66"/>
      <c r="Q1261" s="49" t="str">
        <f>ifna(VLookup(V1261, Dex!F:K, 3, 0),"")</f>
        <v/>
      </c>
      <c r="R1261" s="49" t="str">
        <f>ifna(VLookup(V1261, Dex!F:K, 4, 0),"")</f>
        <v/>
      </c>
      <c r="S1261" s="50" t="str">
        <f>ifna(VLookup(V1261, Dex!F:K, 5, 0),"")</f>
        <v/>
      </c>
      <c r="T1261" s="49" t="str">
        <f>ifna(VLookup(V1261, Dex!F:K, 6, 0),"")</f>
        <v>P294</v>
      </c>
      <c r="U1261" s="51" t="str">
        <f>ifna(VLookup(V1261, Dex!F:L, 7, 0),"")</f>
        <v/>
      </c>
      <c r="V1261" s="66" t="str">
        <f t="shared" si="1"/>
        <v>revavroom</v>
      </c>
    </row>
    <row r="1262" ht="31.5" customHeight="1">
      <c r="A1262" s="52">
        <v>1260.0</v>
      </c>
      <c r="B1262" s="52">
        <v>2.0</v>
      </c>
      <c r="C1262" s="52">
        <v>16.0</v>
      </c>
      <c r="D1262" s="52">
        <v>7.0</v>
      </c>
      <c r="E1262" s="52">
        <v>2.0</v>
      </c>
      <c r="F1262" s="52">
        <v>1.0</v>
      </c>
      <c r="G1262" s="53" t="str">
        <f>ifna(VLookup(V1262,Shiny!B:C, 2, 0),"")</f>
        <v/>
      </c>
      <c r="H1262" s="103" t="s">
        <v>1174</v>
      </c>
      <c r="I1262" s="96">
        <v>967.0</v>
      </c>
      <c r="J1262" s="56">
        <f>IFNA(VLOOKUP(V1262,'Imported Index'!A:B,2,0),1)</f>
        <v>1</v>
      </c>
      <c r="K1262" s="68"/>
      <c r="L1262" s="107"/>
      <c r="M1262" s="59" t="str">
        <f>ifna(IMAGE("https://pokejungle.net/sprites/typeico/"&amp;lower(VLookup(V1262,Type!C:E, 2, 0)&amp;".png")),"")</f>
        <v/>
      </c>
      <c r="N1262" s="59" t="str">
        <f>ifna(IMAGE("https://pokejungle.net/sprites/typeico/"&amp;lower(VLookup(V1262,Type!C:E, 3, 0)&amp;".png")),"")</f>
        <v/>
      </c>
      <c r="O1262" s="60"/>
      <c r="P1262" s="60"/>
      <c r="Q1262" s="61" t="str">
        <f>ifna(VLookup(V1262, Dex!F:K, 3, 0),"")</f>
        <v/>
      </c>
      <c r="R1262" s="61" t="str">
        <f>ifna(VLookup(V1262, Dex!F:K, 4, 0),"")</f>
        <v/>
      </c>
      <c r="S1262" s="62" t="str">
        <f>ifna(VLookup(V1262, Dex!F:K, 5, 0),"")</f>
        <v/>
      </c>
      <c r="T1262" s="61" t="str">
        <f>ifna(VLookup(V1262, Dex!F:K, 6, 0),"")</f>
        <v>P295</v>
      </c>
      <c r="U1262" s="63" t="str">
        <f>ifna(VLookup(V1262, Dex!F:L, 7, 0),"")</f>
        <v>H019</v>
      </c>
      <c r="V1262" s="60" t="str">
        <f t="shared" si="1"/>
        <v>cyclizar</v>
      </c>
    </row>
    <row r="1263" ht="31.5" customHeight="1">
      <c r="A1263" s="42">
        <v>1261.0</v>
      </c>
      <c r="B1263" s="42">
        <v>2.0</v>
      </c>
      <c r="C1263" s="42">
        <v>16.0</v>
      </c>
      <c r="D1263" s="42">
        <v>8.0</v>
      </c>
      <c r="E1263" s="42">
        <v>2.0</v>
      </c>
      <c r="F1263" s="42">
        <v>2.0</v>
      </c>
      <c r="G1263" s="43" t="str">
        <f>ifna(VLookup(V1263,Shiny!B:C, 2, 0),"")</f>
        <v/>
      </c>
      <c r="H1263" s="105" t="s">
        <v>1175</v>
      </c>
      <c r="I1263" s="102">
        <v>968.0</v>
      </c>
      <c r="J1263" s="47">
        <f>IFNA(VLOOKUP(V1263,'Imported Index'!A:B,2,0),1)</f>
        <v>1</v>
      </c>
      <c r="K1263" s="69"/>
      <c r="L1263" s="106"/>
      <c r="M1263" s="48" t="str">
        <f>ifna(IMAGE("https://pokejungle.net/sprites/typeico/"&amp;lower(VLookup(V1263,Type!C:E, 2, 0)&amp;".png")),"")</f>
        <v/>
      </c>
      <c r="N1263" s="48" t="str">
        <f>ifna(IMAGE("https://pokejungle.net/sprites/typeico/"&amp;lower(VLookup(V1263,Type!C:E, 3, 0)&amp;".png")),"")</f>
        <v/>
      </c>
      <c r="O1263" s="66"/>
      <c r="P1263" s="66"/>
      <c r="Q1263" s="49" t="str">
        <f>ifna(VLookup(V1263, Dex!F:K, 3, 0),"")</f>
        <v/>
      </c>
      <c r="R1263" s="49" t="str">
        <f>ifna(VLookup(V1263, Dex!F:K, 4, 0),"")</f>
        <v/>
      </c>
      <c r="S1263" s="50" t="str">
        <f>ifna(VLookup(V1263, Dex!F:K, 5, 0),"")</f>
        <v/>
      </c>
      <c r="T1263" s="49" t="str">
        <f>ifna(VLookup(V1263, Dex!F:K, 6, 0),"")</f>
        <v>P296</v>
      </c>
      <c r="U1263" s="51" t="str">
        <f>ifna(VLookup(V1263, Dex!F:L, 7, 0),"")</f>
        <v/>
      </c>
      <c r="V1263" s="66" t="str">
        <f t="shared" si="1"/>
        <v>orthworm</v>
      </c>
    </row>
    <row r="1264" ht="31.5" customHeight="1">
      <c r="A1264" s="52">
        <v>1262.0</v>
      </c>
      <c r="B1264" s="52">
        <v>2.0</v>
      </c>
      <c r="C1264" s="52">
        <v>16.0</v>
      </c>
      <c r="D1264" s="52">
        <v>9.0</v>
      </c>
      <c r="E1264" s="52">
        <v>2.0</v>
      </c>
      <c r="F1264" s="52">
        <v>3.0</v>
      </c>
      <c r="G1264" s="53" t="str">
        <f>ifna(VLookup(V1264,Shiny!B:C, 2, 0),"")</f>
        <v/>
      </c>
      <c r="H1264" s="103" t="s">
        <v>1176</v>
      </c>
      <c r="I1264" s="96">
        <v>969.0</v>
      </c>
      <c r="J1264" s="56">
        <f>IFNA(VLOOKUP(V1264,'Imported Index'!A:B,2,0),1)</f>
        <v>1</v>
      </c>
      <c r="K1264" s="68"/>
      <c r="L1264" s="107"/>
      <c r="M1264" s="59" t="str">
        <f>ifna(IMAGE("https://pokejungle.net/sprites/typeico/"&amp;lower(VLookup(V1264,Type!C:E, 2, 0)&amp;".png")),"")</f>
        <v/>
      </c>
      <c r="N1264" s="59" t="str">
        <f>ifna(IMAGE("https://pokejungle.net/sprites/typeico/"&amp;lower(VLookup(V1264,Type!C:E, 3, 0)&amp;".png")),"")</f>
        <v/>
      </c>
      <c r="O1264" s="60"/>
      <c r="P1264" s="60"/>
      <c r="Q1264" s="61" t="str">
        <f>ifna(VLookup(V1264, Dex!F:K, 3, 0),"")</f>
        <v/>
      </c>
      <c r="R1264" s="61" t="str">
        <f>ifna(VLookup(V1264, Dex!F:K, 4, 0),"")</f>
        <v/>
      </c>
      <c r="S1264" s="62" t="str">
        <f>ifna(VLookup(V1264, Dex!F:K, 5, 0),"")</f>
        <v/>
      </c>
      <c r="T1264" s="61" t="str">
        <f>ifna(VLookup(V1264, Dex!F:K, 6, 0),"")</f>
        <v>P308</v>
      </c>
      <c r="U1264" s="63" t="str">
        <f>ifna(VLookup(V1264, Dex!F:L, 7, 0),"")</f>
        <v>H020</v>
      </c>
      <c r="V1264" s="60" t="str">
        <f t="shared" si="1"/>
        <v>glimmet</v>
      </c>
    </row>
    <row r="1265" ht="31.5" customHeight="1">
      <c r="A1265" s="42">
        <v>1263.0</v>
      </c>
      <c r="B1265" s="42">
        <v>2.0</v>
      </c>
      <c r="C1265" s="42">
        <v>16.0</v>
      </c>
      <c r="D1265" s="42">
        <v>10.0</v>
      </c>
      <c r="E1265" s="42">
        <v>2.0</v>
      </c>
      <c r="F1265" s="42">
        <v>4.0</v>
      </c>
      <c r="G1265" s="43" t="str">
        <f>ifna(VLookup(V1265,Shiny!B:C, 2, 0),"")</f>
        <v/>
      </c>
      <c r="H1265" s="105" t="s">
        <v>1177</v>
      </c>
      <c r="I1265" s="102">
        <v>970.0</v>
      </c>
      <c r="J1265" s="47">
        <f>IFNA(VLOOKUP(V1265,'Imported Index'!A:B,2,0),1)</f>
        <v>1</v>
      </c>
      <c r="K1265" s="69"/>
      <c r="L1265" s="106"/>
      <c r="M1265" s="48" t="str">
        <f>ifna(IMAGE("https://pokejungle.net/sprites/typeico/"&amp;lower(VLookup(V1265,Type!C:E, 2, 0)&amp;".png")),"")</f>
        <v/>
      </c>
      <c r="N1265" s="48" t="str">
        <f>ifna(IMAGE("https://pokejungle.net/sprites/typeico/"&amp;lower(VLookup(V1265,Type!C:E, 3, 0)&amp;".png")),"")</f>
        <v/>
      </c>
      <c r="O1265" s="66"/>
      <c r="P1265" s="66"/>
      <c r="Q1265" s="49" t="str">
        <f>ifna(VLookup(V1265, Dex!F:K, 3, 0),"")</f>
        <v/>
      </c>
      <c r="R1265" s="49" t="str">
        <f>ifna(VLookup(V1265, Dex!F:K, 4, 0),"")</f>
        <v/>
      </c>
      <c r="S1265" s="50" t="str">
        <f>ifna(VLookup(V1265, Dex!F:K, 5, 0),"")</f>
        <v/>
      </c>
      <c r="T1265" s="49" t="str">
        <f>ifna(VLookup(V1265, Dex!F:K, 6, 0),"")</f>
        <v>P309</v>
      </c>
      <c r="U1265" s="51" t="str">
        <f>ifna(VLookup(V1265, Dex!F:L, 7, 0),"")</f>
        <v>H021</v>
      </c>
      <c r="V1265" s="66" t="str">
        <f t="shared" si="1"/>
        <v>glimmora</v>
      </c>
    </row>
    <row r="1266" ht="31.5" customHeight="1">
      <c r="A1266" s="52">
        <v>1264.0</v>
      </c>
      <c r="B1266" s="52">
        <v>2.0</v>
      </c>
      <c r="C1266" s="52">
        <v>16.0</v>
      </c>
      <c r="D1266" s="52">
        <v>11.0</v>
      </c>
      <c r="E1266" s="52">
        <v>2.0</v>
      </c>
      <c r="F1266" s="52">
        <v>5.0</v>
      </c>
      <c r="G1266" s="53" t="str">
        <f>ifna(VLookup(V1266,Shiny!B:C, 2, 0),"")</f>
        <v/>
      </c>
      <c r="H1266" s="103" t="s">
        <v>1178</v>
      </c>
      <c r="I1266" s="96">
        <v>971.0</v>
      </c>
      <c r="J1266" s="56">
        <f>IFNA(VLOOKUP(V1266,'Imported Index'!A:B,2,0),1)</f>
        <v>1</v>
      </c>
      <c r="K1266" s="68"/>
      <c r="L1266" s="107"/>
      <c r="M1266" s="59" t="str">
        <f>ifna(IMAGE("https://pokejungle.net/sprites/typeico/"&amp;lower(VLookup(V1266,Type!C:E, 2, 0)&amp;".png")),"")</f>
        <v/>
      </c>
      <c r="N1266" s="59" t="str">
        <f>ifna(IMAGE("https://pokejungle.net/sprites/typeico/"&amp;lower(VLookup(V1266,Type!C:E, 3, 0)&amp;".png")),"")</f>
        <v/>
      </c>
      <c r="O1266" s="60"/>
      <c r="P1266" s="60"/>
      <c r="Q1266" s="61" t="str">
        <f>ifna(VLookup(V1266, Dex!F:K, 3, 0),"")</f>
        <v/>
      </c>
      <c r="R1266" s="61" t="str">
        <f>ifna(VLookup(V1266, Dex!F:K, 4, 0),"")</f>
        <v/>
      </c>
      <c r="S1266" s="62" t="str">
        <f>ifna(VLookup(V1266, Dex!F:K, 5, 0),"")</f>
        <v/>
      </c>
      <c r="T1266" s="61" t="str">
        <f>ifna(VLookup(V1266, Dex!F:K, 6, 0),"")</f>
        <v>P311</v>
      </c>
      <c r="U1266" s="63" t="str">
        <f>ifna(VLookup(V1266, Dex!F:L, 7, 0),"")</f>
        <v>H023</v>
      </c>
      <c r="V1266" s="60" t="str">
        <f t="shared" si="1"/>
        <v>greavard</v>
      </c>
    </row>
    <row r="1267" ht="31.5" customHeight="1">
      <c r="A1267" s="42">
        <v>1265.0</v>
      </c>
      <c r="B1267" s="42">
        <v>2.0</v>
      </c>
      <c r="C1267" s="42">
        <v>16.0</v>
      </c>
      <c r="D1267" s="42">
        <v>12.0</v>
      </c>
      <c r="E1267" s="42">
        <v>2.0</v>
      </c>
      <c r="F1267" s="42">
        <v>6.0</v>
      </c>
      <c r="G1267" s="43" t="str">
        <f>ifna(VLookup(V1267,Shiny!B:C, 2, 0),"")</f>
        <v/>
      </c>
      <c r="H1267" s="105" t="s">
        <v>1179</v>
      </c>
      <c r="I1267" s="102">
        <v>972.0</v>
      </c>
      <c r="J1267" s="47">
        <f>IFNA(VLOOKUP(V1267,'Imported Index'!A:B,2,0),1)</f>
        <v>1</v>
      </c>
      <c r="K1267" s="69"/>
      <c r="L1267" s="106"/>
      <c r="M1267" s="48" t="str">
        <f>ifna(IMAGE("https://pokejungle.net/sprites/typeico/"&amp;lower(VLookup(V1267,Type!C:E, 2, 0)&amp;".png")),"")</f>
        <v/>
      </c>
      <c r="N1267" s="48" t="str">
        <f>ifna(IMAGE("https://pokejungle.net/sprites/typeico/"&amp;lower(VLookup(V1267,Type!C:E, 3, 0)&amp;".png")),"")</f>
        <v/>
      </c>
      <c r="O1267" s="66"/>
      <c r="P1267" s="66"/>
      <c r="Q1267" s="49" t="str">
        <f>ifna(VLookup(V1267, Dex!F:K, 3, 0),"")</f>
        <v/>
      </c>
      <c r="R1267" s="49" t="str">
        <f>ifna(VLookup(V1267, Dex!F:K, 4, 0),"")</f>
        <v/>
      </c>
      <c r="S1267" s="50" t="str">
        <f>ifna(VLookup(V1267, Dex!F:K, 5, 0),"")</f>
        <v/>
      </c>
      <c r="T1267" s="49" t="str">
        <f>ifna(VLookup(V1267, Dex!F:K, 6, 0),"")</f>
        <v>P312</v>
      </c>
      <c r="U1267" s="51" t="str">
        <f>ifna(VLookup(V1267, Dex!F:L, 7, 0),"")</f>
        <v>H024</v>
      </c>
      <c r="V1267" s="66" t="str">
        <f t="shared" si="1"/>
        <v>houndstone</v>
      </c>
    </row>
    <row r="1268" ht="31.5" customHeight="1">
      <c r="A1268" s="52">
        <v>1266.0</v>
      </c>
      <c r="B1268" s="52">
        <v>2.0</v>
      </c>
      <c r="C1268" s="52">
        <v>16.0</v>
      </c>
      <c r="D1268" s="52">
        <v>13.0</v>
      </c>
      <c r="E1268" s="52">
        <v>3.0</v>
      </c>
      <c r="F1268" s="52">
        <v>1.0</v>
      </c>
      <c r="G1268" s="53" t="str">
        <f>ifna(VLookup(V1268,Shiny!B:C, 2, 0),"")</f>
        <v/>
      </c>
      <c r="H1268" s="103" t="s">
        <v>1180</v>
      </c>
      <c r="I1268" s="96">
        <v>973.0</v>
      </c>
      <c r="J1268" s="56">
        <f>IFNA(VLOOKUP(V1268,'Imported Index'!A:B,2,0),1)</f>
        <v>1</v>
      </c>
      <c r="K1268" s="68"/>
      <c r="L1268" s="107"/>
      <c r="M1268" s="59" t="str">
        <f>ifna(IMAGE("https://pokejungle.net/sprites/typeico/"&amp;lower(VLookup(V1268,Type!C:E, 2, 0)&amp;".png")),"")</f>
        <v/>
      </c>
      <c r="N1268" s="59" t="str">
        <f>ifna(IMAGE("https://pokejungle.net/sprites/typeico/"&amp;lower(VLookup(V1268,Type!C:E, 3, 0)&amp;".png")),"")</f>
        <v/>
      </c>
      <c r="O1268" s="60"/>
      <c r="P1268" s="60"/>
      <c r="Q1268" s="61" t="str">
        <f>ifna(VLookup(V1268, Dex!F:K, 3, 0),"")</f>
        <v/>
      </c>
      <c r="R1268" s="61" t="str">
        <f>ifna(VLookup(V1268, Dex!F:K, 4, 0),"")</f>
        <v/>
      </c>
      <c r="S1268" s="62" t="str">
        <f>ifna(VLookup(V1268, Dex!F:K, 5, 0),"")</f>
        <v/>
      </c>
      <c r="T1268" s="61" t="str">
        <f>ifna(VLookup(V1268, Dex!F:K, 6, 0),"")</f>
        <v>P346</v>
      </c>
      <c r="U1268" s="63" t="str">
        <f>ifna(VLookup(V1268, Dex!F:L, 7, 0),"")</f>
        <v>H028</v>
      </c>
      <c r="V1268" s="60" t="str">
        <f t="shared" si="1"/>
        <v>flamigo</v>
      </c>
    </row>
    <row r="1269" ht="31.5" customHeight="1">
      <c r="A1269" s="42">
        <v>1267.0</v>
      </c>
      <c r="B1269" s="42">
        <v>2.0</v>
      </c>
      <c r="C1269" s="42">
        <v>16.0</v>
      </c>
      <c r="D1269" s="42">
        <v>14.0</v>
      </c>
      <c r="E1269" s="42">
        <v>3.0</v>
      </c>
      <c r="F1269" s="42">
        <v>2.0</v>
      </c>
      <c r="G1269" s="43" t="str">
        <f>ifna(VLookup(V1269,Shiny!B:C, 2, 0),"")</f>
        <v/>
      </c>
      <c r="H1269" s="105" t="s">
        <v>1181</v>
      </c>
      <c r="I1269" s="102">
        <v>974.0</v>
      </c>
      <c r="J1269" s="47">
        <f>IFNA(VLOOKUP(V1269,'Imported Index'!A:B,2,0),1)</f>
        <v>1</v>
      </c>
      <c r="K1269" s="69"/>
      <c r="L1269" s="106"/>
      <c r="M1269" s="48" t="str">
        <f>ifna(IMAGE("https://pokejungle.net/sprites/typeico/"&amp;lower(VLookup(V1269,Type!C:E, 2, 0)&amp;".png")),"")</f>
        <v/>
      </c>
      <c r="N1269" s="48" t="str">
        <f>ifna(IMAGE("https://pokejungle.net/sprites/typeico/"&amp;lower(VLookup(V1269,Type!C:E, 3, 0)&amp;".png")),"")</f>
        <v/>
      </c>
      <c r="O1269" s="66"/>
      <c r="P1269" s="66"/>
      <c r="Q1269" s="49" t="str">
        <f>ifna(VLookup(V1269, Dex!F:K, 3, 0),"")</f>
        <v/>
      </c>
      <c r="R1269" s="49" t="str">
        <f>ifna(VLookup(V1269, Dex!F:K, 4, 0),"")</f>
        <v/>
      </c>
      <c r="S1269" s="50" t="str">
        <f>ifna(VLookup(V1269, Dex!F:K, 5, 0),"")</f>
        <v/>
      </c>
      <c r="T1269" s="49" t="str">
        <f>ifna(VLookup(V1269, Dex!F:K, 6, 0),"")</f>
        <v>P361</v>
      </c>
      <c r="U1269" s="51" t="str">
        <f>ifna(VLookup(V1269, Dex!F:L, 7, 0),"")</f>
        <v/>
      </c>
      <c r="V1269" s="66" t="str">
        <f t="shared" si="1"/>
        <v>cetoddle</v>
      </c>
    </row>
    <row r="1270" ht="31.5" customHeight="1">
      <c r="A1270" s="52">
        <v>1268.0</v>
      </c>
      <c r="B1270" s="52">
        <v>2.0</v>
      </c>
      <c r="C1270" s="52">
        <v>16.0</v>
      </c>
      <c r="D1270" s="52">
        <v>15.0</v>
      </c>
      <c r="E1270" s="52">
        <v>3.0</v>
      </c>
      <c r="F1270" s="52">
        <v>3.0</v>
      </c>
      <c r="G1270" s="53" t="str">
        <f>ifna(VLookup(V1270,Shiny!B:C, 2, 0),"")</f>
        <v/>
      </c>
      <c r="H1270" s="103" t="s">
        <v>1182</v>
      </c>
      <c r="I1270" s="96">
        <v>975.0</v>
      </c>
      <c r="J1270" s="56">
        <f>IFNA(VLOOKUP(V1270,'Imported Index'!A:B,2,0),1)</f>
        <v>1</v>
      </c>
      <c r="K1270" s="68"/>
      <c r="L1270" s="107"/>
      <c r="M1270" s="59" t="str">
        <f>ifna(IMAGE("https://pokejungle.net/sprites/typeico/"&amp;lower(VLookup(V1270,Type!C:E, 2, 0)&amp;".png")),"")</f>
        <v/>
      </c>
      <c r="N1270" s="59" t="str">
        <f>ifna(IMAGE("https://pokejungle.net/sprites/typeico/"&amp;lower(VLookup(V1270,Type!C:E, 3, 0)&amp;".png")),"")</f>
        <v/>
      </c>
      <c r="O1270" s="60"/>
      <c r="P1270" s="60"/>
      <c r="Q1270" s="61" t="str">
        <f>ifna(VLookup(V1270, Dex!F:K, 3, 0),"")</f>
        <v/>
      </c>
      <c r="R1270" s="61" t="str">
        <f>ifna(VLookup(V1270, Dex!F:K, 4, 0),"")</f>
        <v/>
      </c>
      <c r="S1270" s="62" t="str">
        <f>ifna(VLookup(V1270, Dex!F:K, 5, 0),"")</f>
        <v/>
      </c>
      <c r="T1270" s="61" t="str">
        <f>ifna(VLookup(V1270, Dex!F:K, 6, 0),"")</f>
        <v>P362</v>
      </c>
      <c r="U1270" s="63" t="str">
        <f>ifna(VLookup(V1270, Dex!F:L, 7, 0),"")</f>
        <v/>
      </c>
      <c r="V1270" s="60" t="str">
        <f t="shared" si="1"/>
        <v>cetitan</v>
      </c>
    </row>
    <row r="1271" ht="31.5" customHeight="1">
      <c r="A1271" s="42">
        <v>1269.0</v>
      </c>
      <c r="B1271" s="42">
        <v>2.0</v>
      </c>
      <c r="C1271" s="42">
        <v>16.0</v>
      </c>
      <c r="D1271" s="42">
        <v>16.0</v>
      </c>
      <c r="E1271" s="42">
        <v>3.0</v>
      </c>
      <c r="F1271" s="42">
        <v>4.0</v>
      </c>
      <c r="G1271" s="43" t="str">
        <f>ifna(VLookup(V1271,Shiny!B:C, 2, 0),"")</f>
        <v/>
      </c>
      <c r="H1271" s="105" t="s">
        <v>1183</v>
      </c>
      <c r="I1271" s="102">
        <v>976.0</v>
      </c>
      <c r="J1271" s="47">
        <f>IFNA(VLOOKUP(V1271,'Imported Index'!A:B,2,0),1)</f>
        <v>1</v>
      </c>
      <c r="K1271" s="69"/>
      <c r="L1271" s="106"/>
      <c r="M1271" s="48" t="str">
        <f>ifna(IMAGE("https://pokejungle.net/sprites/typeico/"&amp;lower(VLookup(V1271,Type!C:E, 2, 0)&amp;".png")),"")</f>
        <v/>
      </c>
      <c r="N1271" s="48" t="str">
        <f>ifna(IMAGE("https://pokejungle.net/sprites/typeico/"&amp;lower(VLookup(V1271,Type!C:E, 3, 0)&amp;".png")),"")</f>
        <v/>
      </c>
      <c r="O1271" s="66"/>
      <c r="P1271" s="66"/>
      <c r="Q1271" s="49" t="str">
        <f>ifna(VLookup(V1271, Dex!F:K, 3, 0),"")</f>
        <v/>
      </c>
      <c r="R1271" s="49" t="str">
        <f>ifna(VLookup(V1271, Dex!F:K, 4, 0),"")</f>
        <v/>
      </c>
      <c r="S1271" s="50" t="str">
        <f>ifna(VLookup(V1271, Dex!F:K, 5, 0),"")</f>
        <v/>
      </c>
      <c r="T1271" s="49" t="str">
        <f>ifna(VLookup(V1271, Dex!F:K, 6, 0),"")</f>
        <v>P373</v>
      </c>
      <c r="U1271" s="51" t="str">
        <f>ifna(VLookup(V1271, Dex!F:L, 7, 0),"")</f>
        <v/>
      </c>
      <c r="V1271" s="66" t="str">
        <f t="shared" si="1"/>
        <v>veluza</v>
      </c>
    </row>
    <row r="1272" ht="31.5" customHeight="1">
      <c r="A1272" s="52">
        <v>1270.0</v>
      </c>
      <c r="B1272" s="52">
        <v>2.0</v>
      </c>
      <c r="C1272" s="52">
        <v>16.0</v>
      </c>
      <c r="D1272" s="52">
        <v>17.0</v>
      </c>
      <c r="E1272" s="52">
        <v>3.0</v>
      </c>
      <c r="F1272" s="52">
        <v>5.0</v>
      </c>
      <c r="G1272" s="53" t="str">
        <f>ifna(VLookup(V1272,Shiny!B:C, 2, 0),"")</f>
        <v/>
      </c>
      <c r="H1272" s="103" t="s">
        <v>1184</v>
      </c>
      <c r="I1272" s="96">
        <v>977.0</v>
      </c>
      <c r="J1272" s="56">
        <f>IFNA(VLOOKUP(V1272,'Imported Index'!A:B,2,0),1)</f>
        <v>1</v>
      </c>
      <c r="K1272" s="68"/>
      <c r="L1272" s="107"/>
      <c r="M1272" s="59" t="str">
        <f>ifna(IMAGE("https://pokejungle.net/sprites/typeico/"&amp;lower(VLookup(V1272,Type!C:E, 2, 0)&amp;".png")),"")</f>
        <v/>
      </c>
      <c r="N1272" s="59" t="str">
        <f>ifna(IMAGE("https://pokejungle.net/sprites/typeico/"&amp;lower(VLookup(V1272,Type!C:E, 3, 0)&amp;".png")),"")</f>
        <v/>
      </c>
      <c r="O1272" s="60"/>
      <c r="P1272" s="60"/>
      <c r="Q1272" s="61" t="str">
        <f>ifna(VLookup(V1272, Dex!F:K, 3, 0),"")</f>
        <v/>
      </c>
      <c r="R1272" s="61" t="str">
        <f>ifna(VLookup(V1272, Dex!F:K, 4, 0),"")</f>
        <v/>
      </c>
      <c r="S1272" s="62" t="str">
        <f>ifna(VLookup(V1272, Dex!F:K, 5, 0),"")</f>
        <v/>
      </c>
      <c r="T1272" s="61" t="str">
        <f>ifna(VLookup(V1272, Dex!F:K, 6, 0),"")</f>
        <v>P374</v>
      </c>
      <c r="U1272" s="63" t="str">
        <f>ifna(VLookup(V1272, Dex!F:L, 7, 0),"")</f>
        <v>H030</v>
      </c>
      <c r="V1272" s="60" t="str">
        <f t="shared" si="1"/>
        <v>dondozo</v>
      </c>
    </row>
    <row r="1273" ht="31.5" customHeight="1">
      <c r="A1273" s="42">
        <v>1271.0</v>
      </c>
      <c r="B1273" s="42">
        <v>2.0</v>
      </c>
      <c r="C1273" s="42">
        <v>16.0</v>
      </c>
      <c r="D1273" s="42">
        <v>18.0</v>
      </c>
      <c r="E1273" s="42">
        <v>3.0</v>
      </c>
      <c r="F1273" s="42">
        <v>6.0</v>
      </c>
      <c r="G1273" s="43" t="str">
        <f>ifna(VLookup(V1273,Shiny!B:C, 2, 0),"")</f>
        <v/>
      </c>
      <c r="H1273" s="105" t="s">
        <v>1185</v>
      </c>
      <c r="I1273" s="102">
        <v>978.0</v>
      </c>
      <c r="J1273" s="47">
        <f>IFNA(VLOOKUP(V1273,'Imported Index'!A:B,2,0),1)</f>
        <v>1</v>
      </c>
      <c r="K1273" s="69"/>
      <c r="L1273" s="69" t="s">
        <v>1186</v>
      </c>
      <c r="M1273" s="48" t="str">
        <f>ifna(IMAGE("https://pokejungle.net/sprites/typeico/"&amp;lower(VLookup(V1273,Type!C:E, 2, 0)&amp;".png")),"")</f>
        <v/>
      </c>
      <c r="N1273" s="48" t="str">
        <f>ifna(IMAGE("https://pokejungle.net/sprites/typeico/"&amp;lower(VLookup(V1273,Type!C:E, 3, 0)&amp;".png")),"")</f>
        <v/>
      </c>
      <c r="O1273" s="66"/>
      <c r="P1273" s="66"/>
      <c r="Q1273" s="49" t="str">
        <f>ifna(VLookup(V1273, Dex!F:K, 3, 0),"")</f>
        <v/>
      </c>
      <c r="R1273" s="49" t="str">
        <f>ifna(VLookup(V1273, Dex!F:K, 4, 0),"")</f>
        <v/>
      </c>
      <c r="S1273" s="50" t="str">
        <f>ifna(VLookup(V1273, Dex!F:K, 5, 0),"")</f>
        <v/>
      </c>
      <c r="T1273" s="49" t="str">
        <f>ifna(VLookup(V1273, Dex!F:K, 6, 0),"")</f>
        <v>P375</v>
      </c>
      <c r="U1273" s="51" t="str">
        <f>ifna(VLookup(V1273, Dex!F:L, 7, 0),"")</f>
        <v>H031</v>
      </c>
      <c r="V1273" s="66" t="str">
        <f t="shared" si="1"/>
        <v>tatsugiri</v>
      </c>
    </row>
    <row r="1274" ht="31.5" customHeight="1">
      <c r="A1274" s="52">
        <v>1272.0</v>
      </c>
      <c r="B1274" s="52">
        <v>2.0</v>
      </c>
      <c r="C1274" s="52">
        <v>16.0</v>
      </c>
      <c r="D1274" s="52">
        <v>19.0</v>
      </c>
      <c r="E1274" s="52">
        <v>4.0</v>
      </c>
      <c r="F1274" s="52">
        <v>1.0</v>
      </c>
      <c r="G1274" s="53" t="str">
        <f>ifna(VLookup(V1274,Shiny!B:C, 2, 0),"")</f>
        <v/>
      </c>
      <c r="H1274" s="103" t="s">
        <v>1185</v>
      </c>
      <c r="I1274" s="96">
        <v>978.0</v>
      </c>
      <c r="J1274" s="56">
        <f>IFNA(VLOOKUP(V1274,'Imported Index'!A:B,2,0),1)</f>
        <v>1</v>
      </c>
      <c r="K1274" s="68"/>
      <c r="L1274" s="68" t="s">
        <v>1187</v>
      </c>
      <c r="M1274" s="59" t="str">
        <f>ifna(IMAGE("https://pokejungle.net/sprites/typeico/"&amp;lower(VLookup(V1274,Type!C:E, 2, 0)&amp;".png")),"")</f>
        <v/>
      </c>
      <c r="N1274" s="59" t="str">
        <f>ifna(IMAGE("https://pokejungle.net/sprites/typeico/"&amp;lower(VLookup(V1274,Type!C:E, 3, 0)&amp;".png")),"")</f>
        <v/>
      </c>
      <c r="O1274" s="52">
        <v>-1.0</v>
      </c>
      <c r="P1274" s="60"/>
      <c r="Q1274" s="61" t="str">
        <f>ifna(VLookup(V1274, Dex!F:K, 3, 0),"")</f>
        <v/>
      </c>
      <c r="R1274" s="61" t="str">
        <f>ifna(VLookup(V1274, Dex!F:K, 4, 0),"")</f>
        <v/>
      </c>
      <c r="S1274" s="62" t="str">
        <f>ifna(VLookup(V1274, Dex!F:K, 5, 0),"")</f>
        <v/>
      </c>
      <c r="T1274" s="61" t="str">
        <f>ifna(VLookup(V1274, Dex!F:K, 6, 0),"")</f>
        <v>P375</v>
      </c>
      <c r="U1274" s="63" t="str">
        <f>ifna(VLookup(V1274, Dex!F:L, 7, 0),"")</f>
        <v>H031</v>
      </c>
      <c r="V1274" s="60" t="str">
        <f t="shared" si="1"/>
        <v>tatsugiri-1</v>
      </c>
    </row>
    <row r="1275" ht="31.5" customHeight="1">
      <c r="A1275" s="42">
        <v>1273.0</v>
      </c>
      <c r="B1275" s="42">
        <v>2.0</v>
      </c>
      <c r="C1275" s="42">
        <v>16.0</v>
      </c>
      <c r="D1275" s="42">
        <v>20.0</v>
      </c>
      <c r="E1275" s="42">
        <v>4.0</v>
      </c>
      <c r="F1275" s="42">
        <v>2.0</v>
      </c>
      <c r="G1275" s="43" t="str">
        <f>ifna(VLookup(V1275,Shiny!B:C, 2, 0),"")</f>
        <v/>
      </c>
      <c r="H1275" s="105" t="s">
        <v>1185</v>
      </c>
      <c r="I1275" s="102">
        <v>978.0</v>
      </c>
      <c r="J1275" s="47">
        <f>IFNA(VLOOKUP(V1275,'Imported Index'!A:B,2,0),1)</f>
        <v>1</v>
      </c>
      <c r="K1275" s="69"/>
      <c r="L1275" s="69" t="s">
        <v>1188</v>
      </c>
      <c r="M1275" s="48" t="str">
        <f>ifna(IMAGE("https://pokejungle.net/sprites/typeico/"&amp;lower(VLookup(V1275,Type!C:E, 2, 0)&amp;".png")),"")</f>
        <v/>
      </c>
      <c r="N1275" s="48" t="str">
        <f>ifna(IMAGE("https://pokejungle.net/sprites/typeico/"&amp;lower(VLookup(V1275,Type!C:E, 3, 0)&amp;".png")),"")</f>
        <v/>
      </c>
      <c r="O1275" s="42">
        <v>-2.0</v>
      </c>
      <c r="P1275" s="66"/>
      <c r="Q1275" s="49" t="str">
        <f>ifna(VLookup(V1275, Dex!F:K, 3, 0),"")</f>
        <v/>
      </c>
      <c r="R1275" s="49" t="str">
        <f>ifna(VLookup(V1275, Dex!F:K, 4, 0),"")</f>
        <v/>
      </c>
      <c r="S1275" s="50" t="str">
        <f>ifna(VLookup(V1275, Dex!F:K, 5, 0),"")</f>
        <v/>
      </c>
      <c r="T1275" s="49" t="str">
        <f>ifna(VLookup(V1275, Dex!F:K, 6, 0),"")</f>
        <v>P375</v>
      </c>
      <c r="U1275" s="51" t="str">
        <f>ifna(VLookup(V1275, Dex!F:L, 7, 0),"")</f>
        <v>H031</v>
      </c>
      <c r="V1275" s="66" t="str">
        <f t="shared" si="1"/>
        <v>tatsugiri-2</v>
      </c>
    </row>
    <row r="1276" ht="31.5" customHeight="1">
      <c r="A1276" s="52">
        <v>1274.0</v>
      </c>
      <c r="B1276" s="52">
        <v>2.0</v>
      </c>
      <c r="C1276" s="52">
        <v>16.0</v>
      </c>
      <c r="D1276" s="52">
        <v>21.0</v>
      </c>
      <c r="E1276" s="52">
        <v>4.0</v>
      </c>
      <c r="F1276" s="52">
        <v>3.0</v>
      </c>
      <c r="G1276" s="53" t="str">
        <f>ifna(VLookup(V1276,Shiny!B:C, 2, 0),"")</f>
        <v/>
      </c>
      <c r="H1276" s="103" t="s">
        <v>1189</v>
      </c>
      <c r="I1276" s="96">
        <v>979.0</v>
      </c>
      <c r="J1276" s="56">
        <f>IFNA(VLOOKUP(V1276,'Imported Index'!A:B,2,0),1)</f>
        <v>1</v>
      </c>
      <c r="K1276" s="68"/>
      <c r="L1276" s="107"/>
      <c r="M1276" s="59" t="str">
        <f>ifna(IMAGE("https://pokejungle.net/sprites/typeico/"&amp;lower(VLookup(V1276,Type!C:E, 2, 0)&amp;".png")),"")</f>
        <v/>
      </c>
      <c r="N1276" s="59" t="str">
        <f>ifna(IMAGE("https://pokejungle.net/sprites/typeico/"&amp;lower(VLookup(V1276,Type!C:E, 3, 0)&amp;".png")),"")</f>
        <v/>
      </c>
      <c r="O1276" s="60"/>
      <c r="P1276" s="60"/>
      <c r="Q1276" s="61" t="str">
        <f>ifna(VLookup(V1276, Dex!F:K, 3, 0),"")</f>
        <v/>
      </c>
      <c r="R1276" s="61" t="str">
        <f>ifna(VLookup(V1276, Dex!F:K, 4, 0),"")</f>
        <v/>
      </c>
      <c r="S1276" s="62" t="str">
        <f>ifna(VLookup(V1276, Dex!F:K, 5, 0),"")</f>
        <v/>
      </c>
      <c r="T1276" s="61" t="str">
        <f>ifna(VLookup(V1276, Dex!F:K, 6, 0),"")</f>
        <v>P160</v>
      </c>
      <c r="U1276" s="63" t="str">
        <f>ifna(VLookup(V1276, Dex!F:L, 7, 0),"")</f>
        <v>H003</v>
      </c>
      <c r="V1276" s="60" t="str">
        <f t="shared" si="1"/>
        <v>annihilape</v>
      </c>
    </row>
    <row r="1277" ht="31.5" customHeight="1">
      <c r="A1277" s="42">
        <v>1275.0</v>
      </c>
      <c r="B1277" s="42">
        <v>2.0</v>
      </c>
      <c r="C1277" s="42">
        <v>16.0</v>
      </c>
      <c r="D1277" s="42">
        <v>22.0</v>
      </c>
      <c r="E1277" s="42">
        <v>4.0</v>
      </c>
      <c r="F1277" s="42">
        <v>4.0</v>
      </c>
      <c r="G1277" s="43" t="str">
        <f>ifna(VLookup(V1277,Shiny!B:C, 2, 0),"")</f>
        <v/>
      </c>
      <c r="H1277" s="105" t="s">
        <v>1190</v>
      </c>
      <c r="I1277" s="102">
        <v>980.0</v>
      </c>
      <c r="J1277" s="47">
        <f>IFNA(VLOOKUP(V1277,'Imported Index'!A:B,2,0),1)</f>
        <v>1</v>
      </c>
      <c r="K1277" s="69"/>
      <c r="L1277" s="106"/>
      <c r="M1277" s="48" t="str">
        <f>ifna(IMAGE("https://pokejungle.net/sprites/typeico/"&amp;lower(VLookup(V1277,Type!C:E, 2, 0)&amp;".png")),"")</f>
        <v/>
      </c>
      <c r="N1277" s="48" t="str">
        <f>ifna(IMAGE("https://pokejungle.net/sprites/typeico/"&amp;lower(VLookup(V1277,Type!C:E, 3, 0)&amp;".png")),"")</f>
        <v/>
      </c>
      <c r="O1277" s="66"/>
      <c r="P1277" s="66"/>
      <c r="Q1277" s="49" t="str">
        <f>ifna(VLookup(V1277, Dex!F:K, 3, 0),"")</f>
        <v/>
      </c>
      <c r="R1277" s="49" t="str">
        <f>ifna(VLookup(V1277, Dex!F:K, 4, 0),"")</f>
        <v/>
      </c>
      <c r="S1277" s="50" t="str">
        <f>ifna(VLookup(V1277, Dex!F:K, 5, 0),"")</f>
        <v/>
      </c>
      <c r="T1277" s="49" t="str">
        <f>ifna(VLookup(V1277, Dex!F:K, 6, 0),"")</f>
        <v>P054</v>
      </c>
      <c r="U1277" s="51" t="str">
        <f>ifna(VLookup(V1277, Dex!F:L, 7, 0),"")</f>
        <v/>
      </c>
      <c r="V1277" s="66" t="str">
        <f t="shared" si="1"/>
        <v>clodsire</v>
      </c>
    </row>
    <row r="1278" ht="31.5" customHeight="1">
      <c r="A1278" s="52">
        <v>1276.0</v>
      </c>
      <c r="B1278" s="52">
        <v>2.0</v>
      </c>
      <c r="C1278" s="52">
        <v>16.0</v>
      </c>
      <c r="D1278" s="52">
        <v>23.0</v>
      </c>
      <c r="E1278" s="52">
        <v>4.0</v>
      </c>
      <c r="F1278" s="52">
        <v>5.0</v>
      </c>
      <c r="G1278" s="53" t="str">
        <f>ifna(VLookup(V1278,Shiny!B:C, 2, 0),"")</f>
        <v/>
      </c>
      <c r="H1278" s="103" t="s">
        <v>1191</v>
      </c>
      <c r="I1278" s="96">
        <v>981.0</v>
      </c>
      <c r="J1278" s="56">
        <f>IFNA(VLOOKUP(V1278,'Imported Index'!A:B,2,0),1)</f>
        <v>1</v>
      </c>
      <c r="K1278" s="68"/>
      <c r="L1278" s="107"/>
      <c r="M1278" s="59" t="str">
        <f>ifna(IMAGE("https://pokejungle.net/sprites/typeico/"&amp;lower(VLookup(V1278,Type!C:E, 2, 0)&amp;".png")),"")</f>
        <v/>
      </c>
      <c r="N1278" s="59" t="str">
        <f>ifna(IMAGE("https://pokejungle.net/sprites/typeico/"&amp;lower(VLookup(V1278,Type!C:E, 3, 0)&amp;".png")),"")</f>
        <v/>
      </c>
      <c r="O1278" s="60"/>
      <c r="P1278" s="60"/>
      <c r="Q1278" s="61" t="str">
        <f>ifna(VLookup(V1278, Dex!F:K, 3, 0),"")</f>
        <v/>
      </c>
      <c r="R1278" s="61" t="str">
        <f>ifna(VLookup(V1278, Dex!F:K, 4, 0),"")</f>
        <v/>
      </c>
      <c r="S1278" s="62" t="str">
        <f>ifna(VLookup(V1278, Dex!F:K, 5, 0),"")</f>
        <v/>
      </c>
      <c r="T1278" s="61" t="str">
        <f>ifna(VLookup(V1278, Dex!F:K, 6, 0),"")</f>
        <v>P193</v>
      </c>
      <c r="U1278" s="63" t="str">
        <f>ifna(VLookup(V1278, Dex!F:L, 7, 0),"")</f>
        <v/>
      </c>
      <c r="V1278" s="60" t="str">
        <f t="shared" si="1"/>
        <v>farigiraf</v>
      </c>
    </row>
    <row r="1279" ht="31.5" customHeight="1">
      <c r="A1279" s="42">
        <v>1277.0</v>
      </c>
      <c r="B1279" s="42">
        <v>2.0</v>
      </c>
      <c r="C1279" s="42">
        <v>16.0</v>
      </c>
      <c r="D1279" s="42">
        <v>24.0</v>
      </c>
      <c r="E1279" s="42">
        <v>4.0</v>
      </c>
      <c r="F1279" s="42">
        <v>6.0</v>
      </c>
      <c r="G1279" s="43" t="str">
        <f>ifna(VLookup(V1279,Shiny!B:C, 2, 0),"")</f>
        <v/>
      </c>
      <c r="H1279" s="105" t="s">
        <v>1192</v>
      </c>
      <c r="I1279" s="102">
        <v>982.0</v>
      </c>
      <c r="J1279" s="47">
        <f>IFNA(VLOOKUP(V1279,'Imported Index'!A:B,2,0),1)</f>
        <v>1</v>
      </c>
      <c r="K1279" s="69"/>
      <c r="L1279" s="69" t="s">
        <v>1193</v>
      </c>
      <c r="M1279" s="48" t="str">
        <f>ifna(IMAGE("https://pokejungle.net/sprites/typeico/"&amp;lower(VLookup(V1279,Type!C:E, 2, 0)&amp;".png")),"")</f>
        <v/>
      </c>
      <c r="N1279" s="48" t="str">
        <f>ifna(IMAGE("https://pokejungle.net/sprites/typeico/"&amp;lower(VLookup(V1279,Type!C:E, 3, 0)&amp;".png")),"")</f>
        <v/>
      </c>
      <c r="O1279" s="66"/>
      <c r="P1279" s="66"/>
      <c r="Q1279" s="49" t="str">
        <f>ifna(VLookup(V1279, Dex!F:K, 3, 0),"")</f>
        <v/>
      </c>
      <c r="R1279" s="49" t="str">
        <f>ifna(VLookup(V1279, Dex!F:K, 4, 0),"")</f>
        <v/>
      </c>
      <c r="S1279" s="50" t="str">
        <f>ifna(VLookup(V1279, Dex!F:K, 5, 0),"")</f>
        <v/>
      </c>
      <c r="T1279" s="49" t="str">
        <f>ifna(VLookup(V1279, Dex!F:K, 6, 0),"")</f>
        <v>P189</v>
      </c>
      <c r="U1279" s="51" t="str">
        <f>ifna(VLookup(V1279, Dex!F:L, 7, 0),"")</f>
        <v/>
      </c>
      <c r="V1279" s="66" t="str">
        <f t="shared" si="1"/>
        <v>dudunsparce</v>
      </c>
    </row>
    <row r="1280" ht="31.5" customHeight="1">
      <c r="A1280" s="52">
        <v>1278.0</v>
      </c>
      <c r="B1280" s="52">
        <v>2.0</v>
      </c>
      <c r="C1280" s="52">
        <v>16.0</v>
      </c>
      <c r="D1280" s="52">
        <v>25.0</v>
      </c>
      <c r="E1280" s="52">
        <v>5.0</v>
      </c>
      <c r="F1280" s="52">
        <v>1.0</v>
      </c>
      <c r="G1280" s="53" t="str">
        <f>ifna(VLookup(V1280,Shiny!B:C, 2, 0),"")</f>
        <v/>
      </c>
      <c r="H1280" s="103" t="s">
        <v>1192</v>
      </c>
      <c r="I1280" s="96">
        <v>982.0</v>
      </c>
      <c r="J1280" s="56">
        <f>IFNA(VLOOKUP(V1280,'Imported Index'!A:B,2,0),1)</f>
        <v>1</v>
      </c>
      <c r="K1280" s="68"/>
      <c r="L1280" s="68" t="s">
        <v>1194</v>
      </c>
      <c r="M1280" s="59" t="str">
        <f>ifna(IMAGE("https://pokejungle.net/sprites/typeico/"&amp;lower(VLookup(V1280,Type!C:E, 2, 0)&amp;".png")),"")</f>
        <v/>
      </c>
      <c r="N1280" s="59" t="str">
        <f>ifna(IMAGE("https://pokejungle.net/sprites/typeico/"&amp;lower(VLookup(V1280,Type!C:E, 3, 0)&amp;".png")),"")</f>
        <v/>
      </c>
      <c r="O1280" s="52">
        <v>-1.0</v>
      </c>
      <c r="P1280" s="60"/>
      <c r="Q1280" s="61" t="str">
        <f>ifna(VLookup(V1280, Dex!F:K, 3, 0),"")</f>
        <v/>
      </c>
      <c r="R1280" s="61" t="str">
        <f>ifna(VLookup(V1280, Dex!F:K, 4, 0),"")</f>
        <v/>
      </c>
      <c r="S1280" s="62" t="str">
        <f>ifna(VLookup(V1280, Dex!F:K, 5, 0),"")</f>
        <v/>
      </c>
      <c r="T1280" s="61" t="str">
        <f>ifna(VLookup(V1280, Dex!F:K, 6, 0),"")</f>
        <v>P189</v>
      </c>
      <c r="U1280" s="63" t="str">
        <f>ifna(VLookup(V1280, Dex!F:L, 7, 0),"")</f>
        <v/>
      </c>
      <c r="V1280" s="60" t="str">
        <f t="shared" si="1"/>
        <v>dudunsparce-1</v>
      </c>
    </row>
    <row r="1281" ht="31.5" customHeight="1">
      <c r="A1281" s="42">
        <v>1279.0</v>
      </c>
      <c r="B1281" s="42">
        <v>2.0</v>
      </c>
      <c r="C1281" s="42">
        <v>16.0</v>
      </c>
      <c r="D1281" s="42">
        <v>26.0</v>
      </c>
      <c r="E1281" s="42">
        <v>5.0</v>
      </c>
      <c r="F1281" s="42">
        <v>2.0</v>
      </c>
      <c r="G1281" s="43" t="str">
        <f>ifna(VLookup(V1281,Shiny!B:C, 2, 0),"")</f>
        <v/>
      </c>
      <c r="H1281" s="105" t="s">
        <v>1195</v>
      </c>
      <c r="I1281" s="102">
        <v>983.0</v>
      </c>
      <c r="J1281" s="47">
        <f>IFNA(VLOOKUP(V1281,'Imported Index'!A:B,2,0),1)</f>
        <v>1</v>
      </c>
      <c r="K1281" s="69"/>
      <c r="L1281" s="106"/>
      <c r="M1281" s="48" t="str">
        <f>ifna(IMAGE("https://pokejungle.net/sprites/typeico/"&amp;lower(VLookup(V1281,Type!C:E, 2, 0)&amp;".png")),"")</f>
        <v/>
      </c>
      <c r="N1281" s="48" t="str">
        <f>ifna(IMAGE("https://pokejungle.net/sprites/typeico/"&amp;lower(VLookup(V1281,Type!C:E, 3, 0)&amp;".png")),"")</f>
        <v/>
      </c>
      <c r="O1281" s="66"/>
      <c r="P1281" s="66"/>
      <c r="Q1281" s="49" t="str">
        <f>ifna(VLookup(V1281, Dex!F:K, 3, 0),"")</f>
        <v/>
      </c>
      <c r="R1281" s="49" t="str">
        <f>ifna(VLookup(V1281, Dex!F:K, 4, 0),"")</f>
        <v/>
      </c>
      <c r="S1281" s="50" t="str">
        <f>ifna(VLookup(V1281, Dex!F:K, 5, 0),"")</f>
        <v/>
      </c>
      <c r="T1281" s="49" t="str">
        <f>ifna(VLookup(V1281, Dex!F:K, 6, 0),"")</f>
        <v>P369</v>
      </c>
      <c r="U1281" s="51" t="str">
        <f>ifna(VLookup(V1281, Dex!F:L, 7, 0),"")</f>
        <v/>
      </c>
      <c r="V1281" s="66" t="str">
        <f t="shared" si="1"/>
        <v>kingambit</v>
      </c>
    </row>
    <row r="1282" ht="31.5" customHeight="1">
      <c r="A1282" s="52">
        <v>1280.0</v>
      </c>
      <c r="B1282" s="52">
        <v>2.0</v>
      </c>
      <c r="C1282" s="52">
        <v>16.0</v>
      </c>
      <c r="D1282" s="52">
        <v>27.0</v>
      </c>
      <c r="E1282" s="52">
        <v>5.0</v>
      </c>
      <c r="F1282" s="52">
        <v>3.0</v>
      </c>
      <c r="G1282" s="53" t="str">
        <f>ifna(VLookup(V1282,Shiny!B:C, 2, 0),"")</f>
        <v/>
      </c>
      <c r="H1282" s="103" t="s">
        <v>1196</v>
      </c>
      <c r="I1282" s="96">
        <v>984.0</v>
      </c>
      <c r="J1282" s="56">
        <f>IFNA(VLOOKUP(V1282,'Imported Index'!A:B,2,0),1)</f>
        <v>1</v>
      </c>
      <c r="K1282" s="68"/>
      <c r="L1282" s="107"/>
      <c r="M1282" s="59" t="str">
        <f>ifna(IMAGE("https://pokejungle.net/sprites/typeico/"&amp;lower(VLookup(V1282,Type!C:E, 2, 0)&amp;".png")),"")</f>
        <v/>
      </c>
      <c r="N1282" s="59" t="str">
        <f>ifna(IMAGE("https://pokejungle.net/sprites/typeico/"&amp;lower(VLookup(V1282,Type!C:E, 3, 0)&amp;".png")),"")</f>
        <v/>
      </c>
      <c r="O1282" s="60"/>
      <c r="P1282" s="60"/>
      <c r="Q1282" s="61" t="str">
        <f>ifna(VLookup(V1282, Dex!F:K, 3, 0),"")</f>
        <v/>
      </c>
      <c r="R1282" s="61" t="str">
        <f>ifna(VLookup(V1282, Dex!F:K, 4, 0),"")</f>
        <v/>
      </c>
      <c r="S1282" s="62" t="str">
        <f>ifna(VLookup(V1282, Dex!F:K, 5, 0),"")</f>
        <v/>
      </c>
      <c r="T1282" s="61" t="str">
        <f>ifna(VLookup(V1282, Dex!F:K, 6, 0),"")</f>
        <v>P376</v>
      </c>
      <c r="U1282" s="63" t="str">
        <f>ifna(VLookup(V1282, Dex!F:L, 7, 0),"")</f>
        <v/>
      </c>
      <c r="V1282" s="60" t="str">
        <f t="shared" si="1"/>
        <v>great tusk</v>
      </c>
    </row>
    <row r="1283" ht="31.5" customHeight="1">
      <c r="A1283" s="42">
        <v>1281.0</v>
      </c>
      <c r="B1283" s="42">
        <v>2.0</v>
      </c>
      <c r="C1283" s="42">
        <v>16.0</v>
      </c>
      <c r="D1283" s="42">
        <v>28.0</v>
      </c>
      <c r="E1283" s="42">
        <v>5.0</v>
      </c>
      <c r="F1283" s="42">
        <v>4.0</v>
      </c>
      <c r="G1283" s="43" t="str">
        <f>ifna(VLookup(V1283,Shiny!B:C, 2, 0),"")</f>
        <v/>
      </c>
      <c r="H1283" s="105" t="s">
        <v>1197</v>
      </c>
      <c r="I1283" s="102">
        <v>985.0</v>
      </c>
      <c r="J1283" s="47">
        <f>IFNA(VLOOKUP(V1283,'Imported Index'!A:B,2,0),1)</f>
        <v>1</v>
      </c>
      <c r="K1283" s="69"/>
      <c r="L1283" s="106"/>
      <c r="M1283" s="48" t="str">
        <f>ifna(IMAGE("https://pokejungle.net/sprites/typeico/"&amp;lower(VLookup(V1283,Type!C:E, 2, 0)&amp;".png")),"")</f>
        <v/>
      </c>
      <c r="N1283" s="48" t="str">
        <f>ifna(IMAGE("https://pokejungle.net/sprites/typeico/"&amp;lower(VLookup(V1283,Type!C:E, 3, 0)&amp;".png")),"")</f>
        <v/>
      </c>
      <c r="O1283" s="66"/>
      <c r="P1283" s="66"/>
      <c r="Q1283" s="49" t="str">
        <f>ifna(VLookup(V1283, Dex!F:K, 3, 0),"")</f>
        <v/>
      </c>
      <c r="R1283" s="49" t="str">
        <f>ifna(VLookup(V1283, Dex!F:K, 4, 0),"")</f>
        <v/>
      </c>
      <c r="S1283" s="50" t="str">
        <f>ifna(VLookup(V1283, Dex!F:K, 5, 0),"")</f>
        <v/>
      </c>
      <c r="T1283" s="49" t="str">
        <f>ifna(VLookup(V1283, Dex!F:K, 6, 0),"")</f>
        <v>P377</v>
      </c>
      <c r="U1283" s="51" t="str">
        <f>ifna(VLookup(V1283, Dex!F:L, 7, 0),"")</f>
        <v/>
      </c>
      <c r="V1283" s="66" t="str">
        <f t="shared" si="1"/>
        <v>scream tail</v>
      </c>
    </row>
    <row r="1284" ht="31.5" customHeight="1">
      <c r="A1284" s="52">
        <v>1282.0</v>
      </c>
      <c r="B1284" s="52">
        <v>2.0</v>
      </c>
      <c r="C1284" s="52">
        <v>16.0</v>
      </c>
      <c r="D1284" s="52">
        <v>29.0</v>
      </c>
      <c r="E1284" s="52">
        <v>5.0</v>
      </c>
      <c r="F1284" s="52">
        <v>5.0</v>
      </c>
      <c r="G1284" s="53" t="str">
        <f>ifna(VLookup(V1284,Shiny!B:C, 2, 0),"")</f>
        <v/>
      </c>
      <c r="H1284" s="103" t="s">
        <v>1198</v>
      </c>
      <c r="I1284" s="96">
        <v>986.0</v>
      </c>
      <c r="J1284" s="56">
        <f>IFNA(VLOOKUP(V1284,'Imported Index'!A:B,2,0),1)</f>
        <v>1</v>
      </c>
      <c r="K1284" s="68"/>
      <c r="L1284" s="107"/>
      <c r="M1284" s="59" t="str">
        <f>ifna(IMAGE("https://pokejungle.net/sprites/typeico/"&amp;lower(VLookup(V1284,Type!C:E, 2, 0)&amp;".png")),"")</f>
        <v/>
      </c>
      <c r="N1284" s="59" t="str">
        <f>ifna(IMAGE("https://pokejungle.net/sprites/typeico/"&amp;lower(VLookup(V1284,Type!C:E, 3, 0)&amp;".png")),"")</f>
        <v/>
      </c>
      <c r="O1284" s="60"/>
      <c r="P1284" s="60"/>
      <c r="Q1284" s="61" t="str">
        <f>ifna(VLookup(V1284, Dex!F:K, 3, 0),"")</f>
        <v/>
      </c>
      <c r="R1284" s="61" t="str">
        <f>ifna(VLookup(V1284, Dex!F:K, 4, 0),"")</f>
        <v/>
      </c>
      <c r="S1284" s="62" t="str">
        <f>ifna(VLookup(V1284, Dex!F:K, 5, 0),"")</f>
        <v/>
      </c>
      <c r="T1284" s="61" t="str">
        <f>ifna(VLookup(V1284, Dex!F:K, 6, 0),"")</f>
        <v>P378</v>
      </c>
      <c r="U1284" s="63" t="str">
        <f>ifna(VLookup(V1284, Dex!F:L, 7, 0),"")</f>
        <v/>
      </c>
      <c r="V1284" s="60" t="str">
        <f t="shared" si="1"/>
        <v>brute bonnet</v>
      </c>
    </row>
    <row r="1285" ht="31.5" customHeight="1">
      <c r="A1285" s="42">
        <v>1283.0</v>
      </c>
      <c r="B1285" s="42">
        <v>2.0</v>
      </c>
      <c r="C1285" s="42">
        <v>16.0</v>
      </c>
      <c r="D1285" s="42">
        <v>30.0</v>
      </c>
      <c r="E1285" s="42">
        <v>5.0</v>
      </c>
      <c r="F1285" s="42">
        <v>6.0</v>
      </c>
      <c r="G1285" s="43" t="str">
        <f>ifna(VLookup(V1285,Shiny!B:C, 2, 0),"")</f>
        <v/>
      </c>
      <c r="H1285" s="105" t="s">
        <v>1199</v>
      </c>
      <c r="I1285" s="102">
        <v>987.0</v>
      </c>
      <c r="J1285" s="47">
        <f>IFNA(VLOOKUP(V1285,'Imported Index'!A:B,2,0),1)</f>
        <v>1</v>
      </c>
      <c r="K1285" s="69"/>
      <c r="L1285" s="106"/>
      <c r="M1285" s="48" t="str">
        <f>ifna(IMAGE("https://pokejungle.net/sprites/typeico/"&amp;lower(VLookup(V1285,Type!C:E, 2, 0)&amp;".png")),"")</f>
        <v/>
      </c>
      <c r="N1285" s="48" t="str">
        <f>ifna(IMAGE("https://pokejungle.net/sprites/typeico/"&amp;lower(VLookup(V1285,Type!C:E, 3, 0)&amp;".png")),"")</f>
        <v/>
      </c>
      <c r="O1285" s="66"/>
      <c r="P1285" s="66"/>
      <c r="Q1285" s="49" t="str">
        <f>ifna(VLookup(V1285, Dex!F:K, 3, 0),"")</f>
        <v/>
      </c>
      <c r="R1285" s="49" t="str">
        <f>ifna(VLookup(V1285, Dex!F:K, 4, 0),"")</f>
        <v/>
      </c>
      <c r="S1285" s="50" t="str">
        <f>ifna(VLookup(V1285, Dex!F:K, 5, 0),"")</f>
        <v/>
      </c>
      <c r="T1285" s="49" t="str">
        <f>ifna(VLookup(V1285, Dex!F:K, 6, 0),"")</f>
        <v>P379</v>
      </c>
      <c r="U1285" s="51" t="str">
        <f>ifna(VLookup(V1285, Dex!F:L, 7, 0),"")</f>
        <v/>
      </c>
      <c r="V1285" s="66" t="str">
        <f t="shared" si="1"/>
        <v>flutter mane</v>
      </c>
    </row>
    <row r="1286" ht="31.5" customHeight="1">
      <c r="A1286" s="52">
        <v>1284.0</v>
      </c>
      <c r="B1286" s="52">
        <v>2.0</v>
      </c>
      <c r="C1286" s="52">
        <v>17.0</v>
      </c>
      <c r="D1286" s="52">
        <v>1.0</v>
      </c>
      <c r="E1286" s="52">
        <v>1.0</v>
      </c>
      <c r="F1286" s="52">
        <v>1.0</v>
      </c>
      <c r="G1286" s="53" t="str">
        <f>ifna(VLookup(V1286,Shiny!B:C, 2, 0),"")</f>
        <v/>
      </c>
      <c r="H1286" s="103" t="s">
        <v>1200</v>
      </c>
      <c r="I1286" s="96">
        <v>988.0</v>
      </c>
      <c r="J1286" s="56">
        <f>IFNA(VLOOKUP(V1286,'Imported Index'!A:B,2,0),1)</f>
        <v>1</v>
      </c>
      <c r="K1286" s="68"/>
      <c r="L1286" s="107"/>
      <c r="M1286" s="59" t="str">
        <f>ifna(IMAGE("https://pokejungle.net/sprites/typeico/"&amp;lower(VLookup(V1286,Type!C:E, 2, 0)&amp;".png")),"")</f>
        <v/>
      </c>
      <c r="N1286" s="59" t="str">
        <f>ifna(IMAGE("https://pokejungle.net/sprites/typeico/"&amp;lower(VLookup(V1286,Type!C:E, 3, 0)&amp;".png")),"")</f>
        <v/>
      </c>
      <c r="O1286" s="60"/>
      <c r="P1286" s="60"/>
      <c r="Q1286" s="61" t="str">
        <f>ifna(VLookup(V1286, Dex!F:K, 3, 0),"")</f>
        <v/>
      </c>
      <c r="R1286" s="61" t="str">
        <f>ifna(VLookup(V1286, Dex!F:K, 4, 0),"")</f>
        <v/>
      </c>
      <c r="S1286" s="62" t="str">
        <f>ifna(VLookup(V1286, Dex!F:K, 5, 0),"")</f>
        <v/>
      </c>
      <c r="T1286" s="61" t="str">
        <f>ifna(VLookup(V1286, Dex!F:K, 6, 0),"")</f>
        <v>P380</v>
      </c>
      <c r="U1286" s="63" t="str">
        <f>ifna(VLookup(V1286, Dex!F:L, 7, 0),"")</f>
        <v/>
      </c>
      <c r="V1286" s="60" t="str">
        <f t="shared" si="1"/>
        <v>slither wing</v>
      </c>
    </row>
    <row r="1287" ht="31.5" customHeight="1">
      <c r="A1287" s="42">
        <v>1285.0</v>
      </c>
      <c r="B1287" s="42">
        <v>2.0</v>
      </c>
      <c r="C1287" s="42">
        <v>17.0</v>
      </c>
      <c r="D1287" s="42">
        <v>2.0</v>
      </c>
      <c r="E1287" s="42">
        <v>1.0</v>
      </c>
      <c r="F1287" s="42">
        <v>2.0</v>
      </c>
      <c r="G1287" s="43" t="str">
        <f>ifna(VLookup(V1287,Shiny!B:C, 2, 0),"")</f>
        <v/>
      </c>
      <c r="H1287" s="105" t="s">
        <v>1201</v>
      </c>
      <c r="I1287" s="102">
        <v>989.0</v>
      </c>
      <c r="J1287" s="47">
        <f>IFNA(VLOOKUP(V1287,'Imported Index'!A:B,2,0),1)</f>
        <v>1</v>
      </c>
      <c r="K1287" s="69"/>
      <c r="L1287" s="106"/>
      <c r="M1287" s="48" t="str">
        <f>ifna(IMAGE("https://pokejungle.net/sprites/typeico/"&amp;lower(VLookup(V1287,Type!C:E, 2, 0)&amp;".png")),"")</f>
        <v/>
      </c>
      <c r="N1287" s="48" t="str">
        <f>ifna(IMAGE("https://pokejungle.net/sprites/typeico/"&amp;lower(VLookup(V1287,Type!C:E, 3, 0)&amp;".png")),"")</f>
        <v/>
      </c>
      <c r="O1287" s="66"/>
      <c r="P1287" s="66"/>
      <c r="Q1287" s="49" t="str">
        <f>ifna(VLookup(V1287, Dex!F:K, 3, 0),"")</f>
        <v/>
      </c>
      <c r="R1287" s="49" t="str">
        <f>ifna(VLookup(V1287, Dex!F:K, 4, 0),"")</f>
        <v/>
      </c>
      <c r="S1287" s="50" t="str">
        <f>ifna(VLookup(V1287, Dex!F:K, 5, 0),"")</f>
        <v/>
      </c>
      <c r="T1287" s="49" t="str">
        <f>ifna(VLookup(V1287, Dex!F:K, 6, 0),"")</f>
        <v>P381</v>
      </c>
      <c r="U1287" s="51" t="str">
        <f>ifna(VLookup(V1287, Dex!F:L, 7, 0),"")</f>
        <v/>
      </c>
      <c r="V1287" s="66" t="str">
        <f t="shared" si="1"/>
        <v>sandy shocks</v>
      </c>
    </row>
    <row r="1288" ht="31.5" customHeight="1">
      <c r="A1288" s="52">
        <v>1286.0</v>
      </c>
      <c r="B1288" s="52">
        <v>2.0</v>
      </c>
      <c r="C1288" s="52">
        <v>17.0</v>
      </c>
      <c r="D1288" s="52">
        <v>3.0</v>
      </c>
      <c r="E1288" s="52">
        <v>1.0</v>
      </c>
      <c r="F1288" s="52">
        <v>3.0</v>
      </c>
      <c r="G1288" s="53" t="str">
        <f>ifna(VLookup(V1288,Shiny!B:C, 2, 0),"")</f>
        <v/>
      </c>
      <c r="H1288" s="103" t="s">
        <v>1202</v>
      </c>
      <c r="I1288" s="96">
        <v>990.0</v>
      </c>
      <c r="J1288" s="56">
        <f>IFNA(VLOOKUP(V1288,'Imported Index'!A:B,2,0),1)</f>
        <v>1</v>
      </c>
      <c r="K1288" s="68"/>
      <c r="L1288" s="107"/>
      <c r="M1288" s="59" t="str">
        <f>ifna(IMAGE("https://pokejungle.net/sprites/typeico/"&amp;lower(VLookup(V1288,Type!C:E, 2, 0)&amp;".png")),"")</f>
        <v/>
      </c>
      <c r="N1288" s="59" t="str">
        <f>ifna(IMAGE("https://pokejungle.net/sprites/typeico/"&amp;lower(VLookup(V1288,Type!C:E, 3, 0)&amp;".png")),"")</f>
        <v/>
      </c>
      <c r="O1288" s="60"/>
      <c r="P1288" s="60"/>
      <c r="Q1288" s="61" t="str">
        <f>ifna(VLookup(V1288, Dex!F:K, 3, 0),"")</f>
        <v/>
      </c>
      <c r="R1288" s="61" t="str">
        <f>ifna(VLookup(V1288, Dex!F:K, 4, 0),"")</f>
        <v/>
      </c>
      <c r="S1288" s="62" t="str">
        <f>ifna(VLookup(V1288, Dex!F:K, 5, 0),"")</f>
        <v/>
      </c>
      <c r="T1288" s="61" t="str">
        <f>ifna(VLookup(V1288, Dex!F:K, 6, 0),"")</f>
        <v>P382</v>
      </c>
      <c r="U1288" s="63" t="str">
        <f>ifna(VLookup(V1288, Dex!F:L, 7, 0),"")</f>
        <v/>
      </c>
      <c r="V1288" s="60" t="str">
        <f t="shared" si="1"/>
        <v>iron treads</v>
      </c>
    </row>
    <row r="1289" ht="31.5" customHeight="1">
      <c r="A1289" s="42">
        <v>1287.0</v>
      </c>
      <c r="B1289" s="42">
        <v>2.0</v>
      </c>
      <c r="C1289" s="42">
        <v>17.0</v>
      </c>
      <c r="D1289" s="42">
        <v>4.0</v>
      </c>
      <c r="E1289" s="42">
        <v>1.0</v>
      </c>
      <c r="F1289" s="42">
        <v>4.0</v>
      </c>
      <c r="G1289" s="43" t="str">
        <f>ifna(VLookup(V1289,Shiny!B:C, 2, 0),"")</f>
        <v/>
      </c>
      <c r="H1289" s="105" t="s">
        <v>1203</v>
      </c>
      <c r="I1289" s="102">
        <v>991.0</v>
      </c>
      <c r="J1289" s="47">
        <f>IFNA(VLOOKUP(V1289,'Imported Index'!A:B,2,0),1)</f>
        <v>1</v>
      </c>
      <c r="K1289" s="69"/>
      <c r="L1289" s="106"/>
      <c r="M1289" s="48" t="str">
        <f>ifna(IMAGE("https://pokejungle.net/sprites/typeico/"&amp;lower(VLookup(V1289,Type!C:E, 2, 0)&amp;".png")),"")</f>
        <v/>
      </c>
      <c r="N1289" s="48" t="str">
        <f>ifna(IMAGE("https://pokejungle.net/sprites/typeico/"&amp;lower(VLookup(V1289,Type!C:E, 3, 0)&amp;".png")),"")</f>
        <v/>
      </c>
      <c r="O1289" s="66"/>
      <c r="P1289" s="66"/>
      <c r="Q1289" s="49" t="str">
        <f>ifna(VLookup(V1289, Dex!F:K, 3, 0),"")</f>
        <v/>
      </c>
      <c r="R1289" s="49" t="str">
        <f>ifna(VLookup(V1289, Dex!F:K, 4, 0),"")</f>
        <v/>
      </c>
      <c r="S1289" s="50" t="str">
        <f>ifna(VLookup(V1289, Dex!F:K, 5, 0),"")</f>
        <v/>
      </c>
      <c r="T1289" s="49" t="str">
        <f>ifna(VLookup(V1289, Dex!F:K, 6, 0),"")</f>
        <v>P383</v>
      </c>
      <c r="U1289" s="51" t="str">
        <f>ifna(VLookup(V1289, Dex!F:L, 7, 0),"")</f>
        <v/>
      </c>
      <c r="V1289" s="66" t="str">
        <f t="shared" si="1"/>
        <v>iron bundle</v>
      </c>
    </row>
    <row r="1290" ht="31.5" customHeight="1">
      <c r="A1290" s="52">
        <v>1288.0</v>
      </c>
      <c r="B1290" s="52">
        <v>2.0</v>
      </c>
      <c r="C1290" s="52">
        <v>17.0</v>
      </c>
      <c r="D1290" s="52">
        <v>5.0</v>
      </c>
      <c r="E1290" s="52">
        <v>1.0</v>
      </c>
      <c r="F1290" s="52">
        <v>5.0</v>
      </c>
      <c r="G1290" s="53" t="str">
        <f>ifna(VLookup(V1290,Shiny!B:C, 2, 0),"")</f>
        <v/>
      </c>
      <c r="H1290" s="103" t="s">
        <v>1204</v>
      </c>
      <c r="I1290" s="96">
        <v>992.0</v>
      </c>
      <c r="J1290" s="56">
        <f>IFNA(VLOOKUP(V1290,'Imported Index'!A:B,2,0),1)</f>
        <v>1</v>
      </c>
      <c r="K1290" s="68"/>
      <c r="L1290" s="107"/>
      <c r="M1290" s="59" t="str">
        <f>ifna(IMAGE("https://pokejungle.net/sprites/typeico/"&amp;lower(VLookup(V1290,Type!C:E, 2, 0)&amp;".png")),"")</f>
        <v/>
      </c>
      <c r="N1290" s="59" t="str">
        <f>ifna(IMAGE("https://pokejungle.net/sprites/typeico/"&amp;lower(VLookup(V1290,Type!C:E, 3, 0)&amp;".png")),"")</f>
        <v/>
      </c>
      <c r="O1290" s="60"/>
      <c r="P1290" s="60"/>
      <c r="Q1290" s="61" t="str">
        <f>ifna(VLookup(V1290, Dex!F:K, 3, 0),"")</f>
        <v/>
      </c>
      <c r="R1290" s="61" t="str">
        <f>ifna(VLookup(V1290, Dex!F:K, 4, 0),"")</f>
        <v/>
      </c>
      <c r="S1290" s="62" t="str">
        <f>ifna(VLookup(V1290, Dex!F:K, 5, 0),"")</f>
        <v/>
      </c>
      <c r="T1290" s="61" t="str">
        <f>ifna(VLookup(V1290, Dex!F:K, 6, 0),"")</f>
        <v>P384</v>
      </c>
      <c r="U1290" s="63" t="str">
        <f>ifna(VLookup(V1290, Dex!F:L, 7, 0),"")</f>
        <v/>
      </c>
      <c r="V1290" s="60" t="str">
        <f t="shared" si="1"/>
        <v>iron hands</v>
      </c>
    </row>
    <row r="1291" ht="31.5" customHeight="1">
      <c r="A1291" s="42">
        <v>1289.0</v>
      </c>
      <c r="B1291" s="42">
        <v>2.0</v>
      </c>
      <c r="C1291" s="42">
        <v>17.0</v>
      </c>
      <c r="D1291" s="42">
        <v>6.0</v>
      </c>
      <c r="E1291" s="42">
        <v>1.0</v>
      </c>
      <c r="F1291" s="42">
        <v>6.0</v>
      </c>
      <c r="G1291" s="43" t="str">
        <f>ifna(VLookup(V1291,Shiny!B:C, 2, 0),"")</f>
        <v/>
      </c>
      <c r="H1291" s="105" t="s">
        <v>1205</v>
      </c>
      <c r="I1291" s="102">
        <v>993.0</v>
      </c>
      <c r="J1291" s="47">
        <f>IFNA(VLOOKUP(V1291,'Imported Index'!A:B,2,0),1)</f>
        <v>1</v>
      </c>
      <c r="K1291" s="69"/>
      <c r="L1291" s="106"/>
      <c r="M1291" s="48" t="str">
        <f>ifna(IMAGE("https://pokejungle.net/sprites/typeico/"&amp;lower(VLookup(V1291,Type!C:E, 2, 0)&amp;".png")),"")</f>
        <v/>
      </c>
      <c r="N1291" s="48" t="str">
        <f>ifna(IMAGE("https://pokejungle.net/sprites/typeico/"&amp;lower(VLookup(V1291,Type!C:E, 3, 0)&amp;".png")),"")</f>
        <v/>
      </c>
      <c r="O1291" s="66"/>
      <c r="P1291" s="66"/>
      <c r="Q1291" s="49" t="str">
        <f>ifna(VLookup(V1291, Dex!F:K, 3, 0),"")</f>
        <v/>
      </c>
      <c r="R1291" s="49" t="str">
        <f>ifna(VLookup(V1291, Dex!F:K, 4, 0),"")</f>
        <v/>
      </c>
      <c r="S1291" s="50" t="str">
        <f>ifna(VLookup(V1291, Dex!F:K, 5, 0),"")</f>
        <v/>
      </c>
      <c r="T1291" s="49" t="str">
        <f>ifna(VLookup(V1291, Dex!F:K, 6, 0),"")</f>
        <v>P385</v>
      </c>
      <c r="U1291" s="51" t="str">
        <f>ifna(VLookup(V1291, Dex!F:L, 7, 0),"")</f>
        <v/>
      </c>
      <c r="V1291" s="66" t="str">
        <f t="shared" si="1"/>
        <v>iron jugulis</v>
      </c>
    </row>
    <row r="1292" ht="31.5" customHeight="1">
      <c r="A1292" s="52">
        <v>1290.0</v>
      </c>
      <c r="B1292" s="52">
        <v>2.0</v>
      </c>
      <c r="C1292" s="52">
        <v>17.0</v>
      </c>
      <c r="D1292" s="52">
        <v>7.0</v>
      </c>
      <c r="E1292" s="52">
        <v>2.0</v>
      </c>
      <c r="F1292" s="52">
        <v>1.0</v>
      </c>
      <c r="G1292" s="53" t="str">
        <f>ifna(VLookup(V1292,Shiny!B:C, 2, 0),"")</f>
        <v/>
      </c>
      <c r="H1292" s="103" t="s">
        <v>1206</v>
      </c>
      <c r="I1292" s="96">
        <v>994.0</v>
      </c>
      <c r="J1292" s="56">
        <f>IFNA(VLOOKUP(V1292,'Imported Index'!A:B,2,0),1)</f>
        <v>1</v>
      </c>
      <c r="K1292" s="68"/>
      <c r="L1292" s="107"/>
      <c r="M1292" s="59" t="str">
        <f>ifna(IMAGE("https://pokejungle.net/sprites/typeico/"&amp;lower(VLookup(V1292,Type!C:E, 2, 0)&amp;".png")),"")</f>
        <v/>
      </c>
      <c r="N1292" s="59" t="str">
        <f>ifna(IMAGE("https://pokejungle.net/sprites/typeico/"&amp;lower(VLookup(V1292,Type!C:E, 3, 0)&amp;".png")),"")</f>
        <v/>
      </c>
      <c r="O1292" s="60"/>
      <c r="P1292" s="60"/>
      <c r="Q1292" s="61" t="str">
        <f>ifna(VLookup(V1292, Dex!F:K, 3, 0),"")</f>
        <v/>
      </c>
      <c r="R1292" s="61" t="str">
        <f>ifna(VLookup(V1292, Dex!F:K, 4, 0),"")</f>
        <v/>
      </c>
      <c r="S1292" s="62" t="str">
        <f>ifna(VLookup(V1292, Dex!F:K, 5, 0),"")</f>
        <v/>
      </c>
      <c r="T1292" s="61" t="str">
        <f>ifna(VLookup(V1292, Dex!F:K, 6, 0),"")</f>
        <v>P386</v>
      </c>
      <c r="U1292" s="63" t="str">
        <f>ifna(VLookup(V1292, Dex!F:L, 7, 0),"")</f>
        <v/>
      </c>
      <c r="V1292" s="60" t="str">
        <f t="shared" si="1"/>
        <v>iron moth</v>
      </c>
    </row>
    <row r="1293" ht="31.5" customHeight="1">
      <c r="A1293" s="42">
        <v>1291.0</v>
      </c>
      <c r="B1293" s="42">
        <v>2.0</v>
      </c>
      <c r="C1293" s="42">
        <v>17.0</v>
      </c>
      <c r="D1293" s="42">
        <v>8.0</v>
      </c>
      <c r="E1293" s="42">
        <v>2.0</v>
      </c>
      <c r="F1293" s="42">
        <v>2.0</v>
      </c>
      <c r="G1293" s="43" t="str">
        <f>ifna(VLookup(V1293,Shiny!B:C, 2, 0),"")</f>
        <v/>
      </c>
      <c r="H1293" s="105" t="s">
        <v>1207</v>
      </c>
      <c r="I1293" s="102">
        <v>995.0</v>
      </c>
      <c r="J1293" s="47">
        <f>IFNA(VLOOKUP(V1293,'Imported Index'!A:B,2,0),1)</f>
        <v>1</v>
      </c>
      <c r="K1293" s="69"/>
      <c r="L1293" s="106"/>
      <c r="M1293" s="48" t="str">
        <f>ifna(IMAGE("https://pokejungle.net/sprites/typeico/"&amp;lower(VLookup(V1293,Type!C:E, 2, 0)&amp;".png")),"")</f>
        <v/>
      </c>
      <c r="N1293" s="48" t="str">
        <f>ifna(IMAGE("https://pokejungle.net/sprites/typeico/"&amp;lower(VLookup(V1293,Type!C:E, 3, 0)&amp;".png")),"")</f>
        <v/>
      </c>
      <c r="O1293" s="66"/>
      <c r="P1293" s="66"/>
      <c r="Q1293" s="49" t="str">
        <f>ifna(VLookup(V1293, Dex!F:K, 3, 0),"")</f>
        <v/>
      </c>
      <c r="R1293" s="49" t="str">
        <f>ifna(VLookup(V1293, Dex!F:K, 4, 0),"")</f>
        <v/>
      </c>
      <c r="S1293" s="50" t="str">
        <f>ifna(VLookup(V1293, Dex!F:K, 5, 0),"")</f>
        <v/>
      </c>
      <c r="T1293" s="49" t="str">
        <f>ifna(VLookup(V1293, Dex!F:K, 6, 0),"")</f>
        <v>P387</v>
      </c>
      <c r="U1293" s="51" t="str">
        <f>ifna(VLookup(V1293, Dex!F:L, 7, 0),"")</f>
        <v/>
      </c>
      <c r="V1293" s="66" t="str">
        <f t="shared" si="1"/>
        <v>iron thorns</v>
      </c>
    </row>
    <row r="1294" ht="31.5" customHeight="1">
      <c r="A1294" s="52">
        <v>1292.0</v>
      </c>
      <c r="B1294" s="52">
        <v>2.0</v>
      </c>
      <c r="C1294" s="52">
        <v>17.0</v>
      </c>
      <c r="D1294" s="52">
        <v>9.0</v>
      </c>
      <c r="E1294" s="52">
        <v>2.0</v>
      </c>
      <c r="F1294" s="52">
        <v>3.0</v>
      </c>
      <c r="G1294" s="53" t="str">
        <f>ifna(VLookup(V1294,Shiny!B:C, 2, 0),"")</f>
        <v/>
      </c>
      <c r="H1294" s="103" t="s">
        <v>1208</v>
      </c>
      <c r="I1294" s="96">
        <v>996.0</v>
      </c>
      <c r="J1294" s="56">
        <f>IFNA(VLOOKUP(V1294,'Imported Index'!A:B,2,0),1)</f>
        <v>1</v>
      </c>
      <c r="K1294" s="68"/>
      <c r="L1294" s="107"/>
      <c r="M1294" s="59" t="str">
        <f>ifna(IMAGE("https://pokejungle.net/sprites/typeico/"&amp;lower(VLookup(V1294,Type!C:E, 2, 0)&amp;".png")),"")</f>
        <v/>
      </c>
      <c r="N1294" s="59" t="str">
        <f>ifna(IMAGE("https://pokejungle.net/sprites/typeico/"&amp;lower(VLookup(V1294,Type!C:E, 3, 0)&amp;".png")),"")</f>
        <v/>
      </c>
      <c r="O1294" s="60"/>
      <c r="P1294" s="60"/>
      <c r="Q1294" s="61" t="str">
        <f>ifna(VLookup(V1294, Dex!F:K, 3, 0),"")</f>
        <v/>
      </c>
      <c r="R1294" s="61" t="str">
        <f>ifna(VLookup(V1294, Dex!F:K, 4, 0),"")</f>
        <v/>
      </c>
      <c r="S1294" s="62" t="str">
        <f>ifna(VLookup(V1294, Dex!F:K, 5, 0),"")</f>
        <v/>
      </c>
      <c r="T1294" s="61" t="str">
        <f>ifna(VLookup(V1294, Dex!F:K, 6, 0),"")</f>
        <v>P388</v>
      </c>
      <c r="U1294" s="63" t="str">
        <f>ifna(VLookup(V1294, Dex!F:L, 7, 0),"")</f>
        <v>H032</v>
      </c>
      <c r="V1294" s="60" t="str">
        <f t="shared" si="1"/>
        <v>frigibax</v>
      </c>
    </row>
    <row r="1295" ht="31.5" customHeight="1">
      <c r="A1295" s="42">
        <v>1293.0</v>
      </c>
      <c r="B1295" s="42">
        <v>2.0</v>
      </c>
      <c r="C1295" s="42">
        <v>17.0</v>
      </c>
      <c r="D1295" s="42">
        <v>10.0</v>
      </c>
      <c r="E1295" s="42">
        <v>2.0</v>
      </c>
      <c r="F1295" s="42">
        <v>4.0</v>
      </c>
      <c r="G1295" s="43" t="str">
        <f>ifna(VLookup(V1295,Shiny!B:C, 2, 0),"")</f>
        <v/>
      </c>
      <c r="H1295" s="105" t="s">
        <v>1209</v>
      </c>
      <c r="I1295" s="102">
        <v>997.0</v>
      </c>
      <c r="J1295" s="47">
        <f>IFNA(VLOOKUP(V1295,'Imported Index'!A:B,2,0),1)</f>
        <v>1</v>
      </c>
      <c r="K1295" s="69"/>
      <c r="L1295" s="106"/>
      <c r="M1295" s="48" t="str">
        <f>ifna(IMAGE("https://pokejungle.net/sprites/typeico/"&amp;lower(VLookup(V1295,Type!C:E, 2, 0)&amp;".png")),"")</f>
        <v/>
      </c>
      <c r="N1295" s="48" t="str">
        <f>ifna(IMAGE("https://pokejungle.net/sprites/typeico/"&amp;lower(VLookup(V1295,Type!C:E, 3, 0)&amp;".png")),"")</f>
        <v/>
      </c>
      <c r="O1295" s="66"/>
      <c r="P1295" s="66"/>
      <c r="Q1295" s="49" t="str">
        <f>ifna(VLookup(V1295, Dex!F:K, 3, 0),"")</f>
        <v/>
      </c>
      <c r="R1295" s="49" t="str">
        <f>ifna(VLookup(V1295, Dex!F:K, 4, 0),"")</f>
        <v/>
      </c>
      <c r="S1295" s="50" t="str">
        <f>ifna(VLookup(V1295, Dex!F:K, 5, 0),"")</f>
        <v/>
      </c>
      <c r="T1295" s="49" t="str">
        <f>ifna(VLookup(V1295, Dex!F:K, 6, 0),"")</f>
        <v>P389</v>
      </c>
      <c r="U1295" s="51" t="str">
        <f>ifna(VLookup(V1295, Dex!F:L, 7, 0),"")</f>
        <v>H033</v>
      </c>
      <c r="V1295" s="66" t="str">
        <f t="shared" si="1"/>
        <v>arctibax</v>
      </c>
    </row>
    <row r="1296" ht="31.5" customHeight="1">
      <c r="A1296" s="52">
        <v>1294.0</v>
      </c>
      <c r="B1296" s="52">
        <v>2.0</v>
      </c>
      <c r="C1296" s="52">
        <v>17.0</v>
      </c>
      <c r="D1296" s="52">
        <v>11.0</v>
      </c>
      <c r="E1296" s="52">
        <v>2.0</v>
      </c>
      <c r="F1296" s="52">
        <v>5.0</v>
      </c>
      <c r="G1296" s="53" t="str">
        <f>ifna(VLookup(V1296,Shiny!B:C, 2, 0),"")</f>
        <v/>
      </c>
      <c r="H1296" s="103" t="s">
        <v>1210</v>
      </c>
      <c r="I1296" s="96">
        <v>998.0</v>
      </c>
      <c r="J1296" s="56">
        <f>IFNA(VLOOKUP(V1296,'Imported Index'!A:B,2,0),1)</f>
        <v>1</v>
      </c>
      <c r="K1296" s="68"/>
      <c r="L1296" s="107"/>
      <c r="M1296" s="59" t="str">
        <f>ifna(IMAGE("https://pokejungle.net/sprites/typeico/"&amp;lower(VLookup(V1296,Type!C:E, 2, 0)&amp;".png")),"")</f>
        <v/>
      </c>
      <c r="N1296" s="59" t="str">
        <f>ifna(IMAGE("https://pokejungle.net/sprites/typeico/"&amp;lower(VLookup(V1296,Type!C:E, 3, 0)&amp;".png")),"")</f>
        <v/>
      </c>
      <c r="O1296" s="60"/>
      <c r="P1296" s="60"/>
      <c r="Q1296" s="61" t="str">
        <f>ifna(VLookup(V1296, Dex!F:K, 3, 0),"")</f>
        <v/>
      </c>
      <c r="R1296" s="61" t="str">
        <f>ifna(VLookup(V1296, Dex!F:K, 4, 0),"")</f>
        <v/>
      </c>
      <c r="S1296" s="62" t="str">
        <f>ifna(VLookup(V1296, Dex!F:K, 5, 0),"")</f>
        <v/>
      </c>
      <c r="T1296" s="61" t="str">
        <f>ifna(VLookup(V1296, Dex!F:K, 6, 0),"")</f>
        <v>P390</v>
      </c>
      <c r="U1296" s="63" t="str">
        <f>ifna(VLookup(V1296, Dex!F:L, 7, 0),"")</f>
        <v>H034</v>
      </c>
      <c r="V1296" s="60" t="str">
        <f t="shared" si="1"/>
        <v>baxcalibur</v>
      </c>
    </row>
    <row r="1297" ht="31.5" customHeight="1">
      <c r="A1297" s="42">
        <v>1295.0</v>
      </c>
      <c r="B1297" s="42">
        <v>2.0</v>
      </c>
      <c r="C1297" s="42">
        <v>17.0</v>
      </c>
      <c r="D1297" s="42">
        <v>12.0</v>
      </c>
      <c r="E1297" s="42">
        <v>2.0</v>
      </c>
      <c r="F1297" s="42">
        <v>6.0</v>
      </c>
      <c r="G1297" s="43" t="str">
        <f>ifna(VLookup(V1297,Shiny!B:C, 2, 0),"")</f>
        <v/>
      </c>
      <c r="H1297" s="105" t="s">
        <v>1211</v>
      </c>
      <c r="I1297" s="102">
        <v>999.0</v>
      </c>
      <c r="J1297" s="47">
        <f>IFNA(VLOOKUP(V1297,'Imported Index'!A:B,2,0),1)</f>
        <v>1</v>
      </c>
      <c r="K1297" s="69"/>
      <c r="L1297" s="69" t="s">
        <v>1212</v>
      </c>
      <c r="M1297" s="48" t="str">
        <f>ifna(IMAGE("https://pokejungle.net/sprites/typeico/"&amp;lower(VLookup(V1297,Type!C:E, 2, 0)&amp;".png")),"")</f>
        <v/>
      </c>
      <c r="N1297" s="48" t="str">
        <f>ifna(IMAGE("https://pokejungle.net/sprites/typeico/"&amp;lower(VLookup(V1297,Type!C:E, 3, 0)&amp;".png")),"")</f>
        <v/>
      </c>
      <c r="O1297" s="66"/>
      <c r="P1297" s="66"/>
      <c r="Q1297" s="49" t="str">
        <f>ifna(VLookup(V1297, Dex!F:K, 3, 0),"")</f>
        <v/>
      </c>
      <c r="R1297" s="49" t="str">
        <f>ifna(VLookup(V1297, Dex!F:K, 4, 0),"")</f>
        <v/>
      </c>
      <c r="S1297" s="50" t="str">
        <f>ifna(VLookup(V1297, Dex!F:K, 5, 0),"")</f>
        <v/>
      </c>
      <c r="T1297" s="49" t="str">
        <f>ifna(VLookup(V1297, Dex!F:K, 6, 0),"")</f>
        <v>P391</v>
      </c>
      <c r="U1297" s="51" t="str">
        <f>ifna(VLookup(V1297, Dex!F:L, 7, 0),"")</f>
        <v>H035</v>
      </c>
      <c r="V1297" s="66" t="str">
        <f t="shared" si="1"/>
        <v>gimmighoul</v>
      </c>
    </row>
    <row r="1298" ht="31.5" customHeight="1">
      <c r="A1298" s="52">
        <v>1296.0</v>
      </c>
      <c r="B1298" s="52">
        <v>2.0</v>
      </c>
      <c r="C1298" s="52">
        <v>17.0</v>
      </c>
      <c r="D1298" s="52">
        <v>13.0</v>
      </c>
      <c r="E1298" s="52">
        <v>3.0</v>
      </c>
      <c r="F1298" s="52">
        <v>1.0</v>
      </c>
      <c r="G1298" s="53" t="str">
        <f>ifna(VLookup(V1298,Shiny!B:C, 2, 0),"")</f>
        <v/>
      </c>
      <c r="H1298" s="103" t="s">
        <v>1211</v>
      </c>
      <c r="I1298" s="96">
        <v>999.0</v>
      </c>
      <c r="J1298" s="56">
        <f>IFNA(VLOOKUP(V1298,'Imported Index'!A:B,2,0),1)</f>
        <v>1</v>
      </c>
      <c r="K1298" s="68"/>
      <c r="L1298" s="68" t="s">
        <v>1213</v>
      </c>
      <c r="M1298" s="59" t="str">
        <f>ifna(IMAGE("https://pokejungle.net/sprites/typeico/"&amp;lower(VLookup(V1298,Type!C:E, 2, 0)&amp;".png")),"")</f>
        <v/>
      </c>
      <c r="N1298" s="59" t="str">
        <f>ifna(IMAGE("https://pokejungle.net/sprites/typeico/"&amp;lower(VLookup(V1298,Type!C:E, 3, 0)&amp;".png")),"")</f>
        <v/>
      </c>
      <c r="O1298" s="52">
        <v>-1.0</v>
      </c>
      <c r="P1298" s="60"/>
      <c r="Q1298" s="61" t="str">
        <f>ifna(VLookup(V1298, Dex!F:K, 3, 0),"")</f>
        <v/>
      </c>
      <c r="R1298" s="61" t="str">
        <f>ifna(VLookup(V1298, Dex!F:K, 4, 0),"")</f>
        <v/>
      </c>
      <c r="S1298" s="62" t="str">
        <f>ifna(VLookup(V1298, Dex!F:K, 5, 0),"")</f>
        <v/>
      </c>
      <c r="T1298" s="61" t="str">
        <f>ifna(VLookup(V1298, Dex!F:K, 6, 0),"")</f>
        <v>P391</v>
      </c>
      <c r="U1298" s="63" t="str">
        <f>ifna(VLookup(V1298, Dex!F:L, 7, 0),"")</f>
        <v>H035</v>
      </c>
      <c r="V1298" s="60" t="str">
        <f t="shared" si="1"/>
        <v>gimmighoul-1</v>
      </c>
    </row>
    <row r="1299" ht="31.5" customHeight="1">
      <c r="A1299" s="42">
        <v>1297.0</v>
      </c>
      <c r="B1299" s="42">
        <v>2.0</v>
      </c>
      <c r="C1299" s="42">
        <v>17.0</v>
      </c>
      <c r="D1299" s="42">
        <v>14.0</v>
      </c>
      <c r="E1299" s="42">
        <v>3.0</v>
      </c>
      <c r="F1299" s="42">
        <v>2.0</v>
      </c>
      <c r="G1299" s="43" t="str">
        <f>ifna(VLookup(V1299,Shiny!B:C, 2, 0),"")</f>
        <v/>
      </c>
      <c r="H1299" s="105" t="s">
        <v>1214</v>
      </c>
      <c r="I1299" s="102">
        <v>1000.0</v>
      </c>
      <c r="J1299" s="47">
        <f>IFNA(VLOOKUP(V1299,'Imported Index'!A:B,2,0),1)</f>
        <v>1</v>
      </c>
      <c r="K1299" s="69"/>
      <c r="L1299" s="106"/>
      <c r="M1299" s="48" t="str">
        <f>ifna(IMAGE("https://pokejungle.net/sprites/typeico/"&amp;lower(VLookup(V1299,Type!C:E, 2, 0)&amp;".png")),"")</f>
        <v/>
      </c>
      <c r="N1299" s="48" t="str">
        <f>ifna(IMAGE("https://pokejungle.net/sprites/typeico/"&amp;lower(VLookup(V1299,Type!C:E, 3, 0)&amp;".png")),"")</f>
        <v/>
      </c>
      <c r="O1299" s="66"/>
      <c r="P1299" s="66"/>
      <c r="Q1299" s="49" t="str">
        <f>ifna(VLookup(V1299, Dex!F:K, 3, 0),"")</f>
        <v/>
      </c>
      <c r="R1299" s="49" t="str">
        <f>ifna(VLookup(V1299, Dex!F:K, 4, 0),"")</f>
        <v/>
      </c>
      <c r="S1299" s="50" t="str">
        <f>ifna(VLookup(V1299, Dex!F:K, 5, 0),"")</f>
        <v/>
      </c>
      <c r="T1299" s="49" t="str">
        <f>ifna(VLookup(V1299, Dex!F:K, 6, 0),"")</f>
        <v>P392</v>
      </c>
      <c r="U1299" s="51" t="str">
        <f>ifna(VLookup(V1299, Dex!F:L, 7, 0),"")</f>
        <v>H036</v>
      </c>
      <c r="V1299" s="66" t="str">
        <f t="shared" si="1"/>
        <v>gholdengo</v>
      </c>
    </row>
    <row r="1300" ht="31.5" customHeight="1">
      <c r="A1300" s="52">
        <v>1298.0</v>
      </c>
      <c r="B1300" s="52">
        <v>2.0</v>
      </c>
      <c r="C1300" s="52">
        <v>17.0</v>
      </c>
      <c r="D1300" s="52">
        <v>15.0</v>
      </c>
      <c r="E1300" s="52">
        <v>3.0</v>
      </c>
      <c r="F1300" s="52">
        <v>3.0</v>
      </c>
      <c r="G1300" s="53" t="str">
        <f>ifna(VLookup(V1300,Shiny!B:C, 2, 0),"")</f>
        <v/>
      </c>
      <c r="H1300" s="103" t="s">
        <v>1215</v>
      </c>
      <c r="I1300" s="96">
        <v>1001.0</v>
      </c>
      <c r="J1300" s="56">
        <f>IFNA(VLOOKUP(V1300,'Imported Index'!A:B,2,0),1)</f>
        <v>1</v>
      </c>
      <c r="K1300" s="68"/>
      <c r="L1300" s="107"/>
      <c r="M1300" s="59" t="str">
        <f>ifna(IMAGE("https://pokejungle.net/sprites/typeico/"&amp;lower(VLookup(V1300,Type!C:E, 2, 0)&amp;".png")),"")</f>
        <v/>
      </c>
      <c r="N1300" s="59" t="str">
        <f>ifna(IMAGE("https://pokejungle.net/sprites/typeico/"&amp;lower(VLookup(V1300,Type!C:E, 3, 0)&amp;".png")),"")</f>
        <v/>
      </c>
      <c r="O1300" s="60"/>
      <c r="P1300" s="60"/>
      <c r="Q1300" s="61" t="str">
        <f>ifna(VLookup(V1300, Dex!F:K, 3, 0),"")</f>
        <v/>
      </c>
      <c r="R1300" s="61" t="str">
        <f>ifna(VLookup(V1300, Dex!F:K, 4, 0),"")</f>
        <v/>
      </c>
      <c r="S1300" s="62" t="str">
        <f>ifna(VLookup(V1300, Dex!F:K, 5, 0),"")</f>
        <v/>
      </c>
      <c r="T1300" s="61" t="str">
        <f>ifna(VLookup(V1300, Dex!F:K, 6, 0),"")</f>
        <v>P393</v>
      </c>
      <c r="U1300" s="63" t="str">
        <f>ifna(VLookup(V1300, Dex!F:L, 7, 0),"")</f>
        <v/>
      </c>
      <c r="V1300" s="60" t="str">
        <f t="shared" si="1"/>
        <v>wo-chien</v>
      </c>
    </row>
    <row r="1301" ht="31.5" customHeight="1">
      <c r="A1301" s="42">
        <v>1299.0</v>
      </c>
      <c r="B1301" s="42">
        <v>2.0</v>
      </c>
      <c r="C1301" s="42">
        <v>17.0</v>
      </c>
      <c r="D1301" s="42">
        <v>16.0</v>
      </c>
      <c r="E1301" s="42">
        <v>3.0</v>
      </c>
      <c r="F1301" s="42">
        <v>4.0</v>
      </c>
      <c r="G1301" s="43" t="str">
        <f>ifna(VLookup(V1301,Shiny!B:C, 2, 0),"")</f>
        <v/>
      </c>
      <c r="H1301" s="105" t="s">
        <v>1216</v>
      </c>
      <c r="I1301" s="102">
        <v>1002.0</v>
      </c>
      <c r="J1301" s="47">
        <f>IFNA(VLOOKUP(V1301,'Imported Index'!A:B,2,0),1)</f>
        <v>1</v>
      </c>
      <c r="K1301" s="69"/>
      <c r="L1301" s="106"/>
      <c r="M1301" s="48" t="str">
        <f>ifna(IMAGE("https://pokejungle.net/sprites/typeico/"&amp;lower(VLookup(V1301,Type!C:E, 2, 0)&amp;".png")),"")</f>
        <v/>
      </c>
      <c r="N1301" s="48" t="str">
        <f>ifna(IMAGE("https://pokejungle.net/sprites/typeico/"&amp;lower(VLookup(V1301,Type!C:E, 3, 0)&amp;".png")),"")</f>
        <v/>
      </c>
      <c r="O1301" s="66"/>
      <c r="P1301" s="66"/>
      <c r="Q1301" s="49" t="str">
        <f>ifna(VLookup(V1301, Dex!F:K, 3, 0),"")</f>
        <v/>
      </c>
      <c r="R1301" s="49" t="str">
        <f>ifna(VLookup(V1301, Dex!F:K, 4, 0),"")</f>
        <v/>
      </c>
      <c r="S1301" s="50" t="str">
        <f>ifna(VLookup(V1301, Dex!F:K, 5, 0),"")</f>
        <v/>
      </c>
      <c r="T1301" s="49" t="str">
        <f>ifna(VLookup(V1301, Dex!F:K, 6, 0),"")</f>
        <v>P394</v>
      </c>
      <c r="U1301" s="51" t="str">
        <f>ifna(VLookup(V1301, Dex!F:L, 7, 0),"")</f>
        <v/>
      </c>
      <c r="V1301" s="66" t="str">
        <f t="shared" si="1"/>
        <v>chien-pao</v>
      </c>
    </row>
    <row r="1302" ht="31.5" customHeight="1">
      <c r="A1302" s="52">
        <v>1300.0</v>
      </c>
      <c r="B1302" s="52">
        <v>2.0</v>
      </c>
      <c r="C1302" s="52">
        <v>17.0</v>
      </c>
      <c r="D1302" s="52">
        <v>17.0</v>
      </c>
      <c r="E1302" s="52">
        <v>3.0</v>
      </c>
      <c r="F1302" s="52">
        <v>5.0</v>
      </c>
      <c r="G1302" s="53" t="str">
        <f>ifna(VLookup(V1302,Shiny!B:C, 2, 0),"")</f>
        <v/>
      </c>
      <c r="H1302" s="103" t="s">
        <v>1217</v>
      </c>
      <c r="I1302" s="96">
        <v>1003.0</v>
      </c>
      <c r="J1302" s="56">
        <f>IFNA(VLOOKUP(V1302,'Imported Index'!A:B,2,0),1)</f>
        <v>1</v>
      </c>
      <c r="K1302" s="68"/>
      <c r="L1302" s="107"/>
      <c r="M1302" s="59" t="str">
        <f>ifna(IMAGE("https://pokejungle.net/sprites/typeico/"&amp;lower(VLookup(V1302,Type!C:E, 2, 0)&amp;".png")),"")</f>
        <v/>
      </c>
      <c r="N1302" s="59" t="str">
        <f>ifna(IMAGE("https://pokejungle.net/sprites/typeico/"&amp;lower(VLookup(V1302,Type!C:E, 3, 0)&amp;".png")),"")</f>
        <v/>
      </c>
      <c r="O1302" s="60"/>
      <c r="P1302" s="60"/>
      <c r="Q1302" s="61" t="str">
        <f>ifna(VLookup(V1302, Dex!F:K, 3, 0),"")</f>
        <v/>
      </c>
      <c r="R1302" s="61" t="str">
        <f>ifna(VLookup(V1302, Dex!F:K, 4, 0),"")</f>
        <v/>
      </c>
      <c r="S1302" s="62" t="str">
        <f>ifna(VLookup(V1302, Dex!F:K, 5, 0),"")</f>
        <v/>
      </c>
      <c r="T1302" s="61" t="str">
        <f>ifna(VLookup(V1302, Dex!F:K, 6, 0),"")</f>
        <v>P395</v>
      </c>
      <c r="U1302" s="63" t="str">
        <f>ifna(VLookup(V1302, Dex!F:L, 7, 0),"")</f>
        <v/>
      </c>
      <c r="V1302" s="60" t="str">
        <f t="shared" si="1"/>
        <v>ting-lu</v>
      </c>
    </row>
    <row r="1303" ht="31.5" customHeight="1">
      <c r="A1303" s="42">
        <v>1301.0</v>
      </c>
      <c r="B1303" s="42">
        <v>2.0</v>
      </c>
      <c r="C1303" s="42">
        <v>17.0</v>
      </c>
      <c r="D1303" s="42">
        <v>18.0</v>
      </c>
      <c r="E1303" s="42">
        <v>3.0</v>
      </c>
      <c r="F1303" s="42">
        <v>6.0</v>
      </c>
      <c r="G1303" s="43" t="str">
        <f>ifna(VLookup(V1303,Shiny!B:C, 2, 0),"")</f>
        <v/>
      </c>
      <c r="H1303" s="105" t="s">
        <v>1218</v>
      </c>
      <c r="I1303" s="102">
        <v>1004.0</v>
      </c>
      <c r="J1303" s="47">
        <f>IFNA(VLOOKUP(V1303,'Imported Index'!A:B,2,0),1)</f>
        <v>1</v>
      </c>
      <c r="K1303" s="69"/>
      <c r="L1303" s="106"/>
      <c r="M1303" s="48" t="str">
        <f>ifna(IMAGE("https://pokejungle.net/sprites/typeico/"&amp;lower(VLookup(V1303,Type!C:E, 2, 0)&amp;".png")),"")</f>
        <v/>
      </c>
      <c r="N1303" s="48" t="str">
        <f>ifna(IMAGE("https://pokejungle.net/sprites/typeico/"&amp;lower(VLookup(V1303,Type!C:E, 3, 0)&amp;".png")),"")</f>
        <v/>
      </c>
      <c r="O1303" s="66"/>
      <c r="P1303" s="66"/>
      <c r="Q1303" s="49" t="str">
        <f>ifna(VLookup(V1303, Dex!F:K, 3, 0),"")</f>
        <v/>
      </c>
      <c r="R1303" s="49" t="str">
        <f>ifna(VLookup(V1303, Dex!F:K, 4, 0),"")</f>
        <v/>
      </c>
      <c r="S1303" s="50" t="str">
        <f>ifna(VLookup(V1303, Dex!F:K, 5, 0),"")</f>
        <v/>
      </c>
      <c r="T1303" s="49" t="str">
        <f>ifna(VLookup(V1303, Dex!F:K, 6, 0),"")</f>
        <v>P396</v>
      </c>
      <c r="U1303" s="51" t="str">
        <f>ifna(VLookup(V1303, Dex!F:L, 7, 0),"")</f>
        <v/>
      </c>
      <c r="V1303" s="66" t="str">
        <f t="shared" si="1"/>
        <v>chi-yu</v>
      </c>
    </row>
    <row r="1304" ht="31.5" customHeight="1">
      <c r="A1304" s="52">
        <v>1302.0</v>
      </c>
      <c r="B1304" s="52">
        <v>2.0</v>
      </c>
      <c r="C1304" s="52">
        <v>17.0</v>
      </c>
      <c r="D1304" s="52">
        <v>19.0</v>
      </c>
      <c r="E1304" s="52">
        <v>4.0</v>
      </c>
      <c r="F1304" s="52">
        <v>1.0</v>
      </c>
      <c r="G1304" s="53" t="str">
        <f>ifna(VLookup(V1304,Shiny!B:C, 2, 0),"")</f>
        <v/>
      </c>
      <c r="H1304" s="103" t="s">
        <v>1219</v>
      </c>
      <c r="I1304" s="96">
        <v>1005.0</v>
      </c>
      <c r="J1304" s="56">
        <f>IFNA(VLOOKUP(V1304,'Imported Index'!A:B,2,0),1)</f>
        <v>1</v>
      </c>
      <c r="K1304" s="68"/>
      <c r="L1304" s="104"/>
      <c r="M1304" s="59" t="str">
        <f>ifna(IMAGE("https://pokejungle.net/sprites/typeico/"&amp;lower(VLookup(V1304,Type!C:E, 2, 0)&amp;".png")),"")</f>
        <v/>
      </c>
      <c r="N1304" s="59" t="str">
        <f>ifna(IMAGE("https://pokejungle.net/sprites/typeico/"&amp;lower(VLookup(V1304,Type!C:E, 3, 0)&amp;".png")),"")</f>
        <v/>
      </c>
      <c r="O1304" s="60"/>
      <c r="P1304" s="60"/>
      <c r="Q1304" s="61" t="str">
        <f>ifna(VLookup(V1304, Dex!F:K, 3, 0),"")</f>
        <v/>
      </c>
      <c r="R1304" s="61" t="str">
        <f>ifna(VLookup(V1304, Dex!F:K, 4, 0),"")</f>
        <v/>
      </c>
      <c r="S1304" s="62" t="str">
        <f>ifna(VLookup(V1304, Dex!F:K, 5, 0),"")</f>
        <v/>
      </c>
      <c r="T1304" s="61" t="str">
        <f>ifna(VLookup(V1304, Dex!F:K, 6, 0),"")</f>
        <v>P397</v>
      </c>
      <c r="U1304" s="63" t="str">
        <f>ifna(VLookup(V1304, Dex!F:L, 7, 0),"")</f>
        <v/>
      </c>
      <c r="V1304" s="60" t="str">
        <f t="shared" si="1"/>
        <v>roaring moon</v>
      </c>
    </row>
    <row r="1305" ht="31.5" customHeight="1">
      <c r="A1305" s="42">
        <v>1303.0</v>
      </c>
      <c r="B1305" s="42">
        <v>2.0</v>
      </c>
      <c r="C1305" s="42">
        <v>17.0</v>
      </c>
      <c r="D1305" s="42">
        <v>20.0</v>
      </c>
      <c r="E1305" s="42">
        <v>4.0</v>
      </c>
      <c r="F1305" s="42">
        <v>2.0</v>
      </c>
      <c r="G1305" s="43" t="str">
        <f>ifna(VLookup(V1305,Shiny!B:C, 2, 0),"")</f>
        <v/>
      </c>
      <c r="H1305" s="105" t="s">
        <v>1220</v>
      </c>
      <c r="I1305" s="102">
        <v>1006.0</v>
      </c>
      <c r="J1305" s="47">
        <f>IFNA(VLOOKUP(V1305,'Imported Index'!A:B,2,0),1)</f>
        <v>1</v>
      </c>
      <c r="K1305" s="69"/>
      <c r="L1305" s="108"/>
      <c r="M1305" s="48" t="str">
        <f>ifna(IMAGE("https://pokejungle.net/sprites/typeico/"&amp;lower(VLookup(V1305,Type!C:E, 2, 0)&amp;".png")),"")</f>
        <v/>
      </c>
      <c r="N1305" s="48" t="str">
        <f>ifna(IMAGE("https://pokejungle.net/sprites/typeico/"&amp;lower(VLookup(V1305,Type!C:E, 3, 0)&amp;".png")),"")</f>
        <v/>
      </c>
      <c r="O1305" s="66"/>
      <c r="P1305" s="66"/>
      <c r="Q1305" s="49" t="str">
        <f>ifna(VLookup(V1305, Dex!F:K, 3, 0),"")</f>
        <v/>
      </c>
      <c r="R1305" s="49" t="str">
        <f>ifna(VLookup(V1305, Dex!F:K, 4, 0),"")</f>
        <v/>
      </c>
      <c r="S1305" s="50" t="str">
        <f>ifna(VLookup(V1305, Dex!F:K, 5, 0),"")</f>
        <v/>
      </c>
      <c r="T1305" s="49" t="str">
        <f>ifna(VLookup(V1305, Dex!F:K, 6, 0),"")</f>
        <v>P398</v>
      </c>
      <c r="U1305" s="51" t="str">
        <f>ifna(VLookup(V1305, Dex!F:L, 7, 0),"")</f>
        <v/>
      </c>
      <c r="V1305" s="66" t="str">
        <f t="shared" si="1"/>
        <v>iron valiant</v>
      </c>
    </row>
    <row r="1306" ht="31.5" customHeight="1">
      <c r="A1306" s="52">
        <v>1304.0</v>
      </c>
      <c r="B1306" s="52">
        <v>2.0</v>
      </c>
      <c r="C1306" s="52">
        <v>17.0</v>
      </c>
      <c r="D1306" s="52">
        <v>21.0</v>
      </c>
      <c r="E1306" s="52">
        <v>4.0</v>
      </c>
      <c r="F1306" s="52">
        <v>3.0</v>
      </c>
      <c r="G1306" s="53" t="str">
        <f>ifna(VLookup(V1306,Shiny!B:C, 2, 0),"")</f>
        <v/>
      </c>
      <c r="H1306" s="103" t="s">
        <v>1221</v>
      </c>
      <c r="I1306" s="96">
        <v>1007.0</v>
      </c>
      <c r="J1306" s="56">
        <f>IFNA(VLOOKUP(V1306,'Imported Index'!A:B,2,0),1)</f>
        <v>1</v>
      </c>
      <c r="K1306" s="68"/>
      <c r="L1306" s="104"/>
      <c r="M1306" s="59" t="str">
        <f>ifna(IMAGE("https://pokejungle.net/sprites/typeico/"&amp;lower(VLookup(V1306,Type!C:E, 2, 0)&amp;".png")),"")</f>
        <v/>
      </c>
      <c r="N1306" s="59" t="str">
        <f>ifna(IMAGE("https://pokejungle.net/sprites/typeico/"&amp;lower(VLookup(V1306,Type!C:E, 3, 0)&amp;".png")),"")</f>
        <v/>
      </c>
      <c r="O1306" s="60"/>
      <c r="P1306" s="60"/>
      <c r="Q1306" s="61" t="str">
        <f>ifna(VLookup(V1306, Dex!F:K, 3, 0),"")</f>
        <v/>
      </c>
      <c r="R1306" s="61" t="str">
        <f>ifna(VLookup(V1306, Dex!F:K, 4, 0),"")</f>
        <v/>
      </c>
      <c r="S1306" s="62" t="str">
        <f>ifna(VLookup(V1306, Dex!F:K, 5, 0),"")</f>
        <v/>
      </c>
      <c r="T1306" s="61" t="str">
        <f>ifna(VLookup(V1306, Dex!F:K, 6, 0),"")</f>
        <v>P399</v>
      </c>
      <c r="U1306" s="63" t="str">
        <f>ifna(VLookup(V1306, Dex!F:L, 7, 0),"")</f>
        <v/>
      </c>
      <c r="V1306" s="60" t="str">
        <f t="shared" si="1"/>
        <v>koraidon</v>
      </c>
    </row>
    <row r="1307" ht="31.5" customHeight="1">
      <c r="A1307" s="42">
        <v>1305.0</v>
      </c>
      <c r="B1307" s="42">
        <v>2.0</v>
      </c>
      <c r="C1307" s="42">
        <v>17.0</v>
      </c>
      <c r="D1307" s="42">
        <v>22.0</v>
      </c>
      <c r="E1307" s="42">
        <v>4.0</v>
      </c>
      <c r="F1307" s="42">
        <v>4.0</v>
      </c>
      <c r="G1307" s="43" t="str">
        <f>ifna(VLookup(V1307,Shiny!B:C, 2, 0),"")</f>
        <v/>
      </c>
      <c r="H1307" s="105" t="s">
        <v>1222</v>
      </c>
      <c r="I1307" s="102">
        <v>1008.0</v>
      </c>
      <c r="J1307" s="47">
        <f>IFNA(VLOOKUP(V1307,'Imported Index'!A:B,2,0),1)</f>
        <v>1</v>
      </c>
      <c r="K1307" s="69"/>
      <c r="L1307" s="108"/>
      <c r="M1307" s="48" t="str">
        <f>ifna(IMAGE("https://pokejungle.net/sprites/typeico/"&amp;lower(VLookup(V1307,Type!C:E, 2, 0)&amp;".png")),"")</f>
        <v/>
      </c>
      <c r="N1307" s="48" t="str">
        <f>ifna(IMAGE("https://pokejungle.net/sprites/typeico/"&amp;lower(VLookup(V1307,Type!C:E, 3, 0)&amp;".png")),"")</f>
        <v/>
      </c>
      <c r="O1307" s="66"/>
      <c r="P1307" s="66"/>
      <c r="Q1307" s="49" t="str">
        <f>ifna(VLookup(V1307, Dex!F:K, 3, 0),"")</f>
        <v/>
      </c>
      <c r="R1307" s="49" t="str">
        <f>ifna(VLookup(V1307, Dex!F:K, 4, 0),"")</f>
        <v/>
      </c>
      <c r="S1307" s="50" t="str">
        <f>ifna(VLookup(V1307, Dex!F:K, 5, 0),"")</f>
        <v/>
      </c>
      <c r="T1307" s="49" t="str">
        <f>ifna(VLookup(V1307, Dex!F:K, 6, 0),"")</f>
        <v>P400</v>
      </c>
      <c r="U1307" s="51" t="str">
        <f>ifna(VLookup(V1307, Dex!F:L, 7, 0),"")</f>
        <v/>
      </c>
      <c r="V1307" s="66" t="str">
        <f t="shared" si="1"/>
        <v>miraidon</v>
      </c>
    </row>
    <row r="1308" ht="31.5" customHeight="1">
      <c r="A1308" s="52">
        <v>1306.0</v>
      </c>
      <c r="B1308" s="52">
        <v>2.0</v>
      </c>
      <c r="C1308" s="52">
        <v>17.0</v>
      </c>
      <c r="D1308" s="52">
        <v>23.0</v>
      </c>
      <c r="E1308" s="52">
        <v>4.0</v>
      </c>
      <c r="F1308" s="52">
        <v>5.0</v>
      </c>
      <c r="G1308" s="53" t="str">
        <f>ifna(VLookup(V1308,Shiny!B:C, 2, 0),"")</f>
        <v/>
      </c>
      <c r="H1308" s="109" t="s">
        <v>1223</v>
      </c>
      <c r="I1308" s="110">
        <v>1009.0</v>
      </c>
      <c r="J1308" s="56">
        <f>IFNA(VLOOKUP(V1308,'Imported Index'!A:B,2,0),1)</f>
        <v>1</v>
      </c>
      <c r="K1308" s="104"/>
      <c r="L1308" s="104"/>
      <c r="M1308" s="59" t="str">
        <f>ifna(IMAGE("https://pokejungle.net/sprites/typeico/"&amp;lower(VLookup(V1308,Type!C:E, 2, 0)&amp;".png")),"")</f>
        <v/>
      </c>
      <c r="N1308" s="59" t="str">
        <f>ifna(IMAGE("https://pokejungle.net/sprites/typeico/"&amp;lower(VLookup(V1308,Type!C:E, 3, 0)&amp;".png")),"")</f>
        <v/>
      </c>
      <c r="O1308" s="60"/>
      <c r="P1308" s="60"/>
      <c r="Q1308" s="61" t="str">
        <f>ifna(VLookup(V1308, Dex!F:K, 3, 0),"")</f>
        <v/>
      </c>
      <c r="R1308" s="61" t="str">
        <f>ifna(VLookup(V1308, Dex!F:K, 4, 0),"")</f>
        <v/>
      </c>
      <c r="S1308" s="62" t="str">
        <f>ifna(VLookup(V1308, Dex!F:K, 5, 0),"")</f>
        <v/>
      </c>
      <c r="T1308" s="61" t="str">
        <f>ifna(VLookup(V1308, Dex!F:K, 6, 0),"")</f>
        <v>B241</v>
      </c>
      <c r="U1308" s="63" t="str">
        <f>ifna(VLookup(V1308, Dex!F:L, 7, 0),"")</f>
        <v/>
      </c>
      <c r="V1308" s="60" t="str">
        <f t="shared" si="1"/>
        <v>walking wake</v>
      </c>
    </row>
    <row r="1309" ht="31.5" customHeight="1">
      <c r="A1309" s="42">
        <v>1307.0</v>
      </c>
      <c r="B1309" s="42">
        <v>2.0</v>
      </c>
      <c r="C1309" s="42">
        <v>17.0</v>
      </c>
      <c r="D1309" s="42">
        <v>24.0</v>
      </c>
      <c r="E1309" s="42">
        <v>4.0</v>
      </c>
      <c r="F1309" s="42">
        <v>6.0</v>
      </c>
      <c r="G1309" s="43" t="str">
        <f>ifna(VLookup(V1309,Shiny!B:C, 2, 0),"")</f>
        <v/>
      </c>
      <c r="H1309" s="111" t="s">
        <v>1224</v>
      </c>
      <c r="I1309" s="112">
        <v>1010.0</v>
      </c>
      <c r="J1309" s="47">
        <f>IFNA(VLOOKUP(V1309,'Imported Index'!A:B,2,0),1)</f>
        <v>1</v>
      </c>
      <c r="K1309" s="108"/>
      <c r="L1309" s="108"/>
      <c r="M1309" s="48" t="str">
        <f>ifna(IMAGE("https://pokejungle.net/sprites/typeico/"&amp;lower(VLookup(V1309,Type!C:E, 2, 0)&amp;".png")),"")</f>
        <v/>
      </c>
      <c r="N1309" s="48" t="str">
        <f>ifna(IMAGE("https://pokejungle.net/sprites/typeico/"&amp;lower(VLookup(V1309,Type!C:E, 3, 0)&amp;".png")),"")</f>
        <v/>
      </c>
      <c r="O1309" s="66"/>
      <c r="P1309" s="66"/>
      <c r="Q1309" s="49" t="str">
        <f>ifna(VLookup(V1309, Dex!F:K, 3, 0),"")</f>
        <v/>
      </c>
      <c r="R1309" s="49" t="str">
        <f>ifna(VLookup(V1309, Dex!F:K, 4, 0),"")</f>
        <v/>
      </c>
      <c r="S1309" s="50" t="str">
        <f>ifna(VLookup(V1309, Dex!F:K, 5, 0),"")</f>
        <v/>
      </c>
      <c r="T1309" s="49" t="str">
        <f>ifna(VLookup(V1309, Dex!F:K, 6, 0),"")</f>
        <v>B242</v>
      </c>
      <c r="U1309" s="51" t="str">
        <f>ifna(VLookup(V1309, Dex!F:L, 7, 0),"")</f>
        <v/>
      </c>
      <c r="V1309" s="66" t="str">
        <f t="shared" si="1"/>
        <v>iron leaves</v>
      </c>
    </row>
    <row r="1310" ht="31.5" customHeight="1">
      <c r="A1310" s="113">
        <v>1379.0</v>
      </c>
      <c r="B1310" s="113">
        <v>2.0</v>
      </c>
      <c r="C1310" s="113">
        <v>20.0</v>
      </c>
      <c r="D1310" s="113">
        <v>25.0</v>
      </c>
      <c r="E1310" s="113">
        <v>5.0</v>
      </c>
      <c r="F1310" s="113">
        <v>1.0</v>
      </c>
      <c r="G1310" s="53" t="str">
        <f>ifna(VLookup(V1310,Shiny!B:C, 2, 0),"")</f>
        <v/>
      </c>
      <c r="H1310" s="114" t="s">
        <v>1225</v>
      </c>
      <c r="I1310" s="115">
        <v>1011.0</v>
      </c>
      <c r="J1310" s="56">
        <f>IFNA(VLOOKUP(V1310,'Imported Index'!A:B,2,0),1)</f>
        <v>1</v>
      </c>
      <c r="K1310" s="62"/>
      <c r="L1310" s="62"/>
      <c r="M1310" s="59" t="str">
        <f>ifna(IMAGE("https://pokejungle.net/sprites/typeico/"&amp;lower(VLookup(V1310,Type!C:E, 2, 0)&amp;".png")),"")</f>
        <v/>
      </c>
      <c r="N1310" s="59" t="str">
        <f>ifna(IMAGE("https://pokejungle.net/sprites/typeico/"&amp;lower(VLookup(V1310,Type!C:E, 3, 0)&amp;".png")),"")</f>
        <v/>
      </c>
      <c r="O1310" s="116"/>
      <c r="P1310" s="116"/>
      <c r="Q1310" s="61" t="str">
        <f>ifna(VLookup(V1310, Dex!F:K, 3, 0),"")</f>
        <v/>
      </c>
      <c r="R1310" s="61" t="str">
        <f>ifna(VLookup(V1310, Dex!F:K, 4, 0),"")</f>
        <v/>
      </c>
      <c r="S1310" s="62" t="str">
        <f>ifna(VLookup(V1310, Dex!F:K, 5, 0),"")</f>
        <v/>
      </c>
      <c r="T1310" s="61" t="str">
        <f>ifna(VLookup(V1310, Dex!F:K, 6, 0),"")</f>
        <v>K036</v>
      </c>
      <c r="U1310" s="63" t="str">
        <f>ifna(VLookup(V1310, Dex!F:L, 7, 0),"")</f>
        <v/>
      </c>
      <c r="V1310" s="117" t="str">
        <f t="shared" si="1"/>
        <v>dipplin</v>
      </c>
    </row>
    <row r="1311" ht="31.5" customHeight="1">
      <c r="A1311" s="118">
        <v>1380.0</v>
      </c>
      <c r="B1311" s="118">
        <v>2.0</v>
      </c>
      <c r="C1311" s="118">
        <v>20.0</v>
      </c>
      <c r="D1311" s="118">
        <v>26.0</v>
      </c>
      <c r="E1311" s="118">
        <v>5.0</v>
      </c>
      <c r="F1311" s="118">
        <v>2.0</v>
      </c>
      <c r="G1311" s="43" t="str">
        <f>ifna(VLookup(V1311,Shiny!B:C, 2, 0),"")</f>
        <v/>
      </c>
      <c r="H1311" s="119" t="s">
        <v>1226</v>
      </c>
      <c r="I1311" s="120">
        <v>1012.0</v>
      </c>
      <c r="J1311" s="47">
        <f>IFNA(VLOOKUP(V1311,'Imported Index'!A:B,2,0),1)</f>
        <v>1</v>
      </c>
      <c r="K1311" s="50"/>
      <c r="L1311" s="121" t="s">
        <v>1227</v>
      </c>
      <c r="M1311" s="48" t="str">
        <f>ifna(IMAGE("https://pokejungle.net/sprites/typeico/"&amp;lower(VLookup(V1311,Type!C:E, 2, 0)&amp;".png")),"")</f>
        <v/>
      </c>
      <c r="N1311" s="48" t="str">
        <f>ifna(IMAGE("https://pokejungle.net/sprites/typeico/"&amp;lower(VLookup(V1311,Type!C:E, 3, 0)&amp;".png")),"")</f>
        <v/>
      </c>
      <c r="O1311" s="122"/>
      <c r="P1311" s="122"/>
      <c r="Q1311" s="49" t="str">
        <f>ifna(VLookup(V1311, Dex!F:K, 3, 0),"")</f>
        <v/>
      </c>
      <c r="R1311" s="49" t="str">
        <f>ifna(VLookup(V1311, Dex!F:K, 4, 0),"")</f>
        <v/>
      </c>
      <c r="S1311" s="50" t="str">
        <f>ifna(VLookup(V1311, Dex!F:K, 5, 0),"")</f>
        <v/>
      </c>
      <c r="T1311" s="49" t="str">
        <f>ifna(VLookup(V1311, Dex!F:K, 6, 0),"")</f>
        <v>K076</v>
      </c>
      <c r="U1311" s="51" t="str">
        <f>ifna(VLookup(V1311, Dex!F:L, 7, 0),"")</f>
        <v/>
      </c>
      <c r="V1311" s="123" t="str">
        <f t="shared" si="1"/>
        <v>poltchageist</v>
      </c>
    </row>
    <row r="1312" ht="31.5" customHeight="1">
      <c r="A1312" s="113">
        <v>1381.0</v>
      </c>
      <c r="B1312" s="113">
        <v>2.0</v>
      </c>
      <c r="C1312" s="113">
        <v>20.0</v>
      </c>
      <c r="D1312" s="113">
        <v>27.0</v>
      </c>
      <c r="E1312" s="113">
        <v>5.0</v>
      </c>
      <c r="F1312" s="113">
        <v>3.0</v>
      </c>
      <c r="G1312" s="53" t="str">
        <f>ifna(VLookup(V1312,Shiny!B:C, 2, 0),"")</f>
        <v/>
      </c>
      <c r="H1312" s="114" t="s">
        <v>1226</v>
      </c>
      <c r="I1312" s="115">
        <v>1012.0</v>
      </c>
      <c r="J1312" s="56">
        <f>IFNA(VLOOKUP(V1312,'Imported Index'!A:B,2,0),1)</f>
        <v>1</v>
      </c>
      <c r="K1312" s="62"/>
      <c r="L1312" s="124" t="s">
        <v>1228</v>
      </c>
      <c r="M1312" s="59" t="str">
        <f>ifna(IMAGE("https://pokejungle.net/sprites/typeico/"&amp;lower(VLookup(V1312,Type!C:E, 2, 0)&amp;".png")),"")</f>
        <v/>
      </c>
      <c r="N1312" s="59" t="str">
        <f>ifna(IMAGE("https://pokejungle.net/sprites/typeico/"&amp;lower(VLookup(V1312,Type!C:E, 3, 0)&amp;".png")),"")</f>
        <v/>
      </c>
      <c r="O1312" s="117">
        <v>-1.0</v>
      </c>
      <c r="P1312" s="116"/>
      <c r="Q1312" s="61" t="str">
        <f>ifna(VLookup(V1312, Dex!F:K, 3, 0),"")</f>
        <v/>
      </c>
      <c r="R1312" s="61" t="str">
        <f>ifna(VLookup(V1312, Dex!F:K, 4, 0),"")</f>
        <v/>
      </c>
      <c r="S1312" s="62" t="str">
        <f>ifna(VLookup(V1312, Dex!F:K, 5, 0),"")</f>
        <v/>
      </c>
      <c r="T1312" s="61" t="str">
        <f>ifna(VLookup(V1312, Dex!F:K, 6, 0),"")</f>
        <v>K076</v>
      </c>
      <c r="U1312" s="63" t="str">
        <f>ifna(VLookup(V1312, Dex!F:L, 7, 0),"")</f>
        <v/>
      </c>
      <c r="V1312" s="117" t="str">
        <f t="shared" si="1"/>
        <v>poltchageist-1</v>
      </c>
    </row>
    <row r="1313" ht="31.5" customHeight="1">
      <c r="A1313" s="118">
        <v>1382.0</v>
      </c>
      <c r="B1313" s="118">
        <v>2.0</v>
      </c>
      <c r="C1313" s="118">
        <v>20.0</v>
      </c>
      <c r="D1313" s="118">
        <v>28.0</v>
      </c>
      <c r="E1313" s="118">
        <v>5.0</v>
      </c>
      <c r="F1313" s="118">
        <v>4.0</v>
      </c>
      <c r="G1313" s="43" t="str">
        <f>ifna(VLookup(V1313,Shiny!B:C, 2, 0),"")</f>
        <v/>
      </c>
      <c r="H1313" s="119" t="s">
        <v>1229</v>
      </c>
      <c r="I1313" s="120">
        <v>1013.0</v>
      </c>
      <c r="J1313" s="47">
        <f>IFNA(VLOOKUP(V1313,'Imported Index'!A:B,2,0),1)</f>
        <v>1</v>
      </c>
      <c r="K1313" s="50"/>
      <c r="L1313" s="125" t="s">
        <v>1230</v>
      </c>
      <c r="M1313" s="48" t="str">
        <f>ifna(IMAGE("https://pokejungle.net/sprites/typeico/"&amp;lower(VLookup(V1313,Type!C:E, 2, 0)&amp;".png")),"")</f>
        <v/>
      </c>
      <c r="N1313" s="48" t="str">
        <f>ifna(IMAGE("https://pokejungle.net/sprites/typeico/"&amp;lower(VLookup(V1313,Type!C:E, 3, 0)&amp;".png")),"")</f>
        <v/>
      </c>
      <c r="O1313" s="122"/>
      <c r="P1313" s="122"/>
      <c r="Q1313" s="49" t="str">
        <f>ifna(VLookup(V1313, Dex!F:K, 3, 0),"")</f>
        <v/>
      </c>
      <c r="R1313" s="49" t="str">
        <f>ifna(VLookup(V1313, Dex!F:K, 4, 0),"")</f>
        <v/>
      </c>
      <c r="S1313" s="50" t="str">
        <f>ifna(VLookup(V1313, Dex!F:K, 5, 0),"")</f>
        <v/>
      </c>
      <c r="T1313" s="49" t="str">
        <f>ifna(VLookup(V1313, Dex!F:K, 6, 0),"")</f>
        <v>K077</v>
      </c>
      <c r="U1313" s="51" t="str">
        <f>ifna(VLookup(V1313, Dex!F:L, 7, 0),"")</f>
        <v/>
      </c>
      <c r="V1313" s="123" t="str">
        <f t="shared" si="1"/>
        <v>sinistcha</v>
      </c>
    </row>
    <row r="1314" ht="31.5" customHeight="1">
      <c r="A1314" s="113">
        <v>1383.0</v>
      </c>
      <c r="B1314" s="113">
        <v>2.0</v>
      </c>
      <c r="C1314" s="113">
        <v>20.0</v>
      </c>
      <c r="D1314" s="113">
        <v>29.0</v>
      </c>
      <c r="E1314" s="113">
        <v>5.0</v>
      </c>
      <c r="F1314" s="113">
        <v>5.0</v>
      </c>
      <c r="G1314" s="53" t="str">
        <f>ifna(VLookup(V1314,Shiny!B:C, 2, 0),"")</f>
        <v/>
      </c>
      <c r="H1314" s="114" t="s">
        <v>1229</v>
      </c>
      <c r="I1314" s="115">
        <v>1013.0</v>
      </c>
      <c r="J1314" s="56">
        <f>IFNA(VLOOKUP(V1314,'Imported Index'!A:B,2,0),1)</f>
        <v>1</v>
      </c>
      <c r="K1314" s="62"/>
      <c r="L1314" s="124" t="s">
        <v>1231</v>
      </c>
      <c r="M1314" s="59" t="str">
        <f>ifna(IMAGE("https://pokejungle.net/sprites/typeico/"&amp;lower(VLookup(V1314,Type!C:E, 2, 0)&amp;".png")),"")</f>
        <v/>
      </c>
      <c r="N1314" s="59" t="str">
        <f>ifna(IMAGE("https://pokejungle.net/sprites/typeico/"&amp;lower(VLookup(V1314,Type!C:E, 3, 0)&amp;".png")),"")</f>
        <v/>
      </c>
      <c r="O1314" s="117">
        <v>-1.0</v>
      </c>
      <c r="P1314" s="116"/>
      <c r="Q1314" s="61" t="str">
        <f>ifna(VLookup(V1314, Dex!F:K, 3, 0),"")</f>
        <v/>
      </c>
      <c r="R1314" s="61" t="str">
        <f>ifna(VLookup(V1314, Dex!F:K, 4, 0),"")</f>
        <v/>
      </c>
      <c r="S1314" s="62" t="str">
        <f>ifna(VLookup(V1314, Dex!F:K, 5, 0),"")</f>
        <v/>
      </c>
      <c r="T1314" s="61" t="str">
        <f>ifna(VLookup(V1314, Dex!F:K, 6, 0),"")</f>
        <v>K077</v>
      </c>
      <c r="U1314" s="63" t="str">
        <f>ifna(VLookup(V1314, Dex!F:L, 7, 0),"")</f>
        <v/>
      </c>
      <c r="V1314" s="117" t="str">
        <f t="shared" si="1"/>
        <v>sinistcha-1</v>
      </c>
    </row>
    <row r="1315" ht="31.5" customHeight="1">
      <c r="A1315" s="118">
        <v>1384.0</v>
      </c>
      <c r="B1315" s="118">
        <v>2.0</v>
      </c>
      <c r="C1315" s="118">
        <v>21.0</v>
      </c>
      <c r="D1315" s="118">
        <v>30.0</v>
      </c>
      <c r="E1315" s="118">
        <v>5.0</v>
      </c>
      <c r="F1315" s="118">
        <v>6.0</v>
      </c>
      <c r="G1315" s="43" t="str">
        <f>ifna(VLookup(V1315,Shiny!B:C, 2, 0),"")</f>
        <v/>
      </c>
      <c r="H1315" s="119" t="s">
        <v>1232</v>
      </c>
      <c r="I1315" s="120">
        <v>1014.0</v>
      </c>
      <c r="J1315" s="47">
        <f>IFNA(VLOOKUP(V1315,'Imported Index'!A:B,2,0),1)</f>
        <v>1</v>
      </c>
      <c r="K1315" s="50"/>
      <c r="L1315" s="126"/>
      <c r="M1315" s="48" t="str">
        <f>ifna(IMAGE("https://pokejungle.net/sprites/typeico/"&amp;lower(VLookup(V1315,Type!C:E, 2, 0)&amp;".png")),"")</f>
        <v/>
      </c>
      <c r="N1315" s="48" t="str">
        <f>ifna(IMAGE("https://pokejungle.net/sprites/typeico/"&amp;lower(VLookup(V1315,Type!C:E, 3, 0)&amp;".png")),"")</f>
        <v/>
      </c>
      <c r="O1315" s="122"/>
      <c r="P1315" s="122"/>
      <c r="Q1315" s="49" t="str">
        <f>ifna(VLookup(V1315, Dex!F:K, 3, 0),"")</f>
        <v/>
      </c>
      <c r="R1315" s="49" t="str">
        <f>ifna(VLookup(V1315, Dex!F:K, 4, 0),"")</f>
        <v/>
      </c>
      <c r="S1315" s="50" t="str">
        <f>ifna(VLookup(V1315, Dex!F:K, 5, 0),"")</f>
        <v/>
      </c>
      <c r="T1315" s="49" t="str">
        <f>ifna(VLookup(V1315, Dex!F:K, 6, 0),"")</f>
        <v>K197</v>
      </c>
      <c r="U1315" s="51" t="str">
        <f>ifna(VLookup(V1315, Dex!F:L, 7, 0),"")</f>
        <v/>
      </c>
      <c r="V1315" s="123" t="str">
        <f t="shared" si="1"/>
        <v>okidogi</v>
      </c>
    </row>
    <row r="1316" ht="31.5" customHeight="1">
      <c r="A1316" s="113">
        <v>1385.0</v>
      </c>
      <c r="B1316" s="113">
        <v>2.0</v>
      </c>
      <c r="C1316" s="113">
        <v>21.0</v>
      </c>
      <c r="D1316" s="113">
        <v>1.0</v>
      </c>
      <c r="E1316" s="113">
        <v>1.0</v>
      </c>
      <c r="F1316" s="113">
        <v>1.0</v>
      </c>
      <c r="G1316" s="53" t="str">
        <f>ifna(VLookup(V1316,Shiny!B:C, 2, 0),"")</f>
        <v/>
      </c>
      <c r="H1316" s="114" t="s">
        <v>1233</v>
      </c>
      <c r="I1316" s="115">
        <v>1015.0</v>
      </c>
      <c r="J1316" s="56">
        <f>IFNA(VLOOKUP(V1316,'Imported Index'!A:B,2,0),1)</f>
        <v>1</v>
      </c>
      <c r="K1316" s="62"/>
      <c r="L1316" s="127"/>
      <c r="M1316" s="59" t="str">
        <f>ifna(IMAGE("https://pokejungle.net/sprites/typeico/"&amp;lower(VLookup(V1316,Type!C:E, 2, 0)&amp;".png")),"")</f>
        <v/>
      </c>
      <c r="N1316" s="59" t="str">
        <f>ifna(IMAGE("https://pokejungle.net/sprites/typeico/"&amp;lower(VLookup(V1316,Type!C:E, 3, 0)&amp;".png")),"")</f>
        <v/>
      </c>
      <c r="O1316" s="116"/>
      <c r="P1316" s="116"/>
      <c r="Q1316" s="61" t="str">
        <f>ifna(VLookup(V1316, Dex!F:K, 3, 0),"")</f>
        <v/>
      </c>
      <c r="R1316" s="61" t="str">
        <f>ifna(VLookup(V1316, Dex!F:K, 4, 0),"")</f>
        <v/>
      </c>
      <c r="S1316" s="62" t="str">
        <f>ifna(VLookup(V1316, Dex!F:K, 5, 0),"")</f>
        <v/>
      </c>
      <c r="T1316" s="61" t="str">
        <f>ifna(VLookup(V1316, Dex!F:K, 6, 0),"")</f>
        <v>K198</v>
      </c>
      <c r="U1316" s="63" t="str">
        <f>ifna(VLookup(V1316, Dex!F:L, 7, 0),"")</f>
        <v/>
      </c>
      <c r="V1316" s="117" t="str">
        <f t="shared" si="1"/>
        <v>munkidori</v>
      </c>
    </row>
    <row r="1317" ht="31.5" customHeight="1">
      <c r="A1317" s="118">
        <v>1386.0</v>
      </c>
      <c r="B1317" s="118">
        <v>2.0</v>
      </c>
      <c r="C1317" s="118">
        <v>21.0</v>
      </c>
      <c r="D1317" s="118">
        <v>2.0</v>
      </c>
      <c r="E1317" s="118">
        <v>1.0</v>
      </c>
      <c r="F1317" s="118">
        <v>2.0</v>
      </c>
      <c r="G1317" s="43" t="str">
        <f>ifna(VLookup(V1317,Shiny!B:C, 2, 0),"")</f>
        <v/>
      </c>
      <c r="H1317" s="119" t="s">
        <v>1234</v>
      </c>
      <c r="I1317" s="120">
        <v>1016.0</v>
      </c>
      <c r="J1317" s="47">
        <f>IFNA(VLOOKUP(V1317,'Imported Index'!A:B,2,0),1)</f>
        <v>1</v>
      </c>
      <c r="K1317" s="50"/>
      <c r="L1317" s="126"/>
      <c r="M1317" s="48" t="str">
        <f>ifna(IMAGE("https://pokejungle.net/sprites/typeico/"&amp;lower(VLookup(V1317,Type!C:E, 2, 0)&amp;".png")),"")</f>
        <v/>
      </c>
      <c r="N1317" s="48" t="str">
        <f>ifna(IMAGE("https://pokejungle.net/sprites/typeico/"&amp;lower(VLookup(V1317,Type!C:E, 3, 0)&amp;".png")),"")</f>
        <v/>
      </c>
      <c r="O1317" s="122"/>
      <c r="P1317" s="122"/>
      <c r="Q1317" s="49" t="str">
        <f>ifna(VLookup(V1317, Dex!F:K, 3, 0),"")</f>
        <v/>
      </c>
      <c r="R1317" s="49" t="str">
        <f>ifna(VLookup(V1317, Dex!F:K, 4, 0),"")</f>
        <v/>
      </c>
      <c r="S1317" s="50" t="str">
        <f>ifna(VLookup(V1317, Dex!F:K, 5, 0),"")</f>
        <v/>
      </c>
      <c r="T1317" s="49" t="str">
        <f>ifna(VLookup(V1317, Dex!F:K, 6, 0),"")</f>
        <v>K199</v>
      </c>
      <c r="U1317" s="51" t="str">
        <f>ifna(VLookup(V1317, Dex!F:L, 7, 0),"")</f>
        <v/>
      </c>
      <c r="V1317" s="123" t="str">
        <f t="shared" si="1"/>
        <v>fezandipiti</v>
      </c>
    </row>
    <row r="1318" ht="31.5" customHeight="1">
      <c r="A1318" s="113">
        <v>1387.0</v>
      </c>
      <c r="B1318" s="113">
        <v>2.0</v>
      </c>
      <c r="C1318" s="113">
        <v>21.0</v>
      </c>
      <c r="D1318" s="113">
        <v>3.0</v>
      </c>
      <c r="E1318" s="113">
        <v>1.0</v>
      </c>
      <c r="F1318" s="113">
        <v>3.0</v>
      </c>
      <c r="G1318" s="53" t="str">
        <f>ifna(VLookup(V1318,Shiny!B:C, 2, 0),"")</f>
        <v/>
      </c>
      <c r="H1318" s="114" t="s">
        <v>1235</v>
      </c>
      <c r="I1318" s="115">
        <v>1017.0</v>
      </c>
      <c r="J1318" s="56">
        <f>IFNA(VLOOKUP(V1318,'Imported Index'!A:B,2,0),1)</f>
        <v>1</v>
      </c>
      <c r="K1318" s="62"/>
      <c r="L1318" s="124"/>
      <c r="M1318" s="59" t="str">
        <f>ifna(IMAGE("https://pokejungle.net/sprites/typeico/"&amp;lower(VLookup(V1318,Type!C:E, 2, 0)&amp;".png")),"")</f>
        <v/>
      </c>
      <c r="N1318" s="59" t="str">
        <f>ifna(IMAGE("https://pokejungle.net/sprites/typeico/"&amp;lower(VLookup(V1318,Type!C:E, 3, 0)&amp;".png")),"")</f>
        <v/>
      </c>
      <c r="O1318" s="116"/>
      <c r="P1318" s="116"/>
      <c r="Q1318" s="61" t="str">
        <f>ifna(VLookup(V1318, Dex!F:K, 3, 0),"")</f>
        <v/>
      </c>
      <c r="R1318" s="61" t="str">
        <f>ifna(VLookup(V1318, Dex!F:K, 4, 0),"")</f>
        <v/>
      </c>
      <c r="S1318" s="62" t="str">
        <f>ifna(VLookup(V1318, Dex!F:K, 5, 0),"")</f>
        <v/>
      </c>
      <c r="T1318" s="61" t="str">
        <f>ifna(VLookup(V1318, Dex!F:K, 6, 0),"")</f>
        <v>K200</v>
      </c>
      <c r="U1318" s="63" t="str">
        <f>ifna(VLookup(V1318, Dex!F:L, 7, 0),"")</f>
        <v/>
      </c>
      <c r="V1318" s="117" t="str">
        <f t="shared" si="1"/>
        <v>ogerpon</v>
      </c>
    </row>
    <row r="1319" ht="31.5" customHeight="1">
      <c r="A1319" s="118">
        <v>1388.0</v>
      </c>
      <c r="B1319" s="118">
        <v>2.0</v>
      </c>
      <c r="C1319" s="118">
        <v>21.0</v>
      </c>
      <c r="D1319" s="118">
        <v>4.0</v>
      </c>
      <c r="E1319" s="118">
        <v>1.0</v>
      </c>
      <c r="F1319" s="118">
        <v>4.0</v>
      </c>
      <c r="G1319" s="43" t="str">
        <f>ifna(VLookup(V1319,Shiny!B:C, 2, 0),"")</f>
        <v/>
      </c>
      <c r="H1319" s="128" t="s">
        <v>1236</v>
      </c>
      <c r="I1319" s="119">
        <v>1018.0</v>
      </c>
      <c r="J1319" s="47">
        <f>IFNA(VLOOKUP(V1319,'Imported Index'!A:B,2,0),1)</f>
        <v>1</v>
      </c>
      <c r="K1319" s="50"/>
      <c r="L1319" s="125"/>
      <c r="M1319" s="48" t="str">
        <f>ifna(IMAGE("https://pokejungle.net/sprites/typeico/"&amp;lower(VLookup(V1319,Type!C:E, 2, 0)&amp;".png")),"")</f>
        <v/>
      </c>
      <c r="N1319" s="48" t="str">
        <f>ifna(IMAGE("https://pokejungle.net/sprites/typeico/"&amp;lower(VLookup(V1319,Type!C:E, 3, 0)&amp;".png")),"")</f>
        <v/>
      </c>
      <c r="O1319" s="122"/>
      <c r="P1319" s="122"/>
      <c r="Q1319" s="49" t="str">
        <f>ifna(VLookup(V1319, Dex!F:K, 3, 0),"")</f>
        <v/>
      </c>
      <c r="R1319" s="49" t="str">
        <f>ifna(VLookup(V1319, Dex!F:K, 4, 0),"")</f>
        <v/>
      </c>
      <c r="S1319" s="50" t="str">
        <f>ifna(VLookup(V1319, Dex!F:K, 5, 0),"")</f>
        <v/>
      </c>
      <c r="T1319" s="49" t="str">
        <f>ifna(VLookup(V1319, Dex!F:K, 6, 0),"")</f>
        <v>B162</v>
      </c>
      <c r="U1319" s="51" t="str">
        <f>ifna(VLookup(V1319, Dex!F:L, 7, 0),"")</f>
        <v/>
      </c>
      <c r="V1319" s="123" t="str">
        <f t="shared" si="1"/>
        <v>archaludon</v>
      </c>
    </row>
    <row r="1320" ht="31.5" customHeight="1">
      <c r="A1320" s="113">
        <v>1389.0</v>
      </c>
      <c r="B1320" s="113">
        <v>2.0</v>
      </c>
      <c r="C1320" s="113">
        <v>21.0</v>
      </c>
      <c r="D1320" s="113">
        <v>5.0</v>
      </c>
      <c r="E1320" s="113">
        <v>1.0</v>
      </c>
      <c r="F1320" s="113">
        <v>5.0</v>
      </c>
      <c r="G1320" s="53" t="str">
        <f>ifna(VLookup(V1320,Shiny!B:C, 2, 0),"")</f>
        <v/>
      </c>
      <c r="H1320" s="114" t="s">
        <v>1237</v>
      </c>
      <c r="I1320" s="115">
        <v>1019.0</v>
      </c>
      <c r="J1320" s="56">
        <f>IFNA(VLOOKUP(V1320,'Imported Index'!A:B,2,0),1)</f>
        <v>1</v>
      </c>
      <c r="K1320" s="62"/>
      <c r="L1320" s="124"/>
      <c r="M1320" s="59" t="str">
        <f>ifna(IMAGE("https://pokejungle.net/sprites/typeico/"&amp;lower(VLookup(V1320,Type!C:E, 2, 0)&amp;".png")),"")</f>
        <v/>
      </c>
      <c r="N1320" s="59" t="str">
        <f>ifna(IMAGE("https://pokejungle.net/sprites/typeico/"&amp;lower(VLookup(V1320,Type!C:E, 3, 0)&amp;".png")),"")</f>
        <v/>
      </c>
      <c r="O1320" s="116"/>
      <c r="P1320" s="116"/>
      <c r="Q1320" s="61" t="str">
        <f>ifna(VLookup(V1320, Dex!F:K, 3, 0),"")</f>
        <v/>
      </c>
      <c r="R1320" s="61" t="str">
        <f>ifna(VLookup(V1320, Dex!F:K, 4, 0),"")</f>
        <v/>
      </c>
      <c r="S1320" s="62" t="str">
        <f>ifna(VLookup(V1320, Dex!F:K, 5, 0),"")</f>
        <v/>
      </c>
      <c r="T1320" s="61" t="str">
        <f>ifna(VLookup(V1320, Dex!F:K, 6, 0),"")</f>
        <v>B163</v>
      </c>
      <c r="U1320" s="63" t="str">
        <f>ifna(VLookup(V1320, Dex!F:L, 7, 0),"")</f>
        <v/>
      </c>
      <c r="V1320" s="117" t="str">
        <f t="shared" si="1"/>
        <v>hydrapple</v>
      </c>
    </row>
    <row r="1321" ht="31.5" customHeight="1">
      <c r="A1321" s="118">
        <v>1390.0</v>
      </c>
      <c r="B1321" s="118">
        <v>2.0</v>
      </c>
      <c r="C1321" s="118">
        <v>21.0</v>
      </c>
      <c r="D1321" s="118">
        <v>6.0</v>
      </c>
      <c r="E1321" s="118">
        <v>1.0</v>
      </c>
      <c r="F1321" s="118">
        <v>6.0</v>
      </c>
      <c r="G1321" s="43" t="str">
        <f>ifna(VLookup(V1321,Shiny!B:C, 2, 0),"")</f>
        <v/>
      </c>
      <c r="H1321" s="119" t="s">
        <v>1238</v>
      </c>
      <c r="I1321" s="120">
        <v>1020.0</v>
      </c>
      <c r="J1321" s="47">
        <f>IFNA(VLOOKUP(V1321,'Imported Index'!A:B,2,0),1)</f>
        <v>1</v>
      </c>
      <c r="K1321" s="50"/>
      <c r="L1321" s="125"/>
      <c r="M1321" s="48" t="str">
        <f>ifna(IMAGE("https://pokejungle.net/sprites/typeico/"&amp;lower(VLookup(V1321,Type!C:E, 2, 0)&amp;".png")),"")</f>
        <v/>
      </c>
      <c r="N1321" s="48" t="str">
        <f>ifna(IMAGE("https://pokejungle.net/sprites/typeico/"&amp;lower(VLookup(V1321,Type!C:E, 3, 0)&amp;".png")),"")</f>
        <v/>
      </c>
      <c r="O1321" s="122"/>
      <c r="P1321" s="122"/>
      <c r="Q1321" s="49" t="str">
        <f>ifna(VLookup(V1321, Dex!F:K, 3, 0),"")</f>
        <v/>
      </c>
      <c r="R1321" s="49" t="str">
        <f>ifna(VLookup(V1321, Dex!F:K, 4, 0),"")</f>
        <v/>
      </c>
      <c r="S1321" s="50" t="str">
        <f>ifna(VLookup(V1321, Dex!F:K, 5, 0),"")</f>
        <v/>
      </c>
      <c r="T1321" s="49" t="str">
        <f>ifna(VLookup(V1321, Dex!F:K, 6, 0),"")</f>
        <v>B236</v>
      </c>
      <c r="U1321" s="51" t="str">
        <f>ifna(VLookup(V1321, Dex!F:L, 7, 0),"")</f>
        <v/>
      </c>
      <c r="V1321" s="123" t="str">
        <f t="shared" si="1"/>
        <v>gouging fire</v>
      </c>
    </row>
    <row r="1322" ht="31.5" customHeight="1">
      <c r="A1322" s="113">
        <v>1391.0</v>
      </c>
      <c r="B1322" s="113">
        <v>2.0</v>
      </c>
      <c r="C1322" s="113">
        <v>21.0</v>
      </c>
      <c r="D1322" s="113">
        <v>7.0</v>
      </c>
      <c r="E1322" s="113">
        <v>1.0</v>
      </c>
      <c r="F1322" s="113">
        <v>1.0</v>
      </c>
      <c r="G1322" s="53" t="str">
        <f>ifna(VLookup(V1322,Shiny!B:C, 2, 0),"")</f>
        <v/>
      </c>
      <c r="H1322" s="114" t="s">
        <v>1239</v>
      </c>
      <c r="I1322" s="115">
        <v>1021.0</v>
      </c>
      <c r="J1322" s="56">
        <f>IFNA(VLOOKUP(V1322,'Imported Index'!A:B,2,0),1)</f>
        <v>1</v>
      </c>
      <c r="K1322" s="62"/>
      <c r="L1322" s="124"/>
      <c r="M1322" s="59" t="str">
        <f>ifna(IMAGE("https://pokejungle.net/sprites/typeico/"&amp;lower(VLookup(V1322,Type!C:E, 2, 0)&amp;".png")),"")</f>
        <v/>
      </c>
      <c r="N1322" s="59" t="str">
        <f>ifna(IMAGE("https://pokejungle.net/sprites/typeico/"&amp;lower(VLookup(V1322,Type!C:E, 3, 0)&amp;".png")),"")</f>
        <v/>
      </c>
      <c r="O1322" s="116"/>
      <c r="P1322" s="116"/>
      <c r="Q1322" s="61" t="str">
        <f>ifna(VLookup(V1322, Dex!F:K, 3, 0),"")</f>
        <v/>
      </c>
      <c r="R1322" s="61" t="str">
        <f>ifna(VLookup(V1322, Dex!F:K, 4, 0),"")</f>
        <v/>
      </c>
      <c r="S1322" s="62" t="str">
        <f>ifna(VLookup(V1322, Dex!F:K, 5, 0),"")</f>
        <v/>
      </c>
      <c r="T1322" s="61" t="str">
        <f>ifna(VLookup(V1322, Dex!F:K, 6, 0),"")</f>
        <v>B237</v>
      </c>
      <c r="U1322" s="63" t="str">
        <f>ifna(VLookup(V1322, Dex!F:L, 7, 0),"")</f>
        <v/>
      </c>
      <c r="V1322" s="117" t="str">
        <f t="shared" si="1"/>
        <v>raging bolt</v>
      </c>
    </row>
    <row r="1323" ht="31.5" customHeight="1">
      <c r="A1323" s="118">
        <v>1392.0</v>
      </c>
      <c r="B1323" s="118">
        <v>2.0</v>
      </c>
      <c r="C1323" s="118">
        <v>21.0</v>
      </c>
      <c r="D1323" s="118">
        <v>8.0</v>
      </c>
      <c r="E1323" s="118">
        <v>1.0</v>
      </c>
      <c r="F1323" s="118">
        <v>2.0</v>
      </c>
      <c r="G1323" s="43" t="str">
        <f>ifna(VLookup(V1323,Shiny!B:C, 2, 0),"")</f>
        <v/>
      </c>
      <c r="H1323" s="119" t="s">
        <v>1240</v>
      </c>
      <c r="I1323" s="120">
        <v>1022.0</v>
      </c>
      <c r="J1323" s="47">
        <f>IFNA(VLOOKUP(V1323,'Imported Index'!A:B,2,0),1)</f>
        <v>1</v>
      </c>
      <c r="K1323" s="50"/>
      <c r="L1323" s="125"/>
      <c r="M1323" s="48" t="str">
        <f>ifna(IMAGE("https://pokejungle.net/sprites/typeico/"&amp;lower(VLookup(V1323,Type!C:E, 2, 0)&amp;".png")),"")</f>
        <v/>
      </c>
      <c r="N1323" s="48" t="str">
        <f>ifna(IMAGE("https://pokejungle.net/sprites/typeico/"&amp;lower(VLookup(V1323,Type!C:E, 3, 0)&amp;".png")),"")</f>
        <v/>
      </c>
      <c r="O1323" s="122"/>
      <c r="P1323" s="122"/>
      <c r="Q1323" s="49" t="str">
        <f>ifna(VLookup(V1323, Dex!F:K, 3, 0),"")</f>
        <v/>
      </c>
      <c r="R1323" s="49" t="str">
        <f>ifna(VLookup(V1323, Dex!F:K, 4, 0),"")</f>
        <v/>
      </c>
      <c r="S1323" s="50" t="str">
        <f>ifna(VLookup(V1323, Dex!F:K, 5, 0),"")</f>
        <v/>
      </c>
      <c r="T1323" s="49" t="str">
        <f>ifna(VLookup(V1323, Dex!F:K, 6, 0),"")</f>
        <v>B239</v>
      </c>
      <c r="U1323" s="51" t="str">
        <f>ifna(VLookup(V1323, Dex!F:L, 7, 0),"")</f>
        <v/>
      </c>
      <c r="V1323" s="123" t="str">
        <f t="shared" si="1"/>
        <v>iron boulder</v>
      </c>
    </row>
    <row r="1324" ht="31.5" customHeight="1">
      <c r="A1324" s="113">
        <v>1393.0</v>
      </c>
      <c r="B1324" s="113">
        <v>2.0</v>
      </c>
      <c r="C1324" s="113">
        <v>21.0</v>
      </c>
      <c r="D1324" s="113">
        <v>9.0</v>
      </c>
      <c r="E1324" s="113">
        <v>1.0</v>
      </c>
      <c r="F1324" s="113">
        <v>3.0</v>
      </c>
      <c r="G1324" s="53" t="str">
        <f>ifna(VLookup(V1324,Shiny!B:C, 2, 0),"")</f>
        <v/>
      </c>
      <c r="H1324" s="114" t="s">
        <v>1241</v>
      </c>
      <c r="I1324" s="115">
        <v>1023.0</v>
      </c>
      <c r="J1324" s="56">
        <f>IFNA(VLOOKUP(V1324,'Imported Index'!A:B,2,0),1)</f>
        <v>1</v>
      </c>
      <c r="K1324" s="62"/>
      <c r="L1324" s="124"/>
      <c r="M1324" s="59" t="str">
        <f>ifna(IMAGE("https://pokejungle.net/sprites/typeico/"&amp;lower(VLookup(V1324,Type!C:E, 2, 0)&amp;".png")),"")</f>
        <v/>
      </c>
      <c r="N1324" s="59" t="str">
        <f>ifna(IMAGE("https://pokejungle.net/sprites/typeico/"&amp;lower(VLookup(V1324,Type!C:E, 3, 0)&amp;".png")),"")</f>
        <v/>
      </c>
      <c r="O1324" s="116"/>
      <c r="P1324" s="116"/>
      <c r="Q1324" s="61" t="str">
        <f>ifna(VLookup(V1324, Dex!F:K, 3, 0),"")</f>
        <v/>
      </c>
      <c r="R1324" s="61" t="str">
        <f>ifna(VLookup(V1324, Dex!F:K, 4, 0),"")</f>
        <v/>
      </c>
      <c r="S1324" s="62" t="str">
        <f>ifna(VLookup(V1324, Dex!F:K, 5, 0),"")</f>
        <v/>
      </c>
      <c r="T1324" s="61" t="str">
        <f>ifna(VLookup(V1324, Dex!F:K, 6, 0),"")</f>
        <v>B238</v>
      </c>
      <c r="U1324" s="63" t="str">
        <f>ifna(VLookup(V1324, Dex!F:L, 7, 0),"")</f>
        <v/>
      </c>
      <c r="V1324" s="117" t="str">
        <f t="shared" si="1"/>
        <v>iron crown</v>
      </c>
    </row>
    <row r="1325" ht="31.5" customHeight="1">
      <c r="A1325" s="118">
        <v>1394.0</v>
      </c>
      <c r="B1325" s="118">
        <v>2.0</v>
      </c>
      <c r="C1325" s="118">
        <v>21.0</v>
      </c>
      <c r="D1325" s="118">
        <v>10.0</v>
      </c>
      <c r="E1325" s="118">
        <v>1.0</v>
      </c>
      <c r="F1325" s="118">
        <v>4.0</v>
      </c>
      <c r="G1325" s="43" t="str">
        <f>ifna(VLookup(V1325,Shiny!B:C, 2, 0),"")</f>
        <v/>
      </c>
      <c r="H1325" s="119" t="s">
        <v>1242</v>
      </c>
      <c r="I1325" s="120">
        <v>1024.0</v>
      </c>
      <c r="J1325" s="47">
        <f>IFNA(VLOOKUP(V1325,'Imported Index'!A:B,2,0),1)</f>
        <v>1</v>
      </c>
      <c r="K1325" s="50"/>
      <c r="L1325" s="125"/>
      <c r="M1325" s="48" t="str">
        <f>ifna(IMAGE("https://pokejungle.net/sprites/typeico/"&amp;lower(VLookup(V1325,Type!C:E, 2, 0)&amp;".png")),"")</f>
        <v/>
      </c>
      <c r="N1325" s="48" t="str">
        <f>ifna(IMAGE("https://pokejungle.net/sprites/typeico/"&amp;lower(VLookup(V1325,Type!C:E, 3, 0)&amp;".png")),"")</f>
        <v/>
      </c>
      <c r="O1325" s="122"/>
      <c r="P1325" s="122"/>
      <c r="Q1325" s="49" t="str">
        <f>ifna(VLookup(V1325, Dex!F:K, 3, 0),"")</f>
        <v/>
      </c>
      <c r="R1325" s="49" t="str">
        <f>ifna(VLookup(V1325, Dex!F:K, 4, 0),"")</f>
        <v/>
      </c>
      <c r="S1325" s="50" t="str">
        <f>ifna(VLookup(V1325, Dex!F:K, 5, 0),"")</f>
        <v/>
      </c>
      <c r="T1325" s="49" t="str">
        <f>ifna(VLookup(V1325, Dex!F:K, 6, 0),"")</f>
        <v>B240</v>
      </c>
      <c r="U1325" s="51" t="str">
        <f>ifna(VLookup(V1325, Dex!F:L, 7, 0),"")</f>
        <v/>
      </c>
      <c r="V1325" s="123" t="str">
        <f t="shared" si="1"/>
        <v>terapagos</v>
      </c>
    </row>
    <row r="1326" ht="31.5" customHeight="1">
      <c r="A1326" s="113">
        <v>1395.0</v>
      </c>
      <c r="B1326" s="113">
        <v>2.0</v>
      </c>
      <c r="C1326" s="113">
        <v>21.0</v>
      </c>
      <c r="D1326" s="113">
        <v>11.0</v>
      </c>
      <c r="E1326" s="113">
        <v>1.0</v>
      </c>
      <c r="F1326" s="113">
        <v>5.0</v>
      </c>
      <c r="G1326" s="53" t="str">
        <f>ifna(VLookup(V1326,Shiny!B:C, 2, 0),"")</f>
        <v/>
      </c>
      <c r="H1326" s="114" t="s">
        <v>1243</v>
      </c>
      <c r="I1326" s="115">
        <v>1025.0</v>
      </c>
      <c r="J1326" s="56">
        <f>IFNA(VLOOKUP(V1326,'Imported Index'!A:B,2,0),1)</f>
        <v>1</v>
      </c>
      <c r="K1326" s="62"/>
      <c r="L1326" s="124"/>
      <c r="M1326" s="59" t="str">
        <f>ifna(IMAGE("https://pokejungle.net/sprites/typeico/"&amp;lower(VLookup(V1326,Type!C:E, 2, 0)&amp;".png")),"")</f>
        <v/>
      </c>
      <c r="N1326" s="59" t="str">
        <f>ifna(IMAGE("https://pokejungle.net/sprites/typeico/"&amp;lower(VLookup(V1326,Type!C:E, 3, 0)&amp;".png")),"")</f>
        <v/>
      </c>
      <c r="O1326" s="116"/>
      <c r="P1326" s="116"/>
      <c r="Q1326" s="61" t="str">
        <f>ifna(VLookup(V1326, Dex!F:K, 3, 0),"")</f>
        <v/>
      </c>
      <c r="R1326" s="61" t="str">
        <f>ifna(VLookup(V1326, Dex!F:K, 4, 0),"")</f>
        <v/>
      </c>
      <c r="S1326" s="62" t="str">
        <f>ifna(VLookup(V1326, Dex!F:K, 5, 0),"")</f>
        <v/>
      </c>
      <c r="T1326" s="61" t="str">
        <f>ifna(VLookup(V1326, Dex!F:K, 6, 0),"")</f>
        <v/>
      </c>
      <c r="U1326" s="63" t="str">
        <f>ifna(VLookup(V1326, Dex!F:L, 7, 0),"")</f>
        <v/>
      </c>
      <c r="V1326" s="117" t="str">
        <f t="shared" si="1"/>
        <v>pecharunt</v>
      </c>
    </row>
  </sheetData>
  <autoFilter ref="$J$1:$K$1326"/>
  <customSheetViews>
    <customSheetView guid="{8F000A72-FF19-4343-B2A7-AB270BBC381A}" filter="1" showAutoFilter="1">
      <autoFilter ref="$Q$1:$T$1318"/>
    </customSheetView>
  </customSheetViews>
  <conditionalFormatting sqref="B1:L1326 O1:V1326 M212:N212 M369:N369 M528:N528 M679:N679 M860:N860 M987:N987 M1083:N1083 M1195:N1195">
    <cfRule type="expression" dxfId="2" priority="1">
      <formula>if($H1="Gen",TRUE,FALSE)</formula>
    </cfRule>
  </conditionalFormatting>
  <conditionalFormatting sqref="F2:F1326">
    <cfRule type="colorScale" priority="2">
      <colorScale>
        <cfvo type="min"/>
        <cfvo type="max"/>
        <color rgb="FFFFFFFF"/>
        <color rgb="FFFFD666"/>
      </colorScale>
    </cfRule>
  </conditionalFormatting>
  <conditionalFormatting sqref="L2:L1326 O2:U1326 M212:N212 M369:N369 M528:N528 M679:N679 M860:N860 M987:N987 M1083:N1083 M1195:N1195">
    <cfRule type="notContainsBlanks" dxfId="3" priority="3">
      <formula>LEN(TRIM(L2))&gt;0</formula>
    </cfRule>
  </conditionalFormatting>
  <conditionalFormatting sqref="E2:E1326">
    <cfRule type="colorScale" priority="4">
      <colorScale>
        <cfvo type="min"/>
        <cfvo type="max"/>
        <color rgb="FFFFFFFF"/>
        <color rgb="FFE67C73"/>
      </colorScale>
    </cfRule>
  </conditionalFormatting>
  <conditionalFormatting sqref="D2:D1326">
    <cfRule type="colorScale" priority="5">
      <colorScale>
        <cfvo type="min"/>
        <cfvo type="max"/>
        <color rgb="FFFFFFFF"/>
        <color rgb="FF57BB8A"/>
      </colorScale>
    </cfRule>
  </conditionalFormatting>
  <conditionalFormatting sqref="J2:J1326">
    <cfRule type="containsText" dxfId="4" priority="6" operator="containsText" text="1">
      <formula>NOT(ISERROR(SEARCH(("1"),(J2))))</formula>
    </cfRule>
  </conditionalFormatting>
  <conditionalFormatting sqref="J2:J1326">
    <cfRule type="containsText" dxfId="5" priority="7" operator="containsText" text="x">
      <formula>NOT(ISERROR(SEARCH(("x"),(J2))))</formula>
    </cfRule>
  </conditionalFormatting>
  <conditionalFormatting sqref="J2:J1326">
    <cfRule type="containsText" dxfId="6" priority="8" operator="containsText" text="pogo">
      <formula>NOT(ISERROR(SEARCH(("pogo"),(J2))))</formula>
    </cfRule>
  </conditionalFormatting>
  <conditionalFormatting sqref="J2:J1326">
    <cfRule type="containsText" dxfId="7" priority="9" operator="containsText" text="n ot">
      <formula>NOT(ISERROR(SEARCH(("n ot"),(J2))))</formula>
    </cfRule>
  </conditionalFormatting>
  <conditionalFormatting sqref="J2:J1326">
    <cfRule type="containsText" dxfId="8" priority="10" operator="containsText" text="SV">
      <formula>NOT(ISERROR(SEARCH(("SV"),(J2))))</formula>
    </cfRule>
  </conditionalFormatting>
  <hyperlinks>
    <hyperlink r:id="rId1" ref="H2"/>
    <hyperlink r:id="rId2" ref="I2"/>
    <hyperlink r:id="rId3" ref="H3"/>
    <hyperlink r:id="rId4" ref="I3"/>
    <hyperlink r:id="rId5" ref="H4"/>
    <hyperlink r:id="rId6" ref="I4"/>
    <hyperlink r:id="rId7" ref="H5"/>
    <hyperlink r:id="rId8" ref="I5"/>
    <hyperlink r:id="rId9" ref="H6"/>
    <hyperlink r:id="rId10" ref="I6"/>
    <hyperlink r:id="rId11" ref="H7"/>
    <hyperlink r:id="rId12" ref="I7"/>
    <hyperlink r:id="rId13" ref="H8"/>
    <hyperlink r:id="rId14" ref="I8"/>
    <hyperlink r:id="rId15" ref="H9"/>
    <hyperlink r:id="rId16" ref="I9"/>
    <hyperlink r:id="rId17" ref="H10"/>
    <hyperlink r:id="rId18" ref="I10"/>
    <hyperlink r:id="rId19" ref="H11"/>
    <hyperlink r:id="rId20" ref="I11"/>
    <hyperlink r:id="rId21" ref="H12"/>
    <hyperlink r:id="rId22" ref="I12"/>
    <hyperlink r:id="rId23" ref="H13"/>
    <hyperlink r:id="rId24" ref="I13"/>
    <hyperlink r:id="rId25" ref="H14"/>
    <hyperlink r:id="rId26" ref="I14"/>
    <hyperlink r:id="rId27" ref="H15"/>
    <hyperlink r:id="rId28" ref="I15"/>
    <hyperlink r:id="rId29" ref="H16"/>
    <hyperlink r:id="rId30" ref="I16"/>
    <hyperlink r:id="rId31" ref="H17"/>
    <hyperlink r:id="rId32" ref="I17"/>
    <hyperlink r:id="rId33" ref="H18"/>
    <hyperlink r:id="rId34" ref="I18"/>
    <hyperlink r:id="rId35" ref="H19"/>
    <hyperlink r:id="rId36" ref="I19"/>
    <hyperlink r:id="rId37" ref="H20"/>
    <hyperlink r:id="rId38" ref="I20"/>
    <hyperlink r:id="rId39" ref="H21"/>
    <hyperlink r:id="rId40" ref="I21"/>
    <hyperlink r:id="rId41" ref="H22"/>
    <hyperlink r:id="rId42" ref="I22"/>
    <hyperlink r:id="rId43" ref="H23"/>
    <hyperlink r:id="rId44" ref="I23"/>
    <hyperlink r:id="rId45" ref="H24"/>
    <hyperlink r:id="rId46" ref="I24"/>
    <hyperlink r:id="rId47" ref="H25"/>
    <hyperlink r:id="rId48" ref="I25"/>
    <hyperlink r:id="rId49" ref="H26"/>
    <hyperlink r:id="rId50" ref="I26"/>
    <hyperlink r:id="rId51" ref="H27"/>
    <hyperlink r:id="rId52" ref="I27"/>
    <hyperlink r:id="rId53" ref="H28"/>
    <hyperlink r:id="rId54" ref="I28"/>
    <hyperlink r:id="rId55" ref="H29"/>
    <hyperlink r:id="rId56" ref="I29"/>
    <hyperlink r:id="rId57" ref="H30"/>
    <hyperlink r:id="rId58" ref="I30"/>
    <hyperlink r:id="rId59" ref="H31"/>
    <hyperlink r:id="rId60" ref="I31"/>
    <hyperlink r:id="rId61" ref="H32"/>
    <hyperlink r:id="rId62" ref="I32"/>
    <hyperlink r:id="rId63" ref="H33"/>
    <hyperlink r:id="rId64" ref="I33"/>
    <hyperlink r:id="rId65" ref="H34"/>
    <hyperlink r:id="rId66" ref="I34"/>
    <hyperlink r:id="rId67" ref="H35"/>
    <hyperlink r:id="rId68" ref="I35"/>
    <hyperlink r:id="rId69" ref="H36"/>
    <hyperlink r:id="rId70" ref="I36"/>
    <hyperlink r:id="rId71" ref="H37"/>
    <hyperlink r:id="rId72" ref="I37"/>
    <hyperlink r:id="rId73" ref="H38"/>
    <hyperlink r:id="rId74" ref="I38"/>
    <hyperlink r:id="rId75" ref="H39"/>
    <hyperlink r:id="rId76" ref="I39"/>
    <hyperlink r:id="rId77" ref="H40"/>
    <hyperlink r:id="rId78" ref="I40"/>
    <hyperlink r:id="rId79" ref="H41"/>
    <hyperlink r:id="rId80" ref="I41"/>
    <hyperlink r:id="rId81" ref="H42"/>
    <hyperlink r:id="rId82" ref="I42"/>
    <hyperlink r:id="rId83" ref="H43"/>
    <hyperlink r:id="rId84" ref="I43"/>
    <hyperlink r:id="rId85" ref="H44"/>
    <hyperlink r:id="rId86" ref="I44"/>
    <hyperlink r:id="rId87" ref="H45"/>
    <hyperlink r:id="rId88" ref="I45"/>
    <hyperlink r:id="rId89" ref="H46"/>
    <hyperlink r:id="rId90" ref="I46"/>
    <hyperlink r:id="rId91" ref="H47"/>
    <hyperlink r:id="rId92" ref="I47"/>
    <hyperlink r:id="rId93" ref="H48"/>
    <hyperlink r:id="rId94" ref="I48"/>
    <hyperlink r:id="rId95" ref="H49"/>
    <hyperlink r:id="rId96" ref="I49"/>
    <hyperlink r:id="rId97" ref="H50"/>
    <hyperlink r:id="rId98" ref="I50"/>
    <hyperlink r:id="rId99" ref="H51"/>
    <hyperlink r:id="rId100" ref="I51"/>
    <hyperlink r:id="rId101" ref="H52"/>
    <hyperlink r:id="rId102" ref="I52"/>
    <hyperlink r:id="rId103" ref="H53"/>
    <hyperlink r:id="rId104" ref="I53"/>
    <hyperlink r:id="rId105" ref="H54"/>
    <hyperlink r:id="rId106" ref="I54"/>
    <hyperlink r:id="rId107" ref="H55"/>
    <hyperlink r:id="rId108" ref="I55"/>
    <hyperlink r:id="rId109" ref="H56"/>
    <hyperlink r:id="rId110" ref="I56"/>
    <hyperlink r:id="rId111" ref="H57"/>
    <hyperlink r:id="rId112" ref="I57"/>
    <hyperlink r:id="rId113" ref="H58"/>
    <hyperlink r:id="rId114" ref="I58"/>
    <hyperlink r:id="rId115" ref="H59"/>
    <hyperlink r:id="rId116" ref="I59"/>
    <hyperlink r:id="rId117" ref="H60"/>
    <hyperlink r:id="rId118" ref="I60"/>
    <hyperlink r:id="rId119" ref="H61"/>
    <hyperlink r:id="rId120" ref="I61"/>
    <hyperlink r:id="rId121" ref="H62"/>
    <hyperlink r:id="rId122" ref="I62"/>
    <hyperlink r:id="rId123" ref="H63"/>
    <hyperlink r:id="rId124" ref="I63"/>
    <hyperlink r:id="rId125" ref="H64"/>
    <hyperlink r:id="rId126" ref="I64"/>
    <hyperlink r:id="rId127" ref="H65"/>
    <hyperlink r:id="rId128" ref="I65"/>
    <hyperlink r:id="rId129" ref="H66"/>
    <hyperlink r:id="rId130" ref="I66"/>
    <hyperlink r:id="rId131" ref="H67"/>
    <hyperlink r:id="rId132" ref="I67"/>
    <hyperlink r:id="rId133" ref="H68"/>
    <hyperlink r:id="rId134" ref="I68"/>
    <hyperlink r:id="rId135" ref="H69"/>
    <hyperlink r:id="rId136" ref="I69"/>
    <hyperlink r:id="rId137" ref="H70"/>
    <hyperlink r:id="rId138" ref="I70"/>
    <hyperlink r:id="rId139" ref="H71"/>
    <hyperlink r:id="rId140" ref="I71"/>
    <hyperlink r:id="rId141" ref="H72"/>
    <hyperlink r:id="rId142" ref="I72"/>
    <hyperlink r:id="rId143" ref="H73"/>
    <hyperlink r:id="rId144" ref="I73"/>
    <hyperlink r:id="rId145" ref="H74"/>
    <hyperlink r:id="rId146" ref="I74"/>
    <hyperlink r:id="rId147" ref="H75"/>
    <hyperlink r:id="rId148" ref="I75"/>
    <hyperlink r:id="rId149" ref="H76"/>
    <hyperlink r:id="rId150" ref="I76"/>
    <hyperlink r:id="rId151" ref="H77"/>
    <hyperlink r:id="rId152" ref="I77"/>
    <hyperlink r:id="rId153" ref="H78"/>
    <hyperlink r:id="rId154" ref="I78"/>
    <hyperlink r:id="rId155" ref="H79"/>
    <hyperlink r:id="rId156" ref="I79"/>
    <hyperlink r:id="rId157" ref="H80"/>
    <hyperlink r:id="rId158" ref="I80"/>
    <hyperlink r:id="rId159" ref="H81"/>
    <hyperlink r:id="rId160" ref="I81"/>
    <hyperlink r:id="rId161" ref="H82"/>
    <hyperlink r:id="rId162" ref="I82"/>
    <hyperlink r:id="rId163" ref="H83"/>
    <hyperlink r:id="rId164" ref="I83"/>
    <hyperlink r:id="rId165" ref="H84"/>
    <hyperlink r:id="rId166" ref="I84"/>
    <hyperlink r:id="rId167" ref="H85"/>
    <hyperlink r:id="rId168" ref="I85"/>
    <hyperlink r:id="rId169" ref="H86"/>
    <hyperlink r:id="rId170" ref="I86"/>
    <hyperlink r:id="rId171" ref="H87"/>
    <hyperlink r:id="rId172" ref="I87"/>
    <hyperlink r:id="rId173" ref="H88"/>
    <hyperlink r:id="rId174" ref="I88"/>
    <hyperlink r:id="rId175" ref="H89"/>
    <hyperlink r:id="rId176" ref="I89"/>
    <hyperlink r:id="rId177" ref="H90"/>
    <hyperlink r:id="rId178" ref="I90"/>
    <hyperlink r:id="rId179" ref="H91"/>
    <hyperlink r:id="rId180" ref="I91"/>
    <hyperlink r:id="rId181" ref="H92"/>
    <hyperlink r:id="rId182" ref="I92"/>
    <hyperlink r:id="rId183" ref="H93"/>
    <hyperlink r:id="rId184" ref="I93"/>
    <hyperlink r:id="rId185" ref="H94"/>
    <hyperlink r:id="rId186" ref="I94"/>
    <hyperlink r:id="rId187" ref="H95"/>
    <hyperlink r:id="rId188" ref="I95"/>
    <hyperlink r:id="rId189" ref="H96"/>
    <hyperlink r:id="rId190" ref="I96"/>
    <hyperlink r:id="rId191" ref="H97"/>
    <hyperlink r:id="rId192" ref="I97"/>
    <hyperlink r:id="rId193" ref="H98"/>
    <hyperlink r:id="rId194" ref="I98"/>
    <hyperlink r:id="rId195" ref="H99"/>
    <hyperlink r:id="rId196" ref="I99"/>
    <hyperlink r:id="rId197" ref="H100"/>
    <hyperlink r:id="rId198" ref="I100"/>
    <hyperlink r:id="rId199" ref="H101"/>
    <hyperlink r:id="rId200" ref="I101"/>
    <hyperlink r:id="rId201" ref="H102"/>
    <hyperlink r:id="rId202" ref="I102"/>
    <hyperlink r:id="rId203" ref="H103"/>
    <hyperlink r:id="rId204" ref="I103"/>
    <hyperlink r:id="rId205" ref="H104"/>
    <hyperlink r:id="rId206" ref="I104"/>
    <hyperlink r:id="rId207" ref="H105"/>
    <hyperlink r:id="rId208" ref="I105"/>
    <hyperlink r:id="rId209" ref="H106"/>
    <hyperlink r:id="rId210" ref="I106"/>
    <hyperlink r:id="rId211" ref="H107"/>
    <hyperlink r:id="rId212" ref="I107"/>
    <hyperlink r:id="rId213" ref="H108"/>
    <hyperlink r:id="rId214" ref="I108"/>
    <hyperlink r:id="rId215" ref="H109"/>
    <hyperlink r:id="rId216" ref="I109"/>
    <hyperlink r:id="rId217" ref="H110"/>
    <hyperlink r:id="rId218" ref="I110"/>
    <hyperlink r:id="rId219" ref="H111"/>
    <hyperlink r:id="rId220" ref="I111"/>
    <hyperlink r:id="rId221" ref="H112"/>
    <hyperlink r:id="rId222" ref="I112"/>
    <hyperlink r:id="rId223" ref="H113"/>
    <hyperlink r:id="rId224" ref="I113"/>
    <hyperlink r:id="rId225" ref="H114"/>
    <hyperlink r:id="rId226" ref="I114"/>
    <hyperlink r:id="rId227" ref="H115"/>
    <hyperlink r:id="rId228" ref="I115"/>
    <hyperlink r:id="rId229" ref="H116"/>
    <hyperlink r:id="rId230" ref="I116"/>
    <hyperlink r:id="rId231" ref="H117"/>
    <hyperlink r:id="rId232" ref="I117"/>
    <hyperlink r:id="rId233" ref="H118"/>
    <hyperlink r:id="rId234" ref="I118"/>
    <hyperlink r:id="rId235" ref="H119"/>
    <hyperlink r:id="rId236" ref="I119"/>
    <hyperlink r:id="rId237" ref="H120"/>
    <hyperlink r:id="rId238" ref="I120"/>
    <hyperlink r:id="rId239" ref="H121"/>
    <hyperlink r:id="rId240" ref="I121"/>
    <hyperlink r:id="rId241" ref="H122"/>
    <hyperlink r:id="rId242" ref="I122"/>
    <hyperlink r:id="rId243" ref="H123"/>
    <hyperlink r:id="rId244" ref="I123"/>
    <hyperlink r:id="rId245" ref="H124"/>
    <hyperlink r:id="rId246" ref="I124"/>
    <hyperlink r:id="rId247" ref="H125"/>
    <hyperlink r:id="rId248" ref="I125"/>
    <hyperlink r:id="rId249" ref="H126"/>
    <hyperlink r:id="rId250" ref="I126"/>
    <hyperlink r:id="rId251" ref="H127"/>
    <hyperlink r:id="rId252" ref="I127"/>
    <hyperlink r:id="rId253" ref="H128"/>
    <hyperlink r:id="rId254" ref="I128"/>
    <hyperlink r:id="rId255" ref="H129"/>
    <hyperlink r:id="rId256" ref="I129"/>
    <hyperlink r:id="rId257" ref="H130"/>
    <hyperlink r:id="rId258" ref="I130"/>
    <hyperlink r:id="rId259" ref="H131"/>
    <hyperlink r:id="rId260" ref="I131"/>
    <hyperlink r:id="rId261" ref="H132"/>
    <hyperlink r:id="rId262" ref="I132"/>
    <hyperlink r:id="rId263" ref="H133"/>
    <hyperlink r:id="rId264" ref="I133"/>
    <hyperlink r:id="rId265" ref="H134"/>
    <hyperlink r:id="rId266" ref="I134"/>
    <hyperlink r:id="rId267" ref="H135"/>
    <hyperlink r:id="rId268" ref="I135"/>
    <hyperlink r:id="rId269" ref="H136"/>
    <hyperlink r:id="rId270" ref="I136"/>
    <hyperlink r:id="rId271" ref="H137"/>
    <hyperlink r:id="rId272" ref="I137"/>
    <hyperlink r:id="rId273" ref="H138"/>
    <hyperlink r:id="rId274" ref="I138"/>
    <hyperlink r:id="rId275" ref="H139"/>
    <hyperlink r:id="rId276" ref="I139"/>
    <hyperlink r:id="rId277" ref="H140"/>
    <hyperlink r:id="rId278" ref="I140"/>
    <hyperlink r:id="rId279" ref="H141"/>
    <hyperlink r:id="rId280" ref="I141"/>
    <hyperlink r:id="rId281" ref="H142"/>
    <hyperlink r:id="rId282" ref="I142"/>
    <hyperlink r:id="rId283" ref="H143"/>
    <hyperlink r:id="rId284" ref="I143"/>
    <hyperlink r:id="rId285" ref="H144"/>
    <hyperlink r:id="rId286" ref="I144"/>
    <hyperlink r:id="rId287" ref="H145"/>
    <hyperlink r:id="rId288" ref="I145"/>
    <hyperlink r:id="rId289" ref="H146"/>
    <hyperlink r:id="rId290" ref="I146"/>
    <hyperlink r:id="rId291" ref="H147"/>
    <hyperlink r:id="rId292" ref="I147"/>
    <hyperlink r:id="rId293" ref="H148"/>
    <hyperlink r:id="rId294" ref="I148"/>
    <hyperlink r:id="rId295" ref="H149"/>
    <hyperlink r:id="rId296" ref="I149"/>
    <hyperlink r:id="rId297" ref="H150"/>
    <hyperlink r:id="rId298" ref="I150"/>
    <hyperlink r:id="rId299" ref="H151"/>
    <hyperlink r:id="rId300" ref="I151"/>
    <hyperlink r:id="rId301" ref="H152"/>
    <hyperlink r:id="rId302" ref="I152"/>
    <hyperlink r:id="rId303" ref="H153"/>
    <hyperlink r:id="rId304" ref="I153"/>
    <hyperlink r:id="rId305" ref="H154"/>
    <hyperlink r:id="rId306" ref="I154"/>
    <hyperlink r:id="rId307" ref="H155"/>
    <hyperlink r:id="rId308" ref="I155"/>
    <hyperlink r:id="rId309" ref="H156"/>
    <hyperlink r:id="rId310" ref="I156"/>
    <hyperlink r:id="rId311" ref="H157"/>
    <hyperlink r:id="rId312" ref="I157"/>
    <hyperlink r:id="rId313" ref="H158"/>
    <hyperlink r:id="rId314" ref="I158"/>
    <hyperlink r:id="rId315" ref="H159"/>
    <hyperlink r:id="rId316" ref="I159"/>
    <hyperlink r:id="rId317" ref="H160"/>
    <hyperlink r:id="rId318" ref="I160"/>
    <hyperlink r:id="rId319" ref="H161"/>
    <hyperlink r:id="rId320" ref="I161"/>
    <hyperlink r:id="rId321" ref="H162"/>
    <hyperlink r:id="rId322" ref="I162"/>
    <hyperlink r:id="rId323" ref="H163"/>
    <hyperlink r:id="rId324" ref="I163"/>
    <hyperlink r:id="rId325" ref="H164"/>
    <hyperlink r:id="rId326" ref="I164"/>
    <hyperlink r:id="rId327" ref="H165"/>
    <hyperlink r:id="rId328" ref="I165"/>
    <hyperlink r:id="rId329" ref="H166"/>
    <hyperlink r:id="rId330" ref="I166"/>
    <hyperlink r:id="rId331" ref="H167"/>
    <hyperlink r:id="rId332" ref="I167"/>
    <hyperlink r:id="rId333" ref="H168"/>
    <hyperlink r:id="rId334" ref="I168"/>
    <hyperlink r:id="rId335" ref="H169"/>
    <hyperlink r:id="rId336" ref="I169"/>
    <hyperlink r:id="rId337" ref="H170"/>
    <hyperlink r:id="rId338" ref="I170"/>
    <hyperlink r:id="rId339" ref="H171"/>
    <hyperlink r:id="rId340" ref="I171"/>
    <hyperlink r:id="rId341" ref="H172"/>
    <hyperlink r:id="rId342" ref="I172"/>
    <hyperlink r:id="rId343" ref="H173"/>
    <hyperlink r:id="rId344" ref="I173"/>
    <hyperlink r:id="rId345" ref="H174"/>
    <hyperlink r:id="rId346" ref="I174"/>
    <hyperlink r:id="rId347" ref="H175"/>
    <hyperlink r:id="rId348" ref="I175"/>
    <hyperlink r:id="rId349" ref="H176"/>
    <hyperlink r:id="rId350" ref="I176"/>
    <hyperlink r:id="rId351" ref="H177"/>
    <hyperlink r:id="rId352" ref="I177"/>
    <hyperlink r:id="rId353" ref="H178"/>
    <hyperlink r:id="rId354" ref="I178"/>
    <hyperlink r:id="rId355" ref="H179"/>
    <hyperlink r:id="rId356" ref="I179"/>
    <hyperlink r:id="rId357" ref="H180"/>
    <hyperlink r:id="rId358" ref="I180"/>
    <hyperlink r:id="rId359" ref="H181"/>
    <hyperlink r:id="rId360" ref="I181"/>
    <hyperlink r:id="rId361" ref="H182"/>
    <hyperlink r:id="rId362" ref="I182"/>
    <hyperlink r:id="rId363" ref="H183"/>
    <hyperlink r:id="rId364" ref="I183"/>
    <hyperlink r:id="rId365" ref="H184"/>
    <hyperlink r:id="rId366" ref="I184"/>
    <hyperlink r:id="rId367" ref="H185"/>
    <hyperlink r:id="rId368" ref="I185"/>
    <hyperlink r:id="rId369" ref="H186"/>
    <hyperlink r:id="rId370" ref="I186"/>
    <hyperlink r:id="rId371" ref="H187"/>
    <hyperlink r:id="rId372" ref="I187"/>
    <hyperlink r:id="rId373" ref="H188"/>
    <hyperlink r:id="rId374" ref="I188"/>
    <hyperlink r:id="rId375" ref="H189"/>
    <hyperlink r:id="rId376" ref="I189"/>
    <hyperlink r:id="rId377" ref="H190"/>
    <hyperlink r:id="rId378" ref="I190"/>
    <hyperlink r:id="rId379" ref="H191"/>
    <hyperlink r:id="rId380" ref="I191"/>
    <hyperlink r:id="rId381" ref="H192"/>
    <hyperlink r:id="rId382" ref="I192"/>
    <hyperlink r:id="rId383" ref="H193"/>
    <hyperlink r:id="rId384" ref="I193"/>
    <hyperlink r:id="rId385" ref="H194"/>
    <hyperlink r:id="rId386" ref="I194"/>
    <hyperlink r:id="rId387" ref="H195"/>
    <hyperlink r:id="rId388" ref="I195"/>
    <hyperlink r:id="rId389" ref="H196"/>
    <hyperlink r:id="rId390" ref="I196"/>
    <hyperlink r:id="rId391" ref="H197"/>
    <hyperlink r:id="rId392" ref="I197"/>
    <hyperlink r:id="rId393" ref="H198"/>
    <hyperlink r:id="rId394" ref="I198"/>
    <hyperlink r:id="rId395" ref="H199"/>
    <hyperlink r:id="rId396" ref="I199"/>
    <hyperlink r:id="rId397" ref="H200"/>
    <hyperlink r:id="rId398" ref="I200"/>
    <hyperlink r:id="rId399" ref="H201"/>
    <hyperlink r:id="rId400" ref="I201"/>
    <hyperlink r:id="rId401" ref="H202"/>
    <hyperlink r:id="rId402" ref="I202"/>
    <hyperlink r:id="rId403" ref="H203"/>
    <hyperlink r:id="rId404" ref="I203"/>
    <hyperlink r:id="rId405" ref="H204"/>
    <hyperlink r:id="rId406" ref="I204"/>
    <hyperlink r:id="rId407" ref="H205"/>
    <hyperlink r:id="rId408" ref="I205"/>
    <hyperlink r:id="rId409" ref="H206"/>
    <hyperlink r:id="rId410" ref="I206"/>
    <hyperlink r:id="rId411" ref="H207"/>
    <hyperlink r:id="rId412" ref="I207"/>
    <hyperlink r:id="rId413" ref="H208"/>
    <hyperlink r:id="rId414" ref="I208"/>
    <hyperlink r:id="rId415" ref="H209"/>
    <hyperlink r:id="rId416" ref="I209"/>
    <hyperlink r:id="rId417" ref="H210"/>
    <hyperlink r:id="rId418" ref="I210"/>
    <hyperlink r:id="rId419" ref="H211"/>
    <hyperlink r:id="rId420" ref="I211"/>
    <hyperlink r:id="rId421" ref="H213"/>
    <hyperlink r:id="rId422" ref="I213"/>
    <hyperlink r:id="rId423" ref="H214"/>
    <hyperlink r:id="rId424" ref="I214"/>
    <hyperlink r:id="rId425" ref="H215"/>
    <hyperlink r:id="rId426" ref="I215"/>
    <hyperlink r:id="rId427" ref="H216"/>
    <hyperlink r:id="rId428" ref="I216"/>
    <hyperlink r:id="rId429" ref="H217"/>
    <hyperlink r:id="rId430" ref="I217"/>
    <hyperlink r:id="rId431" ref="H218"/>
    <hyperlink r:id="rId432" ref="I218"/>
    <hyperlink r:id="rId433" ref="H219"/>
    <hyperlink r:id="rId434" ref="I219"/>
    <hyperlink r:id="rId435" ref="H220"/>
    <hyperlink r:id="rId436" ref="I220"/>
    <hyperlink r:id="rId437" ref="H221"/>
    <hyperlink r:id="rId438" ref="I221"/>
    <hyperlink r:id="rId439" ref="H222"/>
    <hyperlink r:id="rId440" ref="I222"/>
    <hyperlink r:id="rId441" ref="H223"/>
    <hyperlink r:id="rId442" ref="I223"/>
    <hyperlink r:id="rId443" ref="H224"/>
    <hyperlink r:id="rId444" ref="I224"/>
    <hyperlink r:id="rId445" ref="H225"/>
    <hyperlink r:id="rId446" ref="I225"/>
    <hyperlink r:id="rId447" ref="H226"/>
    <hyperlink r:id="rId448" ref="I226"/>
    <hyperlink r:id="rId449" ref="H227"/>
    <hyperlink r:id="rId450" ref="I227"/>
    <hyperlink r:id="rId451" ref="H228"/>
    <hyperlink r:id="rId452" ref="I228"/>
    <hyperlink r:id="rId453" ref="H229"/>
    <hyperlink r:id="rId454" ref="I229"/>
    <hyperlink r:id="rId455" ref="H230"/>
    <hyperlink r:id="rId456" ref="I230"/>
    <hyperlink r:id="rId457" ref="H231"/>
    <hyperlink r:id="rId458" ref="I231"/>
    <hyperlink r:id="rId459" ref="H232"/>
    <hyperlink r:id="rId460" ref="I232"/>
    <hyperlink r:id="rId461" ref="H233"/>
    <hyperlink r:id="rId462" ref="I233"/>
    <hyperlink r:id="rId463" ref="H234"/>
    <hyperlink r:id="rId464" ref="I234"/>
    <hyperlink r:id="rId465" ref="H235"/>
    <hyperlink r:id="rId466" ref="I235"/>
    <hyperlink r:id="rId467" ref="H236"/>
    <hyperlink r:id="rId468" ref="I236"/>
    <hyperlink r:id="rId469" ref="H237"/>
    <hyperlink r:id="rId470" ref="I237"/>
    <hyperlink r:id="rId471" ref="H238"/>
    <hyperlink r:id="rId472" ref="I238"/>
    <hyperlink r:id="rId473" ref="H239"/>
    <hyperlink r:id="rId474" ref="I239"/>
    <hyperlink r:id="rId475" ref="H240"/>
    <hyperlink r:id="rId476" ref="I240"/>
    <hyperlink r:id="rId477" ref="H241"/>
    <hyperlink r:id="rId478" ref="I241"/>
    <hyperlink r:id="rId479" ref="H242"/>
    <hyperlink r:id="rId480" ref="I242"/>
    <hyperlink r:id="rId481" ref="H243"/>
    <hyperlink r:id="rId482" ref="I243"/>
    <hyperlink r:id="rId483" ref="H244"/>
    <hyperlink r:id="rId484" ref="I244"/>
    <hyperlink r:id="rId485" ref="H245"/>
    <hyperlink r:id="rId486" ref="I245"/>
    <hyperlink r:id="rId487" ref="H246"/>
    <hyperlink r:id="rId488" ref="I246"/>
    <hyperlink r:id="rId489" ref="H247"/>
    <hyperlink r:id="rId490" ref="I247"/>
    <hyperlink r:id="rId491" ref="H248"/>
    <hyperlink r:id="rId492" ref="I248"/>
    <hyperlink r:id="rId493" ref="H249"/>
    <hyperlink r:id="rId494" ref="I249"/>
    <hyperlink r:id="rId495" ref="H250"/>
    <hyperlink r:id="rId496" ref="I250"/>
    <hyperlink r:id="rId497" ref="H251"/>
    <hyperlink r:id="rId498" ref="I251"/>
    <hyperlink r:id="rId499" ref="H252"/>
    <hyperlink r:id="rId500" ref="I252"/>
    <hyperlink r:id="rId501" ref="H253"/>
    <hyperlink r:id="rId502" ref="I253"/>
    <hyperlink r:id="rId503" ref="H254"/>
    <hyperlink r:id="rId504" ref="I254"/>
    <hyperlink r:id="rId505" ref="H255"/>
    <hyperlink r:id="rId506" ref="I255"/>
    <hyperlink r:id="rId507" ref="H256"/>
    <hyperlink r:id="rId508" ref="I256"/>
    <hyperlink r:id="rId509" ref="H257"/>
    <hyperlink r:id="rId510" ref="I257"/>
    <hyperlink r:id="rId511" ref="H258"/>
    <hyperlink r:id="rId512" ref="I258"/>
    <hyperlink r:id="rId513" ref="H259"/>
    <hyperlink r:id="rId514" ref="I259"/>
    <hyperlink r:id="rId515" ref="H260"/>
    <hyperlink r:id="rId516" ref="I260"/>
    <hyperlink r:id="rId517" ref="H261"/>
    <hyperlink r:id="rId518" ref="I261"/>
    <hyperlink r:id="rId519" ref="H262"/>
    <hyperlink r:id="rId520" ref="I262"/>
    <hyperlink r:id="rId521" ref="H263"/>
    <hyperlink r:id="rId522" ref="I263"/>
    <hyperlink r:id="rId523" ref="H264"/>
    <hyperlink r:id="rId524" ref="I264"/>
    <hyperlink r:id="rId525" ref="H265"/>
    <hyperlink r:id="rId526" ref="I265"/>
    <hyperlink r:id="rId527" ref="H266"/>
    <hyperlink r:id="rId528" ref="I266"/>
    <hyperlink r:id="rId529" ref="H267"/>
    <hyperlink r:id="rId530" ref="I267"/>
    <hyperlink r:id="rId531" ref="H268"/>
    <hyperlink r:id="rId532" ref="I268"/>
    <hyperlink r:id="rId533" ref="H269"/>
    <hyperlink r:id="rId534" ref="I269"/>
    <hyperlink r:id="rId535" ref="H270"/>
    <hyperlink r:id="rId536" ref="I270"/>
    <hyperlink r:id="rId537" ref="H271"/>
    <hyperlink r:id="rId538" ref="I271"/>
    <hyperlink r:id="rId539" ref="H272"/>
    <hyperlink r:id="rId540" ref="I272"/>
    <hyperlink r:id="rId541" ref="H273"/>
    <hyperlink r:id="rId542" ref="I273"/>
    <hyperlink r:id="rId543" ref="H274"/>
    <hyperlink r:id="rId544" ref="I274"/>
    <hyperlink r:id="rId545" ref="H275"/>
    <hyperlink r:id="rId546" ref="I275"/>
    <hyperlink r:id="rId547" ref="H276"/>
    <hyperlink r:id="rId548" ref="I276"/>
    <hyperlink r:id="rId549" ref="H277"/>
    <hyperlink r:id="rId550" ref="I277"/>
    <hyperlink r:id="rId551" ref="H278"/>
    <hyperlink r:id="rId552" ref="I278"/>
    <hyperlink r:id="rId553" ref="H279"/>
    <hyperlink r:id="rId554" ref="I279"/>
    <hyperlink r:id="rId555" ref="H280"/>
    <hyperlink r:id="rId556" ref="I280"/>
    <hyperlink r:id="rId557" ref="H281"/>
    <hyperlink r:id="rId558" ref="I281"/>
    <hyperlink r:id="rId559" ref="H282"/>
    <hyperlink r:id="rId560" ref="I282"/>
    <hyperlink r:id="rId561" ref="H283"/>
    <hyperlink r:id="rId562" ref="I283"/>
    <hyperlink r:id="rId563" ref="H284"/>
    <hyperlink r:id="rId564" ref="I284"/>
    <hyperlink r:id="rId565" ref="H285"/>
    <hyperlink r:id="rId566" ref="I285"/>
    <hyperlink r:id="rId567" ref="H286"/>
    <hyperlink r:id="rId568" ref="I286"/>
    <hyperlink r:id="rId569" ref="H287"/>
    <hyperlink r:id="rId570" ref="I287"/>
    <hyperlink r:id="rId571" ref="H288"/>
    <hyperlink r:id="rId572" ref="I288"/>
    <hyperlink r:id="rId573" ref="H289"/>
    <hyperlink r:id="rId574" ref="I289"/>
    <hyperlink r:id="rId575" ref="H290"/>
    <hyperlink r:id="rId576" ref="I290"/>
    <hyperlink r:id="rId577" ref="H291"/>
    <hyperlink r:id="rId578" ref="I291"/>
    <hyperlink r:id="rId579" ref="H292"/>
    <hyperlink r:id="rId580" ref="I292"/>
    <hyperlink r:id="rId581" ref="H293"/>
    <hyperlink r:id="rId582" ref="I293"/>
    <hyperlink r:id="rId583" ref="H294"/>
    <hyperlink r:id="rId584" ref="I294"/>
    <hyperlink r:id="rId585" ref="H295"/>
    <hyperlink r:id="rId586" ref="I295"/>
    <hyperlink r:id="rId587" ref="H296"/>
    <hyperlink r:id="rId588" ref="I296"/>
    <hyperlink r:id="rId589" ref="H297"/>
    <hyperlink r:id="rId590" ref="I297"/>
    <hyperlink r:id="rId591" ref="H298"/>
    <hyperlink r:id="rId592" ref="I298"/>
    <hyperlink r:id="rId593" ref="H299"/>
    <hyperlink r:id="rId594" ref="I299"/>
    <hyperlink r:id="rId595" ref="H300"/>
    <hyperlink r:id="rId596" ref="I300"/>
    <hyperlink r:id="rId597" ref="H301"/>
    <hyperlink r:id="rId598" ref="I301"/>
    <hyperlink r:id="rId599" ref="H302"/>
    <hyperlink r:id="rId600" ref="I302"/>
    <hyperlink r:id="rId601" ref="H303"/>
    <hyperlink r:id="rId602" ref="I303"/>
    <hyperlink r:id="rId603" ref="H304"/>
    <hyperlink r:id="rId604" ref="I304"/>
    <hyperlink r:id="rId605" ref="H305"/>
    <hyperlink r:id="rId606" ref="I305"/>
    <hyperlink r:id="rId607" ref="H306"/>
    <hyperlink r:id="rId608" ref="I306"/>
    <hyperlink r:id="rId609" ref="H307"/>
    <hyperlink r:id="rId610" ref="I307"/>
    <hyperlink r:id="rId611" ref="H308"/>
    <hyperlink r:id="rId612" ref="I308"/>
    <hyperlink r:id="rId613" ref="H309"/>
    <hyperlink r:id="rId614" ref="I309"/>
    <hyperlink r:id="rId615" ref="H310"/>
    <hyperlink r:id="rId616" ref="I310"/>
    <hyperlink r:id="rId617" ref="H311"/>
    <hyperlink r:id="rId618" ref="I311"/>
    <hyperlink r:id="rId619" ref="H312"/>
    <hyperlink r:id="rId620" ref="I312"/>
    <hyperlink r:id="rId621" ref="H313"/>
    <hyperlink r:id="rId622" ref="I313"/>
    <hyperlink r:id="rId623" ref="H314"/>
    <hyperlink r:id="rId624" ref="I314"/>
    <hyperlink r:id="rId625" ref="H315"/>
    <hyperlink r:id="rId626" ref="I315"/>
    <hyperlink r:id="rId627" ref="H316"/>
    <hyperlink r:id="rId628" ref="I316"/>
    <hyperlink r:id="rId629" ref="H317"/>
    <hyperlink r:id="rId630" ref="I317"/>
    <hyperlink r:id="rId631" ref="H318"/>
    <hyperlink r:id="rId632" ref="I318"/>
    <hyperlink r:id="rId633" ref="H319"/>
    <hyperlink r:id="rId634" ref="I319"/>
    <hyperlink r:id="rId635" ref="H320"/>
    <hyperlink r:id="rId636" ref="I320"/>
    <hyperlink r:id="rId637" ref="H321"/>
    <hyperlink r:id="rId638" ref="I321"/>
    <hyperlink r:id="rId639" ref="H322"/>
    <hyperlink r:id="rId640" ref="I322"/>
    <hyperlink r:id="rId641" ref="H323"/>
    <hyperlink r:id="rId642" ref="I323"/>
    <hyperlink r:id="rId643" ref="H324"/>
    <hyperlink r:id="rId644" ref="I324"/>
    <hyperlink r:id="rId645" ref="H325"/>
    <hyperlink r:id="rId646" ref="I325"/>
    <hyperlink r:id="rId647" ref="H326"/>
    <hyperlink r:id="rId648" ref="I326"/>
    <hyperlink r:id="rId649" ref="H327"/>
    <hyperlink r:id="rId650" ref="I327"/>
    <hyperlink r:id="rId651" ref="H328"/>
    <hyperlink r:id="rId652" ref="I328"/>
    <hyperlink r:id="rId653" ref="H329"/>
    <hyperlink r:id="rId654" ref="I329"/>
    <hyperlink r:id="rId655" ref="H330"/>
    <hyperlink r:id="rId656" ref="I330"/>
    <hyperlink r:id="rId657" ref="H331"/>
    <hyperlink r:id="rId658" ref="I331"/>
    <hyperlink r:id="rId659" ref="H332"/>
    <hyperlink r:id="rId660" ref="I332"/>
    <hyperlink r:id="rId661" ref="H333"/>
    <hyperlink r:id="rId662" ref="I333"/>
    <hyperlink r:id="rId663" ref="H334"/>
    <hyperlink r:id="rId664" ref="I334"/>
    <hyperlink r:id="rId665" ref="H335"/>
    <hyperlink r:id="rId666" ref="I335"/>
    <hyperlink r:id="rId667" ref="H336"/>
    <hyperlink r:id="rId668" ref="I336"/>
    <hyperlink r:id="rId669" ref="H337"/>
    <hyperlink r:id="rId670" ref="I337"/>
    <hyperlink r:id="rId671" ref="H338"/>
    <hyperlink r:id="rId672" ref="I338"/>
    <hyperlink r:id="rId673" ref="H339"/>
    <hyperlink r:id="rId674" ref="I339"/>
    <hyperlink r:id="rId675" ref="H340"/>
    <hyperlink r:id="rId676" ref="I340"/>
    <hyperlink r:id="rId677" ref="H341"/>
    <hyperlink r:id="rId678" ref="I341"/>
    <hyperlink r:id="rId679" ref="H342"/>
    <hyperlink r:id="rId680" ref="I342"/>
    <hyperlink r:id="rId681" ref="H343"/>
    <hyperlink r:id="rId682" ref="I343"/>
    <hyperlink r:id="rId683" ref="H344"/>
    <hyperlink r:id="rId684" ref="I344"/>
    <hyperlink r:id="rId685" ref="H345"/>
    <hyperlink r:id="rId686" ref="I345"/>
    <hyperlink r:id="rId687" ref="H346"/>
    <hyperlink r:id="rId688" ref="I346"/>
    <hyperlink r:id="rId689" ref="H347"/>
    <hyperlink r:id="rId690" ref="I347"/>
    <hyperlink r:id="rId691" ref="H348"/>
    <hyperlink r:id="rId692" ref="I348"/>
    <hyperlink r:id="rId693" ref="H349"/>
    <hyperlink r:id="rId694" ref="I349"/>
    <hyperlink r:id="rId695" ref="H350"/>
    <hyperlink r:id="rId696" ref="I350"/>
    <hyperlink r:id="rId697" ref="H351"/>
    <hyperlink r:id="rId698" ref="I351"/>
    <hyperlink r:id="rId699" ref="H352"/>
    <hyperlink r:id="rId700" ref="I352"/>
    <hyperlink r:id="rId701" ref="H353"/>
    <hyperlink r:id="rId702" ref="I353"/>
    <hyperlink r:id="rId703" ref="H354"/>
    <hyperlink r:id="rId704" ref="I354"/>
    <hyperlink r:id="rId705" ref="H355"/>
    <hyperlink r:id="rId706" ref="I355"/>
    <hyperlink r:id="rId707" ref="H356"/>
    <hyperlink r:id="rId708" ref="I356"/>
    <hyperlink r:id="rId709" ref="H357"/>
    <hyperlink r:id="rId710" ref="I357"/>
    <hyperlink r:id="rId711" ref="H358"/>
    <hyperlink r:id="rId712" ref="I358"/>
    <hyperlink r:id="rId713" ref="H359"/>
    <hyperlink r:id="rId714" ref="I359"/>
    <hyperlink r:id="rId715" ref="H360"/>
    <hyperlink r:id="rId716" ref="I360"/>
    <hyperlink r:id="rId717" ref="H361"/>
    <hyperlink r:id="rId718" ref="I361"/>
    <hyperlink r:id="rId719" ref="H362"/>
    <hyperlink r:id="rId720" ref="I362"/>
    <hyperlink r:id="rId721" ref="H363"/>
    <hyperlink r:id="rId722" ref="I363"/>
    <hyperlink r:id="rId723" ref="H364"/>
    <hyperlink r:id="rId724" ref="I364"/>
    <hyperlink r:id="rId725" ref="H365"/>
    <hyperlink r:id="rId726" ref="I365"/>
    <hyperlink r:id="rId727" ref="H366"/>
    <hyperlink r:id="rId728" ref="I366"/>
    <hyperlink r:id="rId729" ref="H367"/>
    <hyperlink r:id="rId730" ref="I367"/>
    <hyperlink r:id="rId731" ref="H368"/>
    <hyperlink r:id="rId732" ref="I368"/>
    <hyperlink r:id="rId733" ref="H370"/>
    <hyperlink r:id="rId734" ref="I370"/>
    <hyperlink r:id="rId735" ref="H371"/>
    <hyperlink r:id="rId736" ref="I371"/>
    <hyperlink r:id="rId737" ref="H372"/>
    <hyperlink r:id="rId738" ref="I372"/>
    <hyperlink r:id="rId739" ref="H373"/>
    <hyperlink r:id="rId740" ref="I373"/>
    <hyperlink r:id="rId741" ref="H374"/>
    <hyperlink r:id="rId742" ref="I374"/>
    <hyperlink r:id="rId743" ref="H375"/>
    <hyperlink r:id="rId744" ref="I375"/>
    <hyperlink r:id="rId745" ref="H376"/>
    <hyperlink r:id="rId746" ref="I376"/>
    <hyperlink r:id="rId747" ref="H377"/>
    <hyperlink r:id="rId748" ref="I377"/>
    <hyperlink r:id="rId749" ref="H378"/>
    <hyperlink r:id="rId750" ref="I378"/>
    <hyperlink r:id="rId751" ref="H379"/>
    <hyperlink r:id="rId752" ref="I379"/>
    <hyperlink r:id="rId753" ref="H380"/>
    <hyperlink r:id="rId754" ref="I380"/>
    <hyperlink r:id="rId755" ref="H381"/>
    <hyperlink r:id="rId756" ref="I381"/>
    <hyperlink r:id="rId757" ref="H382"/>
    <hyperlink r:id="rId758" ref="I382"/>
    <hyperlink r:id="rId759" ref="H383"/>
    <hyperlink r:id="rId760" ref="I383"/>
    <hyperlink r:id="rId761" ref="H384"/>
    <hyperlink r:id="rId762" ref="I384"/>
    <hyperlink r:id="rId763" ref="H385"/>
    <hyperlink r:id="rId764" ref="I385"/>
    <hyperlink r:id="rId765" ref="H386"/>
    <hyperlink r:id="rId766" ref="I386"/>
    <hyperlink r:id="rId767" ref="H387"/>
    <hyperlink r:id="rId768" ref="I387"/>
    <hyperlink r:id="rId769" ref="H388"/>
    <hyperlink r:id="rId770" ref="I388"/>
    <hyperlink r:id="rId771" ref="H389"/>
    <hyperlink r:id="rId772" ref="I389"/>
    <hyperlink r:id="rId773" ref="H390"/>
    <hyperlink r:id="rId774" ref="I390"/>
    <hyperlink r:id="rId775" ref="H391"/>
    <hyperlink r:id="rId776" ref="I391"/>
    <hyperlink r:id="rId777" ref="H392"/>
    <hyperlink r:id="rId778" ref="I392"/>
    <hyperlink r:id="rId779" ref="H393"/>
    <hyperlink r:id="rId780" ref="I393"/>
    <hyperlink r:id="rId781" ref="H394"/>
    <hyperlink r:id="rId782" ref="I394"/>
    <hyperlink r:id="rId783" ref="H395"/>
    <hyperlink r:id="rId784" ref="I395"/>
    <hyperlink r:id="rId785" ref="H396"/>
    <hyperlink r:id="rId786" ref="I396"/>
    <hyperlink r:id="rId787" ref="H397"/>
    <hyperlink r:id="rId788" ref="I397"/>
    <hyperlink r:id="rId789" ref="H398"/>
    <hyperlink r:id="rId790" ref="I398"/>
    <hyperlink r:id="rId791" ref="H399"/>
    <hyperlink r:id="rId792" ref="I399"/>
    <hyperlink r:id="rId793" ref="H400"/>
    <hyperlink r:id="rId794" ref="I400"/>
    <hyperlink r:id="rId795" ref="H401"/>
    <hyperlink r:id="rId796" ref="I401"/>
    <hyperlink r:id="rId797" ref="H402"/>
    <hyperlink r:id="rId798" ref="I402"/>
    <hyperlink r:id="rId799" ref="H403"/>
    <hyperlink r:id="rId800" ref="I403"/>
    <hyperlink r:id="rId801" ref="H404"/>
    <hyperlink r:id="rId802" ref="I404"/>
    <hyperlink r:id="rId803" ref="H405"/>
    <hyperlink r:id="rId804" ref="I405"/>
    <hyperlink r:id="rId805" ref="H406"/>
    <hyperlink r:id="rId806" ref="I406"/>
    <hyperlink r:id="rId807" ref="H407"/>
    <hyperlink r:id="rId808" ref="I407"/>
    <hyperlink r:id="rId809" ref="H408"/>
    <hyperlink r:id="rId810" ref="I408"/>
    <hyperlink r:id="rId811" ref="H409"/>
    <hyperlink r:id="rId812" ref="I409"/>
    <hyperlink r:id="rId813" ref="H410"/>
    <hyperlink r:id="rId814" ref="I410"/>
    <hyperlink r:id="rId815" ref="H411"/>
    <hyperlink r:id="rId816" ref="I411"/>
    <hyperlink r:id="rId817" ref="H412"/>
    <hyperlink r:id="rId818" ref="I412"/>
    <hyperlink r:id="rId819" ref="H413"/>
    <hyperlink r:id="rId820" ref="I413"/>
    <hyperlink r:id="rId821" ref="H414"/>
    <hyperlink r:id="rId822" ref="I414"/>
    <hyperlink r:id="rId823" ref="H415"/>
    <hyperlink r:id="rId824" ref="I415"/>
    <hyperlink r:id="rId825" ref="H416"/>
    <hyperlink r:id="rId826" ref="I416"/>
    <hyperlink r:id="rId827" ref="H417"/>
    <hyperlink r:id="rId828" ref="I417"/>
    <hyperlink r:id="rId829" ref="H418"/>
    <hyperlink r:id="rId830" ref="I418"/>
    <hyperlink r:id="rId831" ref="H419"/>
    <hyperlink r:id="rId832" ref="I419"/>
    <hyperlink r:id="rId833" ref="H420"/>
    <hyperlink r:id="rId834" ref="I420"/>
    <hyperlink r:id="rId835" ref="H421"/>
    <hyperlink r:id="rId836" ref="I421"/>
    <hyperlink r:id="rId837" ref="H422"/>
    <hyperlink r:id="rId838" ref="I422"/>
    <hyperlink r:id="rId839" ref="H423"/>
    <hyperlink r:id="rId840" ref="I423"/>
    <hyperlink r:id="rId841" ref="H424"/>
    <hyperlink r:id="rId842" ref="I424"/>
    <hyperlink r:id="rId843" ref="H425"/>
    <hyperlink r:id="rId844" ref="I425"/>
    <hyperlink r:id="rId845" ref="H426"/>
    <hyperlink r:id="rId846" ref="I426"/>
    <hyperlink r:id="rId847" ref="H427"/>
    <hyperlink r:id="rId848" ref="I427"/>
    <hyperlink r:id="rId849" ref="H428"/>
    <hyperlink r:id="rId850" ref="I428"/>
    <hyperlink r:id="rId851" ref="H429"/>
    <hyperlink r:id="rId852" ref="I429"/>
    <hyperlink r:id="rId853" ref="H430"/>
    <hyperlink r:id="rId854" ref="I430"/>
    <hyperlink r:id="rId855" ref="H431"/>
    <hyperlink r:id="rId856" ref="I431"/>
    <hyperlink r:id="rId857" ref="H432"/>
    <hyperlink r:id="rId858" ref="I432"/>
    <hyperlink r:id="rId859" ref="H433"/>
    <hyperlink r:id="rId860" ref="I433"/>
    <hyperlink r:id="rId861" ref="H434"/>
    <hyperlink r:id="rId862" ref="I434"/>
    <hyperlink r:id="rId863" ref="H435"/>
    <hyperlink r:id="rId864" ref="I435"/>
    <hyperlink r:id="rId865" ref="H436"/>
    <hyperlink r:id="rId866" ref="I436"/>
    <hyperlink r:id="rId867" ref="H437"/>
    <hyperlink r:id="rId868" ref="I437"/>
    <hyperlink r:id="rId869" ref="H438"/>
    <hyperlink r:id="rId870" ref="I438"/>
    <hyperlink r:id="rId871" ref="H439"/>
    <hyperlink r:id="rId872" ref="I439"/>
    <hyperlink r:id="rId873" ref="H440"/>
    <hyperlink r:id="rId874" ref="I440"/>
    <hyperlink r:id="rId875" ref="H441"/>
    <hyperlink r:id="rId876" ref="I441"/>
    <hyperlink r:id="rId877" ref="H442"/>
    <hyperlink r:id="rId878" ref="I442"/>
    <hyperlink r:id="rId879" ref="H443"/>
    <hyperlink r:id="rId880" ref="I443"/>
    <hyperlink r:id="rId881" ref="H444"/>
    <hyperlink r:id="rId882" ref="I444"/>
    <hyperlink r:id="rId883" ref="H445"/>
    <hyperlink r:id="rId884" ref="I445"/>
    <hyperlink r:id="rId885" ref="H446"/>
    <hyperlink r:id="rId886" ref="I446"/>
    <hyperlink r:id="rId887" ref="H447"/>
    <hyperlink r:id="rId888" ref="I447"/>
    <hyperlink r:id="rId889" ref="H448"/>
    <hyperlink r:id="rId890" ref="I448"/>
    <hyperlink r:id="rId891" ref="H449"/>
    <hyperlink r:id="rId892" ref="I449"/>
    <hyperlink r:id="rId893" ref="H450"/>
    <hyperlink r:id="rId894" ref="I450"/>
    <hyperlink r:id="rId895" ref="H451"/>
    <hyperlink r:id="rId896" ref="I451"/>
    <hyperlink r:id="rId897" ref="H452"/>
    <hyperlink r:id="rId898" ref="I452"/>
    <hyperlink r:id="rId899" ref="H453"/>
    <hyperlink r:id="rId900" ref="I453"/>
    <hyperlink r:id="rId901" ref="H454"/>
    <hyperlink r:id="rId902" ref="I454"/>
    <hyperlink r:id="rId903" ref="H455"/>
    <hyperlink r:id="rId904" ref="I455"/>
    <hyperlink r:id="rId905" ref="H456"/>
    <hyperlink r:id="rId906" ref="I456"/>
    <hyperlink r:id="rId907" ref="H457"/>
    <hyperlink r:id="rId908" ref="I457"/>
    <hyperlink r:id="rId909" ref="H458"/>
    <hyperlink r:id="rId910" ref="I458"/>
    <hyperlink r:id="rId911" ref="H459"/>
    <hyperlink r:id="rId912" ref="I459"/>
    <hyperlink r:id="rId913" ref="H460"/>
    <hyperlink r:id="rId914" ref="I460"/>
    <hyperlink r:id="rId915" ref="H461"/>
    <hyperlink r:id="rId916" ref="I461"/>
    <hyperlink r:id="rId917" ref="H462"/>
    <hyperlink r:id="rId918" ref="I462"/>
    <hyperlink r:id="rId919" ref="H463"/>
    <hyperlink r:id="rId920" ref="I463"/>
    <hyperlink r:id="rId921" ref="H464"/>
    <hyperlink r:id="rId922" ref="I464"/>
    <hyperlink r:id="rId923" ref="H465"/>
    <hyperlink r:id="rId924" ref="I465"/>
    <hyperlink r:id="rId925" ref="H466"/>
    <hyperlink r:id="rId926" ref="I466"/>
    <hyperlink r:id="rId927" ref="H467"/>
    <hyperlink r:id="rId928" ref="I467"/>
    <hyperlink r:id="rId929" ref="H468"/>
    <hyperlink r:id="rId930" ref="I468"/>
    <hyperlink r:id="rId931" ref="H469"/>
    <hyperlink r:id="rId932" ref="I469"/>
    <hyperlink r:id="rId933" ref="H470"/>
    <hyperlink r:id="rId934" ref="I470"/>
    <hyperlink r:id="rId935" ref="H471"/>
    <hyperlink r:id="rId936" ref="I471"/>
    <hyperlink r:id="rId937" ref="H472"/>
    <hyperlink r:id="rId938" ref="I472"/>
    <hyperlink r:id="rId939" ref="H473"/>
    <hyperlink r:id="rId940" ref="I473"/>
    <hyperlink r:id="rId941" ref="H474"/>
    <hyperlink r:id="rId942" ref="I474"/>
    <hyperlink r:id="rId943" ref="H475"/>
    <hyperlink r:id="rId944" ref="I475"/>
    <hyperlink r:id="rId945" ref="H476"/>
    <hyperlink r:id="rId946" ref="I476"/>
    <hyperlink r:id="rId947" ref="H477"/>
    <hyperlink r:id="rId948" ref="I477"/>
    <hyperlink r:id="rId949" ref="H478"/>
    <hyperlink r:id="rId950" ref="I478"/>
    <hyperlink r:id="rId951" ref="H479"/>
    <hyperlink r:id="rId952" ref="I479"/>
    <hyperlink r:id="rId953" ref="H480"/>
    <hyperlink r:id="rId954" ref="I480"/>
    <hyperlink r:id="rId955" ref="H481"/>
    <hyperlink r:id="rId956" ref="I481"/>
    <hyperlink r:id="rId957" ref="H482"/>
    <hyperlink r:id="rId958" ref="I482"/>
    <hyperlink r:id="rId959" ref="H483"/>
    <hyperlink r:id="rId960" ref="I483"/>
    <hyperlink r:id="rId961" ref="H484"/>
    <hyperlink r:id="rId962" ref="I484"/>
    <hyperlink r:id="rId963" ref="H485"/>
    <hyperlink r:id="rId964" ref="I485"/>
    <hyperlink r:id="rId965" ref="H486"/>
    <hyperlink r:id="rId966" ref="I486"/>
    <hyperlink r:id="rId967" ref="H487"/>
    <hyperlink r:id="rId968" ref="I487"/>
    <hyperlink r:id="rId969" ref="H488"/>
    <hyperlink r:id="rId970" ref="I488"/>
    <hyperlink r:id="rId971" ref="H489"/>
    <hyperlink r:id="rId972" ref="I489"/>
    <hyperlink r:id="rId973" ref="H490"/>
    <hyperlink r:id="rId974" ref="I490"/>
    <hyperlink r:id="rId975" ref="H491"/>
    <hyperlink r:id="rId976" ref="I491"/>
    <hyperlink r:id="rId977" ref="H492"/>
    <hyperlink r:id="rId978" ref="I492"/>
    <hyperlink r:id="rId979" ref="H493"/>
    <hyperlink r:id="rId980" ref="I493"/>
    <hyperlink r:id="rId981" ref="H494"/>
    <hyperlink r:id="rId982" ref="I494"/>
    <hyperlink r:id="rId983" ref="H495"/>
    <hyperlink r:id="rId984" ref="I495"/>
    <hyperlink r:id="rId985" ref="H496"/>
    <hyperlink r:id="rId986" ref="I496"/>
    <hyperlink r:id="rId987" ref="H497"/>
    <hyperlink r:id="rId988" ref="I497"/>
    <hyperlink r:id="rId989" ref="H498"/>
    <hyperlink r:id="rId990" ref="I498"/>
    <hyperlink r:id="rId991" ref="H499"/>
    <hyperlink r:id="rId992" ref="I499"/>
    <hyperlink r:id="rId993" ref="H500"/>
    <hyperlink r:id="rId994" ref="I500"/>
    <hyperlink r:id="rId995" ref="H501"/>
    <hyperlink r:id="rId996" ref="I501"/>
    <hyperlink r:id="rId997" ref="H502"/>
    <hyperlink r:id="rId998" ref="I502"/>
    <hyperlink r:id="rId999" ref="H503"/>
    <hyperlink r:id="rId1000" ref="I503"/>
    <hyperlink r:id="rId1001" ref="H504"/>
    <hyperlink r:id="rId1002" ref="I504"/>
    <hyperlink r:id="rId1003" ref="H505"/>
    <hyperlink r:id="rId1004" ref="I505"/>
    <hyperlink r:id="rId1005" ref="H506"/>
    <hyperlink r:id="rId1006" ref="I506"/>
    <hyperlink r:id="rId1007" ref="H507"/>
    <hyperlink r:id="rId1008" ref="I507"/>
    <hyperlink r:id="rId1009" ref="H508"/>
    <hyperlink r:id="rId1010" ref="I508"/>
    <hyperlink r:id="rId1011" ref="H509"/>
    <hyperlink r:id="rId1012" ref="I509"/>
    <hyperlink r:id="rId1013" ref="H510"/>
    <hyperlink r:id="rId1014" ref="I510"/>
    <hyperlink r:id="rId1015" ref="H511"/>
    <hyperlink r:id="rId1016" ref="I511"/>
    <hyperlink r:id="rId1017" ref="H512"/>
    <hyperlink r:id="rId1018" ref="I512"/>
    <hyperlink r:id="rId1019" ref="H513"/>
    <hyperlink r:id="rId1020" ref="I513"/>
    <hyperlink r:id="rId1021" ref="H514"/>
    <hyperlink r:id="rId1022" ref="I514"/>
    <hyperlink r:id="rId1023" ref="H515"/>
    <hyperlink r:id="rId1024" ref="I515"/>
    <hyperlink r:id="rId1025" ref="H516"/>
    <hyperlink r:id="rId1026" ref="I516"/>
    <hyperlink r:id="rId1027" ref="H517"/>
    <hyperlink r:id="rId1028" ref="I517"/>
    <hyperlink r:id="rId1029" ref="H518"/>
    <hyperlink r:id="rId1030" ref="I518"/>
    <hyperlink r:id="rId1031" ref="H519"/>
    <hyperlink r:id="rId1032" ref="I519"/>
    <hyperlink r:id="rId1033" ref="H520"/>
    <hyperlink r:id="rId1034" ref="I520"/>
    <hyperlink r:id="rId1035" ref="H521"/>
    <hyperlink r:id="rId1036" ref="I521"/>
    <hyperlink r:id="rId1037" ref="H522"/>
    <hyperlink r:id="rId1038" ref="I522"/>
    <hyperlink r:id="rId1039" ref="H523"/>
    <hyperlink r:id="rId1040" ref="I523"/>
    <hyperlink r:id="rId1041" ref="H524"/>
    <hyperlink r:id="rId1042" ref="I524"/>
    <hyperlink r:id="rId1043" ref="H525"/>
    <hyperlink r:id="rId1044" ref="I525"/>
    <hyperlink r:id="rId1045" ref="H526"/>
    <hyperlink r:id="rId1046" ref="I526"/>
    <hyperlink r:id="rId1047" ref="H527"/>
    <hyperlink r:id="rId1048" ref="I527"/>
    <hyperlink r:id="rId1049" ref="H529"/>
    <hyperlink r:id="rId1050" ref="I529"/>
    <hyperlink r:id="rId1051" ref="H530"/>
    <hyperlink r:id="rId1052" ref="I530"/>
    <hyperlink r:id="rId1053" ref="H531"/>
    <hyperlink r:id="rId1054" ref="I531"/>
    <hyperlink r:id="rId1055" ref="H532"/>
    <hyperlink r:id="rId1056" ref="I532"/>
    <hyperlink r:id="rId1057" ref="H533"/>
    <hyperlink r:id="rId1058" ref="I533"/>
    <hyperlink r:id="rId1059" ref="H534"/>
    <hyperlink r:id="rId1060" ref="I534"/>
    <hyperlink r:id="rId1061" ref="H535"/>
    <hyperlink r:id="rId1062" ref="I535"/>
    <hyperlink r:id="rId1063" ref="H536"/>
    <hyperlink r:id="rId1064" ref="I536"/>
    <hyperlink r:id="rId1065" ref="H537"/>
    <hyperlink r:id="rId1066" ref="I537"/>
    <hyperlink r:id="rId1067" ref="H538"/>
    <hyperlink r:id="rId1068" ref="I538"/>
    <hyperlink r:id="rId1069" ref="H539"/>
    <hyperlink r:id="rId1070" ref="I539"/>
    <hyperlink r:id="rId1071" ref="H540"/>
    <hyperlink r:id="rId1072" ref="I540"/>
    <hyperlink r:id="rId1073" ref="H541"/>
    <hyperlink r:id="rId1074" ref="I541"/>
    <hyperlink r:id="rId1075" ref="H542"/>
    <hyperlink r:id="rId1076" ref="I542"/>
    <hyperlink r:id="rId1077" ref="H543"/>
    <hyperlink r:id="rId1078" ref="I543"/>
    <hyperlink r:id="rId1079" ref="H544"/>
    <hyperlink r:id="rId1080" ref="I544"/>
    <hyperlink r:id="rId1081" ref="H545"/>
    <hyperlink r:id="rId1082" ref="I545"/>
    <hyperlink r:id="rId1083" ref="H546"/>
    <hyperlink r:id="rId1084" ref="I546"/>
    <hyperlink r:id="rId1085" ref="H547"/>
    <hyperlink r:id="rId1086" ref="I547"/>
    <hyperlink r:id="rId1087" ref="H548"/>
    <hyperlink r:id="rId1088" ref="I548"/>
    <hyperlink r:id="rId1089" ref="H549"/>
    <hyperlink r:id="rId1090" ref="I549"/>
    <hyperlink r:id="rId1091" ref="H550"/>
    <hyperlink r:id="rId1092" ref="I550"/>
    <hyperlink r:id="rId1093" ref="H551"/>
    <hyperlink r:id="rId1094" ref="I551"/>
    <hyperlink r:id="rId1095" ref="H552"/>
    <hyperlink r:id="rId1096" ref="I552"/>
    <hyperlink r:id="rId1097" ref="H553"/>
    <hyperlink r:id="rId1098" ref="I553"/>
    <hyperlink r:id="rId1099" ref="H554"/>
    <hyperlink r:id="rId1100" ref="I554"/>
    <hyperlink r:id="rId1101" ref="H555"/>
    <hyperlink r:id="rId1102" ref="I555"/>
    <hyperlink r:id="rId1103" ref="H556"/>
    <hyperlink r:id="rId1104" ref="I556"/>
    <hyperlink r:id="rId1105" ref="H557"/>
    <hyperlink r:id="rId1106" ref="I557"/>
    <hyperlink r:id="rId1107" ref="H558"/>
    <hyperlink r:id="rId1108" ref="I558"/>
    <hyperlink r:id="rId1109" ref="H559"/>
    <hyperlink r:id="rId1110" ref="I559"/>
    <hyperlink r:id="rId1111" ref="H560"/>
    <hyperlink r:id="rId1112" ref="I560"/>
    <hyperlink r:id="rId1113" ref="H561"/>
    <hyperlink r:id="rId1114" ref="I561"/>
    <hyperlink r:id="rId1115" ref="H562"/>
    <hyperlink r:id="rId1116" ref="I562"/>
    <hyperlink r:id="rId1117" ref="H563"/>
    <hyperlink r:id="rId1118" ref="I563"/>
    <hyperlink r:id="rId1119" ref="H564"/>
    <hyperlink r:id="rId1120" ref="I564"/>
    <hyperlink r:id="rId1121" ref="H565"/>
    <hyperlink r:id="rId1122" ref="I565"/>
    <hyperlink r:id="rId1123" ref="H566"/>
    <hyperlink r:id="rId1124" ref="I566"/>
    <hyperlink r:id="rId1125" ref="H567"/>
    <hyperlink r:id="rId1126" ref="I567"/>
    <hyperlink r:id="rId1127" ref="H568"/>
    <hyperlink r:id="rId1128" ref="I568"/>
    <hyperlink r:id="rId1129" ref="H569"/>
    <hyperlink r:id="rId1130" ref="I569"/>
    <hyperlink r:id="rId1131" ref="H570"/>
    <hyperlink r:id="rId1132" ref="I570"/>
    <hyperlink r:id="rId1133" ref="H571"/>
    <hyperlink r:id="rId1134" ref="I571"/>
    <hyperlink r:id="rId1135" ref="H572"/>
    <hyperlink r:id="rId1136" ref="I572"/>
    <hyperlink r:id="rId1137" ref="H573"/>
    <hyperlink r:id="rId1138" ref="I573"/>
    <hyperlink r:id="rId1139" ref="H574"/>
    <hyperlink r:id="rId1140" ref="I574"/>
    <hyperlink r:id="rId1141" ref="H575"/>
    <hyperlink r:id="rId1142" ref="I575"/>
    <hyperlink r:id="rId1143" ref="H576"/>
    <hyperlink r:id="rId1144" ref="I576"/>
    <hyperlink r:id="rId1145" ref="H577"/>
    <hyperlink r:id="rId1146" ref="I577"/>
    <hyperlink r:id="rId1147" ref="H578"/>
    <hyperlink r:id="rId1148" ref="I578"/>
    <hyperlink r:id="rId1149" ref="H579"/>
    <hyperlink r:id="rId1150" ref="I579"/>
    <hyperlink r:id="rId1151" ref="H580"/>
    <hyperlink r:id="rId1152" ref="I580"/>
    <hyperlink r:id="rId1153" ref="H581"/>
    <hyperlink r:id="rId1154" ref="I581"/>
    <hyperlink r:id="rId1155" ref="H582"/>
    <hyperlink r:id="rId1156" ref="I582"/>
    <hyperlink r:id="rId1157" ref="H583"/>
    <hyperlink r:id="rId1158" ref="I583"/>
    <hyperlink r:id="rId1159" ref="H584"/>
    <hyperlink r:id="rId1160" ref="I584"/>
    <hyperlink r:id="rId1161" ref="H585"/>
    <hyperlink r:id="rId1162" ref="I585"/>
    <hyperlink r:id="rId1163" ref="H586"/>
    <hyperlink r:id="rId1164" ref="I586"/>
    <hyperlink r:id="rId1165" ref="H587"/>
    <hyperlink r:id="rId1166" ref="I587"/>
    <hyperlink r:id="rId1167" ref="H588"/>
    <hyperlink r:id="rId1168" ref="I588"/>
    <hyperlink r:id="rId1169" ref="H589"/>
    <hyperlink r:id="rId1170" ref="I589"/>
    <hyperlink r:id="rId1171" ref="H590"/>
    <hyperlink r:id="rId1172" ref="I590"/>
    <hyperlink r:id="rId1173" ref="H591"/>
    <hyperlink r:id="rId1174" ref="I591"/>
    <hyperlink r:id="rId1175" ref="H592"/>
    <hyperlink r:id="rId1176" ref="I592"/>
    <hyperlink r:id="rId1177" ref="H593"/>
    <hyperlink r:id="rId1178" ref="I593"/>
    <hyperlink r:id="rId1179" ref="H594"/>
    <hyperlink r:id="rId1180" ref="I594"/>
    <hyperlink r:id="rId1181" ref="H595"/>
    <hyperlink r:id="rId1182" ref="I595"/>
    <hyperlink r:id="rId1183" ref="H596"/>
    <hyperlink r:id="rId1184" ref="I596"/>
    <hyperlink r:id="rId1185" ref="H597"/>
    <hyperlink r:id="rId1186" ref="I597"/>
    <hyperlink r:id="rId1187" ref="H598"/>
    <hyperlink r:id="rId1188" ref="I598"/>
    <hyperlink r:id="rId1189" ref="H599"/>
    <hyperlink r:id="rId1190" ref="I599"/>
    <hyperlink r:id="rId1191" ref="H600"/>
    <hyperlink r:id="rId1192" ref="I600"/>
    <hyperlink r:id="rId1193" ref="H601"/>
    <hyperlink r:id="rId1194" ref="I601"/>
    <hyperlink r:id="rId1195" ref="H602"/>
    <hyperlink r:id="rId1196" ref="I602"/>
    <hyperlink r:id="rId1197" ref="H603"/>
    <hyperlink r:id="rId1198" ref="I603"/>
    <hyperlink r:id="rId1199" ref="H604"/>
    <hyperlink r:id="rId1200" ref="I604"/>
    <hyperlink r:id="rId1201" ref="H605"/>
    <hyperlink r:id="rId1202" ref="I605"/>
    <hyperlink r:id="rId1203" ref="H606"/>
    <hyperlink r:id="rId1204" ref="I606"/>
    <hyperlink r:id="rId1205" ref="H607"/>
    <hyperlink r:id="rId1206" ref="I607"/>
    <hyperlink r:id="rId1207" ref="H608"/>
    <hyperlink r:id="rId1208" ref="I608"/>
    <hyperlink r:id="rId1209" ref="H609"/>
    <hyperlink r:id="rId1210" ref="I609"/>
    <hyperlink r:id="rId1211" ref="H610"/>
    <hyperlink r:id="rId1212" ref="I610"/>
    <hyperlink r:id="rId1213" ref="H611"/>
    <hyperlink r:id="rId1214" ref="I611"/>
    <hyperlink r:id="rId1215" ref="H612"/>
    <hyperlink r:id="rId1216" ref="I612"/>
    <hyperlink r:id="rId1217" ref="H613"/>
    <hyperlink r:id="rId1218" ref="I613"/>
    <hyperlink r:id="rId1219" ref="H614"/>
    <hyperlink r:id="rId1220" ref="I614"/>
    <hyperlink r:id="rId1221" ref="H615"/>
    <hyperlink r:id="rId1222" ref="I615"/>
    <hyperlink r:id="rId1223" ref="H616"/>
    <hyperlink r:id="rId1224" ref="I616"/>
    <hyperlink r:id="rId1225" ref="H617"/>
    <hyperlink r:id="rId1226" ref="I617"/>
    <hyperlink r:id="rId1227" ref="H618"/>
    <hyperlink r:id="rId1228" ref="I618"/>
    <hyperlink r:id="rId1229" ref="H619"/>
    <hyperlink r:id="rId1230" ref="I619"/>
    <hyperlink r:id="rId1231" ref="H620"/>
    <hyperlink r:id="rId1232" ref="I620"/>
    <hyperlink r:id="rId1233" ref="H621"/>
    <hyperlink r:id="rId1234" ref="I621"/>
    <hyperlink r:id="rId1235" ref="H622"/>
    <hyperlink r:id="rId1236" ref="I622"/>
    <hyperlink r:id="rId1237" ref="H623"/>
    <hyperlink r:id="rId1238" ref="I623"/>
    <hyperlink r:id="rId1239" ref="H624"/>
    <hyperlink r:id="rId1240" ref="I624"/>
    <hyperlink r:id="rId1241" ref="H625"/>
    <hyperlink r:id="rId1242" ref="I625"/>
    <hyperlink r:id="rId1243" ref="H626"/>
    <hyperlink r:id="rId1244" ref="I626"/>
    <hyperlink r:id="rId1245" ref="H627"/>
    <hyperlink r:id="rId1246" ref="I627"/>
    <hyperlink r:id="rId1247" ref="H628"/>
    <hyperlink r:id="rId1248" ref="I628"/>
    <hyperlink r:id="rId1249" ref="H629"/>
    <hyperlink r:id="rId1250" ref="I629"/>
    <hyperlink r:id="rId1251" ref="H630"/>
    <hyperlink r:id="rId1252" ref="I630"/>
    <hyperlink r:id="rId1253" ref="H631"/>
    <hyperlink r:id="rId1254" ref="I631"/>
    <hyperlink r:id="rId1255" ref="H632"/>
    <hyperlink r:id="rId1256" ref="I632"/>
    <hyperlink r:id="rId1257" ref="H633"/>
    <hyperlink r:id="rId1258" ref="I633"/>
    <hyperlink r:id="rId1259" ref="H634"/>
    <hyperlink r:id="rId1260" ref="I634"/>
    <hyperlink r:id="rId1261" ref="H635"/>
    <hyperlink r:id="rId1262" ref="I635"/>
    <hyperlink r:id="rId1263" ref="H636"/>
    <hyperlink r:id="rId1264" ref="I636"/>
    <hyperlink r:id="rId1265" ref="H637"/>
    <hyperlink r:id="rId1266" ref="I637"/>
    <hyperlink r:id="rId1267" ref="H638"/>
    <hyperlink r:id="rId1268" ref="I638"/>
    <hyperlink r:id="rId1269" ref="H639"/>
    <hyperlink r:id="rId1270" ref="I639"/>
    <hyperlink r:id="rId1271" ref="H640"/>
    <hyperlink r:id="rId1272" ref="I640"/>
    <hyperlink r:id="rId1273" ref="H641"/>
    <hyperlink r:id="rId1274" ref="I641"/>
    <hyperlink r:id="rId1275" ref="H642"/>
    <hyperlink r:id="rId1276" ref="I642"/>
    <hyperlink r:id="rId1277" ref="H643"/>
    <hyperlink r:id="rId1278" ref="I643"/>
    <hyperlink r:id="rId1279" ref="H644"/>
    <hyperlink r:id="rId1280" ref="I644"/>
    <hyperlink r:id="rId1281" ref="H645"/>
    <hyperlink r:id="rId1282" ref="I645"/>
    <hyperlink r:id="rId1283" ref="H646"/>
    <hyperlink r:id="rId1284" ref="I646"/>
    <hyperlink r:id="rId1285" ref="H647"/>
    <hyperlink r:id="rId1286" ref="I647"/>
    <hyperlink r:id="rId1287" ref="H648"/>
    <hyperlink r:id="rId1288" ref="I648"/>
    <hyperlink r:id="rId1289" ref="H649"/>
    <hyperlink r:id="rId1290" ref="I649"/>
    <hyperlink r:id="rId1291" ref="H650"/>
    <hyperlink r:id="rId1292" ref="I650"/>
    <hyperlink r:id="rId1293" ref="H651"/>
    <hyperlink r:id="rId1294" ref="I651"/>
    <hyperlink r:id="rId1295" ref="H652"/>
    <hyperlink r:id="rId1296" ref="I652"/>
    <hyperlink r:id="rId1297" ref="H653"/>
    <hyperlink r:id="rId1298" ref="I653"/>
    <hyperlink r:id="rId1299" ref="H654"/>
    <hyperlink r:id="rId1300" ref="I654"/>
    <hyperlink r:id="rId1301" ref="H655"/>
    <hyperlink r:id="rId1302" ref="I655"/>
    <hyperlink r:id="rId1303" ref="H656"/>
    <hyperlink r:id="rId1304" ref="I656"/>
    <hyperlink r:id="rId1305" ref="H657"/>
    <hyperlink r:id="rId1306" ref="I657"/>
    <hyperlink r:id="rId1307" ref="H658"/>
    <hyperlink r:id="rId1308" ref="I658"/>
    <hyperlink r:id="rId1309" ref="H659"/>
    <hyperlink r:id="rId1310" ref="I659"/>
    <hyperlink r:id="rId1311" ref="H660"/>
    <hyperlink r:id="rId1312" ref="I660"/>
    <hyperlink r:id="rId1313" ref="H661"/>
    <hyperlink r:id="rId1314" ref="I661"/>
    <hyperlink r:id="rId1315" ref="H662"/>
    <hyperlink r:id="rId1316" ref="I662"/>
    <hyperlink r:id="rId1317" ref="H663"/>
    <hyperlink r:id="rId1318" ref="I663"/>
    <hyperlink r:id="rId1319" ref="H664"/>
    <hyperlink r:id="rId1320" ref="I664"/>
    <hyperlink r:id="rId1321" ref="H665"/>
    <hyperlink r:id="rId1322" ref="I665"/>
    <hyperlink r:id="rId1323" ref="H666"/>
    <hyperlink r:id="rId1324" ref="I666"/>
    <hyperlink r:id="rId1325" ref="H667"/>
    <hyperlink r:id="rId1326" ref="I667"/>
    <hyperlink r:id="rId1327" ref="H668"/>
    <hyperlink r:id="rId1328" ref="I668"/>
    <hyperlink r:id="rId1329" ref="H669"/>
    <hyperlink r:id="rId1330" ref="I669"/>
    <hyperlink r:id="rId1331" ref="H670"/>
    <hyperlink r:id="rId1332" ref="I670"/>
    <hyperlink r:id="rId1333" ref="H671"/>
    <hyperlink r:id="rId1334" ref="I671"/>
    <hyperlink r:id="rId1335" ref="H672"/>
    <hyperlink r:id="rId1336" ref="I672"/>
    <hyperlink r:id="rId1337" ref="H673"/>
    <hyperlink r:id="rId1338" ref="I673"/>
    <hyperlink r:id="rId1339" ref="H674"/>
    <hyperlink r:id="rId1340" ref="I674"/>
    <hyperlink r:id="rId1341" ref="H675"/>
    <hyperlink r:id="rId1342" ref="I675"/>
    <hyperlink r:id="rId1343" ref="H676"/>
    <hyperlink r:id="rId1344" ref="I676"/>
    <hyperlink r:id="rId1345" ref="H677"/>
    <hyperlink r:id="rId1346" ref="I677"/>
    <hyperlink r:id="rId1347" ref="H678"/>
    <hyperlink r:id="rId1348" ref="I678"/>
    <hyperlink r:id="rId1349" ref="H680"/>
    <hyperlink r:id="rId1350" ref="I680"/>
    <hyperlink r:id="rId1351" ref="H681"/>
    <hyperlink r:id="rId1352" ref="I681"/>
    <hyperlink r:id="rId1353" ref="H682"/>
    <hyperlink r:id="rId1354" ref="I682"/>
    <hyperlink r:id="rId1355" ref="H683"/>
    <hyperlink r:id="rId1356" ref="I683"/>
    <hyperlink r:id="rId1357" ref="H684"/>
    <hyperlink r:id="rId1358" ref="I684"/>
    <hyperlink r:id="rId1359" ref="H685"/>
    <hyperlink r:id="rId1360" ref="I685"/>
    <hyperlink r:id="rId1361" ref="H686"/>
    <hyperlink r:id="rId1362" ref="I686"/>
    <hyperlink r:id="rId1363" ref="H687"/>
    <hyperlink r:id="rId1364" ref="I687"/>
    <hyperlink r:id="rId1365" ref="H688"/>
    <hyperlink r:id="rId1366" ref="I688"/>
    <hyperlink r:id="rId1367" ref="H689"/>
    <hyperlink r:id="rId1368" ref="I689"/>
    <hyperlink r:id="rId1369" ref="H690"/>
    <hyperlink r:id="rId1370" ref="I690"/>
    <hyperlink r:id="rId1371" ref="H691"/>
    <hyperlink r:id="rId1372" ref="I691"/>
    <hyperlink r:id="rId1373" ref="H692"/>
    <hyperlink r:id="rId1374" ref="I692"/>
    <hyperlink r:id="rId1375" ref="H693"/>
    <hyperlink r:id="rId1376" ref="I693"/>
    <hyperlink r:id="rId1377" ref="H694"/>
    <hyperlink r:id="rId1378" ref="I694"/>
    <hyperlink r:id="rId1379" ref="H695"/>
    <hyperlink r:id="rId1380" ref="I695"/>
    <hyperlink r:id="rId1381" ref="H696"/>
    <hyperlink r:id="rId1382" ref="I696"/>
    <hyperlink r:id="rId1383" ref="H697"/>
    <hyperlink r:id="rId1384" ref="I697"/>
    <hyperlink r:id="rId1385" ref="H698"/>
    <hyperlink r:id="rId1386" ref="I698"/>
    <hyperlink r:id="rId1387" ref="H699"/>
    <hyperlink r:id="rId1388" ref="I699"/>
    <hyperlink r:id="rId1389" ref="H700"/>
    <hyperlink r:id="rId1390" ref="I700"/>
    <hyperlink r:id="rId1391" ref="H701"/>
    <hyperlink r:id="rId1392" ref="I701"/>
    <hyperlink r:id="rId1393" ref="H702"/>
    <hyperlink r:id="rId1394" ref="I702"/>
    <hyperlink r:id="rId1395" ref="H703"/>
    <hyperlink r:id="rId1396" ref="I703"/>
    <hyperlink r:id="rId1397" ref="H704"/>
    <hyperlink r:id="rId1398" ref="I704"/>
    <hyperlink r:id="rId1399" ref="H705"/>
    <hyperlink r:id="rId1400" ref="I705"/>
    <hyperlink r:id="rId1401" ref="H706"/>
    <hyperlink r:id="rId1402" ref="I706"/>
    <hyperlink r:id="rId1403" ref="H707"/>
    <hyperlink r:id="rId1404" ref="I707"/>
    <hyperlink r:id="rId1405" ref="H708"/>
    <hyperlink r:id="rId1406" ref="I708"/>
    <hyperlink r:id="rId1407" ref="H709"/>
    <hyperlink r:id="rId1408" ref="I709"/>
    <hyperlink r:id="rId1409" ref="H710"/>
    <hyperlink r:id="rId1410" ref="I710"/>
    <hyperlink r:id="rId1411" ref="H711"/>
    <hyperlink r:id="rId1412" ref="I711"/>
    <hyperlink r:id="rId1413" ref="H712"/>
    <hyperlink r:id="rId1414" ref="I712"/>
    <hyperlink r:id="rId1415" ref="H713"/>
    <hyperlink r:id="rId1416" ref="I713"/>
    <hyperlink r:id="rId1417" ref="H714"/>
    <hyperlink r:id="rId1418" ref="I714"/>
    <hyperlink r:id="rId1419" ref="H715"/>
    <hyperlink r:id="rId1420" ref="I715"/>
    <hyperlink r:id="rId1421" ref="H716"/>
    <hyperlink r:id="rId1422" ref="I716"/>
    <hyperlink r:id="rId1423" ref="H717"/>
    <hyperlink r:id="rId1424" ref="I717"/>
    <hyperlink r:id="rId1425" ref="H718"/>
    <hyperlink r:id="rId1426" ref="I718"/>
    <hyperlink r:id="rId1427" ref="H719"/>
    <hyperlink r:id="rId1428" ref="I719"/>
    <hyperlink r:id="rId1429" ref="H720"/>
    <hyperlink r:id="rId1430" ref="I720"/>
    <hyperlink r:id="rId1431" ref="H721"/>
    <hyperlink r:id="rId1432" ref="I721"/>
    <hyperlink r:id="rId1433" ref="H722"/>
    <hyperlink r:id="rId1434" ref="I722"/>
    <hyperlink r:id="rId1435" ref="H723"/>
    <hyperlink r:id="rId1436" ref="I723"/>
    <hyperlink r:id="rId1437" ref="H724"/>
    <hyperlink r:id="rId1438" ref="I724"/>
    <hyperlink r:id="rId1439" ref="H725"/>
    <hyperlink r:id="rId1440" ref="I725"/>
    <hyperlink r:id="rId1441" ref="H726"/>
    <hyperlink r:id="rId1442" ref="I726"/>
    <hyperlink r:id="rId1443" ref="H727"/>
    <hyperlink r:id="rId1444" ref="I727"/>
    <hyperlink r:id="rId1445" ref="H728"/>
    <hyperlink r:id="rId1446" ref="I728"/>
    <hyperlink r:id="rId1447" ref="H729"/>
    <hyperlink r:id="rId1448" ref="I729"/>
    <hyperlink r:id="rId1449" ref="H730"/>
    <hyperlink r:id="rId1450" ref="I730"/>
    <hyperlink r:id="rId1451" ref="H731"/>
    <hyperlink r:id="rId1452" ref="I731"/>
    <hyperlink r:id="rId1453" ref="H732"/>
    <hyperlink r:id="rId1454" ref="I732"/>
    <hyperlink r:id="rId1455" ref="H733"/>
    <hyperlink r:id="rId1456" ref="I733"/>
    <hyperlink r:id="rId1457" ref="H734"/>
    <hyperlink r:id="rId1458" ref="I734"/>
    <hyperlink r:id="rId1459" ref="H735"/>
    <hyperlink r:id="rId1460" ref="I735"/>
    <hyperlink r:id="rId1461" ref="H736"/>
    <hyperlink r:id="rId1462" ref="I736"/>
    <hyperlink r:id="rId1463" ref="H737"/>
    <hyperlink r:id="rId1464" ref="I737"/>
    <hyperlink r:id="rId1465" ref="H738"/>
    <hyperlink r:id="rId1466" ref="I738"/>
    <hyperlink r:id="rId1467" ref="H739"/>
    <hyperlink r:id="rId1468" ref="I739"/>
    <hyperlink r:id="rId1469" ref="H740"/>
    <hyperlink r:id="rId1470" ref="I740"/>
    <hyperlink r:id="rId1471" ref="H741"/>
    <hyperlink r:id="rId1472" ref="I741"/>
    <hyperlink r:id="rId1473" ref="H742"/>
    <hyperlink r:id="rId1474" ref="I742"/>
    <hyperlink r:id="rId1475" ref="H743"/>
    <hyperlink r:id="rId1476" ref="I743"/>
    <hyperlink r:id="rId1477" ref="H744"/>
    <hyperlink r:id="rId1478" ref="I744"/>
    <hyperlink r:id="rId1479" ref="H745"/>
    <hyperlink r:id="rId1480" ref="I745"/>
    <hyperlink r:id="rId1481" ref="H746"/>
    <hyperlink r:id="rId1482" ref="I746"/>
    <hyperlink r:id="rId1483" ref="H747"/>
    <hyperlink r:id="rId1484" ref="I747"/>
    <hyperlink r:id="rId1485" ref="H748"/>
    <hyperlink r:id="rId1486" ref="I748"/>
    <hyperlink r:id="rId1487" ref="H749"/>
    <hyperlink r:id="rId1488" ref="I749"/>
    <hyperlink r:id="rId1489" ref="H750"/>
    <hyperlink r:id="rId1490" ref="I750"/>
    <hyperlink r:id="rId1491" ref="H751"/>
    <hyperlink r:id="rId1492" ref="I751"/>
    <hyperlink r:id="rId1493" ref="H752"/>
    <hyperlink r:id="rId1494" ref="I752"/>
    <hyperlink r:id="rId1495" ref="H753"/>
    <hyperlink r:id="rId1496" ref="I753"/>
    <hyperlink r:id="rId1497" ref="H754"/>
    <hyperlink r:id="rId1498" ref="I754"/>
    <hyperlink r:id="rId1499" ref="H755"/>
    <hyperlink r:id="rId1500" ref="I755"/>
    <hyperlink r:id="rId1501" ref="H756"/>
    <hyperlink r:id="rId1502" ref="I756"/>
    <hyperlink r:id="rId1503" ref="H757"/>
    <hyperlink r:id="rId1504" ref="I757"/>
    <hyperlink r:id="rId1505" ref="H758"/>
    <hyperlink r:id="rId1506" ref="I758"/>
    <hyperlink r:id="rId1507" ref="H759"/>
    <hyperlink r:id="rId1508" ref="I759"/>
    <hyperlink r:id="rId1509" ref="H760"/>
    <hyperlink r:id="rId1510" ref="I760"/>
    <hyperlink r:id="rId1511" ref="H761"/>
    <hyperlink r:id="rId1512" ref="I761"/>
    <hyperlink r:id="rId1513" ref="H762"/>
    <hyperlink r:id="rId1514" ref="I762"/>
    <hyperlink r:id="rId1515" ref="H763"/>
    <hyperlink r:id="rId1516" ref="I763"/>
    <hyperlink r:id="rId1517" ref="H764"/>
    <hyperlink r:id="rId1518" ref="I764"/>
    <hyperlink r:id="rId1519" ref="H765"/>
    <hyperlink r:id="rId1520" ref="I765"/>
    <hyperlink r:id="rId1521" ref="H766"/>
    <hyperlink r:id="rId1522" ref="I766"/>
    <hyperlink r:id="rId1523" ref="H767"/>
    <hyperlink r:id="rId1524" ref="I767"/>
    <hyperlink r:id="rId1525" ref="H768"/>
    <hyperlink r:id="rId1526" ref="I768"/>
    <hyperlink r:id="rId1527" ref="H769"/>
    <hyperlink r:id="rId1528" ref="I769"/>
    <hyperlink r:id="rId1529" ref="H770"/>
    <hyperlink r:id="rId1530" ref="I770"/>
    <hyperlink r:id="rId1531" ref="H771"/>
    <hyperlink r:id="rId1532" ref="I771"/>
    <hyperlink r:id="rId1533" ref="H772"/>
    <hyperlink r:id="rId1534" ref="I772"/>
    <hyperlink r:id="rId1535" ref="H773"/>
    <hyperlink r:id="rId1536" ref="I773"/>
    <hyperlink r:id="rId1537" ref="H774"/>
    <hyperlink r:id="rId1538" ref="I774"/>
    <hyperlink r:id="rId1539" ref="H775"/>
    <hyperlink r:id="rId1540" ref="I775"/>
    <hyperlink r:id="rId1541" ref="H776"/>
    <hyperlink r:id="rId1542" ref="I776"/>
    <hyperlink r:id="rId1543" ref="H777"/>
    <hyperlink r:id="rId1544" ref="I777"/>
    <hyperlink r:id="rId1545" ref="H778"/>
    <hyperlink r:id="rId1546" ref="I778"/>
    <hyperlink r:id="rId1547" ref="H779"/>
    <hyperlink r:id="rId1548" ref="I779"/>
    <hyperlink r:id="rId1549" ref="H780"/>
    <hyperlink r:id="rId1550" ref="I780"/>
    <hyperlink r:id="rId1551" ref="H781"/>
    <hyperlink r:id="rId1552" ref="I781"/>
    <hyperlink r:id="rId1553" ref="H782"/>
    <hyperlink r:id="rId1554" ref="I782"/>
    <hyperlink r:id="rId1555" ref="H783"/>
    <hyperlink r:id="rId1556" ref="I783"/>
    <hyperlink r:id="rId1557" ref="H784"/>
    <hyperlink r:id="rId1558" ref="I784"/>
    <hyperlink r:id="rId1559" ref="H785"/>
    <hyperlink r:id="rId1560" ref="I785"/>
    <hyperlink r:id="rId1561" ref="H786"/>
    <hyperlink r:id="rId1562" ref="I786"/>
    <hyperlink r:id="rId1563" ref="H787"/>
    <hyperlink r:id="rId1564" ref="I787"/>
    <hyperlink r:id="rId1565" ref="H788"/>
    <hyperlink r:id="rId1566" ref="I788"/>
    <hyperlink r:id="rId1567" ref="H789"/>
    <hyperlink r:id="rId1568" ref="I789"/>
    <hyperlink r:id="rId1569" ref="H790"/>
    <hyperlink r:id="rId1570" ref="I790"/>
    <hyperlink r:id="rId1571" ref="H791"/>
    <hyperlink r:id="rId1572" ref="I791"/>
    <hyperlink r:id="rId1573" ref="H792"/>
    <hyperlink r:id="rId1574" ref="I792"/>
    <hyperlink r:id="rId1575" ref="H793"/>
    <hyperlink r:id="rId1576" ref="I793"/>
    <hyperlink r:id="rId1577" ref="H794"/>
    <hyperlink r:id="rId1578" ref="I794"/>
    <hyperlink r:id="rId1579" ref="H795"/>
    <hyperlink r:id="rId1580" ref="I795"/>
    <hyperlink r:id="rId1581" ref="H796"/>
    <hyperlink r:id="rId1582" ref="I796"/>
    <hyperlink r:id="rId1583" ref="H797"/>
    <hyperlink r:id="rId1584" ref="I797"/>
    <hyperlink r:id="rId1585" ref="H798"/>
    <hyperlink r:id="rId1586" ref="I798"/>
    <hyperlink r:id="rId1587" ref="H799"/>
    <hyperlink r:id="rId1588" ref="I799"/>
    <hyperlink r:id="rId1589" ref="H800"/>
    <hyperlink r:id="rId1590" ref="I800"/>
    <hyperlink r:id="rId1591" ref="H801"/>
    <hyperlink r:id="rId1592" ref="I801"/>
    <hyperlink r:id="rId1593" ref="H802"/>
    <hyperlink r:id="rId1594" ref="I802"/>
    <hyperlink r:id="rId1595" ref="H803"/>
    <hyperlink r:id="rId1596" ref="I803"/>
    <hyperlink r:id="rId1597" ref="H804"/>
    <hyperlink r:id="rId1598" ref="I804"/>
    <hyperlink r:id="rId1599" ref="H805"/>
    <hyperlink r:id="rId1600" ref="I805"/>
    <hyperlink r:id="rId1601" ref="H806"/>
    <hyperlink r:id="rId1602" ref="I806"/>
    <hyperlink r:id="rId1603" ref="H807"/>
    <hyperlink r:id="rId1604" ref="I807"/>
    <hyperlink r:id="rId1605" ref="H808"/>
    <hyperlink r:id="rId1606" ref="I808"/>
    <hyperlink r:id="rId1607" ref="H809"/>
    <hyperlink r:id="rId1608" ref="I809"/>
    <hyperlink r:id="rId1609" ref="H810"/>
    <hyperlink r:id="rId1610" ref="I810"/>
    <hyperlink r:id="rId1611" ref="H811"/>
    <hyperlink r:id="rId1612" ref="I811"/>
    <hyperlink r:id="rId1613" ref="H812"/>
    <hyperlink r:id="rId1614" ref="I812"/>
    <hyperlink r:id="rId1615" ref="H813"/>
    <hyperlink r:id="rId1616" ref="I813"/>
    <hyperlink r:id="rId1617" ref="H814"/>
    <hyperlink r:id="rId1618" ref="I814"/>
    <hyperlink r:id="rId1619" ref="H815"/>
    <hyperlink r:id="rId1620" ref="I815"/>
    <hyperlink r:id="rId1621" ref="H816"/>
    <hyperlink r:id="rId1622" ref="I816"/>
    <hyperlink r:id="rId1623" ref="H817"/>
    <hyperlink r:id="rId1624" ref="I817"/>
    <hyperlink r:id="rId1625" ref="H818"/>
    <hyperlink r:id="rId1626" ref="I818"/>
    <hyperlink r:id="rId1627" ref="H819"/>
    <hyperlink r:id="rId1628" ref="I819"/>
    <hyperlink r:id="rId1629" ref="H820"/>
    <hyperlink r:id="rId1630" ref="I820"/>
    <hyperlink r:id="rId1631" ref="H821"/>
    <hyperlink r:id="rId1632" ref="I821"/>
    <hyperlink r:id="rId1633" ref="H822"/>
    <hyperlink r:id="rId1634" ref="I822"/>
    <hyperlink r:id="rId1635" ref="H823"/>
    <hyperlink r:id="rId1636" ref="I823"/>
    <hyperlink r:id="rId1637" ref="H824"/>
    <hyperlink r:id="rId1638" ref="I824"/>
    <hyperlink r:id="rId1639" ref="H825"/>
    <hyperlink r:id="rId1640" ref="I825"/>
    <hyperlink r:id="rId1641" ref="H826"/>
    <hyperlink r:id="rId1642" ref="I826"/>
    <hyperlink r:id="rId1643" ref="H827"/>
    <hyperlink r:id="rId1644" ref="I827"/>
    <hyperlink r:id="rId1645" ref="H828"/>
    <hyperlink r:id="rId1646" ref="I828"/>
    <hyperlink r:id="rId1647" ref="H829"/>
    <hyperlink r:id="rId1648" ref="I829"/>
    <hyperlink r:id="rId1649" ref="H830"/>
    <hyperlink r:id="rId1650" ref="I830"/>
    <hyperlink r:id="rId1651" ref="H831"/>
    <hyperlink r:id="rId1652" ref="I831"/>
    <hyperlink r:id="rId1653" ref="H832"/>
    <hyperlink r:id="rId1654" ref="I832"/>
    <hyperlink r:id="rId1655" ref="H833"/>
    <hyperlink r:id="rId1656" ref="I833"/>
    <hyperlink r:id="rId1657" ref="H834"/>
    <hyperlink r:id="rId1658" ref="I834"/>
    <hyperlink r:id="rId1659" ref="H835"/>
    <hyperlink r:id="rId1660" ref="I835"/>
    <hyperlink r:id="rId1661" ref="H836"/>
    <hyperlink r:id="rId1662" ref="I836"/>
    <hyperlink r:id="rId1663" ref="H837"/>
    <hyperlink r:id="rId1664" ref="I837"/>
    <hyperlink r:id="rId1665" ref="H838"/>
    <hyperlink r:id="rId1666" ref="I838"/>
    <hyperlink r:id="rId1667" ref="H839"/>
    <hyperlink r:id="rId1668" ref="I839"/>
    <hyperlink r:id="rId1669" ref="H840"/>
    <hyperlink r:id="rId1670" ref="I840"/>
    <hyperlink r:id="rId1671" ref="H841"/>
    <hyperlink r:id="rId1672" ref="I841"/>
    <hyperlink r:id="rId1673" ref="H842"/>
    <hyperlink r:id="rId1674" ref="I842"/>
    <hyperlink r:id="rId1675" ref="H843"/>
    <hyperlink r:id="rId1676" ref="I843"/>
    <hyperlink r:id="rId1677" ref="H844"/>
    <hyperlink r:id="rId1678" ref="I844"/>
    <hyperlink r:id="rId1679" ref="H845"/>
    <hyperlink r:id="rId1680" ref="I845"/>
    <hyperlink r:id="rId1681" ref="H846"/>
    <hyperlink r:id="rId1682" ref="I846"/>
    <hyperlink r:id="rId1683" ref="H847"/>
    <hyperlink r:id="rId1684" ref="I847"/>
    <hyperlink r:id="rId1685" ref="H848"/>
    <hyperlink r:id="rId1686" ref="I848"/>
    <hyperlink r:id="rId1687" ref="H849"/>
    <hyperlink r:id="rId1688" ref="I849"/>
    <hyperlink r:id="rId1689" ref="H850"/>
    <hyperlink r:id="rId1690" ref="I850"/>
    <hyperlink r:id="rId1691" ref="H851"/>
    <hyperlink r:id="rId1692" ref="I851"/>
    <hyperlink r:id="rId1693" ref="H852"/>
    <hyperlink r:id="rId1694" ref="I852"/>
    <hyperlink r:id="rId1695" ref="H853"/>
    <hyperlink r:id="rId1696" ref="I853"/>
    <hyperlink r:id="rId1697" ref="H854"/>
    <hyperlink r:id="rId1698" ref="I854"/>
    <hyperlink r:id="rId1699" ref="H855"/>
    <hyperlink r:id="rId1700" ref="I855"/>
    <hyperlink r:id="rId1701" ref="H856"/>
    <hyperlink r:id="rId1702" ref="I856"/>
    <hyperlink r:id="rId1703" ref="H857"/>
    <hyperlink r:id="rId1704" ref="I857"/>
    <hyperlink r:id="rId1705" ref="H858"/>
    <hyperlink r:id="rId1706" ref="I858"/>
    <hyperlink r:id="rId1707" ref="H859"/>
    <hyperlink r:id="rId1708" ref="I859"/>
    <hyperlink r:id="rId1709" ref="H861"/>
    <hyperlink r:id="rId1710" ref="I861"/>
    <hyperlink r:id="rId1711" ref="H862"/>
    <hyperlink r:id="rId1712" ref="I862"/>
    <hyperlink r:id="rId1713" ref="H863"/>
    <hyperlink r:id="rId1714" ref="I863"/>
    <hyperlink r:id="rId1715" ref="H864"/>
    <hyperlink r:id="rId1716" ref="I864"/>
    <hyperlink r:id="rId1717" ref="H865"/>
    <hyperlink r:id="rId1718" ref="I865"/>
    <hyperlink r:id="rId1719" ref="H866"/>
    <hyperlink r:id="rId1720" ref="I866"/>
    <hyperlink r:id="rId1721" ref="H867"/>
    <hyperlink r:id="rId1722" ref="I867"/>
    <hyperlink r:id="rId1723" ref="H868"/>
    <hyperlink r:id="rId1724" ref="I868"/>
    <hyperlink r:id="rId1725" ref="H869"/>
    <hyperlink r:id="rId1726" ref="I869"/>
    <hyperlink r:id="rId1727" ref="H870"/>
    <hyperlink r:id="rId1728" ref="I870"/>
    <hyperlink r:id="rId1729" ref="H871"/>
    <hyperlink r:id="rId1730" ref="I871"/>
    <hyperlink r:id="rId1731" ref="H872"/>
    <hyperlink r:id="rId1732" ref="I872"/>
    <hyperlink r:id="rId1733" ref="H873"/>
    <hyperlink r:id="rId1734" ref="I873"/>
    <hyperlink r:id="rId1735" ref="H874"/>
    <hyperlink r:id="rId1736" ref="I874"/>
    <hyperlink r:id="rId1737" ref="H875"/>
    <hyperlink r:id="rId1738" ref="I875"/>
    <hyperlink r:id="rId1739" ref="H876"/>
    <hyperlink r:id="rId1740" ref="I876"/>
    <hyperlink r:id="rId1741" ref="H877"/>
    <hyperlink r:id="rId1742" ref="I877"/>
    <hyperlink r:id="rId1743" ref="H878"/>
    <hyperlink r:id="rId1744" ref="I878"/>
    <hyperlink r:id="rId1745" ref="H879"/>
    <hyperlink r:id="rId1746" ref="I879"/>
    <hyperlink r:id="rId1747" ref="H880"/>
    <hyperlink r:id="rId1748" ref="I880"/>
    <hyperlink r:id="rId1749" ref="H881"/>
    <hyperlink r:id="rId1750" ref="I881"/>
    <hyperlink r:id="rId1751" ref="H882"/>
    <hyperlink r:id="rId1752" ref="I882"/>
    <hyperlink r:id="rId1753" ref="H883"/>
    <hyperlink r:id="rId1754" ref="I883"/>
    <hyperlink r:id="rId1755" ref="H884"/>
    <hyperlink r:id="rId1756" ref="I884"/>
    <hyperlink r:id="rId1757" ref="H885"/>
    <hyperlink r:id="rId1758" ref="I885"/>
    <hyperlink r:id="rId1759" ref="H886"/>
    <hyperlink r:id="rId1760" ref="I886"/>
    <hyperlink r:id="rId1761" ref="H887"/>
    <hyperlink r:id="rId1762" ref="I887"/>
    <hyperlink r:id="rId1763" ref="H888"/>
    <hyperlink r:id="rId1764" ref="I888"/>
    <hyperlink r:id="rId1765" ref="H889"/>
    <hyperlink r:id="rId1766" ref="I889"/>
    <hyperlink r:id="rId1767" ref="H890"/>
    <hyperlink r:id="rId1768" ref="I890"/>
    <hyperlink r:id="rId1769" ref="H891"/>
    <hyperlink r:id="rId1770" ref="I891"/>
    <hyperlink r:id="rId1771" ref="H892"/>
    <hyperlink r:id="rId1772" ref="I892"/>
    <hyperlink r:id="rId1773" ref="H893"/>
    <hyperlink r:id="rId1774" ref="I893"/>
    <hyperlink r:id="rId1775" ref="H894"/>
    <hyperlink r:id="rId1776" ref="I894"/>
    <hyperlink r:id="rId1777" ref="H895"/>
    <hyperlink r:id="rId1778" ref="I895"/>
    <hyperlink r:id="rId1779" ref="H896"/>
    <hyperlink r:id="rId1780" ref="I896"/>
    <hyperlink r:id="rId1781" ref="H897"/>
    <hyperlink r:id="rId1782" ref="I897"/>
    <hyperlink r:id="rId1783" ref="H898"/>
    <hyperlink r:id="rId1784" ref="I898"/>
    <hyperlink r:id="rId1785" ref="H899"/>
    <hyperlink r:id="rId1786" ref="I899"/>
    <hyperlink r:id="rId1787" ref="H900"/>
    <hyperlink r:id="rId1788" ref="I900"/>
    <hyperlink r:id="rId1789" ref="H901"/>
    <hyperlink r:id="rId1790" ref="I901"/>
    <hyperlink r:id="rId1791" ref="H902"/>
    <hyperlink r:id="rId1792" ref="I902"/>
    <hyperlink r:id="rId1793" ref="H903"/>
    <hyperlink r:id="rId1794" ref="I903"/>
    <hyperlink r:id="rId1795" ref="H904"/>
    <hyperlink r:id="rId1796" ref="I904"/>
    <hyperlink r:id="rId1797" ref="H905"/>
    <hyperlink r:id="rId1798" ref="I905"/>
    <hyperlink r:id="rId1799" ref="H906"/>
    <hyperlink r:id="rId1800" ref="I906"/>
    <hyperlink r:id="rId1801" ref="H907"/>
    <hyperlink r:id="rId1802" ref="I907"/>
    <hyperlink r:id="rId1803" ref="H908"/>
    <hyperlink r:id="rId1804" ref="I908"/>
    <hyperlink r:id="rId1805" ref="H909"/>
    <hyperlink r:id="rId1806" ref="I909"/>
    <hyperlink r:id="rId1807" ref="H910"/>
    <hyperlink r:id="rId1808" ref="I910"/>
    <hyperlink r:id="rId1809" ref="H911"/>
    <hyperlink r:id="rId1810" ref="I911"/>
    <hyperlink r:id="rId1811" ref="H912"/>
    <hyperlink r:id="rId1812" ref="I912"/>
    <hyperlink r:id="rId1813" ref="H913"/>
    <hyperlink r:id="rId1814" ref="I913"/>
    <hyperlink r:id="rId1815" ref="H914"/>
    <hyperlink r:id="rId1816" ref="I914"/>
    <hyperlink r:id="rId1817" ref="H915"/>
    <hyperlink r:id="rId1818" ref="I915"/>
    <hyperlink r:id="rId1819" ref="H916"/>
    <hyperlink r:id="rId1820" ref="I916"/>
    <hyperlink r:id="rId1821" ref="H917"/>
    <hyperlink r:id="rId1822" ref="I917"/>
    <hyperlink r:id="rId1823" ref="H918"/>
    <hyperlink r:id="rId1824" ref="I918"/>
    <hyperlink r:id="rId1825" ref="H919"/>
    <hyperlink r:id="rId1826" ref="I919"/>
    <hyperlink r:id="rId1827" ref="H920"/>
    <hyperlink r:id="rId1828" ref="I920"/>
    <hyperlink r:id="rId1829" ref="H921"/>
    <hyperlink r:id="rId1830" ref="I921"/>
    <hyperlink r:id="rId1831" ref="H922"/>
    <hyperlink r:id="rId1832" ref="I922"/>
    <hyperlink r:id="rId1833" ref="H923"/>
    <hyperlink r:id="rId1834" ref="I923"/>
    <hyperlink r:id="rId1835" ref="H924"/>
    <hyperlink r:id="rId1836" ref="I924"/>
    <hyperlink r:id="rId1837" ref="H925"/>
    <hyperlink r:id="rId1838" ref="I925"/>
    <hyperlink r:id="rId1839" ref="H926"/>
    <hyperlink r:id="rId1840" ref="I926"/>
    <hyperlink r:id="rId1841" ref="H927"/>
    <hyperlink r:id="rId1842" ref="I927"/>
    <hyperlink r:id="rId1843" ref="H928"/>
    <hyperlink r:id="rId1844" ref="I928"/>
    <hyperlink r:id="rId1845" ref="H929"/>
    <hyperlink r:id="rId1846" ref="I929"/>
    <hyperlink r:id="rId1847" ref="H930"/>
    <hyperlink r:id="rId1848" ref="I930"/>
    <hyperlink r:id="rId1849" ref="H931"/>
    <hyperlink r:id="rId1850" ref="I931"/>
    <hyperlink r:id="rId1851" ref="H932"/>
    <hyperlink r:id="rId1852" ref="I932"/>
    <hyperlink r:id="rId1853" ref="H933"/>
    <hyperlink r:id="rId1854" ref="I933"/>
    <hyperlink r:id="rId1855" ref="H934"/>
    <hyperlink r:id="rId1856" ref="I934"/>
    <hyperlink r:id="rId1857" ref="H935"/>
    <hyperlink r:id="rId1858" ref="I935"/>
    <hyperlink r:id="rId1859" ref="H936"/>
    <hyperlink r:id="rId1860" ref="I936"/>
    <hyperlink r:id="rId1861" ref="H937"/>
    <hyperlink r:id="rId1862" ref="I937"/>
    <hyperlink r:id="rId1863" ref="H938"/>
    <hyperlink r:id="rId1864" ref="I938"/>
    <hyperlink r:id="rId1865" ref="H939"/>
    <hyperlink r:id="rId1866" ref="I939"/>
    <hyperlink r:id="rId1867" ref="H940"/>
    <hyperlink r:id="rId1868" ref="I940"/>
    <hyperlink r:id="rId1869" ref="H941"/>
    <hyperlink r:id="rId1870" ref="I941"/>
    <hyperlink r:id="rId1871" ref="H942"/>
    <hyperlink r:id="rId1872" ref="I942"/>
    <hyperlink r:id="rId1873" ref="H943"/>
    <hyperlink r:id="rId1874" ref="I943"/>
    <hyperlink r:id="rId1875" ref="H944"/>
    <hyperlink r:id="rId1876" ref="I944"/>
    <hyperlink r:id="rId1877" ref="H945"/>
    <hyperlink r:id="rId1878" ref="I945"/>
    <hyperlink r:id="rId1879" ref="H946"/>
    <hyperlink r:id="rId1880" ref="I946"/>
    <hyperlink r:id="rId1881" ref="H947"/>
    <hyperlink r:id="rId1882" ref="I947"/>
    <hyperlink r:id="rId1883" ref="H948"/>
    <hyperlink r:id="rId1884" ref="I948"/>
    <hyperlink r:id="rId1885" ref="H949"/>
    <hyperlink r:id="rId1886" ref="I949"/>
    <hyperlink r:id="rId1887" ref="H950"/>
    <hyperlink r:id="rId1888" ref="I950"/>
    <hyperlink r:id="rId1889" ref="H951"/>
    <hyperlink r:id="rId1890" ref="I951"/>
    <hyperlink r:id="rId1891" ref="H952"/>
    <hyperlink r:id="rId1892" ref="I952"/>
    <hyperlink r:id="rId1893" ref="H953"/>
    <hyperlink r:id="rId1894" ref="I953"/>
    <hyperlink r:id="rId1895" ref="H954"/>
    <hyperlink r:id="rId1896" ref="I954"/>
    <hyperlink r:id="rId1897" ref="H955"/>
    <hyperlink r:id="rId1898" ref="I955"/>
    <hyperlink r:id="rId1899" ref="H956"/>
    <hyperlink r:id="rId1900" ref="I956"/>
    <hyperlink r:id="rId1901" ref="H957"/>
    <hyperlink r:id="rId1902" ref="I957"/>
    <hyperlink r:id="rId1903" ref="H958"/>
    <hyperlink r:id="rId1904" ref="I958"/>
    <hyperlink r:id="rId1905" ref="H959"/>
    <hyperlink r:id="rId1906" ref="I959"/>
    <hyperlink r:id="rId1907" ref="H960"/>
    <hyperlink r:id="rId1908" ref="I960"/>
    <hyperlink r:id="rId1909" ref="H961"/>
    <hyperlink r:id="rId1910" ref="I961"/>
    <hyperlink r:id="rId1911" ref="H962"/>
    <hyperlink r:id="rId1912" ref="I962"/>
    <hyperlink r:id="rId1913" ref="H963"/>
    <hyperlink r:id="rId1914" ref="I963"/>
    <hyperlink r:id="rId1915" ref="H964"/>
    <hyperlink r:id="rId1916" ref="I964"/>
    <hyperlink r:id="rId1917" ref="H965"/>
    <hyperlink r:id="rId1918" ref="I965"/>
    <hyperlink r:id="rId1919" ref="H966"/>
    <hyperlink r:id="rId1920" ref="I966"/>
    <hyperlink r:id="rId1921" ref="H967"/>
    <hyperlink r:id="rId1922" ref="I967"/>
    <hyperlink r:id="rId1923" ref="H968"/>
    <hyperlink r:id="rId1924" ref="I968"/>
    <hyperlink r:id="rId1925" ref="H969"/>
    <hyperlink r:id="rId1926" ref="I969"/>
    <hyperlink r:id="rId1927" ref="H970"/>
    <hyperlink r:id="rId1928" ref="I970"/>
    <hyperlink r:id="rId1929" ref="H971"/>
    <hyperlink r:id="rId1930" ref="I971"/>
    <hyperlink r:id="rId1931" ref="H972"/>
    <hyperlink r:id="rId1932" ref="I972"/>
    <hyperlink r:id="rId1933" ref="H973"/>
    <hyperlink r:id="rId1934" ref="I973"/>
    <hyperlink r:id="rId1935" ref="H974"/>
    <hyperlink r:id="rId1936" ref="I974"/>
    <hyperlink r:id="rId1937" ref="H975"/>
    <hyperlink r:id="rId1938" ref="I975"/>
    <hyperlink r:id="rId1939" ref="H976"/>
    <hyperlink r:id="rId1940" ref="I976"/>
    <hyperlink r:id="rId1941" ref="H977"/>
    <hyperlink r:id="rId1942" ref="I977"/>
    <hyperlink r:id="rId1943" ref="H978"/>
    <hyperlink r:id="rId1944" ref="I978"/>
    <hyperlink r:id="rId1945" ref="H979"/>
    <hyperlink r:id="rId1946" ref="I979"/>
    <hyperlink r:id="rId1947" ref="H980"/>
    <hyperlink r:id="rId1948" ref="I980"/>
    <hyperlink r:id="rId1949" ref="H981"/>
    <hyperlink r:id="rId1950" ref="I981"/>
    <hyperlink r:id="rId1951" ref="H982"/>
    <hyperlink r:id="rId1952" ref="I982"/>
    <hyperlink r:id="rId1953" ref="H983"/>
    <hyperlink r:id="rId1954" ref="I983"/>
    <hyperlink r:id="rId1955" ref="H984"/>
    <hyperlink r:id="rId1956" ref="I984"/>
    <hyperlink r:id="rId1957" ref="H985"/>
    <hyperlink r:id="rId1958" ref="I985"/>
    <hyperlink r:id="rId1959" ref="H986"/>
    <hyperlink r:id="rId1960" ref="I986"/>
    <hyperlink r:id="rId1961" ref="H988"/>
    <hyperlink r:id="rId1962" ref="I988"/>
    <hyperlink r:id="rId1963" ref="H989"/>
    <hyperlink r:id="rId1964" ref="I989"/>
    <hyperlink r:id="rId1965" ref="H990"/>
    <hyperlink r:id="rId1966" ref="I990"/>
    <hyperlink r:id="rId1967" ref="H991"/>
    <hyperlink r:id="rId1968" ref="I991"/>
    <hyperlink r:id="rId1969" ref="H992"/>
    <hyperlink r:id="rId1970" ref="I992"/>
    <hyperlink r:id="rId1971" ref="H993"/>
    <hyperlink r:id="rId1972" ref="I993"/>
    <hyperlink r:id="rId1973" ref="H994"/>
    <hyperlink r:id="rId1974" ref="I994"/>
    <hyperlink r:id="rId1975" ref="H995"/>
    <hyperlink r:id="rId1976" ref="I995"/>
    <hyperlink r:id="rId1977" ref="H996"/>
    <hyperlink r:id="rId1978" ref="I996"/>
    <hyperlink r:id="rId1979" ref="H997"/>
    <hyperlink r:id="rId1980" ref="I997"/>
    <hyperlink r:id="rId1981" ref="H998"/>
    <hyperlink r:id="rId1982" ref="I998"/>
    <hyperlink r:id="rId1983" ref="H999"/>
    <hyperlink r:id="rId1984" ref="I999"/>
    <hyperlink r:id="rId1985" ref="H1000"/>
    <hyperlink r:id="rId1986" ref="I1000"/>
    <hyperlink r:id="rId1987" ref="H1001"/>
    <hyperlink r:id="rId1988" ref="I1001"/>
    <hyperlink r:id="rId1989" ref="H1002"/>
    <hyperlink r:id="rId1990" ref="I1002"/>
    <hyperlink r:id="rId1991" ref="H1003"/>
    <hyperlink r:id="rId1992" ref="I1003"/>
    <hyperlink r:id="rId1993" ref="H1004"/>
    <hyperlink r:id="rId1994" ref="I1004"/>
    <hyperlink r:id="rId1995" ref="H1005"/>
    <hyperlink r:id="rId1996" ref="I1005"/>
    <hyperlink r:id="rId1997" ref="H1006"/>
    <hyperlink r:id="rId1998" ref="I1006"/>
    <hyperlink r:id="rId1999" ref="H1007"/>
    <hyperlink r:id="rId2000" ref="I1007"/>
    <hyperlink r:id="rId2001" ref="H1008"/>
    <hyperlink r:id="rId2002" ref="I1008"/>
    <hyperlink r:id="rId2003" ref="H1009"/>
    <hyperlink r:id="rId2004" ref="I1009"/>
    <hyperlink r:id="rId2005" ref="H1010"/>
    <hyperlink r:id="rId2006" ref="I1010"/>
    <hyperlink r:id="rId2007" ref="H1011"/>
    <hyperlink r:id="rId2008" ref="I1011"/>
    <hyperlink r:id="rId2009" ref="H1012"/>
    <hyperlink r:id="rId2010" ref="I1012"/>
    <hyperlink r:id="rId2011" ref="H1013"/>
    <hyperlink r:id="rId2012" ref="I1013"/>
    <hyperlink r:id="rId2013" ref="H1014"/>
    <hyperlink r:id="rId2014" ref="I1014"/>
    <hyperlink r:id="rId2015" ref="H1015"/>
    <hyperlink r:id="rId2016" ref="I1015"/>
    <hyperlink r:id="rId2017" ref="H1016"/>
    <hyperlink r:id="rId2018" ref="I1016"/>
    <hyperlink r:id="rId2019" ref="H1017"/>
    <hyperlink r:id="rId2020" ref="I1017"/>
    <hyperlink r:id="rId2021" ref="H1018"/>
    <hyperlink r:id="rId2022" ref="I1018"/>
    <hyperlink r:id="rId2023" ref="H1019"/>
    <hyperlink r:id="rId2024" ref="I1019"/>
    <hyperlink r:id="rId2025" ref="H1020"/>
    <hyperlink r:id="rId2026" ref="I1020"/>
    <hyperlink r:id="rId2027" ref="H1021"/>
    <hyperlink r:id="rId2028" ref="I1021"/>
    <hyperlink r:id="rId2029" ref="H1022"/>
    <hyperlink r:id="rId2030" ref="I1022"/>
    <hyperlink r:id="rId2031" ref="H1023"/>
    <hyperlink r:id="rId2032" ref="I1023"/>
    <hyperlink r:id="rId2033" ref="H1024"/>
    <hyperlink r:id="rId2034" ref="I1024"/>
    <hyperlink r:id="rId2035" ref="H1025"/>
    <hyperlink r:id="rId2036" ref="I1025"/>
    <hyperlink r:id="rId2037" ref="H1026"/>
    <hyperlink r:id="rId2038" ref="I1026"/>
    <hyperlink r:id="rId2039" ref="H1027"/>
    <hyperlink r:id="rId2040" ref="I1027"/>
    <hyperlink r:id="rId2041" ref="H1028"/>
    <hyperlink r:id="rId2042" ref="I1028"/>
    <hyperlink r:id="rId2043" ref="H1029"/>
    <hyperlink r:id="rId2044" ref="I1029"/>
    <hyperlink r:id="rId2045" ref="H1030"/>
    <hyperlink r:id="rId2046" ref="I1030"/>
    <hyperlink r:id="rId2047" ref="H1031"/>
    <hyperlink r:id="rId2048" ref="I1031"/>
    <hyperlink r:id="rId2049" ref="H1032"/>
    <hyperlink r:id="rId2050" ref="I1032"/>
    <hyperlink r:id="rId2051" ref="H1033"/>
    <hyperlink r:id="rId2052" ref="I1033"/>
    <hyperlink r:id="rId2053" ref="H1034"/>
    <hyperlink r:id="rId2054" ref="I1034"/>
    <hyperlink r:id="rId2055" ref="H1035"/>
    <hyperlink r:id="rId2056" ref="I1035"/>
    <hyperlink r:id="rId2057" ref="H1036"/>
    <hyperlink r:id="rId2058" ref="I1036"/>
    <hyperlink r:id="rId2059" ref="H1037"/>
    <hyperlink r:id="rId2060" ref="I1037"/>
    <hyperlink r:id="rId2061" ref="H1038"/>
    <hyperlink r:id="rId2062" ref="I1038"/>
    <hyperlink r:id="rId2063" ref="H1039"/>
    <hyperlink r:id="rId2064" ref="I1039"/>
    <hyperlink r:id="rId2065" ref="H1040"/>
    <hyperlink r:id="rId2066" ref="I1040"/>
    <hyperlink r:id="rId2067" ref="H1041"/>
    <hyperlink r:id="rId2068" ref="I1041"/>
    <hyperlink r:id="rId2069" ref="H1042"/>
    <hyperlink r:id="rId2070" ref="I1042"/>
    <hyperlink r:id="rId2071" ref="H1043"/>
    <hyperlink r:id="rId2072" ref="I1043"/>
    <hyperlink r:id="rId2073" ref="H1044"/>
    <hyperlink r:id="rId2074" ref="I1044"/>
    <hyperlink r:id="rId2075" ref="H1045"/>
    <hyperlink r:id="rId2076" ref="I1045"/>
    <hyperlink r:id="rId2077" ref="H1046"/>
    <hyperlink r:id="rId2078" ref="I1046"/>
    <hyperlink r:id="rId2079" ref="H1047"/>
    <hyperlink r:id="rId2080" ref="I1047"/>
    <hyperlink r:id="rId2081" ref="H1048"/>
    <hyperlink r:id="rId2082" ref="I1048"/>
    <hyperlink r:id="rId2083" ref="H1049"/>
    <hyperlink r:id="rId2084" ref="I1049"/>
    <hyperlink r:id="rId2085" ref="H1050"/>
    <hyperlink r:id="rId2086" ref="I1050"/>
    <hyperlink r:id="rId2087" ref="H1051"/>
    <hyperlink r:id="rId2088" ref="I1051"/>
    <hyperlink r:id="rId2089" ref="H1052"/>
    <hyperlink r:id="rId2090" ref="I1052"/>
    <hyperlink r:id="rId2091" ref="H1053"/>
    <hyperlink r:id="rId2092" ref="I1053"/>
    <hyperlink r:id="rId2093" ref="H1054"/>
    <hyperlink r:id="rId2094" ref="I1054"/>
    <hyperlink r:id="rId2095" ref="H1055"/>
    <hyperlink r:id="rId2096" ref="I1055"/>
    <hyperlink r:id="rId2097" ref="H1056"/>
    <hyperlink r:id="rId2098" ref="I1056"/>
    <hyperlink r:id="rId2099" ref="H1057"/>
    <hyperlink r:id="rId2100" ref="I1057"/>
    <hyperlink r:id="rId2101" ref="H1058"/>
    <hyperlink r:id="rId2102" ref="I1058"/>
    <hyperlink r:id="rId2103" ref="H1059"/>
    <hyperlink r:id="rId2104" ref="I1059"/>
    <hyperlink r:id="rId2105" ref="H1060"/>
    <hyperlink r:id="rId2106" ref="I1060"/>
    <hyperlink r:id="rId2107" ref="H1061"/>
    <hyperlink r:id="rId2108" ref="I1061"/>
    <hyperlink r:id="rId2109" ref="H1062"/>
    <hyperlink r:id="rId2110" ref="I1062"/>
    <hyperlink r:id="rId2111" ref="H1063"/>
    <hyperlink r:id="rId2112" ref="I1063"/>
    <hyperlink r:id="rId2113" ref="H1064"/>
    <hyperlink r:id="rId2114" ref="I1064"/>
    <hyperlink r:id="rId2115" ref="H1065"/>
    <hyperlink r:id="rId2116" ref="I1065"/>
    <hyperlink r:id="rId2117" ref="H1066"/>
    <hyperlink r:id="rId2118" ref="I1066"/>
    <hyperlink r:id="rId2119" ref="H1067"/>
    <hyperlink r:id="rId2120" ref="I1067"/>
    <hyperlink r:id="rId2121" ref="H1068"/>
    <hyperlink r:id="rId2122" ref="I1068"/>
    <hyperlink r:id="rId2123" ref="H1069"/>
    <hyperlink r:id="rId2124" ref="I1069"/>
    <hyperlink r:id="rId2125" ref="H1070"/>
    <hyperlink r:id="rId2126" ref="I1070"/>
    <hyperlink r:id="rId2127" ref="H1071"/>
    <hyperlink r:id="rId2128" ref="I1071"/>
    <hyperlink r:id="rId2129" ref="H1072"/>
    <hyperlink r:id="rId2130" ref="I1072"/>
    <hyperlink r:id="rId2131" ref="H1073"/>
    <hyperlink r:id="rId2132" ref="I1073"/>
    <hyperlink r:id="rId2133" ref="H1074"/>
    <hyperlink r:id="rId2134" ref="I1074"/>
    <hyperlink r:id="rId2135" ref="H1075"/>
    <hyperlink r:id="rId2136" ref="I1075"/>
    <hyperlink r:id="rId2137" ref="H1076"/>
    <hyperlink r:id="rId2138" ref="I1076"/>
    <hyperlink r:id="rId2139" ref="H1077"/>
    <hyperlink r:id="rId2140" ref="I1077"/>
    <hyperlink r:id="rId2141" ref="H1078"/>
    <hyperlink r:id="rId2142" ref="I1078"/>
    <hyperlink r:id="rId2143" ref="H1079"/>
    <hyperlink r:id="rId2144" ref="I1079"/>
    <hyperlink r:id="rId2145" ref="H1081"/>
    <hyperlink r:id="rId2146" ref="I1081"/>
    <hyperlink r:id="rId2147" ref="H1082"/>
    <hyperlink r:id="rId2148" ref="I1082"/>
    <hyperlink r:id="rId2149" ref="H1084"/>
    <hyperlink r:id="rId2150" ref="I1084"/>
    <hyperlink r:id="rId2151" ref="H1085"/>
    <hyperlink r:id="rId2152" ref="I1085"/>
    <hyperlink r:id="rId2153" ref="H1086"/>
    <hyperlink r:id="rId2154" ref="I1086"/>
    <hyperlink r:id="rId2155" ref="H1087"/>
    <hyperlink r:id="rId2156" ref="I1087"/>
    <hyperlink r:id="rId2157" ref="H1088"/>
    <hyperlink r:id="rId2158" ref="I1088"/>
    <hyperlink r:id="rId2159" ref="H1089"/>
    <hyperlink r:id="rId2160" ref="I1089"/>
    <hyperlink r:id="rId2161" ref="H1090"/>
    <hyperlink r:id="rId2162" ref="I1090"/>
    <hyperlink r:id="rId2163" ref="H1091"/>
    <hyperlink r:id="rId2164" ref="I1091"/>
    <hyperlink r:id="rId2165" ref="H1092"/>
    <hyperlink r:id="rId2166" ref="I1092"/>
    <hyperlink r:id="rId2167" ref="H1093"/>
    <hyperlink r:id="rId2168" ref="I1093"/>
    <hyperlink r:id="rId2169" ref="H1094"/>
    <hyperlink r:id="rId2170" ref="I1094"/>
    <hyperlink r:id="rId2171" ref="H1095"/>
    <hyperlink r:id="rId2172" ref="I1095"/>
    <hyperlink r:id="rId2173" ref="H1096"/>
    <hyperlink r:id="rId2174" ref="I1096"/>
    <hyperlink r:id="rId2175" ref="H1097"/>
    <hyperlink r:id="rId2176" ref="I1097"/>
    <hyperlink r:id="rId2177" ref="H1098"/>
    <hyperlink r:id="rId2178" ref="I1098"/>
    <hyperlink r:id="rId2179" ref="H1099"/>
    <hyperlink r:id="rId2180" ref="I1099"/>
    <hyperlink r:id="rId2181" ref="H1100"/>
    <hyperlink r:id="rId2182" ref="I1100"/>
    <hyperlink r:id="rId2183" ref="H1101"/>
    <hyperlink r:id="rId2184" ref="I1101"/>
    <hyperlink r:id="rId2185" ref="H1102"/>
    <hyperlink r:id="rId2186" ref="I1102"/>
    <hyperlink r:id="rId2187" ref="H1103"/>
    <hyperlink r:id="rId2188" ref="I1103"/>
    <hyperlink r:id="rId2189" ref="H1104"/>
    <hyperlink r:id="rId2190" ref="I1104"/>
    <hyperlink r:id="rId2191" ref="H1105"/>
    <hyperlink r:id="rId2192" ref="I1105"/>
    <hyperlink r:id="rId2193" ref="H1106"/>
    <hyperlink r:id="rId2194" ref="I1106"/>
    <hyperlink r:id="rId2195" ref="H1107"/>
    <hyperlink r:id="rId2196" ref="I1107"/>
    <hyperlink r:id="rId2197" ref="H1108"/>
    <hyperlink r:id="rId2198" ref="I1108"/>
    <hyperlink r:id="rId2199" ref="H1109"/>
    <hyperlink r:id="rId2200" ref="I1109"/>
    <hyperlink r:id="rId2201" ref="H1110"/>
    <hyperlink r:id="rId2202" ref="I1110"/>
    <hyperlink r:id="rId2203" ref="H1111"/>
    <hyperlink r:id="rId2204" ref="I1111"/>
    <hyperlink r:id="rId2205" ref="H1112"/>
    <hyperlink r:id="rId2206" ref="I1112"/>
    <hyperlink r:id="rId2207" ref="H1113"/>
    <hyperlink r:id="rId2208" ref="I1113"/>
    <hyperlink r:id="rId2209" ref="H1114"/>
    <hyperlink r:id="rId2210" ref="I1114"/>
    <hyperlink r:id="rId2211" ref="H1115"/>
    <hyperlink r:id="rId2212" ref="I1115"/>
    <hyperlink r:id="rId2213" ref="H1116"/>
    <hyperlink r:id="rId2214" ref="I1116"/>
    <hyperlink r:id="rId2215" ref="H1117"/>
    <hyperlink r:id="rId2216" ref="I1117"/>
    <hyperlink r:id="rId2217" ref="H1118"/>
    <hyperlink r:id="rId2218" ref="I1118"/>
    <hyperlink r:id="rId2219" ref="H1119"/>
    <hyperlink r:id="rId2220" ref="I1119"/>
    <hyperlink r:id="rId2221" ref="H1120"/>
    <hyperlink r:id="rId2222" ref="I1120"/>
    <hyperlink r:id="rId2223" ref="H1121"/>
    <hyperlink r:id="rId2224" ref="I1121"/>
    <hyperlink r:id="rId2225" ref="H1122"/>
    <hyperlink r:id="rId2226" ref="I1122"/>
    <hyperlink r:id="rId2227" ref="H1123"/>
    <hyperlink r:id="rId2228" ref="I1123"/>
    <hyperlink r:id="rId2229" ref="H1124"/>
    <hyperlink r:id="rId2230" ref="I1124"/>
    <hyperlink r:id="rId2231" ref="H1125"/>
    <hyperlink r:id="rId2232" ref="I1125"/>
    <hyperlink r:id="rId2233" ref="H1126"/>
    <hyperlink r:id="rId2234" ref="I1126"/>
    <hyperlink r:id="rId2235" ref="H1127"/>
    <hyperlink r:id="rId2236" ref="I1127"/>
    <hyperlink r:id="rId2237" ref="H1128"/>
    <hyperlink r:id="rId2238" ref="I1128"/>
    <hyperlink r:id="rId2239" ref="H1129"/>
    <hyperlink r:id="rId2240" ref="I1129"/>
    <hyperlink r:id="rId2241" ref="H1130"/>
    <hyperlink r:id="rId2242" ref="I1130"/>
    <hyperlink r:id="rId2243" ref="H1131"/>
    <hyperlink r:id="rId2244" ref="I1131"/>
    <hyperlink r:id="rId2245" ref="H1132"/>
    <hyperlink r:id="rId2246" ref="I1132"/>
    <hyperlink r:id="rId2247" ref="H1133"/>
    <hyperlink r:id="rId2248" ref="I1133"/>
    <hyperlink r:id="rId2249" ref="H1134"/>
    <hyperlink r:id="rId2250" ref="I1134"/>
    <hyperlink r:id="rId2251" ref="H1135"/>
    <hyperlink r:id="rId2252" ref="I1135"/>
    <hyperlink r:id="rId2253" ref="H1136"/>
    <hyperlink r:id="rId2254" ref="I1136"/>
    <hyperlink r:id="rId2255" ref="H1137"/>
    <hyperlink r:id="rId2256" ref="I1137"/>
    <hyperlink r:id="rId2257" ref="H1138"/>
    <hyperlink r:id="rId2258" ref="I1138"/>
    <hyperlink r:id="rId2259" ref="H1139"/>
    <hyperlink r:id="rId2260" ref="I1139"/>
    <hyperlink r:id="rId2261" ref="H1140"/>
    <hyperlink r:id="rId2262" ref="I1140"/>
    <hyperlink r:id="rId2263" ref="H1141"/>
    <hyperlink r:id="rId2264" ref="I1141"/>
    <hyperlink r:id="rId2265" ref="H1142"/>
    <hyperlink r:id="rId2266" ref="I1142"/>
    <hyperlink r:id="rId2267" ref="H1143"/>
    <hyperlink r:id="rId2268" ref="I1143"/>
    <hyperlink r:id="rId2269" ref="H1144"/>
    <hyperlink r:id="rId2270" ref="I1144"/>
    <hyperlink r:id="rId2271" ref="H1145"/>
    <hyperlink r:id="rId2272" ref="I1145"/>
    <hyperlink r:id="rId2273" ref="H1146"/>
    <hyperlink r:id="rId2274" ref="I1146"/>
    <hyperlink r:id="rId2275" ref="H1147"/>
    <hyperlink r:id="rId2276" ref="I1147"/>
    <hyperlink r:id="rId2277" ref="H1148"/>
    <hyperlink r:id="rId2278" ref="I1148"/>
    <hyperlink r:id="rId2279" ref="H1149"/>
    <hyperlink r:id="rId2280" ref="I1149"/>
    <hyperlink r:id="rId2281" ref="H1150"/>
    <hyperlink r:id="rId2282" ref="I1150"/>
    <hyperlink r:id="rId2283" ref="H1151"/>
    <hyperlink r:id="rId2284" ref="I1151"/>
    <hyperlink r:id="rId2285" ref="H1152"/>
    <hyperlink r:id="rId2286" ref="I1152"/>
    <hyperlink r:id="rId2287" ref="H1153"/>
    <hyperlink r:id="rId2288" ref="I1153"/>
    <hyperlink r:id="rId2289" ref="H1154"/>
    <hyperlink r:id="rId2290" ref="I1154"/>
    <hyperlink r:id="rId2291" ref="H1155"/>
    <hyperlink r:id="rId2292" ref="I1155"/>
    <hyperlink r:id="rId2293" ref="H1156"/>
    <hyperlink r:id="rId2294" ref="I1156"/>
    <hyperlink r:id="rId2295" ref="H1157"/>
    <hyperlink r:id="rId2296" ref="I1157"/>
    <hyperlink r:id="rId2297" ref="H1158"/>
    <hyperlink r:id="rId2298" ref="I1158"/>
    <hyperlink r:id="rId2299" ref="H1159"/>
    <hyperlink r:id="rId2300" ref="I1159"/>
    <hyperlink r:id="rId2301" ref="H1160"/>
    <hyperlink r:id="rId2302" ref="I1160"/>
    <hyperlink r:id="rId2303" ref="H1161"/>
    <hyperlink r:id="rId2304" ref="I1161"/>
    <hyperlink r:id="rId2305" ref="H1162"/>
    <hyperlink r:id="rId2306" ref="I1162"/>
    <hyperlink r:id="rId2307" ref="H1163"/>
    <hyperlink r:id="rId2308" ref="I1163"/>
    <hyperlink r:id="rId2309" ref="H1164"/>
    <hyperlink r:id="rId2310" ref="I1164"/>
    <hyperlink r:id="rId2311" ref="H1165"/>
    <hyperlink r:id="rId2312" ref="I1165"/>
    <hyperlink r:id="rId2313" ref="H1166"/>
    <hyperlink r:id="rId2314" ref="I1166"/>
    <hyperlink r:id="rId2315" ref="H1167"/>
    <hyperlink r:id="rId2316" ref="I1167"/>
    <hyperlink r:id="rId2317" ref="H1168"/>
    <hyperlink r:id="rId2318" ref="I1168"/>
    <hyperlink r:id="rId2319" ref="H1169"/>
    <hyperlink r:id="rId2320" ref="I1169"/>
    <hyperlink r:id="rId2321" ref="H1170"/>
    <hyperlink r:id="rId2322" ref="I1170"/>
    <hyperlink r:id="rId2323" ref="H1171"/>
    <hyperlink r:id="rId2324" ref="I1171"/>
    <hyperlink r:id="rId2325" ref="H1172"/>
    <hyperlink r:id="rId2326" ref="I1172"/>
    <hyperlink r:id="rId2327" ref="H1173"/>
    <hyperlink r:id="rId2328" ref="I1173"/>
    <hyperlink r:id="rId2329" ref="H1174"/>
    <hyperlink r:id="rId2330" ref="I1174"/>
    <hyperlink r:id="rId2331" ref="H1175"/>
    <hyperlink r:id="rId2332" ref="I1175"/>
    <hyperlink r:id="rId2333" ref="H1176"/>
    <hyperlink r:id="rId2334" ref="I1176"/>
    <hyperlink r:id="rId2335" ref="H1177"/>
    <hyperlink r:id="rId2336" ref="I1177"/>
    <hyperlink r:id="rId2337" ref="H1178"/>
    <hyperlink r:id="rId2338" ref="I1178"/>
    <hyperlink r:id="rId2339" ref="H1179"/>
    <hyperlink r:id="rId2340" ref="I1179"/>
    <hyperlink r:id="rId2341" ref="H1180"/>
    <hyperlink r:id="rId2342" ref="I1180"/>
    <hyperlink r:id="rId2343" ref="H1181"/>
    <hyperlink r:id="rId2344" ref="I1181"/>
    <hyperlink r:id="rId2345" ref="H1182"/>
    <hyperlink r:id="rId2346" ref="I1182"/>
    <hyperlink r:id="rId2347" ref="H1183"/>
    <hyperlink r:id="rId2348" ref="I1183"/>
    <hyperlink r:id="rId2349" ref="H1184"/>
    <hyperlink r:id="rId2350" ref="I1184"/>
    <hyperlink r:id="rId2351" ref="H1185"/>
    <hyperlink r:id="rId2352" ref="I1185"/>
    <hyperlink r:id="rId2353" ref="H1186"/>
    <hyperlink r:id="rId2354" ref="I1186"/>
    <hyperlink r:id="rId2355" ref="H1187"/>
    <hyperlink r:id="rId2356" ref="I1187"/>
    <hyperlink r:id="rId2357" ref="H1188"/>
    <hyperlink r:id="rId2358" ref="I1188"/>
    <hyperlink r:id="rId2359" ref="H1189"/>
    <hyperlink r:id="rId2360" ref="I1189"/>
    <hyperlink r:id="rId2361" ref="H1190"/>
    <hyperlink r:id="rId2362" ref="I1190"/>
    <hyperlink r:id="rId2363" ref="H1191"/>
    <hyperlink r:id="rId2364" ref="I1191"/>
    <hyperlink r:id="rId2365" ref="H1192"/>
    <hyperlink r:id="rId2366" ref="I1192"/>
    <hyperlink r:id="rId2367" ref="H1193"/>
    <hyperlink r:id="rId2368" ref="I1193"/>
    <hyperlink r:id="rId2369" ref="H1194"/>
    <hyperlink r:id="rId2370" ref="I1194"/>
  </hyperlinks>
  <drawing r:id="rId237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3C47D"/>
    <outlinePr summaryBelow="0" summaryRight="0"/>
  </sheetPr>
  <sheetViews>
    <sheetView workbookViewId="0">
      <pane xSplit="6.0" ySplit="1.0" topLeftCell="G2" activePane="bottomRight" state="frozen"/>
      <selection activeCell="G1" sqref="G1" pane="topRight"/>
      <selection activeCell="A2" sqref="A2" pane="bottomLeft"/>
      <selection activeCell="G2" sqref="G2" pane="bottomRight"/>
    </sheetView>
  </sheetViews>
  <sheetFormatPr customHeight="1" defaultColWidth="12.63" defaultRowHeight="15.75"/>
  <cols>
    <col customWidth="1" min="1" max="6" width="5.13"/>
    <col customWidth="1" min="7" max="7" width="7.63"/>
    <col customWidth="1" min="8" max="8" width="12.63"/>
    <col customWidth="1" min="9" max="11" width="5.13"/>
    <col customWidth="1" min="12" max="14" width="12.63"/>
    <col customWidth="1" min="15" max="21" width="5.13"/>
    <col customWidth="1" min="22" max="22" width="12.63"/>
  </cols>
  <sheetData>
    <row r="1" ht="31.5" customHeight="1">
      <c r="A1" s="129">
        <v>0.0</v>
      </c>
      <c r="B1" s="130" t="s">
        <v>65</v>
      </c>
      <c r="C1" s="130" t="s">
        <v>66</v>
      </c>
      <c r="D1" s="130" t="s">
        <v>67</v>
      </c>
      <c r="E1" s="130" t="s">
        <v>68</v>
      </c>
      <c r="F1" s="130" t="s">
        <v>69</v>
      </c>
      <c r="G1" s="131" t="str">
        <f>ifna(VLookup(V1,Shiny!B:C, 2, 0),"")</f>
        <v>Sprite</v>
      </c>
      <c r="H1" s="132" t="s">
        <v>70</v>
      </c>
      <c r="I1" s="133" t="s">
        <v>71</v>
      </c>
      <c r="J1" s="134">
        <f>AVERAGE(J2:J1223)</f>
        <v>1</v>
      </c>
      <c r="K1" s="135" t="s">
        <v>72</v>
      </c>
      <c r="L1" s="132" t="s">
        <v>73</v>
      </c>
      <c r="M1" s="50" t="s">
        <v>1244</v>
      </c>
      <c r="N1" s="50" t="s">
        <v>1245</v>
      </c>
      <c r="O1" s="130" t="s">
        <v>74</v>
      </c>
      <c r="P1" s="130" t="s">
        <v>75</v>
      </c>
      <c r="Q1" s="136" t="str">
        <f>ifna(VLookup(V1, Dex!F:K, 3, 0),"")</f>
        <v>SwSh</v>
      </c>
      <c r="R1" s="136" t="str">
        <f>ifna(VLookup(V1, Dex!F:K, 4, 0),"")</f>
        <v>BDSP</v>
      </c>
      <c r="S1" s="136" t="str">
        <f>ifna(VLookup(V1, Dex!F:K, 5, 0),"")</f>
        <v>PLA</v>
      </c>
      <c r="T1" s="136" t="str">
        <f>ifna(VLookup(V1, Dex!F:K, 6, 0),"")</f>
        <v>SV</v>
      </c>
      <c r="U1" s="137" t="str">
        <f>ifna(VLookup(V1, Dex!F:L, 7, 0),"")</f>
        <v>PLZA</v>
      </c>
      <c r="V1" s="130" t="s">
        <v>76</v>
      </c>
    </row>
    <row r="2" ht="31.5" customHeight="1">
      <c r="A2" s="85">
        <v>1.0</v>
      </c>
      <c r="B2" s="85">
        <v>1.0</v>
      </c>
      <c r="C2" s="85">
        <v>1.0</v>
      </c>
      <c r="D2" s="85">
        <v>1.0</v>
      </c>
      <c r="E2" s="85">
        <v>1.0</v>
      </c>
      <c r="F2" s="85">
        <v>1.0</v>
      </c>
      <c r="G2" s="53" t="str">
        <f>ifna(VLookup(V2,Shiny!B:C, 2, 0),"")</f>
        <v/>
      </c>
      <c r="H2" s="138" t="s">
        <v>77</v>
      </c>
      <c r="I2" s="139">
        <v>1.0</v>
      </c>
      <c r="J2" s="140">
        <f>IFNA(VLOOKUP(V2,'Imported Index'!C:D,2,0),1)</f>
        <v>1</v>
      </c>
      <c r="K2" s="83"/>
      <c r="L2" s="83"/>
      <c r="M2" s="59" t="str">
        <f>ifna(IMAGE("https://pokejungle.net/sprites/typeico/"&amp;lower(VLookup(V2,Type!C:E, 2, 0)&amp;".png")),"")</f>
        <v/>
      </c>
      <c r="N2" s="59" t="str">
        <f>ifna(IMAGE("https://pokejungle.net/sprites/typeico/"&amp;lower(VLookup(V2,Type!C:E, 3, 0)&amp;".png")),"")</f>
        <v/>
      </c>
      <c r="O2" s="53"/>
      <c r="P2" s="53"/>
      <c r="Q2" s="59" t="str">
        <f>ifna(VLookup(V2, Dex!F:K, 3, 0),"")</f>
        <v>A068</v>
      </c>
      <c r="R2" s="59">
        <f>ifna(VLookup(V2, Dex!F:K, 4, 0),"")</f>
        <v>1</v>
      </c>
      <c r="S2" s="59" t="str">
        <f>ifna(VLookup(V2, Dex!F:K, 5, 0),"")</f>
        <v/>
      </c>
      <c r="T2" s="59" t="str">
        <f>ifna(VLookup(V2, Dex!F:K, 6, 0),"")</f>
        <v>B164</v>
      </c>
      <c r="U2" s="63">
        <f>ifna(VLookup(V2, Dex!F:L, 7, 0),"")</f>
        <v>148</v>
      </c>
      <c r="V2" s="53" t="str">
        <f t="shared" ref="V2:V1223" si="1">ifna(lower(H2&amp;O2&amp;P2),"")</f>
        <v>bulbasaur</v>
      </c>
    </row>
    <row r="3" ht="31.5" customHeight="1">
      <c r="A3" s="130">
        <v>2.0</v>
      </c>
      <c r="B3" s="130">
        <v>1.0</v>
      </c>
      <c r="C3" s="130">
        <v>1.0</v>
      </c>
      <c r="D3" s="130">
        <v>2.0</v>
      </c>
      <c r="E3" s="130">
        <v>1.0</v>
      </c>
      <c r="F3" s="130">
        <v>2.0</v>
      </c>
      <c r="G3" s="131" t="str">
        <f>ifna(VLookup(V3,Shiny!B:C, 2, 0),"")</f>
        <v/>
      </c>
      <c r="H3" s="141" t="s">
        <v>78</v>
      </c>
      <c r="I3" s="142">
        <v>2.0</v>
      </c>
      <c r="J3" s="135">
        <f>IFNA(VLOOKUP(V3,'Imported Index'!C:D,2,0),1)</f>
        <v>1</v>
      </c>
      <c r="K3" s="132"/>
      <c r="L3" s="132"/>
      <c r="M3" s="136" t="str">
        <f>ifna(IMAGE("https://pokejungle.net/sprites/typeico/"&amp;lower(VLookup(V3,Type!C:E, 2, 0)&amp;".png")),"")</f>
        <v/>
      </c>
      <c r="N3" s="136" t="str">
        <f>ifna(IMAGE("https://pokejungle.net/sprites/typeico/"&amp;lower(VLookup(V3,Type!C:E, 3, 0)&amp;".png")),"")</f>
        <v/>
      </c>
      <c r="O3" s="131"/>
      <c r="P3" s="131"/>
      <c r="Q3" s="136" t="str">
        <f>ifna(VLookup(V3, Dex!F:K, 3, 0),"")</f>
        <v>A069</v>
      </c>
      <c r="R3" s="136">
        <f>ifna(VLookup(V3, Dex!F:K, 4, 0),"")</f>
        <v>2</v>
      </c>
      <c r="S3" s="136" t="str">
        <f>ifna(VLookup(V3, Dex!F:K, 5, 0),"")</f>
        <v/>
      </c>
      <c r="T3" s="136" t="str">
        <f>ifna(VLookup(V3, Dex!F:K, 6, 0),"")</f>
        <v>B165</v>
      </c>
      <c r="U3" s="137">
        <f>ifna(VLookup(V3, Dex!F:L, 7, 0),"")</f>
        <v>149</v>
      </c>
      <c r="V3" s="131" t="str">
        <f t="shared" si="1"/>
        <v>ivysaur</v>
      </c>
    </row>
    <row r="4" ht="31.5" customHeight="1">
      <c r="A4" s="85">
        <v>3.0</v>
      </c>
      <c r="B4" s="85">
        <v>1.0</v>
      </c>
      <c r="C4" s="85">
        <v>1.0</v>
      </c>
      <c r="D4" s="85">
        <v>3.0</v>
      </c>
      <c r="E4" s="85">
        <v>1.0</v>
      </c>
      <c r="F4" s="85">
        <v>3.0</v>
      </c>
      <c r="G4" s="53" t="str">
        <f>ifna(VLookup(V4,Shiny!B:C, 2, 0),"")</f>
        <v/>
      </c>
      <c r="H4" s="138" t="s">
        <v>79</v>
      </c>
      <c r="I4" s="139">
        <v>3.0</v>
      </c>
      <c r="J4" s="140">
        <f>IFNA(VLOOKUP(V4,'Imported Index'!C:D,2,0),1)</f>
        <v>1</v>
      </c>
      <c r="K4" s="83"/>
      <c r="L4" s="83"/>
      <c r="M4" s="59" t="str">
        <f>ifna(IMAGE("https://pokejungle.net/sprites/typeico/"&amp;lower(VLookup(V4,Type!C:E, 2, 0)&amp;".png")),"")</f>
        <v/>
      </c>
      <c r="N4" s="59" t="str">
        <f>ifna(IMAGE("https://pokejungle.net/sprites/typeico/"&amp;lower(VLookup(V4,Type!C:E, 3, 0)&amp;".png")),"")</f>
        <v/>
      </c>
      <c r="O4" s="53"/>
      <c r="P4" s="53"/>
      <c r="Q4" s="59" t="str">
        <f>ifna(VLookup(V4, Dex!F:K, 3, 0),"")</f>
        <v>A070</v>
      </c>
      <c r="R4" s="59">
        <f>ifna(VLookup(V4, Dex!F:K, 4, 0),"")</f>
        <v>3</v>
      </c>
      <c r="S4" s="59" t="str">
        <f>ifna(VLookup(V4, Dex!F:K, 5, 0),"")</f>
        <v/>
      </c>
      <c r="T4" s="59" t="str">
        <f>ifna(VLookup(V4, Dex!F:K, 6, 0),"")</f>
        <v>B166</v>
      </c>
      <c r="U4" s="63">
        <f>ifna(VLookup(V4, Dex!F:L, 7, 0),"")</f>
        <v>150</v>
      </c>
      <c r="V4" s="53" t="str">
        <f t="shared" si="1"/>
        <v>venusaur</v>
      </c>
    </row>
    <row r="5" ht="31.5" customHeight="1">
      <c r="A5" s="130">
        <v>4.0</v>
      </c>
      <c r="B5" s="130">
        <v>1.0</v>
      </c>
      <c r="C5" s="130">
        <v>1.0</v>
      </c>
      <c r="D5" s="130">
        <v>4.0</v>
      </c>
      <c r="E5" s="130">
        <v>1.0</v>
      </c>
      <c r="F5" s="130">
        <v>4.0</v>
      </c>
      <c r="G5" s="131" t="str">
        <f>ifna(VLookup(V5,Shiny!B:C, 2, 0),"")</f>
        <v/>
      </c>
      <c r="H5" s="141" t="s">
        <v>81</v>
      </c>
      <c r="I5" s="142">
        <v>4.0</v>
      </c>
      <c r="J5" s="135">
        <f>IFNA(VLOOKUP(V5,'Imported Index'!C:D,2,0),1)</f>
        <v>1</v>
      </c>
      <c r="K5" s="132"/>
      <c r="L5" s="132"/>
      <c r="M5" s="136" t="str">
        <f>ifna(IMAGE("https://pokejungle.net/sprites/typeico/"&amp;lower(VLookup(V5,Type!C:E, 2, 0)&amp;".png")),"")</f>
        <v/>
      </c>
      <c r="N5" s="136" t="str">
        <f>ifna(IMAGE("https://pokejungle.net/sprites/typeico/"&amp;lower(VLookup(V5,Type!C:E, 3, 0)&amp;".png")),"")</f>
        <v/>
      </c>
      <c r="O5" s="131"/>
      <c r="P5" s="131"/>
      <c r="Q5" s="136">
        <f>ifna(VLookup(V5, Dex!F:K, 3, 0),"")</f>
        <v>378</v>
      </c>
      <c r="R5" s="136">
        <f>ifna(VLookup(V5, Dex!F:K, 4, 0),"")</f>
        <v>4</v>
      </c>
      <c r="S5" s="136" t="str">
        <f>ifna(VLookup(V5, Dex!F:K, 5, 0),"")</f>
        <v/>
      </c>
      <c r="T5" s="136" t="str">
        <f>ifna(VLookup(V5, Dex!F:K, 6, 0),"")</f>
        <v>B167</v>
      </c>
      <c r="U5" s="137">
        <f>ifna(VLookup(V5, Dex!F:L, 7, 0),"")</f>
        <v>151</v>
      </c>
      <c r="V5" s="131" t="str">
        <f t="shared" si="1"/>
        <v>charmander</v>
      </c>
    </row>
    <row r="6" ht="31.5" customHeight="1">
      <c r="A6" s="85">
        <v>5.0</v>
      </c>
      <c r="B6" s="85">
        <v>1.0</v>
      </c>
      <c r="C6" s="85">
        <v>1.0</v>
      </c>
      <c r="D6" s="85">
        <v>5.0</v>
      </c>
      <c r="E6" s="85">
        <v>1.0</v>
      </c>
      <c r="F6" s="85">
        <v>5.0</v>
      </c>
      <c r="G6" s="53" t="str">
        <f>ifna(VLookup(V6,Shiny!B:C, 2, 0),"")</f>
        <v/>
      </c>
      <c r="H6" s="138" t="s">
        <v>82</v>
      </c>
      <c r="I6" s="139">
        <v>5.0</v>
      </c>
      <c r="J6" s="140">
        <f>IFNA(VLOOKUP(V6,'Imported Index'!C:D,2,0),1)</f>
        <v>1</v>
      </c>
      <c r="K6" s="83"/>
      <c r="L6" s="83"/>
      <c r="M6" s="59" t="str">
        <f>ifna(IMAGE("https://pokejungle.net/sprites/typeico/"&amp;lower(VLookup(V6,Type!C:E, 2, 0)&amp;".png")),"")</f>
        <v/>
      </c>
      <c r="N6" s="59" t="str">
        <f>ifna(IMAGE("https://pokejungle.net/sprites/typeico/"&amp;lower(VLookup(V6,Type!C:E, 3, 0)&amp;".png")),"")</f>
        <v/>
      </c>
      <c r="O6" s="53"/>
      <c r="P6" s="53"/>
      <c r="Q6" s="59">
        <f>ifna(VLookup(V6, Dex!F:K, 3, 0),"")</f>
        <v>379</v>
      </c>
      <c r="R6" s="59">
        <f>ifna(VLookup(V6, Dex!F:K, 4, 0),"")</f>
        <v>5</v>
      </c>
      <c r="S6" s="59" t="str">
        <f>ifna(VLookup(V6, Dex!F:K, 5, 0),"")</f>
        <v/>
      </c>
      <c r="T6" s="59" t="str">
        <f>ifna(VLookup(V6, Dex!F:K, 6, 0),"")</f>
        <v>B168</v>
      </c>
      <c r="U6" s="63">
        <f>ifna(VLookup(V6, Dex!F:L, 7, 0),"")</f>
        <v>152</v>
      </c>
      <c r="V6" s="53" t="str">
        <f t="shared" si="1"/>
        <v>charmeleon</v>
      </c>
    </row>
    <row r="7" ht="31.5" customHeight="1">
      <c r="A7" s="130">
        <v>6.0</v>
      </c>
      <c r="B7" s="130">
        <v>1.0</v>
      </c>
      <c r="C7" s="130">
        <v>1.0</v>
      </c>
      <c r="D7" s="130">
        <v>6.0</v>
      </c>
      <c r="E7" s="130">
        <v>1.0</v>
      </c>
      <c r="F7" s="130">
        <v>6.0</v>
      </c>
      <c r="G7" s="131" t="str">
        <f>ifna(VLookup(V7,Shiny!B:C, 2, 0),"")</f>
        <v/>
      </c>
      <c r="H7" s="141" t="s">
        <v>83</v>
      </c>
      <c r="I7" s="142">
        <v>6.0</v>
      </c>
      <c r="J7" s="135">
        <f>IFNA(VLOOKUP(V7,'Imported Index'!C:D,2,0),1)</f>
        <v>1</v>
      </c>
      <c r="K7" s="132"/>
      <c r="L7" s="132"/>
      <c r="M7" s="136" t="str">
        <f>ifna(IMAGE("https://pokejungle.net/sprites/typeico/"&amp;lower(VLookup(V7,Type!C:E, 2, 0)&amp;".png")),"")</f>
        <v/>
      </c>
      <c r="N7" s="136" t="str">
        <f>ifna(IMAGE("https://pokejungle.net/sprites/typeico/"&amp;lower(VLookup(V7,Type!C:E, 3, 0)&amp;".png")),"")</f>
        <v/>
      </c>
      <c r="O7" s="131"/>
      <c r="P7" s="131"/>
      <c r="Q7" s="136">
        <f>ifna(VLookup(V7, Dex!F:K, 3, 0),"")</f>
        <v>380</v>
      </c>
      <c r="R7" s="136">
        <f>ifna(VLookup(V7, Dex!F:K, 4, 0),"")</f>
        <v>6</v>
      </c>
      <c r="S7" s="136" t="str">
        <f>ifna(VLookup(V7, Dex!F:K, 5, 0),"")</f>
        <v/>
      </c>
      <c r="T7" s="136" t="str">
        <f>ifna(VLookup(V7, Dex!F:K, 6, 0),"")</f>
        <v>B169</v>
      </c>
      <c r="U7" s="137">
        <f>ifna(VLookup(V7, Dex!F:L, 7, 0),"")</f>
        <v>153</v>
      </c>
      <c r="V7" s="131" t="str">
        <f t="shared" si="1"/>
        <v>charizard</v>
      </c>
    </row>
    <row r="8" ht="31.5" customHeight="1">
      <c r="A8" s="85">
        <v>7.0</v>
      </c>
      <c r="B8" s="85">
        <v>1.0</v>
      </c>
      <c r="C8" s="85">
        <v>1.0</v>
      </c>
      <c r="D8" s="85">
        <v>7.0</v>
      </c>
      <c r="E8" s="85">
        <v>2.0</v>
      </c>
      <c r="F8" s="85">
        <v>1.0</v>
      </c>
      <c r="G8" s="53" t="str">
        <f>ifna(VLookup(V8,Shiny!B:C, 2, 0),"")</f>
        <v/>
      </c>
      <c r="H8" s="138" t="s">
        <v>84</v>
      </c>
      <c r="I8" s="139">
        <v>7.0</v>
      </c>
      <c r="J8" s="140">
        <f>IFNA(VLOOKUP(V8,'Imported Index'!C:D,2,0),1)</f>
        <v>1</v>
      </c>
      <c r="K8" s="83"/>
      <c r="L8" s="83"/>
      <c r="M8" s="59" t="str">
        <f>ifna(IMAGE("https://pokejungle.net/sprites/typeico/"&amp;lower(VLookup(V8,Type!C:E, 2, 0)&amp;".png")),"")</f>
        <v/>
      </c>
      <c r="N8" s="59" t="str">
        <f>ifna(IMAGE("https://pokejungle.net/sprites/typeico/"&amp;lower(VLookup(V8,Type!C:E, 3, 0)&amp;".png")),"")</f>
        <v/>
      </c>
      <c r="O8" s="53"/>
      <c r="P8" s="53"/>
      <c r="Q8" s="59" t="str">
        <f>ifna(VLookup(V8, Dex!F:K, 3, 0),"")</f>
        <v>A071</v>
      </c>
      <c r="R8" s="59">
        <f>ifna(VLookup(V8, Dex!F:K, 4, 0),"")</f>
        <v>7</v>
      </c>
      <c r="S8" s="59" t="str">
        <f>ifna(VLookup(V8, Dex!F:K, 5, 0),"")</f>
        <v/>
      </c>
      <c r="T8" s="59" t="str">
        <f>ifna(VLookup(V8, Dex!F:K, 6, 0),"")</f>
        <v>B170</v>
      </c>
      <c r="U8" s="63">
        <f>ifna(VLookup(V8, Dex!F:L, 7, 0),"")</f>
        <v>154</v>
      </c>
      <c r="V8" s="53" t="str">
        <f t="shared" si="1"/>
        <v>squirtle</v>
      </c>
    </row>
    <row r="9" ht="31.5" customHeight="1">
      <c r="A9" s="130">
        <v>8.0</v>
      </c>
      <c r="B9" s="130">
        <v>1.0</v>
      </c>
      <c r="C9" s="130">
        <v>1.0</v>
      </c>
      <c r="D9" s="130">
        <v>8.0</v>
      </c>
      <c r="E9" s="130">
        <v>2.0</v>
      </c>
      <c r="F9" s="130">
        <v>2.0</v>
      </c>
      <c r="G9" s="131" t="str">
        <f>ifna(VLookup(V9,Shiny!B:C, 2, 0),"")</f>
        <v/>
      </c>
      <c r="H9" s="141" t="s">
        <v>85</v>
      </c>
      <c r="I9" s="142">
        <v>8.0</v>
      </c>
      <c r="J9" s="135">
        <f>IFNA(VLOOKUP(V9,'Imported Index'!C:D,2,0),1)</f>
        <v>1</v>
      </c>
      <c r="K9" s="132"/>
      <c r="L9" s="132"/>
      <c r="M9" s="136" t="str">
        <f>ifna(IMAGE("https://pokejungle.net/sprites/typeico/"&amp;lower(VLookup(V9,Type!C:E, 2, 0)&amp;".png")),"")</f>
        <v/>
      </c>
      <c r="N9" s="136" t="str">
        <f>ifna(IMAGE("https://pokejungle.net/sprites/typeico/"&amp;lower(VLookup(V9,Type!C:E, 3, 0)&amp;".png")),"")</f>
        <v/>
      </c>
      <c r="O9" s="131"/>
      <c r="P9" s="131"/>
      <c r="Q9" s="136" t="str">
        <f>ifna(VLookup(V9, Dex!F:K, 3, 0),"")</f>
        <v>A072</v>
      </c>
      <c r="R9" s="136">
        <f>ifna(VLookup(V9, Dex!F:K, 4, 0),"")</f>
        <v>8</v>
      </c>
      <c r="S9" s="136" t="str">
        <f>ifna(VLookup(V9, Dex!F:K, 5, 0),"")</f>
        <v/>
      </c>
      <c r="T9" s="136" t="str">
        <f>ifna(VLookup(V9, Dex!F:K, 6, 0),"")</f>
        <v>B171</v>
      </c>
      <c r="U9" s="137">
        <f>ifna(VLookup(V9, Dex!F:L, 7, 0),"")</f>
        <v>155</v>
      </c>
      <c r="V9" s="131" t="str">
        <f t="shared" si="1"/>
        <v>wartortle</v>
      </c>
    </row>
    <row r="10" ht="31.5" customHeight="1">
      <c r="A10" s="85">
        <v>9.0</v>
      </c>
      <c r="B10" s="85">
        <v>1.0</v>
      </c>
      <c r="C10" s="85">
        <v>1.0</v>
      </c>
      <c r="D10" s="85">
        <v>9.0</v>
      </c>
      <c r="E10" s="85">
        <v>2.0</v>
      </c>
      <c r="F10" s="85">
        <v>3.0</v>
      </c>
      <c r="G10" s="53" t="str">
        <f>ifna(VLookup(V10,Shiny!B:C, 2, 0),"")</f>
        <v/>
      </c>
      <c r="H10" s="138" t="s">
        <v>86</v>
      </c>
      <c r="I10" s="139">
        <v>9.0</v>
      </c>
      <c r="J10" s="140">
        <f>IFNA(VLOOKUP(V10,'Imported Index'!C:D,2,0),1)</f>
        <v>1</v>
      </c>
      <c r="K10" s="83"/>
      <c r="L10" s="83"/>
      <c r="M10" s="59" t="str">
        <f>ifna(IMAGE("https://pokejungle.net/sprites/typeico/"&amp;lower(VLookup(V10,Type!C:E, 2, 0)&amp;".png")),"")</f>
        <v/>
      </c>
      <c r="N10" s="59" t="str">
        <f>ifna(IMAGE("https://pokejungle.net/sprites/typeico/"&amp;lower(VLookup(V10,Type!C:E, 3, 0)&amp;".png")),"")</f>
        <v/>
      </c>
      <c r="O10" s="53"/>
      <c r="P10" s="53"/>
      <c r="Q10" s="59" t="str">
        <f>ifna(VLookup(V10, Dex!F:K, 3, 0),"")</f>
        <v>A073</v>
      </c>
      <c r="R10" s="59">
        <f>ifna(VLookup(V10, Dex!F:K, 4, 0),"")</f>
        <v>9</v>
      </c>
      <c r="S10" s="59" t="str">
        <f>ifna(VLookup(V10, Dex!F:K, 5, 0),"")</f>
        <v/>
      </c>
      <c r="T10" s="59" t="str">
        <f>ifna(VLookup(V10, Dex!F:K, 6, 0),"")</f>
        <v>B172</v>
      </c>
      <c r="U10" s="63">
        <f>ifna(VLookup(V10, Dex!F:L, 7, 0),"")</f>
        <v>156</v>
      </c>
      <c r="V10" s="53" t="str">
        <f t="shared" si="1"/>
        <v>blastoise</v>
      </c>
    </row>
    <row r="11" ht="31.5" customHeight="1">
      <c r="A11" s="130">
        <v>10.0</v>
      </c>
      <c r="B11" s="130">
        <v>1.0</v>
      </c>
      <c r="C11" s="130">
        <v>1.0</v>
      </c>
      <c r="D11" s="130">
        <v>10.0</v>
      </c>
      <c r="E11" s="130">
        <v>2.0</v>
      </c>
      <c r="F11" s="130">
        <v>4.0</v>
      </c>
      <c r="G11" s="131" t="str">
        <f>ifna(VLookup(V11,Shiny!B:C, 2, 0),"")</f>
        <v/>
      </c>
      <c r="H11" s="141" t="s">
        <v>87</v>
      </c>
      <c r="I11" s="142">
        <v>10.0</v>
      </c>
      <c r="J11" s="135">
        <f>IFNA(VLOOKUP(V11,'Imported Index'!C:D,2,0),1)</f>
        <v>1</v>
      </c>
      <c r="K11" s="132"/>
      <c r="L11" s="132"/>
      <c r="M11" s="136" t="str">
        <f>ifna(IMAGE("https://pokejungle.net/sprites/typeico/"&amp;lower(VLookup(V11,Type!C:E, 2, 0)&amp;".png")),"")</f>
        <v/>
      </c>
      <c r="N11" s="136" t="str">
        <f>ifna(IMAGE("https://pokejungle.net/sprites/typeico/"&amp;lower(VLookup(V11,Type!C:E, 3, 0)&amp;".png")),"")</f>
        <v/>
      </c>
      <c r="O11" s="131"/>
      <c r="P11" s="131"/>
      <c r="Q11" s="136">
        <f>ifna(VLookup(V11, Dex!F:K, 3, 0),"")</f>
        <v>13</v>
      </c>
      <c r="R11" s="136">
        <f>ifna(VLookup(V11, Dex!F:K, 4, 0),"")</f>
        <v>10</v>
      </c>
      <c r="S11" s="136" t="str">
        <f>ifna(VLookup(V11, Dex!F:K, 5, 0),"")</f>
        <v/>
      </c>
      <c r="T11" s="136" t="str">
        <f>ifna(VLookup(V11, Dex!F:K, 6, 0),"")</f>
        <v/>
      </c>
      <c r="U11" s="137" t="str">
        <f>ifna(VLookup(V11, Dex!F:L, 7, 0),"")</f>
        <v/>
      </c>
      <c r="V11" s="131" t="str">
        <f t="shared" si="1"/>
        <v>caterpie</v>
      </c>
    </row>
    <row r="12" ht="31.5" customHeight="1">
      <c r="A12" s="85">
        <v>11.0</v>
      </c>
      <c r="B12" s="85">
        <v>1.0</v>
      </c>
      <c r="C12" s="85">
        <v>1.0</v>
      </c>
      <c r="D12" s="85">
        <v>11.0</v>
      </c>
      <c r="E12" s="85">
        <v>2.0</v>
      </c>
      <c r="F12" s="85">
        <v>5.0</v>
      </c>
      <c r="G12" s="53" t="str">
        <f>ifna(VLookup(V12,Shiny!B:C, 2, 0),"")</f>
        <v/>
      </c>
      <c r="H12" s="138" t="s">
        <v>88</v>
      </c>
      <c r="I12" s="139">
        <v>11.0</v>
      </c>
      <c r="J12" s="140">
        <f>IFNA(VLOOKUP(V12,'Imported Index'!C:D,2,0),1)</f>
        <v>1</v>
      </c>
      <c r="K12" s="83"/>
      <c r="L12" s="83"/>
      <c r="M12" s="59" t="str">
        <f>ifna(IMAGE("https://pokejungle.net/sprites/typeico/"&amp;lower(VLookup(V12,Type!C:E, 2, 0)&amp;".png")),"")</f>
        <v/>
      </c>
      <c r="N12" s="59" t="str">
        <f>ifna(IMAGE("https://pokejungle.net/sprites/typeico/"&amp;lower(VLookup(V12,Type!C:E, 3, 0)&amp;".png")),"")</f>
        <v/>
      </c>
      <c r="O12" s="53"/>
      <c r="P12" s="53"/>
      <c r="Q12" s="59">
        <f>ifna(VLookup(V12, Dex!F:K, 3, 0),"")</f>
        <v>14</v>
      </c>
      <c r="R12" s="59">
        <f>ifna(VLookup(V12, Dex!F:K, 4, 0),"")</f>
        <v>11</v>
      </c>
      <c r="S12" s="59" t="str">
        <f>ifna(VLookup(V12, Dex!F:K, 5, 0),"")</f>
        <v/>
      </c>
      <c r="T12" s="59" t="str">
        <f>ifna(VLookup(V12, Dex!F:K, 6, 0),"")</f>
        <v/>
      </c>
      <c r="U12" s="63" t="str">
        <f>ifna(VLookup(V12, Dex!F:L, 7, 0),"")</f>
        <v/>
      </c>
      <c r="V12" s="53" t="str">
        <f t="shared" si="1"/>
        <v>metapod</v>
      </c>
    </row>
    <row r="13" ht="31.5" customHeight="1">
      <c r="A13" s="130">
        <v>12.0</v>
      </c>
      <c r="B13" s="130">
        <v>1.0</v>
      </c>
      <c r="C13" s="130">
        <v>1.0</v>
      </c>
      <c r="D13" s="130">
        <v>12.0</v>
      </c>
      <c r="E13" s="130">
        <v>2.0</v>
      </c>
      <c r="F13" s="130">
        <v>6.0</v>
      </c>
      <c r="G13" s="131" t="str">
        <f>ifna(VLookup(V13,Shiny!B:C, 2, 0),"")</f>
        <v/>
      </c>
      <c r="H13" s="141" t="s">
        <v>89</v>
      </c>
      <c r="I13" s="142">
        <v>12.0</v>
      </c>
      <c r="J13" s="135">
        <f>IFNA(VLOOKUP(V13,'Imported Index'!C:D,2,0),1)</f>
        <v>1</v>
      </c>
      <c r="K13" s="132"/>
      <c r="L13" s="132"/>
      <c r="M13" s="136" t="str">
        <f>ifna(IMAGE("https://pokejungle.net/sprites/typeico/"&amp;lower(VLookup(V13,Type!C:E, 2, 0)&amp;".png")),"")</f>
        <v/>
      </c>
      <c r="N13" s="136" t="str">
        <f>ifna(IMAGE("https://pokejungle.net/sprites/typeico/"&amp;lower(VLookup(V13,Type!C:E, 3, 0)&amp;".png")),"")</f>
        <v/>
      </c>
      <c r="O13" s="131"/>
      <c r="P13" s="131"/>
      <c r="Q13" s="136">
        <f>ifna(VLookup(V13, Dex!F:K, 3, 0),"")</f>
        <v>15</v>
      </c>
      <c r="R13" s="136">
        <f>ifna(VLookup(V13, Dex!F:K, 4, 0),"")</f>
        <v>12</v>
      </c>
      <c r="S13" s="136" t="str">
        <f>ifna(VLookup(V13, Dex!F:K, 5, 0),"")</f>
        <v/>
      </c>
      <c r="T13" s="136" t="str">
        <f>ifna(VLookup(V13, Dex!F:K, 6, 0),"")</f>
        <v/>
      </c>
      <c r="U13" s="137" t="str">
        <f>ifna(VLookup(V13, Dex!F:L, 7, 0),"")</f>
        <v/>
      </c>
      <c r="V13" s="131" t="str">
        <f t="shared" si="1"/>
        <v>butterfree</v>
      </c>
    </row>
    <row r="14" ht="31.5" customHeight="1">
      <c r="A14" s="85">
        <v>13.0</v>
      </c>
      <c r="B14" s="85">
        <v>1.0</v>
      </c>
      <c r="C14" s="85">
        <v>1.0</v>
      </c>
      <c r="D14" s="85">
        <v>13.0</v>
      </c>
      <c r="E14" s="85">
        <v>3.0</v>
      </c>
      <c r="F14" s="85">
        <v>1.0</v>
      </c>
      <c r="G14" s="53" t="str">
        <f>ifna(VLookup(V14,Shiny!B:C, 2, 0),"")</f>
        <v/>
      </c>
      <c r="H14" s="138" t="s">
        <v>90</v>
      </c>
      <c r="I14" s="139">
        <v>13.0</v>
      </c>
      <c r="J14" s="140">
        <f>IFNA(VLOOKUP(V14,'Imported Index'!C:D,2,0),1)</f>
        <v>1</v>
      </c>
      <c r="K14" s="83"/>
      <c r="L14" s="83"/>
      <c r="M14" s="59" t="str">
        <f>ifna(IMAGE("https://pokejungle.net/sprites/typeico/"&amp;lower(VLookup(V14,Type!C:E, 2, 0)&amp;".png")),"")</f>
        <v/>
      </c>
      <c r="N14" s="59" t="str">
        <f>ifna(IMAGE("https://pokejungle.net/sprites/typeico/"&amp;lower(VLookup(V14,Type!C:E, 3, 0)&amp;".png")),"")</f>
        <v/>
      </c>
      <c r="O14" s="53"/>
      <c r="P14" s="53"/>
      <c r="Q14" s="59" t="str">
        <f>ifna(VLookup(V14, Dex!F:K, 3, 0),"")</f>
        <v/>
      </c>
      <c r="R14" s="59">
        <f>ifna(VLookup(V14, Dex!F:K, 4, 0),"")</f>
        <v>13</v>
      </c>
      <c r="S14" s="59" t="str">
        <f>ifna(VLookup(V14, Dex!F:K, 5, 0),"")</f>
        <v/>
      </c>
      <c r="T14" s="59" t="str">
        <f>ifna(VLookup(V14, Dex!F:K, 6, 0),"")</f>
        <v/>
      </c>
      <c r="U14" s="63">
        <f>ifna(VLookup(V14, Dex!F:L, 7, 0),"")</f>
        <v>18</v>
      </c>
      <c r="V14" s="53" t="str">
        <f t="shared" si="1"/>
        <v>weedle</v>
      </c>
    </row>
    <row r="15" ht="31.5" customHeight="1">
      <c r="A15" s="130">
        <v>14.0</v>
      </c>
      <c r="B15" s="130">
        <v>1.0</v>
      </c>
      <c r="C15" s="130">
        <v>1.0</v>
      </c>
      <c r="D15" s="130">
        <v>14.0</v>
      </c>
      <c r="E15" s="130">
        <v>3.0</v>
      </c>
      <c r="F15" s="130">
        <v>2.0</v>
      </c>
      <c r="G15" s="131" t="str">
        <f>ifna(VLookup(V15,Shiny!B:C, 2, 0),"")</f>
        <v/>
      </c>
      <c r="H15" s="141" t="s">
        <v>91</v>
      </c>
      <c r="I15" s="142">
        <v>14.0</v>
      </c>
      <c r="J15" s="135">
        <f>IFNA(VLOOKUP(V15,'Imported Index'!C:D,2,0),1)</f>
        <v>1</v>
      </c>
      <c r="K15" s="132"/>
      <c r="L15" s="132"/>
      <c r="M15" s="136" t="str">
        <f>ifna(IMAGE("https://pokejungle.net/sprites/typeico/"&amp;lower(VLookup(V15,Type!C:E, 2, 0)&amp;".png")),"")</f>
        <v/>
      </c>
      <c r="N15" s="136" t="str">
        <f>ifna(IMAGE("https://pokejungle.net/sprites/typeico/"&amp;lower(VLookup(V15,Type!C:E, 3, 0)&amp;".png")),"")</f>
        <v/>
      </c>
      <c r="O15" s="131"/>
      <c r="P15" s="131"/>
      <c r="Q15" s="136" t="str">
        <f>ifna(VLookup(V15, Dex!F:K, 3, 0),"")</f>
        <v/>
      </c>
      <c r="R15" s="136">
        <f>ifna(VLookup(V15, Dex!F:K, 4, 0),"")</f>
        <v>14</v>
      </c>
      <c r="S15" s="136" t="str">
        <f>ifna(VLookup(V15, Dex!F:K, 5, 0),"")</f>
        <v/>
      </c>
      <c r="T15" s="136" t="str">
        <f>ifna(VLookup(V15, Dex!F:K, 6, 0),"")</f>
        <v/>
      </c>
      <c r="U15" s="137">
        <f>ifna(VLookup(V15, Dex!F:L, 7, 0),"")</f>
        <v>19</v>
      </c>
      <c r="V15" s="131" t="str">
        <f t="shared" si="1"/>
        <v>kakuna</v>
      </c>
    </row>
    <row r="16" ht="31.5" customHeight="1">
      <c r="A16" s="85">
        <v>15.0</v>
      </c>
      <c r="B16" s="85">
        <v>1.0</v>
      </c>
      <c r="C16" s="85">
        <v>1.0</v>
      </c>
      <c r="D16" s="85">
        <v>15.0</v>
      </c>
      <c r="E16" s="85">
        <v>3.0</v>
      </c>
      <c r="F16" s="85">
        <v>3.0</v>
      </c>
      <c r="G16" s="53" t="str">
        <f>ifna(VLookup(V16,Shiny!B:C, 2, 0),"")</f>
        <v/>
      </c>
      <c r="H16" s="138" t="s">
        <v>92</v>
      </c>
      <c r="I16" s="139">
        <v>15.0</v>
      </c>
      <c r="J16" s="140">
        <f>IFNA(VLOOKUP(V16,'Imported Index'!C:D,2,0),1)</f>
        <v>1</v>
      </c>
      <c r="K16" s="83"/>
      <c r="L16" s="83"/>
      <c r="M16" s="59" t="str">
        <f>ifna(IMAGE("https://pokejungle.net/sprites/typeico/"&amp;lower(VLookup(V16,Type!C:E, 2, 0)&amp;".png")),"")</f>
        <v/>
      </c>
      <c r="N16" s="59" t="str">
        <f>ifna(IMAGE("https://pokejungle.net/sprites/typeico/"&amp;lower(VLookup(V16,Type!C:E, 3, 0)&amp;".png")),"")</f>
        <v/>
      </c>
      <c r="O16" s="53"/>
      <c r="P16" s="53"/>
      <c r="Q16" s="59" t="str">
        <f>ifna(VLookup(V16, Dex!F:K, 3, 0),"")</f>
        <v/>
      </c>
      <c r="R16" s="59">
        <f>ifna(VLookup(V16, Dex!F:K, 4, 0),"")</f>
        <v>15</v>
      </c>
      <c r="S16" s="59" t="str">
        <f>ifna(VLookup(V16, Dex!F:K, 5, 0),"")</f>
        <v/>
      </c>
      <c r="T16" s="59" t="str">
        <f>ifna(VLookup(V16, Dex!F:K, 6, 0),"")</f>
        <v/>
      </c>
      <c r="U16" s="63">
        <f>ifna(VLookup(V16, Dex!F:L, 7, 0),"")</f>
        <v>20</v>
      </c>
      <c r="V16" s="53" t="str">
        <f t="shared" si="1"/>
        <v>beedrill</v>
      </c>
    </row>
    <row r="17" ht="31.5" customHeight="1">
      <c r="A17" s="130">
        <v>16.0</v>
      </c>
      <c r="B17" s="130">
        <v>1.0</v>
      </c>
      <c r="C17" s="130">
        <v>1.0</v>
      </c>
      <c r="D17" s="130">
        <v>16.0</v>
      </c>
      <c r="E17" s="130">
        <v>3.0</v>
      </c>
      <c r="F17" s="130">
        <v>4.0</v>
      </c>
      <c r="G17" s="131" t="str">
        <f>ifna(VLookup(V17,Shiny!B:C, 2, 0),"")</f>
        <v/>
      </c>
      <c r="H17" s="141" t="s">
        <v>93</v>
      </c>
      <c r="I17" s="142">
        <v>16.0</v>
      </c>
      <c r="J17" s="135">
        <f>IFNA(VLOOKUP(V17,'Imported Index'!C:D,2,0),1)</f>
        <v>1</v>
      </c>
      <c r="K17" s="132"/>
      <c r="L17" s="132"/>
      <c r="M17" s="136" t="str">
        <f>ifna(IMAGE("https://pokejungle.net/sprites/typeico/"&amp;lower(VLookup(V17,Type!C:E, 2, 0)&amp;".png")),"")</f>
        <v/>
      </c>
      <c r="N17" s="136" t="str">
        <f>ifna(IMAGE("https://pokejungle.net/sprites/typeico/"&amp;lower(VLookup(V17,Type!C:E, 3, 0)&amp;".png")),"")</f>
        <v/>
      </c>
      <c r="O17" s="131"/>
      <c r="P17" s="131"/>
      <c r="Q17" s="136" t="str">
        <f>ifna(VLookup(V17, Dex!F:K, 3, 0),"")</f>
        <v/>
      </c>
      <c r="R17" s="136">
        <f>ifna(VLookup(V17, Dex!F:K, 4, 0),"")</f>
        <v>16</v>
      </c>
      <c r="S17" s="136" t="str">
        <f>ifna(VLookup(V17, Dex!F:K, 5, 0),"")</f>
        <v/>
      </c>
      <c r="T17" s="136" t="str">
        <f>ifna(VLookup(V17, Dex!F:K, 6, 0),"")</f>
        <v/>
      </c>
      <c r="U17" s="137">
        <f>ifna(VLookup(V17, Dex!F:L, 7, 0),"")</f>
        <v>21</v>
      </c>
      <c r="V17" s="131" t="str">
        <f t="shared" si="1"/>
        <v>pidgey</v>
      </c>
    </row>
    <row r="18" ht="31.5" customHeight="1">
      <c r="A18" s="85">
        <v>17.0</v>
      </c>
      <c r="B18" s="85">
        <v>1.0</v>
      </c>
      <c r="C18" s="85">
        <v>1.0</v>
      </c>
      <c r="D18" s="85">
        <v>17.0</v>
      </c>
      <c r="E18" s="85">
        <v>3.0</v>
      </c>
      <c r="F18" s="85">
        <v>5.0</v>
      </c>
      <c r="G18" s="53" t="str">
        <f>ifna(VLookup(V18,Shiny!B:C, 2, 0),"")</f>
        <v/>
      </c>
      <c r="H18" s="138" t="s">
        <v>94</v>
      </c>
      <c r="I18" s="139">
        <v>17.0</v>
      </c>
      <c r="J18" s="140">
        <f>IFNA(VLOOKUP(V18,'Imported Index'!C:D,2,0),1)</f>
        <v>1</v>
      </c>
      <c r="K18" s="83"/>
      <c r="L18" s="83"/>
      <c r="M18" s="59" t="str">
        <f>ifna(IMAGE("https://pokejungle.net/sprites/typeico/"&amp;lower(VLookup(V18,Type!C:E, 2, 0)&amp;".png")),"")</f>
        <v/>
      </c>
      <c r="N18" s="59" t="str">
        <f>ifna(IMAGE("https://pokejungle.net/sprites/typeico/"&amp;lower(VLookup(V18,Type!C:E, 3, 0)&amp;".png")),"")</f>
        <v/>
      </c>
      <c r="O18" s="53"/>
      <c r="P18" s="53"/>
      <c r="Q18" s="59" t="str">
        <f>ifna(VLookup(V18, Dex!F:K, 3, 0),"")</f>
        <v/>
      </c>
      <c r="R18" s="59">
        <f>ifna(VLookup(V18, Dex!F:K, 4, 0),"")</f>
        <v>17</v>
      </c>
      <c r="S18" s="59" t="str">
        <f>ifna(VLookup(V18, Dex!F:K, 5, 0),"")</f>
        <v/>
      </c>
      <c r="T18" s="59" t="str">
        <f>ifna(VLookup(V18, Dex!F:K, 6, 0),"")</f>
        <v/>
      </c>
      <c r="U18" s="63">
        <f>ifna(VLookup(V18, Dex!F:L, 7, 0),"")</f>
        <v>22</v>
      </c>
      <c r="V18" s="53" t="str">
        <f t="shared" si="1"/>
        <v>pidgeotto</v>
      </c>
    </row>
    <row r="19" ht="31.5" customHeight="1">
      <c r="A19" s="130">
        <v>18.0</v>
      </c>
      <c r="B19" s="130">
        <v>1.0</v>
      </c>
      <c r="C19" s="130">
        <v>1.0</v>
      </c>
      <c r="D19" s="130">
        <v>18.0</v>
      </c>
      <c r="E19" s="130">
        <v>3.0</v>
      </c>
      <c r="F19" s="130">
        <v>6.0</v>
      </c>
      <c r="G19" s="131" t="str">
        <f>ifna(VLookup(V19,Shiny!B:C, 2, 0),"")</f>
        <v/>
      </c>
      <c r="H19" s="141" t="s">
        <v>95</v>
      </c>
      <c r="I19" s="142">
        <v>18.0</v>
      </c>
      <c r="J19" s="135">
        <f>IFNA(VLOOKUP(V19,'Imported Index'!C:D,2,0),1)</f>
        <v>1</v>
      </c>
      <c r="K19" s="132"/>
      <c r="L19" s="132"/>
      <c r="M19" s="136" t="str">
        <f>ifna(IMAGE("https://pokejungle.net/sprites/typeico/"&amp;lower(VLookup(V19,Type!C:E, 2, 0)&amp;".png")),"")</f>
        <v/>
      </c>
      <c r="N19" s="136" t="str">
        <f>ifna(IMAGE("https://pokejungle.net/sprites/typeico/"&amp;lower(VLookup(V19,Type!C:E, 3, 0)&amp;".png")),"")</f>
        <v/>
      </c>
      <c r="O19" s="131"/>
      <c r="P19" s="131"/>
      <c r="Q19" s="136" t="str">
        <f>ifna(VLookup(V19, Dex!F:K, 3, 0),"")</f>
        <v/>
      </c>
      <c r="R19" s="136">
        <f>ifna(VLookup(V19, Dex!F:K, 4, 0),"")</f>
        <v>18</v>
      </c>
      <c r="S19" s="136" t="str">
        <f>ifna(VLookup(V19, Dex!F:K, 5, 0),"")</f>
        <v/>
      </c>
      <c r="T19" s="136" t="str">
        <f>ifna(VLookup(V19, Dex!F:K, 6, 0),"")</f>
        <v/>
      </c>
      <c r="U19" s="137">
        <f>ifna(VLookup(V19, Dex!F:L, 7, 0),"")</f>
        <v>23</v>
      </c>
      <c r="V19" s="131" t="str">
        <f t="shared" si="1"/>
        <v>pidgeot</v>
      </c>
    </row>
    <row r="20" ht="31.5" customHeight="1">
      <c r="A20" s="85">
        <v>19.0</v>
      </c>
      <c r="B20" s="85">
        <v>1.0</v>
      </c>
      <c r="C20" s="85">
        <v>1.0</v>
      </c>
      <c r="D20" s="85">
        <v>19.0</v>
      </c>
      <c r="E20" s="85">
        <v>4.0</v>
      </c>
      <c r="F20" s="85">
        <v>1.0</v>
      </c>
      <c r="G20" s="53" t="str">
        <f>ifna(VLookup(V20,Shiny!B:C, 2, 0),"")</f>
        <v/>
      </c>
      <c r="H20" s="138" t="s">
        <v>96</v>
      </c>
      <c r="I20" s="139">
        <v>19.0</v>
      </c>
      <c r="J20" s="140">
        <f>IFNA(VLOOKUP(V20,'Imported Index'!C:D,2,0),1)</f>
        <v>1</v>
      </c>
      <c r="K20" s="83"/>
      <c r="L20" s="83" t="s">
        <v>97</v>
      </c>
      <c r="M20" s="59" t="str">
        <f>ifna(IMAGE("https://pokejungle.net/sprites/typeico/"&amp;lower(VLookup(V20,Type!C:E, 2, 0)&amp;".png")),"")</f>
        <v/>
      </c>
      <c r="N20" s="59" t="str">
        <f>ifna(IMAGE("https://pokejungle.net/sprites/typeico/"&amp;lower(VLookup(V20,Type!C:E, 3, 0)&amp;".png")),"")</f>
        <v/>
      </c>
      <c r="O20" s="53"/>
      <c r="P20" s="53"/>
      <c r="Q20" s="59" t="str">
        <f>ifna(VLookup(V20, Dex!F:K, 3, 0),"")</f>
        <v/>
      </c>
      <c r="R20" s="59">
        <f>ifna(VLookup(V20, Dex!F:K, 4, 0),"")</f>
        <v>19</v>
      </c>
      <c r="S20" s="59" t="str">
        <f>ifna(VLookup(V20, Dex!F:K, 5, 0),"")</f>
        <v/>
      </c>
      <c r="T20" s="59" t="str">
        <f>ifna(VLookup(V20, Dex!F:K, 6, 0),"")</f>
        <v/>
      </c>
      <c r="U20" s="63" t="str">
        <f>ifna(VLookup(V20, Dex!F:L, 7, 0),"")</f>
        <v/>
      </c>
      <c r="V20" s="53" t="str">
        <f t="shared" si="1"/>
        <v>rattata</v>
      </c>
    </row>
    <row r="21" ht="31.5" customHeight="1">
      <c r="A21" s="130">
        <v>20.0</v>
      </c>
      <c r="B21" s="130">
        <v>1.0</v>
      </c>
      <c r="C21" s="130">
        <v>1.0</v>
      </c>
      <c r="D21" s="130">
        <v>20.0</v>
      </c>
      <c r="E21" s="130">
        <v>4.0</v>
      </c>
      <c r="F21" s="130">
        <v>2.0</v>
      </c>
      <c r="G21" s="131" t="str">
        <f>ifna(VLookup(V21,Shiny!B:C, 2, 0),"")</f>
        <v/>
      </c>
      <c r="H21" s="141" t="s">
        <v>96</v>
      </c>
      <c r="I21" s="142">
        <v>19.0</v>
      </c>
      <c r="J21" s="135">
        <f>IFNA(VLOOKUP(V21,'Imported Index'!C:D,2,0),1)</f>
        <v>1</v>
      </c>
      <c r="K21" s="132"/>
      <c r="L21" s="132" t="s">
        <v>98</v>
      </c>
      <c r="M21" s="136" t="str">
        <f>ifna(IMAGE("https://pokejungle.net/sprites/typeico/"&amp;lower(VLookup(V21,Type!C:E, 2, 0)&amp;".png")),"")</f>
        <v/>
      </c>
      <c r="N21" s="136" t="str">
        <f>ifna(IMAGE("https://pokejungle.net/sprites/typeico/"&amp;lower(VLookup(V21,Type!C:E, 3, 0)&amp;".png")),"")</f>
        <v/>
      </c>
      <c r="O21" s="130">
        <v>-1.0</v>
      </c>
      <c r="P21" s="131"/>
      <c r="Q21" s="136" t="str">
        <f>ifna(VLookup(V21, Dex!F:K, 3, 0),"")</f>
        <v/>
      </c>
      <c r="R21" s="136" t="str">
        <f>ifna(VLookup(V21, Dex!F:K, 4, 0),"")</f>
        <v/>
      </c>
      <c r="S21" s="136" t="str">
        <f>ifna(VLookup(V21, Dex!F:K, 5, 0),"")</f>
        <v/>
      </c>
      <c r="T21" s="136" t="str">
        <f>ifna(VLookup(V21, Dex!F:K, 6, 0),"")</f>
        <v/>
      </c>
      <c r="U21" s="137" t="str">
        <f>ifna(VLookup(V21, Dex!F:L, 7, 0),"")</f>
        <v/>
      </c>
      <c r="V21" s="131" t="str">
        <f t="shared" si="1"/>
        <v>rattata-1</v>
      </c>
    </row>
    <row r="22" ht="31.5" customHeight="1">
      <c r="A22" s="85">
        <v>21.0</v>
      </c>
      <c r="B22" s="85">
        <v>1.0</v>
      </c>
      <c r="C22" s="85">
        <v>1.0</v>
      </c>
      <c r="D22" s="85">
        <v>21.0</v>
      </c>
      <c r="E22" s="85">
        <v>4.0</v>
      </c>
      <c r="F22" s="85">
        <v>3.0</v>
      </c>
      <c r="G22" s="53" t="str">
        <f>ifna(VLookup(V22,Shiny!B:C, 2, 0),"")</f>
        <v/>
      </c>
      <c r="H22" s="138" t="s">
        <v>99</v>
      </c>
      <c r="I22" s="139">
        <v>20.0</v>
      </c>
      <c r="J22" s="140">
        <f>IFNA(VLOOKUP(V22,'Imported Index'!C:D,2,0),1)</f>
        <v>1</v>
      </c>
      <c r="K22" s="83"/>
      <c r="L22" s="83" t="s">
        <v>97</v>
      </c>
      <c r="M22" s="59" t="str">
        <f>ifna(IMAGE("https://pokejungle.net/sprites/typeico/"&amp;lower(VLookup(V22,Type!C:E, 2, 0)&amp;".png")),"")</f>
        <v/>
      </c>
      <c r="N22" s="59" t="str">
        <f>ifna(IMAGE("https://pokejungle.net/sprites/typeico/"&amp;lower(VLookup(V22,Type!C:E, 3, 0)&amp;".png")),"")</f>
        <v/>
      </c>
      <c r="O22" s="53"/>
      <c r="P22" s="53"/>
      <c r="Q22" s="59" t="str">
        <f>ifna(VLookup(V22, Dex!F:K, 3, 0),"")</f>
        <v/>
      </c>
      <c r="R22" s="59">
        <f>ifna(VLookup(V22, Dex!F:K, 4, 0),"")</f>
        <v>20</v>
      </c>
      <c r="S22" s="59" t="str">
        <f>ifna(VLookup(V22, Dex!F:K, 5, 0),"")</f>
        <v/>
      </c>
      <c r="T22" s="59" t="str">
        <f>ifna(VLookup(V22, Dex!F:K, 6, 0),"")</f>
        <v/>
      </c>
      <c r="U22" s="63" t="str">
        <f>ifna(VLookup(V22, Dex!F:L, 7, 0),"")</f>
        <v/>
      </c>
      <c r="V22" s="53" t="str">
        <f t="shared" si="1"/>
        <v>raticate</v>
      </c>
    </row>
    <row r="23" ht="31.5" customHeight="1">
      <c r="A23" s="130">
        <v>22.0</v>
      </c>
      <c r="B23" s="130">
        <v>1.0</v>
      </c>
      <c r="C23" s="130">
        <v>1.0</v>
      </c>
      <c r="D23" s="130">
        <v>22.0</v>
      </c>
      <c r="E23" s="130">
        <v>4.0</v>
      </c>
      <c r="F23" s="130">
        <v>4.0</v>
      </c>
      <c r="G23" s="131" t="str">
        <f>ifna(VLookup(V23,Shiny!B:C, 2, 0),"")</f>
        <v/>
      </c>
      <c r="H23" s="141" t="s">
        <v>99</v>
      </c>
      <c r="I23" s="142">
        <v>20.0</v>
      </c>
      <c r="J23" s="135">
        <f>IFNA(VLOOKUP(V23,'Imported Index'!C:D,2,0),1)</f>
        <v>1</v>
      </c>
      <c r="K23" s="132"/>
      <c r="L23" s="132" t="s">
        <v>98</v>
      </c>
      <c r="M23" s="136" t="str">
        <f>ifna(IMAGE("https://pokejungle.net/sprites/typeico/"&amp;lower(VLookup(V23,Type!C:E, 2, 0)&amp;".png")),"")</f>
        <v/>
      </c>
      <c r="N23" s="136" t="str">
        <f>ifna(IMAGE("https://pokejungle.net/sprites/typeico/"&amp;lower(VLookup(V23,Type!C:E, 3, 0)&amp;".png")),"")</f>
        <v/>
      </c>
      <c r="O23" s="130">
        <v>-1.0</v>
      </c>
      <c r="P23" s="131"/>
      <c r="Q23" s="136" t="str">
        <f>ifna(VLookup(V23, Dex!F:K, 3, 0),"")</f>
        <v/>
      </c>
      <c r="R23" s="136" t="str">
        <f>ifna(VLookup(V23, Dex!F:K, 4, 0),"")</f>
        <v/>
      </c>
      <c r="S23" s="136" t="str">
        <f>ifna(VLookup(V23, Dex!F:K, 5, 0),"")</f>
        <v/>
      </c>
      <c r="T23" s="136" t="str">
        <f>ifna(VLookup(V23, Dex!F:K, 6, 0),"")</f>
        <v/>
      </c>
      <c r="U23" s="137" t="str">
        <f>ifna(VLookup(V23, Dex!F:L, 7, 0),"")</f>
        <v/>
      </c>
      <c r="V23" s="131" t="str">
        <f t="shared" si="1"/>
        <v>raticate-1</v>
      </c>
    </row>
    <row r="24" ht="31.5" customHeight="1">
      <c r="A24" s="85">
        <v>23.0</v>
      </c>
      <c r="B24" s="85">
        <v>1.0</v>
      </c>
      <c r="C24" s="85">
        <v>1.0</v>
      </c>
      <c r="D24" s="85">
        <v>23.0</v>
      </c>
      <c r="E24" s="85">
        <v>4.0</v>
      </c>
      <c r="F24" s="85">
        <v>5.0</v>
      </c>
      <c r="G24" s="53" t="str">
        <f>ifna(VLookup(V24,Shiny!B:C, 2, 0),"")</f>
        <v/>
      </c>
      <c r="H24" s="138" t="s">
        <v>100</v>
      </c>
      <c r="I24" s="139">
        <v>21.0</v>
      </c>
      <c r="J24" s="140">
        <f>IFNA(VLOOKUP(V24,'Imported Index'!C:D,2,0),1)</f>
        <v>1</v>
      </c>
      <c r="K24" s="83"/>
      <c r="L24" s="83"/>
      <c r="M24" s="59" t="str">
        <f>ifna(IMAGE("https://pokejungle.net/sprites/typeico/"&amp;lower(VLookup(V24,Type!C:E, 2, 0)&amp;".png")),"")</f>
        <v/>
      </c>
      <c r="N24" s="59" t="str">
        <f>ifna(IMAGE("https://pokejungle.net/sprites/typeico/"&amp;lower(VLookup(V24,Type!C:E, 3, 0)&amp;".png")),"")</f>
        <v/>
      </c>
      <c r="O24" s="53"/>
      <c r="P24" s="53"/>
      <c r="Q24" s="59" t="str">
        <f>ifna(VLookup(V24, Dex!F:K, 3, 0),"")</f>
        <v/>
      </c>
      <c r="R24" s="59">
        <f>ifna(VLookup(V24, Dex!F:K, 4, 0),"")</f>
        <v>21</v>
      </c>
      <c r="S24" s="59" t="str">
        <f>ifna(VLookup(V24, Dex!F:K, 5, 0),"")</f>
        <v/>
      </c>
      <c r="T24" s="59" t="str">
        <f>ifna(VLookup(V24, Dex!F:K, 6, 0),"")</f>
        <v/>
      </c>
      <c r="U24" s="63" t="str">
        <f>ifna(VLookup(V24, Dex!F:L, 7, 0),"")</f>
        <v/>
      </c>
      <c r="V24" s="53" t="str">
        <f t="shared" si="1"/>
        <v>spearow</v>
      </c>
    </row>
    <row r="25" ht="31.5" customHeight="1">
      <c r="A25" s="130">
        <v>24.0</v>
      </c>
      <c r="B25" s="130">
        <v>1.0</v>
      </c>
      <c r="C25" s="130">
        <v>1.0</v>
      </c>
      <c r="D25" s="130">
        <v>24.0</v>
      </c>
      <c r="E25" s="130">
        <v>4.0</v>
      </c>
      <c r="F25" s="130">
        <v>6.0</v>
      </c>
      <c r="G25" s="131" t="str">
        <f>ifna(VLookup(V25,Shiny!B:C, 2, 0),"")</f>
        <v/>
      </c>
      <c r="H25" s="141" t="s">
        <v>101</v>
      </c>
      <c r="I25" s="142">
        <v>22.0</v>
      </c>
      <c r="J25" s="135">
        <f>IFNA(VLOOKUP(V25,'Imported Index'!C:D,2,0),1)</f>
        <v>1</v>
      </c>
      <c r="K25" s="132"/>
      <c r="L25" s="132"/>
      <c r="M25" s="136" t="str">
        <f>ifna(IMAGE("https://pokejungle.net/sprites/typeico/"&amp;lower(VLookup(V25,Type!C:E, 2, 0)&amp;".png")),"")</f>
        <v/>
      </c>
      <c r="N25" s="136" t="str">
        <f>ifna(IMAGE("https://pokejungle.net/sprites/typeico/"&amp;lower(VLookup(V25,Type!C:E, 3, 0)&amp;".png")),"")</f>
        <v/>
      </c>
      <c r="O25" s="131"/>
      <c r="P25" s="131"/>
      <c r="Q25" s="136" t="str">
        <f>ifna(VLookup(V25, Dex!F:K, 3, 0),"")</f>
        <v/>
      </c>
      <c r="R25" s="136">
        <f>ifna(VLookup(V25, Dex!F:K, 4, 0),"")</f>
        <v>22</v>
      </c>
      <c r="S25" s="136" t="str">
        <f>ifna(VLookup(V25, Dex!F:K, 5, 0),"")</f>
        <v/>
      </c>
      <c r="T25" s="136" t="str">
        <f>ifna(VLookup(V25, Dex!F:K, 6, 0),"")</f>
        <v/>
      </c>
      <c r="U25" s="137" t="str">
        <f>ifna(VLookup(V25, Dex!F:L, 7, 0),"")</f>
        <v/>
      </c>
      <c r="V25" s="131" t="str">
        <f t="shared" si="1"/>
        <v>fearow</v>
      </c>
    </row>
    <row r="26" ht="31.5" customHeight="1">
      <c r="A26" s="85">
        <v>25.0</v>
      </c>
      <c r="B26" s="85">
        <v>1.0</v>
      </c>
      <c r="C26" s="85">
        <v>1.0</v>
      </c>
      <c r="D26" s="85">
        <v>25.0</v>
      </c>
      <c r="E26" s="85">
        <v>5.0</v>
      </c>
      <c r="F26" s="85">
        <v>1.0</v>
      </c>
      <c r="G26" s="53" t="str">
        <f>ifna(VLookup(V26,Shiny!B:C, 2, 0),"")</f>
        <v/>
      </c>
      <c r="H26" s="138" t="s">
        <v>102</v>
      </c>
      <c r="I26" s="139">
        <v>23.0</v>
      </c>
      <c r="J26" s="140">
        <f>IFNA(VLOOKUP(V26,'Imported Index'!C:D,2,0),1)</f>
        <v>1</v>
      </c>
      <c r="K26" s="83"/>
      <c r="L26" s="83"/>
      <c r="M26" s="59" t="str">
        <f>ifna(IMAGE("https://pokejungle.net/sprites/typeico/"&amp;lower(VLookup(V26,Type!C:E, 2, 0)&amp;".png")),"")</f>
        <v/>
      </c>
      <c r="N26" s="59" t="str">
        <f>ifna(IMAGE("https://pokejungle.net/sprites/typeico/"&amp;lower(VLookup(V26,Type!C:E, 3, 0)&amp;".png")),"")</f>
        <v/>
      </c>
      <c r="O26" s="53"/>
      <c r="P26" s="53"/>
      <c r="Q26" s="59" t="str">
        <f>ifna(VLookup(V26, Dex!F:K, 3, 0),"")</f>
        <v/>
      </c>
      <c r="R26" s="59">
        <f>ifna(VLookup(V26, Dex!F:K, 4, 0),"")</f>
        <v>23</v>
      </c>
      <c r="S26" s="59" t="str">
        <f>ifna(VLookup(V26, Dex!F:K, 5, 0),"")</f>
        <v/>
      </c>
      <c r="T26" s="59" t="str">
        <f>ifna(VLookup(V26, Dex!F:K, 6, 0),"")</f>
        <v>K018</v>
      </c>
      <c r="U26" s="63">
        <f>ifna(VLookup(V26, Dex!F:L, 7, 0),"")</f>
        <v>60</v>
      </c>
      <c r="V26" s="53" t="str">
        <f t="shared" si="1"/>
        <v>ekans</v>
      </c>
    </row>
    <row r="27" ht="31.5" customHeight="1">
      <c r="A27" s="130">
        <v>26.0</v>
      </c>
      <c r="B27" s="130">
        <v>1.0</v>
      </c>
      <c r="C27" s="130">
        <v>1.0</v>
      </c>
      <c r="D27" s="130">
        <v>26.0</v>
      </c>
      <c r="E27" s="130">
        <v>5.0</v>
      </c>
      <c r="F27" s="130">
        <v>2.0</v>
      </c>
      <c r="G27" s="131" t="str">
        <f>ifna(VLookup(V27,Shiny!B:C, 2, 0),"")</f>
        <v/>
      </c>
      <c r="H27" s="141" t="s">
        <v>103</v>
      </c>
      <c r="I27" s="142">
        <v>24.0</v>
      </c>
      <c r="J27" s="135">
        <f>IFNA(VLOOKUP(V27,'Imported Index'!C:D,2,0),1)</f>
        <v>1</v>
      </c>
      <c r="K27" s="132"/>
      <c r="L27" s="132"/>
      <c r="M27" s="136" t="str">
        <f>ifna(IMAGE("https://pokejungle.net/sprites/typeico/"&amp;lower(VLookup(V27,Type!C:E, 2, 0)&amp;".png")),"")</f>
        <v/>
      </c>
      <c r="N27" s="136" t="str">
        <f>ifna(IMAGE("https://pokejungle.net/sprites/typeico/"&amp;lower(VLookup(V27,Type!C:E, 3, 0)&amp;".png")),"")</f>
        <v/>
      </c>
      <c r="O27" s="131"/>
      <c r="P27" s="131"/>
      <c r="Q27" s="136" t="str">
        <f>ifna(VLookup(V27, Dex!F:K, 3, 0),"")</f>
        <v/>
      </c>
      <c r="R27" s="136">
        <f>ifna(VLookup(V27, Dex!F:K, 4, 0),"")</f>
        <v>24</v>
      </c>
      <c r="S27" s="136" t="str">
        <f>ifna(VLookup(V27, Dex!F:K, 5, 0),"")</f>
        <v/>
      </c>
      <c r="T27" s="136" t="str">
        <f>ifna(VLookup(V27, Dex!F:K, 6, 0),"")</f>
        <v>K019</v>
      </c>
      <c r="U27" s="137">
        <f>ifna(VLookup(V27, Dex!F:L, 7, 0),"")</f>
        <v>61</v>
      </c>
      <c r="V27" s="131" t="str">
        <f t="shared" si="1"/>
        <v>arbok</v>
      </c>
    </row>
    <row r="28" ht="31.5" customHeight="1">
      <c r="A28" s="85">
        <v>27.0</v>
      </c>
      <c r="B28" s="85">
        <v>1.0</v>
      </c>
      <c r="C28" s="85">
        <v>1.0</v>
      </c>
      <c r="D28" s="85">
        <v>27.0</v>
      </c>
      <c r="E28" s="85">
        <v>5.0</v>
      </c>
      <c r="F28" s="85">
        <v>3.0</v>
      </c>
      <c r="G28" s="53" t="str">
        <f>ifna(VLookup(V28,Shiny!B:C, 2, 0),"")</f>
        <v/>
      </c>
      <c r="H28" s="138" t="s">
        <v>104</v>
      </c>
      <c r="I28" s="139">
        <v>25.0</v>
      </c>
      <c r="J28" s="140">
        <f>IFNA(VLOOKUP(V28,'Imported Index'!C:D,2,0),1)</f>
        <v>1</v>
      </c>
      <c r="K28" s="140"/>
      <c r="L28" s="83"/>
      <c r="M28" s="59" t="str">
        <f>ifna(IMAGE("https://pokejungle.net/sprites/typeico/"&amp;lower(VLookup(V28,Type!C:E, 2, 0)&amp;".png")),"")</f>
        <v/>
      </c>
      <c r="N28" s="59" t="str">
        <f>ifna(IMAGE("https://pokejungle.net/sprites/typeico/"&amp;lower(VLookup(V28,Type!C:E, 3, 0)&amp;".png")),"")</f>
        <v/>
      </c>
      <c r="O28" s="53"/>
      <c r="P28" s="53"/>
      <c r="Q28" s="59">
        <f>ifna(VLookup(V28, Dex!F:K, 3, 0),"")</f>
        <v>194</v>
      </c>
      <c r="R28" s="59">
        <f>ifna(VLookup(V28, Dex!F:K, 4, 0),"")</f>
        <v>25</v>
      </c>
      <c r="S28" s="59">
        <f>ifna(VLookup(V28, Dex!F:K, 5, 0),"")</f>
        <v>56</v>
      </c>
      <c r="T28" s="59" t="str">
        <f>ifna(VLookup(V28, Dex!F:K, 6, 0),"")</f>
        <v>P074</v>
      </c>
      <c r="U28" s="63">
        <f>ifna(VLookup(V28, Dex!F:L, 7, 0),"")</f>
        <v>53</v>
      </c>
      <c r="V28" s="53" t="str">
        <f t="shared" si="1"/>
        <v>pikachu</v>
      </c>
    </row>
    <row r="29" ht="31.5" customHeight="1">
      <c r="A29" s="130">
        <v>28.0</v>
      </c>
      <c r="B29" s="130">
        <v>1.0</v>
      </c>
      <c r="C29" s="130">
        <v>1.0</v>
      </c>
      <c r="D29" s="130">
        <v>28.0</v>
      </c>
      <c r="E29" s="130">
        <v>5.0</v>
      </c>
      <c r="F29" s="130">
        <v>4.0</v>
      </c>
      <c r="G29" s="131" t="str">
        <f>ifna(VLookup(V29,Shiny!B:C, 2, 0),"")</f>
        <v/>
      </c>
      <c r="H29" s="141" t="s">
        <v>105</v>
      </c>
      <c r="I29" s="142">
        <v>26.0</v>
      </c>
      <c r="J29" s="135">
        <f>IFNA(VLOOKUP(V29,'Imported Index'!C:D,2,0),1)</f>
        <v>1</v>
      </c>
      <c r="K29" s="135"/>
      <c r="L29" s="132" t="s">
        <v>97</v>
      </c>
      <c r="M29" s="136" t="str">
        <f>ifna(IMAGE("https://pokejungle.net/sprites/typeico/"&amp;lower(VLookup(V29,Type!C:E, 2, 0)&amp;".png")),"")</f>
        <v/>
      </c>
      <c r="N29" s="136" t="str">
        <f>ifna(IMAGE("https://pokejungle.net/sprites/typeico/"&amp;lower(VLookup(V29,Type!C:E, 3, 0)&amp;".png")),"")</f>
        <v/>
      </c>
      <c r="O29" s="131"/>
      <c r="P29" s="131"/>
      <c r="Q29" s="136">
        <f>ifna(VLookup(V29, Dex!F:K, 3, 0),"")</f>
        <v>195</v>
      </c>
      <c r="R29" s="136">
        <f>ifna(VLookup(V29, Dex!F:K, 4, 0),"")</f>
        <v>26</v>
      </c>
      <c r="S29" s="136">
        <f>ifna(VLookup(V29, Dex!F:K, 5, 0),"")</f>
        <v>57</v>
      </c>
      <c r="T29" s="136" t="str">
        <f>ifna(VLookup(V29, Dex!F:K, 6, 0),"")</f>
        <v>P075</v>
      </c>
      <c r="U29" s="137">
        <f>ifna(VLookup(V29, Dex!F:L, 7, 0),"")</f>
        <v>54</v>
      </c>
      <c r="V29" s="131" t="str">
        <f t="shared" si="1"/>
        <v>raichu</v>
      </c>
    </row>
    <row r="30" ht="31.5" customHeight="1">
      <c r="A30" s="85">
        <v>29.0</v>
      </c>
      <c r="B30" s="85">
        <v>1.0</v>
      </c>
      <c r="C30" s="85">
        <v>1.0</v>
      </c>
      <c r="D30" s="85">
        <v>29.0</v>
      </c>
      <c r="E30" s="85">
        <v>5.0</v>
      </c>
      <c r="F30" s="85">
        <v>5.0</v>
      </c>
      <c r="G30" s="53" t="str">
        <f>ifna(VLookup(V30,Shiny!B:C, 2, 0),"")</f>
        <v/>
      </c>
      <c r="H30" s="138" t="s">
        <v>105</v>
      </c>
      <c r="I30" s="139">
        <v>26.0</v>
      </c>
      <c r="J30" s="140">
        <f>IFNA(VLOOKUP(V30,'Imported Index'!C:D,2,0),1)</f>
        <v>1</v>
      </c>
      <c r="K30" s="140"/>
      <c r="L30" s="83" t="s">
        <v>98</v>
      </c>
      <c r="M30" s="59" t="str">
        <f>ifna(IMAGE("https://pokejungle.net/sprites/typeico/"&amp;lower(VLookup(V30,Type!C:E, 2, 0)&amp;".png")),"")</f>
        <v/>
      </c>
      <c r="N30" s="59" t="str">
        <f>ifna(IMAGE("https://pokejungle.net/sprites/typeico/"&amp;lower(VLookup(V30,Type!C:E, 3, 0)&amp;".png")),"")</f>
        <v/>
      </c>
      <c r="O30" s="85">
        <v>-1.0</v>
      </c>
      <c r="P30" s="53"/>
      <c r="Q30" s="59">
        <f>ifna(VLookup(V30, Dex!F:K, 3, 0),"")</f>
        <v>195</v>
      </c>
      <c r="R30" s="59" t="str">
        <f>ifna(VLookup(V30, Dex!F:K, 4, 0),"")</f>
        <v/>
      </c>
      <c r="S30" s="59" t="str">
        <f>ifna(VLookup(V30, Dex!F:K, 5, 0),"")</f>
        <v/>
      </c>
      <c r="T30" s="59" t="str">
        <f>ifna(VLookup(V30, Dex!F:K, 6, 0),"")</f>
        <v>P075</v>
      </c>
      <c r="U30" s="63">
        <f>ifna(VLookup(V30, Dex!F:L, 7, 0),"")</f>
        <v>54</v>
      </c>
      <c r="V30" s="53" t="str">
        <f t="shared" si="1"/>
        <v>raichu-1</v>
      </c>
    </row>
    <row r="31" ht="31.5" customHeight="1">
      <c r="A31" s="130">
        <v>30.0</v>
      </c>
      <c r="B31" s="130">
        <v>1.0</v>
      </c>
      <c r="C31" s="130">
        <v>1.0</v>
      </c>
      <c r="D31" s="130">
        <v>30.0</v>
      </c>
      <c r="E31" s="130">
        <v>5.0</v>
      </c>
      <c r="F31" s="130">
        <v>6.0</v>
      </c>
      <c r="G31" s="131" t="str">
        <f>ifna(VLookup(V31,Shiny!B:C, 2, 0),"")</f>
        <v/>
      </c>
      <c r="H31" s="141" t="s">
        <v>106</v>
      </c>
      <c r="I31" s="142">
        <v>27.0</v>
      </c>
      <c r="J31" s="135">
        <f>IFNA(VLOOKUP(V31,'Imported Index'!C:D,2,0),1)</f>
        <v>1</v>
      </c>
      <c r="K31" s="132"/>
      <c r="L31" s="132" t="s">
        <v>97</v>
      </c>
      <c r="M31" s="136" t="str">
        <f>ifna(IMAGE("https://pokejungle.net/sprites/typeico/"&amp;lower(VLookup(V31,Type!C:E, 2, 0)&amp;".png")),"")</f>
        <v/>
      </c>
      <c r="N31" s="136" t="str">
        <f>ifna(IMAGE("https://pokejungle.net/sprites/typeico/"&amp;lower(VLookup(V31,Type!C:E, 3, 0)&amp;".png")),"")</f>
        <v/>
      </c>
      <c r="O31" s="131"/>
      <c r="P31" s="131"/>
      <c r="Q31" s="136" t="str">
        <f>ifna(VLookup(V31, Dex!F:K, 3, 0),"")</f>
        <v>A168</v>
      </c>
      <c r="R31" s="136">
        <f>ifna(VLookup(V31, Dex!F:K, 4, 0),"")</f>
        <v>27</v>
      </c>
      <c r="S31" s="136" t="str">
        <f>ifna(VLookup(V31, Dex!F:K, 5, 0),"")</f>
        <v/>
      </c>
      <c r="T31" s="136" t="str">
        <f>ifna(VLookup(V31, Dex!F:K, 6, 0),"")</f>
        <v>K116</v>
      </c>
      <c r="U31" s="137" t="str">
        <f>ifna(VLookup(V31, Dex!F:L, 7, 0),"")</f>
        <v/>
      </c>
      <c r="V31" s="131" t="str">
        <f t="shared" si="1"/>
        <v>sandshrew</v>
      </c>
    </row>
    <row r="32" ht="31.5" customHeight="1">
      <c r="A32" s="85">
        <v>31.0</v>
      </c>
      <c r="B32" s="85">
        <v>1.0</v>
      </c>
      <c r="C32" s="85">
        <v>2.0</v>
      </c>
      <c r="D32" s="85">
        <v>1.0</v>
      </c>
      <c r="E32" s="85">
        <v>1.0</v>
      </c>
      <c r="F32" s="85">
        <v>1.0</v>
      </c>
      <c r="G32" s="53" t="str">
        <f>ifna(VLookup(V32,Shiny!B:C, 2, 0),"")</f>
        <v/>
      </c>
      <c r="H32" s="138" t="s">
        <v>106</v>
      </c>
      <c r="I32" s="139">
        <v>27.0</v>
      </c>
      <c r="J32" s="140">
        <f>IFNA(VLOOKUP(V32,'Imported Index'!C:D,2,0),1)</f>
        <v>1</v>
      </c>
      <c r="K32" s="83"/>
      <c r="L32" s="83" t="s">
        <v>98</v>
      </c>
      <c r="M32" s="59" t="str">
        <f>ifna(IMAGE("https://pokejungle.net/sprites/typeico/"&amp;lower(VLookup(V32,Type!C:E, 2, 0)&amp;".png")),"")</f>
        <v/>
      </c>
      <c r="N32" s="59" t="str">
        <f>ifna(IMAGE("https://pokejungle.net/sprites/typeico/"&amp;lower(VLookup(V32,Type!C:E, 3, 0)&amp;".png")),"")</f>
        <v/>
      </c>
      <c r="O32" s="85">
        <v>-1.0</v>
      </c>
      <c r="P32" s="53"/>
      <c r="Q32" s="59" t="str">
        <f>ifna(VLookup(V32, Dex!F:K, 3, 0),"")</f>
        <v>A168</v>
      </c>
      <c r="R32" s="59" t="str">
        <f>ifna(VLookup(V32, Dex!F:K, 4, 0),"")</f>
        <v/>
      </c>
      <c r="S32" s="59" t="str">
        <f>ifna(VLookup(V32, Dex!F:K, 5, 0),"")</f>
        <v/>
      </c>
      <c r="T32" s="59" t="str">
        <f>ifna(VLookup(V32, Dex!F:K, 6, 0),"")</f>
        <v>B155</v>
      </c>
      <c r="U32" s="63" t="str">
        <f>ifna(VLookup(V32, Dex!F:L, 7, 0),"")</f>
        <v/>
      </c>
      <c r="V32" s="53" t="str">
        <f t="shared" si="1"/>
        <v>sandshrew-1</v>
      </c>
    </row>
    <row r="33" ht="31.5" customHeight="1">
      <c r="A33" s="130">
        <v>32.0</v>
      </c>
      <c r="B33" s="130">
        <v>1.0</v>
      </c>
      <c r="C33" s="130">
        <v>2.0</v>
      </c>
      <c r="D33" s="130">
        <v>2.0</v>
      </c>
      <c r="E33" s="130">
        <v>1.0</v>
      </c>
      <c r="F33" s="130">
        <v>2.0</v>
      </c>
      <c r="G33" s="131" t="str">
        <f>ifna(VLookup(V33,Shiny!B:C, 2, 0),"")</f>
        <v/>
      </c>
      <c r="H33" s="141" t="s">
        <v>107</v>
      </c>
      <c r="I33" s="142">
        <v>28.0</v>
      </c>
      <c r="J33" s="135">
        <f>IFNA(VLOOKUP(V33,'Imported Index'!C:D,2,0),1)</f>
        <v>1</v>
      </c>
      <c r="K33" s="135"/>
      <c r="L33" s="132" t="s">
        <v>97</v>
      </c>
      <c r="M33" s="136" t="str">
        <f>ifna(IMAGE("https://pokejungle.net/sprites/typeico/"&amp;lower(VLookup(V33,Type!C:E, 2, 0)&amp;".png")),"")</f>
        <v/>
      </c>
      <c r="N33" s="136" t="str">
        <f>ifna(IMAGE("https://pokejungle.net/sprites/typeico/"&amp;lower(VLookup(V33,Type!C:E, 3, 0)&amp;".png")),"")</f>
        <v/>
      </c>
      <c r="O33" s="131"/>
      <c r="P33" s="131"/>
      <c r="Q33" s="136" t="str">
        <f>ifna(VLookup(V33, Dex!F:K, 3, 0),"")</f>
        <v>A169</v>
      </c>
      <c r="R33" s="136">
        <f>ifna(VLookup(V33, Dex!F:K, 4, 0),"")</f>
        <v>28</v>
      </c>
      <c r="S33" s="136" t="str">
        <f>ifna(VLookup(V33, Dex!F:K, 5, 0),"")</f>
        <v/>
      </c>
      <c r="T33" s="136" t="str">
        <f>ifna(VLookup(V33, Dex!F:K, 6, 0),"")</f>
        <v>K117</v>
      </c>
      <c r="U33" s="137" t="str">
        <f>ifna(VLookup(V33, Dex!F:L, 7, 0),"")</f>
        <v/>
      </c>
      <c r="V33" s="131" t="str">
        <f t="shared" si="1"/>
        <v>sandslash</v>
      </c>
    </row>
    <row r="34" ht="31.5" customHeight="1">
      <c r="A34" s="85">
        <v>33.0</v>
      </c>
      <c r="B34" s="85">
        <v>1.0</v>
      </c>
      <c r="C34" s="85">
        <v>2.0</v>
      </c>
      <c r="D34" s="85">
        <v>3.0</v>
      </c>
      <c r="E34" s="85">
        <v>1.0</v>
      </c>
      <c r="F34" s="85">
        <v>3.0</v>
      </c>
      <c r="G34" s="53" t="str">
        <f>ifna(VLookup(V34,Shiny!B:C, 2, 0),"")</f>
        <v/>
      </c>
      <c r="H34" s="138" t="s">
        <v>107</v>
      </c>
      <c r="I34" s="139">
        <v>28.0</v>
      </c>
      <c r="J34" s="140">
        <f>IFNA(VLOOKUP(V34,'Imported Index'!C:D,2,0),1)</f>
        <v>1</v>
      </c>
      <c r="K34" s="83"/>
      <c r="L34" s="83" t="s">
        <v>98</v>
      </c>
      <c r="M34" s="59" t="str">
        <f>ifna(IMAGE("https://pokejungle.net/sprites/typeico/"&amp;lower(VLookup(V34,Type!C:E, 2, 0)&amp;".png")),"")</f>
        <v/>
      </c>
      <c r="N34" s="59" t="str">
        <f>ifna(IMAGE("https://pokejungle.net/sprites/typeico/"&amp;lower(VLookup(V34,Type!C:E, 3, 0)&amp;".png")),"")</f>
        <v/>
      </c>
      <c r="O34" s="85">
        <v>-1.0</v>
      </c>
      <c r="P34" s="53"/>
      <c r="Q34" s="59" t="str">
        <f>ifna(VLookup(V34, Dex!F:K, 3, 0),"")</f>
        <v>A169</v>
      </c>
      <c r="R34" s="59" t="str">
        <f>ifna(VLookup(V34, Dex!F:K, 4, 0),"")</f>
        <v/>
      </c>
      <c r="S34" s="59" t="str">
        <f>ifna(VLookup(V34, Dex!F:K, 5, 0),"")</f>
        <v/>
      </c>
      <c r="T34" s="59" t="str">
        <f>ifna(VLookup(V34, Dex!F:K, 6, 0),"")</f>
        <v>B156</v>
      </c>
      <c r="U34" s="63" t="str">
        <f>ifna(VLookup(V34, Dex!F:L, 7, 0),"")</f>
        <v/>
      </c>
      <c r="V34" s="53" t="str">
        <f t="shared" si="1"/>
        <v>sandslash-1</v>
      </c>
    </row>
    <row r="35" ht="31.5" customHeight="1">
      <c r="A35" s="130">
        <v>34.0</v>
      </c>
      <c r="B35" s="130">
        <v>1.0</v>
      </c>
      <c r="C35" s="130">
        <v>2.0</v>
      </c>
      <c r="D35" s="130">
        <v>4.0</v>
      </c>
      <c r="E35" s="130">
        <v>1.0</v>
      </c>
      <c r="F35" s="130">
        <v>4.0</v>
      </c>
      <c r="G35" s="131" t="str">
        <f>ifna(VLookup(V35,Shiny!B:C, 2, 0),"")</f>
        <v/>
      </c>
      <c r="H35" s="141" t="s">
        <v>108</v>
      </c>
      <c r="I35" s="142">
        <v>29.0</v>
      </c>
      <c r="J35" s="135">
        <f>IFNA(VLOOKUP(V35,'Imported Index'!C:D,2,0),1)</f>
        <v>1</v>
      </c>
      <c r="K35" s="132"/>
      <c r="L35" s="132"/>
      <c r="M35" s="136" t="str">
        <f>ifna(IMAGE("https://pokejungle.net/sprites/typeico/"&amp;lower(VLookup(V35,Type!C:E, 2, 0)&amp;".png")),"")</f>
        <v/>
      </c>
      <c r="N35" s="136" t="str">
        <f>ifna(IMAGE("https://pokejungle.net/sprites/typeico/"&amp;lower(VLookup(V35,Type!C:E, 3, 0)&amp;".png")),"")</f>
        <v/>
      </c>
      <c r="O35" s="131"/>
      <c r="P35" s="131"/>
      <c r="Q35" s="136" t="str">
        <f>ifna(VLookup(V35, Dex!F:K, 3, 0),"")</f>
        <v>C065</v>
      </c>
      <c r="R35" s="136">
        <f>ifna(VLookup(V35, Dex!F:K, 4, 0),"")</f>
        <v>29</v>
      </c>
      <c r="S35" s="136" t="str">
        <f>ifna(VLookup(V35, Dex!F:K, 5, 0),"")</f>
        <v/>
      </c>
      <c r="T35" s="136" t="str">
        <f>ifna(VLookup(V35, Dex!F:K, 6, 0),"")</f>
        <v/>
      </c>
      <c r="U35" s="137" t="str">
        <f>ifna(VLookup(V35, Dex!F:L, 7, 0),"")</f>
        <v/>
      </c>
      <c r="V35" s="131" t="str">
        <f t="shared" si="1"/>
        <v>nidoran♀</v>
      </c>
    </row>
    <row r="36" ht="31.5" customHeight="1">
      <c r="A36" s="85">
        <v>35.0</v>
      </c>
      <c r="B36" s="85">
        <v>1.0</v>
      </c>
      <c r="C36" s="85">
        <v>2.0</v>
      </c>
      <c r="D36" s="85">
        <v>5.0</v>
      </c>
      <c r="E36" s="85">
        <v>1.0</v>
      </c>
      <c r="F36" s="85">
        <v>5.0</v>
      </c>
      <c r="G36" s="53" t="str">
        <f>ifna(VLookup(V36,Shiny!B:C, 2, 0),"")</f>
        <v/>
      </c>
      <c r="H36" s="138" t="s">
        <v>109</v>
      </c>
      <c r="I36" s="139">
        <v>30.0</v>
      </c>
      <c r="J36" s="140">
        <f>IFNA(VLOOKUP(V36,'Imported Index'!C:D,2,0),1)</f>
        <v>1</v>
      </c>
      <c r="K36" s="83"/>
      <c r="L36" s="83"/>
      <c r="M36" s="59" t="str">
        <f>ifna(IMAGE("https://pokejungle.net/sprites/typeico/"&amp;lower(VLookup(V36,Type!C:E, 2, 0)&amp;".png")),"")</f>
        <v/>
      </c>
      <c r="N36" s="59" t="str">
        <f>ifna(IMAGE("https://pokejungle.net/sprites/typeico/"&amp;lower(VLookup(V36,Type!C:E, 3, 0)&amp;".png")),"")</f>
        <v/>
      </c>
      <c r="O36" s="53"/>
      <c r="P36" s="53"/>
      <c r="Q36" s="59" t="str">
        <f>ifna(VLookup(V36, Dex!F:K, 3, 0),"")</f>
        <v>C066</v>
      </c>
      <c r="R36" s="59">
        <f>ifna(VLookup(V36, Dex!F:K, 4, 0),"")</f>
        <v>30</v>
      </c>
      <c r="S36" s="59" t="str">
        <f>ifna(VLookup(V36, Dex!F:K, 5, 0),"")</f>
        <v/>
      </c>
      <c r="T36" s="59" t="str">
        <f>ifna(VLookup(V36, Dex!F:K, 6, 0),"")</f>
        <v/>
      </c>
      <c r="U36" s="63" t="str">
        <f>ifna(VLookup(V36, Dex!F:L, 7, 0),"")</f>
        <v/>
      </c>
      <c r="V36" s="53" t="str">
        <f t="shared" si="1"/>
        <v>nidorina</v>
      </c>
    </row>
    <row r="37" ht="31.5" customHeight="1">
      <c r="A37" s="130">
        <v>36.0</v>
      </c>
      <c r="B37" s="130">
        <v>1.0</v>
      </c>
      <c r="C37" s="130">
        <v>2.0</v>
      </c>
      <c r="D37" s="130">
        <v>6.0</v>
      </c>
      <c r="E37" s="130">
        <v>1.0</v>
      </c>
      <c r="F37" s="130">
        <v>6.0</v>
      </c>
      <c r="G37" s="131" t="str">
        <f>ifna(VLookup(V37,Shiny!B:C, 2, 0),"")</f>
        <v/>
      </c>
      <c r="H37" s="141" t="s">
        <v>110</v>
      </c>
      <c r="I37" s="142">
        <v>31.0</v>
      </c>
      <c r="J37" s="135">
        <f>IFNA(VLOOKUP(V37,'Imported Index'!C:D,2,0),1)</f>
        <v>1</v>
      </c>
      <c r="K37" s="132"/>
      <c r="L37" s="132"/>
      <c r="M37" s="136" t="str">
        <f>ifna(IMAGE("https://pokejungle.net/sprites/typeico/"&amp;lower(VLookup(V37,Type!C:E, 2, 0)&amp;".png")),"")</f>
        <v/>
      </c>
      <c r="N37" s="136" t="str">
        <f>ifna(IMAGE("https://pokejungle.net/sprites/typeico/"&amp;lower(VLookup(V37,Type!C:E, 3, 0)&amp;".png")),"")</f>
        <v/>
      </c>
      <c r="O37" s="131"/>
      <c r="P37" s="131"/>
      <c r="Q37" s="136" t="str">
        <f>ifna(VLookup(V37, Dex!F:K, 3, 0),"")</f>
        <v>C067</v>
      </c>
      <c r="R37" s="136">
        <f>ifna(VLookup(V37, Dex!F:K, 4, 0),"")</f>
        <v>31</v>
      </c>
      <c r="S37" s="136" t="str">
        <f>ifna(VLookup(V37, Dex!F:K, 5, 0),"")</f>
        <v/>
      </c>
      <c r="T37" s="136" t="str">
        <f>ifna(VLookup(V37, Dex!F:K, 6, 0),"")</f>
        <v/>
      </c>
      <c r="U37" s="137" t="str">
        <f>ifna(VLookup(V37, Dex!F:L, 7, 0),"")</f>
        <v/>
      </c>
      <c r="V37" s="131" t="str">
        <f t="shared" si="1"/>
        <v>nidoqueen</v>
      </c>
    </row>
    <row r="38" ht="31.5" customHeight="1">
      <c r="A38" s="85">
        <v>37.0</v>
      </c>
      <c r="B38" s="85">
        <v>1.0</v>
      </c>
      <c r="C38" s="85">
        <v>2.0</v>
      </c>
      <c r="D38" s="85">
        <v>7.0</v>
      </c>
      <c r="E38" s="85">
        <v>2.0</v>
      </c>
      <c r="F38" s="85">
        <v>1.0</v>
      </c>
      <c r="G38" s="53" t="str">
        <f>ifna(VLookup(V38,Shiny!B:C, 2, 0),"")</f>
        <v/>
      </c>
      <c r="H38" s="138" t="s">
        <v>111</v>
      </c>
      <c r="I38" s="139">
        <v>32.0</v>
      </c>
      <c r="J38" s="140">
        <f>IFNA(VLOOKUP(V38,'Imported Index'!C:D,2,0),1)</f>
        <v>1</v>
      </c>
      <c r="K38" s="83"/>
      <c r="L38" s="83"/>
      <c r="M38" s="59" t="str">
        <f>ifna(IMAGE("https://pokejungle.net/sprites/typeico/"&amp;lower(VLookup(V38,Type!C:E, 2, 0)&amp;".png")),"")</f>
        <v/>
      </c>
      <c r="N38" s="59" t="str">
        <f>ifna(IMAGE("https://pokejungle.net/sprites/typeico/"&amp;lower(VLookup(V38,Type!C:E, 3, 0)&amp;".png")),"")</f>
        <v/>
      </c>
      <c r="O38" s="53"/>
      <c r="P38" s="53"/>
      <c r="Q38" s="59" t="str">
        <f>ifna(VLookup(V38, Dex!F:K, 3, 0),"")</f>
        <v>C068</v>
      </c>
      <c r="R38" s="59">
        <f>ifna(VLookup(V38, Dex!F:K, 4, 0),"")</f>
        <v>32</v>
      </c>
      <c r="S38" s="59" t="str">
        <f>ifna(VLookup(V38, Dex!F:K, 5, 0),"")</f>
        <v/>
      </c>
      <c r="T38" s="59" t="str">
        <f>ifna(VLookup(V38, Dex!F:K, 6, 0),"")</f>
        <v/>
      </c>
      <c r="U38" s="63" t="str">
        <f>ifna(VLookup(V38, Dex!F:L, 7, 0),"")</f>
        <v/>
      </c>
      <c r="V38" s="53" t="str">
        <f t="shared" si="1"/>
        <v>nidoran♂</v>
      </c>
    </row>
    <row r="39" ht="31.5" customHeight="1">
      <c r="A39" s="130">
        <v>38.0</v>
      </c>
      <c r="B39" s="130">
        <v>1.0</v>
      </c>
      <c r="C39" s="130">
        <v>2.0</v>
      </c>
      <c r="D39" s="130">
        <v>8.0</v>
      </c>
      <c r="E39" s="130">
        <v>2.0</v>
      </c>
      <c r="F39" s="130">
        <v>2.0</v>
      </c>
      <c r="G39" s="131" t="str">
        <f>ifna(VLookup(V39,Shiny!B:C, 2, 0),"")</f>
        <v/>
      </c>
      <c r="H39" s="141" t="s">
        <v>112</v>
      </c>
      <c r="I39" s="142">
        <v>33.0</v>
      </c>
      <c r="J39" s="135">
        <f>IFNA(VLOOKUP(V39,'Imported Index'!C:D,2,0),1)</f>
        <v>1</v>
      </c>
      <c r="K39" s="132"/>
      <c r="L39" s="132"/>
      <c r="M39" s="136" t="str">
        <f>ifna(IMAGE("https://pokejungle.net/sprites/typeico/"&amp;lower(VLookup(V39,Type!C:E, 2, 0)&amp;".png")),"")</f>
        <v/>
      </c>
      <c r="N39" s="136" t="str">
        <f>ifna(IMAGE("https://pokejungle.net/sprites/typeico/"&amp;lower(VLookup(V39,Type!C:E, 3, 0)&amp;".png")),"")</f>
        <v/>
      </c>
      <c r="O39" s="131"/>
      <c r="P39" s="131"/>
      <c r="Q39" s="136" t="str">
        <f>ifna(VLookup(V39, Dex!F:K, 3, 0),"")</f>
        <v>C069</v>
      </c>
      <c r="R39" s="136">
        <f>ifna(VLookup(V39, Dex!F:K, 4, 0),"")</f>
        <v>33</v>
      </c>
      <c r="S39" s="136" t="str">
        <f>ifna(VLookup(V39, Dex!F:K, 5, 0),"")</f>
        <v/>
      </c>
      <c r="T39" s="136" t="str">
        <f>ifna(VLookup(V39, Dex!F:K, 6, 0),"")</f>
        <v/>
      </c>
      <c r="U39" s="137" t="str">
        <f>ifna(VLookup(V39, Dex!F:L, 7, 0),"")</f>
        <v/>
      </c>
      <c r="V39" s="131" t="str">
        <f t="shared" si="1"/>
        <v>nidorino</v>
      </c>
    </row>
    <row r="40" ht="31.5" customHeight="1">
      <c r="A40" s="85">
        <v>39.0</v>
      </c>
      <c r="B40" s="85">
        <v>1.0</v>
      </c>
      <c r="C40" s="85">
        <v>2.0</v>
      </c>
      <c r="D40" s="85">
        <v>9.0</v>
      </c>
      <c r="E40" s="85">
        <v>2.0</v>
      </c>
      <c r="F40" s="85">
        <v>3.0</v>
      </c>
      <c r="G40" s="53" t="str">
        <f>ifna(VLookup(V40,Shiny!B:C, 2, 0),"")</f>
        <v/>
      </c>
      <c r="H40" s="138" t="s">
        <v>113</v>
      </c>
      <c r="I40" s="139">
        <v>34.0</v>
      </c>
      <c r="J40" s="140">
        <f>IFNA(VLOOKUP(V40,'Imported Index'!C:D,2,0),1)</f>
        <v>1</v>
      </c>
      <c r="K40" s="83"/>
      <c r="L40" s="83"/>
      <c r="M40" s="59" t="str">
        <f>ifna(IMAGE("https://pokejungle.net/sprites/typeico/"&amp;lower(VLookup(V40,Type!C:E, 2, 0)&amp;".png")),"")</f>
        <v/>
      </c>
      <c r="N40" s="59" t="str">
        <f>ifna(IMAGE("https://pokejungle.net/sprites/typeico/"&amp;lower(VLookup(V40,Type!C:E, 3, 0)&amp;".png")),"")</f>
        <v/>
      </c>
      <c r="O40" s="53"/>
      <c r="P40" s="53"/>
      <c r="Q40" s="59" t="str">
        <f>ifna(VLookup(V40, Dex!F:K, 3, 0),"")</f>
        <v>C070</v>
      </c>
      <c r="R40" s="59">
        <f>ifna(VLookup(V40, Dex!F:K, 4, 0),"")</f>
        <v>34</v>
      </c>
      <c r="S40" s="59" t="str">
        <f>ifna(VLookup(V40, Dex!F:K, 5, 0),"")</f>
        <v/>
      </c>
      <c r="T40" s="59" t="str">
        <f>ifna(VLookup(V40, Dex!F:K, 6, 0),"")</f>
        <v/>
      </c>
      <c r="U40" s="63" t="str">
        <f>ifna(VLookup(V40, Dex!F:L, 7, 0),"")</f>
        <v/>
      </c>
      <c r="V40" s="53" t="str">
        <f t="shared" si="1"/>
        <v>nidoking</v>
      </c>
    </row>
    <row r="41" ht="31.5" customHeight="1">
      <c r="A41" s="130">
        <v>40.0</v>
      </c>
      <c r="B41" s="130">
        <v>1.0</v>
      </c>
      <c r="C41" s="130">
        <v>2.0</v>
      </c>
      <c r="D41" s="130">
        <v>10.0</v>
      </c>
      <c r="E41" s="130">
        <v>2.0</v>
      </c>
      <c r="F41" s="130">
        <v>4.0</v>
      </c>
      <c r="G41" s="131" t="str">
        <f>ifna(VLookup(V41,Shiny!B:C, 2, 0),"")</f>
        <v/>
      </c>
      <c r="H41" s="141" t="s">
        <v>114</v>
      </c>
      <c r="I41" s="142">
        <v>35.0</v>
      </c>
      <c r="J41" s="135">
        <f>IFNA(VLOOKUP(V41,'Imported Index'!C:D,2,0),1)</f>
        <v>1</v>
      </c>
      <c r="K41" s="132"/>
      <c r="L41" s="132"/>
      <c r="M41" s="136" t="str">
        <f>ifna(IMAGE("https://pokejungle.net/sprites/typeico/"&amp;lower(VLookup(V41,Type!C:E, 2, 0)&amp;".png")),"")</f>
        <v/>
      </c>
      <c r="N41" s="136" t="str">
        <f>ifna(IMAGE("https://pokejungle.net/sprites/typeico/"&amp;lower(VLookup(V41,Type!C:E, 3, 0)&amp;".png")),"")</f>
        <v/>
      </c>
      <c r="O41" s="131"/>
      <c r="P41" s="131"/>
      <c r="Q41" s="136">
        <f>ifna(VLookup(V41, Dex!F:K, 3, 0),"")</f>
        <v>255</v>
      </c>
      <c r="R41" s="136">
        <f>ifna(VLookup(V41, Dex!F:K, 4, 0),"")</f>
        <v>35</v>
      </c>
      <c r="S41" s="136">
        <f>ifna(VLookup(V41, Dex!F:K, 5, 0),"")</f>
        <v>200</v>
      </c>
      <c r="T41" s="136" t="str">
        <f>ifna(VLookup(V41, Dex!F:K, 6, 0),"")</f>
        <v>K152</v>
      </c>
      <c r="U41" s="137">
        <f>ifna(VLookup(V41, Dex!F:L, 7, 0),"")</f>
        <v>56</v>
      </c>
      <c r="V41" s="131" t="str">
        <f t="shared" si="1"/>
        <v>clefairy</v>
      </c>
    </row>
    <row r="42" ht="31.5" customHeight="1">
      <c r="A42" s="85">
        <v>41.0</v>
      </c>
      <c r="B42" s="85">
        <v>1.0</v>
      </c>
      <c r="C42" s="85">
        <v>2.0</v>
      </c>
      <c r="D42" s="85">
        <v>11.0</v>
      </c>
      <c r="E42" s="85">
        <v>2.0</v>
      </c>
      <c r="F42" s="85">
        <v>5.0</v>
      </c>
      <c r="G42" s="53" t="str">
        <f>ifna(VLookup(V42,Shiny!B:C, 2, 0),"")</f>
        <v/>
      </c>
      <c r="H42" s="138" t="s">
        <v>115</v>
      </c>
      <c r="I42" s="139">
        <v>36.0</v>
      </c>
      <c r="J42" s="140">
        <f>IFNA(VLOOKUP(V42,'Imported Index'!C:D,2,0),1)</f>
        <v>1</v>
      </c>
      <c r="K42" s="83"/>
      <c r="L42" s="83"/>
      <c r="M42" s="59" t="str">
        <f>ifna(IMAGE("https://pokejungle.net/sprites/typeico/"&amp;lower(VLookup(V42,Type!C:E, 2, 0)&amp;".png")),"")</f>
        <v/>
      </c>
      <c r="N42" s="59" t="str">
        <f>ifna(IMAGE("https://pokejungle.net/sprites/typeico/"&amp;lower(VLookup(V42,Type!C:E, 3, 0)&amp;".png")),"")</f>
        <v/>
      </c>
      <c r="O42" s="53"/>
      <c r="P42" s="53"/>
      <c r="Q42" s="59">
        <f>ifna(VLookup(V42, Dex!F:K, 3, 0),"")</f>
        <v>256</v>
      </c>
      <c r="R42" s="59">
        <f>ifna(VLookup(V42, Dex!F:K, 4, 0),"")</f>
        <v>36</v>
      </c>
      <c r="S42" s="59">
        <f>ifna(VLookup(V42, Dex!F:K, 5, 0),"")</f>
        <v>201</v>
      </c>
      <c r="T42" s="59" t="str">
        <f>ifna(VLookup(V42, Dex!F:K, 6, 0),"")</f>
        <v>K153</v>
      </c>
      <c r="U42" s="63">
        <f>ifna(VLookup(V42, Dex!F:L, 7, 0),"")</f>
        <v>57</v>
      </c>
      <c r="V42" s="53" t="str">
        <f t="shared" si="1"/>
        <v>clefable</v>
      </c>
    </row>
    <row r="43" ht="31.5" customHeight="1">
      <c r="A43" s="130">
        <v>42.0</v>
      </c>
      <c r="B43" s="130">
        <v>1.0</v>
      </c>
      <c r="C43" s="130">
        <v>2.0</v>
      </c>
      <c r="D43" s="130">
        <v>12.0</v>
      </c>
      <c r="E43" s="130">
        <v>2.0</v>
      </c>
      <c r="F43" s="130">
        <v>6.0</v>
      </c>
      <c r="G43" s="131" t="str">
        <f>ifna(VLookup(V43,Shiny!B:C, 2, 0),"")</f>
        <v/>
      </c>
      <c r="H43" s="141" t="s">
        <v>116</v>
      </c>
      <c r="I43" s="142">
        <v>37.0</v>
      </c>
      <c r="J43" s="135">
        <f>IFNA(VLOOKUP(V43,'Imported Index'!C:D,2,0),1)</f>
        <v>1</v>
      </c>
      <c r="K43" s="132"/>
      <c r="L43" s="132" t="s">
        <v>97</v>
      </c>
      <c r="M43" s="136" t="str">
        <f>ifna(IMAGE("https://pokejungle.net/sprites/typeico/"&amp;lower(VLookup(V43,Type!C:E, 2, 0)&amp;".png")),"")</f>
        <v/>
      </c>
      <c r="N43" s="136" t="str">
        <f>ifna(IMAGE("https://pokejungle.net/sprites/typeico/"&amp;lower(VLookup(V43,Type!C:E, 3, 0)&amp;".png")),"")</f>
        <v/>
      </c>
      <c r="O43" s="131"/>
      <c r="P43" s="131"/>
      <c r="Q43" s="136">
        <f>ifna(VLookup(V43, Dex!F:K, 3, 0),"")</f>
        <v>68</v>
      </c>
      <c r="R43" s="136">
        <f>ifna(VLookup(V43, Dex!F:K, 4, 0),"")</f>
        <v>37</v>
      </c>
      <c r="S43" s="136">
        <f>ifna(VLookup(V43, Dex!F:K, 5, 0),"")</f>
        <v>168</v>
      </c>
      <c r="T43" s="136" t="str">
        <f>ifna(VLookup(V43, Dex!F:K, 6, 0),"")</f>
        <v>K037</v>
      </c>
      <c r="U43" s="137" t="str">
        <f>ifna(VLookup(V43, Dex!F:L, 7, 0),"")</f>
        <v/>
      </c>
      <c r="V43" s="131" t="str">
        <f t="shared" si="1"/>
        <v>vulpix</v>
      </c>
    </row>
    <row r="44" ht="31.5" customHeight="1">
      <c r="A44" s="85">
        <v>43.0</v>
      </c>
      <c r="B44" s="85">
        <v>1.0</v>
      </c>
      <c r="C44" s="85">
        <v>2.0</v>
      </c>
      <c r="D44" s="85">
        <v>13.0</v>
      </c>
      <c r="E44" s="85">
        <v>3.0</v>
      </c>
      <c r="F44" s="85">
        <v>1.0</v>
      </c>
      <c r="G44" s="53" t="str">
        <f>ifna(VLookup(V44,Shiny!B:C, 2, 0),"")</f>
        <v/>
      </c>
      <c r="H44" s="138" t="s">
        <v>116</v>
      </c>
      <c r="I44" s="139">
        <v>37.0</v>
      </c>
      <c r="J44" s="140">
        <f>IFNA(VLOOKUP(V44,'Imported Index'!C:D,2,0),1)</f>
        <v>1</v>
      </c>
      <c r="K44" s="83"/>
      <c r="L44" s="83" t="s">
        <v>98</v>
      </c>
      <c r="M44" s="59" t="str">
        <f>ifna(IMAGE("https://pokejungle.net/sprites/typeico/"&amp;lower(VLookup(V44,Type!C:E, 2, 0)&amp;".png")),"")</f>
        <v/>
      </c>
      <c r="N44" s="59" t="str">
        <f>ifna(IMAGE("https://pokejungle.net/sprites/typeico/"&amp;lower(VLookup(V44,Type!C:E, 3, 0)&amp;".png")),"")</f>
        <v/>
      </c>
      <c r="O44" s="85">
        <v>-1.0</v>
      </c>
      <c r="P44" s="53"/>
      <c r="Q44" s="59">
        <f>ifna(VLookup(V44, Dex!F:K, 3, 0),"")</f>
        <v>68</v>
      </c>
      <c r="R44" s="59" t="str">
        <f>ifna(VLookup(V44, Dex!F:K, 4, 0),"")</f>
        <v/>
      </c>
      <c r="S44" s="59" t="str">
        <f>ifna(VLookup(V44, Dex!F:K, 5, 0),"")</f>
        <v/>
      </c>
      <c r="T44" s="59" t="str">
        <f>ifna(VLookup(V44, Dex!F:K, 6, 0),"")</f>
        <v>B157</v>
      </c>
      <c r="U44" s="63" t="str">
        <f>ifna(VLookup(V44, Dex!F:L, 7, 0),"")</f>
        <v/>
      </c>
      <c r="V44" s="53" t="str">
        <f t="shared" si="1"/>
        <v>vulpix-1</v>
      </c>
    </row>
    <row r="45" ht="31.5" customHeight="1">
      <c r="A45" s="130">
        <v>44.0</v>
      </c>
      <c r="B45" s="130">
        <v>1.0</v>
      </c>
      <c r="C45" s="130">
        <v>2.0</v>
      </c>
      <c r="D45" s="130">
        <v>14.0</v>
      </c>
      <c r="E45" s="130">
        <v>3.0</v>
      </c>
      <c r="F45" s="130">
        <v>2.0</v>
      </c>
      <c r="G45" s="131" t="str">
        <f>ifna(VLookup(V45,Shiny!B:C, 2, 0),"")</f>
        <v/>
      </c>
      <c r="H45" s="141" t="s">
        <v>117</v>
      </c>
      <c r="I45" s="142">
        <v>38.0</v>
      </c>
      <c r="J45" s="135">
        <f>IFNA(VLOOKUP(V45,'Imported Index'!C:D,2,0),1)</f>
        <v>1</v>
      </c>
      <c r="K45" s="132"/>
      <c r="L45" s="132" t="s">
        <v>97</v>
      </c>
      <c r="M45" s="136" t="str">
        <f>ifna(IMAGE("https://pokejungle.net/sprites/typeico/"&amp;lower(VLookup(V45,Type!C:E, 2, 0)&amp;".png")),"")</f>
        <v/>
      </c>
      <c r="N45" s="136" t="str">
        <f>ifna(IMAGE("https://pokejungle.net/sprites/typeico/"&amp;lower(VLookup(V45,Type!C:E, 3, 0)&amp;".png")),"")</f>
        <v/>
      </c>
      <c r="O45" s="131"/>
      <c r="P45" s="131"/>
      <c r="Q45" s="136">
        <f>ifna(VLookup(V45, Dex!F:K, 3, 0),"")</f>
        <v>69</v>
      </c>
      <c r="R45" s="136">
        <f>ifna(VLookup(V45, Dex!F:K, 4, 0),"")</f>
        <v>38</v>
      </c>
      <c r="S45" s="136">
        <f>ifna(VLookup(V45, Dex!F:K, 5, 0),"")</f>
        <v>169</v>
      </c>
      <c r="T45" s="136" t="str">
        <f>ifna(VLookup(V45, Dex!F:K, 6, 0),"")</f>
        <v>K038</v>
      </c>
      <c r="U45" s="137" t="str">
        <f>ifna(VLookup(V45, Dex!F:L, 7, 0),"")</f>
        <v/>
      </c>
      <c r="V45" s="131" t="str">
        <f t="shared" si="1"/>
        <v>ninetales</v>
      </c>
    </row>
    <row r="46" ht="31.5" customHeight="1">
      <c r="A46" s="85">
        <v>45.0</v>
      </c>
      <c r="B46" s="85">
        <v>1.0</v>
      </c>
      <c r="C46" s="85">
        <v>2.0</v>
      </c>
      <c r="D46" s="85">
        <v>15.0</v>
      </c>
      <c r="E46" s="85">
        <v>3.0</v>
      </c>
      <c r="F46" s="85">
        <v>3.0</v>
      </c>
      <c r="G46" s="53" t="str">
        <f>ifna(VLookup(V46,Shiny!B:C, 2, 0),"")</f>
        <v/>
      </c>
      <c r="H46" s="138" t="s">
        <v>117</v>
      </c>
      <c r="I46" s="139">
        <v>38.0</v>
      </c>
      <c r="J46" s="140">
        <f>IFNA(VLOOKUP(V46,'Imported Index'!C:D,2,0),1)</f>
        <v>1</v>
      </c>
      <c r="K46" s="83"/>
      <c r="L46" s="83" t="s">
        <v>98</v>
      </c>
      <c r="M46" s="59" t="str">
        <f>ifna(IMAGE("https://pokejungle.net/sprites/typeico/"&amp;lower(VLookup(V46,Type!C:E, 2, 0)&amp;".png")),"")</f>
        <v/>
      </c>
      <c r="N46" s="59" t="str">
        <f>ifna(IMAGE("https://pokejungle.net/sprites/typeico/"&amp;lower(VLookup(V46,Type!C:E, 3, 0)&amp;".png")),"")</f>
        <v/>
      </c>
      <c r="O46" s="85">
        <v>-1.0</v>
      </c>
      <c r="P46" s="53"/>
      <c r="Q46" s="59">
        <f>ifna(VLookup(V46, Dex!F:K, 3, 0),"")</f>
        <v>69</v>
      </c>
      <c r="R46" s="59" t="str">
        <f>ifna(VLookup(V46, Dex!F:K, 4, 0),"")</f>
        <v/>
      </c>
      <c r="S46" s="59" t="str">
        <f>ifna(VLookup(V46, Dex!F:K, 5, 0),"")</f>
        <v/>
      </c>
      <c r="T46" s="59" t="str">
        <f>ifna(VLookup(V46, Dex!F:K, 6, 0),"")</f>
        <v>B158</v>
      </c>
      <c r="U46" s="63" t="str">
        <f>ifna(VLookup(V46, Dex!F:L, 7, 0),"")</f>
        <v/>
      </c>
      <c r="V46" s="53" t="str">
        <f t="shared" si="1"/>
        <v>ninetales-1</v>
      </c>
    </row>
    <row r="47" ht="31.5" customHeight="1">
      <c r="A47" s="130">
        <v>46.0</v>
      </c>
      <c r="B47" s="130">
        <v>1.0</v>
      </c>
      <c r="C47" s="130">
        <v>2.0</v>
      </c>
      <c r="D47" s="130">
        <v>16.0</v>
      </c>
      <c r="E47" s="130">
        <v>3.0</v>
      </c>
      <c r="F47" s="130">
        <v>4.0</v>
      </c>
      <c r="G47" s="131" t="str">
        <f>ifna(VLookup(V47,Shiny!B:C, 2, 0),"")</f>
        <v/>
      </c>
      <c r="H47" s="141" t="s">
        <v>118</v>
      </c>
      <c r="I47" s="142">
        <v>39.0</v>
      </c>
      <c r="J47" s="135">
        <f>IFNA(VLOOKUP(V47,'Imported Index'!C:D,2,0),1)</f>
        <v>1</v>
      </c>
      <c r="K47" s="135"/>
      <c r="L47" s="132"/>
      <c r="M47" s="136" t="str">
        <f>ifna(IMAGE("https://pokejungle.net/sprites/typeico/"&amp;lower(VLookup(V47,Type!C:E, 2, 0)&amp;".png")),"")</f>
        <v/>
      </c>
      <c r="N47" s="136" t="str">
        <f>ifna(IMAGE("https://pokejungle.net/sprites/typeico/"&amp;lower(VLookup(V47,Type!C:E, 3, 0)&amp;".png")),"")</f>
        <v/>
      </c>
      <c r="O47" s="131"/>
      <c r="P47" s="131"/>
      <c r="Q47" s="136" t="str">
        <f>ifna(VLookup(V47, Dex!F:K, 3, 0),"")</f>
        <v>A012</v>
      </c>
      <c r="R47" s="136">
        <f>ifna(VLookup(V47, Dex!F:K, 4, 0),"")</f>
        <v>39</v>
      </c>
      <c r="S47" s="136" t="str">
        <f>ifna(VLookup(V47, Dex!F:K, 5, 0),"")</f>
        <v/>
      </c>
      <c r="T47" s="136" t="str">
        <f>ifna(VLookup(V47, Dex!F:K, 6, 0),"")</f>
        <v>P060</v>
      </c>
      <c r="U47" s="137" t="str">
        <f>ifna(VLookup(V47, Dex!F:L, 7, 0),"")</f>
        <v>H077</v>
      </c>
      <c r="V47" s="131" t="str">
        <f t="shared" si="1"/>
        <v>jigglypuff</v>
      </c>
    </row>
    <row r="48" ht="31.5" customHeight="1">
      <c r="A48" s="85">
        <v>47.0</v>
      </c>
      <c r="B48" s="85">
        <v>1.0</v>
      </c>
      <c r="C48" s="85">
        <v>2.0</v>
      </c>
      <c r="D48" s="85">
        <v>17.0</v>
      </c>
      <c r="E48" s="85">
        <v>3.0</v>
      </c>
      <c r="F48" s="85">
        <v>5.0</v>
      </c>
      <c r="G48" s="53" t="str">
        <f>ifna(VLookup(V48,Shiny!B:C, 2, 0),"")</f>
        <v/>
      </c>
      <c r="H48" s="138" t="s">
        <v>119</v>
      </c>
      <c r="I48" s="139">
        <v>40.0</v>
      </c>
      <c r="J48" s="140">
        <f>IFNA(VLOOKUP(V48,'Imported Index'!C:D,2,0),1)</f>
        <v>1</v>
      </c>
      <c r="K48" s="140"/>
      <c r="L48" s="83"/>
      <c r="M48" s="59" t="str">
        <f>ifna(IMAGE("https://pokejungle.net/sprites/typeico/"&amp;lower(VLookup(V48,Type!C:E, 2, 0)&amp;".png")),"")</f>
        <v/>
      </c>
      <c r="N48" s="59" t="str">
        <f>ifna(IMAGE("https://pokejungle.net/sprites/typeico/"&amp;lower(VLookup(V48,Type!C:E, 3, 0)&amp;".png")),"")</f>
        <v/>
      </c>
      <c r="O48" s="53"/>
      <c r="P48" s="53"/>
      <c r="Q48" s="59" t="str">
        <f>ifna(VLookup(V48, Dex!F:K, 3, 0),"")</f>
        <v>A013</v>
      </c>
      <c r="R48" s="59">
        <f>ifna(VLookup(V48, Dex!F:K, 4, 0),"")</f>
        <v>40</v>
      </c>
      <c r="S48" s="59" t="str">
        <f>ifna(VLookup(V48, Dex!F:K, 5, 0),"")</f>
        <v/>
      </c>
      <c r="T48" s="59" t="str">
        <f>ifna(VLookup(V48, Dex!F:K, 6, 0),"")</f>
        <v>P061</v>
      </c>
      <c r="U48" s="63" t="str">
        <f>ifna(VLookup(V48, Dex!F:L, 7, 0),"")</f>
        <v>H078</v>
      </c>
      <c r="V48" s="53" t="str">
        <f t="shared" si="1"/>
        <v>wigglytuff</v>
      </c>
    </row>
    <row r="49" ht="31.5" customHeight="1">
      <c r="A49" s="130">
        <v>48.0</v>
      </c>
      <c r="B49" s="130">
        <v>1.0</v>
      </c>
      <c r="C49" s="130">
        <v>2.0</v>
      </c>
      <c r="D49" s="130">
        <v>18.0</v>
      </c>
      <c r="E49" s="130">
        <v>3.0</v>
      </c>
      <c r="F49" s="130">
        <v>6.0</v>
      </c>
      <c r="G49" s="131" t="str">
        <f>ifna(VLookup(V49,Shiny!B:C, 2, 0),"")</f>
        <v/>
      </c>
      <c r="H49" s="141" t="s">
        <v>120</v>
      </c>
      <c r="I49" s="142">
        <v>41.0</v>
      </c>
      <c r="J49" s="135">
        <f>IFNA(VLOOKUP(V49,'Imported Index'!C:D,2,0),1)</f>
        <v>1</v>
      </c>
      <c r="K49" s="132"/>
      <c r="L49" s="132"/>
      <c r="M49" s="136" t="str">
        <f>ifna(IMAGE("https://pokejungle.net/sprites/typeico/"&amp;lower(VLookup(V49,Type!C:E, 2, 0)&amp;".png")),"")</f>
        <v/>
      </c>
      <c r="N49" s="136" t="str">
        <f>ifna(IMAGE("https://pokejungle.net/sprites/typeico/"&amp;lower(VLookup(V49,Type!C:E, 3, 0)&amp;".png")),"")</f>
        <v/>
      </c>
      <c r="O49" s="131"/>
      <c r="P49" s="131"/>
      <c r="Q49" s="136" t="str">
        <f>ifna(VLookup(V49, Dex!F:K, 3, 0),"")</f>
        <v>C144</v>
      </c>
      <c r="R49" s="136">
        <f>ifna(VLookup(V49, Dex!F:K, 4, 0),"")</f>
        <v>41</v>
      </c>
      <c r="S49" s="136">
        <f>ifna(VLookup(V49, Dex!F:K, 5, 0),"")</f>
        <v>34</v>
      </c>
      <c r="T49" s="136" t="str">
        <f>ifna(VLookup(V49, Dex!F:K, 6, 0),"")</f>
        <v/>
      </c>
      <c r="U49" s="137" t="str">
        <f>ifna(VLookup(V49, Dex!F:L, 7, 0),"")</f>
        <v>H094</v>
      </c>
      <c r="V49" s="131" t="str">
        <f t="shared" si="1"/>
        <v>zubat</v>
      </c>
    </row>
    <row r="50" ht="31.5" customHeight="1">
      <c r="A50" s="85">
        <v>49.0</v>
      </c>
      <c r="B50" s="85">
        <v>1.0</v>
      </c>
      <c r="C50" s="85">
        <v>2.0</v>
      </c>
      <c r="D50" s="85">
        <v>19.0</v>
      </c>
      <c r="E50" s="85">
        <v>4.0</v>
      </c>
      <c r="F50" s="85">
        <v>1.0</v>
      </c>
      <c r="G50" s="53" t="str">
        <f>ifna(VLookup(V50,Shiny!B:C, 2, 0),"")</f>
        <v/>
      </c>
      <c r="H50" s="138" t="s">
        <v>121</v>
      </c>
      <c r="I50" s="139">
        <v>42.0</v>
      </c>
      <c r="J50" s="140">
        <f>IFNA(VLOOKUP(V50,'Imported Index'!C:D,2,0),1)</f>
        <v>1</v>
      </c>
      <c r="K50" s="83"/>
      <c r="L50" s="83"/>
      <c r="M50" s="59" t="str">
        <f>ifna(IMAGE("https://pokejungle.net/sprites/typeico/"&amp;lower(VLookup(V50,Type!C:E, 2, 0)&amp;".png")),"")</f>
        <v/>
      </c>
      <c r="N50" s="59" t="str">
        <f>ifna(IMAGE("https://pokejungle.net/sprites/typeico/"&amp;lower(VLookup(V50,Type!C:E, 3, 0)&amp;".png")),"")</f>
        <v/>
      </c>
      <c r="O50" s="53"/>
      <c r="P50" s="53"/>
      <c r="Q50" s="59" t="str">
        <f>ifna(VLookup(V50, Dex!F:K, 3, 0),"")</f>
        <v>C145</v>
      </c>
      <c r="R50" s="59">
        <f>ifna(VLookup(V50, Dex!F:K, 4, 0),"")</f>
        <v>42</v>
      </c>
      <c r="S50" s="59">
        <f>ifna(VLookup(V50, Dex!F:K, 5, 0),"")</f>
        <v>35</v>
      </c>
      <c r="T50" s="59" t="str">
        <f>ifna(VLookup(V50, Dex!F:K, 6, 0),"")</f>
        <v/>
      </c>
      <c r="U50" s="63" t="str">
        <f>ifna(VLookup(V50, Dex!F:L, 7, 0),"")</f>
        <v>H095</v>
      </c>
      <c r="V50" s="53" t="str">
        <f t="shared" si="1"/>
        <v>golbat</v>
      </c>
    </row>
    <row r="51" ht="31.5" customHeight="1">
      <c r="A51" s="130">
        <v>50.0</v>
      </c>
      <c r="B51" s="130">
        <v>1.0</v>
      </c>
      <c r="C51" s="130">
        <v>2.0</v>
      </c>
      <c r="D51" s="130">
        <v>20.0</v>
      </c>
      <c r="E51" s="130">
        <v>4.0</v>
      </c>
      <c r="F51" s="130">
        <v>2.0</v>
      </c>
      <c r="G51" s="131" t="str">
        <f>ifna(VLookup(V51,Shiny!B:C, 2, 0),"")</f>
        <v/>
      </c>
      <c r="H51" s="141" t="s">
        <v>122</v>
      </c>
      <c r="I51" s="142">
        <v>43.0</v>
      </c>
      <c r="J51" s="135">
        <f>IFNA(VLOOKUP(V51,'Imported Index'!C:D,2,0),1)</f>
        <v>1</v>
      </c>
      <c r="K51" s="132"/>
      <c r="L51" s="132"/>
      <c r="M51" s="136" t="str">
        <f>ifna(IMAGE("https://pokejungle.net/sprites/typeico/"&amp;lower(VLookup(V51,Type!C:E, 2, 0)&amp;".png")),"")</f>
        <v/>
      </c>
      <c r="N51" s="136" t="str">
        <f>ifna(IMAGE("https://pokejungle.net/sprites/typeico/"&amp;lower(VLookup(V51,Type!C:E, 3, 0)&amp;".png")),"")</f>
        <v/>
      </c>
      <c r="O51" s="131"/>
      <c r="P51" s="131"/>
      <c r="Q51" s="136">
        <f>ifna(VLookup(V51, Dex!F:K, 3, 0),"")</f>
        <v>55</v>
      </c>
      <c r="R51" s="136">
        <f>ifna(VLookup(V51, Dex!F:K, 4, 0),"")</f>
        <v>43</v>
      </c>
      <c r="S51" s="136" t="str">
        <f>ifna(VLookup(V51, Dex!F:K, 5, 0),"")</f>
        <v/>
      </c>
      <c r="T51" s="136" t="str">
        <f>ifna(VLookup(V51, Dex!F:K, 6, 0),"")</f>
        <v>B062</v>
      </c>
      <c r="U51" s="137" t="str">
        <f>ifna(VLookup(V51, Dex!F:L, 7, 0),"")</f>
        <v/>
      </c>
      <c r="V51" s="131" t="str">
        <f t="shared" si="1"/>
        <v>oddish</v>
      </c>
    </row>
    <row r="52" ht="31.5" customHeight="1">
      <c r="A52" s="85">
        <v>51.0</v>
      </c>
      <c r="B52" s="85">
        <v>1.0</v>
      </c>
      <c r="C52" s="85">
        <v>2.0</v>
      </c>
      <c r="D52" s="85">
        <v>21.0</v>
      </c>
      <c r="E52" s="85">
        <v>4.0</v>
      </c>
      <c r="F52" s="85">
        <v>3.0</v>
      </c>
      <c r="G52" s="53" t="str">
        <f>ifna(VLookup(V52,Shiny!B:C, 2, 0),"")</f>
        <v/>
      </c>
      <c r="H52" s="138" t="s">
        <v>123</v>
      </c>
      <c r="I52" s="139">
        <v>44.0</v>
      </c>
      <c r="J52" s="140">
        <f>IFNA(VLOOKUP(V52,'Imported Index'!C:D,2,0),1)</f>
        <v>1</v>
      </c>
      <c r="K52" s="83"/>
      <c r="L52" s="83"/>
      <c r="M52" s="59" t="str">
        <f>ifna(IMAGE("https://pokejungle.net/sprites/typeico/"&amp;lower(VLookup(V52,Type!C:E, 2, 0)&amp;".png")),"")</f>
        <v/>
      </c>
      <c r="N52" s="59" t="str">
        <f>ifna(IMAGE("https://pokejungle.net/sprites/typeico/"&amp;lower(VLookup(V52,Type!C:E, 3, 0)&amp;".png")),"")</f>
        <v/>
      </c>
      <c r="O52" s="53"/>
      <c r="P52" s="53"/>
      <c r="Q52" s="59">
        <f>ifna(VLookup(V52, Dex!F:K, 3, 0),"")</f>
        <v>56</v>
      </c>
      <c r="R52" s="59">
        <f>ifna(VLookup(V52, Dex!F:K, 4, 0),"")</f>
        <v>44</v>
      </c>
      <c r="S52" s="59" t="str">
        <f>ifna(VLookup(V52, Dex!F:K, 5, 0),"")</f>
        <v/>
      </c>
      <c r="T52" s="59" t="str">
        <f>ifna(VLookup(V52, Dex!F:K, 6, 0),"")</f>
        <v>B063</v>
      </c>
      <c r="U52" s="63" t="str">
        <f>ifna(VLookup(V52, Dex!F:L, 7, 0),"")</f>
        <v/>
      </c>
      <c r="V52" s="53" t="str">
        <f t="shared" si="1"/>
        <v>gloom</v>
      </c>
    </row>
    <row r="53" ht="31.5" customHeight="1">
      <c r="A53" s="130">
        <v>52.0</v>
      </c>
      <c r="B53" s="130">
        <v>1.0</v>
      </c>
      <c r="C53" s="130">
        <v>2.0</v>
      </c>
      <c r="D53" s="130">
        <v>22.0</v>
      </c>
      <c r="E53" s="130">
        <v>4.0</v>
      </c>
      <c r="F53" s="130">
        <v>4.0</v>
      </c>
      <c r="G53" s="131" t="str">
        <f>ifna(VLookup(V53,Shiny!B:C, 2, 0),"")</f>
        <v/>
      </c>
      <c r="H53" s="141" t="s">
        <v>124</v>
      </c>
      <c r="I53" s="142">
        <v>45.0</v>
      </c>
      <c r="J53" s="135">
        <f>IFNA(VLOOKUP(V53,'Imported Index'!C:D,2,0),1)</f>
        <v>1</v>
      </c>
      <c r="K53" s="132"/>
      <c r="L53" s="132"/>
      <c r="M53" s="136" t="str">
        <f>ifna(IMAGE("https://pokejungle.net/sprites/typeico/"&amp;lower(VLookup(V53,Type!C:E, 2, 0)&amp;".png")),"")</f>
        <v/>
      </c>
      <c r="N53" s="136" t="str">
        <f>ifna(IMAGE("https://pokejungle.net/sprites/typeico/"&amp;lower(VLookup(V53,Type!C:E, 3, 0)&amp;".png")),"")</f>
        <v/>
      </c>
      <c r="O53" s="131"/>
      <c r="P53" s="131"/>
      <c r="Q53" s="136">
        <f>ifna(VLookup(V53, Dex!F:K, 3, 0),"")</f>
        <v>57</v>
      </c>
      <c r="R53" s="136">
        <f>ifna(VLookup(V53, Dex!F:K, 4, 0),"")</f>
        <v>45</v>
      </c>
      <c r="S53" s="136" t="str">
        <f>ifna(VLookup(V53, Dex!F:K, 5, 0),"")</f>
        <v/>
      </c>
      <c r="T53" s="136" t="str">
        <f>ifna(VLookup(V53, Dex!F:K, 6, 0),"")</f>
        <v>B064</v>
      </c>
      <c r="U53" s="137" t="str">
        <f>ifna(VLookup(V53, Dex!F:L, 7, 0),"")</f>
        <v/>
      </c>
      <c r="V53" s="131" t="str">
        <f t="shared" si="1"/>
        <v>vileplume</v>
      </c>
    </row>
    <row r="54" ht="31.5" customHeight="1">
      <c r="A54" s="85">
        <v>53.0</v>
      </c>
      <c r="B54" s="85">
        <v>1.0</v>
      </c>
      <c r="C54" s="85">
        <v>2.0</v>
      </c>
      <c r="D54" s="85">
        <v>23.0</v>
      </c>
      <c r="E54" s="85">
        <v>4.0</v>
      </c>
      <c r="F54" s="85">
        <v>5.0</v>
      </c>
      <c r="G54" s="53" t="str">
        <f>ifna(VLookup(V54,Shiny!B:C, 2, 0),"")</f>
        <v/>
      </c>
      <c r="H54" s="138" t="s">
        <v>125</v>
      </c>
      <c r="I54" s="139">
        <v>46.0</v>
      </c>
      <c r="J54" s="140">
        <f>IFNA(VLOOKUP(V54,'Imported Index'!C:D,2,0),1)</f>
        <v>1</v>
      </c>
      <c r="K54" s="83"/>
      <c r="L54" s="83"/>
      <c r="M54" s="59" t="str">
        <f>ifna(IMAGE("https://pokejungle.net/sprites/typeico/"&amp;lower(VLookup(V54,Type!C:E, 2, 0)&amp;".png")),"")</f>
        <v/>
      </c>
      <c r="N54" s="59" t="str">
        <f>ifna(IMAGE("https://pokejungle.net/sprites/typeico/"&amp;lower(VLookup(V54,Type!C:E, 3, 0)&amp;".png")),"")</f>
        <v/>
      </c>
      <c r="O54" s="53"/>
      <c r="P54" s="53"/>
      <c r="Q54" s="59" t="str">
        <f>ifna(VLookup(V54, Dex!F:K, 3, 0),"")</f>
        <v/>
      </c>
      <c r="R54" s="59">
        <f>ifna(VLookup(V54, Dex!F:K, 4, 0),"")</f>
        <v>46</v>
      </c>
      <c r="S54" s="59">
        <f>ifna(VLookup(V54, Dex!F:K, 5, 0),"")</f>
        <v>53</v>
      </c>
      <c r="T54" s="59" t="str">
        <f>ifna(VLookup(V54, Dex!F:K, 6, 0),"")</f>
        <v/>
      </c>
      <c r="U54" s="63" t="str">
        <f>ifna(VLookup(V54, Dex!F:L, 7, 0),"")</f>
        <v/>
      </c>
      <c r="V54" s="53" t="str">
        <f t="shared" si="1"/>
        <v>paras</v>
      </c>
    </row>
    <row r="55" ht="31.5" customHeight="1">
      <c r="A55" s="130">
        <v>54.0</v>
      </c>
      <c r="B55" s="130">
        <v>1.0</v>
      </c>
      <c r="C55" s="130">
        <v>2.0</v>
      </c>
      <c r="D55" s="130">
        <v>24.0</v>
      </c>
      <c r="E55" s="130">
        <v>4.0</v>
      </c>
      <c r="F55" s="130">
        <v>6.0</v>
      </c>
      <c r="G55" s="131" t="str">
        <f>ifna(VLookup(V55,Shiny!B:C, 2, 0),"")</f>
        <v/>
      </c>
      <c r="H55" s="141" t="s">
        <v>126</v>
      </c>
      <c r="I55" s="142">
        <v>47.0</v>
      </c>
      <c r="J55" s="135">
        <f>IFNA(VLOOKUP(V55,'Imported Index'!C:D,2,0),1)</f>
        <v>1</v>
      </c>
      <c r="K55" s="132"/>
      <c r="L55" s="132"/>
      <c r="M55" s="136" t="str">
        <f>ifna(IMAGE("https://pokejungle.net/sprites/typeico/"&amp;lower(VLookup(V55,Type!C:E, 2, 0)&amp;".png")),"")</f>
        <v/>
      </c>
      <c r="N55" s="136" t="str">
        <f>ifna(IMAGE("https://pokejungle.net/sprites/typeico/"&amp;lower(VLookup(V55,Type!C:E, 3, 0)&amp;".png")),"")</f>
        <v/>
      </c>
      <c r="O55" s="131"/>
      <c r="P55" s="131"/>
      <c r="Q55" s="136" t="str">
        <f>ifna(VLookup(V55, Dex!F:K, 3, 0),"")</f>
        <v/>
      </c>
      <c r="R55" s="136">
        <f>ifna(VLookup(V55, Dex!F:K, 4, 0),"")</f>
        <v>47</v>
      </c>
      <c r="S55" s="136">
        <f>ifna(VLookup(V55, Dex!F:K, 5, 0),"")</f>
        <v>54</v>
      </c>
      <c r="T55" s="136" t="str">
        <f>ifna(VLookup(V55, Dex!F:K, 6, 0),"")</f>
        <v/>
      </c>
      <c r="U55" s="137" t="str">
        <f>ifna(VLookup(V55, Dex!F:L, 7, 0),"")</f>
        <v/>
      </c>
      <c r="V55" s="131" t="str">
        <f t="shared" si="1"/>
        <v>parasect</v>
      </c>
    </row>
    <row r="56" ht="31.5" customHeight="1">
      <c r="A56" s="85">
        <v>55.0</v>
      </c>
      <c r="B56" s="85">
        <v>1.0</v>
      </c>
      <c r="C56" s="85">
        <v>2.0</v>
      </c>
      <c r="D56" s="85">
        <v>25.0</v>
      </c>
      <c r="E56" s="85">
        <v>5.0</v>
      </c>
      <c r="F56" s="85">
        <v>1.0</v>
      </c>
      <c r="G56" s="53" t="str">
        <f>ifna(VLookup(V56,Shiny!B:C, 2, 0),"")</f>
        <v/>
      </c>
      <c r="H56" s="138" t="s">
        <v>127</v>
      </c>
      <c r="I56" s="139">
        <v>48.0</v>
      </c>
      <c r="J56" s="140">
        <f>IFNA(VLOOKUP(V56,'Imported Index'!C:D,2,0),1)</f>
        <v>1</v>
      </c>
      <c r="K56" s="140"/>
      <c r="L56" s="83"/>
      <c r="M56" s="59" t="str">
        <f>ifna(IMAGE("https://pokejungle.net/sprites/typeico/"&amp;lower(VLookup(V56,Type!C:E, 2, 0)&amp;".png")),"")</f>
        <v/>
      </c>
      <c r="N56" s="59" t="str">
        <f>ifna(IMAGE("https://pokejungle.net/sprites/typeico/"&amp;lower(VLookup(V56,Type!C:E, 3, 0)&amp;".png")),"")</f>
        <v/>
      </c>
      <c r="O56" s="53"/>
      <c r="P56" s="53"/>
      <c r="Q56" s="59" t="str">
        <f>ifna(VLookup(V56, Dex!F:K, 3, 0),"")</f>
        <v/>
      </c>
      <c r="R56" s="59">
        <f>ifna(VLookup(V56, Dex!F:K, 4, 0),"")</f>
        <v>48</v>
      </c>
      <c r="S56" s="59" t="str">
        <f>ifna(VLookup(V56, Dex!F:K, 5, 0),"")</f>
        <v/>
      </c>
      <c r="T56" s="59" t="str">
        <f>ifna(VLookup(V56, Dex!F:K, 6, 0),"")</f>
        <v>P256</v>
      </c>
      <c r="U56" s="63" t="str">
        <f>ifna(VLookup(V56, Dex!F:L, 7, 0),"")</f>
        <v/>
      </c>
      <c r="V56" s="53" t="str">
        <f t="shared" si="1"/>
        <v>venonat</v>
      </c>
    </row>
    <row r="57" ht="31.5" customHeight="1">
      <c r="A57" s="130">
        <v>56.0</v>
      </c>
      <c r="B57" s="130">
        <v>1.0</v>
      </c>
      <c r="C57" s="130">
        <v>2.0</v>
      </c>
      <c r="D57" s="130">
        <v>26.0</v>
      </c>
      <c r="E57" s="130">
        <v>5.0</v>
      </c>
      <c r="F57" s="130">
        <v>2.0</v>
      </c>
      <c r="G57" s="131" t="str">
        <f>ifna(VLookup(V57,Shiny!B:C, 2, 0),"")</f>
        <v/>
      </c>
      <c r="H57" s="141" t="s">
        <v>128</v>
      </c>
      <c r="I57" s="142">
        <v>49.0</v>
      </c>
      <c r="J57" s="135">
        <f>IFNA(VLOOKUP(V57,'Imported Index'!C:D,2,0),1)</f>
        <v>1</v>
      </c>
      <c r="K57" s="135"/>
      <c r="L57" s="132"/>
      <c r="M57" s="136" t="str">
        <f>ifna(IMAGE("https://pokejungle.net/sprites/typeico/"&amp;lower(VLookup(V57,Type!C:E, 2, 0)&amp;".png")),"")</f>
        <v/>
      </c>
      <c r="N57" s="136" t="str">
        <f>ifna(IMAGE("https://pokejungle.net/sprites/typeico/"&amp;lower(VLookup(V57,Type!C:E, 3, 0)&amp;".png")),"")</f>
        <v/>
      </c>
      <c r="O57" s="131"/>
      <c r="P57" s="131"/>
      <c r="Q57" s="136" t="str">
        <f>ifna(VLookup(V57, Dex!F:K, 3, 0),"")</f>
        <v/>
      </c>
      <c r="R57" s="136">
        <f>ifna(VLookup(V57, Dex!F:K, 4, 0),"")</f>
        <v>49</v>
      </c>
      <c r="S57" s="136" t="str">
        <f>ifna(VLookup(V57, Dex!F:K, 5, 0),"")</f>
        <v/>
      </c>
      <c r="T57" s="136" t="str">
        <f>ifna(VLookup(V57, Dex!F:K, 6, 0),"")</f>
        <v>P257</v>
      </c>
      <c r="U57" s="137" t="str">
        <f>ifna(VLookup(V57, Dex!F:L, 7, 0),"")</f>
        <v/>
      </c>
      <c r="V57" s="131" t="str">
        <f t="shared" si="1"/>
        <v>venomoth</v>
      </c>
    </row>
    <row r="58" ht="31.5" customHeight="1">
      <c r="A58" s="85">
        <v>57.0</v>
      </c>
      <c r="B58" s="85">
        <v>1.0</v>
      </c>
      <c r="C58" s="85">
        <v>2.0</v>
      </c>
      <c r="D58" s="85">
        <v>27.0</v>
      </c>
      <c r="E58" s="85">
        <v>5.0</v>
      </c>
      <c r="F58" s="85">
        <v>3.0</v>
      </c>
      <c r="G58" s="53" t="str">
        <f>ifna(VLookup(V58,Shiny!B:C, 2, 0),"")</f>
        <v/>
      </c>
      <c r="H58" s="138" t="s">
        <v>129</v>
      </c>
      <c r="I58" s="139">
        <v>50.0</v>
      </c>
      <c r="J58" s="140">
        <f>IFNA(VLOOKUP(V58,'Imported Index'!C:D,2,0),1)</f>
        <v>1</v>
      </c>
      <c r="K58" s="140"/>
      <c r="L58" s="83" t="s">
        <v>97</v>
      </c>
      <c r="M58" s="59" t="str">
        <f>ifna(IMAGE("https://pokejungle.net/sprites/typeico/"&amp;lower(VLookup(V58,Type!C:E, 2, 0)&amp;".png")),"")</f>
        <v/>
      </c>
      <c r="N58" s="59" t="str">
        <f>ifna(IMAGE("https://pokejungle.net/sprites/typeico/"&amp;lower(VLookup(V58,Type!C:E, 3, 0)&amp;".png")),"")</f>
        <v/>
      </c>
      <c r="O58" s="53"/>
      <c r="P58" s="53"/>
      <c r="Q58" s="59">
        <f>ifna(VLookup(V58, Dex!F:K, 3, 0),"")</f>
        <v>164</v>
      </c>
      <c r="R58" s="59">
        <f>ifna(VLookup(V58, Dex!F:K, 4, 0),"")</f>
        <v>50</v>
      </c>
      <c r="S58" s="59" t="str">
        <f>ifna(VLookup(V58, Dex!F:K, 5, 0),"")</f>
        <v/>
      </c>
      <c r="T58" s="59" t="str">
        <f>ifna(VLookup(V58, Dex!F:K, 6, 0),"")</f>
        <v>P148</v>
      </c>
      <c r="U58" s="63" t="str">
        <f>ifna(VLookup(V58, Dex!F:L, 7, 0),"")</f>
        <v/>
      </c>
      <c r="V58" s="53" t="str">
        <f t="shared" si="1"/>
        <v>diglett</v>
      </c>
    </row>
    <row r="59" ht="31.5" customHeight="1">
      <c r="A59" s="130">
        <v>58.0</v>
      </c>
      <c r="B59" s="130">
        <v>1.0</v>
      </c>
      <c r="C59" s="130">
        <v>2.0</v>
      </c>
      <c r="D59" s="130">
        <v>28.0</v>
      </c>
      <c r="E59" s="130">
        <v>5.0</v>
      </c>
      <c r="F59" s="130">
        <v>4.0</v>
      </c>
      <c r="G59" s="131" t="str">
        <f>ifna(VLookup(V59,Shiny!B:C, 2, 0),"")</f>
        <v/>
      </c>
      <c r="H59" s="141" t="s">
        <v>129</v>
      </c>
      <c r="I59" s="142">
        <v>50.0</v>
      </c>
      <c r="J59" s="135">
        <f>IFNA(VLOOKUP(V59,'Imported Index'!C:D,2,0),1)</f>
        <v>1</v>
      </c>
      <c r="K59" s="135"/>
      <c r="L59" s="132" t="s">
        <v>98</v>
      </c>
      <c r="M59" s="136" t="str">
        <f>ifna(IMAGE("https://pokejungle.net/sprites/typeico/"&amp;lower(VLookup(V59,Type!C:E, 2, 0)&amp;".png")),"")</f>
        <v/>
      </c>
      <c r="N59" s="136" t="str">
        <f>ifna(IMAGE("https://pokejungle.net/sprites/typeico/"&amp;lower(VLookup(V59,Type!C:E, 3, 0)&amp;".png")),"")</f>
        <v/>
      </c>
      <c r="O59" s="130">
        <v>-1.0</v>
      </c>
      <c r="P59" s="131"/>
      <c r="Q59" s="136">
        <f>ifna(VLookup(V59, Dex!F:K, 3, 0),"")</f>
        <v>164</v>
      </c>
      <c r="R59" s="136" t="str">
        <f>ifna(VLookup(V59, Dex!F:K, 4, 0),"")</f>
        <v/>
      </c>
      <c r="S59" s="136" t="str">
        <f>ifna(VLookup(V59, Dex!F:K, 5, 0),"")</f>
        <v/>
      </c>
      <c r="T59" s="136" t="str">
        <f>ifna(VLookup(V59, Dex!F:K, 6, 0),"")</f>
        <v>B066</v>
      </c>
      <c r="U59" s="137" t="str">
        <f>ifna(VLookup(V59, Dex!F:L, 7, 0),"")</f>
        <v/>
      </c>
      <c r="V59" s="131" t="str">
        <f t="shared" si="1"/>
        <v>diglett-1</v>
      </c>
    </row>
    <row r="60" ht="31.5" customHeight="1">
      <c r="A60" s="85">
        <v>59.0</v>
      </c>
      <c r="B60" s="85">
        <v>1.0</v>
      </c>
      <c r="C60" s="85">
        <v>2.0</v>
      </c>
      <c r="D60" s="85">
        <v>29.0</v>
      </c>
      <c r="E60" s="85">
        <v>5.0</v>
      </c>
      <c r="F60" s="85">
        <v>5.0</v>
      </c>
      <c r="G60" s="53" t="str">
        <f>ifna(VLookup(V60,Shiny!B:C, 2, 0),"")</f>
        <v/>
      </c>
      <c r="H60" s="138" t="s">
        <v>130</v>
      </c>
      <c r="I60" s="139">
        <v>51.0</v>
      </c>
      <c r="J60" s="140">
        <f>IFNA(VLOOKUP(V60,'Imported Index'!C:D,2,0),1)</f>
        <v>1</v>
      </c>
      <c r="K60" s="140"/>
      <c r="L60" s="83" t="s">
        <v>97</v>
      </c>
      <c r="M60" s="59" t="str">
        <f>ifna(IMAGE("https://pokejungle.net/sprites/typeico/"&amp;lower(VLookup(V60,Type!C:E, 2, 0)&amp;".png")),"")</f>
        <v/>
      </c>
      <c r="N60" s="59" t="str">
        <f>ifna(IMAGE("https://pokejungle.net/sprites/typeico/"&amp;lower(VLookup(V60,Type!C:E, 3, 0)&amp;".png")),"")</f>
        <v/>
      </c>
      <c r="O60" s="53"/>
      <c r="P60" s="53"/>
      <c r="Q60" s="59">
        <f>ifna(VLookup(V60, Dex!F:K, 3, 0),"")</f>
        <v>165</v>
      </c>
      <c r="R60" s="59">
        <f>ifna(VLookup(V60, Dex!F:K, 4, 0),"")</f>
        <v>51</v>
      </c>
      <c r="S60" s="59" t="str">
        <f>ifna(VLookup(V60, Dex!F:K, 5, 0),"")</f>
        <v/>
      </c>
      <c r="T60" s="59" t="str">
        <f>ifna(VLookup(V60, Dex!F:K, 6, 0),"")</f>
        <v>P149</v>
      </c>
      <c r="U60" s="63" t="str">
        <f>ifna(VLookup(V60, Dex!F:L, 7, 0),"")</f>
        <v/>
      </c>
      <c r="V60" s="53" t="str">
        <f t="shared" si="1"/>
        <v>dugtrio</v>
      </c>
    </row>
    <row r="61" ht="31.5" customHeight="1">
      <c r="A61" s="130">
        <v>60.0</v>
      </c>
      <c r="B61" s="130">
        <v>1.0</v>
      </c>
      <c r="C61" s="130">
        <v>2.0</v>
      </c>
      <c r="D61" s="130">
        <v>30.0</v>
      </c>
      <c r="E61" s="130">
        <v>5.0</v>
      </c>
      <c r="F61" s="130">
        <v>6.0</v>
      </c>
      <c r="G61" s="131" t="str">
        <f>ifna(VLookup(V61,Shiny!B:C, 2, 0),"")</f>
        <v/>
      </c>
      <c r="H61" s="141" t="s">
        <v>130</v>
      </c>
      <c r="I61" s="142">
        <v>51.0</v>
      </c>
      <c r="J61" s="135">
        <f>IFNA(VLOOKUP(V61,'Imported Index'!C:D,2,0),1)</f>
        <v>1</v>
      </c>
      <c r="K61" s="135"/>
      <c r="L61" s="132" t="s">
        <v>98</v>
      </c>
      <c r="M61" s="136" t="str">
        <f>ifna(IMAGE("https://pokejungle.net/sprites/typeico/"&amp;lower(VLookup(V61,Type!C:E, 2, 0)&amp;".png")),"")</f>
        <v/>
      </c>
      <c r="N61" s="136" t="str">
        <f>ifna(IMAGE("https://pokejungle.net/sprites/typeico/"&amp;lower(VLookup(V61,Type!C:E, 3, 0)&amp;".png")),"")</f>
        <v/>
      </c>
      <c r="O61" s="130">
        <v>-1.0</v>
      </c>
      <c r="P61" s="131"/>
      <c r="Q61" s="136">
        <f>ifna(VLookup(V61, Dex!F:K, 3, 0),"")</f>
        <v>165</v>
      </c>
      <c r="R61" s="136" t="str">
        <f>ifna(VLookup(V61, Dex!F:K, 4, 0),"")</f>
        <v/>
      </c>
      <c r="S61" s="136" t="str">
        <f>ifna(VLookup(V61, Dex!F:K, 5, 0),"")</f>
        <v/>
      </c>
      <c r="T61" s="136" t="str">
        <f>ifna(VLookup(V61, Dex!F:K, 6, 0),"")</f>
        <v>B067</v>
      </c>
      <c r="U61" s="137" t="str">
        <f>ifna(VLookup(V61, Dex!F:L, 7, 0),"")</f>
        <v/>
      </c>
      <c r="V61" s="131" t="str">
        <f t="shared" si="1"/>
        <v>dugtrio-1</v>
      </c>
    </row>
    <row r="62" ht="31.5" customHeight="1">
      <c r="A62" s="85">
        <v>61.0</v>
      </c>
      <c r="B62" s="85">
        <v>1.0</v>
      </c>
      <c r="C62" s="85">
        <v>3.0</v>
      </c>
      <c r="D62" s="85">
        <v>1.0</v>
      </c>
      <c r="E62" s="85">
        <v>1.0</v>
      </c>
      <c r="F62" s="85">
        <v>1.0</v>
      </c>
      <c r="G62" s="53" t="str">
        <f>ifna(VLookup(V62,Shiny!B:C, 2, 0),"")</f>
        <v/>
      </c>
      <c r="H62" s="138" t="s">
        <v>131</v>
      </c>
      <c r="I62" s="139">
        <v>52.0</v>
      </c>
      <c r="J62" s="140">
        <f>IFNA(VLOOKUP(V62,'Imported Index'!C:D,2,0),1)</f>
        <v>1</v>
      </c>
      <c r="K62" s="140"/>
      <c r="L62" s="83" t="s">
        <v>97</v>
      </c>
      <c r="M62" s="59" t="str">
        <f>ifna(IMAGE("https://pokejungle.net/sprites/typeico/"&amp;lower(VLookup(V62,Type!C:E, 2, 0)&amp;".png")),"")</f>
        <v/>
      </c>
      <c r="N62" s="59" t="str">
        <f>ifna(IMAGE("https://pokejungle.net/sprites/typeico/"&amp;lower(VLookup(V62,Type!C:E, 3, 0)&amp;".png")),"")</f>
        <v/>
      </c>
      <c r="O62" s="53"/>
      <c r="P62" s="53"/>
      <c r="Q62" s="59">
        <f>ifna(VLookup(V62, Dex!F:K, 3, 0),"")</f>
        <v>182</v>
      </c>
      <c r="R62" s="59">
        <f>ifna(VLookup(V62, Dex!F:K, 4, 0),"")</f>
        <v>52</v>
      </c>
      <c r="S62" s="59" t="str">
        <f>ifna(VLookup(V62, Dex!F:K, 5, 0),"")</f>
        <v/>
      </c>
      <c r="T62" s="59" t="str">
        <f>ifna(VLookup(V62, Dex!F:K, 6, 0),"")</f>
        <v>P141</v>
      </c>
      <c r="U62" s="63" t="str">
        <f>ifna(VLookup(V62, Dex!F:L, 7, 0),"")</f>
        <v>H004</v>
      </c>
      <c r="V62" s="53" t="str">
        <f t="shared" si="1"/>
        <v>meowth</v>
      </c>
    </row>
    <row r="63" ht="31.5" customHeight="1">
      <c r="A63" s="130">
        <v>62.0</v>
      </c>
      <c r="B63" s="130">
        <v>1.0</v>
      </c>
      <c r="C63" s="130">
        <v>3.0</v>
      </c>
      <c r="D63" s="130">
        <v>2.0</v>
      </c>
      <c r="E63" s="130">
        <v>1.0</v>
      </c>
      <c r="F63" s="130">
        <v>2.0</v>
      </c>
      <c r="G63" s="131" t="str">
        <f>ifna(VLookup(V63,Shiny!B:C, 2, 0),"")</f>
        <v/>
      </c>
      <c r="H63" s="141" t="s">
        <v>131</v>
      </c>
      <c r="I63" s="142">
        <v>52.0</v>
      </c>
      <c r="J63" s="135">
        <f>IFNA(VLOOKUP(V63,'Imported Index'!C:D,2,0),1)</f>
        <v>1</v>
      </c>
      <c r="K63" s="135"/>
      <c r="L63" s="132" t="s">
        <v>98</v>
      </c>
      <c r="M63" s="136" t="str">
        <f>ifna(IMAGE("https://pokejungle.net/sprites/typeico/"&amp;lower(VLookup(V63,Type!C:E, 2, 0)&amp;".png")),"")</f>
        <v/>
      </c>
      <c r="N63" s="136" t="str">
        <f>ifna(IMAGE("https://pokejungle.net/sprites/typeico/"&amp;lower(VLookup(V63,Type!C:E, 3, 0)&amp;".png")),"")</f>
        <v/>
      </c>
      <c r="O63" s="130">
        <v>-1.0</v>
      </c>
      <c r="P63" s="131"/>
      <c r="Q63" s="136" t="str">
        <f>ifna(VLookup(V63, Dex!F:K, 3, 0),"")</f>
        <v/>
      </c>
      <c r="R63" s="136" t="str">
        <f>ifna(VLookup(V63, Dex!F:K, 4, 0),"")</f>
        <v/>
      </c>
      <c r="S63" s="136" t="str">
        <f>ifna(VLookup(V63, Dex!F:K, 5, 0),"")</f>
        <v/>
      </c>
      <c r="T63" s="136" t="str">
        <f>ifna(VLookup(V63, Dex!F:K, 6, 0),"")</f>
        <v>P141</v>
      </c>
      <c r="U63" s="137" t="str">
        <f>ifna(VLookup(V63, Dex!F:L, 7, 0),"")</f>
        <v>H004</v>
      </c>
      <c r="V63" s="131" t="str">
        <f t="shared" si="1"/>
        <v>meowth-1</v>
      </c>
    </row>
    <row r="64" ht="31.5" customHeight="1">
      <c r="A64" s="85">
        <v>63.0</v>
      </c>
      <c r="B64" s="85">
        <v>1.0</v>
      </c>
      <c r="C64" s="85">
        <v>3.0</v>
      </c>
      <c r="D64" s="85">
        <v>3.0</v>
      </c>
      <c r="E64" s="85">
        <v>1.0</v>
      </c>
      <c r="F64" s="85">
        <v>3.0</v>
      </c>
      <c r="G64" s="53" t="str">
        <f>ifna(VLookup(V64,Shiny!B:C, 2, 0),"")</f>
        <v/>
      </c>
      <c r="H64" s="138" t="s">
        <v>131</v>
      </c>
      <c r="I64" s="139">
        <v>52.0</v>
      </c>
      <c r="J64" s="140">
        <f>IFNA(VLOOKUP(V64,'Imported Index'!C:D,2,0),1)</f>
        <v>1</v>
      </c>
      <c r="K64" s="140"/>
      <c r="L64" s="83" t="s">
        <v>132</v>
      </c>
      <c r="M64" s="59" t="str">
        <f>ifna(IMAGE("https://pokejungle.net/sprites/typeico/"&amp;lower(VLookup(V64,Type!C:E, 2, 0)&amp;".png")),"")</f>
        <v/>
      </c>
      <c r="N64" s="59" t="str">
        <f>ifna(IMAGE("https://pokejungle.net/sprites/typeico/"&amp;lower(VLookup(V64,Type!C:E, 3, 0)&amp;".png")),"")</f>
        <v/>
      </c>
      <c r="O64" s="85">
        <v>-2.0</v>
      </c>
      <c r="P64" s="53"/>
      <c r="Q64" s="59">
        <f>ifna(VLookup(V64, Dex!F:K, 3, 0),"")</f>
        <v>182</v>
      </c>
      <c r="R64" s="59" t="str">
        <f>ifna(VLookup(V64, Dex!F:K, 4, 0),"")</f>
        <v/>
      </c>
      <c r="S64" s="59" t="str">
        <f>ifna(VLookup(V64, Dex!F:K, 5, 0),"")</f>
        <v/>
      </c>
      <c r="T64" s="59" t="str">
        <f>ifna(VLookup(V64, Dex!F:K, 6, 0),"")</f>
        <v>P141</v>
      </c>
      <c r="U64" s="63" t="str">
        <f>ifna(VLookup(V64, Dex!F:L, 7, 0),"")</f>
        <v>H004</v>
      </c>
      <c r="V64" s="53" t="str">
        <f t="shared" si="1"/>
        <v>meowth-2</v>
      </c>
    </row>
    <row r="65" ht="31.5" customHeight="1">
      <c r="A65" s="130">
        <v>64.0</v>
      </c>
      <c r="B65" s="130">
        <v>1.0</v>
      </c>
      <c r="C65" s="130">
        <v>3.0</v>
      </c>
      <c r="D65" s="130">
        <v>4.0</v>
      </c>
      <c r="E65" s="130">
        <v>1.0</v>
      </c>
      <c r="F65" s="130">
        <v>4.0</v>
      </c>
      <c r="G65" s="131" t="str">
        <f>ifna(VLookup(V65,Shiny!B:C, 2, 0),"")</f>
        <v/>
      </c>
      <c r="H65" s="141" t="s">
        <v>133</v>
      </c>
      <c r="I65" s="142">
        <v>53.0</v>
      </c>
      <c r="J65" s="135">
        <f>IFNA(VLOOKUP(V65,'Imported Index'!C:D,2,0),1)</f>
        <v>1</v>
      </c>
      <c r="K65" s="135"/>
      <c r="L65" s="132" t="s">
        <v>97</v>
      </c>
      <c r="M65" s="136" t="str">
        <f>ifna(IMAGE("https://pokejungle.net/sprites/typeico/"&amp;lower(VLookup(V65,Type!C:E, 2, 0)&amp;".png")),"")</f>
        <v/>
      </c>
      <c r="N65" s="136" t="str">
        <f>ifna(IMAGE("https://pokejungle.net/sprites/typeico/"&amp;lower(VLookup(V65,Type!C:E, 3, 0)&amp;".png")),"")</f>
        <v/>
      </c>
      <c r="O65" s="131"/>
      <c r="P65" s="131"/>
      <c r="Q65" s="136">
        <f>ifna(VLookup(V65, Dex!F:K, 3, 0),"")</f>
        <v>184</v>
      </c>
      <c r="R65" s="136">
        <f>ifna(VLookup(V65, Dex!F:K, 4, 0),"")</f>
        <v>53</v>
      </c>
      <c r="S65" s="136" t="str">
        <f>ifna(VLookup(V65, Dex!F:K, 5, 0),"")</f>
        <v/>
      </c>
      <c r="T65" s="136" t="str">
        <f>ifna(VLookup(V65, Dex!F:K, 6, 0),"")</f>
        <v>P142</v>
      </c>
      <c r="U65" s="137" t="str">
        <f>ifna(VLookup(V65, Dex!F:L, 7, 0),"")</f>
        <v>H005</v>
      </c>
      <c r="V65" s="131" t="str">
        <f t="shared" si="1"/>
        <v>persian</v>
      </c>
    </row>
    <row r="66" ht="31.5" customHeight="1">
      <c r="A66" s="85">
        <v>65.0</v>
      </c>
      <c r="B66" s="85">
        <v>1.0</v>
      </c>
      <c r="C66" s="85">
        <v>3.0</v>
      </c>
      <c r="D66" s="85">
        <v>5.0</v>
      </c>
      <c r="E66" s="85">
        <v>1.0</v>
      </c>
      <c r="F66" s="85">
        <v>5.0</v>
      </c>
      <c r="G66" s="53" t="str">
        <f>ifna(VLookup(V66,Shiny!B:C, 2, 0),"")</f>
        <v/>
      </c>
      <c r="H66" s="138" t="s">
        <v>133</v>
      </c>
      <c r="I66" s="139">
        <v>53.0</v>
      </c>
      <c r="J66" s="140">
        <f>IFNA(VLOOKUP(V66,'Imported Index'!C:D,2,0),1)</f>
        <v>1</v>
      </c>
      <c r="K66" s="140"/>
      <c r="L66" s="83" t="s">
        <v>98</v>
      </c>
      <c r="M66" s="59" t="str">
        <f>ifna(IMAGE("https://pokejungle.net/sprites/typeico/"&amp;lower(VLookup(V66,Type!C:E, 2, 0)&amp;".png")),"")</f>
        <v/>
      </c>
      <c r="N66" s="59" t="str">
        <f>ifna(IMAGE("https://pokejungle.net/sprites/typeico/"&amp;lower(VLookup(V66,Type!C:E, 3, 0)&amp;".png")),"")</f>
        <v/>
      </c>
      <c r="O66" s="85">
        <v>-1.0</v>
      </c>
      <c r="P66" s="53"/>
      <c r="Q66" s="59" t="str">
        <f>ifna(VLookup(V66, Dex!F:K, 3, 0),"")</f>
        <v/>
      </c>
      <c r="R66" s="59" t="str">
        <f>ifna(VLookup(V66, Dex!F:K, 4, 0),"")</f>
        <v/>
      </c>
      <c r="S66" s="59" t="str">
        <f>ifna(VLookup(V66, Dex!F:K, 5, 0),"")</f>
        <v/>
      </c>
      <c r="T66" s="59" t="str">
        <f>ifna(VLookup(V66, Dex!F:K, 6, 0),"")</f>
        <v>P142</v>
      </c>
      <c r="U66" s="63" t="str">
        <f>ifna(VLookup(V66, Dex!F:L, 7, 0),"")</f>
        <v>H005</v>
      </c>
      <c r="V66" s="53" t="str">
        <f t="shared" si="1"/>
        <v>persian-1</v>
      </c>
    </row>
    <row r="67" ht="31.5" customHeight="1">
      <c r="A67" s="130">
        <v>66.0</v>
      </c>
      <c r="B67" s="130">
        <v>1.0</v>
      </c>
      <c r="C67" s="130">
        <v>3.0</v>
      </c>
      <c r="D67" s="130">
        <v>6.0</v>
      </c>
      <c r="E67" s="130">
        <v>1.0</v>
      </c>
      <c r="F67" s="130">
        <v>6.0</v>
      </c>
      <c r="G67" s="131" t="str">
        <f>ifna(VLookup(V67,Shiny!B:C, 2, 0),"")</f>
        <v/>
      </c>
      <c r="H67" s="141" t="s">
        <v>134</v>
      </c>
      <c r="I67" s="142">
        <v>54.0</v>
      </c>
      <c r="J67" s="135">
        <f>IFNA(VLOOKUP(V67,'Imported Index'!C:D,2,0),1)</f>
        <v>1</v>
      </c>
      <c r="K67" s="135"/>
      <c r="L67" s="132"/>
      <c r="M67" s="136" t="str">
        <f>ifna(IMAGE("https://pokejungle.net/sprites/typeico/"&amp;lower(VLookup(V67,Type!C:E, 2, 0)&amp;".png")),"")</f>
        <v/>
      </c>
      <c r="N67" s="136" t="str">
        <f>ifna(IMAGE("https://pokejungle.net/sprites/typeico/"&amp;lower(VLookup(V67,Type!C:E, 3, 0)&amp;".png")),"")</f>
        <v/>
      </c>
      <c r="O67" s="131"/>
      <c r="P67" s="131"/>
      <c r="Q67" s="136" t="str">
        <f>ifna(VLookup(V67, Dex!F:K, 3, 0),"")</f>
        <v>A146</v>
      </c>
      <c r="R67" s="136">
        <f>ifna(VLookup(V67, Dex!F:K, 4, 0),"")</f>
        <v>54</v>
      </c>
      <c r="S67" s="136">
        <f>ifna(VLookup(V67, Dex!F:K, 5, 0),"")</f>
        <v>68</v>
      </c>
      <c r="T67" s="136" t="str">
        <f>ifna(VLookup(V67, Dex!F:K, 6, 0),"")</f>
        <v>P055</v>
      </c>
      <c r="U67" s="137" t="str">
        <f>ifna(VLookup(V67, Dex!F:L, 7, 0),"")</f>
        <v/>
      </c>
      <c r="V67" s="131" t="str">
        <f t="shared" si="1"/>
        <v>psyduck</v>
      </c>
    </row>
    <row r="68" ht="31.5" customHeight="1">
      <c r="A68" s="85">
        <v>67.0</v>
      </c>
      <c r="B68" s="85">
        <v>1.0</v>
      </c>
      <c r="C68" s="85">
        <v>3.0</v>
      </c>
      <c r="D68" s="85">
        <v>7.0</v>
      </c>
      <c r="E68" s="85">
        <v>2.0</v>
      </c>
      <c r="F68" s="85">
        <v>1.0</v>
      </c>
      <c r="G68" s="53" t="str">
        <f>ifna(VLookup(V68,Shiny!B:C, 2, 0),"")</f>
        <v/>
      </c>
      <c r="H68" s="138" t="s">
        <v>135</v>
      </c>
      <c r="I68" s="139">
        <v>55.0</v>
      </c>
      <c r="J68" s="140">
        <f>IFNA(VLOOKUP(V68,'Imported Index'!C:D,2,0),1)</f>
        <v>1</v>
      </c>
      <c r="K68" s="140"/>
      <c r="L68" s="83"/>
      <c r="M68" s="59" t="str">
        <f>ifna(IMAGE("https://pokejungle.net/sprites/typeico/"&amp;lower(VLookup(V68,Type!C:E, 2, 0)&amp;".png")),"")</f>
        <v/>
      </c>
      <c r="N68" s="59" t="str">
        <f>ifna(IMAGE("https://pokejungle.net/sprites/typeico/"&amp;lower(VLookup(V68,Type!C:E, 3, 0)&amp;".png")),"")</f>
        <v/>
      </c>
      <c r="O68" s="53"/>
      <c r="P68" s="53"/>
      <c r="Q68" s="59" t="str">
        <f>ifna(VLookup(V68, Dex!F:K, 3, 0),"")</f>
        <v>A147</v>
      </c>
      <c r="R68" s="59">
        <f>ifna(VLookup(V68, Dex!F:K, 4, 0),"")</f>
        <v>55</v>
      </c>
      <c r="S68" s="59">
        <f>ifna(VLookup(V68, Dex!F:K, 5, 0),"")</f>
        <v>69</v>
      </c>
      <c r="T68" s="59" t="str">
        <f>ifna(VLookup(V68, Dex!F:K, 6, 0),"")</f>
        <v>P056</v>
      </c>
      <c r="U68" s="63" t="str">
        <f>ifna(VLookup(V68, Dex!F:L, 7, 0),"")</f>
        <v/>
      </c>
      <c r="V68" s="53" t="str">
        <f t="shared" si="1"/>
        <v>golduck</v>
      </c>
    </row>
    <row r="69" ht="31.5" customHeight="1">
      <c r="A69" s="130">
        <v>68.0</v>
      </c>
      <c r="B69" s="130">
        <v>1.0</v>
      </c>
      <c r="C69" s="130">
        <v>3.0</v>
      </c>
      <c r="D69" s="130">
        <v>8.0</v>
      </c>
      <c r="E69" s="130">
        <v>2.0</v>
      </c>
      <c r="F69" s="130">
        <v>2.0</v>
      </c>
      <c r="G69" s="131" t="str">
        <f>ifna(VLookup(V69,Shiny!B:C, 2, 0),"")</f>
        <v/>
      </c>
      <c r="H69" s="141" t="s">
        <v>136</v>
      </c>
      <c r="I69" s="142">
        <v>56.0</v>
      </c>
      <c r="J69" s="135">
        <f>IFNA(VLOOKUP(V69,'Imported Index'!C:D,2,0),1)</f>
        <v>1</v>
      </c>
      <c r="K69" s="135"/>
      <c r="L69" s="132"/>
      <c r="M69" s="136" t="str">
        <f>ifna(IMAGE("https://pokejungle.net/sprites/typeico/"&amp;lower(VLookup(V69,Type!C:E, 2, 0)&amp;".png")),"")</f>
        <v/>
      </c>
      <c r="N69" s="136" t="str">
        <f>ifna(IMAGE("https://pokejungle.net/sprites/typeico/"&amp;lower(VLookup(V69,Type!C:E, 3, 0)&amp;".png")),"")</f>
        <v/>
      </c>
      <c r="O69" s="131"/>
      <c r="P69" s="131"/>
      <c r="Q69" s="136" t="str">
        <f>ifna(VLookup(V69, Dex!F:K, 3, 0),"")</f>
        <v/>
      </c>
      <c r="R69" s="136">
        <f>ifna(VLookup(V69, Dex!F:K, 4, 0),"")</f>
        <v>56</v>
      </c>
      <c r="S69" s="136" t="str">
        <f>ifna(VLookup(V69, Dex!F:K, 5, 0),"")</f>
        <v/>
      </c>
      <c r="T69" s="136" t="str">
        <f>ifna(VLookup(V69, Dex!F:K, 6, 0),"")</f>
        <v>P158</v>
      </c>
      <c r="U69" s="137" t="str">
        <f>ifna(VLookup(V69, Dex!F:L, 7, 0),"")</f>
        <v>H001</v>
      </c>
      <c r="V69" s="131" t="str">
        <f t="shared" si="1"/>
        <v>mankey</v>
      </c>
    </row>
    <row r="70" ht="31.5" customHeight="1">
      <c r="A70" s="85">
        <v>69.0</v>
      </c>
      <c r="B70" s="85">
        <v>1.0</v>
      </c>
      <c r="C70" s="85">
        <v>3.0</v>
      </c>
      <c r="D70" s="85">
        <v>9.0</v>
      </c>
      <c r="E70" s="85">
        <v>2.0</v>
      </c>
      <c r="F70" s="85">
        <v>3.0</v>
      </c>
      <c r="G70" s="53" t="str">
        <f>ifna(VLookup(V70,Shiny!B:C, 2, 0),"")</f>
        <v/>
      </c>
      <c r="H70" s="138" t="s">
        <v>137</v>
      </c>
      <c r="I70" s="139">
        <v>57.0</v>
      </c>
      <c r="J70" s="140">
        <f>IFNA(VLOOKUP(V70,'Imported Index'!C:D,2,0),1)</f>
        <v>1</v>
      </c>
      <c r="K70" s="140"/>
      <c r="L70" s="83"/>
      <c r="M70" s="59" t="str">
        <f>ifna(IMAGE("https://pokejungle.net/sprites/typeico/"&amp;lower(VLookup(V70,Type!C:E, 2, 0)&amp;".png")),"")</f>
        <v/>
      </c>
      <c r="N70" s="59" t="str">
        <f>ifna(IMAGE("https://pokejungle.net/sprites/typeico/"&amp;lower(VLookup(V70,Type!C:E, 3, 0)&amp;".png")),"")</f>
        <v/>
      </c>
      <c r="O70" s="53"/>
      <c r="P70" s="53"/>
      <c r="Q70" s="59" t="str">
        <f>ifna(VLookup(V70, Dex!F:K, 3, 0),"")</f>
        <v/>
      </c>
      <c r="R70" s="59">
        <f>ifna(VLookup(V70, Dex!F:K, 4, 0),"")</f>
        <v>57</v>
      </c>
      <c r="S70" s="59" t="str">
        <f>ifna(VLookup(V70, Dex!F:K, 5, 0),"")</f>
        <v/>
      </c>
      <c r="T70" s="59" t="str">
        <f>ifna(VLookup(V70, Dex!F:K, 6, 0),"")</f>
        <v>P159</v>
      </c>
      <c r="U70" s="63" t="str">
        <f>ifna(VLookup(V70, Dex!F:L, 7, 0),"")</f>
        <v>H002</v>
      </c>
      <c r="V70" s="53" t="str">
        <f t="shared" si="1"/>
        <v>primeape</v>
      </c>
    </row>
    <row r="71" ht="31.5" customHeight="1">
      <c r="A71" s="130">
        <v>70.0</v>
      </c>
      <c r="B71" s="130">
        <v>1.0</v>
      </c>
      <c r="C71" s="130">
        <v>3.0</v>
      </c>
      <c r="D71" s="130">
        <v>10.0</v>
      </c>
      <c r="E71" s="130">
        <v>2.0</v>
      </c>
      <c r="F71" s="130">
        <v>4.0</v>
      </c>
      <c r="G71" s="131" t="str">
        <f>ifna(VLookup(V71,Shiny!B:C, 2, 0),"")</f>
        <v/>
      </c>
      <c r="H71" s="141" t="s">
        <v>138</v>
      </c>
      <c r="I71" s="142">
        <v>58.0</v>
      </c>
      <c r="J71" s="135">
        <f>IFNA(VLOOKUP(V71,'Imported Index'!C:D,2,0),1)</f>
        <v>1</v>
      </c>
      <c r="K71" s="135"/>
      <c r="L71" s="132" t="s">
        <v>97</v>
      </c>
      <c r="M71" s="136" t="str">
        <f>ifna(IMAGE("https://pokejungle.net/sprites/typeico/"&amp;lower(VLookup(V71,Type!C:E, 2, 0)&amp;".png")),"")</f>
        <v/>
      </c>
      <c r="N71" s="136" t="str">
        <f>ifna(IMAGE("https://pokejungle.net/sprites/typeico/"&amp;lower(VLookup(V71,Type!C:E, 3, 0)&amp;".png")),"")</f>
        <v/>
      </c>
      <c r="O71" s="131"/>
      <c r="P71" s="131"/>
      <c r="Q71" s="136">
        <f>ifna(VLookup(V71, Dex!F:K, 3, 0),"")</f>
        <v>70</v>
      </c>
      <c r="R71" s="136">
        <f>ifna(VLookup(V71, Dex!F:K, 4, 0),"")</f>
        <v>58</v>
      </c>
      <c r="S71" s="136" t="str">
        <f>ifna(VLookup(V71, Dex!F:K, 5, 0),"")</f>
        <v/>
      </c>
      <c r="T71" s="136" t="str">
        <f>ifna(VLookup(V71, Dex!F:K, 6, 0),"")</f>
        <v>P213</v>
      </c>
      <c r="U71" s="137" t="str">
        <f>ifna(VLookup(V71, Dex!F:L, 7, 0),"")</f>
        <v/>
      </c>
      <c r="V71" s="131" t="str">
        <f t="shared" si="1"/>
        <v>growlithe</v>
      </c>
    </row>
    <row r="72" ht="31.5" customHeight="1">
      <c r="A72" s="85">
        <v>71.0</v>
      </c>
      <c r="B72" s="85">
        <v>1.0</v>
      </c>
      <c r="C72" s="85">
        <v>3.0</v>
      </c>
      <c r="D72" s="85">
        <v>11.0</v>
      </c>
      <c r="E72" s="85">
        <v>2.0</v>
      </c>
      <c r="F72" s="85">
        <v>5.0</v>
      </c>
      <c r="G72" s="53" t="str">
        <f>ifna(VLookup(V72,Shiny!B:C, 2, 0),"")</f>
        <v/>
      </c>
      <c r="H72" s="138" t="s">
        <v>138</v>
      </c>
      <c r="I72" s="139">
        <v>58.0</v>
      </c>
      <c r="J72" s="140">
        <f>IFNA(VLOOKUP(V72,'Imported Index'!C:D,2,0),1)</f>
        <v>1</v>
      </c>
      <c r="K72" s="140"/>
      <c r="L72" s="83" t="s">
        <v>139</v>
      </c>
      <c r="M72" s="59" t="str">
        <f>ifna(IMAGE("https://pokejungle.net/sprites/typeico/"&amp;lower(VLookup(V72,Type!C:E, 2, 0)&amp;".png")),"")</f>
        <v/>
      </c>
      <c r="N72" s="59" t="str">
        <f>ifna(IMAGE("https://pokejungle.net/sprites/typeico/"&amp;lower(VLookup(V72,Type!C:E, 3, 0)&amp;".png")),"")</f>
        <v/>
      </c>
      <c r="O72" s="85">
        <v>-1.0</v>
      </c>
      <c r="P72" s="53"/>
      <c r="Q72" s="59" t="str">
        <f>ifna(VLookup(V72, Dex!F:K, 3, 0),"")</f>
        <v/>
      </c>
      <c r="R72" s="59" t="str">
        <f>ifna(VLookup(V72, Dex!F:K, 4, 0),"")</f>
        <v/>
      </c>
      <c r="S72" s="59">
        <f>ifna(VLookup(V72, Dex!F:K, 5, 0),"")</f>
        <v>150</v>
      </c>
      <c r="T72" s="59" t="str">
        <f>ifna(VLookup(V72, Dex!F:K, 6, 0),"")</f>
        <v>P213</v>
      </c>
      <c r="U72" s="63" t="str">
        <f>ifna(VLookup(V72, Dex!F:L, 7, 0),"")</f>
        <v/>
      </c>
      <c r="V72" s="53" t="str">
        <f t="shared" si="1"/>
        <v>growlithe-1</v>
      </c>
    </row>
    <row r="73" ht="31.5" customHeight="1">
      <c r="A73" s="130">
        <v>72.0</v>
      </c>
      <c r="B73" s="130">
        <v>1.0</v>
      </c>
      <c r="C73" s="130">
        <v>3.0</v>
      </c>
      <c r="D73" s="130">
        <v>12.0</v>
      </c>
      <c r="E73" s="130">
        <v>2.0</v>
      </c>
      <c r="F73" s="130">
        <v>6.0</v>
      </c>
      <c r="G73" s="131" t="str">
        <f>ifna(VLookup(V73,Shiny!B:C, 2, 0),"")</f>
        <v/>
      </c>
      <c r="H73" s="141" t="s">
        <v>140</v>
      </c>
      <c r="I73" s="142">
        <v>59.0</v>
      </c>
      <c r="J73" s="135">
        <f>IFNA(VLOOKUP(V73,'Imported Index'!C:D,2,0),1)</f>
        <v>1</v>
      </c>
      <c r="K73" s="135"/>
      <c r="L73" s="132" t="s">
        <v>97</v>
      </c>
      <c r="M73" s="136" t="str">
        <f>ifna(IMAGE("https://pokejungle.net/sprites/typeico/"&amp;lower(VLookup(V73,Type!C:E, 2, 0)&amp;".png")),"")</f>
        <v/>
      </c>
      <c r="N73" s="136" t="str">
        <f>ifna(IMAGE("https://pokejungle.net/sprites/typeico/"&amp;lower(VLookup(V73,Type!C:E, 3, 0)&amp;".png")),"")</f>
        <v/>
      </c>
      <c r="O73" s="131"/>
      <c r="P73" s="131"/>
      <c r="Q73" s="136">
        <f>ifna(VLookup(V73, Dex!F:K, 3, 0),"")</f>
        <v>71</v>
      </c>
      <c r="R73" s="136">
        <f>ifna(VLookup(V73, Dex!F:K, 4, 0),"")</f>
        <v>59</v>
      </c>
      <c r="S73" s="136" t="str">
        <f>ifna(VLookup(V73, Dex!F:K, 5, 0),"")</f>
        <v/>
      </c>
      <c r="T73" s="136" t="str">
        <f>ifna(VLookup(V73, Dex!F:K, 6, 0),"")</f>
        <v>P214</v>
      </c>
      <c r="U73" s="137" t="str">
        <f>ifna(VLookup(V73, Dex!F:L, 7, 0),"")</f>
        <v/>
      </c>
      <c r="V73" s="131" t="str">
        <f t="shared" si="1"/>
        <v>arcanine</v>
      </c>
    </row>
    <row r="74" ht="31.5" customHeight="1">
      <c r="A74" s="85">
        <v>73.0</v>
      </c>
      <c r="B74" s="85">
        <v>1.0</v>
      </c>
      <c r="C74" s="85">
        <v>3.0</v>
      </c>
      <c r="D74" s="85">
        <v>13.0</v>
      </c>
      <c r="E74" s="85">
        <v>3.0</v>
      </c>
      <c r="F74" s="85">
        <v>1.0</v>
      </c>
      <c r="G74" s="53" t="str">
        <f>ifna(VLookup(V74,Shiny!B:C, 2, 0),"")</f>
        <v/>
      </c>
      <c r="H74" s="138" t="s">
        <v>140</v>
      </c>
      <c r="I74" s="139">
        <v>59.0</v>
      </c>
      <c r="J74" s="140">
        <f>IFNA(VLOOKUP(V74,'Imported Index'!C:D,2,0),1)</f>
        <v>1</v>
      </c>
      <c r="K74" s="140"/>
      <c r="L74" s="83" t="s">
        <v>139</v>
      </c>
      <c r="M74" s="59" t="str">
        <f>ifna(IMAGE("https://pokejungle.net/sprites/typeico/"&amp;lower(VLookup(V74,Type!C:E, 2, 0)&amp;".png")),"")</f>
        <v/>
      </c>
      <c r="N74" s="59" t="str">
        <f>ifna(IMAGE("https://pokejungle.net/sprites/typeico/"&amp;lower(VLookup(V74,Type!C:E, 3, 0)&amp;".png")),"")</f>
        <v/>
      </c>
      <c r="O74" s="85">
        <v>-1.0</v>
      </c>
      <c r="P74" s="53"/>
      <c r="Q74" s="59" t="str">
        <f>ifna(VLookup(V74, Dex!F:K, 3, 0),"")</f>
        <v/>
      </c>
      <c r="R74" s="59" t="str">
        <f>ifna(VLookup(V74, Dex!F:K, 4, 0),"")</f>
        <v/>
      </c>
      <c r="S74" s="59">
        <f>ifna(VLookup(V74, Dex!F:K, 5, 0),"")</f>
        <v>151</v>
      </c>
      <c r="T74" s="59" t="str">
        <f>ifna(VLookup(V74, Dex!F:K, 6, 0),"")</f>
        <v>P214</v>
      </c>
      <c r="U74" s="63" t="str">
        <f>ifna(VLookup(V74, Dex!F:L, 7, 0),"")</f>
        <v/>
      </c>
      <c r="V74" s="53" t="str">
        <f t="shared" si="1"/>
        <v>arcanine-1</v>
      </c>
    </row>
    <row r="75" ht="31.5" customHeight="1">
      <c r="A75" s="130">
        <v>74.0</v>
      </c>
      <c r="B75" s="130">
        <v>1.0</v>
      </c>
      <c r="C75" s="130">
        <v>3.0</v>
      </c>
      <c r="D75" s="130">
        <v>14.0</v>
      </c>
      <c r="E75" s="130">
        <v>3.0</v>
      </c>
      <c r="F75" s="130">
        <v>2.0</v>
      </c>
      <c r="G75" s="131" t="str">
        <f>ifna(VLookup(V75,Shiny!B:C, 2, 0),"")</f>
        <v/>
      </c>
      <c r="H75" s="141" t="s">
        <v>141</v>
      </c>
      <c r="I75" s="142">
        <v>60.0</v>
      </c>
      <c r="J75" s="135">
        <f>IFNA(VLOOKUP(V75,'Imported Index'!C:D,2,0),1)</f>
        <v>1</v>
      </c>
      <c r="K75" s="132"/>
      <c r="L75" s="132"/>
      <c r="M75" s="136" t="str">
        <f>ifna(IMAGE("https://pokejungle.net/sprites/typeico/"&amp;lower(VLookup(V75,Type!C:E, 2, 0)&amp;".png")),"")</f>
        <v/>
      </c>
      <c r="N75" s="136" t="str">
        <f>ifna(IMAGE("https://pokejungle.net/sprites/typeico/"&amp;lower(VLookup(V75,Type!C:E, 3, 0)&amp;".png")),"")</f>
        <v/>
      </c>
      <c r="O75" s="131"/>
      <c r="P75" s="131"/>
      <c r="Q75" s="136" t="str">
        <f>ifna(VLookup(V75, Dex!F:K, 3, 0),"")</f>
        <v>A142</v>
      </c>
      <c r="R75" s="136">
        <f>ifna(VLookup(V75, Dex!F:K, 4, 0),"")</f>
        <v>60</v>
      </c>
      <c r="S75" s="136" t="str">
        <f>ifna(VLookup(V75, Dex!F:K, 5, 0),"")</f>
        <v/>
      </c>
      <c r="T75" s="136" t="str">
        <f>ifna(VLookup(V75, Dex!F:K, 6, 0),"")</f>
        <v>K039</v>
      </c>
      <c r="U75" s="137" t="str">
        <f>ifna(VLookup(V75, Dex!F:L, 7, 0),"")</f>
        <v/>
      </c>
      <c r="V75" s="131" t="str">
        <f t="shared" si="1"/>
        <v>poliwag</v>
      </c>
    </row>
    <row r="76" ht="31.5" customHeight="1">
      <c r="A76" s="85">
        <v>75.0</v>
      </c>
      <c r="B76" s="85">
        <v>1.0</v>
      </c>
      <c r="C76" s="85">
        <v>3.0</v>
      </c>
      <c r="D76" s="85">
        <v>15.0</v>
      </c>
      <c r="E76" s="85">
        <v>3.0</v>
      </c>
      <c r="F76" s="85">
        <v>3.0</v>
      </c>
      <c r="G76" s="53" t="str">
        <f>ifna(VLookup(V76,Shiny!B:C, 2, 0),"")</f>
        <v/>
      </c>
      <c r="H76" s="138" t="s">
        <v>142</v>
      </c>
      <c r="I76" s="139">
        <v>61.0</v>
      </c>
      <c r="J76" s="140">
        <f>IFNA(VLOOKUP(V76,'Imported Index'!C:D,2,0),1)</f>
        <v>1</v>
      </c>
      <c r="K76" s="83"/>
      <c r="L76" s="83"/>
      <c r="M76" s="59" t="str">
        <f>ifna(IMAGE("https://pokejungle.net/sprites/typeico/"&amp;lower(VLookup(V76,Type!C:E, 2, 0)&amp;".png")),"")</f>
        <v/>
      </c>
      <c r="N76" s="59" t="str">
        <f>ifna(IMAGE("https://pokejungle.net/sprites/typeico/"&amp;lower(VLookup(V76,Type!C:E, 3, 0)&amp;".png")),"")</f>
        <v/>
      </c>
      <c r="O76" s="53"/>
      <c r="P76" s="53"/>
      <c r="Q76" s="59" t="str">
        <f>ifna(VLookup(V76, Dex!F:K, 3, 0),"")</f>
        <v>A143</v>
      </c>
      <c r="R76" s="59">
        <f>ifna(VLookup(V76, Dex!F:K, 4, 0),"")</f>
        <v>61</v>
      </c>
      <c r="S76" s="59" t="str">
        <f>ifna(VLookup(V76, Dex!F:K, 5, 0),"")</f>
        <v/>
      </c>
      <c r="T76" s="59" t="str">
        <f>ifna(VLookup(V76, Dex!F:K, 6, 0),"")</f>
        <v>K040</v>
      </c>
      <c r="U76" s="63" t="str">
        <f>ifna(VLookup(V76, Dex!F:L, 7, 0),"")</f>
        <v/>
      </c>
      <c r="V76" s="53" t="str">
        <f t="shared" si="1"/>
        <v>poliwhirl</v>
      </c>
    </row>
    <row r="77" ht="31.5" customHeight="1">
      <c r="A77" s="130">
        <v>76.0</v>
      </c>
      <c r="B77" s="130">
        <v>1.0</v>
      </c>
      <c r="C77" s="130">
        <v>3.0</v>
      </c>
      <c r="D77" s="130">
        <v>16.0</v>
      </c>
      <c r="E77" s="130">
        <v>3.0</v>
      </c>
      <c r="F77" s="130">
        <v>4.0</v>
      </c>
      <c r="G77" s="131" t="str">
        <f>ifna(VLookup(V77,Shiny!B:C, 2, 0),"")</f>
        <v/>
      </c>
      <c r="H77" s="141" t="s">
        <v>143</v>
      </c>
      <c r="I77" s="142">
        <v>62.0</v>
      </c>
      <c r="J77" s="135">
        <f>IFNA(VLOOKUP(V77,'Imported Index'!C:D,2,0),1)</f>
        <v>1</v>
      </c>
      <c r="K77" s="132"/>
      <c r="L77" s="132"/>
      <c r="M77" s="136" t="str">
        <f>ifna(IMAGE("https://pokejungle.net/sprites/typeico/"&amp;lower(VLookup(V77,Type!C:E, 2, 0)&amp;".png")),"")</f>
        <v/>
      </c>
      <c r="N77" s="136" t="str">
        <f>ifna(IMAGE("https://pokejungle.net/sprites/typeico/"&amp;lower(VLookup(V77,Type!C:E, 3, 0)&amp;".png")),"")</f>
        <v/>
      </c>
      <c r="O77" s="131"/>
      <c r="P77" s="131"/>
      <c r="Q77" s="136" t="str">
        <f>ifna(VLookup(V77, Dex!F:K, 3, 0),"")</f>
        <v>A144</v>
      </c>
      <c r="R77" s="136">
        <f>ifna(VLookup(V77, Dex!F:K, 4, 0),"")</f>
        <v>62</v>
      </c>
      <c r="S77" s="136" t="str">
        <f>ifna(VLookup(V77, Dex!F:K, 5, 0),"")</f>
        <v/>
      </c>
      <c r="T77" s="136" t="str">
        <f>ifna(VLookup(V77, Dex!F:K, 6, 0),"")</f>
        <v>K041</v>
      </c>
      <c r="U77" s="137" t="str">
        <f>ifna(VLookup(V77, Dex!F:L, 7, 0),"")</f>
        <v/>
      </c>
      <c r="V77" s="131" t="str">
        <f t="shared" si="1"/>
        <v>poliwrath</v>
      </c>
    </row>
    <row r="78" ht="31.5" customHeight="1">
      <c r="A78" s="85">
        <v>77.0</v>
      </c>
      <c r="B78" s="85">
        <v>1.0</v>
      </c>
      <c r="C78" s="85">
        <v>3.0</v>
      </c>
      <c r="D78" s="85">
        <v>17.0</v>
      </c>
      <c r="E78" s="85">
        <v>3.0</v>
      </c>
      <c r="F78" s="85">
        <v>5.0</v>
      </c>
      <c r="G78" s="53" t="str">
        <f>ifna(VLookup(V78,Shiny!B:C, 2, 0),"")</f>
        <v/>
      </c>
      <c r="H78" s="138" t="s">
        <v>144</v>
      </c>
      <c r="I78" s="139">
        <v>63.0</v>
      </c>
      <c r="J78" s="140">
        <f>IFNA(VLOOKUP(V78,'Imported Index'!C:D,2,0),1)</f>
        <v>1</v>
      </c>
      <c r="K78" s="83"/>
      <c r="L78" s="83"/>
      <c r="M78" s="59" t="str">
        <f>ifna(IMAGE("https://pokejungle.net/sprites/typeico/"&amp;lower(VLookup(V78,Type!C:E, 2, 0)&amp;".png")),"")</f>
        <v/>
      </c>
      <c r="N78" s="59" t="str">
        <f>ifna(IMAGE("https://pokejungle.net/sprites/typeico/"&amp;lower(VLookup(V78,Type!C:E, 3, 0)&amp;".png")),"")</f>
        <v/>
      </c>
      <c r="O78" s="53"/>
      <c r="P78" s="53"/>
      <c r="Q78" s="59" t="str">
        <f>ifna(VLookup(V78, Dex!F:K, 3, 0),"")</f>
        <v>A031</v>
      </c>
      <c r="R78" s="59">
        <f>ifna(VLookup(V78, Dex!F:K, 4, 0),"")</f>
        <v>63</v>
      </c>
      <c r="S78" s="59">
        <f>ifna(VLookup(V78, Dex!F:K, 5, 0),"")</f>
        <v>58</v>
      </c>
      <c r="T78" s="59" t="str">
        <f>ifna(VLookup(V78, Dex!F:K, 6, 0),"")</f>
        <v/>
      </c>
      <c r="U78" s="63">
        <f>ifna(VLookup(V78, Dex!F:L, 7, 0),"")</f>
        <v>62</v>
      </c>
      <c r="V78" s="53" t="str">
        <f t="shared" si="1"/>
        <v>abra</v>
      </c>
    </row>
    <row r="79" ht="31.5" customHeight="1">
      <c r="A79" s="130">
        <v>78.0</v>
      </c>
      <c r="B79" s="130">
        <v>1.0</v>
      </c>
      <c r="C79" s="130">
        <v>3.0</v>
      </c>
      <c r="D79" s="130">
        <v>18.0</v>
      </c>
      <c r="E79" s="130">
        <v>3.0</v>
      </c>
      <c r="F79" s="130">
        <v>6.0</v>
      </c>
      <c r="G79" s="131" t="str">
        <f>ifna(VLookup(V79,Shiny!B:C, 2, 0),"")</f>
        <v/>
      </c>
      <c r="H79" s="141" t="s">
        <v>145</v>
      </c>
      <c r="I79" s="142">
        <v>64.0</v>
      </c>
      <c r="J79" s="135">
        <f>IFNA(VLOOKUP(V79,'Imported Index'!C:D,2,0),1)</f>
        <v>1</v>
      </c>
      <c r="K79" s="132"/>
      <c r="L79" s="132"/>
      <c r="M79" s="136" t="str">
        <f>ifna(IMAGE("https://pokejungle.net/sprites/typeico/"&amp;lower(VLookup(V79,Type!C:E, 2, 0)&amp;".png")),"")</f>
        <v/>
      </c>
      <c r="N79" s="136" t="str">
        <f>ifna(IMAGE("https://pokejungle.net/sprites/typeico/"&amp;lower(VLookup(V79,Type!C:E, 3, 0)&amp;".png")),"")</f>
        <v/>
      </c>
      <c r="O79" s="131"/>
      <c r="P79" s="131"/>
      <c r="Q79" s="136" t="str">
        <f>ifna(VLookup(V79, Dex!F:K, 3, 0),"")</f>
        <v>A032</v>
      </c>
      <c r="R79" s="136">
        <f>ifna(VLookup(V79, Dex!F:K, 4, 0),"")</f>
        <v>64</v>
      </c>
      <c r="S79" s="136">
        <f>ifna(VLookup(V79, Dex!F:K, 5, 0),"")</f>
        <v>59</v>
      </c>
      <c r="T79" s="136" t="str">
        <f>ifna(VLookup(V79, Dex!F:K, 6, 0),"")</f>
        <v/>
      </c>
      <c r="U79" s="137">
        <f>ifna(VLookup(V79, Dex!F:L, 7, 0),"")</f>
        <v>63</v>
      </c>
      <c r="V79" s="131" t="str">
        <f t="shared" si="1"/>
        <v>kadabra</v>
      </c>
    </row>
    <row r="80" ht="31.5" customHeight="1">
      <c r="A80" s="85">
        <v>79.0</v>
      </c>
      <c r="B80" s="85">
        <v>1.0</v>
      </c>
      <c r="C80" s="85">
        <v>3.0</v>
      </c>
      <c r="D80" s="85">
        <v>19.0</v>
      </c>
      <c r="E80" s="85">
        <v>4.0</v>
      </c>
      <c r="F80" s="85">
        <v>1.0</v>
      </c>
      <c r="G80" s="53" t="str">
        <f>ifna(VLookup(V80,Shiny!B:C, 2, 0),"")</f>
        <v/>
      </c>
      <c r="H80" s="138" t="s">
        <v>146</v>
      </c>
      <c r="I80" s="139">
        <v>65.0</v>
      </c>
      <c r="J80" s="140">
        <f>IFNA(VLOOKUP(V80,'Imported Index'!C:D,2,0),1)</f>
        <v>1</v>
      </c>
      <c r="K80" s="83"/>
      <c r="L80" s="83"/>
      <c r="M80" s="59" t="str">
        <f>ifna(IMAGE("https://pokejungle.net/sprites/typeico/"&amp;lower(VLookup(V80,Type!C:E, 2, 0)&amp;".png")),"")</f>
        <v/>
      </c>
      <c r="N80" s="59" t="str">
        <f>ifna(IMAGE("https://pokejungle.net/sprites/typeico/"&amp;lower(VLookup(V80,Type!C:E, 3, 0)&amp;".png")),"")</f>
        <v/>
      </c>
      <c r="O80" s="53"/>
      <c r="P80" s="53"/>
      <c r="Q80" s="59" t="str">
        <f>ifna(VLookup(V80, Dex!F:K, 3, 0),"")</f>
        <v>A033</v>
      </c>
      <c r="R80" s="59">
        <f>ifna(VLookup(V80, Dex!F:K, 4, 0),"")</f>
        <v>65</v>
      </c>
      <c r="S80" s="59">
        <f>ifna(VLookup(V80, Dex!F:K, 5, 0),"")</f>
        <v>60</v>
      </c>
      <c r="T80" s="59" t="str">
        <f>ifna(VLookup(V80, Dex!F:K, 6, 0),"")</f>
        <v/>
      </c>
      <c r="U80" s="63">
        <f>ifna(VLookup(V80, Dex!F:L, 7, 0),"")</f>
        <v>64</v>
      </c>
      <c r="V80" s="53" t="str">
        <f t="shared" si="1"/>
        <v>alakazam</v>
      </c>
    </row>
    <row r="81" ht="31.5" customHeight="1">
      <c r="A81" s="130">
        <v>80.0</v>
      </c>
      <c r="B81" s="130">
        <v>1.0</v>
      </c>
      <c r="C81" s="130">
        <v>3.0</v>
      </c>
      <c r="D81" s="130">
        <v>20.0</v>
      </c>
      <c r="E81" s="130">
        <v>4.0</v>
      </c>
      <c r="F81" s="130">
        <v>2.0</v>
      </c>
      <c r="G81" s="131" t="str">
        <f>ifna(VLookup(V81,Shiny!B:C, 2, 0),"")</f>
        <v/>
      </c>
      <c r="H81" s="141" t="s">
        <v>147</v>
      </c>
      <c r="I81" s="142">
        <v>66.0</v>
      </c>
      <c r="J81" s="135">
        <f>IFNA(VLOOKUP(V81,'Imported Index'!C:D,2,0),1)</f>
        <v>1</v>
      </c>
      <c r="K81" s="132"/>
      <c r="L81" s="132"/>
      <c r="M81" s="136" t="str">
        <f>ifna(IMAGE("https://pokejungle.net/sprites/typeico/"&amp;lower(VLookup(V81,Type!C:E, 2, 0)&amp;".png")),"")</f>
        <v/>
      </c>
      <c r="N81" s="136" t="str">
        <f>ifna(IMAGE("https://pokejungle.net/sprites/typeico/"&amp;lower(VLookup(V81,Type!C:E, 3, 0)&amp;".png")),"")</f>
        <v/>
      </c>
      <c r="O81" s="131"/>
      <c r="P81" s="131"/>
      <c r="Q81" s="136">
        <f>ifna(VLookup(V81, Dex!F:K, 3, 0),"")</f>
        <v>138</v>
      </c>
      <c r="R81" s="136">
        <f>ifna(VLookup(V81, Dex!F:K, 4, 0),"")</f>
        <v>66</v>
      </c>
      <c r="S81" s="136">
        <f>ifna(VLookup(V81, Dex!F:K, 5, 0),"")</f>
        <v>154</v>
      </c>
      <c r="T81" s="136" t="str">
        <f>ifna(VLookup(V81, Dex!F:K, 6, 0),"")</f>
        <v/>
      </c>
      <c r="U81" s="137">
        <f>ifna(VLookup(V81, Dex!F:L, 7, 0),"")</f>
        <v>125</v>
      </c>
      <c r="V81" s="131" t="str">
        <f t="shared" si="1"/>
        <v>machop</v>
      </c>
    </row>
    <row r="82" ht="31.5" customHeight="1">
      <c r="A82" s="85">
        <v>81.0</v>
      </c>
      <c r="B82" s="85">
        <v>1.0</v>
      </c>
      <c r="C82" s="85">
        <v>3.0</v>
      </c>
      <c r="D82" s="85">
        <v>21.0</v>
      </c>
      <c r="E82" s="85">
        <v>4.0</v>
      </c>
      <c r="F82" s="85">
        <v>3.0</v>
      </c>
      <c r="G82" s="53" t="str">
        <f>ifna(VLookup(V82,Shiny!B:C, 2, 0),"")</f>
        <v/>
      </c>
      <c r="H82" s="138" t="s">
        <v>148</v>
      </c>
      <c r="I82" s="139">
        <v>67.0</v>
      </c>
      <c r="J82" s="140">
        <f>IFNA(VLOOKUP(V82,'Imported Index'!C:D,2,0),1)</f>
        <v>1</v>
      </c>
      <c r="K82" s="83"/>
      <c r="L82" s="83"/>
      <c r="M82" s="59" t="str">
        <f>ifna(IMAGE("https://pokejungle.net/sprites/typeico/"&amp;lower(VLookup(V82,Type!C:E, 2, 0)&amp;".png")),"")</f>
        <v/>
      </c>
      <c r="N82" s="59" t="str">
        <f>ifna(IMAGE("https://pokejungle.net/sprites/typeico/"&amp;lower(VLookup(V82,Type!C:E, 3, 0)&amp;".png")),"")</f>
        <v/>
      </c>
      <c r="O82" s="53"/>
      <c r="P82" s="53"/>
      <c r="Q82" s="59">
        <f>ifna(VLookup(V82, Dex!F:K, 3, 0),"")</f>
        <v>139</v>
      </c>
      <c r="R82" s="59">
        <f>ifna(VLookup(V82, Dex!F:K, 4, 0),"")</f>
        <v>67</v>
      </c>
      <c r="S82" s="59">
        <f>ifna(VLookup(V82, Dex!F:K, 5, 0),"")</f>
        <v>155</v>
      </c>
      <c r="T82" s="59" t="str">
        <f>ifna(VLookup(V82, Dex!F:K, 6, 0),"")</f>
        <v/>
      </c>
      <c r="U82" s="63">
        <f>ifna(VLookup(V82, Dex!F:L, 7, 0),"")</f>
        <v>126</v>
      </c>
      <c r="V82" s="53" t="str">
        <f t="shared" si="1"/>
        <v>machoke</v>
      </c>
    </row>
    <row r="83" ht="31.5" customHeight="1">
      <c r="A83" s="130">
        <v>82.0</v>
      </c>
      <c r="B83" s="130">
        <v>1.0</v>
      </c>
      <c r="C83" s="130">
        <v>3.0</v>
      </c>
      <c r="D83" s="130">
        <v>22.0</v>
      </c>
      <c r="E83" s="130">
        <v>4.0</v>
      </c>
      <c r="F83" s="130">
        <v>4.0</v>
      </c>
      <c r="G83" s="131" t="str">
        <f>ifna(VLookup(V83,Shiny!B:C, 2, 0),"")</f>
        <v/>
      </c>
      <c r="H83" s="141" t="s">
        <v>149</v>
      </c>
      <c r="I83" s="142">
        <v>68.0</v>
      </c>
      <c r="J83" s="135">
        <f>IFNA(VLOOKUP(V83,'Imported Index'!C:D,2,0),1)</f>
        <v>1</v>
      </c>
      <c r="K83" s="132"/>
      <c r="L83" s="132"/>
      <c r="M83" s="136" t="str">
        <f>ifna(IMAGE("https://pokejungle.net/sprites/typeico/"&amp;lower(VLookup(V83,Type!C:E, 2, 0)&amp;".png")),"")</f>
        <v/>
      </c>
      <c r="N83" s="136" t="str">
        <f>ifna(IMAGE("https://pokejungle.net/sprites/typeico/"&amp;lower(VLookup(V83,Type!C:E, 3, 0)&amp;".png")),"")</f>
        <v/>
      </c>
      <c r="O83" s="131"/>
      <c r="P83" s="131"/>
      <c r="Q83" s="136">
        <f>ifna(VLookup(V83, Dex!F:K, 3, 0),"")</f>
        <v>140</v>
      </c>
      <c r="R83" s="136">
        <f>ifna(VLookup(V83, Dex!F:K, 4, 0),"")</f>
        <v>68</v>
      </c>
      <c r="S83" s="136">
        <f>ifna(VLookup(V83, Dex!F:K, 5, 0),"")</f>
        <v>156</v>
      </c>
      <c r="T83" s="136" t="str">
        <f>ifna(VLookup(V83, Dex!F:K, 6, 0),"")</f>
        <v/>
      </c>
      <c r="U83" s="137">
        <f>ifna(VLookup(V83, Dex!F:L, 7, 0),"")</f>
        <v>127</v>
      </c>
      <c r="V83" s="131" t="str">
        <f t="shared" si="1"/>
        <v>machamp</v>
      </c>
    </row>
    <row r="84" ht="31.5" customHeight="1">
      <c r="A84" s="85">
        <v>83.0</v>
      </c>
      <c r="B84" s="85">
        <v>1.0</v>
      </c>
      <c r="C84" s="85">
        <v>3.0</v>
      </c>
      <c r="D84" s="85">
        <v>23.0</v>
      </c>
      <c r="E84" s="85">
        <v>4.0</v>
      </c>
      <c r="F84" s="85">
        <v>5.0</v>
      </c>
      <c r="G84" s="53" t="str">
        <f>ifna(VLookup(V84,Shiny!B:C, 2, 0),"")</f>
        <v/>
      </c>
      <c r="H84" s="138" t="s">
        <v>150</v>
      </c>
      <c r="I84" s="139">
        <v>69.0</v>
      </c>
      <c r="J84" s="140">
        <f>IFNA(VLOOKUP(V84,'Imported Index'!C:D,2,0),1)</f>
        <v>1</v>
      </c>
      <c r="K84" s="83"/>
      <c r="L84" s="83"/>
      <c r="M84" s="59" t="str">
        <f>ifna(IMAGE("https://pokejungle.net/sprites/typeico/"&amp;lower(VLookup(V84,Type!C:E, 2, 0)&amp;".png")),"")</f>
        <v/>
      </c>
      <c r="N84" s="59" t="str">
        <f>ifna(IMAGE("https://pokejungle.net/sprites/typeico/"&amp;lower(VLookup(V84,Type!C:E, 3, 0)&amp;".png")),"")</f>
        <v/>
      </c>
      <c r="O84" s="53"/>
      <c r="P84" s="53"/>
      <c r="Q84" s="59" t="str">
        <f>ifna(VLookup(V84, Dex!F:K, 3, 0),"")</f>
        <v/>
      </c>
      <c r="R84" s="59">
        <f>ifna(VLookup(V84, Dex!F:K, 4, 0),"")</f>
        <v>69</v>
      </c>
      <c r="S84" s="59" t="str">
        <f>ifna(VLookup(V84, Dex!F:K, 5, 0),"")</f>
        <v/>
      </c>
      <c r="T84" s="59" t="str">
        <f>ifna(VLookup(V84, Dex!F:K, 6, 0),"")</f>
        <v>K023</v>
      </c>
      <c r="U84" s="63">
        <f>ifna(VLookup(V84, Dex!F:L, 7, 0),"")</f>
        <v>74</v>
      </c>
      <c r="V84" s="53" t="str">
        <f t="shared" si="1"/>
        <v>bellsprout</v>
      </c>
    </row>
    <row r="85" ht="31.5" customHeight="1">
      <c r="A85" s="130">
        <v>84.0</v>
      </c>
      <c r="B85" s="130">
        <v>1.0</v>
      </c>
      <c r="C85" s="130">
        <v>3.0</v>
      </c>
      <c r="D85" s="130">
        <v>24.0</v>
      </c>
      <c r="E85" s="130">
        <v>4.0</v>
      </c>
      <c r="F85" s="130">
        <v>6.0</v>
      </c>
      <c r="G85" s="131" t="str">
        <f>ifna(VLookup(V85,Shiny!B:C, 2, 0),"")</f>
        <v/>
      </c>
      <c r="H85" s="141" t="s">
        <v>151</v>
      </c>
      <c r="I85" s="142">
        <v>70.0</v>
      </c>
      <c r="J85" s="135">
        <f>IFNA(VLOOKUP(V85,'Imported Index'!C:D,2,0),1)</f>
        <v>1</v>
      </c>
      <c r="K85" s="132"/>
      <c r="L85" s="132"/>
      <c r="M85" s="136" t="str">
        <f>ifna(IMAGE("https://pokejungle.net/sprites/typeico/"&amp;lower(VLookup(V85,Type!C:E, 2, 0)&amp;".png")),"")</f>
        <v/>
      </c>
      <c r="N85" s="136" t="str">
        <f>ifna(IMAGE("https://pokejungle.net/sprites/typeico/"&amp;lower(VLookup(V85,Type!C:E, 3, 0)&amp;".png")),"")</f>
        <v/>
      </c>
      <c r="O85" s="131"/>
      <c r="P85" s="131"/>
      <c r="Q85" s="136" t="str">
        <f>ifna(VLookup(V85, Dex!F:K, 3, 0),"")</f>
        <v/>
      </c>
      <c r="R85" s="136">
        <f>ifna(VLookup(V85, Dex!F:K, 4, 0),"")</f>
        <v>70</v>
      </c>
      <c r="S85" s="136" t="str">
        <f>ifna(VLookup(V85, Dex!F:K, 5, 0),"")</f>
        <v/>
      </c>
      <c r="T85" s="136" t="str">
        <f>ifna(VLookup(V85, Dex!F:K, 6, 0),"")</f>
        <v>K024</v>
      </c>
      <c r="U85" s="137">
        <f>ifna(VLookup(V85, Dex!F:L, 7, 0),"")</f>
        <v>75</v>
      </c>
      <c r="V85" s="131" t="str">
        <f t="shared" si="1"/>
        <v>weepinbell</v>
      </c>
    </row>
    <row r="86" ht="31.5" customHeight="1">
      <c r="A86" s="85">
        <v>85.0</v>
      </c>
      <c r="B86" s="85">
        <v>1.0</v>
      </c>
      <c r="C86" s="85">
        <v>3.0</v>
      </c>
      <c r="D86" s="85">
        <v>25.0</v>
      </c>
      <c r="E86" s="85">
        <v>5.0</v>
      </c>
      <c r="F86" s="85">
        <v>1.0</v>
      </c>
      <c r="G86" s="53" t="str">
        <f>ifna(VLookup(V86,Shiny!B:C, 2, 0),"")</f>
        <v/>
      </c>
      <c r="H86" s="138" t="s">
        <v>152</v>
      </c>
      <c r="I86" s="139">
        <v>71.0</v>
      </c>
      <c r="J86" s="140">
        <f>IFNA(VLOOKUP(V86,'Imported Index'!C:D,2,0),1)</f>
        <v>1</v>
      </c>
      <c r="K86" s="83"/>
      <c r="L86" s="83"/>
      <c r="M86" s="59" t="str">
        <f>ifna(IMAGE("https://pokejungle.net/sprites/typeico/"&amp;lower(VLookup(V86,Type!C:E, 2, 0)&amp;".png")),"")</f>
        <v/>
      </c>
      <c r="N86" s="59" t="str">
        <f>ifna(IMAGE("https://pokejungle.net/sprites/typeico/"&amp;lower(VLookup(V86,Type!C:E, 3, 0)&amp;".png")),"")</f>
        <v/>
      </c>
      <c r="O86" s="53"/>
      <c r="P86" s="53"/>
      <c r="Q86" s="59" t="str">
        <f>ifna(VLookup(V86, Dex!F:K, 3, 0),"")</f>
        <v/>
      </c>
      <c r="R86" s="59">
        <f>ifna(VLookup(V86, Dex!F:K, 4, 0),"")</f>
        <v>71</v>
      </c>
      <c r="S86" s="59" t="str">
        <f>ifna(VLookup(V86, Dex!F:K, 5, 0),"")</f>
        <v/>
      </c>
      <c r="T86" s="59" t="str">
        <f>ifna(VLookup(V86, Dex!F:K, 6, 0),"")</f>
        <v>K025</v>
      </c>
      <c r="U86" s="63">
        <f>ifna(VLookup(V86, Dex!F:L, 7, 0),"")</f>
        <v>76</v>
      </c>
      <c r="V86" s="53" t="str">
        <f t="shared" si="1"/>
        <v>victreebel</v>
      </c>
    </row>
    <row r="87" ht="31.5" customHeight="1">
      <c r="A87" s="130">
        <v>86.0</v>
      </c>
      <c r="B87" s="130">
        <v>1.0</v>
      </c>
      <c r="C87" s="130">
        <v>3.0</v>
      </c>
      <c r="D87" s="130">
        <v>26.0</v>
      </c>
      <c r="E87" s="130">
        <v>5.0</v>
      </c>
      <c r="F87" s="130">
        <v>2.0</v>
      </c>
      <c r="G87" s="131" t="str">
        <f>ifna(VLookup(V87,Shiny!B:C, 2, 0),"")</f>
        <v/>
      </c>
      <c r="H87" s="141" t="s">
        <v>153</v>
      </c>
      <c r="I87" s="142">
        <v>72.0</v>
      </c>
      <c r="J87" s="135">
        <f>IFNA(VLOOKUP(V87,'Imported Index'!C:D,2,0),1)</f>
        <v>1</v>
      </c>
      <c r="K87" s="132"/>
      <c r="L87" s="132"/>
      <c r="M87" s="136" t="str">
        <f>ifna(IMAGE("https://pokejungle.net/sprites/typeico/"&amp;lower(VLookup(V87,Type!C:E, 2, 0)&amp;".png")),"")</f>
        <v/>
      </c>
      <c r="N87" s="136" t="str">
        <f>ifna(IMAGE("https://pokejungle.net/sprites/typeico/"&amp;lower(VLookup(V87,Type!C:E, 3, 0)&amp;".png")),"")</f>
        <v/>
      </c>
      <c r="O87" s="131"/>
      <c r="P87" s="131"/>
      <c r="Q87" s="136" t="str">
        <f>ifna(VLookup(V87, Dex!F:K, 3, 0),"")</f>
        <v>A040</v>
      </c>
      <c r="R87" s="136">
        <f>ifna(VLookup(V87, Dex!F:K, 4, 0),"")</f>
        <v>72</v>
      </c>
      <c r="S87" s="136">
        <f>ifna(VLookup(V87, Dex!F:K, 5, 0),"")</f>
        <v>170</v>
      </c>
      <c r="T87" s="136" t="str">
        <f>ifna(VLookup(V87, Dex!F:K, 6, 0),"")</f>
        <v>B050</v>
      </c>
      <c r="U87" s="137" t="str">
        <f>ifna(VLookup(V87, Dex!F:L, 7, 0),"")</f>
        <v/>
      </c>
      <c r="V87" s="131" t="str">
        <f t="shared" si="1"/>
        <v>tentacool</v>
      </c>
    </row>
    <row r="88" ht="31.5" customHeight="1">
      <c r="A88" s="85">
        <v>87.0</v>
      </c>
      <c r="B88" s="85">
        <v>1.0</v>
      </c>
      <c r="C88" s="85">
        <v>3.0</v>
      </c>
      <c r="D88" s="85">
        <v>27.0</v>
      </c>
      <c r="E88" s="85">
        <v>5.0</v>
      </c>
      <c r="F88" s="85">
        <v>3.0</v>
      </c>
      <c r="G88" s="53" t="str">
        <f>ifna(VLookup(V88,Shiny!B:C, 2, 0),"")</f>
        <v/>
      </c>
      <c r="H88" s="138" t="s">
        <v>154</v>
      </c>
      <c r="I88" s="139">
        <v>73.0</v>
      </c>
      <c r="J88" s="140">
        <f>IFNA(VLOOKUP(V88,'Imported Index'!C:D,2,0),1)</f>
        <v>1</v>
      </c>
      <c r="K88" s="83"/>
      <c r="L88" s="83"/>
      <c r="M88" s="59" t="str">
        <f>ifna(IMAGE("https://pokejungle.net/sprites/typeico/"&amp;lower(VLookup(V88,Type!C:E, 2, 0)&amp;".png")),"")</f>
        <v/>
      </c>
      <c r="N88" s="59" t="str">
        <f>ifna(IMAGE("https://pokejungle.net/sprites/typeico/"&amp;lower(VLookup(V88,Type!C:E, 3, 0)&amp;".png")),"")</f>
        <v/>
      </c>
      <c r="O88" s="53"/>
      <c r="P88" s="53"/>
      <c r="Q88" s="59" t="str">
        <f>ifna(VLookup(V88, Dex!F:K, 3, 0),"")</f>
        <v>A041</v>
      </c>
      <c r="R88" s="59">
        <f>ifna(VLookup(V88, Dex!F:K, 4, 0),"")</f>
        <v>73</v>
      </c>
      <c r="S88" s="59">
        <f>ifna(VLookup(V88, Dex!F:K, 5, 0),"")</f>
        <v>171</v>
      </c>
      <c r="T88" s="59" t="str">
        <f>ifna(VLookup(V88, Dex!F:K, 6, 0),"")</f>
        <v>B051</v>
      </c>
      <c r="U88" s="63" t="str">
        <f>ifna(VLookup(V88, Dex!F:L, 7, 0),"")</f>
        <v/>
      </c>
      <c r="V88" s="53" t="str">
        <f t="shared" si="1"/>
        <v>tentacruel</v>
      </c>
    </row>
    <row r="89" ht="31.5" customHeight="1">
      <c r="A89" s="130">
        <v>88.0</v>
      </c>
      <c r="B89" s="130">
        <v>1.0</v>
      </c>
      <c r="C89" s="130">
        <v>3.0</v>
      </c>
      <c r="D89" s="130">
        <v>28.0</v>
      </c>
      <c r="E89" s="130">
        <v>5.0</v>
      </c>
      <c r="F89" s="130">
        <v>4.0</v>
      </c>
      <c r="G89" s="131" t="str">
        <f>ifna(VLookup(V89,Shiny!B:C, 2, 0),"")</f>
        <v/>
      </c>
      <c r="H89" s="141" t="s">
        <v>155</v>
      </c>
      <c r="I89" s="142">
        <v>74.0</v>
      </c>
      <c r="J89" s="135">
        <f>IFNA(VLOOKUP(V89,'Imported Index'!C:D,2,0),1)</f>
        <v>1</v>
      </c>
      <c r="K89" s="132"/>
      <c r="L89" s="132" t="s">
        <v>97</v>
      </c>
      <c r="M89" s="136" t="str">
        <f>ifna(IMAGE("https://pokejungle.net/sprites/typeico/"&amp;lower(VLookup(V89,Type!C:E, 2, 0)&amp;".png")),"")</f>
        <v/>
      </c>
      <c r="N89" s="136" t="str">
        <f>ifna(IMAGE("https://pokejungle.net/sprites/typeico/"&amp;lower(VLookup(V89,Type!C:E, 3, 0)&amp;".png")),"")</f>
        <v/>
      </c>
      <c r="O89" s="131"/>
      <c r="P89" s="131"/>
      <c r="Q89" s="136" t="str">
        <f>ifna(VLookup(V89, Dex!F:K, 3, 0),"")</f>
        <v/>
      </c>
      <c r="R89" s="136">
        <f>ifna(VLookup(V89, Dex!F:K, 4, 0),"")</f>
        <v>74</v>
      </c>
      <c r="S89" s="136">
        <f>ifna(VLookup(V89, Dex!F:K, 5, 0),"")</f>
        <v>46</v>
      </c>
      <c r="T89" s="136" t="str">
        <f>ifna(VLookup(V89, Dex!F:K, 6, 0),"")</f>
        <v>K080</v>
      </c>
      <c r="U89" s="137" t="str">
        <f>ifna(VLookup(V89, Dex!F:L, 7, 0),"")</f>
        <v/>
      </c>
      <c r="V89" s="131" t="str">
        <f t="shared" si="1"/>
        <v>geodude</v>
      </c>
    </row>
    <row r="90" ht="31.5" customHeight="1">
      <c r="A90" s="85">
        <v>89.0</v>
      </c>
      <c r="B90" s="85">
        <v>1.0</v>
      </c>
      <c r="C90" s="85">
        <v>3.0</v>
      </c>
      <c r="D90" s="85">
        <v>29.0</v>
      </c>
      <c r="E90" s="85">
        <v>5.0</v>
      </c>
      <c r="F90" s="85">
        <v>5.0</v>
      </c>
      <c r="G90" s="53" t="str">
        <f>ifna(VLookup(V90,Shiny!B:C, 2, 0),"")</f>
        <v/>
      </c>
      <c r="H90" s="138" t="s">
        <v>155</v>
      </c>
      <c r="I90" s="139">
        <v>74.0</v>
      </c>
      <c r="J90" s="140">
        <f>IFNA(VLOOKUP(V90,'Imported Index'!C:D,2,0),1)</f>
        <v>1</v>
      </c>
      <c r="K90" s="83"/>
      <c r="L90" s="83" t="s">
        <v>98</v>
      </c>
      <c r="M90" s="59" t="str">
        <f>ifna(IMAGE("https://pokejungle.net/sprites/typeico/"&amp;lower(VLookup(V90,Type!C:E, 2, 0)&amp;".png")),"")</f>
        <v/>
      </c>
      <c r="N90" s="59" t="str">
        <f>ifna(IMAGE("https://pokejungle.net/sprites/typeico/"&amp;lower(VLookup(V90,Type!C:E, 3, 0)&amp;".png")),"")</f>
        <v/>
      </c>
      <c r="O90" s="85">
        <v>-1.0</v>
      </c>
      <c r="P90" s="53"/>
      <c r="Q90" s="59" t="str">
        <f>ifna(VLookup(V90, Dex!F:K, 3, 0),"")</f>
        <v/>
      </c>
      <c r="R90" s="59" t="str">
        <f>ifna(VLookup(V90, Dex!F:K, 4, 0),"")</f>
        <v/>
      </c>
      <c r="S90" s="59" t="str">
        <f>ifna(VLookup(V90, Dex!F:K, 5, 0),"")</f>
        <v/>
      </c>
      <c r="T90" s="59" t="str">
        <f>ifna(VLookup(V90, Dex!F:K, 6, 0),"")</f>
        <v>B096</v>
      </c>
      <c r="U90" s="63" t="str">
        <f>ifna(VLookup(V90, Dex!F:L, 7, 0),"")</f>
        <v/>
      </c>
      <c r="V90" s="53" t="str">
        <f t="shared" si="1"/>
        <v>geodude-1</v>
      </c>
    </row>
    <row r="91" ht="31.5" customHeight="1">
      <c r="A91" s="130">
        <v>90.0</v>
      </c>
      <c r="B91" s="130">
        <v>1.0</v>
      </c>
      <c r="C91" s="130">
        <v>3.0</v>
      </c>
      <c r="D91" s="130">
        <v>30.0</v>
      </c>
      <c r="E91" s="130">
        <v>5.0</v>
      </c>
      <c r="F91" s="130">
        <v>6.0</v>
      </c>
      <c r="G91" s="131" t="str">
        <f>ifna(VLookup(V91,Shiny!B:C, 2, 0),"")</f>
        <v/>
      </c>
      <c r="H91" s="141" t="s">
        <v>156</v>
      </c>
      <c r="I91" s="142">
        <v>75.0</v>
      </c>
      <c r="J91" s="135">
        <f>IFNA(VLOOKUP(V91,'Imported Index'!C:D,2,0),1)</f>
        <v>1</v>
      </c>
      <c r="K91" s="132"/>
      <c r="L91" s="132" t="s">
        <v>97</v>
      </c>
      <c r="M91" s="136" t="str">
        <f>ifna(IMAGE("https://pokejungle.net/sprites/typeico/"&amp;lower(VLookup(V91,Type!C:E, 2, 0)&amp;".png")),"")</f>
        <v/>
      </c>
      <c r="N91" s="136" t="str">
        <f>ifna(IMAGE("https://pokejungle.net/sprites/typeico/"&amp;lower(VLookup(V91,Type!C:E, 3, 0)&amp;".png")),"")</f>
        <v/>
      </c>
      <c r="O91" s="131"/>
      <c r="P91" s="131"/>
      <c r="Q91" s="136" t="str">
        <f>ifna(VLookup(V91, Dex!F:K, 3, 0),"")</f>
        <v/>
      </c>
      <c r="R91" s="136">
        <f>ifna(VLookup(V91, Dex!F:K, 4, 0),"")</f>
        <v>75</v>
      </c>
      <c r="S91" s="136">
        <f>ifna(VLookup(V91, Dex!F:K, 5, 0),"")</f>
        <v>47</v>
      </c>
      <c r="T91" s="136" t="str">
        <f>ifna(VLookup(V91, Dex!F:K, 6, 0),"")</f>
        <v>K081</v>
      </c>
      <c r="U91" s="137" t="str">
        <f>ifna(VLookup(V91, Dex!F:L, 7, 0),"")</f>
        <v/>
      </c>
      <c r="V91" s="131" t="str">
        <f t="shared" si="1"/>
        <v>graveler</v>
      </c>
    </row>
    <row r="92" ht="31.5" customHeight="1">
      <c r="A92" s="85">
        <v>91.0</v>
      </c>
      <c r="B92" s="85">
        <v>1.0</v>
      </c>
      <c r="C92" s="85">
        <v>4.0</v>
      </c>
      <c r="D92" s="85">
        <v>1.0</v>
      </c>
      <c r="E92" s="85">
        <v>1.0</v>
      </c>
      <c r="F92" s="85">
        <v>1.0</v>
      </c>
      <c r="G92" s="53" t="str">
        <f>ifna(VLookup(V92,Shiny!B:C, 2, 0),"")</f>
        <v/>
      </c>
      <c r="H92" s="138" t="s">
        <v>156</v>
      </c>
      <c r="I92" s="139">
        <v>75.0</v>
      </c>
      <c r="J92" s="140">
        <f>IFNA(VLOOKUP(V92,'Imported Index'!C:D,2,0),1)</f>
        <v>1</v>
      </c>
      <c r="K92" s="83"/>
      <c r="L92" s="83" t="s">
        <v>98</v>
      </c>
      <c r="M92" s="59" t="str">
        <f>ifna(IMAGE("https://pokejungle.net/sprites/typeico/"&amp;lower(VLookup(V92,Type!C:E, 2, 0)&amp;".png")),"")</f>
        <v/>
      </c>
      <c r="N92" s="59" t="str">
        <f>ifna(IMAGE("https://pokejungle.net/sprites/typeico/"&amp;lower(VLookup(V92,Type!C:E, 3, 0)&amp;".png")),"")</f>
        <v/>
      </c>
      <c r="O92" s="85">
        <v>-1.0</v>
      </c>
      <c r="P92" s="53"/>
      <c r="Q92" s="59" t="str">
        <f>ifna(VLookup(V92, Dex!F:K, 3, 0),"")</f>
        <v/>
      </c>
      <c r="R92" s="59" t="str">
        <f>ifna(VLookup(V92, Dex!F:K, 4, 0),"")</f>
        <v/>
      </c>
      <c r="S92" s="59" t="str">
        <f>ifna(VLookup(V92, Dex!F:K, 5, 0),"")</f>
        <v/>
      </c>
      <c r="T92" s="59" t="str">
        <f>ifna(VLookup(V92, Dex!F:K, 6, 0),"")</f>
        <v>B097</v>
      </c>
      <c r="U92" s="63" t="str">
        <f>ifna(VLookup(V92, Dex!F:L, 7, 0),"")</f>
        <v/>
      </c>
      <c r="V92" s="53" t="str">
        <f t="shared" si="1"/>
        <v>graveler-1</v>
      </c>
    </row>
    <row r="93" ht="31.5" customHeight="1">
      <c r="A93" s="130">
        <v>92.0</v>
      </c>
      <c r="B93" s="130">
        <v>1.0</v>
      </c>
      <c r="C93" s="130">
        <v>4.0</v>
      </c>
      <c r="D93" s="130">
        <v>2.0</v>
      </c>
      <c r="E93" s="130">
        <v>1.0</v>
      </c>
      <c r="F93" s="130">
        <v>2.0</v>
      </c>
      <c r="G93" s="131" t="str">
        <f>ifna(VLookup(V93,Shiny!B:C, 2, 0),"")</f>
        <v/>
      </c>
      <c r="H93" s="141" t="s">
        <v>157</v>
      </c>
      <c r="I93" s="142">
        <v>76.0</v>
      </c>
      <c r="J93" s="135">
        <f>IFNA(VLOOKUP(V93,'Imported Index'!C:D,2,0),1)</f>
        <v>1</v>
      </c>
      <c r="K93" s="132"/>
      <c r="L93" s="132" t="s">
        <v>97</v>
      </c>
      <c r="M93" s="136" t="str">
        <f>ifna(IMAGE("https://pokejungle.net/sprites/typeico/"&amp;lower(VLookup(V93,Type!C:E, 2, 0)&amp;".png")),"")</f>
        <v/>
      </c>
      <c r="N93" s="136" t="str">
        <f>ifna(IMAGE("https://pokejungle.net/sprites/typeico/"&amp;lower(VLookup(V93,Type!C:E, 3, 0)&amp;".png")),"")</f>
        <v/>
      </c>
      <c r="O93" s="131"/>
      <c r="P93" s="131"/>
      <c r="Q93" s="136" t="str">
        <f>ifna(VLookup(V93, Dex!F:K, 3, 0),"")</f>
        <v/>
      </c>
      <c r="R93" s="136">
        <f>ifna(VLookup(V93, Dex!F:K, 4, 0),"")</f>
        <v>76</v>
      </c>
      <c r="S93" s="136">
        <f>ifna(VLookup(V93, Dex!F:K, 5, 0),"")</f>
        <v>48</v>
      </c>
      <c r="T93" s="136" t="str">
        <f>ifna(VLookup(V93, Dex!F:K, 6, 0),"")</f>
        <v>K082</v>
      </c>
      <c r="U93" s="137" t="str">
        <f>ifna(VLookup(V93, Dex!F:L, 7, 0),"")</f>
        <v/>
      </c>
      <c r="V93" s="131" t="str">
        <f t="shared" si="1"/>
        <v>golem</v>
      </c>
    </row>
    <row r="94" ht="31.5" customHeight="1">
      <c r="A94" s="85">
        <v>93.0</v>
      </c>
      <c r="B94" s="85">
        <v>1.0</v>
      </c>
      <c r="C94" s="85">
        <v>4.0</v>
      </c>
      <c r="D94" s="85">
        <v>3.0</v>
      </c>
      <c r="E94" s="85">
        <v>1.0</v>
      </c>
      <c r="F94" s="85">
        <v>3.0</v>
      </c>
      <c r="G94" s="53" t="str">
        <f>ifna(VLookup(V94,Shiny!B:C, 2, 0),"")</f>
        <v/>
      </c>
      <c r="H94" s="138" t="s">
        <v>157</v>
      </c>
      <c r="I94" s="139">
        <v>76.0</v>
      </c>
      <c r="J94" s="140">
        <f>IFNA(VLOOKUP(V94,'Imported Index'!C:D,2,0),1)</f>
        <v>1</v>
      </c>
      <c r="K94" s="83"/>
      <c r="L94" s="83" t="s">
        <v>98</v>
      </c>
      <c r="M94" s="59" t="str">
        <f>ifna(IMAGE("https://pokejungle.net/sprites/typeico/"&amp;lower(VLookup(V94,Type!C:E, 2, 0)&amp;".png")),"")</f>
        <v/>
      </c>
      <c r="N94" s="59" t="str">
        <f>ifna(IMAGE("https://pokejungle.net/sprites/typeico/"&amp;lower(VLookup(V94,Type!C:E, 3, 0)&amp;".png")),"")</f>
        <v/>
      </c>
      <c r="O94" s="85">
        <v>-1.0</v>
      </c>
      <c r="P94" s="53"/>
      <c r="Q94" s="59" t="str">
        <f>ifna(VLookup(V94, Dex!F:K, 3, 0),"")</f>
        <v/>
      </c>
      <c r="R94" s="59" t="str">
        <f>ifna(VLookup(V94, Dex!F:K, 4, 0),"")</f>
        <v/>
      </c>
      <c r="S94" s="59" t="str">
        <f>ifna(VLookup(V94, Dex!F:K, 5, 0),"")</f>
        <v/>
      </c>
      <c r="T94" s="59" t="str">
        <f>ifna(VLookup(V94, Dex!F:K, 6, 0),"")</f>
        <v>B098</v>
      </c>
      <c r="U94" s="63" t="str">
        <f>ifna(VLookup(V94, Dex!F:L, 7, 0),"")</f>
        <v/>
      </c>
      <c r="V94" s="53" t="str">
        <f t="shared" si="1"/>
        <v>golem-1</v>
      </c>
    </row>
    <row r="95" ht="31.5" customHeight="1">
      <c r="A95" s="130">
        <v>94.0</v>
      </c>
      <c r="B95" s="130">
        <v>1.0</v>
      </c>
      <c r="C95" s="130">
        <v>4.0</v>
      </c>
      <c r="D95" s="130">
        <v>4.0</v>
      </c>
      <c r="E95" s="130">
        <v>1.0</v>
      </c>
      <c r="F95" s="130">
        <v>4.0</v>
      </c>
      <c r="G95" s="131" t="str">
        <f>ifna(VLookup(V95,Shiny!B:C, 2, 0),"")</f>
        <v/>
      </c>
      <c r="H95" s="141" t="s">
        <v>158</v>
      </c>
      <c r="I95" s="142">
        <v>77.0</v>
      </c>
      <c r="J95" s="135">
        <f>IFNA(VLOOKUP(V95,'Imported Index'!C:D,2,0),1)</f>
        <v>1</v>
      </c>
      <c r="K95" s="132"/>
      <c r="L95" s="132" t="s">
        <v>97</v>
      </c>
      <c r="M95" s="136" t="str">
        <f>ifna(IMAGE("https://pokejungle.net/sprites/typeico/"&amp;lower(VLookup(V95,Type!C:E, 2, 0)&amp;".png")),"")</f>
        <v/>
      </c>
      <c r="N95" s="136" t="str">
        <f>ifna(IMAGE("https://pokejungle.net/sprites/typeico/"&amp;lower(VLookup(V95,Type!C:E, 3, 0)&amp;".png")),"")</f>
        <v/>
      </c>
      <c r="O95" s="131"/>
      <c r="P95" s="131"/>
      <c r="Q95" s="136">
        <f>ifna(VLookup(V95, Dex!F:K, 3, 0),"")</f>
        <v>333</v>
      </c>
      <c r="R95" s="136">
        <f>ifna(VLookup(V95, Dex!F:K, 4, 0),"")</f>
        <v>77</v>
      </c>
      <c r="S95" s="136">
        <f>ifna(VLookup(V95, Dex!F:K, 5, 0),"")</f>
        <v>23</v>
      </c>
      <c r="T95" s="136" t="str">
        <f>ifna(VLookup(V95, Dex!F:K, 6, 0),"")</f>
        <v/>
      </c>
      <c r="U95" s="137" t="str">
        <f>ifna(VLookup(V95, Dex!F:L, 7, 0),"")</f>
        <v/>
      </c>
      <c r="V95" s="131" t="str">
        <f t="shared" si="1"/>
        <v>ponyta</v>
      </c>
    </row>
    <row r="96" ht="31.5" customHeight="1">
      <c r="A96" s="85">
        <v>95.0</v>
      </c>
      <c r="B96" s="85">
        <v>1.0</v>
      </c>
      <c r="C96" s="85">
        <v>4.0</v>
      </c>
      <c r="D96" s="85">
        <v>5.0</v>
      </c>
      <c r="E96" s="85">
        <v>1.0</v>
      </c>
      <c r="F96" s="85">
        <v>5.0</v>
      </c>
      <c r="G96" s="53" t="str">
        <f>ifna(VLookup(V96,Shiny!B:C, 2, 0),"")</f>
        <v/>
      </c>
      <c r="H96" s="138" t="s">
        <v>158</v>
      </c>
      <c r="I96" s="139">
        <v>77.0</v>
      </c>
      <c r="J96" s="140">
        <f>IFNA(VLOOKUP(V96,'Imported Index'!C:D,2,0),1)</f>
        <v>1</v>
      </c>
      <c r="K96" s="83"/>
      <c r="L96" s="83" t="s">
        <v>132</v>
      </c>
      <c r="M96" s="59" t="str">
        <f>ifna(IMAGE("https://pokejungle.net/sprites/typeico/"&amp;lower(VLookup(V96,Type!C:E, 2, 0)&amp;".png")),"")</f>
        <v/>
      </c>
      <c r="N96" s="59" t="str">
        <f>ifna(IMAGE("https://pokejungle.net/sprites/typeico/"&amp;lower(VLookup(V96,Type!C:E, 3, 0)&amp;".png")),"")</f>
        <v/>
      </c>
      <c r="O96" s="85">
        <v>-1.0</v>
      </c>
      <c r="P96" s="53"/>
      <c r="Q96" s="59">
        <f>ifna(VLookup(V96, Dex!F:K, 3, 0),"")</f>
        <v>333</v>
      </c>
      <c r="R96" s="59" t="str">
        <f>ifna(VLookup(V96, Dex!F:K, 4, 0),"")</f>
        <v/>
      </c>
      <c r="S96" s="59" t="str">
        <f>ifna(VLookup(V96, Dex!F:K, 5, 0),"")</f>
        <v/>
      </c>
      <c r="T96" s="59" t="str">
        <f>ifna(VLookup(V96, Dex!F:K, 6, 0),"")</f>
        <v/>
      </c>
      <c r="U96" s="63" t="str">
        <f>ifna(VLookup(V96, Dex!F:L, 7, 0),"")</f>
        <v/>
      </c>
      <c r="V96" s="53" t="str">
        <f t="shared" si="1"/>
        <v>ponyta-1</v>
      </c>
    </row>
    <row r="97" ht="31.5" customHeight="1">
      <c r="A97" s="130">
        <v>96.0</v>
      </c>
      <c r="B97" s="130">
        <v>1.0</v>
      </c>
      <c r="C97" s="130">
        <v>4.0</v>
      </c>
      <c r="D97" s="130">
        <v>6.0</v>
      </c>
      <c r="E97" s="130">
        <v>1.0</v>
      </c>
      <c r="F97" s="130">
        <v>6.0</v>
      </c>
      <c r="G97" s="131" t="str">
        <f>ifna(VLookup(V97,Shiny!B:C, 2, 0),"")</f>
        <v/>
      </c>
      <c r="H97" s="141" t="s">
        <v>159</v>
      </c>
      <c r="I97" s="142">
        <v>78.0</v>
      </c>
      <c r="J97" s="135">
        <f>IFNA(VLOOKUP(V97,'Imported Index'!C:D,2,0),1)</f>
        <v>1</v>
      </c>
      <c r="K97" s="132"/>
      <c r="L97" s="132" t="s">
        <v>97</v>
      </c>
      <c r="M97" s="136" t="str">
        <f>ifna(IMAGE("https://pokejungle.net/sprites/typeico/"&amp;lower(VLookup(V97,Type!C:E, 2, 0)&amp;".png")),"")</f>
        <v/>
      </c>
      <c r="N97" s="136" t="str">
        <f>ifna(IMAGE("https://pokejungle.net/sprites/typeico/"&amp;lower(VLookup(V97,Type!C:E, 3, 0)&amp;".png")),"")</f>
        <v/>
      </c>
      <c r="O97" s="131"/>
      <c r="P97" s="131"/>
      <c r="Q97" s="136">
        <f>ifna(VLookup(V97, Dex!F:K, 3, 0),"")</f>
        <v>334</v>
      </c>
      <c r="R97" s="136">
        <f>ifna(VLookup(V97, Dex!F:K, 4, 0),"")</f>
        <v>78</v>
      </c>
      <c r="S97" s="136">
        <f>ifna(VLookup(V97, Dex!F:K, 5, 0),"")</f>
        <v>24</v>
      </c>
      <c r="T97" s="136" t="str">
        <f>ifna(VLookup(V97, Dex!F:K, 6, 0),"")</f>
        <v/>
      </c>
      <c r="U97" s="137" t="str">
        <f>ifna(VLookup(V97, Dex!F:L, 7, 0),"")</f>
        <v/>
      </c>
      <c r="V97" s="131" t="str">
        <f t="shared" si="1"/>
        <v>rapidash</v>
      </c>
    </row>
    <row r="98" ht="31.5" customHeight="1">
      <c r="A98" s="85">
        <v>97.0</v>
      </c>
      <c r="B98" s="85">
        <v>1.0</v>
      </c>
      <c r="C98" s="85">
        <v>4.0</v>
      </c>
      <c r="D98" s="85">
        <v>7.0</v>
      </c>
      <c r="E98" s="85">
        <v>2.0</v>
      </c>
      <c r="F98" s="85">
        <v>1.0</v>
      </c>
      <c r="G98" s="53" t="str">
        <f>ifna(VLookup(V98,Shiny!B:C, 2, 0),"")</f>
        <v/>
      </c>
      <c r="H98" s="138" t="s">
        <v>159</v>
      </c>
      <c r="I98" s="139">
        <v>78.0</v>
      </c>
      <c r="J98" s="140">
        <f>IFNA(VLOOKUP(V98,'Imported Index'!C:D,2,0),1)</f>
        <v>1</v>
      </c>
      <c r="K98" s="83"/>
      <c r="L98" s="83" t="s">
        <v>132</v>
      </c>
      <c r="M98" s="59" t="str">
        <f>ifna(IMAGE("https://pokejungle.net/sprites/typeico/"&amp;lower(VLookup(V98,Type!C:E, 2, 0)&amp;".png")),"")</f>
        <v/>
      </c>
      <c r="N98" s="59" t="str">
        <f>ifna(IMAGE("https://pokejungle.net/sprites/typeico/"&amp;lower(VLookup(V98,Type!C:E, 3, 0)&amp;".png")),"")</f>
        <v/>
      </c>
      <c r="O98" s="85">
        <v>-1.0</v>
      </c>
      <c r="P98" s="53"/>
      <c r="Q98" s="59">
        <f>ifna(VLookup(V98, Dex!F:K, 3, 0),"")</f>
        <v>334</v>
      </c>
      <c r="R98" s="59" t="str">
        <f>ifna(VLookup(V98, Dex!F:K, 4, 0),"")</f>
        <v/>
      </c>
      <c r="S98" s="59" t="str">
        <f>ifna(VLookup(V98, Dex!F:K, 5, 0),"")</f>
        <v/>
      </c>
      <c r="T98" s="59" t="str">
        <f>ifna(VLookup(V98, Dex!F:K, 6, 0),"")</f>
        <v/>
      </c>
      <c r="U98" s="63" t="str">
        <f>ifna(VLookup(V98, Dex!F:L, 7, 0),"")</f>
        <v/>
      </c>
      <c r="V98" s="53" t="str">
        <f t="shared" si="1"/>
        <v>rapidash-1</v>
      </c>
    </row>
    <row r="99" ht="31.5" customHeight="1">
      <c r="A99" s="130">
        <v>98.0</v>
      </c>
      <c r="B99" s="130">
        <v>1.0</v>
      </c>
      <c r="C99" s="130">
        <v>4.0</v>
      </c>
      <c r="D99" s="130">
        <v>8.0</v>
      </c>
      <c r="E99" s="130">
        <v>2.0</v>
      </c>
      <c r="F99" s="130">
        <v>2.0</v>
      </c>
      <c r="G99" s="131" t="str">
        <f>ifna(VLookup(V99,Shiny!B:C, 2, 0),"")</f>
        <v/>
      </c>
      <c r="H99" s="141" t="s">
        <v>160</v>
      </c>
      <c r="I99" s="142">
        <v>79.0</v>
      </c>
      <c r="J99" s="135">
        <f>IFNA(VLOOKUP(V99,'Imported Index'!C:D,2,0),1)</f>
        <v>1</v>
      </c>
      <c r="K99" s="135"/>
      <c r="L99" s="132" t="s">
        <v>97</v>
      </c>
      <c r="M99" s="136" t="str">
        <f>ifna(IMAGE("https://pokejungle.net/sprites/typeico/"&amp;lower(VLookup(V99,Type!C:E, 2, 0)&amp;".png")),"")</f>
        <v/>
      </c>
      <c r="N99" s="136" t="str">
        <f>ifna(IMAGE("https://pokejungle.net/sprites/typeico/"&amp;lower(VLookup(V99,Type!C:E, 3, 0)&amp;".png")),"")</f>
        <v/>
      </c>
      <c r="O99" s="131"/>
      <c r="P99" s="131"/>
      <c r="Q99" s="136" t="str">
        <f>ifna(VLookup(V99, Dex!F:K, 3, 0),"")</f>
        <v>A001</v>
      </c>
      <c r="R99" s="136">
        <f>ifna(VLookup(V99, Dex!F:K, 4, 0),"")</f>
        <v>79</v>
      </c>
      <c r="S99" s="136" t="str">
        <f>ifna(VLookup(V99, Dex!F:K, 5, 0),"")</f>
        <v/>
      </c>
      <c r="T99" s="136" t="str">
        <f>ifna(VLookup(V99, Dex!F:K, 6, 0),"")</f>
        <v>P324</v>
      </c>
      <c r="U99" s="137">
        <f>ifna(VLookup(V99, Dex!F:L, 7, 0),"")</f>
        <v>137</v>
      </c>
      <c r="V99" s="131" t="str">
        <f t="shared" si="1"/>
        <v>slowpoke</v>
      </c>
    </row>
    <row r="100" ht="31.5" customHeight="1">
      <c r="A100" s="85">
        <v>99.0</v>
      </c>
      <c r="B100" s="85">
        <v>1.0</v>
      </c>
      <c r="C100" s="85">
        <v>4.0</v>
      </c>
      <c r="D100" s="85">
        <v>9.0</v>
      </c>
      <c r="E100" s="85">
        <v>2.0</v>
      </c>
      <c r="F100" s="85">
        <v>3.0</v>
      </c>
      <c r="G100" s="53" t="str">
        <f>ifna(VLookup(V100,Shiny!B:C, 2, 0),"")</f>
        <v/>
      </c>
      <c r="H100" s="138" t="s">
        <v>160</v>
      </c>
      <c r="I100" s="139">
        <v>79.0</v>
      </c>
      <c r="J100" s="140">
        <f>IFNA(VLOOKUP(V100,'Imported Index'!C:D,2,0),1)</f>
        <v>1</v>
      </c>
      <c r="K100" s="140"/>
      <c r="L100" s="83" t="s">
        <v>132</v>
      </c>
      <c r="M100" s="59" t="str">
        <f>ifna(IMAGE("https://pokejungle.net/sprites/typeico/"&amp;lower(VLookup(V100,Type!C:E, 2, 0)&amp;".png")),"")</f>
        <v/>
      </c>
      <c r="N100" s="59" t="str">
        <f>ifna(IMAGE("https://pokejungle.net/sprites/typeico/"&amp;lower(VLookup(V100,Type!C:E, 3, 0)&amp;".png")),"")</f>
        <v/>
      </c>
      <c r="O100" s="85">
        <v>-1.0</v>
      </c>
      <c r="P100" s="53"/>
      <c r="Q100" s="59" t="str">
        <f>ifna(VLookup(V100, Dex!F:K, 3, 0),"")</f>
        <v>A001</v>
      </c>
      <c r="R100" s="59" t="str">
        <f>ifna(VLookup(V100, Dex!F:K, 4, 0),"")</f>
        <v/>
      </c>
      <c r="S100" s="59" t="str">
        <f>ifna(VLookup(V100, Dex!F:K, 5, 0),"")</f>
        <v/>
      </c>
      <c r="T100" s="59" t="str">
        <f>ifna(VLookup(V100, Dex!F:K, 6, 0),"")</f>
        <v>B075</v>
      </c>
      <c r="U100" s="63">
        <f>ifna(VLookup(V100, Dex!F:L, 7, 0),"")</f>
        <v>137</v>
      </c>
      <c r="V100" s="53" t="str">
        <f t="shared" si="1"/>
        <v>slowpoke-1</v>
      </c>
    </row>
    <row r="101" ht="31.5" customHeight="1">
      <c r="A101" s="130">
        <v>100.0</v>
      </c>
      <c r="B101" s="130">
        <v>1.0</v>
      </c>
      <c r="C101" s="130">
        <v>4.0</v>
      </c>
      <c r="D101" s="130">
        <v>10.0</v>
      </c>
      <c r="E101" s="130">
        <v>2.0</v>
      </c>
      <c r="F101" s="130">
        <v>4.0</v>
      </c>
      <c r="G101" s="131" t="str">
        <f>ifna(VLookup(V101,Shiny!B:C, 2, 0),"")</f>
        <v/>
      </c>
      <c r="H101" s="141" t="s">
        <v>161</v>
      </c>
      <c r="I101" s="142">
        <v>80.0</v>
      </c>
      <c r="J101" s="135">
        <f>IFNA(VLOOKUP(V101,'Imported Index'!C:D,2,0),1)</f>
        <v>1</v>
      </c>
      <c r="K101" s="135"/>
      <c r="L101" s="132" t="s">
        <v>97</v>
      </c>
      <c r="M101" s="136" t="str">
        <f>ifna(IMAGE("https://pokejungle.net/sprites/typeico/"&amp;lower(VLookup(V101,Type!C:E, 2, 0)&amp;".png")),"")</f>
        <v/>
      </c>
      <c r="N101" s="136" t="str">
        <f>ifna(IMAGE("https://pokejungle.net/sprites/typeico/"&amp;lower(VLookup(V101,Type!C:E, 3, 0)&amp;".png")),"")</f>
        <v/>
      </c>
      <c r="O101" s="131"/>
      <c r="P101" s="131"/>
      <c r="Q101" s="136" t="str">
        <f>ifna(VLookup(V101, Dex!F:K, 3, 0),"")</f>
        <v>A002</v>
      </c>
      <c r="R101" s="136">
        <f>ifna(VLookup(V101, Dex!F:K, 4, 0),"")</f>
        <v>80</v>
      </c>
      <c r="S101" s="136" t="str">
        <f>ifna(VLookup(V101, Dex!F:K, 5, 0),"")</f>
        <v/>
      </c>
      <c r="T101" s="136" t="str">
        <f>ifna(VLookup(V101, Dex!F:K, 6, 0),"")</f>
        <v>P325</v>
      </c>
      <c r="U101" s="137">
        <f>ifna(VLookup(V101, Dex!F:L, 7, 0),"")</f>
        <v>138</v>
      </c>
      <c r="V101" s="131" t="str">
        <f t="shared" si="1"/>
        <v>slowbro</v>
      </c>
    </row>
    <row r="102" ht="31.5" customHeight="1">
      <c r="A102" s="85">
        <v>101.0</v>
      </c>
      <c r="B102" s="85">
        <v>1.0</v>
      </c>
      <c r="C102" s="85">
        <v>4.0</v>
      </c>
      <c r="D102" s="85">
        <v>11.0</v>
      </c>
      <c r="E102" s="85">
        <v>2.0</v>
      </c>
      <c r="F102" s="85">
        <v>5.0</v>
      </c>
      <c r="G102" s="53" t="str">
        <f>ifna(VLookup(V102,Shiny!B:C, 2, 0),"")</f>
        <v/>
      </c>
      <c r="H102" s="138" t="s">
        <v>161</v>
      </c>
      <c r="I102" s="139">
        <v>80.0</v>
      </c>
      <c r="J102" s="140">
        <f>IFNA(VLOOKUP(V102,'Imported Index'!C:D,2,0),1)</f>
        <v>1</v>
      </c>
      <c r="K102" s="140"/>
      <c r="L102" s="83" t="s">
        <v>132</v>
      </c>
      <c r="M102" s="59" t="str">
        <f>ifna(IMAGE("https://pokejungle.net/sprites/typeico/"&amp;lower(VLookup(V102,Type!C:E, 2, 0)&amp;".png")),"")</f>
        <v/>
      </c>
      <c r="N102" s="59" t="str">
        <f>ifna(IMAGE("https://pokejungle.net/sprites/typeico/"&amp;lower(VLookup(V102,Type!C:E, 3, 0)&amp;".png")),"")</f>
        <v/>
      </c>
      <c r="O102" s="85">
        <v>-1.0</v>
      </c>
      <c r="P102" s="53"/>
      <c r="Q102" s="59" t="str">
        <f>ifna(VLookup(V102, Dex!F:K, 3, 0),"")</f>
        <v>A002</v>
      </c>
      <c r="R102" s="59" t="str">
        <f>ifna(VLookup(V102, Dex!F:K, 4, 0),"")</f>
        <v/>
      </c>
      <c r="S102" s="59" t="str">
        <f>ifna(VLookup(V102, Dex!F:K, 5, 0),"")</f>
        <v/>
      </c>
      <c r="T102" s="59" t="str">
        <f>ifna(VLookup(V102, Dex!F:K, 6, 0),"")</f>
        <v>B076</v>
      </c>
      <c r="U102" s="63">
        <f>ifna(VLookup(V102, Dex!F:L, 7, 0),"")</f>
        <v>138</v>
      </c>
      <c r="V102" s="53" t="str">
        <f t="shared" si="1"/>
        <v>slowbro-1</v>
      </c>
    </row>
    <row r="103" ht="31.5" customHeight="1">
      <c r="A103" s="130">
        <v>102.0</v>
      </c>
      <c r="B103" s="130">
        <v>1.0</v>
      </c>
      <c r="C103" s="130">
        <v>4.0</v>
      </c>
      <c r="D103" s="130">
        <v>12.0</v>
      </c>
      <c r="E103" s="130">
        <v>2.0</v>
      </c>
      <c r="F103" s="130">
        <v>6.0</v>
      </c>
      <c r="G103" s="131" t="str">
        <f>ifna(VLookup(V103,Shiny!B:C, 2, 0),"")</f>
        <v/>
      </c>
      <c r="H103" s="141" t="s">
        <v>162</v>
      </c>
      <c r="I103" s="142">
        <v>81.0</v>
      </c>
      <c r="J103" s="135">
        <f>IFNA(VLOOKUP(V103,'Imported Index'!C:D,2,0),1)</f>
        <v>1</v>
      </c>
      <c r="K103" s="135"/>
      <c r="L103" s="132"/>
      <c r="M103" s="136" t="str">
        <f>ifna(IMAGE("https://pokejungle.net/sprites/typeico/"&amp;lower(VLookup(V103,Type!C:E, 2, 0)&amp;".png")),"")</f>
        <v/>
      </c>
      <c r="N103" s="136" t="str">
        <f>ifna(IMAGE("https://pokejungle.net/sprites/typeico/"&amp;lower(VLookup(V103,Type!C:E, 3, 0)&amp;".png")),"")</f>
        <v/>
      </c>
      <c r="O103" s="131"/>
      <c r="P103" s="131"/>
      <c r="Q103" s="136" t="str">
        <f>ifna(VLookup(V103, Dex!F:K, 3, 0),"")</f>
        <v>A105</v>
      </c>
      <c r="R103" s="136">
        <f>ifna(VLookup(V103, Dex!F:K, 4, 0),"")</f>
        <v>81</v>
      </c>
      <c r="S103" s="136">
        <f>ifna(VLookup(V103, Dex!F:K, 5, 0),"")</f>
        <v>177</v>
      </c>
      <c r="T103" s="136" t="str">
        <f>ifna(VLookup(V103, Dex!F:K, 6, 0),"")</f>
        <v>P209</v>
      </c>
      <c r="U103" s="137" t="str">
        <f>ifna(VLookup(V103, Dex!F:L, 7, 0),"")</f>
        <v/>
      </c>
      <c r="V103" s="131" t="str">
        <f t="shared" si="1"/>
        <v>magnemite</v>
      </c>
    </row>
    <row r="104" ht="31.5" customHeight="1">
      <c r="A104" s="85">
        <v>103.0</v>
      </c>
      <c r="B104" s="85">
        <v>1.0</v>
      </c>
      <c r="C104" s="85">
        <v>4.0</v>
      </c>
      <c r="D104" s="85">
        <v>13.0</v>
      </c>
      <c r="E104" s="85">
        <v>3.0</v>
      </c>
      <c r="F104" s="85">
        <v>1.0</v>
      </c>
      <c r="G104" s="53" t="str">
        <f>ifna(VLookup(V104,Shiny!B:C, 2, 0),"")</f>
        <v/>
      </c>
      <c r="H104" s="138" t="s">
        <v>163</v>
      </c>
      <c r="I104" s="139">
        <v>82.0</v>
      </c>
      <c r="J104" s="140">
        <f>IFNA(VLOOKUP(V104,'Imported Index'!C:D,2,0),1)</f>
        <v>1</v>
      </c>
      <c r="K104" s="140"/>
      <c r="L104" s="83"/>
      <c r="M104" s="59" t="str">
        <f>ifna(IMAGE("https://pokejungle.net/sprites/typeico/"&amp;lower(VLookup(V104,Type!C:E, 2, 0)&amp;".png")),"")</f>
        <v/>
      </c>
      <c r="N104" s="59" t="str">
        <f>ifna(IMAGE("https://pokejungle.net/sprites/typeico/"&amp;lower(VLookup(V104,Type!C:E, 3, 0)&amp;".png")),"")</f>
        <v/>
      </c>
      <c r="O104" s="53"/>
      <c r="P104" s="53"/>
      <c r="Q104" s="59" t="str">
        <f>ifna(VLookup(V104, Dex!F:K, 3, 0),"")</f>
        <v>A106</v>
      </c>
      <c r="R104" s="59">
        <f>ifna(VLookup(V104, Dex!F:K, 4, 0),"")</f>
        <v>82</v>
      </c>
      <c r="S104" s="59">
        <f>ifna(VLookup(V104, Dex!F:K, 5, 0),"")</f>
        <v>178</v>
      </c>
      <c r="T104" s="59" t="str">
        <f>ifna(VLookup(V104, Dex!F:K, 6, 0),"")</f>
        <v>P210</v>
      </c>
      <c r="U104" s="63" t="str">
        <f>ifna(VLookup(V104, Dex!F:L, 7, 0),"")</f>
        <v/>
      </c>
      <c r="V104" s="53" t="str">
        <f t="shared" si="1"/>
        <v>magneton</v>
      </c>
    </row>
    <row r="105" ht="31.5" customHeight="1">
      <c r="A105" s="130">
        <v>104.0</v>
      </c>
      <c r="B105" s="130">
        <v>1.0</v>
      </c>
      <c r="C105" s="130">
        <v>4.0</v>
      </c>
      <c r="D105" s="130">
        <v>14.0</v>
      </c>
      <c r="E105" s="130">
        <v>3.0</v>
      </c>
      <c r="F105" s="130">
        <v>2.0</v>
      </c>
      <c r="G105" s="131" t="str">
        <f>ifna(VLookup(V105,Shiny!B:C, 2, 0),"")</f>
        <v/>
      </c>
      <c r="H105" s="141" t="s">
        <v>164</v>
      </c>
      <c r="I105" s="142">
        <v>83.0</v>
      </c>
      <c r="J105" s="135">
        <f>IFNA(VLOOKUP(V105,'Imported Index'!C:D,2,0),1)</f>
        <v>1</v>
      </c>
      <c r="K105" s="132"/>
      <c r="L105" s="132" t="s">
        <v>97</v>
      </c>
      <c r="M105" s="136" t="str">
        <f>ifna(IMAGE("https://pokejungle.net/sprites/typeico/"&amp;lower(VLookup(V105,Type!C:E, 2, 0)&amp;".png")),"")</f>
        <v/>
      </c>
      <c r="N105" s="136" t="str">
        <f>ifna(IMAGE("https://pokejungle.net/sprites/typeico/"&amp;lower(VLookup(V105,Type!C:E, 3, 0)&amp;".png")),"")</f>
        <v/>
      </c>
      <c r="O105" s="131"/>
      <c r="P105" s="131"/>
      <c r="Q105" s="136">
        <f>ifna(VLookup(V105, Dex!F:K, 3, 0),"")</f>
        <v>218</v>
      </c>
      <c r="R105" s="136">
        <f>ifna(VLookup(V105, Dex!F:K, 4, 0),"")</f>
        <v>83</v>
      </c>
      <c r="S105" s="136" t="str">
        <f>ifna(VLookup(V105, Dex!F:K, 5, 0),"")</f>
        <v/>
      </c>
      <c r="T105" s="136" t="str">
        <f>ifna(VLookup(V105, Dex!F:K, 6, 0),"")</f>
        <v/>
      </c>
      <c r="U105" s="137" t="str">
        <f>ifna(VLookup(V105, Dex!F:L, 7, 0),"")</f>
        <v>H007</v>
      </c>
      <c r="V105" s="131" t="str">
        <f t="shared" si="1"/>
        <v>farfetch'd</v>
      </c>
    </row>
    <row r="106" ht="31.5" customHeight="1">
      <c r="A106" s="85">
        <v>105.0</v>
      </c>
      <c r="B106" s="85">
        <v>1.0</v>
      </c>
      <c r="C106" s="85">
        <v>4.0</v>
      </c>
      <c r="D106" s="85">
        <v>15.0</v>
      </c>
      <c r="E106" s="85">
        <v>3.0</v>
      </c>
      <c r="F106" s="85">
        <v>3.0</v>
      </c>
      <c r="G106" s="53" t="str">
        <f>ifna(VLookup(V106,Shiny!B:C, 2, 0),"")</f>
        <v/>
      </c>
      <c r="H106" s="138" t="s">
        <v>164</v>
      </c>
      <c r="I106" s="139">
        <v>83.0</v>
      </c>
      <c r="J106" s="140">
        <f>IFNA(VLOOKUP(V106,'Imported Index'!C:D,2,0),1)</f>
        <v>1</v>
      </c>
      <c r="K106" s="140"/>
      <c r="L106" s="83" t="s">
        <v>132</v>
      </c>
      <c r="M106" s="59" t="str">
        <f>ifna(IMAGE("https://pokejungle.net/sprites/typeico/"&amp;lower(VLookup(V106,Type!C:E, 2, 0)&amp;".png")),"")</f>
        <v/>
      </c>
      <c r="N106" s="59" t="str">
        <f>ifna(IMAGE("https://pokejungle.net/sprites/typeico/"&amp;lower(VLookup(V106,Type!C:E, 3, 0)&amp;".png")),"")</f>
        <v/>
      </c>
      <c r="O106" s="85">
        <v>-1.0</v>
      </c>
      <c r="P106" s="53"/>
      <c r="Q106" s="59">
        <f>ifna(VLookup(V106, Dex!F:K, 3, 0),"")</f>
        <v>218</v>
      </c>
      <c r="R106" s="59" t="str">
        <f>ifna(VLookup(V106, Dex!F:K, 4, 0),"")</f>
        <v/>
      </c>
      <c r="S106" s="59" t="str">
        <f>ifna(VLookup(V106, Dex!F:K, 5, 0),"")</f>
        <v/>
      </c>
      <c r="T106" s="59" t="str">
        <f>ifna(VLookup(V106, Dex!F:K, 6, 0),"")</f>
        <v/>
      </c>
      <c r="U106" s="63" t="str">
        <f>ifna(VLookup(V106, Dex!F:L, 7, 0),"")</f>
        <v>H007</v>
      </c>
      <c r="V106" s="53" t="str">
        <f t="shared" si="1"/>
        <v>farfetch'd-1</v>
      </c>
    </row>
    <row r="107" ht="31.5" customHeight="1">
      <c r="A107" s="130">
        <v>106.0</v>
      </c>
      <c r="B107" s="130">
        <v>1.0</v>
      </c>
      <c r="C107" s="130">
        <v>4.0</v>
      </c>
      <c r="D107" s="130">
        <v>16.0</v>
      </c>
      <c r="E107" s="130">
        <v>3.0</v>
      </c>
      <c r="F107" s="130">
        <v>4.0</v>
      </c>
      <c r="G107" s="131" t="str">
        <f>ifna(VLookup(V107,Shiny!B:C, 2, 0),"")</f>
        <v/>
      </c>
      <c r="H107" s="141" t="s">
        <v>165</v>
      </c>
      <c r="I107" s="142">
        <v>84.0</v>
      </c>
      <c r="J107" s="135">
        <f>IFNA(VLOOKUP(V107,'Imported Index'!C:D,2,0),1)</f>
        <v>1</v>
      </c>
      <c r="K107" s="132"/>
      <c r="L107" s="132"/>
      <c r="M107" s="136" t="str">
        <f>ifna(IMAGE("https://pokejungle.net/sprites/typeico/"&amp;lower(VLookup(V107,Type!C:E, 2, 0)&amp;".png")),"")</f>
        <v/>
      </c>
      <c r="N107" s="136" t="str">
        <f>ifna(IMAGE("https://pokejungle.net/sprites/typeico/"&amp;lower(VLookup(V107,Type!C:E, 3, 0)&amp;".png")),"")</f>
        <v/>
      </c>
      <c r="O107" s="131"/>
      <c r="P107" s="131"/>
      <c r="Q107" s="136" t="str">
        <f>ifna(VLookup(V107, Dex!F:K, 3, 0),"")</f>
        <v/>
      </c>
      <c r="R107" s="136">
        <f>ifna(VLookup(V107, Dex!F:K, 4, 0),"")</f>
        <v>84</v>
      </c>
      <c r="S107" s="136" t="str">
        <f>ifna(VLookup(V107, Dex!F:K, 5, 0),"")</f>
        <v/>
      </c>
      <c r="T107" s="136" t="str">
        <f>ifna(VLookup(V107, Dex!F:K, 6, 0),"")</f>
        <v>B001</v>
      </c>
      <c r="U107" s="137" t="str">
        <f>ifna(VLookup(V107, Dex!F:L, 7, 0),"")</f>
        <v/>
      </c>
      <c r="V107" s="131" t="str">
        <f t="shared" si="1"/>
        <v>doduo</v>
      </c>
    </row>
    <row r="108" ht="31.5" customHeight="1">
      <c r="A108" s="85">
        <v>107.0</v>
      </c>
      <c r="B108" s="85">
        <v>1.0</v>
      </c>
      <c r="C108" s="85">
        <v>4.0</v>
      </c>
      <c r="D108" s="85">
        <v>17.0</v>
      </c>
      <c r="E108" s="85">
        <v>3.0</v>
      </c>
      <c r="F108" s="85">
        <v>5.0</v>
      </c>
      <c r="G108" s="53" t="str">
        <f>ifna(VLookup(V108,Shiny!B:C, 2, 0),"")</f>
        <v/>
      </c>
      <c r="H108" s="138" t="s">
        <v>166</v>
      </c>
      <c r="I108" s="139">
        <v>85.0</v>
      </c>
      <c r="J108" s="140">
        <f>IFNA(VLOOKUP(V108,'Imported Index'!C:D,2,0),1)</f>
        <v>1</v>
      </c>
      <c r="K108" s="83"/>
      <c r="L108" s="83"/>
      <c r="M108" s="59" t="str">
        <f>ifna(IMAGE("https://pokejungle.net/sprites/typeico/"&amp;lower(VLookup(V108,Type!C:E, 2, 0)&amp;".png")),"")</f>
        <v/>
      </c>
      <c r="N108" s="59" t="str">
        <f>ifna(IMAGE("https://pokejungle.net/sprites/typeico/"&amp;lower(VLookup(V108,Type!C:E, 3, 0)&amp;".png")),"")</f>
        <v/>
      </c>
      <c r="O108" s="53"/>
      <c r="P108" s="53"/>
      <c r="Q108" s="59" t="str">
        <f>ifna(VLookup(V108, Dex!F:K, 3, 0),"")</f>
        <v/>
      </c>
      <c r="R108" s="59">
        <f>ifna(VLookup(V108, Dex!F:K, 4, 0),"")</f>
        <v>85</v>
      </c>
      <c r="S108" s="59" t="str">
        <f>ifna(VLookup(V108, Dex!F:K, 5, 0),"")</f>
        <v/>
      </c>
      <c r="T108" s="59" t="str">
        <f>ifna(VLookup(V108, Dex!F:K, 6, 0),"")</f>
        <v>B002</v>
      </c>
      <c r="U108" s="63" t="str">
        <f>ifna(VLookup(V108, Dex!F:L, 7, 0),"")</f>
        <v/>
      </c>
      <c r="V108" s="53" t="str">
        <f t="shared" si="1"/>
        <v>dodrio</v>
      </c>
    </row>
    <row r="109" ht="31.5" customHeight="1">
      <c r="A109" s="130">
        <v>108.0</v>
      </c>
      <c r="B109" s="130">
        <v>1.0</v>
      </c>
      <c r="C109" s="130">
        <v>4.0</v>
      </c>
      <c r="D109" s="130">
        <v>18.0</v>
      </c>
      <c r="E109" s="130">
        <v>3.0</v>
      </c>
      <c r="F109" s="130">
        <v>6.0</v>
      </c>
      <c r="G109" s="131" t="str">
        <f>ifna(VLookup(V109,Shiny!B:C, 2, 0),"")</f>
        <v/>
      </c>
      <c r="H109" s="141" t="s">
        <v>167</v>
      </c>
      <c r="I109" s="142">
        <v>86.0</v>
      </c>
      <c r="J109" s="135">
        <f>IFNA(VLOOKUP(V109,'Imported Index'!C:D,2,0),1)</f>
        <v>1</v>
      </c>
      <c r="K109" s="132"/>
      <c r="L109" s="132"/>
      <c r="M109" s="136" t="str">
        <f>ifna(IMAGE("https://pokejungle.net/sprites/typeico/"&amp;lower(VLookup(V109,Type!C:E, 2, 0)&amp;".png")),"")</f>
        <v/>
      </c>
      <c r="N109" s="136" t="str">
        <f>ifna(IMAGE("https://pokejungle.net/sprites/typeico/"&amp;lower(VLookup(V109,Type!C:E, 3, 0)&amp;".png")),"")</f>
        <v/>
      </c>
      <c r="O109" s="131"/>
      <c r="P109" s="131"/>
      <c r="Q109" s="136" t="str">
        <f>ifna(VLookup(V109, Dex!F:K, 3, 0),"")</f>
        <v/>
      </c>
      <c r="R109" s="136">
        <f>ifna(VLookup(V109, Dex!F:K, 4, 0),"")</f>
        <v>86</v>
      </c>
      <c r="S109" s="136" t="str">
        <f>ifna(VLookup(V109, Dex!F:K, 5, 0),"")</f>
        <v/>
      </c>
      <c r="T109" s="136" t="str">
        <f>ifna(VLookup(V109, Dex!F:K, 6, 0),"")</f>
        <v>B143</v>
      </c>
      <c r="U109" s="137" t="str">
        <f>ifna(VLookup(V109, Dex!F:L, 7, 0),"")</f>
        <v/>
      </c>
      <c r="V109" s="131" t="str">
        <f t="shared" si="1"/>
        <v>seel</v>
      </c>
    </row>
    <row r="110" ht="31.5" customHeight="1">
      <c r="A110" s="85">
        <v>109.0</v>
      </c>
      <c r="B110" s="85">
        <v>1.0</v>
      </c>
      <c r="C110" s="85">
        <v>4.0</v>
      </c>
      <c r="D110" s="85">
        <v>19.0</v>
      </c>
      <c r="E110" s="85">
        <v>4.0</v>
      </c>
      <c r="F110" s="85">
        <v>1.0</v>
      </c>
      <c r="G110" s="53" t="str">
        <f>ifna(VLookup(V110,Shiny!B:C, 2, 0),"")</f>
        <v/>
      </c>
      <c r="H110" s="138" t="s">
        <v>168</v>
      </c>
      <c r="I110" s="139">
        <v>87.0</v>
      </c>
      <c r="J110" s="140">
        <f>IFNA(VLOOKUP(V110,'Imported Index'!C:D,2,0),1)</f>
        <v>1</v>
      </c>
      <c r="K110" s="83"/>
      <c r="L110" s="83"/>
      <c r="M110" s="59" t="str">
        <f>ifna(IMAGE("https://pokejungle.net/sprites/typeico/"&amp;lower(VLookup(V110,Type!C:E, 2, 0)&amp;".png")),"")</f>
        <v/>
      </c>
      <c r="N110" s="59" t="str">
        <f>ifna(IMAGE("https://pokejungle.net/sprites/typeico/"&amp;lower(VLookup(V110,Type!C:E, 3, 0)&amp;".png")),"")</f>
        <v/>
      </c>
      <c r="O110" s="53"/>
      <c r="P110" s="53"/>
      <c r="Q110" s="59" t="str">
        <f>ifna(VLookup(V110, Dex!F:K, 3, 0),"")</f>
        <v/>
      </c>
      <c r="R110" s="59">
        <f>ifna(VLookup(V110, Dex!F:K, 4, 0),"")</f>
        <v>87</v>
      </c>
      <c r="S110" s="59" t="str">
        <f>ifna(VLookup(V110, Dex!F:K, 5, 0),"")</f>
        <v/>
      </c>
      <c r="T110" s="59" t="str">
        <f>ifna(VLookup(V110, Dex!F:K, 6, 0),"")</f>
        <v>B144</v>
      </c>
      <c r="U110" s="63" t="str">
        <f>ifna(VLookup(V110, Dex!F:L, 7, 0),"")</f>
        <v/>
      </c>
      <c r="V110" s="53" t="str">
        <f t="shared" si="1"/>
        <v>dewgong</v>
      </c>
    </row>
    <row r="111" ht="31.5" customHeight="1">
      <c r="A111" s="130">
        <v>110.0</v>
      </c>
      <c r="B111" s="130">
        <v>1.0</v>
      </c>
      <c r="C111" s="130">
        <v>4.0</v>
      </c>
      <c r="D111" s="130">
        <v>20.0</v>
      </c>
      <c r="E111" s="130">
        <v>4.0</v>
      </c>
      <c r="F111" s="130">
        <v>2.0</v>
      </c>
      <c r="G111" s="131" t="str">
        <f>ifna(VLookup(V111,Shiny!B:C, 2, 0),"")</f>
        <v/>
      </c>
      <c r="H111" s="141" t="s">
        <v>169</v>
      </c>
      <c r="I111" s="142">
        <v>88.0</v>
      </c>
      <c r="J111" s="135">
        <f>IFNA(VLOOKUP(V111,'Imported Index'!C:D,2,0),1)</f>
        <v>1</v>
      </c>
      <c r="K111" s="135"/>
      <c r="L111" s="132" t="s">
        <v>97</v>
      </c>
      <c r="M111" s="136" t="str">
        <f>ifna(IMAGE("https://pokejungle.net/sprites/typeico/"&amp;lower(VLookup(V111,Type!C:E, 2, 0)&amp;".png")),"")</f>
        <v/>
      </c>
      <c r="N111" s="136" t="str">
        <f>ifna(IMAGE("https://pokejungle.net/sprites/typeico/"&amp;lower(VLookup(V111,Type!C:E, 3, 0)&amp;".png")),"")</f>
        <v/>
      </c>
      <c r="O111" s="131"/>
      <c r="P111" s="131"/>
      <c r="Q111" s="136" t="str">
        <f>ifna(VLookup(V111, Dex!F:K, 3, 0),"")</f>
        <v/>
      </c>
      <c r="R111" s="136">
        <f>ifna(VLookup(V111, Dex!F:K, 4, 0),"")</f>
        <v>88</v>
      </c>
      <c r="S111" s="136" t="str">
        <f>ifna(VLookup(V111, Dex!F:K, 5, 0),"")</f>
        <v/>
      </c>
      <c r="T111" s="136" t="str">
        <f>ifna(VLookup(V111, Dex!F:K, 6, 0),"")</f>
        <v>P194</v>
      </c>
      <c r="U111" s="137" t="str">
        <f>ifna(VLookup(V111, Dex!F:L, 7, 0),"")</f>
        <v/>
      </c>
      <c r="V111" s="131" t="str">
        <f t="shared" si="1"/>
        <v>grimer</v>
      </c>
    </row>
    <row r="112" ht="31.5" customHeight="1">
      <c r="A112" s="85">
        <v>111.0</v>
      </c>
      <c r="B112" s="85">
        <v>1.0</v>
      </c>
      <c r="C112" s="85">
        <v>4.0</v>
      </c>
      <c r="D112" s="85">
        <v>21.0</v>
      </c>
      <c r="E112" s="85">
        <v>4.0</v>
      </c>
      <c r="F112" s="85">
        <v>3.0</v>
      </c>
      <c r="G112" s="53" t="str">
        <f>ifna(VLookup(V112,Shiny!B:C, 2, 0),"")</f>
        <v/>
      </c>
      <c r="H112" s="138" t="s">
        <v>169</v>
      </c>
      <c r="I112" s="139">
        <v>88.0</v>
      </c>
      <c r="J112" s="140">
        <f>IFNA(VLOOKUP(V112,'Imported Index'!C:D,2,0),1)</f>
        <v>1</v>
      </c>
      <c r="K112" s="140"/>
      <c r="L112" s="83" t="s">
        <v>98</v>
      </c>
      <c r="M112" s="59" t="str">
        <f>ifna(IMAGE("https://pokejungle.net/sprites/typeico/"&amp;lower(VLookup(V112,Type!C:E, 2, 0)&amp;".png")),"")</f>
        <v/>
      </c>
      <c r="N112" s="59" t="str">
        <f>ifna(IMAGE("https://pokejungle.net/sprites/typeico/"&amp;lower(VLookup(V112,Type!C:E, 3, 0)&amp;".png")),"")</f>
        <v/>
      </c>
      <c r="O112" s="85">
        <v>-1.0</v>
      </c>
      <c r="P112" s="53"/>
      <c r="Q112" s="59" t="str">
        <f>ifna(VLookup(V112, Dex!F:K, 3, 0),"")</f>
        <v/>
      </c>
      <c r="R112" s="59" t="str">
        <f>ifna(VLookup(V112, Dex!F:K, 4, 0),"")</f>
        <v/>
      </c>
      <c r="S112" s="59" t="str">
        <f>ifna(VLookup(V112, Dex!F:K, 5, 0),"")</f>
        <v/>
      </c>
      <c r="T112" s="59" t="str">
        <f>ifna(VLookup(V112, Dex!F:K, 6, 0),"")</f>
        <v>B068</v>
      </c>
      <c r="U112" s="63" t="str">
        <f>ifna(VLookup(V112, Dex!F:L, 7, 0),"")</f>
        <v/>
      </c>
      <c r="V112" s="53" t="str">
        <f t="shared" si="1"/>
        <v>grimer-1</v>
      </c>
    </row>
    <row r="113" ht="31.5" customHeight="1">
      <c r="A113" s="130">
        <v>112.0</v>
      </c>
      <c r="B113" s="130">
        <v>1.0</v>
      </c>
      <c r="C113" s="130">
        <v>4.0</v>
      </c>
      <c r="D113" s="130">
        <v>22.0</v>
      </c>
      <c r="E113" s="130">
        <v>4.0</v>
      </c>
      <c r="F113" s="130">
        <v>4.0</v>
      </c>
      <c r="G113" s="131" t="str">
        <f>ifna(VLookup(V113,Shiny!B:C, 2, 0),"")</f>
        <v/>
      </c>
      <c r="H113" s="141" t="s">
        <v>170</v>
      </c>
      <c r="I113" s="142">
        <v>89.0</v>
      </c>
      <c r="J113" s="135">
        <f>IFNA(VLOOKUP(V113,'Imported Index'!C:D,2,0),1)</f>
        <v>1</v>
      </c>
      <c r="K113" s="135"/>
      <c r="L113" s="132" t="s">
        <v>97</v>
      </c>
      <c r="M113" s="136" t="str">
        <f>ifna(IMAGE("https://pokejungle.net/sprites/typeico/"&amp;lower(VLookup(V113,Type!C:E, 2, 0)&amp;".png")),"")</f>
        <v/>
      </c>
      <c r="N113" s="136" t="str">
        <f>ifna(IMAGE("https://pokejungle.net/sprites/typeico/"&amp;lower(VLookup(V113,Type!C:E, 3, 0)&amp;".png")),"")</f>
        <v/>
      </c>
      <c r="O113" s="131"/>
      <c r="P113" s="131"/>
      <c r="Q113" s="136" t="str">
        <f>ifna(VLookup(V113, Dex!F:K, 3, 0),"")</f>
        <v/>
      </c>
      <c r="R113" s="136">
        <f>ifna(VLookup(V113, Dex!F:K, 4, 0),"")</f>
        <v>89</v>
      </c>
      <c r="S113" s="136" t="str">
        <f>ifna(VLookup(V113, Dex!F:K, 5, 0),"")</f>
        <v/>
      </c>
      <c r="T113" s="136" t="str">
        <f>ifna(VLookup(V113, Dex!F:K, 6, 0),"")</f>
        <v>P195</v>
      </c>
      <c r="U113" s="137" t="str">
        <f>ifna(VLookup(V113, Dex!F:L, 7, 0),"")</f>
        <v/>
      </c>
      <c r="V113" s="131" t="str">
        <f t="shared" si="1"/>
        <v>muk</v>
      </c>
    </row>
    <row r="114" ht="31.5" customHeight="1">
      <c r="A114" s="85">
        <v>113.0</v>
      </c>
      <c r="B114" s="85">
        <v>1.0</v>
      </c>
      <c r="C114" s="85">
        <v>4.0</v>
      </c>
      <c r="D114" s="85">
        <v>23.0</v>
      </c>
      <c r="E114" s="85">
        <v>4.0</v>
      </c>
      <c r="F114" s="85">
        <v>5.0</v>
      </c>
      <c r="G114" s="53" t="str">
        <f>ifna(VLookup(V114,Shiny!B:C, 2, 0),"")</f>
        <v/>
      </c>
      <c r="H114" s="138" t="s">
        <v>170</v>
      </c>
      <c r="I114" s="139">
        <v>89.0</v>
      </c>
      <c r="J114" s="140">
        <f>IFNA(VLOOKUP(V114,'Imported Index'!C:D,2,0),1)</f>
        <v>1</v>
      </c>
      <c r="K114" s="140"/>
      <c r="L114" s="83" t="s">
        <v>98</v>
      </c>
      <c r="M114" s="59" t="str">
        <f>ifna(IMAGE("https://pokejungle.net/sprites/typeico/"&amp;lower(VLookup(V114,Type!C:E, 2, 0)&amp;".png")),"")</f>
        <v/>
      </c>
      <c r="N114" s="59" t="str">
        <f>ifna(IMAGE("https://pokejungle.net/sprites/typeico/"&amp;lower(VLookup(V114,Type!C:E, 3, 0)&amp;".png")),"")</f>
        <v/>
      </c>
      <c r="O114" s="85">
        <v>-1.0</v>
      </c>
      <c r="P114" s="53"/>
      <c r="Q114" s="59" t="str">
        <f>ifna(VLookup(V114, Dex!F:K, 3, 0),"")</f>
        <v/>
      </c>
      <c r="R114" s="59" t="str">
        <f>ifna(VLookup(V114, Dex!F:K, 4, 0),"")</f>
        <v/>
      </c>
      <c r="S114" s="59" t="str">
        <f>ifna(VLookup(V114, Dex!F:K, 5, 0),"")</f>
        <v/>
      </c>
      <c r="T114" s="59" t="str">
        <f>ifna(VLookup(V114, Dex!F:K, 6, 0),"")</f>
        <v>B069</v>
      </c>
      <c r="U114" s="63" t="str">
        <f>ifna(VLookup(V114, Dex!F:L, 7, 0),"")</f>
        <v/>
      </c>
      <c r="V114" s="53" t="str">
        <f t="shared" si="1"/>
        <v>muk-1</v>
      </c>
    </row>
    <row r="115" ht="31.5" customHeight="1">
      <c r="A115" s="130">
        <v>114.0</v>
      </c>
      <c r="B115" s="130">
        <v>1.0</v>
      </c>
      <c r="C115" s="130">
        <v>4.0</v>
      </c>
      <c r="D115" s="130">
        <v>24.0</v>
      </c>
      <c r="E115" s="130">
        <v>4.0</v>
      </c>
      <c r="F115" s="130">
        <v>6.0</v>
      </c>
      <c r="G115" s="131" t="str">
        <f>ifna(VLookup(V115,Shiny!B:C, 2, 0),"")</f>
        <v/>
      </c>
      <c r="H115" s="141" t="s">
        <v>171</v>
      </c>
      <c r="I115" s="142">
        <v>90.0</v>
      </c>
      <c r="J115" s="135">
        <f>IFNA(VLOOKUP(V115,'Imported Index'!C:D,2,0),1)</f>
        <v>1</v>
      </c>
      <c r="K115" s="135"/>
      <c r="L115" s="132"/>
      <c r="M115" s="136" t="str">
        <f>ifna(IMAGE("https://pokejungle.net/sprites/typeico/"&amp;lower(VLookup(V115,Type!C:E, 2, 0)&amp;".png")),"")</f>
        <v/>
      </c>
      <c r="N115" s="136" t="str">
        <f>ifna(IMAGE("https://pokejungle.net/sprites/typeico/"&amp;lower(VLookup(V115,Type!C:E, 3, 0)&amp;".png")),"")</f>
        <v/>
      </c>
      <c r="O115" s="131"/>
      <c r="P115" s="131"/>
      <c r="Q115" s="136">
        <f>ifna(VLookup(V115, Dex!F:K, 3, 0),"")</f>
        <v>150</v>
      </c>
      <c r="R115" s="136">
        <f>ifna(VLookup(V115, Dex!F:K, 4, 0),"")</f>
        <v>90</v>
      </c>
      <c r="S115" s="136" t="str">
        <f>ifna(VLookup(V115, Dex!F:K, 5, 0),"")</f>
        <v/>
      </c>
      <c r="T115" s="136" t="str">
        <f>ifna(VLookup(V115, Dex!F:K, 6, 0),"")</f>
        <v>P329</v>
      </c>
      <c r="U115" s="137" t="str">
        <f>ifna(VLookup(V115, Dex!F:L, 7, 0),"")</f>
        <v/>
      </c>
      <c r="V115" s="131" t="str">
        <f t="shared" si="1"/>
        <v>shellder</v>
      </c>
    </row>
    <row r="116" ht="31.5" customHeight="1">
      <c r="A116" s="85">
        <v>115.0</v>
      </c>
      <c r="B116" s="85">
        <v>1.0</v>
      </c>
      <c r="C116" s="85">
        <v>4.0</v>
      </c>
      <c r="D116" s="85">
        <v>25.0</v>
      </c>
      <c r="E116" s="85">
        <v>5.0</v>
      </c>
      <c r="F116" s="85">
        <v>1.0</v>
      </c>
      <c r="G116" s="53" t="str">
        <f>ifna(VLookup(V116,Shiny!B:C, 2, 0),"")</f>
        <v/>
      </c>
      <c r="H116" s="138" t="s">
        <v>172</v>
      </c>
      <c r="I116" s="139">
        <v>91.0</v>
      </c>
      <c r="J116" s="140">
        <f>IFNA(VLOOKUP(V116,'Imported Index'!C:D,2,0),1)</f>
        <v>1</v>
      </c>
      <c r="K116" s="140"/>
      <c r="L116" s="83"/>
      <c r="M116" s="59" t="str">
        <f>ifna(IMAGE("https://pokejungle.net/sprites/typeico/"&amp;lower(VLookup(V116,Type!C:E, 2, 0)&amp;".png")),"")</f>
        <v/>
      </c>
      <c r="N116" s="59" t="str">
        <f>ifna(IMAGE("https://pokejungle.net/sprites/typeico/"&amp;lower(VLookup(V116,Type!C:E, 3, 0)&amp;".png")),"")</f>
        <v/>
      </c>
      <c r="O116" s="53"/>
      <c r="P116" s="53"/>
      <c r="Q116" s="59">
        <f>ifna(VLookup(V116, Dex!F:K, 3, 0),"")</f>
        <v>151</v>
      </c>
      <c r="R116" s="59">
        <f>ifna(VLookup(V116, Dex!F:K, 4, 0),"")</f>
        <v>91</v>
      </c>
      <c r="S116" s="59" t="str">
        <f>ifna(VLookup(V116, Dex!F:K, 5, 0),"")</f>
        <v/>
      </c>
      <c r="T116" s="59" t="str">
        <f>ifna(VLookup(V116, Dex!F:K, 6, 0),"")</f>
        <v>P330</v>
      </c>
      <c r="U116" s="63" t="str">
        <f>ifna(VLookup(V116, Dex!F:L, 7, 0),"")</f>
        <v/>
      </c>
      <c r="V116" s="53" t="str">
        <f t="shared" si="1"/>
        <v>cloyster</v>
      </c>
    </row>
    <row r="117" ht="31.5" customHeight="1">
      <c r="A117" s="130">
        <v>116.0</v>
      </c>
      <c r="B117" s="130">
        <v>1.0</v>
      </c>
      <c r="C117" s="130">
        <v>4.0</v>
      </c>
      <c r="D117" s="130">
        <v>26.0</v>
      </c>
      <c r="E117" s="130">
        <v>5.0</v>
      </c>
      <c r="F117" s="130">
        <v>2.0</v>
      </c>
      <c r="G117" s="131" t="str">
        <f>ifna(VLookup(V117,Shiny!B:C, 2, 0),"")</f>
        <v/>
      </c>
      <c r="H117" s="141" t="s">
        <v>173</v>
      </c>
      <c r="I117" s="142">
        <v>92.0</v>
      </c>
      <c r="J117" s="135">
        <f>IFNA(VLOOKUP(V117,'Imported Index'!C:D,2,0),1)</f>
        <v>1</v>
      </c>
      <c r="K117" s="135"/>
      <c r="L117" s="132"/>
      <c r="M117" s="136" t="str">
        <f>ifna(IMAGE("https://pokejungle.net/sprites/typeico/"&amp;lower(VLookup(V117,Type!C:E, 2, 0)&amp;".png")),"")</f>
        <v/>
      </c>
      <c r="N117" s="136" t="str">
        <f>ifna(IMAGE("https://pokejungle.net/sprites/typeico/"&amp;lower(VLookup(V117,Type!C:E, 3, 0)&amp;".png")),"")</f>
        <v/>
      </c>
      <c r="O117" s="131"/>
      <c r="P117" s="131"/>
      <c r="Q117" s="136">
        <f>ifna(VLookup(V117, Dex!F:K, 3, 0),"")</f>
        <v>141</v>
      </c>
      <c r="R117" s="136">
        <f>ifna(VLookup(V117, Dex!F:K, 4, 0),"")</f>
        <v>92</v>
      </c>
      <c r="S117" s="136">
        <f>ifna(VLookup(V117, Dex!F:K, 5, 0),"")</f>
        <v>136</v>
      </c>
      <c r="T117" s="136" t="str">
        <f>ifna(VLookup(V117, Dex!F:K, 6, 0),"")</f>
        <v>P068</v>
      </c>
      <c r="U117" s="137">
        <f>ifna(VLookup(V117, Dex!F:L, 7, 0),"")</f>
        <v>65</v>
      </c>
      <c r="V117" s="131" t="str">
        <f t="shared" si="1"/>
        <v>gastly</v>
      </c>
    </row>
    <row r="118" ht="31.5" customHeight="1">
      <c r="A118" s="85">
        <v>117.0</v>
      </c>
      <c r="B118" s="85">
        <v>1.0</v>
      </c>
      <c r="C118" s="85">
        <v>4.0</v>
      </c>
      <c r="D118" s="85">
        <v>27.0</v>
      </c>
      <c r="E118" s="85">
        <v>5.0</v>
      </c>
      <c r="F118" s="85">
        <v>3.0</v>
      </c>
      <c r="G118" s="53" t="str">
        <f>ifna(VLookup(V118,Shiny!B:C, 2, 0),"")</f>
        <v/>
      </c>
      <c r="H118" s="138" t="s">
        <v>174</v>
      </c>
      <c r="I118" s="139">
        <v>93.0</v>
      </c>
      <c r="J118" s="140">
        <f>IFNA(VLOOKUP(V118,'Imported Index'!C:D,2,0),1)</f>
        <v>1</v>
      </c>
      <c r="K118" s="140"/>
      <c r="L118" s="83"/>
      <c r="M118" s="59" t="str">
        <f>ifna(IMAGE("https://pokejungle.net/sprites/typeico/"&amp;lower(VLookup(V118,Type!C:E, 2, 0)&amp;".png")),"")</f>
        <v/>
      </c>
      <c r="N118" s="59" t="str">
        <f>ifna(IMAGE("https://pokejungle.net/sprites/typeico/"&amp;lower(VLookup(V118,Type!C:E, 3, 0)&amp;".png")),"")</f>
        <v/>
      </c>
      <c r="O118" s="53"/>
      <c r="P118" s="53"/>
      <c r="Q118" s="59">
        <f>ifna(VLookup(V118, Dex!F:K, 3, 0),"")</f>
        <v>142</v>
      </c>
      <c r="R118" s="59">
        <f>ifna(VLookup(V118, Dex!F:K, 4, 0),"")</f>
        <v>93</v>
      </c>
      <c r="S118" s="59">
        <f>ifna(VLookup(V118, Dex!F:K, 5, 0),"")</f>
        <v>137</v>
      </c>
      <c r="T118" s="59" t="str">
        <f>ifna(VLookup(V118, Dex!F:K, 6, 0),"")</f>
        <v>P069</v>
      </c>
      <c r="U118" s="63">
        <f>ifna(VLookup(V118, Dex!F:L, 7, 0),"")</f>
        <v>66</v>
      </c>
      <c r="V118" s="53" t="str">
        <f t="shared" si="1"/>
        <v>haunter</v>
      </c>
    </row>
    <row r="119" ht="31.5" customHeight="1">
      <c r="A119" s="130">
        <v>118.0</v>
      </c>
      <c r="B119" s="130">
        <v>1.0</v>
      </c>
      <c r="C119" s="130">
        <v>4.0</v>
      </c>
      <c r="D119" s="130">
        <v>28.0</v>
      </c>
      <c r="E119" s="130">
        <v>5.0</v>
      </c>
      <c r="F119" s="130">
        <v>4.0</v>
      </c>
      <c r="G119" s="131" t="str">
        <f>ifna(VLookup(V119,Shiny!B:C, 2, 0),"")</f>
        <v/>
      </c>
      <c r="H119" s="141" t="s">
        <v>175</v>
      </c>
      <c r="I119" s="142">
        <v>94.0</v>
      </c>
      <c r="J119" s="135">
        <f>IFNA(VLOOKUP(V119,'Imported Index'!C:D,2,0),1)</f>
        <v>1</v>
      </c>
      <c r="K119" s="135"/>
      <c r="L119" s="132"/>
      <c r="M119" s="136" t="str">
        <f>ifna(IMAGE("https://pokejungle.net/sprites/typeico/"&amp;lower(VLookup(V119,Type!C:E, 2, 0)&amp;".png")),"")</f>
        <v/>
      </c>
      <c r="N119" s="136" t="str">
        <f>ifna(IMAGE("https://pokejungle.net/sprites/typeico/"&amp;lower(VLookup(V119,Type!C:E, 3, 0)&amp;".png")),"")</f>
        <v/>
      </c>
      <c r="O119" s="131"/>
      <c r="P119" s="131"/>
      <c r="Q119" s="136">
        <f>ifna(VLookup(V119, Dex!F:K, 3, 0),"")</f>
        <v>143</v>
      </c>
      <c r="R119" s="136">
        <f>ifna(VLookup(V119, Dex!F:K, 4, 0),"")</f>
        <v>94</v>
      </c>
      <c r="S119" s="136">
        <f>ifna(VLookup(V119, Dex!F:K, 5, 0),"")</f>
        <v>138</v>
      </c>
      <c r="T119" s="136" t="str">
        <f>ifna(VLookup(V119, Dex!F:K, 6, 0),"")</f>
        <v>P070</v>
      </c>
      <c r="U119" s="137">
        <f>ifna(VLookup(V119, Dex!F:L, 7, 0),"")</f>
        <v>67</v>
      </c>
      <c r="V119" s="131" t="str">
        <f t="shared" si="1"/>
        <v>gengar</v>
      </c>
    </row>
    <row r="120" ht="31.5" customHeight="1">
      <c r="A120" s="85">
        <v>119.0</v>
      </c>
      <c r="B120" s="85">
        <v>1.0</v>
      </c>
      <c r="C120" s="85">
        <v>4.0</v>
      </c>
      <c r="D120" s="85">
        <v>29.0</v>
      </c>
      <c r="E120" s="85">
        <v>5.0</v>
      </c>
      <c r="F120" s="85">
        <v>5.0</v>
      </c>
      <c r="G120" s="53" t="str">
        <f>ifna(VLookup(V120,Shiny!B:C, 2, 0),"")</f>
        <v/>
      </c>
      <c r="H120" s="138" t="s">
        <v>176</v>
      </c>
      <c r="I120" s="139">
        <v>95.0</v>
      </c>
      <c r="J120" s="140">
        <f>IFNA(VLOOKUP(V120,'Imported Index'!C:D,2,0),1)</f>
        <v>1</v>
      </c>
      <c r="K120" s="83"/>
      <c r="L120" s="83"/>
      <c r="M120" s="59" t="str">
        <f>ifna(IMAGE("https://pokejungle.net/sprites/typeico/"&amp;lower(VLookup(V120,Type!C:E, 2, 0)&amp;".png")),"")</f>
        <v/>
      </c>
      <c r="N120" s="59" t="str">
        <f>ifna(IMAGE("https://pokejungle.net/sprites/typeico/"&amp;lower(VLookup(V120,Type!C:E, 3, 0)&amp;".png")),"")</f>
        <v/>
      </c>
      <c r="O120" s="53"/>
      <c r="P120" s="53"/>
      <c r="Q120" s="59">
        <f>ifna(VLookup(V120, Dex!F:K, 3, 0),"")</f>
        <v>178</v>
      </c>
      <c r="R120" s="59">
        <f>ifna(VLookup(V120, Dex!F:K, 4, 0),"")</f>
        <v>95</v>
      </c>
      <c r="S120" s="59">
        <f>ifna(VLookup(V120, Dex!F:K, 5, 0),"")</f>
        <v>118</v>
      </c>
      <c r="T120" s="59" t="str">
        <f>ifna(VLookup(V120, Dex!F:K, 6, 0),"")</f>
        <v/>
      </c>
      <c r="U120" s="63">
        <f>ifna(VLookup(V120, Dex!F:L, 7, 0),"")</f>
        <v>197</v>
      </c>
      <c r="V120" s="53" t="str">
        <f t="shared" si="1"/>
        <v>onix</v>
      </c>
    </row>
    <row r="121" ht="31.5" customHeight="1">
      <c r="A121" s="130">
        <v>120.0</v>
      </c>
      <c r="B121" s="130">
        <v>1.0</v>
      </c>
      <c r="C121" s="130">
        <v>4.0</v>
      </c>
      <c r="D121" s="130">
        <v>30.0</v>
      </c>
      <c r="E121" s="130">
        <v>5.0</v>
      </c>
      <c r="F121" s="130">
        <v>6.0</v>
      </c>
      <c r="G121" s="131" t="str">
        <f>ifna(VLookup(V121,Shiny!B:C, 2, 0),"")</f>
        <v/>
      </c>
      <c r="H121" s="141" t="s">
        <v>177</v>
      </c>
      <c r="I121" s="142">
        <v>96.0</v>
      </c>
      <c r="J121" s="135">
        <f>IFNA(VLOOKUP(V121,'Imported Index'!C:D,2,0),1)</f>
        <v>1</v>
      </c>
      <c r="K121" s="135"/>
      <c r="L121" s="132"/>
      <c r="M121" s="136" t="str">
        <f>ifna(IMAGE("https://pokejungle.net/sprites/typeico/"&amp;lower(VLookup(V121,Type!C:E, 2, 0)&amp;".png")),"")</f>
        <v/>
      </c>
      <c r="N121" s="136" t="str">
        <f>ifna(IMAGE("https://pokejungle.net/sprites/typeico/"&amp;lower(VLookup(V121,Type!C:E, 3, 0)&amp;".png")),"")</f>
        <v/>
      </c>
      <c r="O121" s="131"/>
      <c r="P121" s="131"/>
      <c r="Q121" s="136" t="str">
        <f>ifna(VLookup(V121, Dex!F:K, 3, 0),"")</f>
        <v/>
      </c>
      <c r="R121" s="136">
        <f>ifna(VLookup(V121, Dex!F:K, 4, 0),"")</f>
        <v>96</v>
      </c>
      <c r="S121" s="136" t="str">
        <f>ifna(VLookup(V121, Dex!F:K, 5, 0),"")</f>
        <v/>
      </c>
      <c r="T121" s="136" t="str">
        <f>ifna(VLookup(V121, Dex!F:K, 6, 0),"")</f>
        <v>P066</v>
      </c>
      <c r="U121" s="137" t="str">
        <f>ifna(VLookup(V121, Dex!F:L, 7, 0),"")</f>
        <v/>
      </c>
      <c r="V121" s="131" t="str">
        <f t="shared" si="1"/>
        <v>drowzee</v>
      </c>
    </row>
    <row r="122" ht="31.5" customHeight="1">
      <c r="A122" s="85">
        <v>121.0</v>
      </c>
      <c r="B122" s="85">
        <v>1.0</v>
      </c>
      <c r="C122" s="85">
        <v>5.0</v>
      </c>
      <c r="D122" s="85">
        <v>1.0</v>
      </c>
      <c r="E122" s="85">
        <v>1.0</v>
      </c>
      <c r="F122" s="85">
        <v>1.0</v>
      </c>
      <c r="G122" s="53" t="str">
        <f>ifna(VLookup(V122,Shiny!B:C, 2, 0),"")</f>
        <v/>
      </c>
      <c r="H122" s="138" t="s">
        <v>178</v>
      </c>
      <c r="I122" s="139">
        <v>97.0</v>
      </c>
      <c r="J122" s="140">
        <f>IFNA(VLOOKUP(V122,'Imported Index'!C:D,2,0),1)</f>
        <v>1</v>
      </c>
      <c r="K122" s="140"/>
      <c r="L122" s="83"/>
      <c r="M122" s="59" t="str">
        <f>ifna(IMAGE("https://pokejungle.net/sprites/typeico/"&amp;lower(VLookup(V122,Type!C:E, 2, 0)&amp;".png")),"")</f>
        <v/>
      </c>
      <c r="N122" s="59" t="str">
        <f>ifna(IMAGE("https://pokejungle.net/sprites/typeico/"&amp;lower(VLookup(V122,Type!C:E, 3, 0)&amp;".png")),"")</f>
        <v/>
      </c>
      <c r="O122" s="53"/>
      <c r="P122" s="53"/>
      <c r="Q122" s="59" t="str">
        <f>ifna(VLookup(V122, Dex!F:K, 3, 0),"")</f>
        <v/>
      </c>
      <c r="R122" s="59">
        <f>ifna(VLookup(V122, Dex!F:K, 4, 0),"")</f>
        <v>97</v>
      </c>
      <c r="S122" s="59" t="str">
        <f>ifna(VLookup(V122, Dex!F:K, 5, 0),"")</f>
        <v/>
      </c>
      <c r="T122" s="59" t="str">
        <f>ifna(VLookup(V122, Dex!F:K, 6, 0),"")</f>
        <v>P067</v>
      </c>
      <c r="U122" s="63" t="str">
        <f>ifna(VLookup(V122, Dex!F:L, 7, 0),"")</f>
        <v/>
      </c>
      <c r="V122" s="53" t="str">
        <f t="shared" si="1"/>
        <v>hypno</v>
      </c>
    </row>
    <row r="123" ht="31.5" customHeight="1">
      <c r="A123" s="130">
        <v>122.0</v>
      </c>
      <c r="B123" s="130">
        <v>1.0</v>
      </c>
      <c r="C123" s="130">
        <v>5.0</v>
      </c>
      <c r="D123" s="130">
        <v>2.0</v>
      </c>
      <c r="E123" s="130">
        <v>1.0</v>
      </c>
      <c r="F123" s="130">
        <v>2.0</v>
      </c>
      <c r="G123" s="131" t="str">
        <f>ifna(VLookup(V123,Shiny!B:C, 2, 0),"")</f>
        <v/>
      </c>
      <c r="H123" s="141" t="s">
        <v>179</v>
      </c>
      <c r="I123" s="142">
        <v>98.0</v>
      </c>
      <c r="J123" s="135">
        <f>IFNA(VLOOKUP(V123,'Imported Index'!C:D,2,0),1)</f>
        <v>1</v>
      </c>
      <c r="K123" s="132"/>
      <c r="L123" s="132"/>
      <c r="M123" s="136" t="str">
        <f>ifna(IMAGE("https://pokejungle.net/sprites/typeico/"&amp;lower(VLookup(V123,Type!C:E, 2, 0)&amp;".png")),"")</f>
        <v/>
      </c>
      <c r="N123" s="136" t="str">
        <f>ifna(IMAGE("https://pokejungle.net/sprites/typeico/"&amp;lower(VLookup(V123,Type!C:E, 3, 0)&amp;".png")),"")</f>
        <v/>
      </c>
      <c r="O123" s="131"/>
      <c r="P123" s="131"/>
      <c r="Q123" s="136">
        <f>ifna(VLookup(V123, Dex!F:K, 3, 0),"")</f>
        <v>98</v>
      </c>
      <c r="R123" s="136">
        <f>ifna(VLookup(V123, Dex!F:K, 4, 0),"")</f>
        <v>98</v>
      </c>
      <c r="S123" s="136" t="str">
        <f>ifna(VLookup(V123, Dex!F:K, 5, 0),"")</f>
        <v/>
      </c>
      <c r="T123" s="136" t="str">
        <f>ifna(VLookup(V123, Dex!F:K, 6, 0),"")</f>
        <v/>
      </c>
      <c r="U123" s="137" t="str">
        <f>ifna(VLookup(V123, Dex!F:L, 7, 0),"")</f>
        <v/>
      </c>
      <c r="V123" s="131" t="str">
        <f t="shared" si="1"/>
        <v>krabby</v>
      </c>
    </row>
    <row r="124" ht="31.5" customHeight="1">
      <c r="A124" s="85">
        <v>123.0</v>
      </c>
      <c r="B124" s="85">
        <v>1.0</v>
      </c>
      <c r="C124" s="85">
        <v>5.0</v>
      </c>
      <c r="D124" s="85">
        <v>3.0</v>
      </c>
      <c r="E124" s="85">
        <v>1.0</v>
      </c>
      <c r="F124" s="85">
        <v>3.0</v>
      </c>
      <c r="G124" s="53" t="str">
        <f>ifna(VLookup(V124,Shiny!B:C, 2, 0),"")</f>
        <v/>
      </c>
      <c r="H124" s="138" t="s">
        <v>180</v>
      </c>
      <c r="I124" s="139">
        <v>99.0</v>
      </c>
      <c r="J124" s="140">
        <f>IFNA(VLOOKUP(V124,'Imported Index'!C:D,2,0),1)</f>
        <v>1</v>
      </c>
      <c r="K124" s="83"/>
      <c r="L124" s="83"/>
      <c r="M124" s="59" t="str">
        <f>ifna(IMAGE("https://pokejungle.net/sprites/typeico/"&amp;lower(VLookup(V124,Type!C:E, 2, 0)&amp;".png")),"")</f>
        <v/>
      </c>
      <c r="N124" s="59" t="str">
        <f>ifna(IMAGE("https://pokejungle.net/sprites/typeico/"&amp;lower(VLookup(V124,Type!C:E, 3, 0)&amp;".png")),"")</f>
        <v/>
      </c>
      <c r="O124" s="53"/>
      <c r="P124" s="53"/>
      <c r="Q124" s="59">
        <f>ifna(VLookup(V124, Dex!F:K, 3, 0),"")</f>
        <v>99</v>
      </c>
      <c r="R124" s="59">
        <f>ifna(VLookup(V124, Dex!F:K, 4, 0),"")</f>
        <v>99</v>
      </c>
      <c r="S124" s="59" t="str">
        <f>ifna(VLookup(V124, Dex!F:K, 5, 0),"")</f>
        <v/>
      </c>
      <c r="T124" s="59" t="str">
        <f>ifna(VLookup(V124, Dex!F:K, 6, 0),"")</f>
        <v/>
      </c>
      <c r="U124" s="63" t="str">
        <f>ifna(VLookup(V124, Dex!F:L, 7, 0),"")</f>
        <v/>
      </c>
      <c r="V124" s="53" t="str">
        <f t="shared" si="1"/>
        <v>kingler</v>
      </c>
    </row>
    <row r="125" ht="31.5" customHeight="1">
      <c r="A125" s="130">
        <v>124.0</v>
      </c>
      <c r="B125" s="130">
        <v>1.0</v>
      </c>
      <c r="C125" s="130">
        <v>5.0</v>
      </c>
      <c r="D125" s="130">
        <v>4.0</v>
      </c>
      <c r="E125" s="130">
        <v>1.0</v>
      </c>
      <c r="F125" s="130">
        <v>4.0</v>
      </c>
      <c r="G125" s="131" t="str">
        <f>ifna(VLookup(V125,Shiny!B:C, 2, 0),"")</f>
        <v/>
      </c>
      <c r="H125" s="141" t="s">
        <v>181</v>
      </c>
      <c r="I125" s="142">
        <v>100.0</v>
      </c>
      <c r="J125" s="135">
        <f>IFNA(VLOOKUP(V125,'Imported Index'!C:D,2,0),1)</f>
        <v>1</v>
      </c>
      <c r="K125" s="135"/>
      <c r="L125" s="132" t="s">
        <v>97</v>
      </c>
      <c r="M125" s="136" t="str">
        <f>ifna(IMAGE("https://pokejungle.net/sprites/typeico/"&amp;lower(VLookup(V125,Type!C:E, 2, 0)&amp;".png")),"")</f>
        <v/>
      </c>
      <c r="N125" s="136" t="str">
        <f>ifna(IMAGE("https://pokejungle.net/sprites/typeico/"&amp;lower(VLookup(V125,Type!C:E, 3, 0)&amp;".png")),"")</f>
        <v/>
      </c>
      <c r="O125" s="131"/>
      <c r="P125" s="131"/>
      <c r="Q125" s="136" t="str">
        <f>ifna(VLookup(V125, Dex!F:K, 3, 0),"")</f>
        <v/>
      </c>
      <c r="R125" s="136">
        <f>ifna(VLookup(V125, Dex!F:K, 4, 0),"")</f>
        <v>100</v>
      </c>
      <c r="S125" s="136" t="str">
        <f>ifna(VLookup(V125, Dex!F:K, 5, 0),"")</f>
        <v/>
      </c>
      <c r="T125" s="136" t="str">
        <f>ifna(VLookup(V125, Dex!F:K, 6, 0),"")</f>
        <v>P207</v>
      </c>
      <c r="U125" s="137" t="str">
        <f>ifna(VLookup(V125, Dex!F:L, 7, 0),"")</f>
        <v/>
      </c>
      <c r="V125" s="131" t="str">
        <f t="shared" si="1"/>
        <v>voltorb</v>
      </c>
    </row>
    <row r="126" ht="31.5" customHeight="1">
      <c r="A126" s="85">
        <v>125.0</v>
      </c>
      <c r="B126" s="85">
        <v>1.0</v>
      </c>
      <c r="C126" s="85">
        <v>5.0</v>
      </c>
      <c r="D126" s="85">
        <v>5.0</v>
      </c>
      <c r="E126" s="85">
        <v>1.0</v>
      </c>
      <c r="F126" s="85">
        <v>5.0</v>
      </c>
      <c r="G126" s="53" t="str">
        <f>ifna(VLookup(V126,Shiny!B:C, 2, 0),"")</f>
        <v/>
      </c>
      <c r="H126" s="138" t="s">
        <v>181</v>
      </c>
      <c r="I126" s="139">
        <v>100.0</v>
      </c>
      <c r="J126" s="140">
        <f>IFNA(VLOOKUP(V126,'Imported Index'!C:D,2,0),1)</f>
        <v>1</v>
      </c>
      <c r="K126" s="140"/>
      <c r="L126" s="83" t="s">
        <v>139</v>
      </c>
      <c r="M126" s="59" t="str">
        <f>ifna(IMAGE("https://pokejungle.net/sprites/typeico/"&amp;lower(VLookup(V126,Type!C:E, 2, 0)&amp;".png")),"")</f>
        <v/>
      </c>
      <c r="N126" s="59" t="str">
        <f>ifna(IMAGE("https://pokejungle.net/sprites/typeico/"&amp;lower(VLookup(V126,Type!C:E, 3, 0)&amp;".png")),"")</f>
        <v/>
      </c>
      <c r="O126" s="85">
        <v>-1.0</v>
      </c>
      <c r="P126" s="53"/>
      <c r="Q126" s="59" t="str">
        <f>ifna(VLookup(V126, Dex!F:K, 3, 0),"")</f>
        <v/>
      </c>
      <c r="R126" s="59" t="str">
        <f>ifna(VLookup(V126, Dex!F:K, 4, 0),"")</f>
        <v/>
      </c>
      <c r="S126" s="59">
        <f>ifna(VLookup(V126, Dex!F:K, 5, 0),"")</f>
        <v>192</v>
      </c>
      <c r="T126" s="59" t="str">
        <f>ifna(VLookup(V126, Dex!F:K, 6, 0),"")</f>
        <v>P207</v>
      </c>
      <c r="U126" s="63" t="str">
        <f>ifna(VLookup(V126, Dex!F:L, 7, 0),"")</f>
        <v/>
      </c>
      <c r="V126" s="53" t="str">
        <f t="shared" si="1"/>
        <v>voltorb-1</v>
      </c>
    </row>
    <row r="127" ht="31.5" customHeight="1">
      <c r="A127" s="130">
        <v>126.0</v>
      </c>
      <c r="B127" s="130">
        <v>1.0</v>
      </c>
      <c r="C127" s="130">
        <v>5.0</v>
      </c>
      <c r="D127" s="130">
        <v>6.0</v>
      </c>
      <c r="E127" s="130">
        <v>1.0</v>
      </c>
      <c r="F127" s="130">
        <v>6.0</v>
      </c>
      <c r="G127" s="131" t="str">
        <f>ifna(VLookup(V127,Shiny!B:C, 2, 0),"")</f>
        <v/>
      </c>
      <c r="H127" s="141" t="s">
        <v>182</v>
      </c>
      <c r="I127" s="142">
        <v>101.0</v>
      </c>
      <c r="J127" s="135">
        <f>IFNA(VLOOKUP(V127,'Imported Index'!C:D,2,0),1)</f>
        <v>1</v>
      </c>
      <c r="K127" s="135"/>
      <c r="L127" s="132" t="s">
        <v>97</v>
      </c>
      <c r="M127" s="136" t="str">
        <f>ifna(IMAGE("https://pokejungle.net/sprites/typeico/"&amp;lower(VLookup(V127,Type!C:E, 2, 0)&amp;".png")),"")</f>
        <v/>
      </c>
      <c r="N127" s="136" t="str">
        <f>ifna(IMAGE("https://pokejungle.net/sprites/typeico/"&amp;lower(VLookup(V127,Type!C:E, 3, 0)&amp;".png")),"")</f>
        <v/>
      </c>
      <c r="O127" s="131"/>
      <c r="P127" s="131"/>
      <c r="Q127" s="136" t="str">
        <f>ifna(VLookup(V127, Dex!F:K, 3, 0),"")</f>
        <v/>
      </c>
      <c r="R127" s="136">
        <f>ifna(VLookup(V127, Dex!F:K, 4, 0),"")</f>
        <v>101</v>
      </c>
      <c r="S127" s="136" t="str">
        <f>ifna(VLookup(V127, Dex!F:K, 5, 0),"")</f>
        <v/>
      </c>
      <c r="T127" s="136" t="str">
        <f>ifna(VLookup(V127, Dex!F:K, 6, 0),"")</f>
        <v>P208</v>
      </c>
      <c r="U127" s="137" t="str">
        <f>ifna(VLookup(V127, Dex!F:L, 7, 0),"")</f>
        <v/>
      </c>
      <c r="V127" s="131" t="str">
        <f t="shared" si="1"/>
        <v>electrode</v>
      </c>
    </row>
    <row r="128" ht="31.5" customHeight="1">
      <c r="A128" s="85">
        <v>127.0</v>
      </c>
      <c r="B128" s="85">
        <v>1.0</v>
      </c>
      <c r="C128" s="85">
        <v>5.0</v>
      </c>
      <c r="D128" s="85">
        <v>7.0</v>
      </c>
      <c r="E128" s="85">
        <v>2.0</v>
      </c>
      <c r="F128" s="85">
        <v>1.0</v>
      </c>
      <c r="G128" s="53" t="str">
        <f>ifna(VLookup(V128,Shiny!B:C, 2, 0),"")</f>
        <v/>
      </c>
      <c r="H128" s="138" t="s">
        <v>182</v>
      </c>
      <c r="I128" s="139">
        <v>101.0</v>
      </c>
      <c r="J128" s="140">
        <f>IFNA(VLOOKUP(V128,'Imported Index'!C:D,2,0),1)</f>
        <v>1</v>
      </c>
      <c r="K128" s="140"/>
      <c r="L128" s="83" t="s">
        <v>139</v>
      </c>
      <c r="M128" s="59" t="str">
        <f>ifna(IMAGE("https://pokejungle.net/sprites/typeico/"&amp;lower(VLookup(V128,Type!C:E, 2, 0)&amp;".png")),"")</f>
        <v/>
      </c>
      <c r="N128" s="59" t="str">
        <f>ifna(IMAGE("https://pokejungle.net/sprites/typeico/"&amp;lower(VLookup(V128,Type!C:E, 3, 0)&amp;".png")),"")</f>
        <v/>
      </c>
      <c r="O128" s="85">
        <v>-1.0</v>
      </c>
      <c r="P128" s="53"/>
      <c r="Q128" s="59" t="str">
        <f>ifna(VLookup(V128, Dex!F:K, 3, 0),"")</f>
        <v/>
      </c>
      <c r="R128" s="59" t="str">
        <f>ifna(VLookup(V128, Dex!F:K, 4, 0),"")</f>
        <v/>
      </c>
      <c r="S128" s="59">
        <f>ifna(VLookup(V128, Dex!F:K, 5, 0),"")</f>
        <v>193</v>
      </c>
      <c r="T128" s="59" t="str">
        <f>ifna(VLookup(V128, Dex!F:K, 6, 0),"")</f>
        <v>P208</v>
      </c>
      <c r="U128" s="63" t="str">
        <f>ifna(VLookup(V128, Dex!F:L, 7, 0),"")</f>
        <v/>
      </c>
      <c r="V128" s="53" t="str">
        <f t="shared" si="1"/>
        <v>electrode-1</v>
      </c>
    </row>
    <row r="129" ht="31.5" customHeight="1">
      <c r="A129" s="130">
        <v>128.0</v>
      </c>
      <c r="B129" s="130">
        <v>1.0</v>
      </c>
      <c r="C129" s="130">
        <v>5.0</v>
      </c>
      <c r="D129" s="130">
        <v>8.0</v>
      </c>
      <c r="E129" s="130">
        <v>2.0</v>
      </c>
      <c r="F129" s="130">
        <v>2.0</v>
      </c>
      <c r="G129" s="131" t="str">
        <f>ifna(VLookup(V129,Shiny!B:C, 2, 0),"")</f>
        <v/>
      </c>
      <c r="H129" s="141" t="s">
        <v>183</v>
      </c>
      <c r="I129" s="142">
        <v>102.0</v>
      </c>
      <c r="J129" s="135">
        <f>IFNA(VLOOKUP(V129,'Imported Index'!C:D,2,0),1)</f>
        <v>1</v>
      </c>
      <c r="K129" s="132"/>
      <c r="L129" s="132"/>
      <c r="M129" s="136" t="str">
        <f>ifna(IMAGE("https://pokejungle.net/sprites/typeico/"&amp;lower(VLookup(V129,Type!C:E, 2, 0)&amp;".png")),"")</f>
        <v/>
      </c>
      <c r="N129" s="136" t="str">
        <f>ifna(IMAGE("https://pokejungle.net/sprites/typeico/"&amp;lower(VLookup(V129,Type!C:E, 3, 0)&amp;".png")),"")</f>
        <v/>
      </c>
      <c r="O129" s="131"/>
      <c r="P129" s="131"/>
      <c r="Q129" s="136" t="str">
        <f>ifna(VLookup(V129, Dex!F:K, 3, 0),"")</f>
        <v>A205</v>
      </c>
      <c r="R129" s="136">
        <f>ifna(VLookup(V129, Dex!F:K, 4, 0),"")</f>
        <v>102</v>
      </c>
      <c r="S129" s="136" t="str">
        <f>ifna(VLookup(V129, Dex!F:K, 5, 0),"")</f>
        <v/>
      </c>
      <c r="T129" s="136" t="str">
        <f>ifna(VLookup(V129, Dex!F:K, 6, 0),"")</f>
        <v>B003</v>
      </c>
      <c r="U129" s="137" t="str">
        <f>ifna(VLookup(V129, Dex!F:L, 7, 0),"")</f>
        <v/>
      </c>
      <c r="V129" s="131" t="str">
        <f t="shared" si="1"/>
        <v>exeggcute</v>
      </c>
    </row>
    <row r="130" ht="31.5" customHeight="1">
      <c r="A130" s="85">
        <v>129.0</v>
      </c>
      <c r="B130" s="85">
        <v>1.0</v>
      </c>
      <c r="C130" s="85">
        <v>5.0</v>
      </c>
      <c r="D130" s="85">
        <v>9.0</v>
      </c>
      <c r="E130" s="85">
        <v>2.0</v>
      </c>
      <c r="F130" s="85">
        <v>3.0</v>
      </c>
      <c r="G130" s="53" t="str">
        <f>ifna(VLookup(V130,Shiny!B:C, 2, 0),"")</f>
        <v/>
      </c>
      <c r="H130" s="138" t="s">
        <v>184</v>
      </c>
      <c r="I130" s="139">
        <v>103.0</v>
      </c>
      <c r="J130" s="140">
        <f>IFNA(VLOOKUP(V130,'Imported Index'!C:D,2,0),1)</f>
        <v>1</v>
      </c>
      <c r="K130" s="83"/>
      <c r="L130" s="83" t="s">
        <v>97</v>
      </c>
      <c r="M130" s="59" t="str">
        <f>ifna(IMAGE("https://pokejungle.net/sprites/typeico/"&amp;lower(VLookup(V130,Type!C:E, 2, 0)&amp;".png")),"")</f>
        <v/>
      </c>
      <c r="N130" s="59" t="str">
        <f>ifna(IMAGE("https://pokejungle.net/sprites/typeico/"&amp;lower(VLookup(V130,Type!C:E, 3, 0)&amp;".png")),"")</f>
        <v/>
      </c>
      <c r="O130" s="53"/>
      <c r="P130" s="53"/>
      <c r="Q130" s="59" t="str">
        <f>ifna(VLookup(V130, Dex!F:K, 3, 0),"")</f>
        <v>A206</v>
      </c>
      <c r="R130" s="59">
        <f>ifna(VLookup(V130, Dex!F:K, 4, 0),"")</f>
        <v>103</v>
      </c>
      <c r="S130" s="59" t="str">
        <f>ifna(VLookup(V130, Dex!F:K, 5, 0),"")</f>
        <v/>
      </c>
      <c r="T130" s="59" t="str">
        <f>ifna(VLookup(V130, Dex!F:K, 6, 0),"")</f>
        <v>B004</v>
      </c>
      <c r="U130" s="63" t="str">
        <f>ifna(VLookup(V130, Dex!F:L, 7, 0),"")</f>
        <v/>
      </c>
      <c r="V130" s="53" t="str">
        <f t="shared" si="1"/>
        <v>exeggutor</v>
      </c>
    </row>
    <row r="131" ht="31.5" customHeight="1">
      <c r="A131" s="130">
        <v>130.0</v>
      </c>
      <c r="B131" s="130">
        <v>1.0</v>
      </c>
      <c r="C131" s="130">
        <v>5.0</v>
      </c>
      <c r="D131" s="130">
        <v>10.0</v>
      </c>
      <c r="E131" s="130">
        <v>2.0</v>
      </c>
      <c r="F131" s="130">
        <v>4.0</v>
      </c>
      <c r="G131" s="131" t="str">
        <f>ifna(VLookup(V131,Shiny!B:C, 2, 0),"")</f>
        <v/>
      </c>
      <c r="H131" s="141" t="s">
        <v>184</v>
      </c>
      <c r="I131" s="142">
        <v>103.0</v>
      </c>
      <c r="J131" s="135">
        <f>IFNA(VLOOKUP(V131,'Imported Index'!C:D,2,0),1)</f>
        <v>1</v>
      </c>
      <c r="K131" s="132"/>
      <c r="L131" s="132" t="s">
        <v>98</v>
      </c>
      <c r="M131" s="136" t="str">
        <f>ifna(IMAGE("https://pokejungle.net/sprites/typeico/"&amp;lower(VLookup(V131,Type!C:E, 2, 0)&amp;".png")),"")</f>
        <v/>
      </c>
      <c r="N131" s="136" t="str">
        <f>ifna(IMAGE("https://pokejungle.net/sprites/typeico/"&amp;lower(VLookup(V131,Type!C:E, 3, 0)&amp;".png")),"")</f>
        <v/>
      </c>
      <c r="O131" s="130">
        <v>-1.0</v>
      </c>
      <c r="P131" s="131"/>
      <c r="Q131" s="136" t="str">
        <f>ifna(VLookup(V131, Dex!F:K, 3, 0),"")</f>
        <v>A206</v>
      </c>
      <c r="R131" s="136" t="str">
        <f>ifna(VLookup(V131, Dex!F:K, 4, 0),"")</f>
        <v/>
      </c>
      <c r="S131" s="136" t="str">
        <f>ifna(VLookup(V131, Dex!F:K, 5, 0),"")</f>
        <v/>
      </c>
      <c r="T131" s="136" t="str">
        <f>ifna(VLookup(V131, Dex!F:K, 6, 0),"")</f>
        <v>B004</v>
      </c>
      <c r="U131" s="137" t="str">
        <f>ifna(VLookup(V131, Dex!F:L, 7, 0),"")</f>
        <v/>
      </c>
      <c r="V131" s="131" t="str">
        <f t="shared" si="1"/>
        <v>exeggutor-1</v>
      </c>
    </row>
    <row r="132" ht="31.5" customHeight="1">
      <c r="A132" s="85">
        <v>131.0</v>
      </c>
      <c r="B132" s="85">
        <v>1.0</v>
      </c>
      <c r="C132" s="85">
        <v>5.0</v>
      </c>
      <c r="D132" s="85">
        <v>11.0</v>
      </c>
      <c r="E132" s="85">
        <v>2.0</v>
      </c>
      <c r="F132" s="85">
        <v>5.0</v>
      </c>
      <c r="G132" s="53" t="str">
        <f>ifna(VLookup(V132,Shiny!B:C, 2, 0),"")</f>
        <v/>
      </c>
      <c r="H132" s="138" t="s">
        <v>185</v>
      </c>
      <c r="I132" s="139">
        <v>104.0</v>
      </c>
      <c r="J132" s="140">
        <f>IFNA(VLOOKUP(V132,'Imported Index'!C:D,2,0),1)</f>
        <v>1</v>
      </c>
      <c r="K132" s="83"/>
      <c r="L132" s="83"/>
      <c r="M132" s="59" t="str">
        <f>ifna(IMAGE("https://pokejungle.net/sprites/typeico/"&amp;lower(VLookup(V132,Type!C:E, 2, 0)&amp;".png")),"")</f>
        <v/>
      </c>
      <c r="N132" s="59" t="str">
        <f>ifna(IMAGE("https://pokejungle.net/sprites/typeico/"&amp;lower(VLookup(V132,Type!C:E, 3, 0)&amp;".png")),"")</f>
        <v/>
      </c>
      <c r="O132" s="53"/>
      <c r="P132" s="53"/>
      <c r="Q132" s="59" t="str">
        <f>ifna(VLookup(V132, Dex!F:K, 3, 0),"")</f>
        <v>A170</v>
      </c>
      <c r="R132" s="59">
        <f>ifna(VLookup(V132, Dex!F:K, 4, 0),"")</f>
        <v>104</v>
      </c>
      <c r="S132" s="59" t="str">
        <f>ifna(VLookup(V132, Dex!F:K, 5, 0),"")</f>
        <v/>
      </c>
      <c r="T132" s="59" t="str">
        <f>ifna(VLookup(V132, Dex!F:K, 6, 0),"")</f>
        <v/>
      </c>
      <c r="U132" s="63" t="str">
        <f>ifna(VLookup(V132, Dex!F:L, 7, 0),"")</f>
        <v>H009</v>
      </c>
      <c r="V132" s="53" t="str">
        <f t="shared" si="1"/>
        <v>cubone</v>
      </c>
    </row>
    <row r="133" ht="31.5" customHeight="1">
      <c r="A133" s="130">
        <v>132.0</v>
      </c>
      <c r="B133" s="130">
        <v>1.0</v>
      </c>
      <c r="C133" s="130">
        <v>5.0</v>
      </c>
      <c r="D133" s="130">
        <v>12.0</v>
      </c>
      <c r="E133" s="130">
        <v>2.0</v>
      </c>
      <c r="F133" s="130">
        <v>6.0</v>
      </c>
      <c r="G133" s="131" t="str">
        <f>ifna(VLookup(V133,Shiny!B:C, 2, 0),"")</f>
        <v/>
      </c>
      <c r="H133" s="141" t="s">
        <v>186</v>
      </c>
      <c r="I133" s="142">
        <v>105.0</v>
      </c>
      <c r="J133" s="135">
        <f>IFNA(VLOOKUP(V133,'Imported Index'!C:D,2,0),1)</f>
        <v>1</v>
      </c>
      <c r="K133" s="132"/>
      <c r="L133" s="132" t="s">
        <v>97</v>
      </c>
      <c r="M133" s="136" t="str">
        <f>ifna(IMAGE("https://pokejungle.net/sprites/typeico/"&amp;lower(VLookup(V133,Type!C:E, 2, 0)&amp;".png")),"")</f>
        <v/>
      </c>
      <c r="N133" s="136" t="str">
        <f>ifna(IMAGE("https://pokejungle.net/sprites/typeico/"&amp;lower(VLookup(V133,Type!C:E, 3, 0)&amp;".png")),"")</f>
        <v/>
      </c>
      <c r="O133" s="131"/>
      <c r="P133" s="131"/>
      <c r="Q133" s="136" t="str">
        <f>ifna(VLookup(V133, Dex!F:K, 3, 0),"")</f>
        <v>A171</v>
      </c>
      <c r="R133" s="136">
        <f>ifna(VLookup(V133, Dex!F:K, 4, 0),"")</f>
        <v>105</v>
      </c>
      <c r="S133" s="136" t="str">
        <f>ifna(VLookup(V133, Dex!F:K, 5, 0),"")</f>
        <v/>
      </c>
      <c r="T133" s="136" t="str">
        <f>ifna(VLookup(V133, Dex!F:K, 6, 0),"")</f>
        <v/>
      </c>
      <c r="U133" s="137" t="str">
        <f>ifna(VLookup(V133, Dex!F:L, 7, 0),"")</f>
        <v>H010</v>
      </c>
      <c r="V133" s="131" t="str">
        <f t="shared" si="1"/>
        <v>marowak</v>
      </c>
    </row>
    <row r="134" ht="31.5" customHeight="1">
      <c r="A134" s="85">
        <v>133.0</v>
      </c>
      <c r="B134" s="85">
        <v>1.0</v>
      </c>
      <c r="C134" s="85">
        <v>5.0</v>
      </c>
      <c r="D134" s="85">
        <v>13.0</v>
      </c>
      <c r="E134" s="85">
        <v>3.0</v>
      </c>
      <c r="F134" s="85">
        <v>1.0</v>
      </c>
      <c r="G134" s="53" t="str">
        <f>ifna(VLookup(V134,Shiny!B:C, 2, 0),"")</f>
        <v/>
      </c>
      <c r="H134" s="138" t="s">
        <v>186</v>
      </c>
      <c r="I134" s="139">
        <v>105.0</v>
      </c>
      <c r="J134" s="140">
        <f>IFNA(VLOOKUP(V134,'Imported Index'!C:D,2,0),1)</f>
        <v>1</v>
      </c>
      <c r="K134" s="83"/>
      <c r="L134" s="83" t="s">
        <v>98</v>
      </c>
      <c r="M134" s="59" t="str">
        <f>ifna(IMAGE("https://pokejungle.net/sprites/typeico/"&amp;lower(VLookup(V134,Type!C:E, 2, 0)&amp;".png")),"")</f>
        <v/>
      </c>
      <c r="N134" s="59" t="str">
        <f>ifna(IMAGE("https://pokejungle.net/sprites/typeico/"&amp;lower(VLookup(V134,Type!C:E, 3, 0)&amp;".png")),"")</f>
        <v/>
      </c>
      <c r="O134" s="85">
        <v>-1.0</v>
      </c>
      <c r="P134" s="53"/>
      <c r="Q134" s="59" t="str">
        <f>ifna(VLookup(V134, Dex!F:K, 3, 0),"")</f>
        <v>A171</v>
      </c>
      <c r="R134" s="59" t="str">
        <f>ifna(VLookup(V134, Dex!F:K, 4, 0),"")</f>
        <v/>
      </c>
      <c r="S134" s="59" t="str">
        <f>ifna(VLookup(V134, Dex!F:K, 5, 0),"")</f>
        <v/>
      </c>
      <c r="T134" s="59" t="str">
        <f>ifna(VLookup(V134, Dex!F:K, 6, 0),"")</f>
        <v/>
      </c>
      <c r="U134" s="63" t="str">
        <f>ifna(VLookup(V134, Dex!F:L, 7, 0),"")</f>
        <v>H010</v>
      </c>
      <c r="V134" s="53" t="str">
        <f t="shared" si="1"/>
        <v>marowak-1</v>
      </c>
    </row>
    <row r="135" ht="31.5" customHeight="1">
      <c r="A135" s="130">
        <v>134.0</v>
      </c>
      <c r="B135" s="130">
        <v>1.0</v>
      </c>
      <c r="C135" s="130">
        <v>5.0</v>
      </c>
      <c r="D135" s="130">
        <v>14.0</v>
      </c>
      <c r="E135" s="130">
        <v>3.0</v>
      </c>
      <c r="F135" s="130">
        <v>2.0</v>
      </c>
      <c r="G135" s="131" t="str">
        <f>ifna(VLookup(V135,Shiny!B:C, 2, 0),"")</f>
        <v/>
      </c>
      <c r="H135" s="141" t="s">
        <v>187</v>
      </c>
      <c r="I135" s="142">
        <v>106.0</v>
      </c>
      <c r="J135" s="135">
        <f>IFNA(VLOOKUP(V135,'Imported Index'!C:D,2,0),1)</f>
        <v>1</v>
      </c>
      <c r="K135" s="132"/>
      <c r="L135" s="132"/>
      <c r="M135" s="136" t="str">
        <f>ifna(IMAGE("https://pokejungle.net/sprites/typeico/"&amp;lower(VLookup(V135,Type!C:E, 2, 0)&amp;".png")),"")</f>
        <v/>
      </c>
      <c r="N135" s="136" t="str">
        <f>ifna(IMAGE("https://pokejungle.net/sprites/typeico/"&amp;lower(VLookup(V135,Type!C:E, 3, 0)&amp;".png")),"")</f>
        <v/>
      </c>
      <c r="O135" s="131"/>
      <c r="P135" s="131"/>
      <c r="Q135" s="136">
        <f>ifna(VLookup(V135, Dex!F:K, 3, 0),"")</f>
        <v>108</v>
      </c>
      <c r="R135" s="136">
        <f>ifna(VLookup(V135, Dex!F:K, 4, 0),"")</f>
        <v>106</v>
      </c>
      <c r="S135" s="136" t="str">
        <f>ifna(VLookup(V135, Dex!F:K, 5, 0),"")</f>
        <v/>
      </c>
      <c r="T135" s="136" t="str">
        <f>ifna(VLookup(V135, Dex!F:K, 6, 0),"")</f>
        <v>B093</v>
      </c>
      <c r="U135" s="137" t="str">
        <f>ifna(VLookup(V135, Dex!F:L, 7, 0),"")</f>
        <v/>
      </c>
      <c r="V135" s="131" t="str">
        <f t="shared" si="1"/>
        <v>hitmonlee</v>
      </c>
    </row>
    <row r="136" ht="31.5" customHeight="1">
      <c r="A136" s="85">
        <v>135.0</v>
      </c>
      <c r="B136" s="85">
        <v>1.0</v>
      </c>
      <c r="C136" s="85">
        <v>5.0</v>
      </c>
      <c r="D136" s="85">
        <v>15.0</v>
      </c>
      <c r="E136" s="85">
        <v>3.0</v>
      </c>
      <c r="F136" s="85">
        <v>3.0</v>
      </c>
      <c r="G136" s="53" t="str">
        <f>ifna(VLookup(V136,Shiny!B:C, 2, 0),"")</f>
        <v/>
      </c>
      <c r="H136" s="138" t="s">
        <v>188</v>
      </c>
      <c r="I136" s="139">
        <v>107.0</v>
      </c>
      <c r="J136" s="140">
        <f>IFNA(VLOOKUP(V136,'Imported Index'!C:D,2,0),1)</f>
        <v>1</v>
      </c>
      <c r="K136" s="83"/>
      <c r="L136" s="83"/>
      <c r="M136" s="59" t="str">
        <f>ifna(IMAGE("https://pokejungle.net/sprites/typeico/"&amp;lower(VLookup(V136,Type!C:E, 2, 0)&amp;".png")),"")</f>
        <v/>
      </c>
      <c r="N136" s="59" t="str">
        <f>ifna(IMAGE("https://pokejungle.net/sprites/typeico/"&amp;lower(VLookup(V136,Type!C:E, 3, 0)&amp;".png")),"")</f>
        <v/>
      </c>
      <c r="O136" s="53"/>
      <c r="P136" s="53"/>
      <c r="Q136" s="59">
        <f>ifna(VLookup(V136, Dex!F:K, 3, 0),"")</f>
        <v>109</v>
      </c>
      <c r="R136" s="59">
        <f>ifna(VLookup(V136, Dex!F:K, 4, 0),"")</f>
        <v>107</v>
      </c>
      <c r="S136" s="59" t="str">
        <f>ifna(VLookup(V136, Dex!F:K, 5, 0),"")</f>
        <v/>
      </c>
      <c r="T136" s="59" t="str">
        <f>ifna(VLookup(V136, Dex!F:K, 6, 0),"")</f>
        <v>B094</v>
      </c>
      <c r="U136" s="63" t="str">
        <f>ifna(VLookup(V136, Dex!F:L, 7, 0),"")</f>
        <v/>
      </c>
      <c r="V136" s="53" t="str">
        <f t="shared" si="1"/>
        <v>hitmonchan</v>
      </c>
    </row>
    <row r="137" ht="31.5" customHeight="1">
      <c r="A137" s="130">
        <v>136.0</v>
      </c>
      <c r="B137" s="130">
        <v>1.0</v>
      </c>
      <c r="C137" s="130">
        <v>5.0</v>
      </c>
      <c r="D137" s="130">
        <v>16.0</v>
      </c>
      <c r="E137" s="130">
        <v>3.0</v>
      </c>
      <c r="F137" s="130">
        <v>4.0</v>
      </c>
      <c r="G137" s="131" t="str">
        <f>ifna(VLookup(V137,Shiny!B:C, 2, 0),"")</f>
        <v/>
      </c>
      <c r="H137" s="141" t="s">
        <v>189</v>
      </c>
      <c r="I137" s="142">
        <v>108.0</v>
      </c>
      <c r="J137" s="135">
        <f>IFNA(VLOOKUP(V137,'Imported Index'!C:D,2,0),1)</f>
        <v>1</v>
      </c>
      <c r="K137" s="132"/>
      <c r="L137" s="132"/>
      <c r="M137" s="136" t="str">
        <f>ifna(IMAGE("https://pokejungle.net/sprites/typeico/"&amp;lower(VLookup(V137,Type!C:E, 2, 0)&amp;".png")),"")</f>
        <v/>
      </c>
      <c r="N137" s="136" t="str">
        <f>ifna(IMAGE("https://pokejungle.net/sprites/typeico/"&amp;lower(VLookup(V137,Type!C:E, 3, 0)&amp;".png")),"")</f>
        <v/>
      </c>
      <c r="O137" s="131"/>
      <c r="P137" s="131"/>
      <c r="Q137" s="136" t="str">
        <f>ifna(VLookup(V137, Dex!F:K, 3, 0),"")</f>
        <v>A054</v>
      </c>
      <c r="R137" s="136">
        <f>ifna(VLookup(V137, Dex!F:K, 4, 0),"")</f>
        <v>108</v>
      </c>
      <c r="S137" s="136">
        <f>ifna(VLookup(V137, Dex!F:K, 5, 0),"")</f>
        <v>125</v>
      </c>
      <c r="T137" s="136" t="str">
        <f>ifna(VLookup(V137, Dex!F:K, 6, 0),"")</f>
        <v/>
      </c>
      <c r="U137" s="137" t="str">
        <f>ifna(VLookup(V137, Dex!F:L, 7, 0),"")</f>
        <v/>
      </c>
      <c r="V137" s="131" t="str">
        <f t="shared" si="1"/>
        <v>lickitung</v>
      </c>
    </row>
    <row r="138" ht="31.5" customHeight="1">
      <c r="A138" s="85">
        <v>137.0</v>
      </c>
      <c r="B138" s="85">
        <v>1.0</v>
      </c>
      <c r="C138" s="85">
        <v>5.0</v>
      </c>
      <c r="D138" s="85">
        <v>17.0</v>
      </c>
      <c r="E138" s="85">
        <v>3.0</v>
      </c>
      <c r="F138" s="85">
        <v>5.0</v>
      </c>
      <c r="G138" s="53" t="str">
        <f>ifna(VLookup(V138,Shiny!B:C, 2, 0),"")</f>
        <v/>
      </c>
      <c r="H138" s="138" t="s">
        <v>190</v>
      </c>
      <c r="I138" s="139">
        <v>109.0</v>
      </c>
      <c r="J138" s="140">
        <f>IFNA(VLOOKUP(V138,'Imported Index'!C:D,2,0),1)</f>
        <v>1</v>
      </c>
      <c r="K138" s="140"/>
      <c r="L138" s="83"/>
      <c r="M138" s="59" t="str">
        <f>ifna(IMAGE("https://pokejungle.net/sprites/typeico/"&amp;lower(VLookup(V138,Type!C:E, 2, 0)&amp;".png")),"")</f>
        <v/>
      </c>
      <c r="N138" s="59" t="str">
        <f>ifna(IMAGE("https://pokejungle.net/sprites/typeico/"&amp;lower(VLookup(V138,Type!C:E, 3, 0)&amp;".png")),"")</f>
        <v/>
      </c>
      <c r="O138" s="53"/>
      <c r="P138" s="53"/>
      <c r="Q138" s="59">
        <f>ifna(VLookup(V138, Dex!F:K, 3, 0),"")</f>
        <v>250</v>
      </c>
      <c r="R138" s="59">
        <f>ifna(VLookup(V138, Dex!F:K, 4, 0),"")</f>
        <v>109</v>
      </c>
      <c r="S138" s="59" t="str">
        <f>ifna(VLookup(V138, Dex!F:K, 5, 0),"")</f>
        <v/>
      </c>
      <c r="T138" s="59" t="str">
        <f>ifna(VLookup(V138, Dex!F:K, 6, 0),"")</f>
        <v>K135</v>
      </c>
      <c r="U138" s="63" t="str">
        <f>ifna(VLookup(V138, Dex!F:L, 7, 0),"")</f>
        <v/>
      </c>
      <c r="V138" s="53" t="str">
        <f t="shared" si="1"/>
        <v>koffing</v>
      </c>
    </row>
    <row r="139" ht="31.5" customHeight="1">
      <c r="A139" s="130">
        <v>138.0</v>
      </c>
      <c r="B139" s="130">
        <v>1.0</v>
      </c>
      <c r="C139" s="130">
        <v>5.0</v>
      </c>
      <c r="D139" s="130">
        <v>18.0</v>
      </c>
      <c r="E139" s="130">
        <v>3.0</v>
      </c>
      <c r="F139" s="130">
        <v>6.0</v>
      </c>
      <c r="G139" s="131" t="str">
        <f>ifna(VLookup(V139,Shiny!B:C, 2, 0),"")</f>
        <v/>
      </c>
      <c r="H139" s="141" t="s">
        <v>191</v>
      </c>
      <c r="I139" s="142">
        <v>110.0</v>
      </c>
      <c r="J139" s="135">
        <f>IFNA(VLOOKUP(V139,'Imported Index'!C:D,2,0),1)</f>
        <v>1</v>
      </c>
      <c r="K139" s="132"/>
      <c r="L139" s="132" t="s">
        <v>97</v>
      </c>
      <c r="M139" s="136" t="str">
        <f>ifna(IMAGE("https://pokejungle.net/sprites/typeico/"&amp;lower(VLookup(V139,Type!C:E, 2, 0)&amp;".png")),"")</f>
        <v/>
      </c>
      <c r="N139" s="136" t="str">
        <f>ifna(IMAGE("https://pokejungle.net/sprites/typeico/"&amp;lower(VLookup(V139,Type!C:E, 3, 0)&amp;".png")),"")</f>
        <v/>
      </c>
      <c r="O139" s="131"/>
      <c r="P139" s="131"/>
      <c r="Q139" s="136">
        <f>ifna(VLookup(V139, Dex!F:K, 3, 0),"")</f>
        <v>251</v>
      </c>
      <c r="R139" s="136">
        <f>ifna(VLookup(V139, Dex!F:K, 4, 0),"")</f>
        <v>110</v>
      </c>
      <c r="S139" s="136" t="str">
        <f>ifna(VLookup(V139, Dex!F:K, 5, 0),"")</f>
        <v/>
      </c>
      <c r="T139" s="136" t="str">
        <f>ifna(VLookup(V139, Dex!F:K, 6, 0),"")</f>
        <v>K136</v>
      </c>
      <c r="U139" s="137" t="str">
        <f>ifna(VLookup(V139, Dex!F:L, 7, 0),"")</f>
        <v/>
      </c>
      <c r="V139" s="131" t="str">
        <f t="shared" si="1"/>
        <v>weezing</v>
      </c>
    </row>
    <row r="140" ht="31.5" customHeight="1">
      <c r="A140" s="85">
        <v>139.0</v>
      </c>
      <c r="B140" s="85">
        <v>1.0</v>
      </c>
      <c r="C140" s="85">
        <v>5.0</v>
      </c>
      <c r="D140" s="85">
        <v>19.0</v>
      </c>
      <c r="E140" s="85">
        <v>4.0</v>
      </c>
      <c r="F140" s="85">
        <v>1.0</v>
      </c>
      <c r="G140" s="53" t="str">
        <f>ifna(VLookup(V140,Shiny!B:C, 2, 0),"")</f>
        <v/>
      </c>
      <c r="H140" s="138" t="s">
        <v>191</v>
      </c>
      <c r="I140" s="139">
        <v>110.0</v>
      </c>
      <c r="J140" s="140">
        <f>IFNA(VLOOKUP(V140,'Imported Index'!C:D,2,0),1)</f>
        <v>1</v>
      </c>
      <c r="K140" s="83"/>
      <c r="L140" s="83" t="s">
        <v>132</v>
      </c>
      <c r="M140" s="59" t="str">
        <f>ifna(IMAGE("https://pokejungle.net/sprites/typeico/"&amp;lower(VLookup(V140,Type!C:E, 2, 0)&amp;".png")),"")</f>
        <v/>
      </c>
      <c r="N140" s="59" t="str">
        <f>ifna(IMAGE("https://pokejungle.net/sprites/typeico/"&amp;lower(VLookup(V140,Type!C:E, 3, 0)&amp;".png")),"")</f>
        <v/>
      </c>
      <c r="O140" s="85">
        <v>-1.0</v>
      </c>
      <c r="P140" s="53"/>
      <c r="Q140" s="59">
        <f>ifna(VLookup(V140, Dex!F:K, 3, 0),"")</f>
        <v>251</v>
      </c>
      <c r="R140" s="59" t="str">
        <f>ifna(VLookup(V140, Dex!F:K, 4, 0),"")</f>
        <v/>
      </c>
      <c r="S140" s="59" t="str">
        <f>ifna(VLookup(V140, Dex!F:K, 5, 0),"")</f>
        <v/>
      </c>
      <c r="T140" s="59" t="str">
        <f>ifna(VLookup(V140, Dex!F:K, 6, 0),"")</f>
        <v>K136</v>
      </c>
      <c r="U140" s="63" t="str">
        <f>ifna(VLookup(V140, Dex!F:L, 7, 0),"")</f>
        <v/>
      </c>
      <c r="V140" s="53" t="str">
        <f t="shared" si="1"/>
        <v>weezing-1</v>
      </c>
    </row>
    <row r="141" ht="31.5" customHeight="1">
      <c r="A141" s="130">
        <v>140.0</v>
      </c>
      <c r="B141" s="130">
        <v>1.0</v>
      </c>
      <c r="C141" s="130">
        <v>5.0</v>
      </c>
      <c r="D141" s="130">
        <v>20.0</v>
      </c>
      <c r="E141" s="130">
        <v>4.0</v>
      </c>
      <c r="F141" s="130">
        <v>2.0</v>
      </c>
      <c r="G141" s="131" t="str">
        <f>ifna(VLookup(V141,Shiny!B:C, 2, 0),"")</f>
        <v/>
      </c>
      <c r="H141" s="141" t="s">
        <v>192</v>
      </c>
      <c r="I141" s="142">
        <v>111.0</v>
      </c>
      <c r="J141" s="135">
        <f>IFNA(VLOOKUP(V141,'Imported Index'!C:D,2,0),1)</f>
        <v>1</v>
      </c>
      <c r="K141" s="132"/>
      <c r="L141" s="132"/>
      <c r="M141" s="136" t="str">
        <f>ifna(IMAGE("https://pokejungle.net/sprites/typeico/"&amp;lower(VLookup(V141,Type!C:E, 2, 0)&amp;".png")),"")</f>
        <v/>
      </c>
      <c r="N141" s="136" t="str">
        <f>ifna(IMAGE("https://pokejungle.net/sprites/typeico/"&amp;lower(VLookup(V141,Type!C:E, 3, 0)&amp;".png")),"")</f>
        <v/>
      </c>
      <c r="O141" s="131"/>
      <c r="P141" s="131"/>
      <c r="Q141" s="136">
        <f>ifna(VLookup(V141, Dex!F:K, 3, 0),"")</f>
        <v>264</v>
      </c>
      <c r="R141" s="136">
        <f>ifna(VLookup(V141, Dex!F:K, 4, 0),"")</f>
        <v>111</v>
      </c>
      <c r="S141" s="136">
        <f>ifna(VLookup(V141, Dex!F:K, 5, 0),"")</f>
        <v>120</v>
      </c>
      <c r="T141" s="136" t="str">
        <f>ifna(VLookup(V141, Dex!F:K, 6, 0),"")</f>
        <v>B005</v>
      </c>
      <c r="U141" s="137" t="str">
        <f>ifna(VLookup(V141, Dex!F:L, 7, 0),"")</f>
        <v/>
      </c>
      <c r="V141" s="131" t="str">
        <f t="shared" si="1"/>
        <v>rhyhorn</v>
      </c>
    </row>
    <row r="142" ht="31.5" customHeight="1">
      <c r="A142" s="85">
        <v>141.0</v>
      </c>
      <c r="B142" s="85">
        <v>1.0</v>
      </c>
      <c r="C142" s="85">
        <v>5.0</v>
      </c>
      <c r="D142" s="85">
        <v>21.0</v>
      </c>
      <c r="E142" s="85">
        <v>4.0</v>
      </c>
      <c r="F142" s="85">
        <v>3.0</v>
      </c>
      <c r="G142" s="53" t="str">
        <f>ifna(VLookup(V142,Shiny!B:C, 2, 0),"")</f>
        <v/>
      </c>
      <c r="H142" s="138" t="s">
        <v>193</v>
      </c>
      <c r="I142" s="139">
        <v>112.0</v>
      </c>
      <c r="J142" s="140">
        <f>IFNA(VLOOKUP(V142,'Imported Index'!C:D,2,0),1)</f>
        <v>1</v>
      </c>
      <c r="K142" s="83"/>
      <c r="L142" s="83"/>
      <c r="M142" s="59" t="str">
        <f>ifna(IMAGE("https://pokejungle.net/sprites/typeico/"&amp;lower(VLookup(V142,Type!C:E, 2, 0)&amp;".png")),"")</f>
        <v/>
      </c>
      <c r="N142" s="59" t="str">
        <f>ifna(IMAGE("https://pokejungle.net/sprites/typeico/"&amp;lower(VLookup(V142,Type!C:E, 3, 0)&amp;".png")),"")</f>
        <v/>
      </c>
      <c r="O142" s="53"/>
      <c r="P142" s="53"/>
      <c r="Q142" s="59">
        <f>ifna(VLookup(V142, Dex!F:K, 3, 0),"")</f>
        <v>265</v>
      </c>
      <c r="R142" s="59">
        <f>ifna(VLookup(V142, Dex!F:K, 4, 0),"")</f>
        <v>112</v>
      </c>
      <c r="S142" s="59">
        <f>ifna(VLookup(V142, Dex!F:K, 5, 0),"")</f>
        <v>121</v>
      </c>
      <c r="T142" s="59" t="str">
        <f>ifna(VLookup(V142, Dex!F:K, 6, 0),"")</f>
        <v>B006</v>
      </c>
      <c r="U142" s="63" t="str">
        <f>ifna(VLookup(V142, Dex!F:L, 7, 0),"")</f>
        <v/>
      </c>
      <c r="V142" s="53" t="str">
        <f t="shared" si="1"/>
        <v>rhydon</v>
      </c>
    </row>
    <row r="143" ht="31.5" customHeight="1">
      <c r="A143" s="130">
        <v>142.0</v>
      </c>
      <c r="B143" s="130">
        <v>1.0</v>
      </c>
      <c r="C143" s="130">
        <v>5.0</v>
      </c>
      <c r="D143" s="130">
        <v>22.0</v>
      </c>
      <c r="E143" s="130">
        <v>4.0</v>
      </c>
      <c r="F143" s="130">
        <v>4.0</v>
      </c>
      <c r="G143" s="131" t="str">
        <f>ifna(VLookup(V143,Shiny!B:C, 2, 0),"")</f>
        <v/>
      </c>
      <c r="H143" s="141" t="s">
        <v>194</v>
      </c>
      <c r="I143" s="142">
        <v>113.0</v>
      </c>
      <c r="J143" s="135">
        <f>IFNA(VLOOKUP(V143,'Imported Index'!C:D,2,0),1)</f>
        <v>1</v>
      </c>
      <c r="K143" s="135"/>
      <c r="L143" s="132"/>
      <c r="M143" s="136" t="str">
        <f>ifna(IMAGE("https://pokejungle.net/sprites/typeico/"&amp;lower(VLookup(V143,Type!C:E, 2, 0)&amp;".png")),"")</f>
        <v/>
      </c>
      <c r="N143" s="136" t="str">
        <f>ifna(IMAGE("https://pokejungle.net/sprites/typeico/"&amp;lower(VLookup(V143,Type!C:E, 3, 0)&amp;".png")),"")</f>
        <v/>
      </c>
      <c r="O143" s="131"/>
      <c r="P143" s="131"/>
      <c r="Q143" s="136" t="str">
        <f>ifna(VLookup(V143, Dex!F:K, 3, 0),"")</f>
        <v>A007</v>
      </c>
      <c r="R143" s="136">
        <f>ifna(VLookup(V143, Dex!F:K, 4, 0),"")</f>
        <v>113</v>
      </c>
      <c r="S143" s="136">
        <f>ifna(VLookup(V143, Dex!F:K, 5, 0),"")</f>
        <v>87</v>
      </c>
      <c r="T143" s="136" t="str">
        <f>ifna(VLookup(V143, Dex!F:K, 6, 0),"")</f>
        <v>P044</v>
      </c>
      <c r="U143" s="137" t="str">
        <f>ifna(VLookup(V143, Dex!F:L, 7, 0),"")</f>
        <v/>
      </c>
      <c r="V143" s="131" t="str">
        <f t="shared" si="1"/>
        <v>chansey</v>
      </c>
    </row>
    <row r="144" ht="31.5" customHeight="1">
      <c r="A144" s="85">
        <v>143.0</v>
      </c>
      <c r="B144" s="85">
        <v>1.0</v>
      </c>
      <c r="C144" s="85">
        <v>5.0</v>
      </c>
      <c r="D144" s="85">
        <v>23.0</v>
      </c>
      <c r="E144" s="85">
        <v>4.0</v>
      </c>
      <c r="F144" s="85">
        <v>5.0</v>
      </c>
      <c r="G144" s="53" t="str">
        <f>ifna(VLookup(V144,Shiny!B:C, 2, 0),"")</f>
        <v/>
      </c>
      <c r="H144" s="138" t="s">
        <v>195</v>
      </c>
      <c r="I144" s="139">
        <v>114.0</v>
      </c>
      <c r="J144" s="140">
        <f>IFNA(VLOOKUP(V144,'Imported Index'!C:D,2,0),1)</f>
        <v>1</v>
      </c>
      <c r="K144" s="83"/>
      <c r="L144" s="83"/>
      <c r="M144" s="59" t="str">
        <f>ifna(IMAGE("https://pokejungle.net/sprites/typeico/"&amp;lower(VLookup(V144,Type!C:E, 2, 0)&amp;".png")),"")</f>
        <v/>
      </c>
      <c r="N144" s="59" t="str">
        <f>ifna(IMAGE("https://pokejungle.net/sprites/typeico/"&amp;lower(VLookup(V144,Type!C:E, 3, 0)&amp;".png")),"")</f>
        <v/>
      </c>
      <c r="O144" s="53"/>
      <c r="P144" s="53"/>
      <c r="Q144" s="59" t="str">
        <f>ifna(VLookup(V144, Dex!F:K, 3, 0),"")</f>
        <v>A080</v>
      </c>
      <c r="R144" s="59">
        <f>ifna(VLookup(V144, Dex!F:K, 4, 0),"")</f>
        <v>114</v>
      </c>
      <c r="S144" s="59">
        <f>ifna(VLookup(V144, Dex!F:K, 5, 0),"")</f>
        <v>95</v>
      </c>
      <c r="T144" s="59" t="str">
        <f>ifna(VLookup(V144, Dex!F:K, 6, 0),"")</f>
        <v/>
      </c>
      <c r="U144" s="63" t="str">
        <f>ifna(VLookup(V144, Dex!F:L, 7, 0),"")</f>
        <v/>
      </c>
      <c r="V144" s="53" t="str">
        <f t="shared" si="1"/>
        <v>tangela</v>
      </c>
    </row>
    <row r="145" ht="31.5" customHeight="1">
      <c r="A145" s="130">
        <v>144.0</v>
      </c>
      <c r="B145" s="130">
        <v>1.0</v>
      </c>
      <c r="C145" s="130">
        <v>5.0</v>
      </c>
      <c r="D145" s="130">
        <v>24.0</v>
      </c>
      <c r="E145" s="130">
        <v>4.0</v>
      </c>
      <c r="F145" s="130">
        <v>6.0</v>
      </c>
      <c r="G145" s="131" t="str">
        <f>ifna(VLookup(V145,Shiny!B:C, 2, 0),"")</f>
        <v/>
      </c>
      <c r="H145" s="141" t="s">
        <v>196</v>
      </c>
      <c r="I145" s="142">
        <v>115.0</v>
      </c>
      <c r="J145" s="135">
        <f>IFNA(VLOOKUP(V145,'Imported Index'!C:D,2,0),1)</f>
        <v>1</v>
      </c>
      <c r="K145" s="132"/>
      <c r="L145" s="132"/>
      <c r="M145" s="136" t="str">
        <f>ifna(IMAGE("https://pokejungle.net/sprites/typeico/"&amp;lower(VLookup(V145,Type!C:E, 2, 0)&amp;".png")),"")</f>
        <v/>
      </c>
      <c r="N145" s="136" t="str">
        <f>ifna(IMAGE("https://pokejungle.net/sprites/typeico/"&amp;lower(VLookup(V145,Type!C:E, 3, 0)&amp;".png")),"")</f>
        <v/>
      </c>
      <c r="O145" s="131"/>
      <c r="P145" s="131"/>
      <c r="Q145" s="136" t="str">
        <f>ifna(VLookup(V145, Dex!F:K, 3, 0),"")</f>
        <v>A172</v>
      </c>
      <c r="R145" s="136">
        <f>ifna(VLookup(V145, Dex!F:K, 4, 0),"")</f>
        <v>115</v>
      </c>
      <c r="S145" s="136" t="str">
        <f>ifna(VLookup(V145, Dex!F:K, 5, 0),"")</f>
        <v/>
      </c>
      <c r="T145" s="136" t="str">
        <f>ifna(VLookup(V145, Dex!F:K, 6, 0),"")</f>
        <v/>
      </c>
      <c r="U145" s="137">
        <f>ifna(VLookup(V145, Dex!F:L, 7, 0),"")</f>
        <v>223</v>
      </c>
      <c r="V145" s="131" t="str">
        <f t="shared" si="1"/>
        <v>kangaskhan</v>
      </c>
    </row>
    <row r="146" ht="31.5" customHeight="1">
      <c r="A146" s="85">
        <v>145.0</v>
      </c>
      <c r="B146" s="85">
        <v>1.0</v>
      </c>
      <c r="C146" s="85">
        <v>5.0</v>
      </c>
      <c r="D146" s="85">
        <v>25.0</v>
      </c>
      <c r="E146" s="85">
        <v>5.0</v>
      </c>
      <c r="F146" s="85">
        <v>1.0</v>
      </c>
      <c r="G146" s="53" t="str">
        <f>ifna(VLookup(V146,Shiny!B:C, 2, 0),"")</f>
        <v/>
      </c>
      <c r="H146" s="138" t="s">
        <v>197</v>
      </c>
      <c r="I146" s="139">
        <v>116.0</v>
      </c>
      <c r="J146" s="140">
        <f>IFNA(VLOOKUP(V146,'Imported Index'!C:D,2,0),1)</f>
        <v>1</v>
      </c>
      <c r="K146" s="83"/>
      <c r="L146" s="83"/>
      <c r="M146" s="59" t="str">
        <f>ifna(IMAGE("https://pokejungle.net/sprites/typeico/"&amp;lower(VLookup(V146,Type!C:E, 2, 0)&amp;".png")),"")</f>
        <v/>
      </c>
      <c r="N146" s="59" t="str">
        <f>ifna(IMAGE("https://pokejungle.net/sprites/typeico/"&amp;lower(VLookup(V146,Type!C:E, 3, 0)&amp;".png")),"")</f>
        <v/>
      </c>
      <c r="O146" s="53"/>
      <c r="P146" s="53"/>
      <c r="Q146" s="59" t="str">
        <f>ifna(VLookup(V146, Dex!F:K, 3, 0),"")</f>
        <v>A198</v>
      </c>
      <c r="R146" s="59">
        <f>ifna(VLookup(V146, Dex!F:K, 4, 0),"")</f>
        <v>116</v>
      </c>
      <c r="S146" s="59" t="str">
        <f>ifna(VLookup(V146, Dex!F:K, 5, 0),"")</f>
        <v/>
      </c>
      <c r="T146" s="59" t="str">
        <f>ifna(VLookup(V146, Dex!F:K, 6, 0),"")</f>
        <v>B052</v>
      </c>
      <c r="U146" s="63" t="str">
        <f>ifna(VLookup(V146, Dex!F:L, 7, 0),"")</f>
        <v/>
      </c>
      <c r="V146" s="53" t="str">
        <f t="shared" si="1"/>
        <v>horsea</v>
      </c>
    </row>
    <row r="147" ht="31.5" customHeight="1">
      <c r="A147" s="130">
        <v>146.0</v>
      </c>
      <c r="B147" s="130">
        <v>1.0</v>
      </c>
      <c r="C147" s="130">
        <v>5.0</v>
      </c>
      <c r="D147" s="130">
        <v>26.0</v>
      </c>
      <c r="E147" s="130">
        <v>5.0</v>
      </c>
      <c r="F147" s="130">
        <v>2.0</v>
      </c>
      <c r="G147" s="131" t="str">
        <f>ifna(VLookup(V147,Shiny!B:C, 2, 0),"")</f>
        <v/>
      </c>
      <c r="H147" s="141" t="s">
        <v>198</v>
      </c>
      <c r="I147" s="142">
        <v>117.0</v>
      </c>
      <c r="J147" s="135">
        <f>IFNA(VLOOKUP(V147,'Imported Index'!C:D,2,0),1)</f>
        <v>1</v>
      </c>
      <c r="K147" s="132"/>
      <c r="L147" s="132"/>
      <c r="M147" s="136" t="str">
        <f>ifna(IMAGE("https://pokejungle.net/sprites/typeico/"&amp;lower(VLookup(V147,Type!C:E, 2, 0)&amp;".png")),"")</f>
        <v/>
      </c>
      <c r="N147" s="136" t="str">
        <f>ifna(IMAGE("https://pokejungle.net/sprites/typeico/"&amp;lower(VLookup(V147,Type!C:E, 3, 0)&amp;".png")),"")</f>
        <v/>
      </c>
      <c r="O147" s="131"/>
      <c r="P147" s="131"/>
      <c r="Q147" s="136" t="str">
        <f>ifna(VLookup(V147, Dex!F:K, 3, 0),"")</f>
        <v>A199</v>
      </c>
      <c r="R147" s="136">
        <f>ifna(VLookup(V147, Dex!F:K, 4, 0),"")</f>
        <v>117</v>
      </c>
      <c r="S147" s="136" t="str">
        <f>ifna(VLookup(V147, Dex!F:K, 5, 0),"")</f>
        <v/>
      </c>
      <c r="T147" s="136" t="str">
        <f>ifna(VLookup(V147, Dex!F:K, 6, 0),"")</f>
        <v>B053</v>
      </c>
      <c r="U147" s="137" t="str">
        <f>ifna(VLookup(V147, Dex!F:L, 7, 0),"")</f>
        <v/>
      </c>
      <c r="V147" s="131" t="str">
        <f t="shared" si="1"/>
        <v>seadra</v>
      </c>
    </row>
    <row r="148" ht="31.5" customHeight="1">
      <c r="A148" s="85">
        <v>147.0</v>
      </c>
      <c r="B148" s="85">
        <v>1.0</v>
      </c>
      <c r="C148" s="85">
        <v>5.0</v>
      </c>
      <c r="D148" s="85">
        <v>27.0</v>
      </c>
      <c r="E148" s="85">
        <v>5.0</v>
      </c>
      <c r="F148" s="85">
        <v>3.0</v>
      </c>
      <c r="G148" s="53" t="str">
        <f>ifna(VLookup(V148,Shiny!B:C, 2, 0),"")</f>
        <v/>
      </c>
      <c r="H148" s="138" t="s">
        <v>199</v>
      </c>
      <c r="I148" s="139">
        <v>118.0</v>
      </c>
      <c r="J148" s="140">
        <f>IFNA(VLOOKUP(V148,'Imported Index'!C:D,2,0),1)</f>
        <v>1</v>
      </c>
      <c r="K148" s="83"/>
      <c r="L148" s="83"/>
      <c r="M148" s="59" t="str">
        <f>ifna(IMAGE("https://pokejungle.net/sprites/typeico/"&amp;lower(VLookup(V148,Type!C:E, 2, 0)&amp;".png")),"")</f>
        <v/>
      </c>
      <c r="N148" s="59" t="str">
        <f>ifna(IMAGE("https://pokejungle.net/sprites/typeico/"&amp;lower(VLookup(V148,Type!C:E, 3, 0)&amp;".png")),"")</f>
        <v/>
      </c>
      <c r="O148" s="53"/>
      <c r="P148" s="53"/>
      <c r="Q148" s="59">
        <f>ifna(VLookup(V148, Dex!F:K, 3, 0),"")</f>
        <v>146</v>
      </c>
      <c r="R148" s="59">
        <f>ifna(VLookup(V148, Dex!F:K, 4, 0),"")</f>
        <v>118</v>
      </c>
      <c r="S148" s="59" t="str">
        <f>ifna(VLookup(V148, Dex!F:K, 5, 0),"")</f>
        <v/>
      </c>
      <c r="T148" s="59" t="str">
        <f>ifna(VLookup(V148, Dex!F:K, 6, 0),"")</f>
        <v/>
      </c>
      <c r="U148" s="63" t="str">
        <f>ifna(VLookup(V148, Dex!F:L, 7, 0),"")</f>
        <v/>
      </c>
      <c r="V148" s="53" t="str">
        <f t="shared" si="1"/>
        <v>goldeen</v>
      </c>
    </row>
    <row r="149" ht="31.5" customHeight="1">
      <c r="A149" s="130">
        <v>148.0</v>
      </c>
      <c r="B149" s="130">
        <v>1.0</v>
      </c>
      <c r="C149" s="130">
        <v>5.0</v>
      </c>
      <c r="D149" s="130">
        <v>28.0</v>
      </c>
      <c r="E149" s="130">
        <v>5.0</v>
      </c>
      <c r="F149" s="130">
        <v>4.0</v>
      </c>
      <c r="G149" s="131" t="str">
        <f>ifna(VLookup(V149,Shiny!B:C, 2, 0),"")</f>
        <v/>
      </c>
      <c r="H149" s="141" t="s">
        <v>200</v>
      </c>
      <c r="I149" s="142">
        <v>119.0</v>
      </c>
      <c r="J149" s="135">
        <f>IFNA(VLOOKUP(V149,'Imported Index'!C:D,2,0),1)</f>
        <v>1</v>
      </c>
      <c r="K149" s="132"/>
      <c r="L149" s="132"/>
      <c r="M149" s="136" t="str">
        <f>ifna(IMAGE("https://pokejungle.net/sprites/typeico/"&amp;lower(VLookup(V149,Type!C:E, 2, 0)&amp;".png")),"")</f>
        <v/>
      </c>
      <c r="N149" s="136" t="str">
        <f>ifna(IMAGE("https://pokejungle.net/sprites/typeico/"&amp;lower(VLookup(V149,Type!C:E, 3, 0)&amp;".png")),"")</f>
        <v/>
      </c>
      <c r="O149" s="131"/>
      <c r="P149" s="131"/>
      <c r="Q149" s="136">
        <f>ifna(VLookup(V149, Dex!F:K, 3, 0),"")</f>
        <v>147</v>
      </c>
      <c r="R149" s="136">
        <f>ifna(VLookup(V149, Dex!F:K, 4, 0),"")</f>
        <v>119</v>
      </c>
      <c r="S149" s="136" t="str">
        <f>ifna(VLookup(V149, Dex!F:K, 5, 0),"")</f>
        <v/>
      </c>
      <c r="T149" s="136" t="str">
        <f>ifna(VLookup(V149, Dex!F:K, 6, 0),"")</f>
        <v/>
      </c>
      <c r="U149" s="137" t="str">
        <f>ifna(VLookup(V149, Dex!F:L, 7, 0),"")</f>
        <v/>
      </c>
      <c r="V149" s="131" t="str">
        <f t="shared" si="1"/>
        <v>seaking</v>
      </c>
    </row>
    <row r="150" ht="31.5" customHeight="1">
      <c r="A150" s="85">
        <v>149.0</v>
      </c>
      <c r="B150" s="85">
        <v>1.0</v>
      </c>
      <c r="C150" s="85">
        <v>5.0</v>
      </c>
      <c r="D150" s="85">
        <v>29.0</v>
      </c>
      <c r="E150" s="85">
        <v>5.0</v>
      </c>
      <c r="F150" s="85">
        <v>5.0</v>
      </c>
      <c r="G150" s="53" t="str">
        <f>ifna(VLookup(V150,Shiny!B:C, 2, 0),"")</f>
        <v/>
      </c>
      <c r="H150" s="138" t="s">
        <v>201</v>
      </c>
      <c r="I150" s="139">
        <v>120.0</v>
      </c>
      <c r="J150" s="140">
        <f>IFNA(VLOOKUP(V150,'Imported Index'!C:D,2,0),1)</f>
        <v>1</v>
      </c>
      <c r="K150" s="83"/>
      <c r="L150" s="83"/>
      <c r="M150" s="59" t="str">
        <f>ifna(IMAGE("https://pokejungle.net/sprites/typeico/"&amp;lower(VLookup(V150,Type!C:E, 2, 0)&amp;".png")),"")</f>
        <v/>
      </c>
      <c r="N150" s="59" t="str">
        <f>ifna(IMAGE("https://pokejungle.net/sprites/typeico/"&amp;lower(VLookup(V150,Type!C:E, 3, 0)&amp;".png")),"")</f>
        <v/>
      </c>
      <c r="O150" s="53"/>
      <c r="P150" s="53"/>
      <c r="Q150" s="59" t="str">
        <f>ifna(VLookup(V150, Dex!F:K, 3, 0),"")</f>
        <v>A098</v>
      </c>
      <c r="R150" s="59">
        <f>ifna(VLookup(V150, Dex!F:K, 4, 0),"")</f>
        <v>120</v>
      </c>
      <c r="S150" s="59" t="str">
        <f>ifna(VLookup(V150, Dex!F:K, 5, 0),"")</f>
        <v/>
      </c>
      <c r="T150" s="59" t="str">
        <f>ifna(VLookup(V150, Dex!F:K, 6, 0),"")</f>
        <v/>
      </c>
      <c r="U150" s="63">
        <f>ifna(VLookup(V150, Dex!F:L, 7, 0),"")</f>
        <v>36</v>
      </c>
      <c r="V150" s="53" t="str">
        <f t="shared" si="1"/>
        <v>staryu</v>
      </c>
    </row>
    <row r="151" ht="31.5" customHeight="1">
      <c r="A151" s="130">
        <v>150.0</v>
      </c>
      <c r="B151" s="130">
        <v>1.0</v>
      </c>
      <c r="C151" s="130">
        <v>5.0</v>
      </c>
      <c r="D151" s="130">
        <v>30.0</v>
      </c>
      <c r="E151" s="130">
        <v>5.0</v>
      </c>
      <c r="F151" s="130">
        <v>6.0</v>
      </c>
      <c r="G151" s="131" t="str">
        <f>ifna(VLookup(V151,Shiny!B:C, 2, 0),"")</f>
        <v/>
      </c>
      <c r="H151" s="141" t="s">
        <v>202</v>
      </c>
      <c r="I151" s="142">
        <v>121.0</v>
      </c>
      <c r="J151" s="135">
        <f>IFNA(VLOOKUP(V151,'Imported Index'!C:D,2,0),1)</f>
        <v>1</v>
      </c>
      <c r="K151" s="132"/>
      <c r="L151" s="132"/>
      <c r="M151" s="136" t="str">
        <f>ifna(IMAGE("https://pokejungle.net/sprites/typeico/"&amp;lower(VLookup(V151,Type!C:E, 2, 0)&amp;".png")),"")</f>
        <v/>
      </c>
      <c r="N151" s="136" t="str">
        <f>ifna(IMAGE("https://pokejungle.net/sprites/typeico/"&amp;lower(VLookup(V151,Type!C:E, 3, 0)&amp;".png")),"")</f>
        <v/>
      </c>
      <c r="O151" s="131"/>
      <c r="P151" s="131"/>
      <c r="Q151" s="136" t="str">
        <f>ifna(VLookup(V151, Dex!F:K, 3, 0),"")</f>
        <v>A099</v>
      </c>
      <c r="R151" s="136">
        <f>ifna(VLookup(V151, Dex!F:K, 4, 0),"")</f>
        <v>121</v>
      </c>
      <c r="S151" s="136" t="str">
        <f>ifna(VLookup(V151, Dex!F:K, 5, 0),"")</f>
        <v/>
      </c>
      <c r="T151" s="136" t="str">
        <f>ifna(VLookup(V151, Dex!F:K, 6, 0),"")</f>
        <v/>
      </c>
      <c r="U151" s="137">
        <f>ifna(VLookup(V151, Dex!F:L, 7, 0),"")</f>
        <v>37</v>
      </c>
      <c r="V151" s="131" t="str">
        <f t="shared" si="1"/>
        <v>starmie</v>
      </c>
    </row>
    <row r="152" ht="31.5" customHeight="1">
      <c r="A152" s="85">
        <v>151.0</v>
      </c>
      <c r="B152" s="85">
        <v>1.0</v>
      </c>
      <c r="C152" s="85">
        <v>6.0</v>
      </c>
      <c r="D152" s="85">
        <v>1.0</v>
      </c>
      <c r="E152" s="85">
        <v>1.0</v>
      </c>
      <c r="F152" s="85">
        <v>1.0</v>
      </c>
      <c r="G152" s="53" t="str">
        <f>ifna(VLookup(V152,Shiny!B:C, 2, 0),"")</f>
        <v/>
      </c>
      <c r="H152" s="138" t="s">
        <v>203</v>
      </c>
      <c r="I152" s="139">
        <v>122.0</v>
      </c>
      <c r="J152" s="140">
        <f>IFNA(VLOOKUP(V152,'Imported Index'!C:D,2,0),1)</f>
        <v>1</v>
      </c>
      <c r="K152" s="83"/>
      <c r="L152" s="83" t="s">
        <v>97</v>
      </c>
      <c r="M152" s="59" t="str">
        <f>ifna(IMAGE("https://pokejungle.net/sprites/typeico/"&amp;lower(VLookup(V152,Type!C:E, 2, 0)&amp;".png")),"")</f>
        <v/>
      </c>
      <c r="N152" s="59" t="str">
        <f>ifna(IMAGE("https://pokejungle.net/sprites/typeico/"&amp;lower(VLookup(V152,Type!C:E, 3, 0)&amp;".png")),"")</f>
        <v/>
      </c>
      <c r="O152" s="53"/>
      <c r="P152" s="53"/>
      <c r="Q152" s="59" t="str">
        <f>ifna(VLookup(V152, Dex!F:K, 3, 0),"")</f>
        <v>C011</v>
      </c>
      <c r="R152" s="59">
        <f>ifna(VLookup(V152, Dex!F:K, 4, 0),"")</f>
        <v>122</v>
      </c>
      <c r="S152" s="59">
        <f>ifna(VLookup(V152, Dex!F:K, 5, 0),"")</f>
        <v>77</v>
      </c>
      <c r="T152" s="59" t="str">
        <f>ifna(VLookup(V152, Dex!F:K, 6, 0),"")</f>
        <v/>
      </c>
      <c r="U152" s="63" t="str">
        <f>ifna(VLookup(V152, Dex!F:L, 7, 0),"")</f>
        <v>H109</v>
      </c>
      <c r="V152" s="53" t="str">
        <f t="shared" si="1"/>
        <v>mr. mime</v>
      </c>
    </row>
    <row r="153" ht="31.5" customHeight="1">
      <c r="A153" s="130">
        <v>152.0</v>
      </c>
      <c r="B153" s="130">
        <v>1.0</v>
      </c>
      <c r="C153" s="130">
        <v>6.0</v>
      </c>
      <c r="D153" s="130">
        <v>2.0</v>
      </c>
      <c r="E153" s="130">
        <v>1.0</v>
      </c>
      <c r="F153" s="130">
        <v>2.0</v>
      </c>
      <c r="G153" s="131" t="str">
        <f>ifna(VLookup(V153,Shiny!B:C, 2, 0),"")</f>
        <v/>
      </c>
      <c r="H153" s="141" t="s">
        <v>203</v>
      </c>
      <c r="I153" s="142">
        <v>122.0</v>
      </c>
      <c r="J153" s="135">
        <f>IFNA(VLOOKUP(V153,'Imported Index'!C:D,2,0),1)</f>
        <v>1</v>
      </c>
      <c r="K153" s="135"/>
      <c r="L153" s="132" t="s">
        <v>132</v>
      </c>
      <c r="M153" s="136" t="str">
        <f>ifna(IMAGE("https://pokejungle.net/sprites/typeico/"&amp;lower(VLookup(V153,Type!C:E, 2, 0)&amp;".png")),"")</f>
        <v/>
      </c>
      <c r="N153" s="136" t="str">
        <f>ifna(IMAGE("https://pokejungle.net/sprites/typeico/"&amp;lower(VLookup(V153,Type!C:E, 3, 0)&amp;".png")),"")</f>
        <v/>
      </c>
      <c r="O153" s="130">
        <v>-1.0</v>
      </c>
      <c r="P153" s="131"/>
      <c r="Q153" s="136" t="str">
        <f>ifna(VLookup(V153, Dex!F:K, 3, 0),"")</f>
        <v>C011</v>
      </c>
      <c r="R153" s="136" t="str">
        <f>ifna(VLookup(V153, Dex!F:K, 4, 0),"")</f>
        <v/>
      </c>
      <c r="S153" s="136" t="str">
        <f>ifna(VLookup(V153, Dex!F:K, 5, 0),"")</f>
        <v/>
      </c>
      <c r="T153" s="136" t="str">
        <f>ifna(VLookup(V153, Dex!F:K, 6, 0),"")</f>
        <v/>
      </c>
      <c r="U153" s="137" t="str">
        <f>ifna(VLookup(V153, Dex!F:L, 7, 0),"")</f>
        <v>H109</v>
      </c>
      <c r="V153" s="131" t="str">
        <f t="shared" si="1"/>
        <v>mr. mime-1</v>
      </c>
    </row>
    <row r="154" ht="31.5" customHeight="1">
      <c r="A154" s="85">
        <v>153.0</v>
      </c>
      <c r="B154" s="85">
        <v>1.0</v>
      </c>
      <c r="C154" s="85">
        <v>6.0</v>
      </c>
      <c r="D154" s="85">
        <v>3.0</v>
      </c>
      <c r="E154" s="85">
        <v>1.0</v>
      </c>
      <c r="F154" s="85">
        <v>3.0</v>
      </c>
      <c r="G154" s="53" t="str">
        <f>ifna(VLookup(V154,Shiny!B:C, 2, 0),"")</f>
        <v/>
      </c>
      <c r="H154" s="138" t="s">
        <v>204</v>
      </c>
      <c r="I154" s="139">
        <v>123.0</v>
      </c>
      <c r="J154" s="140">
        <f>IFNA(VLOOKUP(V154,'Imported Index'!C:D,2,0),1)</f>
        <v>1</v>
      </c>
      <c r="K154" s="140"/>
      <c r="L154" s="83"/>
      <c r="M154" s="59" t="str">
        <f>ifna(IMAGE("https://pokejungle.net/sprites/typeico/"&amp;lower(VLookup(V154,Type!C:E, 2, 0)&amp;".png")),"")</f>
        <v/>
      </c>
      <c r="N154" s="59" t="str">
        <f>ifna(IMAGE("https://pokejungle.net/sprites/typeico/"&amp;lower(VLookup(V154,Type!C:E, 3, 0)&amp;".png")),"")</f>
        <v/>
      </c>
      <c r="O154" s="53"/>
      <c r="P154" s="53"/>
      <c r="Q154" s="59" t="str">
        <f>ifna(VLookup(V154, Dex!F:K, 3, 0),"")</f>
        <v>A118</v>
      </c>
      <c r="R154" s="59">
        <f>ifna(VLookup(V154, Dex!F:K, 4, 0),"")</f>
        <v>123</v>
      </c>
      <c r="S154" s="59">
        <f>ifna(VLookup(V154, Dex!F:K, 5, 0),"")</f>
        <v>72</v>
      </c>
      <c r="T154" s="59" t="str">
        <f>ifna(VLookup(V154, Dex!F:K, 6, 0),"")</f>
        <v>P260</v>
      </c>
      <c r="U154" s="63">
        <f>ifna(VLookup(V154, Dex!F:L, 7, 0),"")</f>
        <v>176</v>
      </c>
      <c r="V154" s="53" t="str">
        <f t="shared" si="1"/>
        <v>scyther</v>
      </c>
    </row>
    <row r="155" ht="31.5" customHeight="1">
      <c r="A155" s="130">
        <v>154.0</v>
      </c>
      <c r="B155" s="130">
        <v>1.0</v>
      </c>
      <c r="C155" s="130">
        <v>6.0</v>
      </c>
      <c r="D155" s="130">
        <v>4.0</v>
      </c>
      <c r="E155" s="130">
        <v>1.0</v>
      </c>
      <c r="F155" s="130">
        <v>4.0</v>
      </c>
      <c r="G155" s="131" t="str">
        <f>ifna(VLookup(V155,Shiny!B:C, 2, 0),"")</f>
        <v/>
      </c>
      <c r="H155" s="141" t="s">
        <v>205</v>
      </c>
      <c r="I155" s="142">
        <v>124.0</v>
      </c>
      <c r="J155" s="135">
        <f>IFNA(VLOOKUP(V155,'Imported Index'!C:D,2,0),1)</f>
        <v>1</v>
      </c>
      <c r="K155" s="132"/>
      <c r="L155" s="132"/>
      <c r="M155" s="136" t="str">
        <f>ifna(IMAGE("https://pokejungle.net/sprites/typeico/"&amp;lower(VLookup(V155,Type!C:E, 2, 0)&amp;".png")),"")</f>
        <v/>
      </c>
      <c r="N155" s="136" t="str">
        <f>ifna(IMAGE("https://pokejungle.net/sprites/typeico/"&amp;lower(VLookup(V155,Type!C:E, 3, 0)&amp;".png")),"")</f>
        <v/>
      </c>
      <c r="O155" s="131"/>
      <c r="P155" s="131"/>
      <c r="Q155" s="136" t="str">
        <f>ifna(VLookup(V155, Dex!F:K, 3, 0),"")</f>
        <v>C014</v>
      </c>
      <c r="R155" s="136">
        <f>ifna(VLookup(V155, Dex!F:K, 4, 0),"")</f>
        <v>124</v>
      </c>
      <c r="S155" s="136" t="str">
        <f>ifna(VLookup(V155, Dex!F:K, 5, 0),"")</f>
        <v/>
      </c>
      <c r="T155" s="136" t="str">
        <f>ifna(VLookup(V155, Dex!F:K, 6, 0),"")</f>
        <v/>
      </c>
      <c r="U155" s="137" t="str">
        <f>ifna(VLookup(V155, Dex!F:L, 7, 0),"")</f>
        <v/>
      </c>
      <c r="V155" s="131" t="str">
        <f t="shared" si="1"/>
        <v>jynx</v>
      </c>
    </row>
    <row r="156" ht="31.5" customHeight="1">
      <c r="A156" s="85">
        <v>155.0</v>
      </c>
      <c r="B156" s="85">
        <v>1.0</v>
      </c>
      <c r="C156" s="85">
        <v>6.0</v>
      </c>
      <c r="D156" s="85">
        <v>5.0</v>
      </c>
      <c r="E156" s="85">
        <v>1.0</v>
      </c>
      <c r="F156" s="85">
        <v>5.0</v>
      </c>
      <c r="G156" s="53" t="str">
        <f>ifna(VLookup(V156,Shiny!B:C, 2, 0),"")</f>
        <v/>
      </c>
      <c r="H156" s="138" t="s">
        <v>206</v>
      </c>
      <c r="I156" s="139">
        <v>125.0</v>
      </c>
      <c r="J156" s="140">
        <f>IFNA(VLOOKUP(V156,'Imported Index'!C:D,2,0),1)</f>
        <v>1</v>
      </c>
      <c r="K156" s="83"/>
      <c r="L156" s="83"/>
      <c r="M156" s="59" t="str">
        <f>ifna(IMAGE("https://pokejungle.net/sprites/typeico/"&amp;lower(VLookup(V156,Type!C:E, 2, 0)&amp;".png")),"")</f>
        <v/>
      </c>
      <c r="N156" s="59" t="str">
        <f>ifna(IMAGE("https://pokejungle.net/sprites/typeico/"&amp;lower(VLookup(V156,Type!C:E, 3, 0)&amp;".png")),"")</f>
        <v/>
      </c>
      <c r="O156" s="53"/>
      <c r="P156" s="53"/>
      <c r="Q156" s="59" t="str">
        <f>ifna(VLookup(V156, Dex!F:K, 3, 0),"")</f>
        <v>C016</v>
      </c>
      <c r="R156" s="59">
        <f>ifna(VLookup(V156, Dex!F:K, 4, 0),"")</f>
        <v>125</v>
      </c>
      <c r="S156" s="59">
        <f>ifna(VLookup(V156, Dex!F:K, 5, 0),"")</f>
        <v>183</v>
      </c>
      <c r="T156" s="59" t="str">
        <f>ifna(VLookup(V156, Dex!F:K, 6, 0),"")</f>
        <v>B011</v>
      </c>
      <c r="U156" s="63" t="str">
        <f>ifna(VLookup(V156, Dex!F:L, 7, 0),"")</f>
        <v/>
      </c>
      <c r="V156" s="53" t="str">
        <f t="shared" si="1"/>
        <v>electabuzz</v>
      </c>
    </row>
    <row r="157" ht="31.5" customHeight="1">
      <c r="A157" s="130">
        <v>156.0</v>
      </c>
      <c r="B157" s="130">
        <v>1.0</v>
      </c>
      <c r="C157" s="130">
        <v>6.0</v>
      </c>
      <c r="D157" s="130">
        <v>6.0</v>
      </c>
      <c r="E157" s="130">
        <v>1.0</v>
      </c>
      <c r="F157" s="130">
        <v>6.0</v>
      </c>
      <c r="G157" s="131" t="str">
        <f>ifna(VLookup(V157,Shiny!B:C, 2, 0),"")</f>
        <v/>
      </c>
      <c r="H157" s="141" t="s">
        <v>207</v>
      </c>
      <c r="I157" s="142">
        <v>126.0</v>
      </c>
      <c r="J157" s="135">
        <f>IFNA(VLOOKUP(V157,'Imported Index'!C:D,2,0),1)</f>
        <v>1</v>
      </c>
      <c r="K157" s="132"/>
      <c r="L157" s="132"/>
      <c r="M157" s="136" t="str">
        <f>ifna(IMAGE("https://pokejungle.net/sprites/typeico/"&amp;lower(VLookup(V157,Type!C:E, 2, 0)&amp;".png")),"")</f>
        <v/>
      </c>
      <c r="N157" s="136" t="str">
        <f>ifna(IMAGE("https://pokejungle.net/sprites/typeico/"&amp;lower(VLookup(V157,Type!C:E, 3, 0)&amp;".png")),"")</f>
        <v/>
      </c>
      <c r="O157" s="131"/>
      <c r="P157" s="131"/>
      <c r="Q157" s="136" t="str">
        <f>ifna(VLookup(V157, Dex!F:K, 3, 0),"")</f>
        <v>C019</v>
      </c>
      <c r="R157" s="136">
        <f>ifna(VLookup(V157, Dex!F:K, 4, 0),"")</f>
        <v>126</v>
      </c>
      <c r="S157" s="136">
        <f>ifna(VLookup(V157, Dex!F:K, 5, 0),"")</f>
        <v>175</v>
      </c>
      <c r="T157" s="136" t="str">
        <f>ifna(VLookup(V157, Dex!F:K, 6, 0),"")</f>
        <v>B014</v>
      </c>
      <c r="U157" s="137" t="str">
        <f>ifna(VLookup(V157, Dex!F:L, 7, 0),"")</f>
        <v/>
      </c>
      <c r="V157" s="131" t="str">
        <f t="shared" si="1"/>
        <v>magmar</v>
      </c>
    </row>
    <row r="158" ht="31.5" customHeight="1">
      <c r="A158" s="85">
        <v>157.0</v>
      </c>
      <c r="B158" s="85">
        <v>1.0</v>
      </c>
      <c r="C158" s="85">
        <v>6.0</v>
      </c>
      <c r="D158" s="85">
        <v>7.0</v>
      </c>
      <c r="E158" s="85">
        <v>2.0</v>
      </c>
      <c r="F158" s="85">
        <v>1.0</v>
      </c>
      <c r="G158" s="53" t="str">
        <f>ifna(VLookup(V158,Shiny!B:C, 2, 0),"")</f>
        <v/>
      </c>
      <c r="H158" s="138" t="s">
        <v>208</v>
      </c>
      <c r="I158" s="139">
        <v>127.0</v>
      </c>
      <c r="J158" s="140">
        <f>IFNA(VLOOKUP(V158,'Imported Index'!C:D,2,0),1)</f>
        <v>1</v>
      </c>
      <c r="K158" s="83"/>
      <c r="L158" s="83"/>
      <c r="M158" s="59" t="str">
        <f>ifna(IMAGE("https://pokejungle.net/sprites/typeico/"&amp;lower(VLookup(V158,Type!C:E, 2, 0)&amp;".png")),"")</f>
        <v/>
      </c>
      <c r="N158" s="59" t="str">
        <f>ifna(IMAGE("https://pokejungle.net/sprites/typeico/"&amp;lower(VLookup(V158,Type!C:E, 3, 0)&amp;".png")),"")</f>
        <v/>
      </c>
      <c r="O158" s="53"/>
      <c r="P158" s="53"/>
      <c r="Q158" s="59" t="str">
        <f>ifna(VLookup(V158, Dex!F:K, 3, 0),"")</f>
        <v>A120</v>
      </c>
      <c r="R158" s="59">
        <f>ifna(VLookup(V158, Dex!F:K, 4, 0),"")</f>
        <v>127</v>
      </c>
      <c r="S158" s="59" t="str">
        <f>ifna(VLookup(V158, Dex!F:K, 5, 0),"")</f>
        <v/>
      </c>
      <c r="T158" s="59" t="str">
        <f>ifna(VLookup(V158, Dex!F:K, 6, 0),"")</f>
        <v/>
      </c>
      <c r="U158" s="63">
        <f>ifna(VLookup(V158, Dex!F:L, 7, 0),"")</f>
        <v>178</v>
      </c>
      <c r="V158" s="53" t="str">
        <f t="shared" si="1"/>
        <v>pinsir</v>
      </c>
    </row>
    <row r="159" ht="31.5" customHeight="1">
      <c r="A159" s="130">
        <v>158.0</v>
      </c>
      <c r="B159" s="130">
        <v>1.0</v>
      </c>
      <c r="C159" s="130">
        <v>6.0</v>
      </c>
      <c r="D159" s="130">
        <v>8.0</v>
      </c>
      <c r="E159" s="130">
        <v>2.0</v>
      </c>
      <c r="F159" s="130">
        <v>2.0</v>
      </c>
      <c r="G159" s="131" t="str">
        <f>ifna(VLookup(V159,Shiny!B:C, 2, 0),"")</f>
        <v/>
      </c>
      <c r="H159" s="141" t="s">
        <v>209</v>
      </c>
      <c r="I159" s="142">
        <v>128.0</v>
      </c>
      <c r="J159" s="135">
        <f>IFNA(VLOOKUP(V159,'Imported Index'!C:D,2,0),1)</f>
        <v>1</v>
      </c>
      <c r="K159" s="135"/>
      <c r="L159" s="132"/>
      <c r="M159" s="136" t="str">
        <f>ifna(IMAGE("https://pokejungle.net/sprites/typeico/"&amp;lower(VLookup(V159,Type!C:E, 2, 0)&amp;".png")),"")</f>
        <v/>
      </c>
      <c r="N159" s="136" t="str">
        <f>ifna(IMAGE("https://pokejungle.net/sprites/typeico/"&amp;lower(VLookup(V159,Type!C:E, 3, 0)&amp;".png")),"")</f>
        <v/>
      </c>
      <c r="O159" s="131"/>
      <c r="P159" s="131"/>
      <c r="Q159" s="136" t="str">
        <f>ifna(VLookup(V159, Dex!F:K, 3, 0),"")</f>
        <v>A116</v>
      </c>
      <c r="R159" s="136">
        <f>ifna(VLookup(V159, Dex!F:K, 4, 0),"")</f>
        <v>128</v>
      </c>
      <c r="S159" s="136" t="str">
        <f>ifna(VLookup(V159, Dex!F:K, 5, 0),"")</f>
        <v/>
      </c>
      <c r="T159" s="136" t="str">
        <f>ifna(VLookup(V159, Dex!F:K, 6, 0),"")</f>
        <v>P223</v>
      </c>
      <c r="U159" s="137" t="str">
        <f>ifna(VLookup(V159, Dex!F:L, 7, 0),"")</f>
        <v/>
      </c>
      <c r="V159" s="131" t="str">
        <f t="shared" si="1"/>
        <v>tauros</v>
      </c>
    </row>
    <row r="160" ht="31.5" customHeight="1">
      <c r="A160" s="85">
        <v>159.0</v>
      </c>
      <c r="B160" s="85">
        <v>1.0</v>
      </c>
      <c r="C160" s="85">
        <v>6.0</v>
      </c>
      <c r="D160" s="85">
        <v>9.0</v>
      </c>
      <c r="E160" s="85">
        <v>2.0</v>
      </c>
      <c r="F160" s="85">
        <v>3.0</v>
      </c>
      <c r="G160" s="53" t="str">
        <f>ifna(VLookup(V160,Shiny!B:C, 2, 0),"")</f>
        <v/>
      </c>
      <c r="H160" s="138" t="s">
        <v>209</v>
      </c>
      <c r="I160" s="139">
        <v>128.0</v>
      </c>
      <c r="J160" s="140">
        <f>IFNA(VLOOKUP(V160,'Imported Index'!C:D,2,0),1)</f>
        <v>1</v>
      </c>
      <c r="K160" s="140"/>
      <c r="L160" s="85" t="s">
        <v>210</v>
      </c>
      <c r="M160" s="59" t="str">
        <f>ifna(IMAGE("https://pokejungle.net/sprites/typeico/"&amp;lower(VLookup(V160,Type!C:E, 2, 0)&amp;".png")),"")</f>
        <v/>
      </c>
      <c r="N160" s="59" t="str">
        <f>ifna(IMAGE("https://pokejungle.net/sprites/typeico/"&amp;lower(VLookup(V160,Type!C:E, 3, 0)&amp;".png")),"")</f>
        <v/>
      </c>
      <c r="O160" s="85">
        <v>-1.0</v>
      </c>
      <c r="P160" s="53"/>
      <c r="Q160" s="59" t="str">
        <f>ifna(VLookup(V160, Dex!F:K, 3, 0),"")</f>
        <v/>
      </c>
      <c r="R160" s="59" t="str">
        <f>ifna(VLookup(V160, Dex!F:K, 4, 0),"")</f>
        <v/>
      </c>
      <c r="S160" s="59" t="str">
        <f>ifna(VLookup(V160, Dex!F:K, 5, 0),"")</f>
        <v/>
      </c>
      <c r="T160" s="59" t="str">
        <f>ifna(VLookup(V160, Dex!F:K, 6, 0),"")</f>
        <v>P223</v>
      </c>
      <c r="U160" s="63" t="str">
        <f>ifna(VLookup(V160, Dex!F:L, 7, 0),"")</f>
        <v/>
      </c>
      <c r="V160" s="53" t="str">
        <f t="shared" si="1"/>
        <v>tauros-1</v>
      </c>
    </row>
    <row r="161" ht="31.5" customHeight="1">
      <c r="A161" s="130">
        <v>160.0</v>
      </c>
      <c r="B161" s="130">
        <v>1.0</v>
      </c>
      <c r="C161" s="130">
        <v>6.0</v>
      </c>
      <c r="D161" s="130">
        <v>10.0</v>
      </c>
      <c r="E161" s="130">
        <v>2.0</v>
      </c>
      <c r="F161" s="130">
        <v>4.0</v>
      </c>
      <c r="G161" s="131" t="str">
        <f>ifna(VLookup(V161,Shiny!B:C, 2, 0),"")</f>
        <v/>
      </c>
      <c r="H161" s="141" t="s">
        <v>209</v>
      </c>
      <c r="I161" s="142">
        <v>128.0</v>
      </c>
      <c r="J161" s="135">
        <f>IFNA(VLOOKUP(V161,'Imported Index'!C:D,2,0),1)</f>
        <v>1</v>
      </c>
      <c r="K161" s="135"/>
      <c r="L161" s="130" t="s">
        <v>211</v>
      </c>
      <c r="M161" s="136" t="str">
        <f>ifna(IMAGE("https://pokejungle.net/sprites/typeico/"&amp;lower(VLookup(V161,Type!C:E, 2, 0)&amp;".png")),"")</f>
        <v/>
      </c>
      <c r="N161" s="136" t="str">
        <f>ifna(IMAGE("https://pokejungle.net/sprites/typeico/"&amp;lower(VLookup(V161,Type!C:E, 3, 0)&amp;".png")),"")</f>
        <v/>
      </c>
      <c r="O161" s="130">
        <v>-2.0</v>
      </c>
      <c r="P161" s="131"/>
      <c r="Q161" s="136" t="str">
        <f>ifna(VLookup(V161, Dex!F:K, 3, 0),"")</f>
        <v/>
      </c>
      <c r="R161" s="136" t="str">
        <f>ifna(VLookup(V161, Dex!F:K, 4, 0),"")</f>
        <v/>
      </c>
      <c r="S161" s="136" t="str">
        <f>ifna(VLookup(V161, Dex!F:K, 5, 0),"")</f>
        <v/>
      </c>
      <c r="T161" s="136" t="str">
        <f>ifna(VLookup(V161, Dex!F:K, 6, 0),"")</f>
        <v>P223</v>
      </c>
      <c r="U161" s="137" t="str">
        <f>ifna(VLookup(V161, Dex!F:L, 7, 0),"")</f>
        <v/>
      </c>
      <c r="V161" s="131" t="str">
        <f t="shared" si="1"/>
        <v>tauros-2</v>
      </c>
    </row>
    <row r="162" ht="31.5" customHeight="1">
      <c r="A162" s="85">
        <v>161.0</v>
      </c>
      <c r="B162" s="85">
        <v>1.0</v>
      </c>
      <c r="C162" s="85">
        <v>6.0</v>
      </c>
      <c r="D162" s="85">
        <v>11.0</v>
      </c>
      <c r="E162" s="85">
        <v>2.0</v>
      </c>
      <c r="F162" s="85">
        <v>5.0</v>
      </c>
      <c r="G162" s="53" t="str">
        <f>ifna(VLookup(V162,Shiny!B:C, 2, 0),"")</f>
        <v/>
      </c>
      <c r="H162" s="138" t="s">
        <v>209</v>
      </c>
      <c r="I162" s="139">
        <v>128.0</v>
      </c>
      <c r="J162" s="140">
        <f>IFNA(VLOOKUP(V162,'Imported Index'!C:D,2,0),1)</f>
        <v>1</v>
      </c>
      <c r="K162" s="140"/>
      <c r="L162" s="85" t="s">
        <v>212</v>
      </c>
      <c r="M162" s="59" t="str">
        <f>ifna(IMAGE("https://pokejungle.net/sprites/typeico/"&amp;lower(VLookup(V162,Type!C:E, 2, 0)&amp;".png")),"")</f>
        <v/>
      </c>
      <c r="N162" s="59" t="str">
        <f>ifna(IMAGE("https://pokejungle.net/sprites/typeico/"&amp;lower(VLookup(V162,Type!C:E, 3, 0)&amp;".png")),"")</f>
        <v/>
      </c>
      <c r="O162" s="85">
        <v>-3.0</v>
      </c>
      <c r="P162" s="53"/>
      <c r="Q162" s="59" t="str">
        <f>ifna(VLookup(V162, Dex!F:K, 3, 0),"")</f>
        <v/>
      </c>
      <c r="R162" s="59" t="str">
        <f>ifna(VLookup(V162, Dex!F:K, 4, 0),"")</f>
        <v/>
      </c>
      <c r="S162" s="59" t="str">
        <f>ifna(VLookup(V162, Dex!F:K, 5, 0),"")</f>
        <v/>
      </c>
      <c r="T162" s="59" t="str">
        <f>ifna(VLookup(V162, Dex!F:K, 6, 0),"")</f>
        <v>P223</v>
      </c>
      <c r="U162" s="63" t="str">
        <f>ifna(VLookup(V162, Dex!F:L, 7, 0),"")</f>
        <v/>
      </c>
      <c r="V162" s="53" t="str">
        <f t="shared" si="1"/>
        <v>tauros-3</v>
      </c>
    </row>
    <row r="163" ht="31.5" customHeight="1">
      <c r="A163" s="130">
        <v>162.0</v>
      </c>
      <c r="B163" s="130">
        <v>1.0</v>
      </c>
      <c r="C163" s="130">
        <v>6.0</v>
      </c>
      <c r="D163" s="130">
        <v>12.0</v>
      </c>
      <c r="E163" s="130">
        <v>2.0</v>
      </c>
      <c r="F163" s="130">
        <v>6.0</v>
      </c>
      <c r="G163" s="131" t="str">
        <f>ifna(VLookup(V163,Shiny!B:C, 2, 0),"")</f>
        <v/>
      </c>
      <c r="H163" s="141" t="s">
        <v>213</v>
      </c>
      <c r="I163" s="142">
        <v>129.0</v>
      </c>
      <c r="J163" s="135">
        <f>IFNA(VLOOKUP(V163,'Imported Index'!C:D,2,0),1)</f>
        <v>1</v>
      </c>
      <c r="K163" s="135"/>
      <c r="L163" s="132"/>
      <c r="M163" s="136" t="str">
        <f>ifna(IMAGE("https://pokejungle.net/sprites/typeico/"&amp;lower(VLookup(V163,Type!C:E, 2, 0)&amp;".png")),"")</f>
        <v/>
      </c>
      <c r="N163" s="136" t="str">
        <f>ifna(IMAGE("https://pokejungle.net/sprites/typeico/"&amp;lower(VLookup(V163,Type!C:E, 3, 0)&amp;".png")),"")</f>
        <v/>
      </c>
      <c r="O163" s="131"/>
      <c r="P163" s="131"/>
      <c r="Q163" s="136">
        <f>ifna(VLookup(V163, Dex!F:K, 3, 0),"")</f>
        <v>144</v>
      </c>
      <c r="R163" s="136">
        <f>ifna(VLookup(V163, Dex!F:K, 4, 0),"")</f>
        <v>129</v>
      </c>
      <c r="S163" s="136">
        <f>ifna(VLookup(V163, Dex!F:K, 5, 0),"")</f>
        <v>80</v>
      </c>
      <c r="T163" s="136" t="str">
        <f>ifna(VLookup(V163, Dex!F:K, 6, 0),"")</f>
        <v>P134</v>
      </c>
      <c r="U163" s="137">
        <f>ifna(VLookup(V163, Dex!F:L, 7, 0),"")</f>
        <v>32</v>
      </c>
      <c r="V163" s="131" t="str">
        <f t="shared" si="1"/>
        <v>magikarp</v>
      </c>
    </row>
    <row r="164" ht="31.5" customHeight="1">
      <c r="A164" s="85">
        <v>163.0</v>
      </c>
      <c r="B164" s="85">
        <v>1.0</v>
      </c>
      <c r="C164" s="85">
        <v>6.0</v>
      </c>
      <c r="D164" s="85">
        <v>13.0</v>
      </c>
      <c r="E164" s="85">
        <v>3.0</v>
      </c>
      <c r="F164" s="85">
        <v>1.0</v>
      </c>
      <c r="G164" s="53" t="str">
        <f>ifna(VLookup(V164,Shiny!B:C, 2, 0),"")</f>
        <v/>
      </c>
      <c r="H164" s="138" t="s">
        <v>214</v>
      </c>
      <c r="I164" s="139">
        <v>130.0</v>
      </c>
      <c r="J164" s="140">
        <f>IFNA(VLOOKUP(V164,'Imported Index'!C:D,2,0),1)</f>
        <v>1</v>
      </c>
      <c r="K164" s="140"/>
      <c r="L164" s="83"/>
      <c r="M164" s="59" t="str">
        <f>ifna(IMAGE("https://pokejungle.net/sprites/typeico/"&amp;lower(VLookup(V164,Type!C:E, 2, 0)&amp;".png")),"")</f>
        <v/>
      </c>
      <c r="N164" s="59" t="str">
        <f>ifna(IMAGE("https://pokejungle.net/sprites/typeico/"&amp;lower(VLookup(V164,Type!C:E, 3, 0)&amp;".png")),"")</f>
        <v/>
      </c>
      <c r="O164" s="53"/>
      <c r="P164" s="53"/>
      <c r="Q164" s="59">
        <f>ifna(VLookup(V164, Dex!F:K, 3, 0),"")</f>
        <v>145</v>
      </c>
      <c r="R164" s="59">
        <f>ifna(VLookup(V164, Dex!F:K, 4, 0),"")</f>
        <v>130</v>
      </c>
      <c r="S164" s="59">
        <f>ifna(VLookup(V164, Dex!F:K, 5, 0),"")</f>
        <v>81</v>
      </c>
      <c r="T164" s="59" t="str">
        <f>ifna(VLookup(V164, Dex!F:K, 6, 0),"")</f>
        <v>P135</v>
      </c>
      <c r="U164" s="63">
        <f>ifna(VLookup(V164, Dex!F:L, 7, 0),"")</f>
        <v>33</v>
      </c>
      <c r="V164" s="53" t="str">
        <f t="shared" si="1"/>
        <v>gyarados</v>
      </c>
    </row>
    <row r="165" ht="31.5" customHeight="1">
      <c r="A165" s="130">
        <v>164.0</v>
      </c>
      <c r="B165" s="130">
        <v>1.0</v>
      </c>
      <c r="C165" s="130">
        <v>6.0</v>
      </c>
      <c r="D165" s="130">
        <v>14.0</v>
      </c>
      <c r="E165" s="130">
        <v>3.0</v>
      </c>
      <c r="F165" s="130">
        <v>2.0</v>
      </c>
      <c r="G165" s="131" t="str">
        <f>ifna(VLookup(V165,Shiny!B:C, 2, 0),"")</f>
        <v/>
      </c>
      <c r="H165" s="141" t="s">
        <v>215</v>
      </c>
      <c r="I165" s="142">
        <v>131.0</v>
      </c>
      <c r="J165" s="135">
        <f>IFNA(VLOOKUP(V165,'Imported Index'!C:D,2,0),1)</f>
        <v>1</v>
      </c>
      <c r="K165" s="132"/>
      <c r="L165" s="132"/>
      <c r="M165" s="136" t="str">
        <f>ifna(IMAGE("https://pokejungle.net/sprites/typeico/"&amp;lower(VLookup(V165,Type!C:E, 2, 0)&amp;".png")),"")</f>
        <v/>
      </c>
      <c r="N165" s="136" t="str">
        <f>ifna(IMAGE("https://pokejungle.net/sprites/typeico/"&amp;lower(VLookup(V165,Type!C:E, 3, 0)&amp;".png")),"")</f>
        <v/>
      </c>
      <c r="O165" s="131"/>
      <c r="P165" s="131"/>
      <c r="Q165" s="136">
        <f>ifna(VLookup(V165, Dex!F:K, 3, 0),"")</f>
        <v>361</v>
      </c>
      <c r="R165" s="136">
        <f>ifna(VLookup(V165, Dex!F:K, 4, 0),"")</f>
        <v>131</v>
      </c>
      <c r="S165" s="136" t="str">
        <f>ifna(VLookup(V165, Dex!F:K, 5, 0),"")</f>
        <v/>
      </c>
      <c r="T165" s="136" t="str">
        <f>ifna(VLookup(V165, Dex!F:K, 6, 0),"")</f>
        <v>B145</v>
      </c>
      <c r="U165" s="137" t="str">
        <f>ifna(VLookup(V165, Dex!F:L, 7, 0),"")</f>
        <v/>
      </c>
      <c r="V165" s="131" t="str">
        <f t="shared" si="1"/>
        <v>lapras</v>
      </c>
    </row>
    <row r="166" ht="31.5" customHeight="1">
      <c r="A166" s="85">
        <v>165.0</v>
      </c>
      <c r="B166" s="85">
        <v>1.0</v>
      </c>
      <c r="C166" s="85">
        <v>6.0</v>
      </c>
      <c r="D166" s="85">
        <v>15.0</v>
      </c>
      <c r="E166" s="85">
        <v>3.0</v>
      </c>
      <c r="F166" s="85">
        <v>3.0</v>
      </c>
      <c r="G166" s="53" t="str">
        <f>ifna(VLookup(V166,Shiny!B:C, 2, 0),"")</f>
        <v/>
      </c>
      <c r="H166" s="138" t="s">
        <v>216</v>
      </c>
      <c r="I166" s="139">
        <v>132.0</v>
      </c>
      <c r="J166" s="140">
        <f>IFNA(VLOOKUP(V166,'Imported Index'!C:D,2,0),1)</f>
        <v>1</v>
      </c>
      <c r="K166" s="140"/>
      <c r="L166" s="83"/>
      <c r="M166" s="59" t="str">
        <f>ifna(IMAGE("https://pokejungle.net/sprites/typeico/"&amp;lower(VLookup(V166,Type!C:E, 2, 0)&amp;".png")),"")</f>
        <v/>
      </c>
      <c r="N166" s="59" t="str">
        <f>ifna(IMAGE("https://pokejungle.net/sprites/typeico/"&amp;lower(VLookup(V166,Type!C:E, 3, 0)&amp;".png")),"")</f>
        <v/>
      </c>
      <c r="O166" s="53"/>
      <c r="P166" s="53"/>
      <c r="Q166" s="59">
        <f>ifna(VLookup(V166, Dex!F:K, 3, 0),"")</f>
        <v>373</v>
      </c>
      <c r="R166" s="59">
        <f>ifna(VLookup(V166, Dex!F:K, 4, 0),"")</f>
        <v>132</v>
      </c>
      <c r="S166" s="59" t="str">
        <f>ifna(VLookup(V166, Dex!F:K, 5, 0),"")</f>
        <v/>
      </c>
      <c r="T166" s="59" t="str">
        <f>ifna(VLookup(V166, Dex!F:K, 6, 0),"")</f>
        <v>P212</v>
      </c>
      <c r="U166" s="63" t="str">
        <f>ifna(VLookup(V166, Dex!F:L, 7, 0),"")</f>
        <v/>
      </c>
      <c r="V166" s="53" t="str">
        <f t="shared" si="1"/>
        <v>ditto</v>
      </c>
    </row>
    <row r="167" ht="31.5" customHeight="1">
      <c r="A167" s="130">
        <v>166.0</v>
      </c>
      <c r="B167" s="130">
        <v>1.0</v>
      </c>
      <c r="C167" s="130">
        <v>6.0</v>
      </c>
      <c r="D167" s="130">
        <v>16.0</v>
      </c>
      <c r="E167" s="130">
        <v>3.0</v>
      </c>
      <c r="F167" s="130">
        <v>4.0</v>
      </c>
      <c r="G167" s="131" t="str">
        <f>ifna(VLookup(V167,Shiny!B:C, 2, 0),"")</f>
        <v/>
      </c>
      <c r="H167" s="141" t="s">
        <v>217</v>
      </c>
      <c r="I167" s="142">
        <v>133.0</v>
      </c>
      <c r="J167" s="135">
        <f>IFNA(VLOOKUP(V167,'Imported Index'!C:D,2,0),1)</f>
        <v>1</v>
      </c>
      <c r="K167" s="135"/>
      <c r="L167" s="132"/>
      <c r="M167" s="136" t="str">
        <f>ifna(IMAGE("https://pokejungle.net/sprites/typeico/"&amp;lower(VLookup(V167,Type!C:E, 2, 0)&amp;".png")),"")</f>
        <v/>
      </c>
      <c r="N167" s="136" t="str">
        <f>ifna(IMAGE("https://pokejungle.net/sprites/typeico/"&amp;lower(VLookup(V167,Type!C:E, 3, 0)&amp;".png")),"")</f>
        <v/>
      </c>
      <c r="O167" s="131"/>
      <c r="P167" s="131"/>
      <c r="Q167" s="136">
        <f>ifna(VLookup(V167, Dex!F:K, 3, 0),"")</f>
        <v>196</v>
      </c>
      <c r="R167" s="136">
        <f>ifna(VLookup(V167, Dex!F:K, 4, 0),"")</f>
        <v>133</v>
      </c>
      <c r="S167" s="136">
        <f>ifna(VLookup(V167, Dex!F:K, 5, 0),"")</f>
        <v>25</v>
      </c>
      <c r="T167" s="136" t="str">
        <f>ifna(VLookup(V167, Dex!F:K, 6, 0),"")</f>
        <v>P179</v>
      </c>
      <c r="U167" s="137">
        <f>ifna(VLookup(V167, Dex!F:L, 7, 0),"")</f>
        <v>100</v>
      </c>
      <c r="V167" s="131" t="str">
        <f t="shared" si="1"/>
        <v>eevee</v>
      </c>
    </row>
    <row r="168" ht="31.5" customHeight="1">
      <c r="A168" s="85">
        <v>167.0</v>
      </c>
      <c r="B168" s="85">
        <v>1.0</v>
      </c>
      <c r="C168" s="85">
        <v>6.0</v>
      </c>
      <c r="D168" s="85">
        <v>17.0</v>
      </c>
      <c r="E168" s="85">
        <v>3.0</v>
      </c>
      <c r="F168" s="85">
        <v>5.0</v>
      </c>
      <c r="G168" s="53" t="str">
        <f>ifna(VLookup(V168,Shiny!B:C, 2, 0),"")</f>
        <v/>
      </c>
      <c r="H168" s="138" t="s">
        <v>218</v>
      </c>
      <c r="I168" s="139">
        <v>134.0</v>
      </c>
      <c r="J168" s="140">
        <f>IFNA(VLOOKUP(V168,'Imported Index'!C:D,2,0),1)</f>
        <v>1</v>
      </c>
      <c r="K168" s="140"/>
      <c r="L168" s="83"/>
      <c r="M168" s="59" t="str">
        <f>ifna(IMAGE("https://pokejungle.net/sprites/typeico/"&amp;lower(VLookup(V168,Type!C:E, 2, 0)&amp;".png")),"")</f>
        <v/>
      </c>
      <c r="N168" s="59" t="str">
        <f>ifna(IMAGE("https://pokejungle.net/sprites/typeico/"&amp;lower(VLookup(V168,Type!C:E, 3, 0)&amp;".png")),"")</f>
        <v/>
      </c>
      <c r="O168" s="53"/>
      <c r="P168" s="53"/>
      <c r="Q168" s="59">
        <f>ifna(VLookup(V168, Dex!F:K, 3, 0),"")</f>
        <v>197</v>
      </c>
      <c r="R168" s="59">
        <f>ifna(VLookup(V168, Dex!F:K, 4, 0),"")</f>
        <v>134</v>
      </c>
      <c r="S168" s="59">
        <f>ifna(VLookup(V168, Dex!F:K, 5, 0),"")</f>
        <v>26</v>
      </c>
      <c r="T168" s="59" t="str">
        <f>ifna(VLookup(V168, Dex!F:K, 6, 0),"")</f>
        <v>P180</v>
      </c>
      <c r="U168" s="63">
        <f>ifna(VLookup(V168, Dex!F:L, 7, 0),"")</f>
        <v>101</v>
      </c>
      <c r="V168" s="53" t="str">
        <f t="shared" si="1"/>
        <v>vaporeon</v>
      </c>
    </row>
    <row r="169" ht="31.5" customHeight="1">
      <c r="A169" s="130">
        <v>168.0</v>
      </c>
      <c r="B169" s="130">
        <v>1.0</v>
      </c>
      <c r="C169" s="130">
        <v>6.0</v>
      </c>
      <c r="D169" s="130">
        <v>18.0</v>
      </c>
      <c r="E169" s="130">
        <v>3.0</v>
      </c>
      <c r="F169" s="130">
        <v>6.0</v>
      </c>
      <c r="G169" s="131" t="str">
        <f>ifna(VLookup(V169,Shiny!B:C, 2, 0),"")</f>
        <v/>
      </c>
      <c r="H169" s="141" t="s">
        <v>219</v>
      </c>
      <c r="I169" s="142">
        <v>135.0</v>
      </c>
      <c r="J169" s="135">
        <f>IFNA(VLOOKUP(V169,'Imported Index'!C:D,2,0),1)</f>
        <v>1</v>
      </c>
      <c r="K169" s="135"/>
      <c r="L169" s="132"/>
      <c r="M169" s="136" t="str">
        <f>ifna(IMAGE("https://pokejungle.net/sprites/typeico/"&amp;lower(VLookup(V169,Type!C:E, 2, 0)&amp;".png")),"")</f>
        <v/>
      </c>
      <c r="N169" s="136" t="str">
        <f>ifna(IMAGE("https://pokejungle.net/sprites/typeico/"&amp;lower(VLookup(V169,Type!C:E, 3, 0)&amp;".png")),"")</f>
        <v/>
      </c>
      <c r="O169" s="131"/>
      <c r="P169" s="131"/>
      <c r="Q169" s="136">
        <f>ifna(VLookup(V169, Dex!F:K, 3, 0),"")</f>
        <v>198</v>
      </c>
      <c r="R169" s="136">
        <f>ifna(VLookup(V169, Dex!F:K, 4, 0),"")</f>
        <v>135</v>
      </c>
      <c r="S169" s="136">
        <f>ifna(VLookup(V169, Dex!F:K, 5, 0),"")</f>
        <v>27</v>
      </c>
      <c r="T169" s="136" t="str">
        <f>ifna(VLookup(V169, Dex!F:K, 6, 0),"")</f>
        <v>P181</v>
      </c>
      <c r="U169" s="137">
        <f>ifna(VLookup(V169, Dex!F:L, 7, 0),"")</f>
        <v>102</v>
      </c>
      <c r="V169" s="131" t="str">
        <f t="shared" si="1"/>
        <v>jolteon</v>
      </c>
    </row>
    <row r="170" ht="31.5" customHeight="1">
      <c r="A170" s="85">
        <v>169.0</v>
      </c>
      <c r="B170" s="85">
        <v>1.0</v>
      </c>
      <c r="C170" s="85">
        <v>6.0</v>
      </c>
      <c r="D170" s="85">
        <v>19.0</v>
      </c>
      <c r="E170" s="85">
        <v>4.0</v>
      </c>
      <c r="F170" s="85">
        <v>1.0</v>
      </c>
      <c r="G170" s="53" t="str">
        <f>ifna(VLookup(V170,Shiny!B:C, 2, 0),"")</f>
        <v/>
      </c>
      <c r="H170" s="138" t="s">
        <v>220</v>
      </c>
      <c r="I170" s="139">
        <v>136.0</v>
      </c>
      <c r="J170" s="140">
        <f>IFNA(VLOOKUP(V170,'Imported Index'!C:D,2,0),1)</f>
        <v>1</v>
      </c>
      <c r="K170" s="140"/>
      <c r="L170" s="83"/>
      <c r="M170" s="59" t="str">
        <f>ifna(IMAGE("https://pokejungle.net/sprites/typeico/"&amp;lower(VLookup(V170,Type!C:E, 2, 0)&amp;".png")),"")</f>
        <v/>
      </c>
      <c r="N170" s="59" t="str">
        <f>ifna(IMAGE("https://pokejungle.net/sprites/typeico/"&amp;lower(VLookup(V170,Type!C:E, 3, 0)&amp;".png")),"")</f>
        <v/>
      </c>
      <c r="O170" s="53"/>
      <c r="P170" s="53"/>
      <c r="Q170" s="59">
        <f>ifna(VLookup(V170, Dex!F:K, 3, 0),"")</f>
        <v>199</v>
      </c>
      <c r="R170" s="59">
        <f>ifna(VLookup(V170, Dex!F:K, 4, 0),"")</f>
        <v>136</v>
      </c>
      <c r="S170" s="59">
        <f>ifna(VLookup(V170, Dex!F:K, 5, 0),"")</f>
        <v>28</v>
      </c>
      <c r="T170" s="59" t="str">
        <f>ifna(VLookup(V170, Dex!F:K, 6, 0),"")</f>
        <v>P182</v>
      </c>
      <c r="U170" s="63">
        <f>ifna(VLookup(V170, Dex!F:L, 7, 0),"")</f>
        <v>103</v>
      </c>
      <c r="V170" s="53" t="str">
        <f t="shared" si="1"/>
        <v>flareon</v>
      </c>
    </row>
    <row r="171" ht="31.5" customHeight="1">
      <c r="A171" s="130">
        <v>170.0</v>
      </c>
      <c r="B171" s="130">
        <v>1.0</v>
      </c>
      <c r="C171" s="130">
        <v>6.0</v>
      </c>
      <c r="D171" s="130">
        <v>20.0</v>
      </c>
      <c r="E171" s="130">
        <v>4.0</v>
      </c>
      <c r="F171" s="130">
        <v>2.0</v>
      </c>
      <c r="G171" s="131" t="str">
        <f>ifna(VLookup(V171,Shiny!B:C, 2, 0),"")</f>
        <v/>
      </c>
      <c r="H171" s="141" t="s">
        <v>221</v>
      </c>
      <c r="I171" s="142">
        <v>137.0</v>
      </c>
      <c r="J171" s="135">
        <f>IFNA(VLOOKUP(V171,'Imported Index'!C:D,2,0),1)</f>
        <v>1</v>
      </c>
      <c r="K171" s="132"/>
      <c r="L171" s="132"/>
      <c r="M171" s="136" t="str">
        <f>ifna(IMAGE("https://pokejungle.net/sprites/typeico/"&amp;lower(VLookup(V171,Type!C:E, 2, 0)&amp;".png")),"")</f>
        <v/>
      </c>
      <c r="N171" s="136" t="str">
        <f>ifna(IMAGE("https://pokejungle.net/sprites/typeico/"&amp;lower(VLookup(V171,Type!C:E, 3, 0)&amp;".png")),"")</f>
        <v/>
      </c>
      <c r="O171" s="131"/>
      <c r="P171" s="131"/>
      <c r="Q171" s="136" t="str">
        <f>ifna(VLookup(V171, Dex!F:K, 3, 0),"")</f>
        <v>A208</v>
      </c>
      <c r="R171" s="136">
        <f>ifna(VLookup(V171, Dex!F:K, 4, 0),"")</f>
        <v>137</v>
      </c>
      <c r="S171" s="136">
        <f>ifna(VLookup(V171, Dex!F:K, 5, 0),"")</f>
        <v>133</v>
      </c>
      <c r="T171" s="136" t="str">
        <f>ifna(VLookup(V171, Dex!F:K, 6, 0),"")</f>
        <v>B129</v>
      </c>
      <c r="U171" s="137" t="str">
        <f>ifna(VLookup(V171, Dex!F:L, 7, 0),"")</f>
        <v>H011</v>
      </c>
      <c r="V171" s="131" t="str">
        <f t="shared" si="1"/>
        <v>porygon</v>
      </c>
    </row>
    <row r="172" ht="31.5" customHeight="1">
      <c r="A172" s="85">
        <v>171.0</v>
      </c>
      <c r="B172" s="85">
        <v>1.0</v>
      </c>
      <c r="C172" s="85">
        <v>6.0</v>
      </c>
      <c r="D172" s="85">
        <v>21.0</v>
      </c>
      <c r="E172" s="85">
        <v>4.0</v>
      </c>
      <c r="F172" s="85">
        <v>3.0</v>
      </c>
      <c r="G172" s="53" t="str">
        <f>ifna(VLookup(V172,Shiny!B:C, 2, 0),"")</f>
        <v/>
      </c>
      <c r="H172" s="138" t="s">
        <v>222</v>
      </c>
      <c r="I172" s="139">
        <v>138.0</v>
      </c>
      <c r="J172" s="140">
        <f>IFNA(VLOOKUP(V172,'Imported Index'!C:D,2,0),1)</f>
        <v>1</v>
      </c>
      <c r="K172" s="83"/>
      <c r="L172" s="83"/>
      <c r="M172" s="59" t="str">
        <f>ifna(IMAGE("https://pokejungle.net/sprites/typeico/"&amp;lower(VLookup(V172,Type!C:E, 2, 0)&amp;".png")),"")</f>
        <v/>
      </c>
      <c r="N172" s="59" t="str">
        <f>ifna(IMAGE("https://pokejungle.net/sprites/typeico/"&amp;lower(VLookup(V172,Type!C:E, 3, 0)&amp;".png")),"")</f>
        <v/>
      </c>
      <c r="O172" s="53"/>
      <c r="P172" s="53"/>
      <c r="Q172" s="59" t="str">
        <f>ifna(VLookup(V172, Dex!F:K, 3, 0),"")</f>
        <v>C123</v>
      </c>
      <c r="R172" s="59">
        <f>ifna(VLookup(V172, Dex!F:K, 4, 0),"")</f>
        <v>138</v>
      </c>
      <c r="S172" s="59" t="str">
        <f>ifna(VLookup(V172, Dex!F:K, 5, 0),"")</f>
        <v/>
      </c>
      <c r="T172" s="59" t="str">
        <f>ifna(VLookup(V172, Dex!F:K, 6, 0),"")</f>
        <v/>
      </c>
      <c r="U172" s="63" t="str">
        <f>ifna(VLookup(V172, Dex!F:L, 7, 0),"")</f>
        <v/>
      </c>
      <c r="V172" s="53" t="str">
        <f t="shared" si="1"/>
        <v>omanyte</v>
      </c>
    </row>
    <row r="173" ht="31.5" customHeight="1">
      <c r="A173" s="130">
        <v>172.0</v>
      </c>
      <c r="B173" s="130">
        <v>1.0</v>
      </c>
      <c r="C173" s="130">
        <v>6.0</v>
      </c>
      <c r="D173" s="130">
        <v>22.0</v>
      </c>
      <c r="E173" s="130">
        <v>4.0</v>
      </c>
      <c r="F173" s="130">
        <v>4.0</v>
      </c>
      <c r="G173" s="131" t="str">
        <f>ifna(VLookup(V173,Shiny!B:C, 2, 0),"")</f>
        <v/>
      </c>
      <c r="H173" s="141" t="s">
        <v>223</v>
      </c>
      <c r="I173" s="142">
        <v>139.0</v>
      </c>
      <c r="J173" s="135">
        <f>IFNA(VLOOKUP(V173,'Imported Index'!C:D,2,0),1)</f>
        <v>1</v>
      </c>
      <c r="K173" s="132"/>
      <c r="L173" s="132"/>
      <c r="M173" s="136" t="str">
        <f>ifna(IMAGE("https://pokejungle.net/sprites/typeico/"&amp;lower(VLookup(V173,Type!C:E, 2, 0)&amp;".png")),"")</f>
        <v/>
      </c>
      <c r="N173" s="136" t="str">
        <f>ifna(IMAGE("https://pokejungle.net/sprites/typeico/"&amp;lower(VLookup(V173,Type!C:E, 3, 0)&amp;".png")),"")</f>
        <v/>
      </c>
      <c r="O173" s="131"/>
      <c r="P173" s="131"/>
      <c r="Q173" s="136" t="str">
        <f>ifna(VLookup(V173, Dex!F:K, 3, 0),"")</f>
        <v>C124</v>
      </c>
      <c r="R173" s="136">
        <f>ifna(VLookup(V173, Dex!F:K, 4, 0),"")</f>
        <v>139</v>
      </c>
      <c r="S173" s="136" t="str">
        <f>ifna(VLookup(V173, Dex!F:K, 5, 0),"")</f>
        <v/>
      </c>
      <c r="T173" s="136" t="str">
        <f>ifna(VLookup(V173, Dex!F:K, 6, 0),"")</f>
        <v/>
      </c>
      <c r="U173" s="137" t="str">
        <f>ifna(VLookup(V173, Dex!F:L, 7, 0),"")</f>
        <v/>
      </c>
      <c r="V173" s="131" t="str">
        <f t="shared" si="1"/>
        <v>omastar</v>
      </c>
    </row>
    <row r="174" ht="31.5" customHeight="1">
      <c r="A174" s="85">
        <v>173.0</v>
      </c>
      <c r="B174" s="85">
        <v>1.0</v>
      </c>
      <c r="C174" s="85">
        <v>6.0</v>
      </c>
      <c r="D174" s="85">
        <v>23.0</v>
      </c>
      <c r="E174" s="85">
        <v>4.0</v>
      </c>
      <c r="F174" s="85">
        <v>5.0</v>
      </c>
      <c r="G174" s="53" t="str">
        <f>ifna(VLookup(V174,Shiny!B:C, 2, 0),"")</f>
        <v/>
      </c>
      <c r="H174" s="138" t="s">
        <v>224</v>
      </c>
      <c r="I174" s="139">
        <v>140.0</v>
      </c>
      <c r="J174" s="140">
        <f>IFNA(VLOOKUP(V174,'Imported Index'!C:D,2,0),1)</f>
        <v>1</v>
      </c>
      <c r="K174" s="83"/>
      <c r="L174" s="83"/>
      <c r="M174" s="59" t="str">
        <f>ifna(IMAGE("https://pokejungle.net/sprites/typeico/"&amp;lower(VLookup(V174,Type!C:E, 2, 0)&amp;".png")),"")</f>
        <v/>
      </c>
      <c r="N174" s="59" t="str">
        <f>ifna(IMAGE("https://pokejungle.net/sprites/typeico/"&amp;lower(VLookup(V174,Type!C:E, 3, 0)&amp;".png")),"")</f>
        <v/>
      </c>
      <c r="O174" s="53"/>
      <c r="P174" s="53"/>
      <c r="Q174" s="59" t="str">
        <f>ifna(VLookup(V174, Dex!F:K, 3, 0),"")</f>
        <v>C125</v>
      </c>
      <c r="R174" s="59">
        <f>ifna(VLookup(V174, Dex!F:K, 4, 0),"")</f>
        <v>140</v>
      </c>
      <c r="S174" s="59" t="str">
        <f>ifna(VLookup(V174, Dex!F:K, 5, 0),"")</f>
        <v/>
      </c>
      <c r="T174" s="59" t="str">
        <f>ifna(VLookup(V174, Dex!F:K, 6, 0),"")</f>
        <v/>
      </c>
      <c r="U174" s="63" t="str">
        <f>ifna(VLookup(V174, Dex!F:L, 7, 0),"")</f>
        <v/>
      </c>
      <c r="V174" s="53" t="str">
        <f t="shared" si="1"/>
        <v>kabuto</v>
      </c>
    </row>
    <row r="175" ht="31.5" customHeight="1">
      <c r="A175" s="130">
        <v>174.0</v>
      </c>
      <c r="B175" s="130">
        <v>1.0</v>
      </c>
      <c r="C175" s="130">
        <v>6.0</v>
      </c>
      <c r="D175" s="130">
        <v>24.0</v>
      </c>
      <c r="E175" s="130">
        <v>4.0</v>
      </c>
      <c r="F175" s="130">
        <v>6.0</v>
      </c>
      <c r="G175" s="131" t="str">
        <f>ifna(VLookup(V175,Shiny!B:C, 2, 0),"")</f>
        <v/>
      </c>
      <c r="H175" s="141" t="s">
        <v>225</v>
      </c>
      <c r="I175" s="142">
        <v>141.0</v>
      </c>
      <c r="J175" s="135">
        <f>IFNA(VLOOKUP(V175,'Imported Index'!C:D,2,0),1)</f>
        <v>1</v>
      </c>
      <c r="K175" s="132"/>
      <c r="L175" s="132"/>
      <c r="M175" s="136" t="str">
        <f>ifna(IMAGE("https://pokejungle.net/sprites/typeico/"&amp;lower(VLookup(V175,Type!C:E, 2, 0)&amp;".png")),"")</f>
        <v/>
      </c>
      <c r="N175" s="136" t="str">
        <f>ifna(IMAGE("https://pokejungle.net/sprites/typeico/"&amp;lower(VLookup(V175,Type!C:E, 3, 0)&amp;".png")),"")</f>
        <v/>
      </c>
      <c r="O175" s="131"/>
      <c r="P175" s="131"/>
      <c r="Q175" s="136" t="str">
        <f>ifna(VLookup(V175, Dex!F:K, 3, 0),"")</f>
        <v>C126</v>
      </c>
      <c r="R175" s="136">
        <f>ifna(VLookup(V175, Dex!F:K, 4, 0),"")</f>
        <v>141</v>
      </c>
      <c r="S175" s="136" t="str">
        <f>ifna(VLookup(V175, Dex!F:K, 5, 0),"")</f>
        <v/>
      </c>
      <c r="T175" s="136" t="str">
        <f>ifna(VLookup(V175, Dex!F:K, 6, 0),"")</f>
        <v/>
      </c>
      <c r="U175" s="137" t="str">
        <f>ifna(VLookup(V175, Dex!F:L, 7, 0),"")</f>
        <v/>
      </c>
      <c r="V175" s="131" t="str">
        <f t="shared" si="1"/>
        <v>kabutops</v>
      </c>
    </row>
    <row r="176" ht="31.5" customHeight="1">
      <c r="A176" s="85">
        <v>175.0</v>
      </c>
      <c r="B176" s="85">
        <v>1.0</v>
      </c>
      <c r="C176" s="85">
        <v>6.0</v>
      </c>
      <c r="D176" s="85">
        <v>25.0</v>
      </c>
      <c r="E176" s="85">
        <v>5.0</v>
      </c>
      <c r="F176" s="85">
        <v>1.0</v>
      </c>
      <c r="G176" s="53" t="str">
        <f>ifna(VLookup(V176,Shiny!B:C, 2, 0),"")</f>
        <v/>
      </c>
      <c r="H176" s="138" t="s">
        <v>226</v>
      </c>
      <c r="I176" s="139">
        <v>142.0</v>
      </c>
      <c r="J176" s="140">
        <f>IFNA(VLOOKUP(V176,'Imported Index'!C:D,2,0),1)</f>
        <v>1</v>
      </c>
      <c r="K176" s="83"/>
      <c r="L176" s="83"/>
      <c r="M176" s="59" t="str">
        <f>ifna(IMAGE("https://pokejungle.net/sprites/typeico/"&amp;lower(VLookup(V176,Type!C:E, 2, 0)&amp;".png")),"")</f>
        <v/>
      </c>
      <c r="N176" s="59" t="str">
        <f>ifna(IMAGE("https://pokejungle.net/sprites/typeico/"&amp;lower(VLookup(V176,Type!C:E, 3, 0)&amp;".png")),"")</f>
        <v/>
      </c>
      <c r="O176" s="53"/>
      <c r="P176" s="53"/>
      <c r="Q176" s="59" t="str">
        <f>ifna(VLookup(V176, Dex!F:K, 3, 0),"")</f>
        <v>C127</v>
      </c>
      <c r="R176" s="59">
        <f>ifna(VLookup(V176, Dex!F:K, 4, 0),"")</f>
        <v>142</v>
      </c>
      <c r="S176" s="59" t="str">
        <f>ifna(VLookup(V176, Dex!F:K, 5, 0),"")</f>
        <v/>
      </c>
      <c r="T176" s="59" t="str">
        <f>ifna(VLookup(V176, Dex!F:K, 6, 0),"")</f>
        <v/>
      </c>
      <c r="U176" s="63">
        <f>ifna(VLookup(V176, Dex!F:L, 7, 0),"")</f>
        <v>192</v>
      </c>
      <c r="V176" s="53" t="str">
        <f t="shared" si="1"/>
        <v>aerodactyl</v>
      </c>
    </row>
    <row r="177" ht="31.5" customHeight="1">
      <c r="A177" s="130">
        <v>176.0</v>
      </c>
      <c r="B177" s="130">
        <v>1.0</v>
      </c>
      <c r="C177" s="130">
        <v>6.0</v>
      </c>
      <c r="D177" s="130">
        <v>26.0</v>
      </c>
      <c r="E177" s="130">
        <v>5.0</v>
      </c>
      <c r="F177" s="130">
        <v>2.0</v>
      </c>
      <c r="G177" s="131" t="str">
        <f>ifna(VLookup(V177,Shiny!B:C, 2, 0),"")</f>
        <v/>
      </c>
      <c r="H177" s="141" t="s">
        <v>227</v>
      </c>
      <c r="I177" s="142">
        <v>143.0</v>
      </c>
      <c r="J177" s="135">
        <f>IFNA(VLOOKUP(V177,'Imported Index'!C:D,2,0),1)</f>
        <v>1</v>
      </c>
      <c r="K177" s="132"/>
      <c r="L177" s="132"/>
      <c r="M177" s="136" t="str">
        <f>ifna(IMAGE("https://pokejungle.net/sprites/typeico/"&amp;lower(VLookup(V177,Type!C:E, 2, 0)&amp;".png")),"")</f>
        <v/>
      </c>
      <c r="N177" s="136" t="str">
        <f>ifna(IMAGE("https://pokejungle.net/sprites/typeico/"&amp;lower(VLookup(V177,Type!C:E, 3, 0)&amp;".png")),"")</f>
        <v/>
      </c>
      <c r="O177" s="131"/>
      <c r="P177" s="131"/>
      <c r="Q177" s="136">
        <f>ifna(VLookup(V177, Dex!F:K, 3, 0),"")</f>
        <v>261</v>
      </c>
      <c r="R177" s="136">
        <f>ifna(VLookup(V177, Dex!F:K, 4, 0),"")</f>
        <v>143</v>
      </c>
      <c r="S177" s="136">
        <f>ifna(VLookup(V177, Dex!F:K, 5, 0),"")</f>
        <v>52</v>
      </c>
      <c r="T177" s="136" t="str">
        <f>ifna(VLookup(V177, Dex!F:K, 6, 0),"")</f>
        <v>K103</v>
      </c>
      <c r="U177" s="137" t="str">
        <f>ifna(VLookup(V177, Dex!F:L, 7, 0),"")</f>
        <v/>
      </c>
      <c r="V177" s="131" t="str">
        <f t="shared" si="1"/>
        <v>snorlax</v>
      </c>
    </row>
    <row r="178" ht="31.5" customHeight="1">
      <c r="A178" s="85">
        <v>177.0</v>
      </c>
      <c r="B178" s="85">
        <v>1.0</v>
      </c>
      <c r="C178" s="85">
        <v>6.0</v>
      </c>
      <c r="D178" s="85">
        <v>27.0</v>
      </c>
      <c r="E178" s="85">
        <v>5.0</v>
      </c>
      <c r="F178" s="85">
        <v>3.0</v>
      </c>
      <c r="G178" s="53" t="str">
        <f>ifna(VLookup(V178,Shiny!B:C, 2, 0),"")</f>
        <v/>
      </c>
      <c r="H178" s="138" t="s">
        <v>228</v>
      </c>
      <c r="I178" s="139">
        <v>144.0</v>
      </c>
      <c r="J178" s="140">
        <f>IFNA(VLOOKUP(V178,'Imported Index'!C:D,2,0),1)</f>
        <v>1</v>
      </c>
      <c r="K178" s="83"/>
      <c r="L178" s="83" t="s">
        <v>97</v>
      </c>
      <c r="M178" s="59" t="str">
        <f>ifna(IMAGE("https://pokejungle.net/sprites/typeico/"&amp;lower(VLookup(V178,Type!C:E, 2, 0)&amp;".png")),"")</f>
        <v/>
      </c>
      <c r="N178" s="59" t="str">
        <f>ifna(IMAGE("https://pokejungle.net/sprites/typeico/"&amp;lower(VLookup(V178,Type!C:E, 3, 0)&amp;".png")),"")</f>
        <v/>
      </c>
      <c r="O178" s="53"/>
      <c r="P178" s="53"/>
      <c r="Q178" s="59" t="str">
        <f>ifna(VLookup(V178, Dex!F:K, 3, 0),"")</f>
        <v>C202</v>
      </c>
      <c r="R178" s="59">
        <f>ifna(VLookup(V178, Dex!F:K, 4, 0),"")</f>
        <v>144</v>
      </c>
      <c r="S178" s="59" t="str">
        <f>ifna(VLookup(V178, Dex!F:K, 5, 0),"")</f>
        <v/>
      </c>
      <c r="T178" s="59" t="str">
        <f>ifna(VLookup(V178, Dex!F:K, 6, 0),"")</f>
        <v/>
      </c>
      <c r="U178" s="63" t="str">
        <f>ifna(VLookup(V178, Dex!F:L, 7, 0),"")</f>
        <v/>
      </c>
      <c r="V178" s="53" t="str">
        <f t="shared" si="1"/>
        <v>articuno</v>
      </c>
    </row>
    <row r="179" ht="31.5" customHeight="1">
      <c r="A179" s="130">
        <v>178.0</v>
      </c>
      <c r="B179" s="130">
        <v>1.0</v>
      </c>
      <c r="C179" s="130">
        <v>6.0</v>
      </c>
      <c r="D179" s="130">
        <v>28.0</v>
      </c>
      <c r="E179" s="130">
        <v>5.0</v>
      </c>
      <c r="F179" s="130">
        <v>4.0</v>
      </c>
      <c r="G179" s="131" t="str">
        <f>ifna(VLookup(V179,Shiny!B:C, 2, 0),"")</f>
        <v/>
      </c>
      <c r="H179" s="141" t="s">
        <v>228</v>
      </c>
      <c r="I179" s="142">
        <v>144.0</v>
      </c>
      <c r="J179" s="135">
        <f>IFNA(VLOOKUP(V179,'Imported Index'!C:D,2,0),1)</f>
        <v>1</v>
      </c>
      <c r="K179" s="132"/>
      <c r="L179" s="132" t="s">
        <v>132</v>
      </c>
      <c r="M179" s="136" t="str">
        <f>ifna(IMAGE("https://pokejungle.net/sprites/typeico/"&amp;lower(VLookup(V179,Type!C:E, 2, 0)&amp;".png")),"")</f>
        <v/>
      </c>
      <c r="N179" s="136" t="str">
        <f>ifna(IMAGE("https://pokejungle.net/sprites/typeico/"&amp;lower(VLookup(V179,Type!C:E, 3, 0)&amp;".png")),"")</f>
        <v/>
      </c>
      <c r="O179" s="130">
        <v>-1.0</v>
      </c>
      <c r="P179" s="131"/>
      <c r="Q179" s="136" t="str">
        <f>ifna(VLookup(V179, Dex!F:K, 3, 0),"")</f>
        <v>C202</v>
      </c>
      <c r="R179" s="136" t="str">
        <f>ifna(VLookup(V179, Dex!F:K, 4, 0),"")</f>
        <v/>
      </c>
      <c r="S179" s="136" t="str">
        <f>ifna(VLookup(V179, Dex!F:K, 5, 0),"")</f>
        <v/>
      </c>
      <c r="T179" s="136" t="str">
        <f>ifna(VLookup(V179, Dex!F:K, 6, 0),"")</f>
        <v/>
      </c>
      <c r="U179" s="137" t="str">
        <f>ifna(VLookup(V179, Dex!F:L, 7, 0),"")</f>
        <v/>
      </c>
      <c r="V179" s="131" t="str">
        <f t="shared" si="1"/>
        <v>articuno-1</v>
      </c>
    </row>
    <row r="180" ht="31.5" customHeight="1">
      <c r="A180" s="85">
        <v>179.0</v>
      </c>
      <c r="B180" s="85">
        <v>1.0</v>
      </c>
      <c r="C180" s="85">
        <v>6.0</v>
      </c>
      <c r="D180" s="85">
        <v>29.0</v>
      </c>
      <c r="E180" s="85">
        <v>5.0</v>
      </c>
      <c r="F180" s="85">
        <v>5.0</v>
      </c>
      <c r="G180" s="53" t="str">
        <f>ifna(VLookup(V180,Shiny!B:C, 2, 0),"")</f>
        <v/>
      </c>
      <c r="H180" s="138" t="s">
        <v>229</v>
      </c>
      <c r="I180" s="139">
        <v>145.0</v>
      </c>
      <c r="J180" s="140">
        <f>IFNA(VLOOKUP(V180,'Imported Index'!C:D,2,0),1)</f>
        <v>1</v>
      </c>
      <c r="K180" s="83"/>
      <c r="L180" s="83" t="s">
        <v>97</v>
      </c>
      <c r="M180" s="59" t="str">
        <f>ifna(IMAGE("https://pokejungle.net/sprites/typeico/"&amp;lower(VLookup(V180,Type!C:E, 2, 0)&amp;".png")),"")</f>
        <v/>
      </c>
      <c r="N180" s="59" t="str">
        <f>ifna(IMAGE("https://pokejungle.net/sprites/typeico/"&amp;lower(VLookup(V180,Type!C:E, 3, 0)&amp;".png")),"")</f>
        <v/>
      </c>
      <c r="O180" s="53"/>
      <c r="P180" s="53"/>
      <c r="Q180" s="59" t="str">
        <f>ifna(VLookup(V180, Dex!F:K, 3, 0),"")</f>
        <v>C203</v>
      </c>
      <c r="R180" s="59">
        <f>ifna(VLookup(V180, Dex!F:K, 4, 0),"")</f>
        <v>145</v>
      </c>
      <c r="S180" s="59" t="str">
        <f>ifna(VLookup(V180, Dex!F:K, 5, 0),"")</f>
        <v/>
      </c>
      <c r="T180" s="59" t="str">
        <f>ifna(VLookup(V180, Dex!F:K, 6, 0),"")</f>
        <v/>
      </c>
      <c r="U180" s="63" t="str">
        <f>ifna(VLookup(V180, Dex!F:L, 7, 0),"")</f>
        <v/>
      </c>
      <c r="V180" s="53" t="str">
        <f t="shared" si="1"/>
        <v>zapdos</v>
      </c>
    </row>
    <row r="181" ht="31.5" customHeight="1">
      <c r="A181" s="130">
        <v>180.0</v>
      </c>
      <c r="B181" s="130">
        <v>1.0</v>
      </c>
      <c r="C181" s="130">
        <v>6.0</v>
      </c>
      <c r="D181" s="130">
        <v>30.0</v>
      </c>
      <c r="E181" s="130">
        <v>5.0</v>
      </c>
      <c r="F181" s="130">
        <v>6.0</v>
      </c>
      <c r="G181" s="131" t="str">
        <f>ifna(VLookup(V181,Shiny!B:C, 2, 0),"")</f>
        <v/>
      </c>
      <c r="H181" s="141" t="s">
        <v>229</v>
      </c>
      <c r="I181" s="142">
        <v>145.0</v>
      </c>
      <c r="J181" s="135">
        <f>IFNA(VLOOKUP(V181,'Imported Index'!C:D,2,0),1)</f>
        <v>1</v>
      </c>
      <c r="K181" s="132"/>
      <c r="L181" s="132" t="s">
        <v>132</v>
      </c>
      <c r="M181" s="136" t="str">
        <f>ifna(IMAGE("https://pokejungle.net/sprites/typeico/"&amp;lower(VLookup(V181,Type!C:E, 2, 0)&amp;".png")),"")</f>
        <v/>
      </c>
      <c r="N181" s="136" t="str">
        <f>ifna(IMAGE("https://pokejungle.net/sprites/typeico/"&amp;lower(VLookup(V181,Type!C:E, 3, 0)&amp;".png")),"")</f>
        <v/>
      </c>
      <c r="O181" s="130">
        <v>-1.0</v>
      </c>
      <c r="P181" s="131"/>
      <c r="Q181" s="136" t="str">
        <f>ifna(VLookup(V181, Dex!F:K, 3, 0),"")</f>
        <v>C203</v>
      </c>
      <c r="R181" s="136" t="str">
        <f>ifna(VLookup(V181, Dex!F:K, 4, 0),"")</f>
        <v/>
      </c>
      <c r="S181" s="136" t="str">
        <f>ifna(VLookup(V181, Dex!F:K, 5, 0),"")</f>
        <v/>
      </c>
      <c r="T181" s="136" t="str">
        <f>ifna(VLookup(V181, Dex!F:K, 6, 0),"")</f>
        <v/>
      </c>
      <c r="U181" s="137" t="str">
        <f>ifna(VLookup(V181, Dex!F:L, 7, 0),"")</f>
        <v/>
      </c>
      <c r="V181" s="131" t="str">
        <f t="shared" si="1"/>
        <v>zapdos-1</v>
      </c>
    </row>
    <row r="182" ht="31.5" customHeight="1">
      <c r="A182" s="85">
        <v>181.0</v>
      </c>
      <c r="B182" s="85">
        <v>1.0</v>
      </c>
      <c r="C182" s="85">
        <v>7.0</v>
      </c>
      <c r="D182" s="85">
        <v>1.0</v>
      </c>
      <c r="E182" s="85">
        <v>1.0</v>
      </c>
      <c r="F182" s="85">
        <v>1.0</v>
      </c>
      <c r="G182" s="53" t="str">
        <f>ifna(VLookup(V182,Shiny!B:C, 2, 0),"")</f>
        <v/>
      </c>
      <c r="H182" s="138" t="s">
        <v>230</v>
      </c>
      <c r="I182" s="139">
        <v>146.0</v>
      </c>
      <c r="J182" s="140">
        <f>IFNA(VLOOKUP(V182,'Imported Index'!C:D,2,0),1)</f>
        <v>1</v>
      </c>
      <c r="K182" s="83"/>
      <c r="L182" s="83" t="s">
        <v>97</v>
      </c>
      <c r="M182" s="59" t="str">
        <f>ifna(IMAGE("https://pokejungle.net/sprites/typeico/"&amp;lower(VLookup(V182,Type!C:E, 2, 0)&amp;".png")),"")</f>
        <v/>
      </c>
      <c r="N182" s="59" t="str">
        <f>ifna(IMAGE("https://pokejungle.net/sprites/typeico/"&amp;lower(VLookup(V182,Type!C:E, 3, 0)&amp;".png")),"")</f>
        <v/>
      </c>
      <c r="O182" s="53"/>
      <c r="P182" s="53"/>
      <c r="Q182" s="59" t="str">
        <f>ifna(VLookup(V182, Dex!F:K, 3, 0),"")</f>
        <v>C204</v>
      </c>
      <c r="R182" s="59">
        <f>ifna(VLookup(V182, Dex!F:K, 4, 0),"")</f>
        <v>146</v>
      </c>
      <c r="S182" s="59" t="str">
        <f>ifna(VLookup(V182, Dex!F:K, 5, 0),"")</f>
        <v/>
      </c>
      <c r="T182" s="59" t="str">
        <f>ifna(VLookup(V182, Dex!F:K, 6, 0),"")</f>
        <v/>
      </c>
      <c r="U182" s="63" t="str">
        <f>ifna(VLookup(V182, Dex!F:L, 7, 0),"")</f>
        <v/>
      </c>
      <c r="V182" s="53" t="str">
        <f t="shared" si="1"/>
        <v>moltres</v>
      </c>
    </row>
    <row r="183" ht="31.5" customHeight="1">
      <c r="A183" s="130">
        <v>182.0</v>
      </c>
      <c r="B183" s="130">
        <v>1.0</v>
      </c>
      <c r="C183" s="130">
        <v>7.0</v>
      </c>
      <c r="D183" s="130">
        <v>2.0</v>
      </c>
      <c r="E183" s="130">
        <v>1.0</v>
      </c>
      <c r="F183" s="130">
        <v>2.0</v>
      </c>
      <c r="G183" s="131" t="str">
        <f>ifna(VLookup(V183,Shiny!B:C, 2, 0),"")</f>
        <v/>
      </c>
      <c r="H183" s="141" t="s">
        <v>230</v>
      </c>
      <c r="I183" s="142">
        <v>146.0</v>
      </c>
      <c r="J183" s="135">
        <f>IFNA(VLOOKUP(V183,'Imported Index'!C:D,2,0),1)</f>
        <v>1</v>
      </c>
      <c r="K183" s="132"/>
      <c r="L183" s="132" t="s">
        <v>132</v>
      </c>
      <c r="M183" s="136" t="str">
        <f>ifna(IMAGE("https://pokejungle.net/sprites/typeico/"&amp;lower(VLookup(V183,Type!C:E, 2, 0)&amp;".png")),"")</f>
        <v/>
      </c>
      <c r="N183" s="136" t="str">
        <f>ifna(IMAGE("https://pokejungle.net/sprites/typeico/"&amp;lower(VLookup(V183,Type!C:E, 3, 0)&amp;".png")),"")</f>
        <v/>
      </c>
      <c r="O183" s="130">
        <v>-1.0</v>
      </c>
      <c r="P183" s="131"/>
      <c r="Q183" s="136" t="str">
        <f>ifna(VLookup(V183, Dex!F:K, 3, 0),"")</f>
        <v>C204</v>
      </c>
      <c r="R183" s="136" t="str">
        <f>ifna(VLookup(V183, Dex!F:K, 4, 0),"")</f>
        <v/>
      </c>
      <c r="S183" s="136" t="str">
        <f>ifna(VLookup(V183, Dex!F:K, 5, 0),"")</f>
        <v/>
      </c>
      <c r="T183" s="136" t="str">
        <f>ifna(VLookup(V183, Dex!F:K, 6, 0),"")</f>
        <v/>
      </c>
      <c r="U183" s="137" t="str">
        <f>ifna(VLookup(V183, Dex!F:L, 7, 0),"")</f>
        <v/>
      </c>
      <c r="V183" s="131" t="str">
        <f t="shared" si="1"/>
        <v>moltres-1</v>
      </c>
    </row>
    <row r="184" ht="31.5" customHeight="1">
      <c r="A184" s="85">
        <v>183.0</v>
      </c>
      <c r="B184" s="85">
        <v>1.0</v>
      </c>
      <c r="C184" s="85">
        <v>7.0</v>
      </c>
      <c r="D184" s="85">
        <v>3.0</v>
      </c>
      <c r="E184" s="85">
        <v>1.0</v>
      </c>
      <c r="F184" s="85">
        <v>3.0</v>
      </c>
      <c r="G184" s="53" t="str">
        <f>ifna(VLookup(V184,Shiny!B:C, 2, 0),"")</f>
        <v/>
      </c>
      <c r="H184" s="138" t="s">
        <v>231</v>
      </c>
      <c r="I184" s="139">
        <v>147.0</v>
      </c>
      <c r="J184" s="140">
        <f>IFNA(VLOOKUP(V184,'Imported Index'!C:D,2,0),1)</f>
        <v>1</v>
      </c>
      <c r="K184" s="140"/>
      <c r="L184" s="83"/>
      <c r="M184" s="59" t="str">
        <f>ifna(IMAGE("https://pokejungle.net/sprites/typeico/"&amp;lower(VLookup(V184,Type!C:E, 2, 0)&amp;".png")),"")</f>
        <v/>
      </c>
      <c r="N184" s="59" t="str">
        <f>ifna(IMAGE("https://pokejungle.net/sprites/typeico/"&amp;lower(VLookup(V184,Type!C:E, 3, 0)&amp;".png")),"")</f>
        <v/>
      </c>
      <c r="O184" s="53"/>
      <c r="P184" s="53"/>
      <c r="Q184" s="59" t="str">
        <f>ifna(VLookup(V184, Dex!F:K, 3, 0),"")</f>
        <v>C194</v>
      </c>
      <c r="R184" s="59">
        <f>ifna(VLookup(V184, Dex!F:K, 4, 0),"")</f>
        <v>147</v>
      </c>
      <c r="S184" s="59" t="str">
        <f>ifna(VLookup(V184, Dex!F:K, 5, 0),"")</f>
        <v/>
      </c>
      <c r="T184" s="59" t="str">
        <f>ifna(VLookup(V184, Dex!F:K, 6, 0),"")</f>
        <v>P347</v>
      </c>
      <c r="U184" s="63">
        <f>ifna(VLookup(V184, Dex!F:L, 7, 0),"")</f>
        <v>145</v>
      </c>
      <c r="V184" s="53" t="str">
        <f t="shared" si="1"/>
        <v>dratini</v>
      </c>
    </row>
    <row r="185" ht="31.5" customHeight="1">
      <c r="A185" s="130">
        <v>184.0</v>
      </c>
      <c r="B185" s="130">
        <v>1.0</v>
      </c>
      <c r="C185" s="130">
        <v>7.0</v>
      </c>
      <c r="D185" s="130">
        <v>4.0</v>
      </c>
      <c r="E185" s="130">
        <v>1.0</v>
      </c>
      <c r="F185" s="130">
        <v>4.0</v>
      </c>
      <c r="G185" s="131" t="str">
        <f>ifna(VLookup(V185,Shiny!B:C, 2, 0),"")</f>
        <v/>
      </c>
      <c r="H185" s="141" t="s">
        <v>232</v>
      </c>
      <c r="I185" s="142">
        <v>148.0</v>
      </c>
      <c r="J185" s="135">
        <f>IFNA(VLOOKUP(V185,'Imported Index'!C:D,2,0),1)</f>
        <v>1</v>
      </c>
      <c r="K185" s="135"/>
      <c r="L185" s="132"/>
      <c r="M185" s="136" t="str">
        <f>ifna(IMAGE("https://pokejungle.net/sprites/typeico/"&amp;lower(VLookup(V185,Type!C:E, 2, 0)&amp;".png")),"")</f>
        <v/>
      </c>
      <c r="N185" s="136" t="str">
        <f>ifna(IMAGE("https://pokejungle.net/sprites/typeico/"&amp;lower(VLookup(V185,Type!C:E, 3, 0)&amp;".png")),"")</f>
        <v/>
      </c>
      <c r="O185" s="131"/>
      <c r="P185" s="131"/>
      <c r="Q185" s="136" t="str">
        <f>ifna(VLookup(V185, Dex!F:K, 3, 0),"")</f>
        <v>C195</v>
      </c>
      <c r="R185" s="136">
        <f>ifna(VLookup(V185, Dex!F:K, 4, 0),"")</f>
        <v>148</v>
      </c>
      <c r="S185" s="136" t="str">
        <f>ifna(VLookup(V185, Dex!F:K, 5, 0),"")</f>
        <v/>
      </c>
      <c r="T185" s="136" t="str">
        <f>ifna(VLookup(V185, Dex!F:K, 6, 0),"")</f>
        <v>P348</v>
      </c>
      <c r="U185" s="137">
        <f>ifna(VLookup(V185, Dex!F:L, 7, 0),"")</f>
        <v>146</v>
      </c>
      <c r="V185" s="131" t="str">
        <f t="shared" si="1"/>
        <v>dragonair</v>
      </c>
    </row>
    <row r="186" ht="31.5" customHeight="1">
      <c r="A186" s="85">
        <v>185.0</v>
      </c>
      <c r="B186" s="85">
        <v>1.0</v>
      </c>
      <c r="C186" s="85">
        <v>7.0</v>
      </c>
      <c r="D186" s="85">
        <v>5.0</v>
      </c>
      <c r="E186" s="85">
        <v>1.0</v>
      </c>
      <c r="F186" s="85">
        <v>5.0</v>
      </c>
      <c r="G186" s="53" t="str">
        <f>ifna(VLookup(V186,Shiny!B:C, 2, 0),"")</f>
        <v/>
      </c>
      <c r="H186" s="138" t="s">
        <v>233</v>
      </c>
      <c r="I186" s="139">
        <v>149.0</v>
      </c>
      <c r="J186" s="140">
        <f>IFNA(VLOOKUP(V186,'Imported Index'!C:D,2,0),1)</f>
        <v>1</v>
      </c>
      <c r="K186" s="140"/>
      <c r="L186" s="83"/>
      <c r="M186" s="59" t="str">
        <f>ifna(IMAGE("https://pokejungle.net/sprites/typeico/"&amp;lower(VLookup(V186,Type!C:E, 2, 0)&amp;".png")),"")</f>
        <v/>
      </c>
      <c r="N186" s="59" t="str">
        <f>ifna(IMAGE("https://pokejungle.net/sprites/typeico/"&amp;lower(VLookup(V186,Type!C:E, 3, 0)&amp;".png")),"")</f>
        <v/>
      </c>
      <c r="O186" s="53"/>
      <c r="P186" s="53"/>
      <c r="Q186" s="59" t="str">
        <f>ifna(VLookup(V186, Dex!F:K, 3, 0),"")</f>
        <v>C196</v>
      </c>
      <c r="R186" s="59">
        <f>ifna(VLookup(V186, Dex!F:K, 4, 0),"")</f>
        <v>149</v>
      </c>
      <c r="S186" s="59" t="str">
        <f>ifna(VLookup(V186, Dex!F:K, 5, 0),"")</f>
        <v/>
      </c>
      <c r="T186" s="59" t="str">
        <f>ifna(VLookup(V186, Dex!F:K, 6, 0),"")</f>
        <v>P349</v>
      </c>
      <c r="U186" s="63">
        <f>ifna(VLookup(V186, Dex!F:L, 7, 0),"")</f>
        <v>147</v>
      </c>
      <c r="V186" s="53" t="str">
        <f t="shared" si="1"/>
        <v>dragonite</v>
      </c>
    </row>
    <row r="187" ht="31.5" customHeight="1">
      <c r="A187" s="130">
        <v>186.0</v>
      </c>
      <c r="B187" s="130">
        <v>1.0</v>
      </c>
      <c r="C187" s="130">
        <v>7.0</v>
      </c>
      <c r="D187" s="130">
        <v>6.0</v>
      </c>
      <c r="E187" s="130">
        <v>1.0</v>
      </c>
      <c r="F187" s="130">
        <v>6.0</v>
      </c>
      <c r="G187" s="131" t="str">
        <f>ifna(VLookup(V187,Shiny!B:C, 2, 0),"")</f>
        <v/>
      </c>
      <c r="H187" s="141" t="s">
        <v>234</v>
      </c>
      <c r="I187" s="142">
        <v>150.0</v>
      </c>
      <c r="J187" s="135">
        <f>IFNA(VLOOKUP(V187,'Imported Index'!C:D,2,0),1)</f>
        <v>1</v>
      </c>
      <c r="K187" s="132"/>
      <c r="L187" s="132"/>
      <c r="M187" s="136" t="str">
        <f>ifna(IMAGE("https://pokejungle.net/sprites/typeico/"&amp;lower(VLookup(V187,Type!C:E, 2, 0)&amp;".png")),"")</f>
        <v/>
      </c>
      <c r="N187" s="136" t="str">
        <f>ifna(IMAGE("https://pokejungle.net/sprites/typeico/"&amp;lower(VLookup(V187,Type!C:E, 3, 0)&amp;".png")),"")</f>
        <v/>
      </c>
      <c r="O187" s="131"/>
      <c r="P187" s="131"/>
      <c r="Q187" s="136" t="str">
        <f>ifna(VLookup(V187, Dex!F:K, 3, 0),"")</f>
        <v/>
      </c>
      <c r="R187" s="136">
        <f>ifna(VLookup(V187, Dex!F:K, 4, 0),"")</f>
        <v>150</v>
      </c>
      <c r="S187" s="136" t="str">
        <f>ifna(VLookup(V187, Dex!F:K, 5, 0),"")</f>
        <v/>
      </c>
      <c r="T187" s="136" t="str">
        <f>ifna(VLookup(V187, Dex!F:K, 6, 0),"")</f>
        <v/>
      </c>
      <c r="U187" s="137" t="str">
        <f>ifna(VLookup(V187, Dex!F:L, 7, 0),"")</f>
        <v/>
      </c>
      <c r="V187" s="131" t="str">
        <f t="shared" si="1"/>
        <v>mewtwo</v>
      </c>
    </row>
    <row r="188" ht="31.5" customHeight="1">
      <c r="A188" s="85">
        <v>187.0</v>
      </c>
      <c r="B188" s="85">
        <v>1.0</v>
      </c>
      <c r="C188" s="85">
        <v>7.0</v>
      </c>
      <c r="D188" s="85">
        <v>7.0</v>
      </c>
      <c r="E188" s="85">
        <v>2.0</v>
      </c>
      <c r="F188" s="85">
        <v>1.0</v>
      </c>
      <c r="G188" s="53" t="str">
        <f>ifna(VLookup(V188,Shiny!B:C, 2, 0),"")</f>
        <v/>
      </c>
      <c r="H188" s="138" t="s">
        <v>235</v>
      </c>
      <c r="I188" s="139">
        <v>151.0</v>
      </c>
      <c r="J188" s="140">
        <f>IFNA(VLOOKUP(V188,'Imported Index'!C:D,2,0),1)</f>
        <v>1</v>
      </c>
      <c r="K188" s="83"/>
      <c r="L188" s="83"/>
      <c r="M188" s="59" t="str">
        <f>ifna(IMAGE("https://pokejungle.net/sprites/typeico/"&amp;lower(VLookup(V188,Type!C:E, 2, 0)&amp;".png")),"")</f>
        <v/>
      </c>
      <c r="N188" s="59" t="str">
        <f>ifna(IMAGE("https://pokejungle.net/sprites/typeico/"&amp;lower(VLookup(V188,Type!C:E, 3, 0)&amp;".png")),"")</f>
        <v/>
      </c>
      <c r="O188" s="53"/>
      <c r="P188" s="53"/>
      <c r="Q188" s="59" t="str">
        <f>ifna(VLookup(V188, Dex!F:K, 3, 0),"")</f>
        <v/>
      </c>
      <c r="R188" s="59">
        <f>ifna(VLookup(V188, Dex!F:K, 4, 0),"")</f>
        <v>151</v>
      </c>
      <c r="S188" s="59" t="str">
        <f>ifna(VLookup(V188, Dex!F:K, 5, 0),"")</f>
        <v/>
      </c>
      <c r="T188" s="59" t="str">
        <f>ifna(VLookup(V188, Dex!F:K, 6, 0),"")</f>
        <v/>
      </c>
      <c r="U188" s="63" t="str">
        <f>ifna(VLookup(V188, Dex!F:L, 7, 0),"")</f>
        <v/>
      </c>
      <c r="V188" s="53" t="str">
        <f t="shared" si="1"/>
        <v>mew</v>
      </c>
    </row>
    <row r="189" ht="31.5" customHeight="1">
      <c r="A189" s="130">
        <v>188.0</v>
      </c>
      <c r="B189" s="130"/>
      <c r="C189" s="130"/>
      <c r="D189" s="130"/>
      <c r="E189" s="130"/>
      <c r="F189" s="130"/>
      <c r="G189" s="131" t="str">
        <f>ifna(VLookup(V189,Shiny!B:C, 2, 0),"")</f>
        <v/>
      </c>
      <c r="H189" s="143" t="s">
        <v>236</v>
      </c>
      <c r="I189" s="144"/>
      <c r="J189" s="135">
        <f>IFNA(VLOOKUP(V189,'Imported Index'!C:D,2,0),1)</f>
        <v>1</v>
      </c>
      <c r="K189" s="132"/>
      <c r="L189" s="132"/>
      <c r="M189" s="136" t="str">
        <f>ifna(IMAGE("https://pokejungle.net/sprites/typeico/"&amp;lower(VLookup(V189,Type!C:E, 2, 0)&amp;".png")),"")</f>
        <v/>
      </c>
      <c r="N189" s="136" t="str">
        <f>ifna(IMAGE("https://pokejungle.net/sprites/typeico/"&amp;lower(VLookup(V189,Type!C:E, 3, 0)&amp;".png")),"")</f>
        <v/>
      </c>
      <c r="O189" s="131"/>
      <c r="P189" s="131"/>
      <c r="Q189" s="131"/>
      <c r="R189" s="131"/>
      <c r="S189" s="131"/>
      <c r="T189" s="131"/>
      <c r="U189" s="137" t="str">
        <f>ifna(VLookup(V189, Dex!F:L, 7, 0),"")</f>
        <v/>
      </c>
      <c r="V189" s="131" t="str">
        <f t="shared" si="1"/>
        <v>gen</v>
      </c>
    </row>
    <row r="190" ht="31.5" customHeight="1">
      <c r="A190" s="85">
        <v>189.0</v>
      </c>
      <c r="B190" s="85">
        <v>1.0</v>
      </c>
      <c r="C190" s="85">
        <v>8.0</v>
      </c>
      <c r="D190" s="85">
        <v>1.0</v>
      </c>
      <c r="E190" s="85">
        <v>1.0</v>
      </c>
      <c r="F190" s="85">
        <v>1.0</v>
      </c>
      <c r="G190" s="53" t="str">
        <f>ifna(VLookup(V190,Shiny!B:C, 2, 0),"")</f>
        <v/>
      </c>
      <c r="H190" s="138" t="s">
        <v>237</v>
      </c>
      <c r="I190" s="139">
        <v>152.0</v>
      </c>
      <c r="J190" s="140">
        <f>IFNA(VLOOKUP(V190,'Imported Index'!C:D,2,0),1)</f>
        <v>1</v>
      </c>
      <c r="K190" s="83"/>
      <c r="L190" s="83"/>
      <c r="M190" s="59" t="str">
        <f>ifna(IMAGE("https://pokejungle.net/sprites/typeico/"&amp;lower(VLookup(V190,Type!C:E, 2, 0)&amp;".png")),"")</f>
        <v/>
      </c>
      <c r="N190" s="59" t="str">
        <f>ifna(IMAGE("https://pokejungle.net/sprites/typeico/"&amp;lower(VLookup(V190,Type!C:E, 3, 0)&amp;".png")),"")</f>
        <v/>
      </c>
      <c r="O190" s="53"/>
      <c r="P190" s="53"/>
      <c r="Q190" s="59" t="str">
        <f>ifna(VLookup(V190, Dex!F:K, 3, 0),"")</f>
        <v/>
      </c>
      <c r="R190" s="59">
        <f>ifna(VLookup(V190, Dex!F:K, 4, 0),"")</f>
        <v>152</v>
      </c>
      <c r="S190" s="59" t="str">
        <f>ifna(VLookup(V190, Dex!F:K, 5, 0),"")</f>
        <v/>
      </c>
      <c r="T190" s="59" t="str">
        <f>ifna(VLookup(V190, Dex!F:K, 6, 0),"")</f>
        <v>B173</v>
      </c>
      <c r="U190" s="63">
        <f>ifna(VLookup(V190, Dex!F:L, 7, 0),"")</f>
        <v>1</v>
      </c>
      <c r="V190" s="53" t="str">
        <f t="shared" si="1"/>
        <v>chikorita</v>
      </c>
    </row>
    <row r="191" ht="31.5" customHeight="1">
      <c r="A191" s="130">
        <v>190.0</v>
      </c>
      <c r="B191" s="130">
        <v>1.0</v>
      </c>
      <c r="C191" s="130">
        <v>8.0</v>
      </c>
      <c r="D191" s="130">
        <v>2.0</v>
      </c>
      <c r="E191" s="130">
        <v>1.0</v>
      </c>
      <c r="F191" s="130">
        <v>2.0</v>
      </c>
      <c r="G191" s="131" t="str">
        <f>ifna(VLookup(V191,Shiny!B:C, 2, 0),"")</f>
        <v/>
      </c>
      <c r="H191" s="141" t="s">
        <v>238</v>
      </c>
      <c r="I191" s="142">
        <v>153.0</v>
      </c>
      <c r="J191" s="135">
        <f>IFNA(VLOOKUP(V191,'Imported Index'!C:D,2,0),1)</f>
        <v>1</v>
      </c>
      <c r="K191" s="132"/>
      <c r="L191" s="132"/>
      <c r="M191" s="136" t="str">
        <f>ifna(IMAGE("https://pokejungle.net/sprites/typeico/"&amp;lower(VLookup(V191,Type!C:E, 2, 0)&amp;".png")),"")</f>
        <v/>
      </c>
      <c r="N191" s="136" t="str">
        <f>ifna(IMAGE("https://pokejungle.net/sprites/typeico/"&amp;lower(VLookup(V191,Type!C:E, 3, 0)&amp;".png")),"")</f>
        <v/>
      </c>
      <c r="O191" s="131"/>
      <c r="P191" s="131"/>
      <c r="Q191" s="136" t="str">
        <f>ifna(VLookup(V191, Dex!F:K, 3, 0),"")</f>
        <v/>
      </c>
      <c r="R191" s="136">
        <f>ifna(VLookup(V191, Dex!F:K, 4, 0),"")</f>
        <v>153</v>
      </c>
      <c r="S191" s="136" t="str">
        <f>ifna(VLookup(V191, Dex!F:K, 5, 0),"")</f>
        <v/>
      </c>
      <c r="T191" s="136" t="str">
        <f>ifna(VLookup(V191, Dex!F:K, 6, 0),"")</f>
        <v>B174</v>
      </c>
      <c r="U191" s="137">
        <f>ifna(VLookup(V191, Dex!F:L, 7, 0),"")</f>
        <v>2</v>
      </c>
      <c r="V191" s="131" t="str">
        <f t="shared" si="1"/>
        <v>bayleef</v>
      </c>
    </row>
    <row r="192" ht="31.5" customHeight="1">
      <c r="A192" s="85">
        <v>191.0</v>
      </c>
      <c r="B192" s="85">
        <v>1.0</v>
      </c>
      <c r="C192" s="85">
        <v>8.0</v>
      </c>
      <c r="D192" s="85">
        <v>3.0</v>
      </c>
      <c r="E192" s="85">
        <v>1.0</v>
      </c>
      <c r="F192" s="85">
        <v>3.0</v>
      </c>
      <c r="G192" s="53" t="str">
        <f>ifna(VLookup(V192,Shiny!B:C, 2, 0),"")</f>
        <v/>
      </c>
      <c r="H192" s="138" t="s">
        <v>239</v>
      </c>
      <c r="I192" s="139">
        <v>154.0</v>
      </c>
      <c r="J192" s="140">
        <f>IFNA(VLOOKUP(V192,'Imported Index'!C:D,2,0),1)</f>
        <v>1</v>
      </c>
      <c r="K192" s="83"/>
      <c r="L192" s="83"/>
      <c r="M192" s="59" t="str">
        <f>ifna(IMAGE("https://pokejungle.net/sprites/typeico/"&amp;lower(VLookup(V192,Type!C:E, 2, 0)&amp;".png")),"")</f>
        <v/>
      </c>
      <c r="N192" s="59" t="str">
        <f>ifna(IMAGE("https://pokejungle.net/sprites/typeico/"&amp;lower(VLookup(V192,Type!C:E, 3, 0)&amp;".png")),"")</f>
        <v/>
      </c>
      <c r="O192" s="53"/>
      <c r="P192" s="53"/>
      <c r="Q192" s="59" t="str">
        <f>ifna(VLookup(V192, Dex!F:K, 3, 0),"")</f>
        <v/>
      </c>
      <c r="R192" s="59">
        <f>ifna(VLookup(V192, Dex!F:K, 4, 0),"")</f>
        <v>154</v>
      </c>
      <c r="S192" s="59" t="str">
        <f>ifna(VLookup(V192, Dex!F:K, 5, 0),"")</f>
        <v/>
      </c>
      <c r="T192" s="59" t="str">
        <f>ifna(VLookup(V192, Dex!F:K, 6, 0),"")</f>
        <v>B175</v>
      </c>
      <c r="U192" s="63">
        <f>ifna(VLookup(V192, Dex!F:L, 7, 0),"")</f>
        <v>3</v>
      </c>
      <c r="V192" s="53" t="str">
        <f t="shared" si="1"/>
        <v>meganium</v>
      </c>
    </row>
    <row r="193" ht="31.5" customHeight="1">
      <c r="A193" s="130">
        <v>192.0</v>
      </c>
      <c r="B193" s="130">
        <v>1.0</v>
      </c>
      <c r="C193" s="130">
        <v>8.0</v>
      </c>
      <c r="D193" s="130">
        <v>4.0</v>
      </c>
      <c r="E193" s="130">
        <v>1.0</v>
      </c>
      <c r="F193" s="130">
        <v>4.0</v>
      </c>
      <c r="G193" s="131" t="str">
        <f>ifna(VLookup(V193,Shiny!B:C, 2, 0),"")</f>
        <v/>
      </c>
      <c r="H193" s="141" t="s">
        <v>240</v>
      </c>
      <c r="I193" s="142">
        <v>155.0</v>
      </c>
      <c r="J193" s="135">
        <f>IFNA(VLOOKUP(V193,'Imported Index'!C:D,2,0),1)</f>
        <v>1</v>
      </c>
      <c r="K193" s="132"/>
      <c r="L193" s="132"/>
      <c r="M193" s="136" t="str">
        <f>ifna(IMAGE("https://pokejungle.net/sprites/typeico/"&amp;lower(VLookup(V193,Type!C:E, 2, 0)&amp;".png")),"")</f>
        <v/>
      </c>
      <c r="N193" s="136" t="str">
        <f>ifna(IMAGE("https://pokejungle.net/sprites/typeico/"&amp;lower(VLookup(V193,Type!C:E, 3, 0)&amp;".png")),"")</f>
        <v/>
      </c>
      <c r="O193" s="131"/>
      <c r="P193" s="131"/>
      <c r="Q193" s="136" t="str">
        <f>ifna(VLookup(V193, Dex!F:K, 3, 0),"")</f>
        <v/>
      </c>
      <c r="R193" s="136">
        <f>ifna(VLookup(V193, Dex!F:K, 4, 0),"")</f>
        <v>155</v>
      </c>
      <c r="S193" s="136">
        <f>ifna(VLookup(V193, Dex!F:K, 5, 0),"")</f>
        <v>4</v>
      </c>
      <c r="T193" s="136" t="str">
        <f>ifna(VLookup(V193, Dex!F:K, 6, 0),"")</f>
        <v>B176</v>
      </c>
      <c r="U193" s="137" t="str">
        <f>ifna(VLookup(V193, Dex!F:L, 7, 0),"")</f>
        <v/>
      </c>
      <c r="V193" s="131" t="str">
        <f t="shared" si="1"/>
        <v>cyndaquil</v>
      </c>
    </row>
    <row r="194" ht="31.5" customHeight="1">
      <c r="A194" s="85">
        <v>193.0</v>
      </c>
      <c r="B194" s="85">
        <v>1.0</v>
      </c>
      <c r="C194" s="85">
        <v>8.0</v>
      </c>
      <c r="D194" s="85">
        <v>5.0</v>
      </c>
      <c r="E194" s="85">
        <v>1.0</v>
      </c>
      <c r="F194" s="85">
        <v>5.0</v>
      </c>
      <c r="G194" s="53" t="str">
        <f>ifna(VLookup(V194,Shiny!B:C, 2, 0),"")</f>
        <v/>
      </c>
      <c r="H194" s="138" t="s">
        <v>241</v>
      </c>
      <c r="I194" s="139">
        <v>156.0</v>
      </c>
      <c r="J194" s="140">
        <f>IFNA(VLOOKUP(V194,'Imported Index'!C:D,2,0),1)</f>
        <v>1</v>
      </c>
      <c r="K194" s="83"/>
      <c r="L194" s="83"/>
      <c r="M194" s="59" t="str">
        <f>ifna(IMAGE("https://pokejungle.net/sprites/typeico/"&amp;lower(VLookup(V194,Type!C:E, 2, 0)&amp;".png")),"")</f>
        <v/>
      </c>
      <c r="N194" s="59" t="str">
        <f>ifna(IMAGE("https://pokejungle.net/sprites/typeico/"&amp;lower(VLookup(V194,Type!C:E, 3, 0)&amp;".png")),"")</f>
        <v/>
      </c>
      <c r="O194" s="53"/>
      <c r="P194" s="53"/>
      <c r="Q194" s="59" t="str">
        <f>ifna(VLookup(V194, Dex!F:K, 3, 0),"")</f>
        <v/>
      </c>
      <c r="R194" s="59">
        <f>ifna(VLookup(V194, Dex!F:K, 4, 0),"")</f>
        <v>156</v>
      </c>
      <c r="S194" s="59">
        <f>ifna(VLookup(V194, Dex!F:K, 5, 0),"")</f>
        <v>5</v>
      </c>
      <c r="T194" s="59" t="str">
        <f>ifna(VLookup(V194, Dex!F:K, 6, 0),"")</f>
        <v>B177</v>
      </c>
      <c r="U194" s="63" t="str">
        <f>ifna(VLookup(V194, Dex!F:L, 7, 0),"")</f>
        <v/>
      </c>
      <c r="V194" s="53" t="str">
        <f t="shared" si="1"/>
        <v>quilava</v>
      </c>
    </row>
    <row r="195" ht="31.5" customHeight="1">
      <c r="A195" s="130">
        <v>194.0</v>
      </c>
      <c r="B195" s="130">
        <v>1.0</v>
      </c>
      <c r="C195" s="130">
        <v>8.0</v>
      </c>
      <c r="D195" s="130">
        <v>6.0</v>
      </c>
      <c r="E195" s="130">
        <v>1.0</v>
      </c>
      <c r="F195" s="130">
        <v>6.0</v>
      </c>
      <c r="G195" s="131" t="str">
        <f>ifna(VLookup(V195,Shiny!B:C, 2, 0),"")</f>
        <v/>
      </c>
      <c r="H195" s="141" t="s">
        <v>242</v>
      </c>
      <c r="I195" s="142">
        <v>157.0</v>
      </c>
      <c r="J195" s="135">
        <f>IFNA(VLOOKUP(V195,'Imported Index'!C:D,2,0),1)</f>
        <v>1</v>
      </c>
      <c r="K195" s="132"/>
      <c r="L195" s="132" t="s">
        <v>97</v>
      </c>
      <c r="M195" s="136" t="str">
        <f>ifna(IMAGE("https://pokejungle.net/sprites/typeico/"&amp;lower(VLookup(V195,Type!C:E, 2, 0)&amp;".png")),"")</f>
        <v/>
      </c>
      <c r="N195" s="136" t="str">
        <f>ifna(IMAGE("https://pokejungle.net/sprites/typeico/"&amp;lower(VLookup(V195,Type!C:E, 3, 0)&amp;".png")),"")</f>
        <v/>
      </c>
      <c r="O195" s="131"/>
      <c r="P195" s="131"/>
      <c r="Q195" s="136" t="str">
        <f>ifna(VLookup(V195, Dex!F:K, 3, 0),"")</f>
        <v/>
      </c>
      <c r="R195" s="136">
        <f>ifna(VLookup(V195, Dex!F:K, 4, 0),"")</f>
        <v>157</v>
      </c>
      <c r="S195" s="136" t="str">
        <f>ifna(VLookup(V195, Dex!F:K, 5, 0),"")</f>
        <v/>
      </c>
      <c r="T195" s="136" t="str">
        <f>ifna(VLookup(V195, Dex!F:K, 6, 0),"")</f>
        <v>B178</v>
      </c>
      <c r="U195" s="137" t="str">
        <f>ifna(VLookup(V195, Dex!F:L, 7, 0),"")</f>
        <v/>
      </c>
      <c r="V195" s="131" t="str">
        <f t="shared" si="1"/>
        <v>typhlosion</v>
      </c>
    </row>
    <row r="196" ht="31.5" customHeight="1">
      <c r="A196" s="85">
        <v>195.0</v>
      </c>
      <c r="B196" s="85">
        <v>1.0</v>
      </c>
      <c r="C196" s="85">
        <v>8.0</v>
      </c>
      <c r="D196" s="85">
        <v>7.0</v>
      </c>
      <c r="E196" s="85">
        <v>2.0</v>
      </c>
      <c r="F196" s="85">
        <v>1.0</v>
      </c>
      <c r="G196" s="53" t="str">
        <f>ifna(VLookup(V196,Shiny!B:C, 2, 0),"")</f>
        <v/>
      </c>
      <c r="H196" s="138" t="s">
        <v>242</v>
      </c>
      <c r="I196" s="139">
        <v>157.0</v>
      </c>
      <c r="J196" s="140">
        <f>IFNA(VLOOKUP(V196,'Imported Index'!C:D,2,0),1)</f>
        <v>1</v>
      </c>
      <c r="K196" s="83"/>
      <c r="L196" s="83" t="s">
        <v>139</v>
      </c>
      <c r="M196" s="59" t="str">
        <f>ifna(IMAGE("https://pokejungle.net/sprites/typeico/"&amp;lower(VLookup(V196,Type!C:E, 2, 0)&amp;".png")),"")</f>
        <v/>
      </c>
      <c r="N196" s="59" t="str">
        <f>ifna(IMAGE("https://pokejungle.net/sprites/typeico/"&amp;lower(VLookup(V196,Type!C:E, 3, 0)&amp;".png")),"")</f>
        <v/>
      </c>
      <c r="O196" s="85">
        <v>-1.0</v>
      </c>
      <c r="P196" s="53"/>
      <c r="Q196" s="59" t="str">
        <f>ifna(VLookup(V196, Dex!F:K, 3, 0),"")</f>
        <v/>
      </c>
      <c r="R196" s="59" t="str">
        <f>ifna(VLookup(V196, Dex!F:K, 4, 0),"")</f>
        <v/>
      </c>
      <c r="S196" s="59">
        <f>ifna(VLookup(V196, Dex!F:K, 5, 0),"")</f>
        <v>6</v>
      </c>
      <c r="T196" s="59" t="str">
        <f>ifna(VLookup(V196, Dex!F:K, 6, 0),"")</f>
        <v>B178</v>
      </c>
      <c r="U196" s="63" t="str">
        <f>ifna(VLookup(V196, Dex!F:L, 7, 0),"")</f>
        <v/>
      </c>
      <c r="V196" s="53" t="str">
        <f t="shared" si="1"/>
        <v>typhlosion-1</v>
      </c>
    </row>
    <row r="197" ht="31.5" customHeight="1">
      <c r="A197" s="130">
        <v>196.0</v>
      </c>
      <c r="B197" s="130">
        <v>1.0</v>
      </c>
      <c r="C197" s="130">
        <v>8.0</v>
      </c>
      <c r="D197" s="130">
        <v>8.0</v>
      </c>
      <c r="E197" s="130">
        <v>2.0</v>
      </c>
      <c r="F197" s="130">
        <v>2.0</v>
      </c>
      <c r="G197" s="131" t="str">
        <f>ifna(VLookup(V197,Shiny!B:C, 2, 0),"")</f>
        <v/>
      </c>
      <c r="H197" s="141" t="s">
        <v>243</v>
      </c>
      <c r="I197" s="142">
        <v>158.0</v>
      </c>
      <c r="J197" s="135">
        <f>IFNA(VLOOKUP(V197,'Imported Index'!C:D,2,0),1)</f>
        <v>1</v>
      </c>
      <c r="K197" s="132"/>
      <c r="L197" s="132"/>
      <c r="M197" s="136" t="str">
        <f>ifna(IMAGE("https://pokejungle.net/sprites/typeico/"&amp;lower(VLookup(V197,Type!C:E, 2, 0)&amp;".png")),"")</f>
        <v/>
      </c>
      <c r="N197" s="136" t="str">
        <f>ifna(IMAGE("https://pokejungle.net/sprites/typeico/"&amp;lower(VLookup(V197,Type!C:E, 3, 0)&amp;".png")),"")</f>
        <v/>
      </c>
      <c r="O197" s="131"/>
      <c r="P197" s="131"/>
      <c r="Q197" s="136" t="str">
        <f>ifna(VLookup(V197, Dex!F:K, 3, 0),"")</f>
        <v/>
      </c>
      <c r="R197" s="136">
        <f>ifna(VLookup(V197, Dex!F:K, 4, 0),"")</f>
        <v>158</v>
      </c>
      <c r="S197" s="136" t="str">
        <f>ifna(VLookup(V197, Dex!F:K, 5, 0),"")</f>
        <v/>
      </c>
      <c r="T197" s="136" t="str">
        <f>ifna(VLookup(V197, Dex!F:K, 6, 0),"")</f>
        <v>B179</v>
      </c>
      <c r="U197" s="137">
        <f>ifna(VLookup(V197, Dex!F:L, 7, 0),"")</f>
        <v>7</v>
      </c>
      <c r="V197" s="131" t="str">
        <f t="shared" si="1"/>
        <v>totodile</v>
      </c>
    </row>
    <row r="198" ht="31.5" customHeight="1">
      <c r="A198" s="85">
        <v>197.0</v>
      </c>
      <c r="B198" s="85">
        <v>1.0</v>
      </c>
      <c r="C198" s="85">
        <v>8.0</v>
      </c>
      <c r="D198" s="85">
        <v>9.0</v>
      </c>
      <c r="E198" s="85">
        <v>2.0</v>
      </c>
      <c r="F198" s="85">
        <v>3.0</v>
      </c>
      <c r="G198" s="53" t="str">
        <f>ifna(VLookup(V198,Shiny!B:C, 2, 0),"")</f>
        <v/>
      </c>
      <c r="H198" s="138" t="s">
        <v>244</v>
      </c>
      <c r="I198" s="139">
        <v>159.0</v>
      </c>
      <c r="J198" s="140">
        <f>IFNA(VLOOKUP(V198,'Imported Index'!C:D,2,0),1)</f>
        <v>1</v>
      </c>
      <c r="K198" s="83"/>
      <c r="L198" s="83"/>
      <c r="M198" s="59" t="str">
        <f>ifna(IMAGE("https://pokejungle.net/sprites/typeico/"&amp;lower(VLookup(V198,Type!C:E, 2, 0)&amp;".png")),"")</f>
        <v/>
      </c>
      <c r="N198" s="59" t="str">
        <f>ifna(IMAGE("https://pokejungle.net/sprites/typeico/"&amp;lower(VLookup(V198,Type!C:E, 3, 0)&amp;".png")),"")</f>
        <v/>
      </c>
      <c r="O198" s="53"/>
      <c r="P198" s="53"/>
      <c r="Q198" s="59" t="str">
        <f>ifna(VLookup(V198, Dex!F:K, 3, 0),"")</f>
        <v/>
      </c>
      <c r="R198" s="59">
        <f>ifna(VLookup(V198, Dex!F:K, 4, 0),"")</f>
        <v>159</v>
      </c>
      <c r="S198" s="59" t="str">
        <f>ifna(VLookup(V198, Dex!F:K, 5, 0),"")</f>
        <v/>
      </c>
      <c r="T198" s="59" t="str">
        <f>ifna(VLookup(V198, Dex!F:K, 6, 0),"")</f>
        <v>B180</v>
      </c>
      <c r="U198" s="63">
        <f>ifna(VLookup(V198, Dex!F:L, 7, 0),"")</f>
        <v>8</v>
      </c>
      <c r="V198" s="53" t="str">
        <f t="shared" si="1"/>
        <v>croconaw</v>
      </c>
    </row>
    <row r="199" ht="31.5" customHeight="1">
      <c r="A199" s="130">
        <v>198.0</v>
      </c>
      <c r="B199" s="130">
        <v>1.0</v>
      </c>
      <c r="C199" s="130">
        <v>8.0</v>
      </c>
      <c r="D199" s="130">
        <v>10.0</v>
      </c>
      <c r="E199" s="130">
        <v>2.0</v>
      </c>
      <c r="F199" s="130">
        <v>4.0</v>
      </c>
      <c r="G199" s="131" t="str">
        <f>ifna(VLookup(V199,Shiny!B:C, 2, 0),"")</f>
        <v/>
      </c>
      <c r="H199" s="141" t="s">
        <v>245</v>
      </c>
      <c r="I199" s="142">
        <v>160.0</v>
      </c>
      <c r="J199" s="135">
        <f>IFNA(VLOOKUP(V199,'Imported Index'!C:D,2,0),1)</f>
        <v>1</v>
      </c>
      <c r="K199" s="132"/>
      <c r="L199" s="132"/>
      <c r="M199" s="136" t="str">
        <f>ifna(IMAGE("https://pokejungle.net/sprites/typeico/"&amp;lower(VLookup(V199,Type!C:E, 2, 0)&amp;".png")),"")</f>
        <v/>
      </c>
      <c r="N199" s="136" t="str">
        <f>ifna(IMAGE("https://pokejungle.net/sprites/typeico/"&amp;lower(VLookup(V199,Type!C:E, 3, 0)&amp;".png")),"")</f>
        <v/>
      </c>
      <c r="O199" s="131"/>
      <c r="P199" s="131"/>
      <c r="Q199" s="136" t="str">
        <f>ifna(VLookup(V199, Dex!F:K, 3, 0),"")</f>
        <v/>
      </c>
      <c r="R199" s="136">
        <f>ifna(VLookup(V199, Dex!F:K, 4, 0),"")</f>
        <v>160</v>
      </c>
      <c r="S199" s="136" t="str">
        <f>ifna(VLookup(V199, Dex!F:K, 5, 0),"")</f>
        <v/>
      </c>
      <c r="T199" s="136" t="str">
        <f>ifna(VLookup(V199, Dex!F:K, 6, 0),"")</f>
        <v>B181</v>
      </c>
      <c r="U199" s="137">
        <f>ifna(VLookup(V199, Dex!F:L, 7, 0),"")</f>
        <v>9</v>
      </c>
      <c r="V199" s="131" t="str">
        <f t="shared" si="1"/>
        <v>feraligatr</v>
      </c>
    </row>
    <row r="200" ht="31.5" customHeight="1">
      <c r="A200" s="85">
        <v>199.0</v>
      </c>
      <c r="B200" s="85">
        <v>1.0</v>
      </c>
      <c r="C200" s="85">
        <v>8.0</v>
      </c>
      <c r="D200" s="85">
        <v>11.0</v>
      </c>
      <c r="E200" s="85">
        <v>2.0</v>
      </c>
      <c r="F200" s="85">
        <v>5.0</v>
      </c>
      <c r="G200" s="53" t="str">
        <f>ifna(VLookup(V200,Shiny!B:C, 2, 0),"")</f>
        <v/>
      </c>
      <c r="H200" s="138" t="s">
        <v>246</v>
      </c>
      <c r="I200" s="139">
        <v>161.0</v>
      </c>
      <c r="J200" s="140">
        <f>IFNA(VLOOKUP(V200,'Imported Index'!C:D,2,0),1)</f>
        <v>1</v>
      </c>
      <c r="K200" s="83"/>
      <c r="L200" s="83"/>
      <c r="M200" s="59" t="str">
        <f>ifna(IMAGE("https://pokejungle.net/sprites/typeico/"&amp;lower(VLookup(V200,Type!C:E, 2, 0)&amp;".png")),"")</f>
        <v/>
      </c>
      <c r="N200" s="59" t="str">
        <f>ifna(IMAGE("https://pokejungle.net/sprites/typeico/"&amp;lower(VLookup(V200,Type!C:E, 3, 0)&amp;".png")),"")</f>
        <v/>
      </c>
      <c r="O200" s="53"/>
      <c r="P200" s="53"/>
      <c r="Q200" s="59" t="str">
        <f>ifna(VLookup(V200, Dex!F:K, 3, 0),"")</f>
        <v/>
      </c>
      <c r="R200" s="59">
        <f>ifna(VLookup(V200, Dex!F:K, 4, 0),"")</f>
        <v>161</v>
      </c>
      <c r="S200" s="59" t="str">
        <f>ifna(VLookup(V200, Dex!F:K, 5, 0),"")</f>
        <v/>
      </c>
      <c r="T200" s="59" t="str">
        <f>ifna(VLookup(V200, Dex!F:K, 6, 0),"")</f>
        <v>K026</v>
      </c>
      <c r="U200" s="63" t="str">
        <f>ifna(VLookup(V200, Dex!F:L, 7, 0),"")</f>
        <v/>
      </c>
      <c r="V200" s="53" t="str">
        <f t="shared" si="1"/>
        <v>sentret</v>
      </c>
    </row>
    <row r="201" ht="31.5" customHeight="1">
      <c r="A201" s="130">
        <v>200.0</v>
      </c>
      <c r="B201" s="130">
        <v>1.0</v>
      </c>
      <c r="C201" s="130">
        <v>8.0</v>
      </c>
      <c r="D201" s="130">
        <v>12.0</v>
      </c>
      <c r="E201" s="130">
        <v>2.0</v>
      </c>
      <c r="F201" s="130">
        <v>6.0</v>
      </c>
      <c r="G201" s="131" t="str">
        <f>ifna(VLookup(V201,Shiny!B:C, 2, 0),"")</f>
        <v/>
      </c>
      <c r="H201" s="141" t="s">
        <v>247</v>
      </c>
      <c r="I201" s="142">
        <v>162.0</v>
      </c>
      <c r="J201" s="135">
        <f>IFNA(VLOOKUP(V201,'Imported Index'!C:D,2,0),1)</f>
        <v>1</v>
      </c>
      <c r="K201" s="132"/>
      <c r="L201" s="132"/>
      <c r="M201" s="136" t="str">
        <f>ifna(IMAGE("https://pokejungle.net/sprites/typeico/"&amp;lower(VLookup(V201,Type!C:E, 2, 0)&amp;".png")),"")</f>
        <v/>
      </c>
      <c r="N201" s="136" t="str">
        <f>ifna(IMAGE("https://pokejungle.net/sprites/typeico/"&amp;lower(VLookup(V201,Type!C:E, 3, 0)&amp;".png")),"")</f>
        <v/>
      </c>
      <c r="O201" s="131"/>
      <c r="P201" s="131"/>
      <c r="Q201" s="136" t="str">
        <f>ifna(VLookup(V201, Dex!F:K, 3, 0),"")</f>
        <v/>
      </c>
      <c r="R201" s="136">
        <f>ifna(VLookup(V201, Dex!F:K, 4, 0),"")</f>
        <v>162</v>
      </c>
      <c r="S201" s="136" t="str">
        <f>ifna(VLookup(V201, Dex!F:K, 5, 0),"")</f>
        <v/>
      </c>
      <c r="T201" s="136" t="str">
        <f>ifna(VLookup(V201, Dex!F:K, 6, 0),"")</f>
        <v>K027</v>
      </c>
      <c r="U201" s="137" t="str">
        <f>ifna(VLookup(V201, Dex!F:L, 7, 0),"")</f>
        <v/>
      </c>
      <c r="V201" s="131" t="str">
        <f t="shared" si="1"/>
        <v>furret</v>
      </c>
    </row>
    <row r="202" ht="31.5" customHeight="1">
      <c r="A202" s="85">
        <v>201.0</v>
      </c>
      <c r="B202" s="85">
        <v>1.0</v>
      </c>
      <c r="C202" s="85">
        <v>8.0</v>
      </c>
      <c r="D202" s="85">
        <v>13.0</v>
      </c>
      <c r="E202" s="85">
        <v>3.0</v>
      </c>
      <c r="F202" s="85">
        <v>1.0</v>
      </c>
      <c r="G202" s="53" t="str">
        <f>ifna(VLookup(V202,Shiny!B:C, 2, 0),"")</f>
        <v/>
      </c>
      <c r="H202" s="138" t="s">
        <v>248</v>
      </c>
      <c r="I202" s="139">
        <v>163.0</v>
      </c>
      <c r="J202" s="140">
        <f>IFNA(VLOOKUP(V202,'Imported Index'!C:D,2,0),1)</f>
        <v>1</v>
      </c>
      <c r="K202" s="83"/>
      <c r="L202" s="83"/>
      <c r="M202" s="59" t="str">
        <f>ifna(IMAGE("https://pokejungle.net/sprites/typeico/"&amp;lower(VLookup(V202,Type!C:E, 2, 0)&amp;".png")),"")</f>
        <v/>
      </c>
      <c r="N202" s="59" t="str">
        <f>ifna(IMAGE("https://pokejungle.net/sprites/typeico/"&amp;lower(VLookup(V202,Type!C:E, 3, 0)&amp;".png")),"")</f>
        <v/>
      </c>
      <c r="O202" s="53"/>
      <c r="P202" s="53"/>
      <c r="Q202" s="59">
        <f>ifna(VLookup(V202, Dex!F:K, 3, 0),"")</f>
        <v>19</v>
      </c>
      <c r="R202" s="59">
        <f>ifna(VLookup(V202, Dex!F:K, 4, 0),"")</f>
        <v>163</v>
      </c>
      <c r="S202" s="59" t="str">
        <f>ifna(VLookup(V202, Dex!F:K, 5, 0),"")</f>
        <v/>
      </c>
      <c r="T202" s="59" t="str">
        <f>ifna(VLookup(V202, Dex!F:K, 6, 0),"")</f>
        <v>K045</v>
      </c>
      <c r="U202" s="63" t="str">
        <f>ifna(VLookup(V202, Dex!F:L, 7, 0),"")</f>
        <v/>
      </c>
      <c r="V202" s="53" t="str">
        <f t="shared" si="1"/>
        <v>hoothoot</v>
      </c>
    </row>
    <row r="203" ht="31.5" customHeight="1">
      <c r="A203" s="130">
        <v>202.0</v>
      </c>
      <c r="B203" s="130">
        <v>1.0</v>
      </c>
      <c r="C203" s="130">
        <v>8.0</v>
      </c>
      <c r="D203" s="130">
        <v>14.0</v>
      </c>
      <c r="E203" s="130">
        <v>3.0</v>
      </c>
      <c r="F203" s="130">
        <v>2.0</v>
      </c>
      <c r="G203" s="131" t="str">
        <f>ifna(VLookup(V203,Shiny!B:C, 2, 0),"")</f>
        <v/>
      </c>
      <c r="H203" s="141" t="s">
        <v>249</v>
      </c>
      <c r="I203" s="142">
        <v>164.0</v>
      </c>
      <c r="J203" s="135">
        <f>IFNA(VLOOKUP(V203,'Imported Index'!C:D,2,0),1)</f>
        <v>1</v>
      </c>
      <c r="K203" s="132"/>
      <c r="L203" s="132"/>
      <c r="M203" s="136" t="str">
        <f>ifna(IMAGE("https://pokejungle.net/sprites/typeico/"&amp;lower(VLookup(V203,Type!C:E, 2, 0)&amp;".png")),"")</f>
        <v/>
      </c>
      <c r="N203" s="136" t="str">
        <f>ifna(IMAGE("https://pokejungle.net/sprites/typeico/"&amp;lower(VLookup(V203,Type!C:E, 3, 0)&amp;".png")),"")</f>
        <v/>
      </c>
      <c r="O203" s="131"/>
      <c r="P203" s="131"/>
      <c r="Q203" s="136">
        <f>ifna(VLookup(V203, Dex!F:K, 3, 0),"")</f>
        <v>20</v>
      </c>
      <c r="R203" s="136">
        <f>ifna(VLookup(V203, Dex!F:K, 4, 0),"")</f>
        <v>164</v>
      </c>
      <c r="S203" s="136" t="str">
        <f>ifna(VLookup(V203, Dex!F:K, 5, 0),"")</f>
        <v/>
      </c>
      <c r="T203" s="136" t="str">
        <f>ifna(VLookup(V203, Dex!F:K, 6, 0),"")</f>
        <v>K046</v>
      </c>
      <c r="U203" s="137" t="str">
        <f>ifna(VLookup(V203, Dex!F:L, 7, 0),"")</f>
        <v/>
      </c>
      <c r="V203" s="131" t="str">
        <f t="shared" si="1"/>
        <v>noctowl</v>
      </c>
    </row>
    <row r="204" ht="31.5" customHeight="1">
      <c r="A204" s="85">
        <v>203.0</v>
      </c>
      <c r="B204" s="85">
        <v>1.0</v>
      </c>
      <c r="C204" s="85">
        <v>8.0</v>
      </c>
      <c r="D204" s="85">
        <v>15.0</v>
      </c>
      <c r="E204" s="85">
        <v>3.0</v>
      </c>
      <c r="F204" s="85">
        <v>3.0</v>
      </c>
      <c r="G204" s="53" t="str">
        <f>ifna(VLookup(V204,Shiny!B:C, 2, 0),"")</f>
        <v/>
      </c>
      <c r="H204" s="138" t="s">
        <v>250</v>
      </c>
      <c r="I204" s="139">
        <v>165.0</v>
      </c>
      <c r="J204" s="140">
        <f>IFNA(VLOOKUP(V204,'Imported Index'!C:D,2,0),1)</f>
        <v>1</v>
      </c>
      <c r="K204" s="83"/>
      <c r="L204" s="83"/>
      <c r="M204" s="59" t="str">
        <f>ifna(IMAGE("https://pokejungle.net/sprites/typeico/"&amp;lower(VLookup(V204,Type!C:E, 2, 0)&amp;".png")),"")</f>
        <v/>
      </c>
      <c r="N204" s="59" t="str">
        <f>ifna(IMAGE("https://pokejungle.net/sprites/typeico/"&amp;lower(VLookup(V204,Type!C:E, 3, 0)&amp;".png")),"")</f>
        <v/>
      </c>
      <c r="O204" s="53"/>
      <c r="P204" s="53"/>
      <c r="Q204" s="59" t="str">
        <f>ifna(VLookup(V204, Dex!F:K, 3, 0),"")</f>
        <v/>
      </c>
      <c r="R204" s="59">
        <f>ifna(VLookup(V204, Dex!F:K, 4, 0),"")</f>
        <v>165</v>
      </c>
      <c r="S204" s="59" t="str">
        <f>ifna(VLookup(V204, Dex!F:K, 5, 0),"")</f>
        <v/>
      </c>
      <c r="T204" s="59" t="str">
        <f>ifna(VLookup(V204, Dex!F:K, 6, 0),"")</f>
        <v/>
      </c>
      <c r="U204" s="63" t="str">
        <f>ifna(VLookup(V204, Dex!F:L, 7, 0),"")</f>
        <v/>
      </c>
      <c r="V204" s="53" t="str">
        <f t="shared" si="1"/>
        <v>ledyba</v>
      </c>
    </row>
    <row r="205" ht="31.5" customHeight="1">
      <c r="A205" s="130">
        <v>204.0</v>
      </c>
      <c r="B205" s="130">
        <v>1.0</v>
      </c>
      <c r="C205" s="130">
        <v>8.0</v>
      </c>
      <c r="D205" s="130">
        <v>16.0</v>
      </c>
      <c r="E205" s="130">
        <v>3.0</v>
      </c>
      <c r="F205" s="130">
        <v>4.0</v>
      </c>
      <c r="G205" s="131" t="str">
        <f>ifna(VLookup(V205,Shiny!B:C, 2, 0),"")</f>
        <v/>
      </c>
      <c r="H205" s="141" t="s">
        <v>251</v>
      </c>
      <c r="I205" s="142">
        <v>166.0</v>
      </c>
      <c r="J205" s="135">
        <f>IFNA(VLOOKUP(V205,'Imported Index'!C:D,2,0),1)</f>
        <v>1</v>
      </c>
      <c r="K205" s="132"/>
      <c r="L205" s="132"/>
      <c r="M205" s="136" t="str">
        <f>ifna(IMAGE("https://pokejungle.net/sprites/typeico/"&amp;lower(VLookup(V205,Type!C:E, 2, 0)&amp;".png")),"")</f>
        <v/>
      </c>
      <c r="N205" s="136" t="str">
        <f>ifna(IMAGE("https://pokejungle.net/sprites/typeico/"&amp;lower(VLookup(V205,Type!C:E, 3, 0)&amp;".png")),"")</f>
        <v/>
      </c>
      <c r="O205" s="131"/>
      <c r="P205" s="131"/>
      <c r="Q205" s="136" t="str">
        <f>ifna(VLookup(V205, Dex!F:K, 3, 0),"")</f>
        <v/>
      </c>
      <c r="R205" s="136">
        <f>ifna(VLookup(V205, Dex!F:K, 4, 0),"")</f>
        <v>166</v>
      </c>
      <c r="S205" s="136" t="str">
        <f>ifna(VLookup(V205, Dex!F:K, 5, 0),"")</f>
        <v/>
      </c>
      <c r="T205" s="136" t="str">
        <f>ifna(VLookup(V205, Dex!F:K, 6, 0),"")</f>
        <v/>
      </c>
      <c r="U205" s="137" t="str">
        <f>ifna(VLookup(V205, Dex!F:L, 7, 0),"")</f>
        <v/>
      </c>
      <c r="V205" s="131" t="str">
        <f t="shared" si="1"/>
        <v>ledian</v>
      </c>
    </row>
    <row r="206" ht="31.5" customHeight="1">
      <c r="A206" s="85">
        <v>205.0</v>
      </c>
      <c r="B206" s="85">
        <v>1.0</v>
      </c>
      <c r="C206" s="85">
        <v>8.0</v>
      </c>
      <c r="D206" s="85">
        <v>17.0</v>
      </c>
      <c r="E206" s="85">
        <v>3.0</v>
      </c>
      <c r="F206" s="85">
        <v>5.0</v>
      </c>
      <c r="G206" s="53" t="str">
        <f>ifna(VLookup(V206,Shiny!B:C, 2, 0),"")</f>
        <v/>
      </c>
      <c r="H206" s="138" t="s">
        <v>252</v>
      </c>
      <c r="I206" s="139">
        <v>167.0</v>
      </c>
      <c r="J206" s="140">
        <f>IFNA(VLOOKUP(V206,'Imported Index'!C:D,2,0),1)</f>
        <v>1</v>
      </c>
      <c r="K206" s="83"/>
      <c r="L206" s="83"/>
      <c r="M206" s="59" t="str">
        <f>ifna(IMAGE("https://pokejungle.net/sprites/typeico/"&amp;lower(VLookup(V206,Type!C:E, 2, 0)&amp;".png")),"")</f>
        <v/>
      </c>
      <c r="N206" s="59" t="str">
        <f>ifna(IMAGE("https://pokejungle.net/sprites/typeico/"&amp;lower(VLookup(V206,Type!C:E, 3, 0)&amp;".png")),"")</f>
        <v/>
      </c>
      <c r="O206" s="53"/>
      <c r="P206" s="53"/>
      <c r="Q206" s="59" t="str">
        <f>ifna(VLookup(V206, Dex!F:K, 3, 0),"")</f>
        <v/>
      </c>
      <c r="R206" s="59">
        <f>ifna(VLookup(V206, Dex!F:K, 4, 0),"")</f>
        <v>167</v>
      </c>
      <c r="S206" s="59" t="str">
        <f>ifna(VLookup(V206, Dex!F:K, 5, 0),"")</f>
        <v/>
      </c>
      <c r="T206" s="59" t="str">
        <f>ifna(VLookup(V206, Dex!F:K, 6, 0),"")</f>
        <v>K001</v>
      </c>
      <c r="U206" s="63">
        <f>ifna(VLookup(V206, Dex!F:L, 7, 0),"")</f>
        <v>58</v>
      </c>
      <c r="V206" s="53" t="str">
        <f t="shared" si="1"/>
        <v>spinarak</v>
      </c>
    </row>
    <row r="207" ht="31.5" customHeight="1">
      <c r="A207" s="130">
        <v>206.0</v>
      </c>
      <c r="B207" s="130">
        <v>1.0</v>
      </c>
      <c r="C207" s="130">
        <v>8.0</v>
      </c>
      <c r="D207" s="130">
        <v>18.0</v>
      </c>
      <c r="E207" s="130">
        <v>3.0</v>
      </c>
      <c r="F207" s="130">
        <v>6.0</v>
      </c>
      <c r="G207" s="131" t="str">
        <f>ifna(VLookup(V207,Shiny!B:C, 2, 0),"")</f>
        <v/>
      </c>
      <c r="H207" s="141" t="s">
        <v>253</v>
      </c>
      <c r="I207" s="142">
        <v>168.0</v>
      </c>
      <c r="J207" s="135">
        <f>IFNA(VLOOKUP(V207,'Imported Index'!C:D,2,0),1)</f>
        <v>1</v>
      </c>
      <c r="K207" s="132"/>
      <c r="L207" s="132"/>
      <c r="M207" s="136" t="str">
        <f>ifna(IMAGE("https://pokejungle.net/sprites/typeico/"&amp;lower(VLookup(V207,Type!C:E, 2, 0)&amp;".png")),"")</f>
        <v/>
      </c>
      <c r="N207" s="136" t="str">
        <f>ifna(IMAGE("https://pokejungle.net/sprites/typeico/"&amp;lower(VLookup(V207,Type!C:E, 3, 0)&amp;".png")),"")</f>
        <v/>
      </c>
      <c r="O207" s="131"/>
      <c r="P207" s="131"/>
      <c r="Q207" s="136" t="str">
        <f>ifna(VLookup(V207, Dex!F:K, 3, 0),"")</f>
        <v/>
      </c>
      <c r="R207" s="136">
        <f>ifna(VLookup(V207, Dex!F:K, 4, 0),"")</f>
        <v>168</v>
      </c>
      <c r="S207" s="136" t="str">
        <f>ifna(VLookup(V207, Dex!F:K, 5, 0),"")</f>
        <v/>
      </c>
      <c r="T207" s="136" t="str">
        <f>ifna(VLookup(V207, Dex!F:K, 6, 0),"")</f>
        <v>K002</v>
      </c>
      <c r="U207" s="137">
        <f>ifna(VLookup(V207, Dex!F:L, 7, 0),"")</f>
        <v>59</v>
      </c>
      <c r="V207" s="131" t="str">
        <f t="shared" si="1"/>
        <v>ariados</v>
      </c>
    </row>
    <row r="208" ht="31.5" customHeight="1">
      <c r="A208" s="85">
        <v>207.0</v>
      </c>
      <c r="B208" s="85">
        <v>1.0</v>
      </c>
      <c r="C208" s="85">
        <v>8.0</v>
      </c>
      <c r="D208" s="85">
        <v>19.0</v>
      </c>
      <c r="E208" s="85">
        <v>4.0</v>
      </c>
      <c r="F208" s="85">
        <v>1.0</v>
      </c>
      <c r="G208" s="53" t="str">
        <f>ifna(VLookup(V208,Shiny!B:C, 2, 0),"")</f>
        <v/>
      </c>
      <c r="H208" s="138" t="s">
        <v>254</v>
      </c>
      <c r="I208" s="139">
        <v>169.0</v>
      </c>
      <c r="J208" s="140">
        <f>IFNA(VLOOKUP(V208,'Imported Index'!C:D,2,0),1)</f>
        <v>1</v>
      </c>
      <c r="K208" s="83"/>
      <c r="L208" s="83"/>
      <c r="M208" s="59" t="str">
        <f>ifna(IMAGE("https://pokejungle.net/sprites/typeico/"&amp;lower(VLookup(V208,Type!C:E, 2, 0)&amp;".png")),"")</f>
        <v/>
      </c>
      <c r="N208" s="59" t="str">
        <f>ifna(IMAGE("https://pokejungle.net/sprites/typeico/"&amp;lower(VLookup(V208,Type!C:E, 3, 0)&amp;".png")),"")</f>
        <v/>
      </c>
      <c r="O208" s="53"/>
      <c r="P208" s="53"/>
      <c r="Q208" s="59" t="str">
        <f>ifna(VLookup(V208, Dex!F:K, 3, 0),"")</f>
        <v>C146</v>
      </c>
      <c r="R208" s="59">
        <f>ifna(VLookup(V208, Dex!F:K, 4, 0),"")</f>
        <v>169</v>
      </c>
      <c r="S208" s="59">
        <f>ifna(VLookup(V208, Dex!F:K, 5, 0),"")</f>
        <v>36</v>
      </c>
      <c r="T208" s="59" t="str">
        <f>ifna(VLookup(V208, Dex!F:K, 6, 0),"")</f>
        <v/>
      </c>
      <c r="U208" s="63" t="str">
        <f>ifna(VLookup(V208, Dex!F:L, 7, 0),"")</f>
        <v>H096</v>
      </c>
      <c r="V208" s="53" t="str">
        <f t="shared" si="1"/>
        <v>crobat</v>
      </c>
    </row>
    <row r="209" ht="31.5" customHeight="1">
      <c r="A209" s="130">
        <v>208.0</v>
      </c>
      <c r="B209" s="130">
        <v>1.0</v>
      </c>
      <c r="C209" s="130">
        <v>8.0</v>
      </c>
      <c r="D209" s="130">
        <v>20.0</v>
      </c>
      <c r="E209" s="130">
        <v>4.0</v>
      </c>
      <c r="F209" s="130">
        <v>2.0</v>
      </c>
      <c r="G209" s="131" t="str">
        <f>ifna(VLookup(V209,Shiny!B:C, 2, 0),"")</f>
        <v/>
      </c>
      <c r="H209" s="141" t="s">
        <v>255</v>
      </c>
      <c r="I209" s="142">
        <v>170.0</v>
      </c>
      <c r="J209" s="135">
        <f>IFNA(VLOOKUP(V209,'Imported Index'!C:D,2,0),1)</f>
        <v>1</v>
      </c>
      <c r="K209" s="132"/>
      <c r="L209" s="132"/>
      <c r="M209" s="136" t="str">
        <f>ifna(IMAGE("https://pokejungle.net/sprites/typeico/"&amp;lower(VLookup(V209,Type!C:E, 2, 0)&amp;".png")),"")</f>
        <v/>
      </c>
      <c r="N209" s="136" t="str">
        <f>ifna(IMAGE("https://pokejungle.net/sprites/typeico/"&amp;lower(VLookup(V209,Type!C:E, 3, 0)&amp;".png")),"")</f>
        <v/>
      </c>
      <c r="O209" s="131"/>
      <c r="P209" s="131"/>
      <c r="Q209" s="136">
        <f>ifna(VLookup(V209, Dex!F:K, 3, 0),"")</f>
        <v>220</v>
      </c>
      <c r="R209" s="136">
        <f>ifna(VLookup(V209, Dex!F:K, 4, 0),"")</f>
        <v>170</v>
      </c>
      <c r="S209" s="136" t="str">
        <f>ifna(VLookup(V209, Dex!F:K, 5, 0),"")</f>
        <v/>
      </c>
      <c r="T209" s="136" t="str">
        <f>ifna(VLookup(V209, Dex!F:K, 6, 0),"")</f>
        <v>B078</v>
      </c>
      <c r="U209" s="137" t="str">
        <f>ifna(VLookup(V209, Dex!F:L, 7, 0),"")</f>
        <v/>
      </c>
      <c r="V209" s="131" t="str">
        <f t="shared" si="1"/>
        <v>chinchou</v>
      </c>
    </row>
    <row r="210" ht="31.5" customHeight="1">
      <c r="A210" s="85">
        <v>209.0</v>
      </c>
      <c r="B210" s="85">
        <v>1.0</v>
      </c>
      <c r="C210" s="85">
        <v>8.0</v>
      </c>
      <c r="D210" s="85">
        <v>21.0</v>
      </c>
      <c r="E210" s="85">
        <v>4.0</v>
      </c>
      <c r="F210" s="85">
        <v>3.0</v>
      </c>
      <c r="G210" s="53" t="str">
        <f>ifna(VLookup(V210,Shiny!B:C, 2, 0),"")</f>
        <v/>
      </c>
      <c r="H210" s="138" t="s">
        <v>256</v>
      </c>
      <c r="I210" s="139">
        <v>171.0</v>
      </c>
      <c r="J210" s="140">
        <f>IFNA(VLOOKUP(V210,'Imported Index'!C:D,2,0),1)</f>
        <v>1</v>
      </c>
      <c r="K210" s="83"/>
      <c r="L210" s="83"/>
      <c r="M210" s="59" t="str">
        <f>ifna(IMAGE("https://pokejungle.net/sprites/typeico/"&amp;lower(VLookup(V210,Type!C:E, 2, 0)&amp;".png")),"")</f>
        <v/>
      </c>
      <c r="N210" s="59" t="str">
        <f>ifna(IMAGE("https://pokejungle.net/sprites/typeico/"&amp;lower(VLookup(V210,Type!C:E, 3, 0)&amp;".png")),"")</f>
        <v/>
      </c>
      <c r="O210" s="53"/>
      <c r="P210" s="53"/>
      <c r="Q210" s="59">
        <f>ifna(VLookup(V210, Dex!F:K, 3, 0),"")</f>
        <v>221</v>
      </c>
      <c r="R210" s="59">
        <f>ifna(VLookup(V210, Dex!F:K, 4, 0),"")</f>
        <v>171</v>
      </c>
      <c r="S210" s="59" t="str">
        <f>ifna(VLookup(V210, Dex!F:K, 5, 0),"")</f>
        <v/>
      </c>
      <c r="T210" s="59" t="str">
        <f>ifna(VLookup(V210, Dex!F:K, 6, 0),"")</f>
        <v>B079</v>
      </c>
      <c r="U210" s="63" t="str">
        <f>ifna(VLookup(V210, Dex!F:L, 7, 0),"")</f>
        <v/>
      </c>
      <c r="V210" s="53" t="str">
        <f t="shared" si="1"/>
        <v>lanturn</v>
      </c>
    </row>
    <row r="211" ht="31.5" customHeight="1">
      <c r="A211" s="130">
        <v>210.0</v>
      </c>
      <c r="B211" s="130">
        <v>1.0</v>
      </c>
      <c r="C211" s="130">
        <v>8.0</v>
      </c>
      <c r="D211" s="130">
        <v>22.0</v>
      </c>
      <c r="E211" s="130">
        <v>4.0</v>
      </c>
      <c r="F211" s="130">
        <v>4.0</v>
      </c>
      <c r="G211" s="131" t="str">
        <f>ifna(VLookup(V211,Shiny!B:C, 2, 0),"")</f>
        <v/>
      </c>
      <c r="H211" s="141" t="s">
        <v>257</v>
      </c>
      <c r="I211" s="142">
        <v>172.0</v>
      </c>
      <c r="J211" s="135">
        <f>IFNA(VLOOKUP(V211,'Imported Index'!C:D,2,0),1)</f>
        <v>1</v>
      </c>
      <c r="K211" s="135"/>
      <c r="L211" s="132"/>
      <c r="M211" s="136" t="str">
        <f>ifna(IMAGE("https://pokejungle.net/sprites/typeico/"&amp;lower(VLookup(V211,Type!C:E, 2, 0)&amp;".png")),"")</f>
        <v/>
      </c>
      <c r="N211" s="136" t="str">
        <f>ifna(IMAGE("https://pokejungle.net/sprites/typeico/"&amp;lower(VLookup(V211,Type!C:E, 3, 0)&amp;".png")),"")</f>
        <v/>
      </c>
      <c r="O211" s="131"/>
      <c r="P211" s="131"/>
      <c r="Q211" s="136">
        <f>ifna(VLookup(V211, Dex!F:K, 3, 0),"")</f>
        <v>193</v>
      </c>
      <c r="R211" s="136">
        <f>ifna(VLookup(V211, Dex!F:K, 4, 0),"")</f>
        <v>172</v>
      </c>
      <c r="S211" s="136">
        <f>ifna(VLookup(V211, Dex!F:K, 5, 0),"")</f>
        <v>55</v>
      </c>
      <c r="T211" s="136" t="str">
        <f>ifna(VLookup(V211, Dex!F:K, 6, 0),"")</f>
        <v>P073</v>
      </c>
      <c r="U211" s="137">
        <f>ifna(VLookup(V211, Dex!F:L, 7, 0),"")</f>
        <v>52</v>
      </c>
      <c r="V211" s="131" t="str">
        <f t="shared" si="1"/>
        <v>pichu</v>
      </c>
    </row>
    <row r="212" ht="31.5" customHeight="1">
      <c r="A212" s="85">
        <v>211.0</v>
      </c>
      <c r="B212" s="85">
        <v>1.0</v>
      </c>
      <c r="C212" s="85">
        <v>8.0</v>
      </c>
      <c r="D212" s="85">
        <v>23.0</v>
      </c>
      <c r="E212" s="85">
        <v>4.0</v>
      </c>
      <c r="F212" s="85">
        <v>5.0</v>
      </c>
      <c r="G212" s="53" t="str">
        <f>ifna(VLookup(V212,Shiny!B:C, 2, 0),"")</f>
        <v/>
      </c>
      <c r="H212" s="138" t="s">
        <v>258</v>
      </c>
      <c r="I212" s="139">
        <v>173.0</v>
      </c>
      <c r="J212" s="140">
        <f>IFNA(VLOOKUP(V212,'Imported Index'!C:D,2,0),1)</f>
        <v>1</v>
      </c>
      <c r="K212" s="83"/>
      <c r="L212" s="83"/>
      <c r="M212" s="59" t="str">
        <f>ifna(IMAGE("https://pokejungle.net/sprites/typeico/"&amp;lower(VLookup(V212,Type!C:E, 2, 0)&amp;".png")),"")</f>
        <v/>
      </c>
      <c r="N212" s="59" t="str">
        <f>ifna(IMAGE("https://pokejungle.net/sprites/typeico/"&amp;lower(VLookup(V212,Type!C:E, 3, 0)&amp;".png")),"")</f>
        <v/>
      </c>
      <c r="O212" s="53"/>
      <c r="P212" s="53"/>
      <c r="Q212" s="59">
        <f>ifna(VLookup(V212, Dex!F:K, 3, 0),"")</f>
        <v>254</v>
      </c>
      <c r="R212" s="59">
        <f>ifna(VLookup(V212, Dex!F:K, 4, 0),"")</f>
        <v>173</v>
      </c>
      <c r="S212" s="59">
        <f>ifna(VLookup(V212, Dex!F:K, 5, 0),"")</f>
        <v>199</v>
      </c>
      <c r="T212" s="59" t="str">
        <f>ifna(VLookup(V212, Dex!F:K, 6, 0),"")</f>
        <v>K151</v>
      </c>
      <c r="U212" s="63">
        <f>ifna(VLookup(V212, Dex!F:L, 7, 0),"")</f>
        <v>55</v>
      </c>
      <c r="V212" s="53" t="str">
        <f t="shared" si="1"/>
        <v>cleffa</v>
      </c>
    </row>
    <row r="213" ht="31.5" customHeight="1">
      <c r="A213" s="130">
        <v>212.0</v>
      </c>
      <c r="B213" s="130">
        <v>1.0</v>
      </c>
      <c r="C213" s="130">
        <v>8.0</v>
      </c>
      <c r="D213" s="130">
        <v>24.0</v>
      </c>
      <c r="E213" s="130">
        <v>4.0</v>
      </c>
      <c r="F213" s="130">
        <v>6.0</v>
      </c>
      <c r="G213" s="131" t="str">
        <f>ifna(VLookup(V213,Shiny!B:C, 2, 0),"")</f>
        <v/>
      </c>
      <c r="H213" s="141" t="s">
        <v>259</v>
      </c>
      <c r="I213" s="142">
        <v>174.0</v>
      </c>
      <c r="J213" s="135">
        <f>IFNA(VLOOKUP(V213,'Imported Index'!C:D,2,0),1)</f>
        <v>1</v>
      </c>
      <c r="K213" s="135"/>
      <c r="L213" s="132"/>
      <c r="M213" s="136" t="str">
        <f>ifna(IMAGE("https://pokejungle.net/sprites/typeico/"&amp;lower(VLookup(V213,Type!C:E, 2, 0)&amp;".png")),"")</f>
        <v/>
      </c>
      <c r="N213" s="136" t="str">
        <f>ifna(IMAGE("https://pokejungle.net/sprites/typeico/"&amp;lower(VLookup(V213,Type!C:E, 3, 0)&amp;".png")),"")</f>
        <v/>
      </c>
      <c r="O213" s="131"/>
      <c r="P213" s="131"/>
      <c r="Q213" s="136" t="str">
        <f>ifna(VLookup(V213, Dex!F:K, 3, 0),"")</f>
        <v>A011</v>
      </c>
      <c r="R213" s="136">
        <f>ifna(VLookup(V213, Dex!F:K, 4, 0),"")</f>
        <v>174</v>
      </c>
      <c r="S213" s="136" t="str">
        <f>ifna(VLookup(V213, Dex!F:K, 5, 0),"")</f>
        <v/>
      </c>
      <c r="T213" s="136" t="str">
        <f>ifna(VLookup(V213, Dex!F:K, 6, 0),"")</f>
        <v>P059</v>
      </c>
      <c r="U213" s="137" t="str">
        <f>ifna(VLookup(V213, Dex!F:L, 7, 0),"")</f>
        <v>H076</v>
      </c>
      <c r="V213" s="131" t="str">
        <f t="shared" si="1"/>
        <v>igglybuff</v>
      </c>
    </row>
    <row r="214" ht="31.5" customHeight="1">
      <c r="A214" s="85">
        <v>213.0</v>
      </c>
      <c r="B214" s="85">
        <v>1.0</v>
      </c>
      <c r="C214" s="85">
        <v>8.0</v>
      </c>
      <c r="D214" s="85">
        <v>25.0</v>
      </c>
      <c r="E214" s="85">
        <v>5.0</v>
      </c>
      <c r="F214" s="85">
        <v>1.0</v>
      </c>
      <c r="G214" s="53" t="str">
        <f>ifna(VLookup(V214,Shiny!B:C, 2, 0),"")</f>
        <v/>
      </c>
      <c r="H214" s="138" t="s">
        <v>260</v>
      </c>
      <c r="I214" s="139">
        <v>175.0</v>
      </c>
      <c r="J214" s="140">
        <f>IFNA(VLOOKUP(V214,'Imported Index'!C:D,2,0),1)</f>
        <v>1</v>
      </c>
      <c r="K214" s="83"/>
      <c r="L214" s="83"/>
      <c r="M214" s="59" t="str">
        <f>ifna(IMAGE("https://pokejungle.net/sprites/typeico/"&amp;lower(VLookup(V214,Type!C:E, 2, 0)&amp;".png")),"")</f>
        <v/>
      </c>
      <c r="N214" s="59" t="str">
        <f>ifna(IMAGE("https://pokejungle.net/sprites/typeico/"&amp;lower(VLookup(V214,Type!C:E, 3, 0)&amp;".png")),"")</f>
        <v/>
      </c>
      <c r="O214" s="53"/>
      <c r="P214" s="53"/>
      <c r="Q214" s="59">
        <f>ifna(VLookup(V214, Dex!F:K, 3, 0),"")</f>
        <v>257</v>
      </c>
      <c r="R214" s="59">
        <f>ifna(VLookup(V214, Dex!F:K, 4, 0),"")</f>
        <v>175</v>
      </c>
      <c r="S214" s="59">
        <f>ifna(VLookup(V214, Dex!F:K, 5, 0),"")</f>
        <v>127</v>
      </c>
      <c r="T214" s="59" t="str">
        <f>ifna(VLookup(V214, Dex!F:K, 6, 0),"")</f>
        <v/>
      </c>
      <c r="U214" s="63" t="str">
        <f>ifna(VLookup(V214, Dex!F:L, 7, 0),"")</f>
        <v/>
      </c>
      <c r="V214" s="53" t="str">
        <f t="shared" si="1"/>
        <v>togepi</v>
      </c>
    </row>
    <row r="215" ht="31.5" customHeight="1">
      <c r="A215" s="130">
        <v>214.0</v>
      </c>
      <c r="B215" s="130">
        <v>1.0</v>
      </c>
      <c r="C215" s="130">
        <v>8.0</v>
      </c>
      <c r="D215" s="130">
        <v>26.0</v>
      </c>
      <c r="E215" s="130">
        <v>5.0</v>
      </c>
      <c r="F215" s="130">
        <v>2.0</v>
      </c>
      <c r="G215" s="131" t="str">
        <f>ifna(VLookup(V215,Shiny!B:C, 2, 0),"")</f>
        <v/>
      </c>
      <c r="H215" s="141" t="s">
        <v>261</v>
      </c>
      <c r="I215" s="142">
        <v>176.0</v>
      </c>
      <c r="J215" s="135">
        <f>IFNA(VLOOKUP(V215,'Imported Index'!C:D,2,0),1)</f>
        <v>1</v>
      </c>
      <c r="K215" s="132"/>
      <c r="L215" s="132"/>
      <c r="M215" s="136" t="str">
        <f>ifna(IMAGE("https://pokejungle.net/sprites/typeico/"&amp;lower(VLookup(V215,Type!C:E, 2, 0)&amp;".png")),"")</f>
        <v/>
      </c>
      <c r="N215" s="136" t="str">
        <f>ifna(IMAGE("https://pokejungle.net/sprites/typeico/"&amp;lower(VLookup(V215,Type!C:E, 3, 0)&amp;".png")),"")</f>
        <v/>
      </c>
      <c r="O215" s="131"/>
      <c r="P215" s="131"/>
      <c r="Q215" s="136">
        <f>ifna(VLookup(V215, Dex!F:K, 3, 0),"")</f>
        <v>258</v>
      </c>
      <c r="R215" s="136">
        <f>ifna(VLookup(V215, Dex!F:K, 4, 0),"")</f>
        <v>176</v>
      </c>
      <c r="S215" s="136">
        <f>ifna(VLookup(V215, Dex!F:K, 5, 0),"")</f>
        <v>128</v>
      </c>
      <c r="T215" s="136" t="str">
        <f>ifna(VLookup(V215, Dex!F:K, 6, 0),"")</f>
        <v/>
      </c>
      <c r="U215" s="137" t="str">
        <f>ifna(VLookup(V215, Dex!F:L, 7, 0),"")</f>
        <v/>
      </c>
      <c r="V215" s="131" t="str">
        <f t="shared" si="1"/>
        <v>togetic</v>
      </c>
    </row>
    <row r="216" ht="31.5" customHeight="1">
      <c r="A216" s="85">
        <v>215.0</v>
      </c>
      <c r="B216" s="85">
        <v>1.0</v>
      </c>
      <c r="C216" s="85">
        <v>8.0</v>
      </c>
      <c r="D216" s="85">
        <v>27.0</v>
      </c>
      <c r="E216" s="85">
        <v>5.0</v>
      </c>
      <c r="F216" s="85">
        <v>3.0</v>
      </c>
      <c r="G216" s="53" t="str">
        <f>ifna(VLookup(V216,Shiny!B:C, 2, 0),"")</f>
        <v/>
      </c>
      <c r="H216" s="138" t="s">
        <v>262</v>
      </c>
      <c r="I216" s="139">
        <v>177.0</v>
      </c>
      <c r="J216" s="140">
        <f>IFNA(VLOOKUP(V216,'Imported Index'!C:D,2,0),1)</f>
        <v>1</v>
      </c>
      <c r="K216" s="83"/>
      <c r="L216" s="83"/>
      <c r="M216" s="59" t="str">
        <f>ifna(IMAGE("https://pokejungle.net/sprites/typeico/"&amp;lower(VLookup(V216,Type!C:E, 2, 0)&amp;".png")),"")</f>
        <v/>
      </c>
      <c r="N216" s="59" t="str">
        <f>ifna(IMAGE("https://pokejungle.net/sprites/typeico/"&amp;lower(VLookup(V216,Type!C:E, 3, 0)&amp;".png")),"")</f>
        <v/>
      </c>
      <c r="O216" s="53"/>
      <c r="P216" s="53"/>
      <c r="Q216" s="59">
        <f>ifna(VLookup(V216, Dex!F:K, 3, 0),"")</f>
        <v>92</v>
      </c>
      <c r="R216" s="59">
        <f>ifna(VLookup(V216, Dex!F:K, 4, 0),"")</f>
        <v>177</v>
      </c>
      <c r="S216" s="59" t="str">
        <f>ifna(VLookup(V216, Dex!F:K, 5, 0),"")</f>
        <v/>
      </c>
      <c r="T216" s="59" t="str">
        <f>ifna(VLookup(V216, Dex!F:K, 6, 0),"")</f>
        <v/>
      </c>
      <c r="U216" s="63" t="str">
        <f>ifna(VLookup(V216, Dex!F:L, 7, 0),"")</f>
        <v/>
      </c>
      <c r="V216" s="53" t="str">
        <f t="shared" si="1"/>
        <v>natu</v>
      </c>
    </row>
    <row r="217" ht="31.5" customHeight="1">
      <c r="A217" s="130">
        <v>216.0</v>
      </c>
      <c r="B217" s="130">
        <v>1.0</v>
      </c>
      <c r="C217" s="130">
        <v>8.0</v>
      </c>
      <c r="D217" s="130">
        <v>28.0</v>
      </c>
      <c r="E217" s="130">
        <v>5.0</v>
      </c>
      <c r="F217" s="130">
        <v>4.0</v>
      </c>
      <c r="G217" s="131" t="str">
        <f>ifna(VLookup(V217,Shiny!B:C, 2, 0),"")</f>
        <v/>
      </c>
      <c r="H217" s="141" t="s">
        <v>263</v>
      </c>
      <c r="I217" s="142">
        <v>178.0</v>
      </c>
      <c r="J217" s="135">
        <f>IFNA(VLOOKUP(V217,'Imported Index'!C:D,2,0),1)</f>
        <v>1</v>
      </c>
      <c r="K217" s="132"/>
      <c r="L217" s="132"/>
      <c r="M217" s="136" t="str">
        <f>ifna(IMAGE("https://pokejungle.net/sprites/typeico/"&amp;lower(VLookup(V217,Type!C:E, 2, 0)&amp;".png")),"")</f>
        <v/>
      </c>
      <c r="N217" s="136" t="str">
        <f>ifna(IMAGE("https://pokejungle.net/sprites/typeico/"&amp;lower(VLookup(V217,Type!C:E, 3, 0)&amp;".png")),"")</f>
        <v/>
      </c>
      <c r="O217" s="131"/>
      <c r="P217" s="131"/>
      <c r="Q217" s="136">
        <f>ifna(VLookup(V217, Dex!F:K, 3, 0),"")</f>
        <v>93</v>
      </c>
      <c r="R217" s="136">
        <f>ifna(VLookup(V217, Dex!F:K, 4, 0),"")</f>
        <v>178</v>
      </c>
      <c r="S217" s="136" t="str">
        <f>ifna(VLookup(V217, Dex!F:K, 5, 0),"")</f>
        <v/>
      </c>
      <c r="T217" s="136" t="str">
        <f>ifna(VLookup(V217, Dex!F:K, 6, 0),"")</f>
        <v/>
      </c>
      <c r="U217" s="137" t="str">
        <f>ifna(VLookup(V217, Dex!F:L, 7, 0),"")</f>
        <v/>
      </c>
      <c r="V217" s="131" t="str">
        <f t="shared" si="1"/>
        <v>xatu</v>
      </c>
    </row>
    <row r="218" ht="31.5" customHeight="1">
      <c r="A218" s="85">
        <v>217.0</v>
      </c>
      <c r="B218" s="85">
        <v>1.0</v>
      </c>
      <c r="C218" s="85">
        <v>8.0</v>
      </c>
      <c r="D218" s="85">
        <v>29.0</v>
      </c>
      <c r="E218" s="85">
        <v>5.0</v>
      </c>
      <c r="F218" s="85">
        <v>5.0</v>
      </c>
      <c r="G218" s="53" t="str">
        <f>ifna(VLookup(V218,Shiny!B:C, 2, 0),"")</f>
        <v/>
      </c>
      <c r="H218" s="138" t="s">
        <v>264</v>
      </c>
      <c r="I218" s="139">
        <v>179.0</v>
      </c>
      <c r="J218" s="140">
        <f>IFNA(VLOOKUP(V218,'Imported Index'!C:D,2,0),1)</f>
        <v>1</v>
      </c>
      <c r="K218" s="140"/>
      <c r="L218" s="83"/>
      <c r="M218" s="59" t="str">
        <f>ifna(IMAGE("https://pokejungle.net/sprites/typeico/"&amp;lower(VLookup(V218,Type!C:E, 2, 0)&amp;".png")),"")</f>
        <v/>
      </c>
      <c r="N218" s="59" t="str">
        <f>ifna(IMAGE("https://pokejungle.net/sprites/typeico/"&amp;lower(VLookup(V218,Type!C:E, 3, 0)&amp;".png")),"")</f>
        <v/>
      </c>
      <c r="O218" s="53"/>
      <c r="P218" s="53"/>
      <c r="Q218" s="59" t="str">
        <f>ifna(VLookup(V218, Dex!F:K, 3, 0),"")</f>
        <v/>
      </c>
      <c r="R218" s="59">
        <f>ifna(VLookup(V218, Dex!F:K, 4, 0),"")</f>
        <v>179</v>
      </c>
      <c r="S218" s="59" t="str">
        <f>ifna(VLookup(V218, Dex!F:K, 5, 0),"")</f>
        <v/>
      </c>
      <c r="T218" s="59" t="str">
        <f>ifna(VLookup(V218, Dex!F:K, 6, 0),"")</f>
        <v>P101</v>
      </c>
      <c r="U218" s="63">
        <f>ifna(VLookup(V218, Dex!F:L, 7, 0),"")</f>
        <v>24</v>
      </c>
      <c r="V218" s="53" t="str">
        <f t="shared" si="1"/>
        <v>mareep</v>
      </c>
    </row>
    <row r="219" ht="31.5" customHeight="1">
      <c r="A219" s="130">
        <v>218.0</v>
      </c>
      <c r="B219" s="130">
        <v>1.0</v>
      </c>
      <c r="C219" s="130">
        <v>8.0</v>
      </c>
      <c r="D219" s="130">
        <v>30.0</v>
      </c>
      <c r="E219" s="130">
        <v>5.0</v>
      </c>
      <c r="F219" s="130">
        <v>6.0</v>
      </c>
      <c r="G219" s="131" t="str">
        <f>ifna(VLookup(V219,Shiny!B:C, 2, 0),"")</f>
        <v/>
      </c>
      <c r="H219" s="141" t="s">
        <v>265</v>
      </c>
      <c r="I219" s="142">
        <v>180.0</v>
      </c>
      <c r="J219" s="135">
        <f>IFNA(VLOOKUP(V219,'Imported Index'!C:D,2,0),1)</f>
        <v>1</v>
      </c>
      <c r="K219" s="135"/>
      <c r="L219" s="132"/>
      <c r="M219" s="136" t="str">
        <f>ifna(IMAGE("https://pokejungle.net/sprites/typeico/"&amp;lower(VLookup(V219,Type!C:E, 2, 0)&amp;".png")),"")</f>
        <v/>
      </c>
      <c r="N219" s="136" t="str">
        <f>ifna(IMAGE("https://pokejungle.net/sprites/typeico/"&amp;lower(VLookup(V219,Type!C:E, 3, 0)&amp;".png")),"")</f>
        <v/>
      </c>
      <c r="O219" s="131"/>
      <c r="P219" s="131"/>
      <c r="Q219" s="136" t="str">
        <f>ifna(VLookup(V219, Dex!F:K, 3, 0),"")</f>
        <v/>
      </c>
      <c r="R219" s="136">
        <f>ifna(VLookup(V219, Dex!F:K, 4, 0),"")</f>
        <v>180</v>
      </c>
      <c r="S219" s="136" t="str">
        <f>ifna(VLookup(V219, Dex!F:K, 5, 0),"")</f>
        <v/>
      </c>
      <c r="T219" s="136" t="str">
        <f>ifna(VLookup(V219, Dex!F:K, 6, 0),"")</f>
        <v>P102</v>
      </c>
      <c r="U219" s="137">
        <f>ifna(VLookup(V219, Dex!F:L, 7, 0),"")</f>
        <v>25</v>
      </c>
      <c r="V219" s="131" t="str">
        <f t="shared" si="1"/>
        <v>flaaffy</v>
      </c>
    </row>
    <row r="220" ht="31.5" customHeight="1">
      <c r="A220" s="85">
        <v>219.0</v>
      </c>
      <c r="B220" s="85">
        <v>1.0</v>
      </c>
      <c r="C220" s="85">
        <v>9.0</v>
      </c>
      <c r="D220" s="85">
        <v>1.0</v>
      </c>
      <c r="E220" s="85">
        <v>1.0</v>
      </c>
      <c r="F220" s="85">
        <v>1.0</v>
      </c>
      <c r="G220" s="53" t="str">
        <f>ifna(VLookup(V220,Shiny!B:C, 2, 0),"")</f>
        <v/>
      </c>
      <c r="H220" s="138" t="s">
        <v>266</v>
      </c>
      <c r="I220" s="139">
        <v>181.0</v>
      </c>
      <c r="J220" s="140">
        <f>IFNA(VLOOKUP(V220,'Imported Index'!C:D,2,0),1)</f>
        <v>1</v>
      </c>
      <c r="K220" s="140"/>
      <c r="L220" s="83"/>
      <c r="M220" s="59" t="str">
        <f>ifna(IMAGE("https://pokejungle.net/sprites/typeico/"&amp;lower(VLookup(V220,Type!C:E, 2, 0)&amp;".png")),"")</f>
        <v/>
      </c>
      <c r="N220" s="59" t="str">
        <f>ifna(IMAGE("https://pokejungle.net/sprites/typeico/"&amp;lower(VLookup(V220,Type!C:E, 3, 0)&amp;".png")),"")</f>
        <v/>
      </c>
      <c r="O220" s="53"/>
      <c r="P220" s="53"/>
      <c r="Q220" s="59" t="str">
        <f>ifna(VLookup(V220, Dex!F:K, 3, 0),"")</f>
        <v/>
      </c>
      <c r="R220" s="59">
        <f>ifna(VLookup(V220, Dex!F:K, 4, 0),"")</f>
        <v>181</v>
      </c>
      <c r="S220" s="59" t="str">
        <f>ifna(VLookup(V220, Dex!F:K, 5, 0),"")</f>
        <v/>
      </c>
      <c r="T220" s="59" t="str">
        <f>ifna(VLookup(V220, Dex!F:K, 6, 0),"")</f>
        <v>P103</v>
      </c>
      <c r="U220" s="63">
        <f>ifna(VLookup(V220, Dex!F:L, 7, 0),"")</f>
        <v>26</v>
      </c>
      <c r="V220" s="53" t="str">
        <f t="shared" si="1"/>
        <v>ampharos</v>
      </c>
    </row>
    <row r="221" ht="31.5" customHeight="1">
      <c r="A221" s="130">
        <v>220.0</v>
      </c>
      <c r="B221" s="130">
        <v>1.0</v>
      </c>
      <c r="C221" s="130">
        <v>9.0</v>
      </c>
      <c r="D221" s="130">
        <v>2.0</v>
      </c>
      <c r="E221" s="130">
        <v>1.0</v>
      </c>
      <c r="F221" s="130">
        <v>2.0</v>
      </c>
      <c r="G221" s="131" t="str">
        <f>ifna(VLookup(V221,Shiny!B:C, 2, 0),"")</f>
        <v/>
      </c>
      <c r="H221" s="141" t="s">
        <v>267</v>
      </c>
      <c r="I221" s="142">
        <v>182.0</v>
      </c>
      <c r="J221" s="135">
        <f>IFNA(VLOOKUP(V221,'Imported Index'!C:D,2,0),1)</f>
        <v>1</v>
      </c>
      <c r="K221" s="132"/>
      <c r="L221" s="132"/>
      <c r="M221" s="136" t="str">
        <f>ifna(IMAGE("https://pokejungle.net/sprites/typeico/"&amp;lower(VLookup(V221,Type!C:E, 2, 0)&amp;".png")),"")</f>
        <v/>
      </c>
      <c r="N221" s="136" t="str">
        <f>ifna(IMAGE("https://pokejungle.net/sprites/typeico/"&amp;lower(VLookup(V221,Type!C:E, 3, 0)&amp;".png")),"")</f>
        <v/>
      </c>
      <c r="O221" s="131"/>
      <c r="P221" s="131"/>
      <c r="Q221" s="136">
        <f>ifna(VLookup(V221, Dex!F:K, 3, 0),"")</f>
        <v>58</v>
      </c>
      <c r="R221" s="136">
        <f>ifna(VLookup(V221, Dex!F:K, 4, 0),"")</f>
        <v>182</v>
      </c>
      <c r="S221" s="136" t="str">
        <f>ifna(VLookup(V221, Dex!F:K, 5, 0),"")</f>
        <v/>
      </c>
      <c r="T221" s="136" t="str">
        <f>ifna(VLookup(V221, Dex!F:K, 6, 0),"")</f>
        <v>B065</v>
      </c>
      <c r="U221" s="137" t="str">
        <f>ifna(VLookup(V221, Dex!F:L, 7, 0),"")</f>
        <v/>
      </c>
      <c r="V221" s="131" t="str">
        <f t="shared" si="1"/>
        <v>bellossom</v>
      </c>
    </row>
    <row r="222" ht="31.5" customHeight="1">
      <c r="A222" s="85">
        <v>221.0</v>
      </c>
      <c r="B222" s="85">
        <v>1.0</v>
      </c>
      <c r="C222" s="85">
        <v>9.0</v>
      </c>
      <c r="D222" s="85">
        <v>3.0</v>
      </c>
      <c r="E222" s="85">
        <v>1.0</v>
      </c>
      <c r="F222" s="85">
        <v>3.0</v>
      </c>
      <c r="G222" s="53" t="str">
        <f>ifna(VLookup(V222,Shiny!B:C, 2, 0),"")</f>
        <v/>
      </c>
      <c r="H222" s="138" t="s">
        <v>268</v>
      </c>
      <c r="I222" s="139">
        <v>183.0</v>
      </c>
      <c r="J222" s="140">
        <f>IFNA(VLOOKUP(V222,'Imported Index'!C:D,2,0),1)</f>
        <v>1</v>
      </c>
      <c r="K222" s="140"/>
      <c r="L222" s="83"/>
      <c r="M222" s="59" t="str">
        <f>ifna(IMAGE("https://pokejungle.net/sprites/typeico/"&amp;lower(VLookup(V222,Type!C:E, 2, 0)&amp;".png")),"")</f>
        <v/>
      </c>
      <c r="N222" s="59" t="str">
        <f>ifna(IMAGE("https://pokejungle.net/sprites/typeico/"&amp;lower(VLookup(V222,Type!C:E, 3, 0)&amp;".png")),"")</f>
        <v/>
      </c>
      <c r="O222" s="53"/>
      <c r="P222" s="53"/>
      <c r="Q222" s="59" t="str">
        <f>ifna(VLookup(V222, Dex!F:K, 3, 0),"")</f>
        <v>A140</v>
      </c>
      <c r="R222" s="59">
        <f>ifna(VLookup(V222, Dex!F:K, 4, 0),"")</f>
        <v>183</v>
      </c>
      <c r="S222" s="59" t="str">
        <f>ifna(VLookup(V222, Dex!F:K, 5, 0),"")</f>
        <v/>
      </c>
      <c r="T222" s="59" t="str">
        <f>ifna(VLookup(V222, Dex!F:K, 6, 0),"")</f>
        <v>P047</v>
      </c>
      <c r="U222" s="63" t="str">
        <f>ifna(VLookup(V222, Dex!F:L, 7, 0),"")</f>
        <v/>
      </c>
      <c r="V222" s="53" t="str">
        <f t="shared" si="1"/>
        <v>marill</v>
      </c>
    </row>
    <row r="223" ht="31.5" customHeight="1">
      <c r="A223" s="130">
        <v>222.0</v>
      </c>
      <c r="B223" s="130">
        <v>1.0</v>
      </c>
      <c r="C223" s="130">
        <v>9.0</v>
      </c>
      <c r="D223" s="130">
        <v>4.0</v>
      </c>
      <c r="E223" s="130">
        <v>1.0</v>
      </c>
      <c r="F223" s="130">
        <v>4.0</v>
      </c>
      <c r="G223" s="131" t="str">
        <f>ifna(VLookup(V223,Shiny!B:C, 2, 0),"")</f>
        <v/>
      </c>
      <c r="H223" s="141" t="s">
        <v>269</v>
      </c>
      <c r="I223" s="142">
        <v>184.0</v>
      </c>
      <c r="J223" s="135">
        <f>IFNA(VLOOKUP(V223,'Imported Index'!C:D,2,0),1)</f>
        <v>1</v>
      </c>
      <c r="K223" s="135"/>
      <c r="L223" s="132"/>
      <c r="M223" s="136" t="str">
        <f>ifna(IMAGE("https://pokejungle.net/sprites/typeico/"&amp;lower(VLookup(V223,Type!C:E, 2, 0)&amp;".png")),"")</f>
        <v/>
      </c>
      <c r="N223" s="136" t="str">
        <f>ifna(IMAGE("https://pokejungle.net/sprites/typeico/"&amp;lower(VLookup(V223,Type!C:E, 3, 0)&amp;".png")),"")</f>
        <v/>
      </c>
      <c r="O223" s="131"/>
      <c r="P223" s="131"/>
      <c r="Q223" s="136" t="str">
        <f>ifna(VLookup(V223, Dex!F:K, 3, 0),"")</f>
        <v>A141</v>
      </c>
      <c r="R223" s="136">
        <f>ifna(VLookup(V223, Dex!F:K, 4, 0),"")</f>
        <v>184</v>
      </c>
      <c r="S223" s="136" t="str">
        <f>ifna(VLookup(V223, Dex!F:K, 5, 0),"")</f>
        <v/>
      </c>
      <c r="T223" s="136" t="str">
        <f>ifna(VLookup(V223, Dex!F:K, 6, 0),"")</f>
        <v>P048</v>
      </c>
      <c r="U223" s="137" t="str">
        <f>ifna(VLookup(V223, Dex!F:L, 7, 0),"")</f>
        <v/>
      </c>
      <c r="V223" s="131" t="str">
        <f t="shared" si="1"/>
        <v>azumarill</v>
      </c>
    </row>
    <row r="224" ht="31.5" customHeight="1">
      <c r="A224" s="85">
        <v>223.0</v>
      </c>
      <c r="B224" s="85">
        <v>1.0</v>
      </c>
      <c r="C224" s="85">
        <v>9.0</v>
      </c>
      <c r="D224" s="85">
        <v>5.0</v>
      </c>
      <c r="E224" s="85">
        <v>1.0</v>
      </c>
      <c r="F224" s="85">
        <v>5.0</v>
      </c>
      <c r="G224" s="53" t="str">
        <f>ifna(VLookup(V224,Shiny!B:C, 2, 0),"")</f>
        <v/>
      </c>
      <c r="H224" s="138" t="s">
        <v>270</v>
      </c>
      <c r="I224" s="139">
        <v>185.0</v>
      </c>
      <c r="J224" s="140">
        <f>IFNA(VLOOKUP(V224,'Imported Index'!C:D,2,0),1)</f>
        <v>1</v>
      </c>
      <c r="K224" s="140"/>
      <c r="L224" s="83"/>
      <c r="M224" s="59" t="str">
        <f>ifna(IMAGE("https://pokejungle.net/sprites/typeico/"&amp;lower(VLookup(V224,Type!C:E, 2, 0)&amp;".png")),"")</f>
        <v/>
      </c>
      <c r="N224" s="59" t="str">
        <f>ifna(IMAGE("https://pokejungle.net/sprites/typeico/"&amp;lower(VLookup(V224,Type!C:E, 3, 0)&amp;".png")),"")</f>
        <v/>
      </c>
      <c r="O224" s="53"/>
      <c r="P224" s="53"/>
      <c r="Q224" s="59">
        <f>ifna(VLookup(V224, Dex!F:K, 3, 0),"")</f>
        <v>253</v>
      </c>
      <c r="R224" s="59">
        <f>ifna(VLookup(V224, Dex!F:K, 4, 0),"")</f>
        <v>185</v>
      </c>
      <c r="S224" s="59">
        <f>ifna(VLookup(V224, Dex!F:K, 5, 0),"")</f>
        <v>124</v>
      </c>
      <c r="T224" s="59" t="str">
        <f>ifna(VLookup(V224, Dex!F:K, 6, 0),"")</f>
        <v>P088</v>
      </c>
      <c r="U224" s="63" t="str">
        <f>ifna(VLookup(V224, Dex!F:L, 7, 0),"")</f>
        <v/>
      </c>
      <c r="V224" s="53" t="str">
        <f t="shared" si="1"/>
        <v>sudowoodo</v>
      </c>
    </row>
    <row r="225" ht="31.5" customHeight="1">
      <c r="A225" s="130">
        <v>224.0</v>
      </c>
      <c r="B225" s="130">
        <v>1.0</v>
      </c>
      <c r="C225" s="130">
        <v>9.0</v>
      </c>
      <c r="D225" s="130">
        <v>6.0</v>
      </c>
      <c r="E225" s="130">
        <v>1.0</v>
      </c>
      <c r="F225" s="130">
        <v>6.0</v>
      </c>
      <c r="G225" s="131" t="str">
        <f>ifna(VLookup(V225,Shiny!B:C, 2, 0),"")</f>
        <v/>
      </c>
      <c r="H225" s="141" t="s">
        <v>271</v>
      </c>
      <c r="I225" s="142">
        <v>186.0</v>
      </c>
      <c r="J225" s="135">
        <f>IFNA(VLOOKUP(V225,'Imported Index'!C:D,2,0),1)</f>
        <v>1</v>
      </c>
      <c r="K225" s="132"/>
      <c r="L225" s="132"/>
      <c r="M225" s="136" t="str">
        <f>ifna(IMAGE("https://pokejungle.net/sprites/typeico/"&amp;lower(VLookup(V225,Type!C:E, 2, 0)&amp;".png")),"")</f>
        <v/>
      </c>
      <c r="N225" s="136" t="str">
        <f>ifna(IMAGE("https://pokejungle.net/sprites/typeico/"&amp;lower(VLookup(V225,Type!C:E, 3, 0)&amp;".png")),"")</f>
        <v/>
      </c>
      <c r="O225" s="131"/>
      <c r="P225" s="131"/>
      <c r="Q225" s="136" t="str">
        <f>ifna(VLookup(V225, Dex!F:K, 3, 0),"")</f>
        <v>A145</v>
      </c>
      <c r="R225" s="136">
        <f>ifna(VLookup(V225, Dex!F:K, 4, 0),"")</f>
        <v>186</v>
      </c>
      <c r="S225" s="136" t="str">
        <f>ifna(VLookup(V225, Dex!F:K, 5, 0),"")</f>
        <v/>
      </c>
      <c r="T225" s="136" t="str">
        <f>ifna(VLookup(V225, Dex!F:K, 6, 0),"")</f>
        <v>K042</v>
      </c>
      <c r="U225" s="137" t="str">
        <f>ifna(VLookup(V225, Dex!F:L, 7, 0),"")</f>
        <v/>
      </c>
      <c r="V225" s="131" t="str">
        <f t="shared" si="1"/>
        <v>politoed</v>
      </c>
    </row>
    <row r="226" ht="31.5" customHeight="1">
      <c r="A226" s="85">
        <v>225.0</v>
      </c>
      <c r="B226" s="85">
        <v>1.0</v>
      </c>
      <c r="C226" s="85">
        <v>9.0</v>
      </c>
      <c r="D226" s="85">
        <v>7.0</v>
      </c>
      <c r="E226" s="85">
        <v>2.0</v>
      </c>
      <c r="F226" s="85">
        <v>1.0</v>
      </c>
      <c r="G226" s="53" t="str">
        <f>ifna(VLookup(V226,Shiny!B:C, 2, 0),"")</f>
        <v/>
      </c>
      <c r="H226" s="138" t="s">
        <v>272</v>
      </c>
      <c r="I226" s="139">
        <v>187.0</v>
      </c>
      <c r="J226" s="140">
        <f>IFNA(VLOOKUP(V226,'Imported Index'!C:D,2,0),1)</f>
        <v>1</v>
      </c>
      <c r="K226" s="140"/>
      <c r="L226" s="83"/>
      <c r="M226" s="59" t="str">
        <f>ifna(IMAGE("https://pokejungle.net/sprites/typeico/"&amp;lower(VLookup(V226,Type!C:E, 2, 0)&amp;".png")),"")</f>
        <v/>
      </c>
      <c r="N226" s="59" t="str">
        <f>ifna(IMAGE("https://pokejungle.net/sprites/typeico/"&amp;lower(VLookup(V226,Type!C:E, 3, 0)&amp;".png")),"")</f>
        <v/>
      </c>
      <c r="O226" s="53"/>
      <c r="P226" s="53"/>
      <c r="Q226" s="59" t="str">
        <f>ifna(VLookup(V226, Dex!F:K, 3, 0),"")</f>
        <v/>
      </c>
      <c r="R226" s="59">
        <f>ifna(VLookup(V226, Dex!F:K, 4, 0),"")</f>
        <v>187</v>
      </c>
      <c r="S226" s="59" t="str">
        <f>ifna(VLookup(V226, Dex!F:K, 5, 0),"")</f>
        <v/>
      </c>
      <c r="T226" s="59" t="str">
        <f>ifna(VLookup(V226, Dex!F:K, 6, 0),"")</f>
        <v>P016</v>
      </c>
      <c r="U226" s="63" t="str">
        <f>ifna(VLookup(V226, Dex!F:L, 7, 0),"")</f>
        <v/>
      </c>
      <c r="V226" s="53" t="str">
        <f t="shared" si="1"/>
        <v>hoppip</v>
      </c>
    </row>
    <row r="227" ht="31.5" customHeight="1">
      <c r="A227" s="130">
        <v>226.0</v>
      </c>
      <c r="B227" s="130">
        <v>1.0</v>
      </c>
      <c r="C227" s="130">
        <v>9.0</v>
      </c>
      <c r="D227" s="130">
        <v>8.0</v>
      </c>
      <c r="E227" s="130">
        <v>2.0</v>
      </c>
      <c r="F227" s="130">
        <v>2.0</v>
      </c>
      <c r="G227" s="131" t="str">
        <f>ifna(VLookup(V227,Shiny!B:C, 2, 0),"")</f>
        <v/>
      </c>
      <c r="H227" s="141" t="s">
        <v>273</v>
      </c>
      <c r="I227" s="142">
        <v>188.0</v>
      </c>
      <c r="J227" s="135">
        <f>IFNA(VLOOKUP(V227,'Imported Index'!C:D,2,0),1)</f>
        <v>1</v>
      </c>
      <c r="K227" s="135"/>
      <c r="L227" s="132"/>
      <c r="M227" s="136" t="str">
        <f>ifna(IMAGE("https://pokejungle.net/sprites/typeico/"&amp;lower(VLookup(V227,Type!C:E, 2, 0)&amp;".png")),"")</f>
        <v/>
      </c>
      <c r="N227" s="136" t="str">
        <f>ifna(IMAGE("https://pokejungle.net/sprites/typeico/"&amp;lower(VLookup(V227,Type!C:E, 3, 0)&amp;".png")),"")</f>
        <v/>
      </c>
      <c r="O227" s="131"/>
      <c r="P227" s="131"/>
      <c r="Q227" s="136" t="str">
        <f>ifna(VLookup(V227, Dex!F:K, 3, 0),"")</f>
        <v/>
      </c>
      <c r="R227" s="136">
        <f>ifna(VLookup(V227, Dex!F:K, 4, 0),"")</f>
        <v>188</v>
      </c>
      <c r="S227" s="136" t="str">
        <f>ifna(VLookup(V227, Dex!F:K, 5, 0),"")</f>
        <v/>
      </c>
      <c r="T227" s="136" t="str">
        <f>ifna(VLookup(V227, Dex!F:K, 6, 0),"")</f>
        <v>P017</v>
      </c>
      <c r="U227" s="137" t="str">
        <f>ifna(VLookup(V227, Dex!F:L, 7, 0),"")</f>
        <v/>
      </c>
      <c r="V227" s="131" t="str">
        <f t="shared" si="1"/>
        <v>skiploom</v>
      </c>
    </row>
    <row r="228" ht="31.5" customHeight="1">
      <c r="A228" s="85">
        <v>227.0</v>
      </c>
      <c r="B228" s="85">
        <v>1.0</v>
      </c>
      <c r="C228" s="85">
        <v>9.0</v>
      </c>
      <c r="D228" s="85">
        <v>9.0</v>
      </c>
      <c r="E228" s="85">
        <v>2.0</v>
      </c>
      <c r="F228" s="85">
        <v>3.0</v>
      </c>
      <c r="G228" s="53" t="str">
        <f>ifna(VLookup(V228,Shiny!B:C, 2, 0),"")</f>
        <v/>
      </c>
      <c r="H228" s="138" t="s">
        <v>274</v>
      </c>
      <c r="I228" s="139">
        <v>189.0</v>
      </c>
      <c r="J228" s="140">
        <f>IFNA(VLOOKUP(V228,'Imported Index'!C:D,2,0),1)</f>
        <v>1</v>
      </c>
      <c r="K228" s="140"/>
      <c r="L228" s="83"/>
      <c r="M228" s="59" t="str">
        <f>ifna(IMAGE("https://pokejungle.net/sprites/typeico/"&amp;lower(VLookup(V228,Type!C:E, 2, 0)&amp;".png")),"")</f>
        <v/>
      </c>
      <c r="N228" s="59" t="str">
        <f>ifna(IMAGE("https://pokejungle.net/sprites/typeico/"&amp;lower(VLookup(V228,Type!C:E, 3, 0)&amp;".png")),"")</f>
        <v/>
      </c>
      <c r="O228" s="53"/>
      <c r="P228" s="53"/>
      <c r="Q228" s="59" t="str">
        <f>ifna(VLookup(V228, Dex!F:K, 3, 0),"")</f>
        <v/>
      </c>
      <c r="R228" s="59">
        <f>ifna(VLookup(V228, Dex!F:K, 4, 0),"")</f>
        <v>189</v>
      </c>
      <c r="S228" s="59" t="str">
        <f>ifna(VLookup(V228, Dex!F:K, 5, 0),"")</f>
        <v/>
      </c>
      <c r="T228" s="59" t="str">
        <f>ifna(VLookup(V228, Dex!F:K, 6, 0),"")</f>
        <v>P018</v>
      </c>
      <c r="U228" s="63" t="str">
        <f>ifna(VLookup(V228, Dex!F:L, 7, 0),"")</f>
        <v/>
      </c>
      <c r="V228" s="53" t="str">
        <f t="shared" si="1"/>
        <v>jumpluff</v>
      </c>
    </row>
    <row r="229" ht="31.5" customHeight="1">
      <c r="A229" s="130">
        <v>228.0</v>
      </c>
      <c r="B229" s="130">
        <v>1.0</v>
      </c>
      <c r="C229" s="130">
        <v>9.0</v>
      </c>
      <c r="D229" s="130">
        <v>10.0</v>
      </c>
      <c r="E229" s="130">
        <v>2.0</v>
      </c>
      <c r="F229" s="130">
        <v>4.0</v>
      </c>
      <c r="G229" s="131" t="str">
        <f>ifna(VLookup(V229,Shiny!B:C, 2, 0),"")</f>
        <v/>
      </c>
      <c r="H229" s="141" t="s">
        <v>275</v>
      </c>
      <c r="I229" s="142">
        <v>190.0</v>
      </c>
      <c r="J229" s="135">
        <f>IFNA(VLOOKUP(V229,'Imported Index'!C:D,2,0),1)</f>
        <v>1</v>
      </c>
      <c r="K229" s="132"/>
      <c r="L229" s="132"/>
      <c r="M229" s="136" t="str">
        <f>ifna(IMAGE("https://pokejungle.net/sprites/typeico/"&amp;lower(VLookup(V229,Type!C:E, 2, 0)&amp;".png")),"")</f>
        <v/>
      </c>
      <c r="N229" s="136" t="str">
        <f>ifna(IMAGE("https://pokejungle.net/sprites/typeico/"&amp;lower(VLookup(V229,Type!C:E, 3, 0)&amp;".png")),"")</f>
        <v/>
      </c>
      <c r="O229" s="131"/>
      <c r="P229" s="131"/>
      <c r="Q229" s="136" t="str">
        <f>ifna(VLookup(V229, Dex!F:K, 3, 0),"")</f>
        <v/>
      </c>
      <c r="R229" s="136">
        <f>ifna(VLookup(V229, Dex!F:K, 4, 0),"")</f>
        <v>190</v>
      </c>
      <c r="S229" s="136">
        <f>ifna(VLookup(V229, Dex!F:K, 5, 0),"")</f>
        <v>78</v>
      </c>
      <c r="T229" s="136" t="str">
        <f>ifna(VLookup(V229, Dex!F:K, 6, 0),"")</f>
        <v>K047</v>
      </c>
      <c r="U229" s="137" t="str">
        <f>ifna(VLookup(V229, Dex!F:L, 7, 0),"")</f>
        <v/>
      </c>
      <c r="V229" s="131" t="str">
        <f t="shared" si="1"/>
        <v>aipom</v>
      </c>
    </row>
    <row r="230" ht="31.5" customHeight="1">
      <c r="A230" s="85">
        <v>229.0</v>
      </c>
      <c r="B230" s="85">
        <v>1.0</v>
      </c>
      <c r="C230" s="85">
        <v>9.0</v>
      </c>
      <c r="D230" s="85">
        <v>11.0</v>
      </c>
      <c r="E230" s="85">
        <v>2.0</v>
      </c>
      <c r="F230" s="85">
        <v>5.0</v>
      </c>
      <c r="G230" s="53" t="str">
        <f>ifna(VLookup(V230,Shiny!B:C, 2, 0),"")</f>
        <v/>
      </c>
      <c r="H230" s="138" t="s">
        <v>276</v>
      </c>
      <c r="I230" s="139">
        <v>191.0</v>
      </c>
      <c r="J230" s="140">
        <f>IFNA(VLOOKUP(V230,'Imported Index'!C:D,2,0),1)</f>
        <v>1</v>
      </c>
      <c r="K230" s="140"/>
      <c r="L230" s="83"/>
      <c r="M230" s="59" t="str">
        <f>ifna(IMAGE("https://pokejungle.net/sprites/typeico/"&amp;lower(VLookup(V230,Type!C:E, 2, 0)&amp;".png")),"")</f>
        <v/>
      </c>
      <c r="N230" s="59" t="str">
        <f>ifna(IMAGE("https://pokejungle.net/sprites/typeico/"&amp;lower(VLookup(V230,Type!C:E, 3, 0)&amp;".png")),"")</f>
        <v/>
      </c>
      <c r="O230" s="53"/>
      <c r="P230" s="53"/>
      <c r="Q230" s="59" t="str">
        <f>ifna(VLookup(V230, Dex!F:K, 3, 0),"")</f>
        <v/>
      </c>
      <c r="R230" s="59">
        <f>ifna(VLookup(V230, Dex!F:K, 4, 0),"")</f>
        <v>191</v>
      </c>
      <c r="S230" s="59" t="str">
        <f>ifna(VLookup(V230, Dex!F:K, 5, 0),"")</f>
        <v/>
      </c>
      <c r="T230" s="59" t="str">
        <f>ifna(VLookup(V230, Dex!F:K, 6, 0),"")</f>
        <v>P031</v>
      </c>
      <c r="U230" s="63" t="str">
        <f>ifna(VLookup(V230, Dex!F:L, 7, 0),"")</f>
        <v/>
      </c>
      <c r="V230" s="53" t="str">
        <f t="shared" si="1"/>
        <v>sunkern</v>
      </c>
    </row>
    <row r="231" ht="31.5" customHeight="1">
      <c r="A231" s="130">
        <v>230.0</v>
      </c>
      <c r="B231" s="130">
        <v>1.0</v>
      </c>
      <c r="C231" s="130">
        <v>9.0</v>
      </c>
      <c r="D231" s="130">
        <v>12.0</v>
      </c>
      <c r="E231" s="130">
        <v>2.0</v>
      </c>
      <c r="F231" s="130">
        <v>6.0</v>
      </c>
      <c r="G231" s="131" t="str">
        <f>ifna(VLookup(V231,Shiny!B:C, 2, 0),"")</f>
        <v/>
      </c>
      <c r="H231" s="141" t="s">
        <v>277</v>
      </c>
      <c r="I231" s="142">
        <v>192.0</v>
      </c>
      <c r="J231" s="135">
        <f>IFNA(VLOOKUP(V231,'Imported Index'!C:D,2,0),1)</f>
        <v>1</v>
      </c>
      <c r="K231" s="135"/>
      <c r="L231" s="132"/>
      <c r="M231" s="136" t="str">
        <f>ifna(IMAGE("https://pokejungle.net/sprites/typeico/"&amp;lower(VLookup(V231,Type!C:E, 2, 0)&amp;".png")),"")</f>
        <v/>
      </c>
      <c r="N231" s="136" t="str">
        <f>ifna(IMAGE("https://pokejungle.net/sprites/typeico/"&amp;lower(VLookup(V231,Type!C:E, 3, 0)&amp;".png")),"")</f>
        <v/>
      </c>
      <c r="O231" s="131"/>
      <c r="P231" s="131"/>
      <c r="Q231" s="136" t="str">
        <f>ifna(VLookup(V231, Dex!F:K, 3, 0),"")</f>
        <v/>
      </c>
      <c r="R231" s="136">
        <f>ifna(VLookup(V231, Dex!F:K, 4, 0),"")</f>
        <v>192</v>
      </c>
      <c r="S231" s="136" t="str">
        <f>ifna(VLookup(V231, Dex!F:K, 5, 0),"")</f>
        <v/>
      </c>
      <c r="T231" s="136" t="str">
        <f>ifna(VLookup(V231, Dex!F:K, 6, 0),"")</f>
        <v>P032</v>
      </c>
      <c r="U231" s="137" t="str">
        <f>ifna(VLookup(V231, Dex!F:L, 7, 0),"")</f>
        <v/>
      </c>
      <c r="V231" s="131" t="str">
        <f t="shared" si="1"/>
        <v>sunflora</v>
      </c>
    </row>
    <row r="232" ht="31.5" customHeight="1">
      <c r="A232" s="85">
        <v>231.0</v>
      </c>
      <c r="B232" s="85">
        <v>1.0</v>
      </c>
      <c r="C232" s="85">
        <v>9.0</v>
      </c>
      <c r="D232" s="85">
        <v>13.0</v>
      </c>
      <c r="E232" s="85">
        <v>3.0</v>
      </c>
      <c r="F232" s="85">
        <v>1.0</v>
      </c>
      <c r="G232" s="53" t="str">
        <f>ifna(VLookup(V232,Shiny!B:C, 2, 0),"")</f>
        <v/>
      </c>
      <c r="H232" s="138" t="s">
        <v>278</v>
      </c>
      <c r="I232" s="139">
        <v>193.0</v>
      </c>
      <c r="J232" s="140">
        <f>IFNA(VLOOKUP(V232,'Imported Index'!C:D,2,0),1)</f>
        <v>1</v>
      </c>
      <c r="K232" s="83"/>
      <c r="L232" s="83"/>
      <c r="M232" s="59" t="str">
        <f>ifna(IMAGE("https://pokejungle.net/sprites/typeico/"&amp;lower(VLookup(V232,Type!C:E, 2, 0)&amp;".png")),"")</f>
        <v/>
      </c>
      <c r="N232" s="59" t="str">
        <f>ifna(IMAGE("https://pokejungle.net/sprites/typeico/"&amp;lower(VLookup(V232,Type!C:E, 3, 0)&amp;".png")),"")</f>
        <v/>
      </c>
      <c r="O232" s="53"/>
      <c r="P232" s="53"/>
      <c r="Q232" s="59" t="str">
        <f>ifna(VLookup(V232, Dex!F:K, 3, 0),"")</f>
        <v/>
      </c>
      <c r="R232" s="59">
        <f>ifna(VLookup(V232, Dex!F:K, 4, 0),"")</f>
        <v>193</v>
      </c>
      <c r="S232" s="59">
        <f>ifna(VLookup(V232, Dex!F:K, 5, 0),"")</f>
        <v>105</v>
      </c>
      <c r="T232" s="59" t="str">
        <f>ifna(VLookup(V232, Dex!F:K, 6, 0),"")</f>
        <v>K003</v>
      </c>
      <c r="U232" s="63" t="str">
        <f>ifna(VLookup(V232, Dex!F:L, 7, 0),"")</f>
        <v/>
      </c>
      <c r="V232" s="53" t="str">
        <f t="shared" si="1"/>
        <v>yanma</v>
      </c>
    </row>
    <row r="233" ht="31.5" customHeight="1">
      <c r="A233" s="130">
        <v>232.0</v>
      </c>
      <c r="B233" s="130">
        <v>1.0</v>
      </c>
      <c r="C233" s="130">
        <v>9.0</v>
      </c>
      <c r="D233" s="130">
        <v>14.0</v>
      </c>
      <c r="E233" s="130">
        <v>3.0</v>
      </c>
      <c r="F233" s="130">
        <v>2.0</v>
      </c>
      <c r="G233" s="131" t="str">
        <f>ifna(VLookup(V233,Shiny!B:C, 2, 0),"")</f>
        <v/>
      </c>
      <c r="H233" s="141" t="s">
        <v>279</v>
      </c>
      <c r="I233" s="142">
        <v>194.0</v>
      </c>
      <c r="J233" s="135">
        <f>IFNA(VLOOKUP(V233,'Imported Index'!C:D,2,0),1)</f>
        <v>1</v>
      </c>
      <c r="K233" s="135"/>
      <c r="L233" s="132" t="s">
        <v>97</v>
      </c>
      <c r="M233" s="136" t="str">
        <f>ifna(IMAGE("https://pokejungle.net/sprites/typeico/"&amp;lower(VLookup(V233,Type!C:E, 2, 0)&amp;".png")),"")</f>
        <v/>
      </c>
      <c r="N233" s="136" t="str">
        <f>ifna(IMAGE("https://pokejungle.net/sprites/typeico/"&amp;lower(VLookup(V233,Type!C:E, 3, 0)&amp;".png")),"")</f>
        <v/>
      </c>
      <c r="O233" s="131"/>
      <c r="P233" s="131"/>
      <c r="Q233" s="136">
        <f>ifna(VLookup(V233, Dex!F:K, 3, 0),"")</f>
        <v>100</v>
      </c>
      <c r="R233" s="136">
        <f>ifna(VLookup(V233, Dex!F:K, 4, 0),"")</f>
        <v>194</v>
      </c>
      <c r="S233" s="136" t="str">
        <f>ifna(VLookup(V233, Dex!F:K, 5, 0),"")</f>
        <v/>
      </c>
      <c r="T233" s="136" t="str">
        <f>ifna(VLookup(V233, Dex!F:K, 6, 0),"")</f>
        <v>P053</v>
      </c>
      <c r="U233" s="137" t="str">
        <f>ifna(VLookup(V233, Dex!F:L, 7, 0),"")</f>
        <v/>
      </c>
      <c r="V233" s="131" t="str">
        <f t="shared" si="1"/>
        <v>wooper</v>
      </c>
    </row>
    <row r="234" ht="31.5" customHeight="1">
      <c r="A234" s="85">
        <v>233.0</v>
      </c>
      <c r="B234" s="85">
        <v>1.0</v>
      </c>
      <c r="C234" s="85">
        <v>9.0</v>
      </c>
      <c r="D234" s="85">
        <v>15.0</v>
      </c>
      <c r="E234" s="85">
        <v>3.0</v>
      </c>
      <c r="F234" s="85">
        <v>3.0</v>
      </c>
      <c r="G234" s="53" t="str">
        <f>ifna(VLookup(V234,Shiny!B:C, 2, 0),"")</f>
        <v/>
      </c>
      <c r="H234" s="138" t="s">
        <v>279</v>
      </c>
      <c r="I234" s="139">
        <v>194.0</v>
      </c>
      <c r="J234" s="140">
        <f>IFNA(VLOOKUP(V234,'Imported Index'!C:D,2,0),1)</f>
        <v>1</v>
      </c>
      <c r="K234" s="140"/>
      <c r="L234" s="83" t="s">
        <v>280</v>
      </c>
      <c r="M234" s="59" t="str">
        <f>ifna(IMAGE("https://pokejungle.net/sprites/typeico/"&amp;lower(VLookup(V234,Type!C:E, 2, 0)&amp;".png")),"")</f>
        <v/>
      </c>
      <c r="N234" s="59" t="str">
        <f>ifna(IMAGE("https://pokejungle.net/sprites/typeico/"&amp;lower(VLookup(V234,Type!C:E, 3, 0)&amp;".png")),"")</f>
        <v/>
      </c>
      <c r="O234" s="85">
        <v>-1.0</v>
      </c>
      <c r="P234" s="85"/>
      <c r="Q234" s="59" t="str">
        <f>ifna(VLookup(V234, Dex!F:K, 3, 0),"")</f>
        <v/>
      </c>
      <c r="R234" s="59" t="str">
        <f>ifna(VLookup(V234, Dex!F:K, 4, 0),"")</f>
        <v/>
      </c>
      <c r="S234" s="59" t="str">
        <f>ifna(VLookup(V234, Dex!F:K, 5, 0),"")</f>
        <v/>
      </c>
      <c r="T234" s="59" t="str">
        <f>ifna(VLookup(V234, Dex!F:K, 6, 0),"")</f>
        <v>P053</v>
      </c>
      <c r="U234" s="63" t="str">
        <f>ifna(VLookup(V234, Dex!F:L, 7, 0),"")</f>
        <v/>
      </c>
      <c r="V234" s="53" t="str">
        <f t="shared" si="1"/>
        <v>wooper-1</v>
      </c>
    </row>
    <row r="235" ht="31.5" customHeight="1">
      <c r="A235" s="130">
        <v>234.0</v>
      </c>
      <c r="B235" s="130">
        <v>1.0</v>
      </c>
      <c r="C235" s="130">
        <v>9.0</v>
      </c>
      <c r="D235" s="130">
        <v>16.0</v>
      </c>
      <c r="E235" s="130">
        <v>3.0</v>
      </c>
      <c r="F235" s="130">
        <v>4.0</v>
      </c>
      <c r="G235" s="131" t="str">
        <f>ifna(VLookup(V235,Shiny!B:C, 2, 0),"")</f>
        <v/>
      </c>
      <c r="H235" s="141" t="s">
        <v>281</v>
      </c>
      <c r="I235" s="142">
        <v>195.0</v>
      </c>
      <c r="J235" s="135">
        <f>IFNA(VLOOKUP(V235,'Imported Index'!C:D,2,0),1)</f>
        <v>1</v>
      </c>
      <c r="K235" s="132"/>
      <c r="L235" s="132"/>
      <c r="M235" s="136" t="str">
        <f>ifna(IMAGE("https://pokejungle.net/sprites/typeico/"&amp;lower(VLookup(V235,Type!C:E, 2, 0)&amp;".png")),"")</f>
        <v/>
      </c>
      <c r="N235" s="136" t="str">
        <f>ifna(IMAGE("https://pokejungle.net/sprites/typeico/"&amp;lower(VLookup(V235,Type!C:E, 3, 0)&amp;".png")),"")</f>
        <v/>
      </c>
      <c r="O235" s="131"/>
      <c r="P235" s="131"/>
      <c r="Q235" s="136">
        <f>ifna(VLookup(V235, Dex!F:K, 3, 0),"")</f>
        <v>101</v>
      </c>
      <c r="R235" s="136">
        <f>ifna(VLookup(V235, Dex!F:K, 4, 0),"")</f>
        <v>195</v>
      </c>
      <c r="S235" s="136" t="str">
        <f>ifna(VLookup(V235, Dex!F:K, 5, 0),"")</f>
        <v/>
      </c>
      <c r="T235" s="136" t="str">
        <f>ifna(VLookup(V235, Dex!F:K, 6, 0),"")</f>
        <v>K006</v>
      </c>
      <c r="U235" s="137" t="str">
        <f>ifna(VLookup(V235, Dex!F:L, 7, 0),"")</f>
        <v/>
      </c>
      <c r="V235" s="131" t="str">
        <f t="shared" si="1"/>
        <v>quagsire</v>
      </c>
    </row>
    <row r="236" ht="31.5" customHeight="1">
      <c r="A236" s="85">
        <v>235.0</v>
      </c>
      <c r="B236" s="85">
        <v>1.0</v>
      </c>
      <c r="C236" s="85">
        <v>9.0</v>
      </c>
      <c r="D236" s="85">
        <v>17.0</v>
      </c>
      <c r="E236" s="85">
        <v>3.0</v>
      </c>
      <c r="F236" s="85">
        <v>5.0</v>
      </c>
      <c r="G236" s="53" t="str">
        <f>ifna(VLookup(V236,Shiny!B:C, 2, 0),"")</f>
        <v/>
      </c>
      <c r="H236" s="138" t="s">
        <v>282</v>
      </c>
      <c r="I236" s="139">
        <v>196.0</v>
      </c>
      <c r="J236" s="140">
        <f>IFNA(VLOOKUP(V236,'Imported Index'!C:D,2,0),1)</f>
        <v>1</v>
      </c>
      <c r="K236" s="140"/>
      <c r="L236" s="83"/>
      <c r="M236" s="59" t="str">
        <f>ifna(IMAGE("https://pokejungle.net/sprites/typeico/"&amp;lower(VLookup(V236,Type!C:E, 2, 0)&amp;".png")),"")</f>
        <v/>
      </c>
      <c r="N236" s="59" t="str">
        <f>ifna(IMAGE("https://pokejungle.net/sprites/typeico/"&amp;lower(VLookup(V236,Type!C:E, 3, 0)&amp;".png")),"")</f>
        <v/>
      </c>
      <c r="O236" s="53"/>
      <c r="P236" s="53"/>
      <c r="Q236" s="59">
        <f>ifna(VLookup(V236, Dex!F:K, 3, 0),"")</f>
        <v>200</v>
      </c>
      <c r="R236" s="59">
        <f>ifna(VLookup(V236, Dex!F:K, 4, 0),"")</f>
        <v>196</v>
      </c>
      <c r="S236" s="59">
        <f>ifna(VLookup(V236, Dex!F:K, 5, 0),"")</f>
        <v>29</v>
      </c>
      <c r="T236" s="59" t="str">
        <f>ifna(VLookup(V236, Dex!F:K, 6, 0),"")</f>
        <v>P183</v>
      </c>
      <c r="U236" s="63">
        <f>ifna(VLookup(V236, Dex!F:L, 7, 0),"")</f>
        <v>104</v>
      </c>
      <c r="V236" s="53" t="str">
        <f t="shared" si="1"/>
        <v>espeon</v>
      </c>
    </row>
    <row r="237" ht="31.5" customHeight="1">
      <c r="A237" s="130">
        <v>236.0</v>
      </c>
      <c r="B237" s="130">
        <v>1.0</v>
      </c>
      <c r="C237" s="130">
        <v>9.0</v>
      </c>
      <c r="D237" s="130">
        <v>18.0</v>
      </c>
      <c r="E237" s="130">
        <v>3.0</v>
      </c>
      <c r="F237" s="130">
        <v>6.0</v>
      </c>
      <c r="G237" s="131" t="str">
        <f>ifna(VLookup(V237,Shiny!B:C, 2, 0),"")</f>
        <v/>
      </c>
      <c r="H237" s="141" t="s">
        <v>283</v>
      </c>
      <c r="I237" s="142">
        <v>197.0</v>
      </c>
      <c r="J237" s="135">
        <f>IFNA(VLOOKUP(V237,'Imported Index'!C:D,2,0),1)</f>
        <v>1</v>
      </c>
      <c r="K237" s="135"/>
      <c r="L237" s="132"/>
      <c r="M237" s="136" t="str">
        <f>ifna(IMAGE("https://pokejungle.net/sprites/typeico/"&amp;lower(VLookup(V237,Type!C:E, 2, 0)&amp;".png")),"")</f>
        <v/>
      </c>
      <c r="N237" s="136" t="str">
        <f>ifna(IMAGE("https://pokejungle.net/sprites/typeico/"&amp;lower(VLookup(V237,Type!C:E, 3, 0)&amp;".png")),"")</f>
        <v/>
      </c>
      <c r="O237" s="131"/>
      <c r="P237" s="131"/>
      <c r="Q237" s="136">
        <f>ifna(VLookup(V237, Dex!F:K, 3, 0),"")</f>
        <v>201</v>
      </c>
      <c r="R237" s="136">
        <f>ifna(VLookup(V237, Dex!F:K, 4, 0),"")</f>
        <v>197</v>
      </c>
      <c r="S237" s="136">
        <f>ifna(VLookup(V237, Dex!F:K, 5, 0),"")</f>
        <v>30</v>
      </c>
      <c r="T237" s="136" t="str">
        <f>ifna(VLookup(V237, Dex!F:K, 6, 0),"")</f>
        <v>P184</v>
      </c>
      <c r="U237" s="137">
        <f>ifna(VLookup(V237, Dex!F:L, 7, 0),"")</f>
        <v>105</v>
      </c>
      <c r="V237" s="131" t="str">
        <f t="shared" si="1"/>
        <v>umbreon</v>
      </c>
    </row>
    <row r="238" ht="31.5" customHeight="1">
      <c r="A238" s="85">
        <v>237.0</v>
      </c>
      <c r="B238" s="85">
        <v>1.0</v>
      </c>
      <c r="C238" s="85">
        <v>9.0</v>
      </c>
      <c r="D238" s="85">
        <v>19.0</v>
      </c>
      <c r="E238" s="85">
        <v>4.0</v>
      </c>
      <c r="F238" s="85">
        <v>1.0</v>
      </c>
      <c r="G238" s="53" t="str">
        <f>ifna(VLookup(V238,Shiny!B:C, 2, 0),"")</f>
        <v/>
      </c>
      <c r="H238" s="138" t="s">
        <v>284</v>
      </c>
      <c r="I238" s="139">
        <v>198.0</v>
      </c>
      <c r="J238" s="140">
        <f>IFNA(VLOOKUP(V238,'Imported Index'!C:D,2,0),1)</f>
        <v>1</v>
      </c>
      <c r="K238" s="140"/>
      <c r="L238" s="83"/>
      <c r="M238" s="59" t="str">
        <f>ifna(IMAGE("https://pokejungle.net/sprites/typeico/"&amp;lower(VLookup(V238,Type!C:E, 2, 0)&amp;".png")),"")</f>
        <v/>
      </c>
      <c r="N238" s="59" t="str">
        <f>ifna(IMAGE("https://pokejungle.net/sprites/typeico/"&amp;lower(VLookup(V238,Type!C:E, 3, 0)&amp;".png")),"")</f>
        <v/>
      </c>
      <c r="O238" s="53"/>
      <c r="P238" s="53"/>
      <c r="Q238" s="59" t="str">
        <f>ifna(VLookup(V238, Dex!F:K, 3, 0),"")</f>
        <v/>
      </c>
      <c r="R238" s="59">
        <f>ifna(VLookup(V238, Dex!F:K, 4, 0),"")</f>
        <v>198</v>
      </c>
      <c r="S238" s="59">
        <f>ifna(VLookup(V238, Dex!F:K, 5, 0),"")</f>
        <v>140</v>
      </c>
      <c r="T238" s="59" t="str">
        <f>ifna(VLookup(V238, Dex!F:K, 6, 0),"")</f>
        <v>P232</v>
      </c>
      <c r="U238" s="63" t="str">
        <f>ifna(VLookup(V238, Dex!F:L, 7, 0),"")</f>
        <v/>
      </c>
      <c r="V238" s="53" t="str">
        <f t="shared" si="1"/>
        <v>murkrow</v>
      </c>
    </row>
    <row r="239" ht="31.5" customHeight="1">
      <c r="A239" s="130">
        <v>238.0</v>
      </c>
      <c r="B239" s="130">
        <v>1.0</v>
      </c>
      <c r="C239" s="130">
        <v>9.0</v>
      </c>
      <c r="D239" s="130">
        <v>20.0</v>
      </c>
      <c r="E239" s="130">
        <v>4.0</v>
      </c>
      <c r="F239" s="130">
        <v>2.0</v>
      </c>
      <c r="G239" s="131" t="str">
        <f>ifna(VLookup(V239,Shiny!B:C, 2, 0),"")</f>
        <v/>
      </c>
      <c r="H239" s="141" t="s">
        <v>285</v>
      </c>
      <c r="I239" s="142">
        <v>199.0</v>
      </c>
      <c r="J239" s="135">
        <f>IFNA(VLOOKUP(V239,'Imported Index'!C:D,2,0),1)</f>
        <v>1</v>
      </c>
      <c r="K239" s="135"/>
      <c r="L239" s="132" t="s">
        <v>97</v>
      </c>
      <c r="M239" s="136" t="str">
        <f>ifna(IMAGE("https://pokejungle.net/sprites/typeico/"&amp;lower(VLookup(V239,Type!C:E, 2, 0)&amp;".png")),"")</f>
        <v/>
      </c>
      <c r="N239" s="136" t="str">
        <f>ifna(IMAGE("https://pokejungle.net/sprites/typeico/"&amp;lower(VLookup(V239,Type!C:E, 3, 0)&amp;".png")),"")</f>
        <v/>
      </c>
      <c r="O239" s="131"/>
      <c r="P239" s="131"/>
      <c r="Q239" s="136" t="str">
        <f>ifna(VLookup(V239, Dex!F:K, 3, 0),"")</f>
        <v>A003</v>
      </c>
      <c r="R239" s="136">
        <f>ifna(VLookup(V239, Dex!F:K, 4, 0),"")</f>
        <v>199</v>
      </c>
      <c r="S239" s="136" t="str">
        <f>ifna(VLookup(V239, Dex!F:K, 5, 0),"")</f>
        <v/>
      </c>
      <c r="T239" s="136" t="str">
        <f>ifna(VLookup(V239, Dex!F:K, 6, 0),"")</f>
        <v>P326</v>
      </c>
      <c r="U239" s="137">
        <f>ifna(VLookup(V239, Dex!F:L, 7, 0),"")</f>
        <v>139</v>
      </c>
      <c r="V239" s="131" t="str">
        <f t="shared" si="1"/>
        <v>slowking</v>
      </c>
    </row>
    <row r="240" ht="31.5" customHeight="1">
      <c r="A240" s="85">
        <v>239.0</v>
      </c>
      <c r="B240" s="85">
        <v>1.0</v>
      </c>
      <c r="C240" s="85">
        <v>9.0</v>
      </c>
      <c r="D240" s="85">
        <v>21.0</v>
      </c>
      <c r="E240" s="85">
        <v>4.0</v>
      </c>
      <c r="F240" s="85">
        <v>3.0</v>
      </c>
      <c r="G240" s="53" t="str">
        <f>ifna(VLookup(V240,Shiny!B:C, 2, 0),"")</f>
        <v/>
      </c>
      <c r="H240" s="138" t="s">
        <v>285</v>
      </c>
      <c r="I240" s="139">
        <v>199.0</v>
      </c>
      <c r="J240" s="140">
        <f>IFNA(VLOOKUP(V240,'Imported Index'!C:D,2,0),1)</f>
        <v>1</v>
      </c>
      <c r="K240" s="140"/>
      <c r="L240" s="83" t="s">
        <v>132</v>
      </c>
      <c r="M240" s="59" t="str">
        <f>ifna(IMAGE("https://pokejungle.net/sprites/typeico/"&amp;lower(VLookup(V240,Type!C:E, 2, 0)&amp;".png")),"")</f>
        <v/>
      </c>
      <c r="N240" s="59" t="str">
        <f>ifna(IMAGE("https://pokejungle.net/sprites/typeico/"&amp;lower(VLookup(V240,Type!C:E, 3, 0)&amp;".png")),"")</f>
        <v/>
      </c>
      <c r="O240" s="85">
        <v>-1.0</v>
      </c>
      <c r="P240" s="53"/>
      <c r="Q240" s="59" t="str">
        <f>ifna(VLookup(V240, Dex!F:K, 3, 0),"")</f>
        <v>A003</v>
      </c>
      <c r="R240" s="59" t="str">
        <f>ifna(VLookup(V240, Dex!F:K, 4, 0),"")</f>
        <v/>
      </c>
      <c r="S240" s="59" t="str">
        <f>ifna(VLookup(V240, Dex!F:K, 5, 0),"")</f>
        <v/>
      </c>
      <c r="T240" s="59" t="str">
        <f>ifna(VLookup(V240, Dex!F:K, 6, 0),"")</f>
        <v>B077</v>
      </c>
      <c r="U240" s="63">
        <f>ifna(VLookup(V240, Dex!F:L, 7, 0),"")</f>
        <v>139</v>
      </c>
      <c r="V240" s="53" t="str">
        <f t="shared" si="1"/>
        <v>slowking-1</v>
      </c>
    </row>
    <row r="241" ht="31.5" customHeight="1">
      <c r="A241" s="130">
        <v>240.0</v>
      </c>
      <c r="B241" s="130">
        <v>1.0</v>
      </c>
      <c r="C241" s="130">
        <v>9.0</v>
      </c>
      <c r="D241" s="130">
        <v>22.0</v>
      </c>
      <c r="E241" s="130">
        <v>4.0</v>
      </c>
      <c r="F241" s="130">
        <v>4.0</v>
      </c>
      <c r="G241" s="131" t="str">
        <f>ifna(VLookup(V241,Shiny!B:C, 2, 0),"")</f>
        <v/>
      </c>
      <c r="H241" s="141" t="s">
        <v>286</v>
      </c>
      <c r="I241" s="142">
        <v>200.0</v>
      </c>
      <c r="J241" s="135">
        <f>IFNA(VLOOKUP(V241,'Imported Index'!C:D,2,0),1)</f>
        <v>1</v>
      </c>
      <c r="K241" s="135"/>
      <c r="L241" s="132"/>
      <c r="M241" s="136" t="str">
        <f>ifna(IMAGE("https://pokejungle.net/sprites/typeico/"&amp;lower(VLookup(V241,Type!C:E, 2, 0)&amp;".png")),"")</f>
        <v/>
      </c>
      <c r="N241" s="136" t="str">
        <f>ifna(IMAGE("https://pokejungle.net/sprites/typeico/"&amp;lower(VLookup(V241,Type!C:E, 3, 0)&amp;".png")),"")</f>
        <v/>
      </c>
      <c r="O241" s="131"/>
      <c r="P241" s="131"/>
      <c r="Q241" s="136" t="str">
        <f>ifna(VLookup(V241, Dex!F:K, 3, 0),"")</f>
        <v/>
      </c>
      <c r="R241" s="136">
        <f>ifna(VLookup(V241, Dex!F:K, 4, 0),"")</f>
        <v>200</v>
      </c>
      <c r="S241" s="136">
        <f>ifna(VLookup(V241, Dex!F:K, 5, 0),"")</f>
        <v>197</v>
      </c>
      <c r="T241" s="136" t="str">
        <f>ifna(VLookup(V241, Dex!F:K, 6, 0),"")</f>
        <v>P114</v>
      </c>
      <c r="U241" s="137" t="str">
        <f>ifna(VLookup(V241, Dex!F:L, 7, 0),"")</f>
        <v/>
      </c>
      <c r="V241" s="131" t="str">
        <f t="shared" si="1"/>
        <v>misdreavus</v>
      </c>
    </row>
    <row r="242" ht="31.5" customHeight="1">
      <c r="A242" s="85">
        <v>241.0</v>
      </c>
      <c r="B242" s="85">
        <v>1.0</v>
      </c>
      <c r="C242" s="85">
        <v>9.0</v>
      </c>
      <c r="D242" s="85">
        <v>23.0</v>
      </c>
      <c r="E242" s="85">
        <v>4.0</v>
      </c>
      <c r="F242" s="85">
        <v>5.0</v>
      </c>
      <c r="G242" s="53" t="str">
        <f>ifna(VLookup(V242,Shiny!B:C, 2, 0),"")</f>
        <v/>
      </c>
      <c r="H242" s="138" t="s">
        <v>287</v>
      </c>
      <c r="I242" s="139">
        <v>201.0</v>
      </c>
      <c r="J242" s="140">
        <f>IFNA(VLOOKUP(V242,'Imported Index'!C:D,2,0),1)</f>
        <v>1</v>
      </c>
      <c r="K242" s="83"/>
      <c r="L242" s="83" t="s">
        <v>288</v>
      </c>
      <c r="M242" s="59" t="str">
        <f>ifna(IMAGE("https://pokejungle.net/sprites/typeico/"&amp;lower(VLookup(V242,Type!C:E, 2, 0)&amp;".png")),"")</f>
        <v/>
      </c>
      <c r="N242" s="59" t="str">
        <f>ifna(IMAGE("https://pokejungle.net/sprites/typeico/"&amp;lower(VLookup(V242,Type!C:E, 3, 0)&amp;".png")),"")</f>
        <v/>
      </c>
      <c r="O242" s="85"/>
      <c r="P242" s="53"/>
      <c r="Q242" s="59" t="str">
        <f>ifna(VLookup(V242, Dex!F:K, 3, 0),"")</f>
        <v/>
      </c>
      <c r="R242" s="59">
        <f>ifna(VLookup(V242, Dex!F:K, 4, 0),"")</f>
        <v>201</v>
      </c>
      <c r="S242" s="59">
        <f>ifna(VLookup(V242, Dex!F:K, 5, 0),"")</f>
        <v>142</v>
      </c>
      <c r="T242" s="59" t="str">
        <f>ifna(VLookup(V242, Dex!F:K, 6, 0),"")</f>
        <v/>
      </c>
      <c r="U242" s="63" t="str">
        <f>ifna(VLookup(V242, Dex!F:L, 7, 0),"")</f>
        <v/>
      </c>
      <c r="V242" s="53" t="str">
        <f t="shared" si="1"/>
        <v>unown</v>
      </c>
    </row>
    <row r="243" ht="31.5" customHeight="1">
      <c r="A243" s="130">
        <v>242.0</v>
      </c>
      <c r="B243" s="130">
        <v>1.0</v>
      </c>
      <c r="C243" s="130">
        <v>9.0</v>
      </c>
      <c r="D243" s="130">
        <v>24.0</v>
      </c>
      <c r="E243" s="130">
        <v>4.0</v>
      </c>
      <c r="F243" s="130">
        <v>6.0</v>
      </c>
      <c r="G243" s="131" t="str">
        <f>ifna(VLookup(V243,Shiny!B:C, 2, 0),"")</f>
        <v/>
      </c>
      <c r="H243" s="141" t="s">
        <v>287</v>
      </c>
      <c r="I243" s="142">
        <v>201.0</v>
      </c>
      <c r="J243" s="135">
        <f>IFNA(VLOOKUP(V243,'Imported Index'!C:D,2,0),1)</f>
        <v>1</v>
      </c>
      <c r="K243" s="132"/>
      <c r="L243" s="132" t="s">
        <v>289</v>
      </c>
      <c r="M243" s="136" t="str">
        <f>ifna(IMAGE("https://pokejungle.net/sprites/typeico/"&amp;lower(VLookup(V243,Type!C:E, 2, 0)&amp;".png")),"")</f>
        <v/>
      </c>
      <c r="N243" s="136" t="str">
        <f>ifna(IMAGE("https://pokejungle.net/sprites/typeico/"&amp;lower(VLookup(V243,Type!C:E, 3, 0)&amp;".png")),"")</f>
        <v/>
      </c>
      <c r="O243" s="130">
        <v>-1.0</v>
      </c>
      <c r="P243" s="131"/>
      <c r="Q243" s="136" t="str">
        <f>ifna(VLookup(V243, Dex!F:K, 3, 0),"")</f>
        <v/>
      </c>
      <c r="R243" s="136">
        <f>ifna(VLookup(V243, Dex!F:K, 4, 0),"")</f>
        <v>201</v>
      </c>
      <c r="S243" s="136">
        <f>ifna(VLookup(V243, Dex!F:K, 5, 0),"")</f>
        <v>142</v>
      </c>
      <c r="T243" s="136" t="str">
        <f>ifna(VLookup(V243, Dex!F:K, 6, 0),"")</f>
        <v/>
      </c>
      <c r="U243" s="137" t="str">
        <f>ifna(VLookup(V243, Dex!F:L, 7, 0),"")</f>
        <v/>
      </c>
      <c r="V243" s="131" t="str">
        <f t="shared" si="1"/>
        <v>unown-1</v>
      </c>
    </row>
    <row r="244" ht="31.5" customHeight="1">
      <c r="A244" s="85">
        <v>243.0</v>
      </c>
      <c r="B244" s="85">
        <v>1.0</v>
      </c>
      <c r="C244" s="85">
        <v>9.0</v>
      </c>
      <c r="D244" s="85">
        <v>25.0</v>
      </c>
      <c r="E244" s="85">
        <v>5.0</v>
      </c>
      <c r="F244" s="85">
        <v>1.0</v>
      </c>
      <c r="G244" s="53" t="str">
        <f>ifna(VLookup(V244,Shiny!B:C, 2, 0),"")</f>
        <v/>
      </c>
      <c r="H244" s="138" t="s">
        <v>287</v>
      </c>
      <c r="I244" s="139">
        <v>201.0</v>
      </c>
      <c r="J244" s="140">
        <f>IFNA(VLOOKUP(V244,'Imported Index'!C:D,2,0),1)</f>
        <v>1</v>
      </c>
      <c r="K244" s="83"/>
      <c r="L244" s="83" t="s">
        <v>290</v>
      </c>
      <c r="M244" s="59" t="str">
        <f>ifna(IMAGE("https://pokejungle.net/sprites/typeico/"&amp;lower(VLookup(V244,Type!C:E, 2, 0)&amp;".png")),"")</f>
        <v/>
      </c>
      <c r="N244" s="59" t="str">
        <f>ifna(IMAGE("https://pokejungle.net/sprites/typeico/"&amp;lower(VLookup(V244,Type!C:E, 3, 0)&amp;".png")),"")</f>
        <v/>
      </c>
      <c r="O244" s="145">
        <v>-2.0</v>
      </c>
      <c r="P244" s="83"/>
      <c r="Q244" s="59" t="str">
        <f>ifna(VLookup(V244, Dex!F:K, 3, 0),"")</f>
        <v/>
      </c>
      <c r="R244" s="59">
        <f>ifna(VLookup(V244, Dex!F:K, 4, 0),"")</f>
        <v>201</v>
      </c>
      <c r="S244" s="59">
        <f>ifna(VLookup(V244, Dex!F:K, 5, 0),"")</f>
        <v>142</v>
      </c>
      <c r="T244" s="59" t="str">
        <f>ifna(VLookup(V244, Dex!F:K, 6, 0),"")</f>
        <v/>
      </c>
      <c r="U244" s="63" t="str">
        <f>ifna(VLookup(V244, Dex!F:L, 7, 0),"")</f>
        <v/>
      </c>
      <c r="V244" s="53" t="str">
        <f t="shared" si="1"/>
        <v>unown-2</v>
      </c>
    </row>
    <row r="245" ht="31.5" customHeight="1">
      <c r="A245" s="130">
        <v>244.0</v>
      </c>
      <c r="B245" s="130">
        <v>1.0</v>
      </c>
      <c r="C245" s="130">
        <v>9.0</v>
      </c>
      <c r="D245" s="130">
        <v>26.0</v>
      </c>
      <c r="E245" s="130">
        <v>5.0</v>
      </c>
      <c r="F245" s="130">
        <v>2.0</v>
      </c>
      <c r="G245" s="131" t="str">
        <f>ifna(VLookup(V245,Shiny!B:C, 2, 0),"")</f>
        <v/>
      </c>
      <c r="H245" s="141" t="s">
        <v>287</v>
      </c>
      <c r="I245" s="142">
        <v>201.0</v>
      </c>
      <c r="J245" s="135">
        <f>IFNA(VLOOKUP(V245,'Imported Index'!C:D,2,0),1)</f>
        <v>1</v>
      </c>
      <c r="K245" s="132"/>
      <c r="L245" s="132" t="s">
        <v>291</v>
      </c>
      <c r="M245" s="136" t="str">
        <f>ifna(IMAGE("https://pokejungle.net/sprites/typeico/"&amp;lower(VLookup(V245,Type!C:E, 2, 0)&amp;".png")),"")</f>
        <v/>
      </c>
      <c r="N245" s="136" t="str">
        <f>ifna(IMAGE("https://pokejungle.net/sprites/typeico/"&amp;lower(VLookup(V245,Type!C:E, 3, 0)&amp;".png")),"")</f>
        <v/>
      </c>
      <c r="O245" s="130">
        <v>-3.0</v>
      </c>
      <c r="P245" s="131"/>
      <c r="Q245" s="136" t="str">
        <f>ifna(VLookup(V245, Dex!F:K, 3, 0),"")</f>
        <v/>
      </c>
      <c r="R245" s="136">
        <f>ifna(VLookup(V245, Dex!F:K, 4, 0),"")</f>
        <v>201</v>
      </c>
      <c r="S245" s="136">
        <f>ifna(VLookup(V245, Dex!F:K, 5, 0),"")</f>
        <v>142</v>
      </c>
      <c r="T245" s="136" t="str">
        <f>ifna(VLookup(V245, Dex!F:K, 6, 0),"")</f>
        <v/>
      </c>
      <c r="U245" s="137" t="str">
        <f>ifna(VLookup(V245, Dex!F:L, 7, 0),"")</f>
        <v/>
      </c>
      <c r="V245" s="131" t="str">
        <f t="shared" si="1"/>
        <v>unown-3</v>
      </c>
    </row>
    <row r="246" ht="31.5" customHeight="1">
      <c r="A246" s="85">
        <v>245.0</v>
      </c>
      <c r="B246" s="85">
        <v>1.0</v>
      </c>
      <c r="C246" s="85">
        <v>9.0</v>
      </c>
      <c r="D246" s="85">
        <v>27.0</v>
      </c>
      <c r="E246" s="85">
        <v>5.0</v>
      </c>
      <c r="F246" s="85">
        <v>3.0</v>
      </c>
      <c r="G246" s="53" t="str">
        <f>ifna(VLookup(V246,Shiny!B:C, 2, 0),"")</f>
        <v/>
      </c>
      <c r="H246" s="138" t="s">
        <v>287</v>
      </c>
      <c r="I246" s="139">
        <v>201.0</v>
      </c>
      <c r="J246" s="140">
        <f>IFNA(VLOOKUP(V246,'Imported Index'!C:D,2,0),1)</f>
        <v>1</v>
      </c>
      <c r="K246" s="83"/>
      <c r="L246" s="83" t="s">
        <v>292</v>
      </c>
      <c r="M246" s="59" t="str">
        <f>ifna(IMAGE("https://pokejungle.net/sprites/typeico/"&amp;lower(VLookup(V246,Type!C:E, 2, 0)&amp;".png")),"")</f>
        <v/>
      </c>
      <c r="N246" s="59" t="str">
        <f>ifna(IMAGE("https://pokejungle.net/sprites/typeico/"&amp;lower(VLookup(V246,Type!C:E, 3, 0)&amp;".png")),"")</f>
        <v/>
      </c>
      <c r="O246" s="145">
        <v>-4.0</v>
      </c>
      <c r="P246" s="53"/>
      <c r="Q246" s="59" t="str">
        <f>ifna(VLookup(V246, Dex!F:K, 3, 0),"")</f>
        <v/>
      </c>
      <c r="R246" s="59">
        <f>ifna(VLookup(V246, Dex!F:K, 4, 0),"")</f>
        <v>201</v>
      </c>
      <c r="S246" s="59">
        <f>ifna(VLookup(V246, Dex!F:K, 5, 0),"")</f>
        <v>142</v>
      </c>
      <c r="T246" s="59" t="str">
        <f>ifna(VLookup(V246, Dex!F:K, 6, 0),"")</f>
        <v/>
      </c>
      <c r="U246" s="63" t="str">
        <f>ifna(VLookup(V246, Dex!F:L, 7, 0),"")</f>
        <v/>
      </c>
      <c r="V246" s="53" t="str">
        <f t="shared" si="1"/>
        <v>unown-4</v>
      </c>
    </row>
    <row r="247" ht="31.5" customHeight="1">
      <c r="A247" s="130">
        <v>246.0</v>
      </c>
      <c r="B247" s="130">
        <v>1.0</v>
      </c>
      <c r="C247" s="130">
        <v>9.0</v>
      </c>
      <c r="D247" s="130">
        <v>28.0</v>
      </c>
      <c r="E247" s="130">
        <v>5.0</v>
      </c>
      <c r="F247" s="130">
        <v>4.0</v>
      </c>
      <c r="G247" s="131" t="str">
        <f>ifna(VLookup(V247,Shiny!B:C, 2, 0),"")</f>
        <v/>
      </c>
      <c r="H247" s="141" t="s">
        <v>287</v>
      </c>
      <c r="I247" s="142">
        <v>201.0</v>
      </c>
      <c r="J247" s="135">
        <f>IFNA(VLOOKUP(V247,'Imported Index'!C:D,2,0),1)</f>
        <v>1</v>
      </c>
      <c r="K247" s="132"/>
      <c r="L247" s="132" t="s">
        <v>293</v>
      </c>
      <c r="M247" s="136" t="str">
        <f>ifna(IMAGE("https://pokejungle.net/sprites/typeico/"&amp;lower(VLookup(V247,Type!C:E, 2, 0)&amp;".png")),"")</f>
        <v/>
      </c>
      <c r="N247" s="136" t="str">
        <f>ifna(IMAGE("https://pokejungle.net/sprites/typeico/"&amp;lower(VLookup(V247,Type!C:E, 3, 0)&amp;".png")),"")</f>
        <v/>
      </c>
      <c r="O247" s="130">
        <v>-5.0</v>
      </c>
      <c r="P247" s="131"/>
      <c r="Q247" s="136" t="str">
        <f>ifna(VLookup(V247, Dex!F:K, 3, 0),"")</f>
        <v/>
      </c>
      <c r="R247" s="136">
        <f>ifna(VLookup(V247, Dex!F:K, 4, 0),"")</f>
        <v>201</v>
      </c>
      <c r="S247" s="136">
        <f>ifna(VLookup(V247, Dex!F:K, 5, 0),"")</f>
        <v>142</v>
      </c>
      <c r="T247" s="136" t="str">
        <f>ifna(VLookup(V247, Dex!F:K, 6, 0),"")</f>
        <v/>
      </c>
      <c r="U247" s="137" t="str">
        <f>ifna(VLookup(V247, Dex!F:L, 7, 0),"")</f>
        <v/>
      </c>
      <c r="V247" s="131" t="str">
        <f t="shared" si="1"/>
        <v>unown-5</v>
      </c>
    </row>
    <row r="248" ht="31.5" customHeight="1">
      <c r="A248" s="85">
        <v>247.0</v>
      </c>
      <c r="B248" s="85">
        <v>1.0</v>
      </c>
      <c r="C248" s="85">
        <v>9.0</v>
      </c>
      <c r="D248" s="85">
        <v>29.0</v>
      </c>
      <c r="E248" s="85">
        <v>5.0</v>
      </c>
      <c r="F248" s="85">
        <v>5.0</v>
      </c>
      <c r="G248" s="53" t="str">
        <f>ifna(VLookup(V248,Shiny!B:C, 2, 0),"")</f>
        <v/>
      </c>
      <c r="H248" s="138" t="s">
        <v>287</v>
      </c>
      <c r="I248" s="139">
        <v>201.0</v>
      </c>
      <c r="J248" s="140">
        <f>IFNA(VLOOKUP(V248,'Imported Index'!C:D,2,0),1)</f>
        <v>1</v>
      </c>
      <c r="K248" s="83"/>
      <c r="L248" s="83" t="s">
        <v>294</v>
      </c>
      <c r="M248" s="59" t="str">
        <f>ifna(IMAGE("https://pokejungle.net/sprites/typeico/"&amp;lower(VLookup(V248,Type!C:E, 2, 0)&amp;".png")),"")</f>
        <v/>
      </c>
      <c r="N248" s="59" t="str">
        <f>ifna(IMAGE("https://pokejungle.net/sprites/typeico/"&amp;lower(VLookup(V248,Type!C:E, 3, 0)&amp;".png")),"")</f>
        <v/>
      </c>
      <c r="O248" s="145">
        <v>-6.0</v>
      </c>
      <c r="P248" s="53"/>
      <c r="Q248" s="59" t="str">
        <f>ifna(VLookup(V248, Dex!F:K, 3, 0),"")</f>
        <v/>
      </c>
      <c r="R248" s="59">
        <f>ifna(VLookup(V248, Dex!F:K, 4, 0),"")</f>
        <v>201</v>
      </c>
      <c r="S248" s="59">
        <f>ifna(VLookup(V248, Dex!F:K, 5, 0),"")</f>
        <v>142</v>
      </c>
      <c r="T248" s="59" t="str">
        <f>ifna(VLookup(V248, Dex!F:K, 6, 0),"")</f>
        <v/>
      </c>
      <c r="U248" s="63" t="str">
        <f>ifna(VLookup(V248, Dex!F:L, 7, 0),"")</f>
        <v/>
      </c>
      <c r="V248" s="53" t="str">
        <f t="shared" si="1"/>
        <v>unown-6</v>
      </c>
    </row>
    <row r="249" ht="31.5" customHeight="1">
      <c r="A249" s="130">
        <v>248.0</v>
      </c>
      <c r="B249" s="130">
        <v>1.0</v>
      </c>
      <c r="C249" s="130">
        <v>9.0</v>
      </c>
      <c r="D249" s="130">
        <v>30.0</v>
      </c>
      <c r="E249" s="130">
        <v>5.0</v>
      </c>
      <c r="F249" s="130">
        <v>6.0</v>
      </c>
      <c r="G249" s="131" t="str">
        <f>ifna(VLookup(V249,Shiny!B:C, 2, 0),"")</f>
        <v/>
      </c>
      <c r="H249" s="141" t="s">
        <v>287</v>
      </c>
      <c r="I249" s="142">
        <v>201.0</v>
      </c>
      <c r="J249" s="135">
        <f>IFNA(VLOOKUP(V249,'Imported Index'!C:D,2,0),1)</f>
        <v>1</v>
      </c>
      <c r="K249" s="132"/>
      <c r="L249" s="132" t="s">
        <v>295</v>
      </c>
      <c r="M249" s="136" t="str">
        <f>ifna(IMAGE("https://pokejungle.net/sprites/typeico/"&amp;lower(VLookup(V249,Type!C:E, 2, 0)&amp;".png")),"")</f>
        <v/>
      </c>
      <c r="N249" s="136" t="str">
        <f>ifna(IMAGE("https://pokejungle.net/sprites/typeico/"&amp;lower(VLookup(V249,Type!C:E, 3, 0)&amp;".png")),"")</f>
        <v/>
      </c>
      <c r="O249" s="130">
        <v>-7.0</v>
      </c>
      <c r="P249" s="131"/>
      <c r="Q249" s="136" t="str">
        <f>ifna(VLookup(V249, Dex!F:K, 3, 0),"")</f>
        <v/>
      </c>
      <c r="R249" s="136">
        <f>ifna(VLookup(V249, Dex!F:K, 4, 0),"")</f>
        <v>201</v>
      </c>
      <c r="S249" s="136">
        <f>ifna(VLookup(V249, Dex!F:K, 5, 0),"")</f>
        <v>142</v>
      </c>
      <c r="T249" s="136" t="str">
        <f>ifna(VLookup(V249, Dex!F:K, 6, 0),"")</f>
        <v/>
      </c>
      <c r="U249" s="137" t="str">
        <f>ifna(VLookup(V249, Dex!F:L, 7, 0),"")</f>
        <v/>
      </c>
      <c r="V249" s="131" t="str">
        <f t="shared" si="1"/>
        <v>unown-7</v>
      </c>
    </row>
    <row r="250" ht="31.5" customHeight="1">
      <c r="A250" s="85">
        <v>249.0</v>
      </c>
      <c r="B250" s="85">
        <v>1.0</v>
      </c>
      <c r="C250" s="85">
        <v>10.0</v>
      </c>
      <c r="D250" s="85">
        <v>1.0</v>
      </c>
      <c r="E250" s="85">
        <v>1.0</v>
      </c>
      <c r="F250" s="85">
        <v>1.0</v>
      </c>
      <c r="G250" s="53" t="str">
        <f>ifna(VLookup(V250,Shiny!B:C, 2, 0),"")</f>
        <v/>
      </c>
      <c r="H250" s="138" t="s">
        <v>287</v>
      </c>
      <c r="I250" s="139">
        <v>201.0</v>
      </c>
      <c r="J250" s="140">
        <f>IFNA(VLOOKUP(V250,'Imported Index'!C:D,2,0),1)</f>
        <v>1</v>
      </c>
      <c r="K250" s="83"/>
      <c r="L250" s="83" t="s">
        <v>296</v>
      </c>
      <c r="M250" s="59" t="str">
        <f>ifna(IMAGE("https://pokejungle.net/sprites/typeico/"&amp;lower(VLookup(V250,Type!C:E, 2, 0)&amp;".png")),"")</f>
        <v/>
      </c>
      <c r="N250" s="59" t="str">
        <f>ifna(IMAGE("https://pokejungle.net/sprites/typeico/"&amp;lower(VLookup(V250,Type!C:E, 3, 0)&amp;".png")),"")</f>
        <v/>
      </c>
      <c r="O250" s="145">
        <v>-8.0</v>
      </c>
      <c r="P250" s="53"/>
      <c r="Q250" s="59" t="str">
        <f>ifna(VLookup(V250, Dex!F:K, 3, 0),"")</f>
        <v/>
      </c>
      <c r="R250" s="59">
        <f>ifna(VLookup(V250, Dex!F:K, 4, 0),"")</f>
        <v>201</v>
      </c>
      <c r="S250" s="59">
        <f>ifna(VLookup(V250, Dex!F:K, 5, 0),"")</f>
        <v>142</v>
      </c>
      <c r="T250" s="59" t="str">
        <f>ifna(VLookup(V250, Dex!F:K, 6, 0),"")</f>
        <v/>
      </c>
      <c r="U250" s="63" t="str">
        <f>ifna(VLookup(V250, Dex!F:L, 7, 0),"")</f>
        <v/>
      </c>
      <c r="V250" s="53" t="str">
        <f t="shared" si="1"/>
        <v>unown-8</v>
      </c>
    </row>
    <row r="251" ht="31.5" customHeight="1">
      <c r="A251" s="130">
        <v>250.0</v>
      </c>
      <c r="B251" s="130">
        <v>1.0</v>
      </c>
      <c r="C251" s="130">
        <v>10.0</v>
      </c>
      <c r="D251" s="130">
        <v>2.0</v>
      </c>
      <c r="E251" s="130">
        <v>1.0</v>
      </c>
      <c r="F251" s="130">
        <v>2.0</v>
      </c>
      <c r="G251" s="131" t="str">
        <f>ifna(VLookup(V251,Shiny!B:C, 2, 0),"")</f>
        <v/>
      </c>
      <c r="H251" s="141" t="s">
        <v>287</v>
      </c>
      <c r="I251" s="142">
        <v>201.0</v>
      </c>
      <c r="J251" s="135">
        <f>IFNA(VLOOKUP(V251,'Imported Index'!C:D,2,0),1)</f>
        <v>1</v>
      </c>
      <c r="K251" s="132"/>
      <c r="L251" s="132" t="s">
        <v>297</v>
      </c>
      <c r="M251" s="136" t="str">
        <f>ifna(IMAGE("https://pokejungle.net/sprites/typeico/"&amp;lower(VLookup(V251,Type!C:E, 2, 0)&amp;".png")),"")</f>
        <v/>
      </c>
      <c r="N251" s="136" t="str">
        <f>ifna(IMAGE("https://pokejungle.net/sprites/typeico/"&amp;lower(VLookup(V251,Type!C:E, 3, 0)&amp;".png")),"")</f>
        <v/>
      </c>
      <c r="O251" s="130">
        <v>-9.0</v>
      </c>
      <c r="P251" s="131"/>
      <c r="Q251" s="136" t="str">
        <f>ifna(VLookup(V251, Dex!F:K, 3, 0),"")</f>
        <v/>
      </c>
      <c r="R251" s="136">
        <f>ifna(VLookup(V251, Dex!F:K, 4, 0),"")</f>
        <v>201</v>
      </c>
      <c r="S251" s="136">
        <f>ifna(VLookup(V251, Dex!F:K, 5, 0),"")</f>
        <v>142</v>
      </c>
      <c r="T251" s="136" t="str">
        <f>ifna(VLookup(V251, Dex!F:K, 6, 0),"")</f>
        <v/>
      </c>
      <c r="U251" s="137" t="str">
        <f>ifna(VLookup(V251, Dex!F:L, 7, 0),"")</f>
        <v/>
      </c>
      <c r="V251" s="131" t="str">
        <f t="shared" si="1"/>
        <v>unown-9</v>
      </c>
    </row>
    <row r="252" ht="31.5" customHeight="1">
      <c r="A252" s="85">
        <v>251.0</v>
      </c>
      <c r="B252" s="85">
        <v>1.0</v>
      </c>
      <c r="C252" s="85">
        <v>10.0</v>
      </c>
      <c r="D252" s="85">
        <v>3.0</v>
      </c>
      <c r="E252" s="85">
        <v>1.0</v>
      </c>
      <c r="F252" s="85">
        <v>3.0</v>
      </c>
      <c r="G252" s="53" t="str">
        <f>ifna(VLookup(V252,Shiny!B:C, 2, 0),"")</f>
        <v/>
      </c>
      <c r="H252" s="138" t="s">
        <v>287</v>
      </c>
      <c r="I252" s="139">
        <v>201.0</v>
      </c>
      <c r="J252" s="140">
        <f>IFNA(VLOOKUP(V252,'Imported Index'!C:D,2,0),1)</f>
        <v>1</v>
      </c>
      <c r="K252" s="83"/>
      <c r="L252" s="83" t="s">
        <v>298</v>
      </c>
      <c r="M252" s="59" t="str">
        <f>ifna(IMAGE("https://pokejungle.net/sprites/typeico/"&amp;lower(VLookup(V252,Type!C:E, 2, 0)&amp;".png")),"")</f>
        <v/>
      </c>
      <c r="N252" s="59" t="str">
        <f>ifna(IMAGE("https://pokejungle.net/sprites/typeico/"&amp;lower(VLookup(V252,Type!C:E, 3, 0)&amp;".png")),"")</f>
        <v/>
      </c>
      <c r="O252" s="145">
        <v>-10.0</v>
      </c>
      <c r="P252" s="53"/>
      <c r="Q252" s="59" t="str">
        <f>ifna(VLookup(V252, Dex!F:K, 3, 0),"")</f>
        <v/>
      </c>
      <c r="R252" s="59">
        <f>ifna(VLookup(V252, Dex!F:K, 4, 0),"")</f>
        <v>201</v>
      </c>
      <c r="S252" s="59">
        <f>ifna(VLookup(V252, Dex!F:K, 5, 0),"")</f>
        <v>142</v>
      </c>
      <c r="T252" s="59" t="str">
        <f>ifna(VLookup(V252, Dex!F:K, 6, 0),"")</f>
        <v/>
      </c>
      <c r="U252" s="63" t="str">
        <f>ifna(VLookup(V252, Dex!F:L, 7, 0),"")</f>
        <v/>
      </c>
      <c r="V252" s="53" t="str">
        <f t="shared" si="1"/>
        <v>unown-10</v>
      </c>
    </row>
    <row r="253" ht="31.5" customHeight="1">
      <c r="A253" s="130">
        <v>252.0</v>
      </c>
      <c r="B253" s="130">
        <v>1.0</v>
      </c>
      <c r="C253" s="130">
        <v>10.0</v>
      </c>
      <c r="D253" s="130">
        <v>4.0</v>
      </c>
      <c r="E253" s="130">
        <v>1.0</v>
      </c>
      <c r="F253" s="130">
        <v>4.0</v>
      </c>
      <c r="G253" s="131" t="str">
        <f>ifna(VLookup(V253,Shiny!B:C, 2, 0),"")</f>
        <v/>
      </c>
      <c r="H253" s="141" t="s">
        <v>287</v>
      </c>
      <c r="I253" s="142">
        <v>201.0</v>
      </c>
      <c r="J253" s="135">
        <f>IFNA(VLOOKUP(V253,'Imported Index'!C:D,2,0),1)</f>
        <v>1</v>
      </c>
      <c r="K253" s="132"/>
      <c r="L253" s="132" t="s">
        <v>299</v>
      </c>
      <c r="M253" s="136" t="str">
        <f>ifna(IMAGE("https://pokejungle.net/sprites/typeico/"&amp;lower(VLookup(V253,Type!C:E, 2, 0)&amp;".png")),"")</f>
        <v/>
      </c>
      <c r="N253" s="136" t="str">
        <f>ifna(IMAGE("https://pokejungle.net/sprites/typeico/"&amp;lower(VLookup(V253,Type!C:E, 3, 0)&amp;".png")),"")</f>
        <v/>
      </c>
      <c r="O253" s="130">
        <v>-11.0</v>
      </c>
      <c r="P253" s="131"/>
      <c r="Q253" s="136" t="str">
        <f>ifna(VLookup(V253, Dex!F:K, 3, 0),"")</f>
        <v/>
      </c>
      <c r="R253" s="136">
        <f>ifna(VLookup(V253, Dex!F:K, 4, 0),"")</f>
        <v>201</v>
      </c>
      <c r="S253" s="136">
        <f>ifna(VLookup(V253, Dex!F:K, 5, 0),"")</f>
        <v>142</v>
      </c>
      <c r="T253" s="136" t="str">
        <f>ifna(VLookup(V253, Dex!F:K, 6, 0),"")</f>
        <v/>
      </c>
      <c r="U253" s="137" t="str">
        <f>ifna(VLookup(V253, Dex!F:L, 7, 0),"")</f>
        <v/>
      </c>
      <c r="V253" s="131" t="str">
        <f t="shared" si="1"/>
        <v>unown-11</v>
      </c>
    </row>
    <row r="254" ht="31.5" customHeight="1">
      <c r="A254" s="85">
        <v>253.0</v>
      </c>
      <c r="B254" s="85">
        <v>1.0</v>
      </c>
      <c r="C254" s="85">
        <v>10.0</v>
      </c>
      <c r="D254" s="85">
        <v>5.0</v>
      </c>
      <c r="E254" s="85">
        <v>1.0</v>
      </c>
      <c r="F254" s="85">
        <v>5.0</v>
      </c>
      <c r="G254" s="53" t="str">
        <f>ifna(VLookup(V254,Shiny!B:C, 2, 0),"")</f>
        <v/>
      </c>
      <c r="H254" s="138" t="s">
        <v>287</v>
      </c>
      <c r="I254" s="139">
        <v>201.0</v>
      </c>
      <c r="J254" s="140">
        <f>IFNA(VLOOKUP(V254,'Imported Index'!C:D,2,0),1)</f>
        <v>1</v>
      </c>
      <c r="K254" s="83"/>
      <c r="L254" s="83" t="s">
        <v>300</v>
      </c>
      <c r="M254" s="59" t="str">
        <f>ifna(IMAGE("https://pokejungle.net/sprites/typeico/"&amp;lower(VLookup(V254,Type!C:E, 2, 0)&amp;".png")),"")</f>
        <v/>
      </c>
      <c r="N254" s="59" t="str">
        <f>ifna(IMAGE("https://pokejungle.net/sprites/typeico/"&amp;lower(VLookup(V254,Type!C:E, 3, 0)&amp;".png")),"")</f>
        <v/>
      </c>
      <c r="O254" s="145">
        <v>-12.0</v>
      </c>
      <c r="P254" s="53"/>
      <c r="Q254" s="59" t="str">
        <f>ifna(VLookup(V254, Dex!F:K, 3, 0),"")</f>
        <v/>
      </c>
      <c r="R254" s="59">
        <f>ifna(VLookup(V254, Dex!F:K, 4, 0),"")</f>
        <v>201</v>
      </c>
      <c r="S254" s="59">
        <f>ifna(VLookup(V254, Dex!F:K, 5, 0),"")</f>
        <v>142</v>
      </c>
      <c r="T254" s="59" t="str">
        <f>ifna(VLookup(V254, Dex!F:K, 6, 0),"")</f>
        <v/>
      </c>
      <c r="U254" s="63" t="str">
        <f>ifna(VLookup(V254, Dex!F:L, 7, 0),"")</f>
        <v/>
      </c>
      <c r="V254" s="53" t="str">
        <f t="shared" si="1"/>
        <v>unown-12</v>
      </c>
    </row>
    <row r="255" ht="31.5" customHeight="1">
      <c r="A255" s="130">
        <v>254.0</v>
      </c>
      <c r="B255" s="130">
        <v>1.0</v>
      </c>
      <c r="C255" s="130">
        <v>10.0</v>
      </c>
      <c r="D255" s="130">
        <v>6.0</v>
      </c>
      <c r="E255" s="130">
        <v>1.0</v>
      </c>
      <c r="F255" s="130">
        <v>6.0</v>
      </c>
      <c r="G255" s="131" t="str">
        <f>ifna(VLookup(V255,Shiny!B:C, 2, 0),"")</f>
        <v/>
      </c>
      <c r="H255" s="141" t="s">
        <v>287</v>
      </c>
      <c r="I255" s="142">
        <v>201.0</v>
      </c>
      <c r="J255" s="135">
        <f>IFNA(VLOOKUP(V255,'Imported Index'!C:D,2,0),1)</f>
        <v>1</v>
      </c>
      <c r="K255" s="132"/>
      <c r="L255" s="132" t="s">
        <v>301</v>
      </c>
      <c r="M255" s="136" t="str">
        <f>ifna(IMAGE("https://pokejungle.net/sprites/typeico/"&amp;lower(VLookup(V255,Type!C:E, 2, 0)&amp;".png")),"")</f>
        <v/>
      </c>
      <c r="N255" s="136" t="str">
        <f>ifna(IMAGE("https://pokejungle.net/sprites/typeico/"&amp;lower(VLookup(V255,Type!C:E, 3, 0)&amp;".png")),"")</f>
        <v/>
      </c>
      <c r="O255" s="130">
        <v>-13.0</v>
      </c>
      <c r="P255" s="131"/>
      <c r="Q255" s="136" t="str">
        <f>ifna(VLookup(V255, Dex!F:K, 3, 0),"")</f>
        <v/>
      </c>
      <c r="R255" s="136">
        <f>ifna(VLookup(V255, Dex!F:K, 4, 0),"")</f>
        <v>201</v>
      </c>
      <c r="S255" s="136">
        <f>ifna(VLookup(V255, Dex!F:K, 5, 0),"")</f>
        <v>142</v>
      </c>
      <c r="T255" s="136" t="str">
        <f>ifna(VLookup(V255, Dex!F:K, 6, 0),"")</f>
        <v/>
      </c>
      <c r="U255" s="137" t="str">
        <f>ifna(VLookup(V255, Dex!F:L, 7, 0),"")</f>
        <v/>
      </c>
      <c r="V255" s="131" t="str">
        <f t="shared" si="1"/>
        <v>unown-13</v>
      </c>
    </row>
    <row r="256" ht="31.5" customHeight="1">
      <c r="A256" s="85">
        <v>255.0</v>
      </c>
      <c r="B256" s="85">
        <v>1.0</v>
      </c>
      <c r="C256" s="85">
        <v>10.0</v>
      </c>
      <c r="D256" s="85">
        <v>7.0</v>
      </c>
      <c r="E256" s="85">
        <v>2.0</v>
      </c>
      <c r="F256" s="85">
        <v>1.0</v>
      </c>
      <c r="G256" s="53" t="str">
        <f>ifna(VLookup(V256,Shiny!B:C, 2, 0),"")</f>
        <v/>
      </c>
      <c r="H256" s="138" t="s">
        <v>287</v>
      </c>
      <c r="I256" s="139">
        <v>201.0</v>
      </c>
      <c r="J256" s="140">
        <f>IFNA(VLOOKUP(V256,'Imported Index'!C:D,2,0),1)</f>
        <v>1</v>
      </c>
      <c r="K256" s="83"/>
      <c r="L256" s="83" t="s">
        <v>302</v>
      </c>
      <c r="M256" s="59" t="str">
        <f>ifna(IMAGE("https://pokejungle.net/sprites/typeico/"&amp;lower(VLookup(V256,Type!C:E, 2, 0)&amp;".png")),"")</f>
        <v/>
      </c>
      <c r="N256" s="59" t="str">
        <f>ifna(IMAGE("https://pokejungle.net/sprites/typeico/"&amp;lower(VLookup(V256,Type!C:E, 3, 0)&amp;".png")),"")</f>
        <v/>
      </c>
      <c r="O256" s="145">
        <v>-14.0</v>
      </c>
      <c r="P256" s="53"/>
      <c r="Q256" s="59" t="str">
        <f>ifna(VLookup(V256, Dex!F:K, 3, 0),"")</f>
        <v/>
      </c>
      <c r="R256" s="59">
        <f>ifna(VLookup(V256, Dex!F:K, 4, 0),"")</f>
        <v>201</v>
      </c>
      <c r="S256" s="59">
        <f>ifna(VLookup(V256, Dex!F:K, 5, 0),"")</f>
        <v>142</v>
      </c>
      <c r="T256" s="59" t="str">
        <f>ifna(VLookup(V256, Dex!F:K, 6, 0),"")</f>
        <v/>
      </c>
      <c r="U256" s="63" t="str">
        <f>ifna(VLookup(V256, Dex!F:L, 7, 0),"")</f>
        <v/>
      </c>
      <c r="V256" s="53" t="str">
        <f t="shared" si="1"/>
        <v>unown-14</v>
      </c>
    </row>
    <row r="257" ht="31.5" customHeight="1">
      <c r="A257" s="130">
        <v>256.0</v>
      </c>
      <c r="B257" s="130">
        <v>1.0</v>
      </c>
      <c r="C257" s="130">
        <v>10.0</v>
      </c>
      <c r="D257" s="130">
        <v>8.0</v>
      </c>
      <c r="E257" s="130">
        <v>2.0</v>
      </c>
      <c r="F257" s="130">
        <v>2.0</v>
      </c>
      <c r="G257" s="131" t="str">
        <f>ifna(VLookup(V257,Shiny!B:C, 2, 0),"")</f>
        <v/>
      </c>
      <c r="H257" s="141" t="s">
        <v>287</v>
      </c>
      <c r="I257" s="142">
        <v>201.0</v>
      </c>
      <c r="J257" s="135">
        <f>IFNA(VLOOKUP(V257,'Imported Index'!C:D,2,0),1)</f>
        <v>1</v>
      </c>
      <c r="K257" s="132"/>
      <c r="L257" s="132" t="s">
        <v>303</v>
      </c>
      <c r="M257" s="136" t="str">
        <f>ifna(IMAGE("https://pokejungle.net/sprites/typeico/"&amp;lower(VLookup(V257,Type!C:E, 2, 0)&amp;".png")),"")</f>
        <v/>
      </c>
      <c r="N257" s="136" t="str">
        <f>ifna(IMAGE("https://pokejungle.net/sprites/typeico/"&amp;lower(VLookup(V257,Type!C:E, 3, 0)&amp;".png")),"")</f>
        <v/>
      </c>
      <c r="O257" s="130">
        <v>-15.0</v>
      </c>
      <c r="P257" s="131"/>
      <c r="Q257" s="136" t="str">
        <f>ifna(VLookup(V257, Dex!F:K, 3, 0),"")</f>
        <v/>
      </c>
      <c r="R257" s="136">
        <f>ifna(VLookup(V257, Dex!F:K, 4, 0),"")</f>
        <v>201</v>
      </c>
      <c r="S257" s="136">
        <f>ifna(VLookup(V257, Dex!F:K, 5, 0),"")</f>
        <v>142</v>
      </c>
      <c r="T257" s="136" t="str">
        <f>ifna(VLookup(V257, Dex!F:K, 6, 0),"")</f>
        <v/>
      </c>
      <c r="U257" s="137" t="str">
        <f>ifna(VLookup(V257, Dex!F:L, 7, 0),"")</f>
        <v/>
      </c>
      <c r="V257" s="131" t="str">
        <f t="shared" si="1"/>
        <v>unown-15</v>
      </c>
    </row>
    <row r="258" ht="31.5" customHeight="1">
      <c r="A258" s="85">
        <v>257.0</v>
      </c>
      <c r="B258" s="85">
        <v>1.0</v>
      </c>
      <c r="C258" s="85">
        <v>10.0</v>
      </c>
      <c r="D258" s="85">
        <v>9.0</v>
      </c>
      <c r="E258" s="85">
        <v>2.0</v>
      </c>
      <c r="F258" s="85">
        <v>3.0</v>
      </c>
      <c r="G258" s="53" t="str">
        <f>ifna(VLookup(V258,Shiny!B:C, 2, 0),"")</f>
        <v/>
      </c>
      <c r="H258" s="138" t="s">
        <v>287</v>
      </c>
      <c r="I258" s="139">
        <v>201.0</v>
      </c>
      <c r="J258" s="140">
        <f>IFNA(VLOOKUP(V258,'Imported Index'!C:D,2,0),1)</f>
        <v>1</v>
      </c>
      <c r="K258" s="83"/>
      <c r="L258" s="83" t="s">
        <v>304</v>
      </c>
      <c r="M258" s="59" t="str">
        <f>ifna(IMAGE("https://pokejungle.net/sprites/typeico/"&amp;lower(VLookup(V258,Type!C:E, 2, 0)&amp;".png")),"")</f>
        <v/>
      </c>
      <c r="N258" s="59" t="str">
        <f>ifna(IMAGE("https://pokejungle.net/sprites/typeico/"&amp;lower(VLookup(V258,Type!C:E, 3, 0)&amp;".png")),"")</f>
        <v/>
      </c>
      <c r="O258" s="145">
        <v>-16.0</v>
      </c>
      <c r="P258" s="53"/>
      <c r="Q258" s="59" t="str">
        <f>ifna(VLookup(V258, Dex!F:K, 3, 0),"")</f>
        <v/>
      </c>
      <c r="R258" s="59">
        <f>ifna(VLookup(V258, Dex!F:K, 4, 0),"")</f>
        <v>201</v>
      </c>
      <c r="S258" s="59">
        <f>ifna(VLookup(V258, Dex!F:K, 5, 0),"")</f>
        <v>142</v>
      </c>
      <c r="T258" s="59" t="str">
        <f>ifna(VLookup(V258, Dex!F:K, 6, 0),"")</f>
        <v/>
      </c>
      <c r="U258" s="63" t="str">
        <f>ifna(VLookup(V258, Dex!F:L, 7, 0),"")</f>
        <v/>
      </c>
      <c r="V258" s="53" t="str">
        <f t="shared" si="1"/>
        <v>unown-16</v>
      </c>
    </row>
    <row r="259" ht="31.5" customHeight="1">
      <c r="A259" s="130">
        <v>258.0</v>
      </c>
      <c r="B259" s="130">
        <v>1.0</v>
      </c>
      <c r="C259" s="130">
        <v>10.0</v>
      </c>
      <c r="D259" s="130">
        <v>10.0</v>
      </c>
      <c r="E259" s="130">
        <v>2.0</v>
      </c>
      <c r="F259" s="130">
        <v>4.0</v>
      </c>
      <c r="G259" s="131" t="str">
        <f>ifna(VLookup(V259,Shiny!B:C, 2, 0),"")</f>
        <v/>
      </c>
      <c r="H259" s="141" t="s">
        <v>287</v>
      </c>
      <c r="I259" s="142">
        <v>201.0</v>
      </c>
      <c r="J259" s="135">
        <f>IFNA(VLOOKUP(V259,'Imported Index'!C:D,2,0),1)</f>
        <v>1</v>
      </c>
      <c r="K259" s="132"/>
      <c r="L259" s="132" t="s">
        <v>305</v>
      </c>
      <c r="M259" s="136" t="str">
        <f>ifna(IMAGE("https://pokejungle.net/sprites/typeico/"&amp;lower(VLookup(V259,Type!C:E, 2, 0)&amp;".png")),"")</f>
        <v/>
      </c>
      <c r="N259" s="136" t="str">
        <f>ifna(IMAGE("https://pokejungle.net/sprites/typeico/"&amp;lower(VLookup(V259,Type!C:E, 3, 0)&amp;".png")),"")</f>
        <v/>
      </c>
      <c r="O259" s="130">
        <v>-17.0</v>
      </c>
      <c r="P259" s="131"/>
      <c r="Q259" s="136" t="str">
        <f>ifna(VLookup(V259, Dex!F:K, 3, 0),"")</f>
        <v/>
      </c>
      <c r="R259" s="136">
        <f>ifna(VLookup(V259, Dex!F:K, 4, 0),"")</f>
        <v>201</v>
      </c>
      <c r="S259" s="136">
        <f>ifna(VLookup(V259, Dex!F:K, 5, 0),"")</f>
        <v>142</v>
      </c>
      <c r="T259" s="136" t="str">
        <f>ifna(VLookup(V259, Dex!F:K, 6, 0),"")</f>
        <v/>
      </c>
      <c r="U259" s="137" t="str">
        <f>ifna(VLookup(V259, Dex!F:L, 7, 0),"")</f>
        <v/>
      </c>
      <c r="V259" s="131" t="str">
        <f t="shared" si="1"/>
        <v>unown-17</v>
      </c>
    </row>
    <row r="260" ht="31.5" customHeight="1">
      <c r="A260" s="85">
        <v>259.0</v>
      </c>
      <c r="B260" s="85">
        <v>1.0</v>
      </c>
      <c r="C260" s="85">
        <v>10.0</v>
      </c>
      <c r="D260" s="85">
        <v>11.0</v>
      </c>
      <c r="E260" s="85">
        <v>2.0</v>
      </c>
      <c r="F260" s="85">
        <v>5.0</v>
      </c>
      <c r="G260" s="53" t="str">
        <f>ifna(VLookup(V260,Shiny!B:C, 2, 0),"")</f>
        <v/>
      </c>
      <c r="H260" s="138" t="s">
        <v>287</v>
      </c>
      <c r="I260" s="139">
        <v>201.0</v>
      </c>
      <c r="J260" s="140">
        <f>IFNA(VLOOKUP(V260,'Imported Index'!C:D,2,0),1)</f>
        <v>1</v>
      </c>
      <c r="K260" s="83"/>
      <c r="L260" s="83" t="s">
        <v>306</v>
      </c>
      <c r="M260" s="59" t="str">
        <f>ifna(IMAGE("https://pokejungle.net/sprites/typeico/"&amp;lower(VLookup(V260,Type!C:E, 2, 0)&amp;".png")),"")</f>
        <v/>
      </c>
      <c r="N260" s="59" t="str">
        <f>ifna(IMAGE("https://pokejungle.net/sprites/typeico/"&amp;lower(VLookup(V260,Type!C:E, 3, 0)&amp;".png")),"")</f>
        <v/>
      </c>
      <c r="O260" s="145">
        <v>-18.0</v>
      </c>
      <c r="P260" s="53"/>
      <c r="Q260" s="59" t="str">
        <f>ifna(VLookup(V260, Dex!F:K, 3, 0),"")</f>
        <v/>
      </c>
      <c r="R260" s="59">
        <f>ifna(VLookup(V260, Dex!F:K, 4, 0),"")</f>
        <v>201</v>
      </c>
      <c r="S260" s="59">
        <f>ifna(VLookup(V260, Dex!F:K, 5, 0),"")</f>
        <v>142</v>
      </c>
      <c r="T260" s="59" t="str">
        <f>ifna(VLookup(V260, Dex!F:K, 6, 0),"")</f>
        <v/>
      </c>
      <c r="U260" s="63" t="str">
        <f>ifna(VLookup(V260, Dex!F:L, 7, 0),"")</f>
        <v/>
      </c>
      <c r="V260" s="53" t="str">
        <f t="shared" si="1"/>
        <v>unown-18</v>
      </c>
    </row>
    <row r="261" ht="31.5" customHeight="1">
      <c r="A261" s="130">
        <v>260.0</v>
      </c>
      <c r="B261" s="130">
        <v>1.0</v>
      </c>
      <c r="C261" s="130">
        <v>10.0</v>
      </c>
      <c r="D261" s="130">
        <v>12.0</v>
      </c>
      <c r="E261" s="130">
        <v>2.0</v>
      </c>
      <c r="F261" s="130">
        <v>6.0</v>
      </c>
      <c r="G261" s="131" t="str">
        <f>ifna(VLookup(V261,Shiny!B:C, 2, 0),"")</f>
        <v/>
      </c>
      <c r="H261" s="141" t="s">
        <v>287</v>
      </c>
      <c r="I261" s="142">
        <v>201.0</v>
      </c>
      <c r="J261" s="135">
        <f>IFNA(VLOOKUP(V261,'Imported Index'!C:D,2,0),1)</f>
        <v>1</v>
      </c>
      <c r="K261" s="132"/>
      <c r="L261" s="132" t="s">
        <v>307</v>
      </c>
      <c r="M261" s="136" t="str">
        <f>ifna(IMAGE("https://pokejungle.net/sprites/typeico/"&amp;lower(VLookup(V261,Type!C:E, 2, 0)&amp;".png")),"")</f>
        <v/>
      </c>
      <c r="N261" s="136" t="str">
        <f>ifna(IMAGE("https://pokejungle.net/sprites/typeico/"&amp;lower(VLookup(V261,Type!C:E, 3, 0)&amp;".png")),"")</f>
        <v/>
      </c>
      <c r="O261" s="130">
        <v>-19.0</v>
      </c>
      <c r="P261" s="131"/>
      <c r="Q261" s="136" t="str">
        <f>ifna(VLookup(V261, Dex!F:K, 3, 0),"")</f>
        <v/>
      </c>
      <c r="R261" s="136">
        <f>ifna(VLookup(V261, Dex!F:K, 4, 0),"")</f>
        <v>201</v>
      </c>
      <c r="S261" s="136">
        <f>ifna(VLookup(V261, Dex!F:K, 5, 0),"")</f>
        <v>142</v>
      </c>
      <c r="T261" s="136" t="str">
        <f>ifna(VLookup(V261, Dex!F:K, 6, 0),"")</f>
        <v/>
      </c>
      <c r="U261" s="137" t="str">
        <f>ifna(VLookup(V261, Dex!F:L, 7, 0),"")</f>
        <v/>
      </c>
      <c r="V261" s="131" t="str">
        <f t="shared" si="1"/>
        <v>unown-19</v>
      </c>
    </row>
    <row r="262" ht="31.5" customHeight="1">
      <c r="A262" s="85">
        <v>261.0</v>
      </c>
      <c r="B262" s="85">
        <v>1.0</v>
      </c>
      <c r="C262" s="85">
        <v>10.0</v>
      </c>
      <c r="D262" s="85">
        <v>13.0</v>
      </c>
      <c r="E262" s="85">
        <v>3.0</v>
      </c>
      <c r="F262" s="85">
        <v>1.0</v>
      </c>
      <c r="G262" s="53" t="str">
        <f>ifna(VLookup(V262,Shiny!B:C, 2, 0),"")</f>
        <v/>
      </c>
      <c r="H262" s="138" t="s">
        <v>287</v>
      </c>
      <c r="I262" s="139">
        <v>201.0</v>
      </c>
      <c r="J262" s="140">
        <f>IFNA(VLOOKUP(V262,'Imported Index'!C:D,2,0),1)</f>
        <v>1</v>
      </c>
      <c r="K262" s="83"/>
      <c r="L262" s="83" t="s">
        <v>308</v>
      </c>
      <c r="M262" s="59" t="str">
        <f>ifna(IMAGE("https://pokejungle.net/sprites/typeico/"&amp;lower(VLookup(V262,Type!C:E, 2, 0)&amp;".png")),"")</f>
        <v/>
      </c>
      <c r="N262" s="59" t="str">
        <f>ifna(IMAGE("https://pokejungle.net/sprites/typeico/"&amp;lower(VLookup(V262,Type!C:E, 3, 0)&amp;".png")),"")</f>
        <v/>
      </c>
      <c r="O262" s="145">
        <v>-20.0</v>
      </c>
      <c r="P262" s="53"/>
      <c r="Q262" s="59" t="str">
        <f>ifna(VLookup(V262, Dex!F:K, 3, 0),"")</f>
        <v/>
      </c>
      <c r="R262" s="59">
        <f>ifna(VLookup(V262, Dex!F:K, 4, 0),"")</f>
        <v>201</v>
      </c>
      <c r="S262" s="59">
        <f>ifna(VLookup(V262, Dex!F:K, 5, 0),"")</f>
        <v>142</v>
      </c>
      <c r="T262" s="59" t="str">
        <f>ifna(VLookup(V262, Dex!F:K, 6, 0),"")</f>
        <v/>
      </c>
      <c r="U262" s="63" t="str">
        <f>ifna(VLookup(V262, Dex!F:L, 7, 0),"")</f>
        <v/>
      </c>
      <c r="V262" s="53" t="str">
        <f t="shared" si="1"/>
        <v>unown-20</v>
      </c>
    </row>
    <row r="263" ht="31.5" customHeight="1">
      <c r="A263" s="130">
        <v>262.0</v>
      </c>
      <c r="B263" s="130">
        <v>1.0</v>
      </c>
      <c r="C263" s="130">
        <v>10.0</v>
      </c>
      <c r="D263" s="130">
        <v>14.0</v>
      </c>
      <c r="E263" s="130">
        <v>3.0</v>
      </c>
      <c r="F263" s="130">
        <v>2.0</v>
      </c>
      <c r="G263" s="131" t="str">
        <f>ifna(VLookup(V263,Shiny!B:C, 2, 0),"")</f>
        <v/>
      </c>
      <c r="H263" s="141" t="s">
        <v>287</v>
      </c>
      <c r="I263" s="142">
        <v>201.0</v>
      </c>
      <c r="J263" s="135">
        <f>IFNA(VLOOKUP(V263,'Imported Index'!C:D,2,0),1)</f>
        <v>1</v>
      </c>
      <c r="K263" s="132"/>
      <c r="L263" s="132" t="s">
        <v>309</v>
      </c>
      <c r="M263" s="136" t="str">
        <f>ifna(IMAGE("https://pokejungle.net/sprites/typeico/"&amp;lower(VLookup(V263,Type!C:E, 2, 0)&amp;".png")),"")</f>
        <v/>
      </c>
      <c r="N263" s="136" t="str">
        <f>ifna(IMAGE("https://pokejungle.net/sprites/typeico/"&amp;lower(VLookup(V263,Type!C:E, 3, 0)&amp;".png")),"")</f>
        <v/>
      </c>
      <c r="O263" s="130">
        <v>-21.0</v>
      </c>
      <c r="P263" s="131"/>
      <c r="Q263" s="136" t="str">
        <f>ifna(VLookup(V263, Dex!F:K, 3, 0),"")</f>
        <v/>
      </c>
      <c r="R263" s="136">
        <f>ifna(VLookup(V263, Dex!F:K, 4, 0),"")</f>
        <v>201</v>
      </c>
      <c r="S263" s="136">
        <f>ifna(VLookup(V263, Dex!F:K, 5, 0),"")</f>
        <v>142</v>
      </c>
      <c r="T263" s="136" t="str">
        <f>ifna(VLookup(V263, Dex!F:K, 6, 0),"")</f>
        <v/>
      </c>
      <c r="U263" s="137" t="str">
        <f>ifna(VLookup(V263, Dex!F:L, 7, 0),"")</f>
        <v/>
      </c>
      <c r="V263" s="131" t="str">
        <f t="shared" si="1"/>
        <v>unown-21</v>
      </c>
    </row>
    <row r="264" ht="31.5" customHeight="1">
      <c r="A264" s="85">
        <v>263.0</v>
      </c>
      <c r="B264" s="85">
        <v>1.0</v>
      </c>
      <c r="C264" s="85">
        <v>10.0</v>
      </c>
      <c r="D264" s="85">
        <v>15.0</v>
      </c>
      <c r="E264" s="85">
        <v>3.0</v>
      </c>
      <c r="F264" s="85">
        <v>3.0</v>
      </c>
      <c r="G264" s="53" t="str">
        <f>ifna(VLookup(V264,Shiny!B:C, 2, 0),"")</f>
        <v/>
      </c>
      <c r="H264" s="138" t="s">
        <v>287</v>
      </c>
      <c r="I264" s="139">
        <v>201.0</v>
      </c>
      <c r="J264" s="140">
        <f>IFNA(VLOOKUP(V264,'Imported Index'!C:D,2,0),1)</f>
        <v>1</v>
      </c>
      <c r="K264" s="83"/>
      <c r="L264" s="83" t="s">
        <v>310</v>
      </c>
      <c r="M264" s="59" t="str">
        <f>ifna(IMAGE("https://pokejungle.net/sprites/typeico/"&amp;lower(VLookup(V264,Type!C:E, 2, 0)&amp;".png")),"")</f>
        <v/>
      </c>
      <c r="N264" s="59" t="str">
        <f>ifna(IMAGE("https://pokejungle.net/sprites/typeico/"&amp;lower(VLookup(V264,Type!C:E, 3, 0)&amp;".png")),"")</f>
        <v/>
      </c>
      <c r="O264" s="145">
        <v>-22.0</v>
      </c>
      <c r="P264" s="53"/>
      <c r="Q264" s="59" t="str">
        <f>ifna(VLookup(V264, Dex!F:K, 3, 0),"")</f>
        <v/>
      </c>
      <c r="R264" s="59">
        <f>ifna(VLookup(V264, Dex!F:K, 4, 0),"")</f>
        <v>201</v>
      </c>
      <c r="S264" s="59">
        <f>ifna(VLookup(V264, Dex!F:K, 5, 0),"")</f>
        <v>142</v>
      </c>
      <c r="T264" s="59" t="str">
        <f>ifna(VLookup(V264, Dex!F:K, 6, 0),"")</f>
        <v/>
      </c>
      <c r="U264" s="63" t="str">
        <f>ifna(VLookup(V264, Dex!F:L, 7, 0),"")</f>
        <v/>
      </c>
      <c r="V264" s="53" t="str">
        <f t="shared" si="1"/>
        <v>unown-22</v>
      </c>
    </row>
    <row r="265" ht="31.5" customHeight="1">
      <c r="A265" s="130">
        <v>264.0</v>
      </c>
      <c r="B265" s="130">
        <v>1.0</v>
      </c>
      <c r="C265" s="130">
        <v>10.0</v>
      </c>
      <c r="D265" s="130">
        <v>16.0</v>
      </c>
      <c r="E265" s="130">
        <v>3.0</v>
      </c>
      <c r="F265" s="130">
        <v>4.0</v>
      </c>
      <c r="G265" s="131" t="str">
        <f>ifna(VLookup(V265,Shiny!B:C, 2, 0),"")</f>
        <v/>
      </c>
      <c r="H265" s="141" t="s">
        <v>287</v>
      </c>
      <c r="I265" s="142">
        <v>201.0</v>
      </c>
      <c r="J265" s="135">
        <f>IFNA(VLOOKUP(V265,'Imported Index'!C:D,2,0),1)</f>
        <v>1</v>
      </c>
      <c r="K265" s="132"/>
      <c r="L265" s="132" t="s">
        <v>12</v>
      </c>
      <c r="M265" s="136" t="str">
        <f>ifna(IMAGE("https://pokejungle.net/sprites/typeico/"&amp;lower(VLookup(V265,Type!C:E, 2, 0)&amp;".png")),"")</f>
        <v/>
      </c>
      <c r="N265" s="136" t="str">
        <f>ifna(IMAGE("https://pokejungle.net/sprites/typeico/"&amp;lower(VLookup(V265,Type!C:E, 3, 0)&amp;".png")),"")</f>
        <v/>
      </c>
      <c r="O265" s="130">
        <v>-23.0</v>
      </c>
      <c r="P265" s="131"/>
      <c r="Q265" s="136" t="str">
        <f>ifna(VLookup(V265, Dex!F:K, 3, 0),"")</f>
        <v/>
      </c>
      <c r="R265" s="136">
        <f>ifna(VLookup(V265, Dex!F:K, 4, 0),"")</f>
        <v>201</v>
      </c>
      <c r="S265" s="136">
        <f>ifna(VLookup(V265, Dex!F:K, 5, 0),"")</f>
        <v>142</v>
      </c>
      <c r="T265" s="136" t="str">
        <f>ifna(VLookup(V265, Dex!F:K, 6, 0),"")</f>
        <v/>
      </c>
      <c r="U265" s="137" t="str">
        <f>ifna(VLookup(V265, Dex!F:L, 7, 0),"")</f>
        <v/>
      </c>
      <c r="V265" s="131" t="str">
        <f t="shared" si="1"/>
        <v>unown-23</v>
      </c>
    </row>
    <row r="266" ht="31.5" customHeight="1">
      <c r="A266" s="85">
        <v>265.0</v>
      </c>
      <c r="B266" s="85">
        <v>1.0</v>
      </c>
      <c r="C266" s="85">
        <v>10.0</v>
      </c>
      <c r="D266" s="85">
        <v>17.0</v>
      </c>
      <c r="E266" s="85">
        <v>3.0</v>
      </c>
      <c r="F266" s="85">
        <v>5.0</v>
      </c>
      <c r="G266" s="53" t="str">
        <f>ifna(VLookup(V266,Shiny!B:C, 2, 0),"")</f>
        <v/>
      </c>
      <c r="H266" s="138" t="s">
        <v>287</v>
      </c>
      <c r="I266" s="139">
        <v>201.0</v>
      </c>
      <c r="J266" s="140">
        <f>IFNA(VLOOKUP(V266,'Imported Index'!C:D,2,0),1)</f>
        <v>1</v>
      </c>
      <c r="K266" s="83"/>
      <c r="L266" s="83" t="s">
        <v>311</v>
      </c>
      <c r="M266" s="59" t="str">
        <f>ifna(IMAGE("https://pokejungle.net/sprites/typeico/"&amp;lower(VLookup(V266,Type!C:E, 2, 0)&amp;".png")),"")</f>
        <v/>
      </c>
      <c r="N266" s="59" t="str">
        <f>ifna(IMAGE("https://pokejungle.net/sprites/typeico/"&amp;lower(VLookup(V266,Type!C:E, 3, 0)&amp;".png")),"")</f>
        <v/>
      </c>
      <c r="O266" s="145">
        <v>-24.0</v>
      </c>
      <c r="P266" s="53"/>
      <c r="Q266" s="59" t="str">
        <f>ifna(VLookup(V266, Dex!F:K, 3, 0),"")</f>
        <v/>
      </c>
      <c r="R266" s="59">
        <f>ifna(VLookup(V266, Dex!F:K, 4, 0),"")</f>
        <v>201</v>
      </c>
      <c r="S266" s="59">
        <f>ifna(VLookup(V266, Dex!F:K, 5, 0),"")</f>
        <v>142</v>
      </c>
      <c r="T266" s="59" t="str">
        <f>ifna(VLookup(V266, Dex!F:K, 6, 0),"")</f>
        <v/>
      </c>
      <c r="U266" s="63" t="str">
        <f>ifna(VLookup(V266, Dex!F:L, 7, 0),"")</f>
        <v/>
      </c>
      <c r="V266" s="53" t="str">
        <f t="shared" si="1"/>
        <v>unown-24</v>
      </c>
    </row>
    <row r="267" ht="31.5" customHeight="1">
      <c r="A267" s="130">
        <v>266.0</v>
      </c>
      <c r="B267" s="130">
        <v>1.0</v>
      </c>
      <c r="C267" s="130">
        <v>10.0</v>
      </c>
      <c r="D267" s="130">
        <v>18.0</v>
      </c>
      <c r="E267" s="130">
        <v>3.0</v>
      </c>
      <c r="F267" s="130">
        <v>6.0</v>
      </c>
      <c r="G267" s="131" t="str">
        <f>ifna(VLookup(V267,Shiny!B:C, 2, 0),"")</f>
        <v/>
      </c>
      <c r="H267" s="141" t="s">
        <v>287</v>
      </c>
      <c r="I267" s="142">
        <v>201.0</v>
      </c>
      <c r="J267" s="135">
        <f>IFNA(VLOOKUP(V267,'Imported Index'!C:D,2,0),1)</f>
        <v>1</v>
      </c>
      <c r="K267" s="132"/>
      <c r="L267" s="132" t="s">
        <v>312</v>
      </c>
      <c r="M267" s="136" t="str">
        <f>ifna(IMAGE("https://pokejungle.net/sprites/typeico/"&amp;lower(VLookup(V267,Type!C:E, 2, 0)&amp;".png")),"")</f>
        <v/>
      </c>
      <c r="N267" s="136" t="str">
        <f>ifna(IMAGE("https://pokejungle.net/sprites/typeico/"&amp;lower(VLookup(V267,Type!C:E, 3, 0)&amp;".png")),"")</f>
        <v/>
      </c>
      <c r="O267" s="130">
        <v>-25.0</v>
      </c>
      <c r="P267" s="131"/>
      <c r="Q267" s="136" t="str">
        <f>ifna(VLookup(V267, Dex!F:K, 3, 0),"")</f>
        <v/>
      </c>
      <c r="R267" s="136">
        <f>ifna(VLookup(V267, Dex!F:K, 4, 0),"")</f>
        <v>201</v>
      </c>
      <c r="S267" s="136">
        <f>ifna(VLookup(V267, Dex!F:K, 5, 0),"")</f>
        <v>142</v>
      </c>
      <c r="T267" s="136" t="str">
        <f>ifna(VLookup(V267, Dex!F:K, 6, 0),"")</f>
        <v/>
      </c>
      <c r="U267" s="137" t="str">
        <f>ifna(VLookup(V267, Dex!F:L, 7, 0),"")</f>
        <v/>
      </c>
      <c r="V267" s="131" t="str">
        <f t="shared" si="1"/>
        <v>unown-25</v>
      </c>
    </row>
    <row r="268" ht="31.5" customHeight="1">
      <c r="A268" s="85">
        <v>267.0</v>
      </c>
      <c r="B268" s="85">
        <v>1.0</v>
      </c>
      <c r="C268" s="85">
        <v>10.0</v>
      </c>
      <c r="D268" s="85">
        <v>19.0</v>
      </c>
      <c r="E268" s="85">
        <v>4.0</v>
      </c>
      <c r="F268" s="85">
        <v>1.0</v>
      </c>
      <c r="G268" s="53" t="str">
        <f>ifna(VLookup(V268,Shiny!B:C, 2, 0),"")</f>
        <v/>
      </c>
      <c r="H268" s="138" t="s">
        <v>287</v>
      </c>
      <c r="I268" s="139">
        <v>201.0</v>
      </c>
      <c r="J268" s="140">
        <f>IFNA(VLOOKUP(V268,'Imported Index'!C:D,2,0),1)</f>
        <v>1</v>
      </c>
      <c r="K268" s="83"/>
      <c r="L268" s="83" t="s">
        <v>313</v>
      </c>
      <c r="M268" s="59" t="str">
        <f>ifna(IMAGE("https://pokejungle.net/sprites/typeico/"&amp;lower(VLookup(V268,Type!C:E, 2, 0)&amp;".png")),"")</f>
        <v/>
      </c>
      <c r="N268" s="59" t="str">
        <f>ifna(IMAGE("https://pokejungle.net/sprites/typeico/"&amp;lower(VLookup(V268,Type!C:E, 3, 0)&amp;".png")),"")</f>
        <v/>
      </c>
      <c r="O268" s="145">
        <v>-26.0</v>
      </c>
      <c r="P268" s="53"/>
      <c r="Q268" s="59" t="str">
        <f>ifna(VLookup(V268, Dex!F:K, 3, 0),"")</f>
        <v/>
      </c>
      <c r="R268" s="59">
        <f>ifna(VLookup(V268, Dex!F:K, 4, 0),"")</f>
        <v>201</v>
      </c>
      <c r="S268" s="59">
        <f>ifna(VLookup(V268, Dex!F:K, 5, 0),"")</f>
        <v>142</v>
      </c>
      <c r="T268" s="59" t="str">
        <f>ifna(VLookup(V268, Dex!F:K, 6, 0),"")</f>
        <v/>
      </c>
      <c r="U268" s="63" t="str">
        <f>ifna(VLookup(V268, Dex!F:L, 7, 0),"")</f>
        <v/>
      </c>
      <c r="V268" s="53" t="str">
        <f t="shared" si="1"/>
        <v>unown-26</v>
      </c>
    </row>
    <row r="269" ht="31.5" customHeight="1">
      <c r="A269" s="130">
        <v>268.0</v>
      </c>
      <c r="B269" s="130">
        <v>1.0</v>
      </c>
      <c r="C269" s="130">
        <v>10.0</v>
      </c>
      <c r="D269" s="130">
        <v>20.0</v>
      </c>
      <c r="E269" s="130">
        <v>4.0</v>
      </c>
      <c r="F269" s="130">
        <v>2.0</v>
      </c>
      <c r="G269" s="131" t="str">
        <f>ifna(VLookup(V269,Shiny!B:C, 2, 0),"")</f>
        <v/>
      </c>
      <c r="H269" s="141" t="s">
        <v>287</v>
      </c>
      <c r="I269" s="142">
        <v>201.0</v>
      </c>
      <c r="J269" s="135">
        <f>IFNA(VLOOKUP(V269,'Imported Index'!C:D,2,0),1)</f>
        <v>1</v>
      </c>
      <c r="K269" s="132"/>
      <c r="L269" s="132" t="s">
        <v>314</v>
      </c>
      <c r="M269" s="136" t="str">
        <f>ifna(IMAGE("https://pokejungle.net/sprites/typeico/"&amp;lower(VLookup(V269,Type!C:E, 2, 0)&amp;".png")),"")</f>
        <v/>
      </c>
      <c r="N269" s="136" t="str">
        <f>ifna(IMAGE("https://pokejungle.net/sprites/typeico/"&amp;lower(VLookup(V269,Type!C:E, 3, 0)&amp;".png")),"")</f>
        <v/>
      </c>
      <c r="O269" s="130">
        <v>-27.0</v>
      </c>
      <c r="P269" s="131"/>
      <c r="Q269" s="136" t="str">
        <f>ifna(VLookup(V269, Dex!F:K, 3, 0),"")</f>
        <v/>
      </c>
      <c r="R269" s="136">
        <f>ifna(VLookup(V269, Dex!F:K, 4, 0),"")</f>
        <v>201</v>
      </c>
      <c r="S269" s="136">
        <f>ifna(VLookup(V269, Dex!F:K, 5, 0),"")</f>
        <v>142</v>
      </c>
      <c r="T269" s="136" t="str">
        <f>ifna(VLookup(V269, Dex!F:K, 6, 0),"")</f>
        <v/>
      </c>
      <c r="U269" s="137" t="str">
        <f>ifna(VLookup(V269, Dex!F:L, 7, 0),"")</f>
        <v/>
      </c>
      <c r="V269" s="131" t="str">
        <f t="shared" si="1"/>
        <v>unown-27</v>
      </c>
    </row>
    <row r="270" ht="31.5" customHeight="1">
      <c r="A270" s="85">
        <v>269.0</v>
      </c>
      <c r="B270" s="85">
        <v>1.0</v>
      </c>
      <c r="C270" s="85">
        <v>10.0</v>
      </c>
      <c r="D270" s="85">
        <v>21.0</v>
      </c>
      <c r="E270" s="85">
        <v>4.0</v>
      </c>
      <c r="F270" s="85">
        <v>3.0</v>
      </c>
      <c r="G270" s="53" t="str">
        <f>ifna(VLookup(V270,Shiny!B:C, 2, 0),"")</f>
        <v/>
      </c>
      <c r="H270" s="138" t="s">
        <v>315</v>
      </c>
      <c r="I270" s="139">
        <v>202.0</v>
      </c>
      <c r="J270" s="140">
        <f>IFNA(VLOOKUP(V270,'Imported Index'!C:D,2,0),1)</f>
        <v>1</v>
      </c>
      <c r="K270" s="83"/>
      <c r="L270" s="83"/>
      <c r="M270" s="59" t="str">
        <f>ifna(IMAGE("https://pokejungle.net/sprites/typeico/"&amp;lower(VLookup(V270,Type!C:E, 2, 0)&amp;".png")),"")</f>
        <v/>
      </c>
      <c r="N270" s="59" t="str">
        <f>ifna(IMAGE("https://pokejungle.net/sprites/typeico/"&amp;lower(VLookup(V270,Type!C:E, 3, 0)&amp;".png")),"")</f>
        <v/>
      </c>
      <c r="O270" s="53"/>
      <c r="P270" s="53"/>
      <c r="Q270" s="59">
        <f>ifna(VLookup(V270, Dex!F:K, 3, 0),"")</f>
        <v>217</v>
      </c>
      <c r="R270" s="59">
        <f>ifna(VLookup(V270, Dex!F:K, 4, 0),"")</f>
        <v>202</v>
      </c>
      <c r="S270" s="59" t="str">
        <f>ifna(VLookup(V270, Dex!F:K, 5, 0),"")</f>
        <v/>
      </c>
      <c r="T270" s="59" t="str">
        <f>ifna(VLookup(V270, Dex!F:K, 6, 0),"")</f>
        <v/>
      </c>
      <c r="U270" s="63" t="str">
        <f>ifna(VLookup(V270, Dex!F:L, 7, 0),"")</f>
        <v/>
      </c>
      <c r="V270" s="53" t="str">
        <f t="shared" si="1"/>
        <v>wobbuffet</v>
      </c>
    </row>
    <row r="271" ht="31.5" customHeight="1">
      <c r="A271" s="130">
        <v>270.0</v>
      </c>
      <c r="B271" s="130">
        <v>1.0</v>
      </c>
      <c r="C271" s="130">
        <v>10.0</v>
      </c>
      <c r="D271" s="130">
        <v>22.0</v>
      </c>
      <c r="E271" s="130">
        <v>4.0</v>
      </c>
      <c r="F271" s="130">
        <v>4.0</v>
      </c>
      <c r="G271" s="131" t="str">
        <f>ifna(VLookup(V271,Shiny!B:C, 2, 0),"")</f>
        <v/>
      </c>
      <c r="H271" s="141" t="s">
        <v>316</v>
      </c>
      <c r="I271" s="142">
        <v>203.0</v>
      </c>
      <c r="J271" s="135">
        <f>IFNA(VLOOKUP(V271,'Imported Index'!C:D,2,0),1)</f>
        <v>1</v>
      </c>
      <c r="K271" s="135"/>
      <c r="L271" s="132"/>
      <c r="M271" s="136" t="str">
        <f>ifna(IMAGE("https://pokejungle.net/sprites/typeico/"&amp;lower(VLookup(V271,Type!C:E, 2, 0)&amp;".png")),"")</f>
        <v/>
      </c>
      <c r="N271" s="136" t="str">
        <f>ifna(IMAGE("https://pokejungle.net/sprites/typeico/"&amp;lower(VLookup(V271,Type!C:E, 3, 0)&amp;".png")),"")</f>
        <v/>
      </c>
      <c r="O271" s="131"/>
      <c r="P271" s="131"/>
      <c r="Q271" s="136" t="str">
        <f>ifna(VLookup(V271, Dex!F:K, 3, 0),"")</f>
        <v/>
      </c>
      <c r="R271" s="136">
        <f>ifna(VLookup(V271, Dex!F:K, 4, 0),"")</f>
        <v>203</v>
      </c>
      <c r="S271" s="136" t="str">
        <f>ifna(VLookup(V271, Dex!F:K, 5, 0),"")</f>
        <v/>
      </c>
      <c r="T271" s="136" t="str">
        <f>ifna(VLookup(V271, Dex!F:K, 6, 0),"")</f>
        <v>P192</v>
      </c>
      <c r="U271" s="137" t="str">
        <f>ifna(VLookup(V271, Dex!F:L, 7, 0),"")</f>
        <v/>
      </c>
      <c r="V271" s="131" t="str">
        <f t="shared" si="1"/>
        <v>girafarig</v>
      </c>
    </row>
    <row r="272" ht="31.5" customHeight="1">
      <c r="A272" s="85">
        <v>271.0</v>
      </c>
      <c r="B272" s="85">
        <v>1.0</v>
      </c>
      <c r="C272" s="85">
        <v>10.0</v>
      </c>
      <c r="D272" s="85">
        <v>23.0</v>
      </c>
      <c r="E272" s="85">
        <v>4.0</v>
      </c>
      <c r="F272" s="85">
        <v>5.0</v>
      </c>
      <c r="G272" s="53" t="str">
        <f>ifna(VLookup(V272,Shiny!B:C, 2, 0),"")</f>
        <v/>
      </c>
      <c r="H272" s="138" t="s">
        <v>317</v>
      </c>
      <c r="I272" s="139">
        <v>204.0</v>
      </c>
      <c r="J272" s="140">
        <f>IFNA(VLOOKUP(V272,'Imported Index'!C:D,2,0),1)</f>
        <v>1</v>
      </c>
      <c r="K272" s="140"/>
      <c r="L272" s="83"/>
      <c r="M272" s="59" t="str">
        <f>ifna(IMAGE("https://pokejungle.net/sprites/typeico/"&amp;lower(VLookup(V272,Type!C:E, 2, 0)&amp;".png")),"")</f>
        <v/>
      </c>
      <c r="N272" s="59" t="str">
        <f>ifna(IMAGE("https://pokejungle.net/sprites/typeico/"&amp;lower(VLookup(V272,Type!C:E, 3, 0)&amp;".png")),"")</f>
        <v/>
      </c>
      <c r="O272" s="53"/>
      <c r="P272" s="53"/>
      <c r="Q272" s="59" t="str">
        <f>ifna(VLookup(V272, Dex!F:K, 3, 0),"")</f>
        <v/>
      </c>
      <c r="R272" s="59">
        <f>ifna(VLookup(V272, Dex!F:K, 4, 0),"")</f>
        <v>204</v>
      </c>
      <c r="S272" s="59" t="str">
        <f>ifna(VLookup(V272, Dex!F:K, 5, 0),"")</f>
        <v/>
      </c>
      <c r="T272" s="59" t="str">
        <f>ifna(VLookup(V272, Dex!F:K, 6, 0),"")</f>
        <v>P258</v>
      </c>
      <c r="U272" s="63" t="str">
        <f>ifna(VLookup(V272, Dex!F:L, 7, 0),"")</f>
        <v/>
      </c>
      <c r="V272" s="53" t="str">
        <f t="shared" si="1"/>
        <v>pineco</v>
      </c>
    </row>
    <row r="273" ht="31.5" customHeight="1">
      <c r="A273" s="130">
        <v>272.0</v>
      </c>
      <c r="B273" s="130">
        <v>1.0</v>
      </c>
      <c r="C273" s="130">
        <v>10.0</v>
      </c>
      <c r="D273" s="130">
        <v>24.0</v>
      </c>
      <c r="E273" s="130">
        <v>4.0</v>
      </c>
      <c r="F273" s="130">
        <v>6.0</v>
      </c>
      <c r="G273" s="131" t="str">
        <f>ifna(VLookup(V273,Shiny!B:C, 2, 0),"")</f>
        <v/>
      </c>
      <c r="H273" s="141" t="s">
        <v>318</v>
      </c>
      <c r="I273" s="142">
        <v>205.0</v>
      </c>
      <c r="J273" s="135">
        <f>IFNA(VLOOKUP(V273,'Imported Index'!C:D,2,0),1)</f>
        <v>1</v>
      </c>
      <c r="K273" s="135"/>
      <c r="L273" s="132"/>
      <c r="M273" s="136" t="str">
        <f>ifna(IMAGE("https://pokejungle.net/sprites/typeico/"&amp;lower(VLookup(V273,Type!C:E, 2, 0)&amp;".png")),"")</f>
        <v/>
      </c>
      <c r="N273" s="136" t="str">
        <f>ifna(IMAGE("https://pokejungle.net/sprites/typeico/"&amp;lower(VLookup(V273,Type!C:E, 3, 0)&amp;".png")),"")</f>
        <v/>
      </c>
      <c r="O273" s="131"/>
      <c r="P273" s="131"/>
      <c r="Q273" s="136" t="str">
        <f>ifna(VLookup(V273, Dex!F:K, 3, 0),"")</f>
        <v/>
      </c>
      <c r="R273" s="136">
        <f>ifna(VLookup(V273, Dex!F:K, 4, 0),"")</f>
        <v>205</v>
      </c>
      <c r="S273" s="136" t="str">
        <f>ifna(VLookup(V273, Dex!F:K, 5, 0),"")</f>
        <v/>
      </c>
      <c r="T273" s="136" t="str">
        <f>ifna(VLookup(V273, Dex!F:K, 6, 0),"")</f>
        <v>P259</v>
      </c>
      <c r="U273" s="137" t="str">
        <f>ifna(VLookup(V273, Dex!F:L, 7, 0),"")</f>
        <v/>
      </c>
      <c r="V273" s="131" t="str">
        <f t="shared" si="1"/>
        <v>forretress</v>
      </c>
    </row>
    <row r="274" ht="31.5" customHeight="1">
      <c r="A274" s="85">
        <v>273.0</v>
      </c>
      <c r="B274" s="85">
        <v>1.0</v>
      </c>
      <c r="C274" s="85">
        <v>10.0</v>
      </c>
      <c r="D274" s="85">
        <v>25.0</v>
      </c>
      <c r="E274" s="85">
        <v>5.0</v>
      </c>
      <c r="F274" s="85">
        <v>1.0</v>
      </c>
      <c r="G274" s="53" t="str">
        <f>ifna(VLookup(V274,Shiny!B:C, 2, 0),"")</f>
        <v/>
      </c>
      <c r="H274" s="138" t="s">
        <v>319</v>
      </c>
      <c r="I274" s="139">
        <v>206.0</v>
      </c>
      <c r="J274" s="140">
        <f>IFNA(VLOOKUP(V274,'Imported Index'!C:D,2,0),1)</f>
        <v>1</v>
      </c>
      <c r="K274" s="140"/>
      <c r="L274" s="83"/>
      <c r="M274" s="59" t="str">
        <f>ifna(IMAGE("https://pokejungle.net/sprites/typeico/"&amp;lower(VLookup(V274,Type!C:E, 2, 0)&amp;".png")),"")</f>
        <v/>
      </c>
      <c r="N274" s="59" t="str">
        <f>ifna(IMAGE("https://pokejungle.net/sprites/typeico/"&amp;lower(VLookup(V274,Type!C:E, 3, 0)&amp;".png")),"")</f>
        <v/>
      </c>
      <c r="O274" s="53"/>
      <c r="P274" s="53"/>
      <c r="Q274" s="59" t="str">
        <f>ifna(VLookup(V274, Dex!F:K, 3, 0),"")</f>
        <v>A052</v>
      </c>
      <c r="R274" s="59">
        <f>ifna(VLookup(V274, Dex!F:K, 4, 0),"")</f>
        <v>206</v>
      </c>
      <c r="S274" s="59" t="str">
        <f>ifna(VLookup(V274, Dex!F:K, 5, 0),"")</f>
        <v/>
      </c>
      <c r="T274" s="59" t="str">
        <f>ifna(VLookup(V274, Dex!F:K, 6, 0),"")</f>
        <v>P188</v>
      </c>
      <c r="U274" s="63" t="str">
        <f>ifna(VLookup(V274, Dex!F:L, 7, 0),"")</f>
        <v/>
      </c>
      <c r="V274" s="53" t="str">
        <f t="shared" si="1"/>
        <v>dunsparce</v>
      </c>
    </row>
    <row r="275" ht="31.5" customHeight="1">
      <c r="A275" s="130">
        <v>274.0</v>
      </c>
      <c r="B275" s="130">
        <v>1.0</v>
      </c>
      <c r="C275" s="130">
        <v>10.0</v>
      </c>
      <c r="D275" s="130">
        <v>26.0</v>
      </c>
      <c r="E275" s="130">
        <v>5.0</v>
      </c>
      <c r="F275" s="130">
        <v>2.0</v>
      </c>
      <c r="G275" s="131" t="str">
        <f>ifna(VLookup(V275,Shiny!B:C, 2, 0),"")</f>
        <v/>
      </c>
      <c r="H275" s="141" t="s">
        <v>320</v>
      </c>
      <c r="I275" s="142">
        <v>207.0</v>
      </c>
      <c r="J275" s="135">
        <f>IFNA(VLOOKUP(V275,'Imported Index'!C:D,2,0),1)</f>
        <v>1</v>
      </c>
      <c r="K275" s="132"/>
      <c r="L275" s="132"/>
      <c r="M275" s="136" t="str">
        <f>ifna(IMAGE("https://pokejungle.net/sprites/typeico/"&amp;lower(VLookup(V275,Type!C:E, 2, 0)&amp;".png")),"")</f>
        <v/>
      </c>
      <c r="N275" s="136" t="str">
        <f>ifna(IMAGE("https://pokejungle.net/sprites/typeico/"&amp;lower(VLookup(V275,Type!C:E, 3, 0)&amp;".png")),"")</f>
        <v/>
      </c>
      <c r="O275" s="131"/>
      <c r="P275" s="131"/>
      <c r="Q275" s="136" t="str">
        <f>ifna(VLookup(V275, Dex!F:K, 3, 0),"")</f>
        <v/>
      </c>
      <c r="R275" s="136">
        <f>ifna(VLookup(V275, Dex!F:K, 4, 0),"")</f>
        <v>207</v>
      </c>
      <c r="S275" s="136">
        <f>ifna(VLookup(V275, Dex!F:K, 5, 0),"")</f>
        <v>185</v>
      </c>
      <c r="T275" s="136" t="str">
        <f>ifna(VLookup(V275, Dex!F:K, 6, 0),"")</f>
        <v>K121</v>
      </c>
      <c r="U275" s="137" t="str">
        <f>ifna(VLookup(V275, Dex!F:L, 7, 0),"")</f>
        <v/>
      </c>
      <c r="V275" s="131" t="str">
        <f t="shared" si="1"/>
        <v>gligar</v>
      </c>
    </row>
    <row r="276" ht="31.5" customHeight="1">
      <c r="A276" s="85">
        <v>275.0</v>
      </c>
      <c r="B276" s="85">
        <v>1.0</v>
      </c>
      <c r="C276" s="85">
        <v>10.0</v>
      </c>
      <c r="D276" s="85">
        <v>27.0</v>
      </c>
      <c r="E276" s="85">
        <v>5.0</v>
      </c>
      <c r="F276" s="85">
        <v>3.0</v>
      </c>
      <c r="G276" s="53" t="str">
        <f>ifna(VLookup(V276,Shiny!B:C, 2, 0),"")</f>
        <v/>
      </c>
      <c r="H276" s="138" t="s">
        <v>321</v>
      </c>
      <c r="I276" s="139">
        <v>208.0</v>
      </c>
      <c r="J276" s="140">
        <f>IFNA(VLOOKUP(V276,'Imported Index'!C:D,2,0),1)</f>
        <v>1</v>
      </c>
      <c r="K276" s="83"/>
      <c r="L276" s="83"/>
      <c r="M276" s="59" t="str">
        <f>ifna(IMAGE("https://pokejungle.net/sprites/typeico/"&amp;lower(VLookup(V276,Type!C:E, 2, 0)&amp;".png")),"")</f>
        <v/>
      </c>
      <c r="N276" s="59" t="str">
        <f>ifna(IMAGE("https://pokejungle.net/sprites/typeico/"&amp;lower(VLookup(V276,Type!C:E, 3, 0)&amp;".png")),"")</f>
        <v/>
      </c>
      <c r="O276" s="53"/>
      <c r="P276" s="53"/>
      <c r="Q276" s="59">
        <f>ifna(VLookup(V276, Dex!F:K, 3, 0),"")</f>
        <v>179</v>
      </c>
      <c r="R276" s="59">
        <f>ifna(VLookup(V276, Dex!F:K, 4, 0),"")</f>
        <v>208</v>
      </c>
      <c r="S276" s="59">
        <f>ifna(VLookup(V276, Dex!F:K, 5, 0),"")</f>
        <v>119</v>
      </c>
      <c r="T276" s="59" t="str">
        <f>ifna(VLookup(V276, Dex!F:K, 6, 0),"")</f>
        <v/>
      </c>
      <c r="U276" s="63">
        <f>ifna(VLookup(V276, Dex!F:L, 7, 0),"")</f>
        <v>198</v>
      </c>
      <c r="V276" s="53" t="str">
        <f t="shared" si="1"/>
        <v>steelix</v>
      </c>
    </row>
    <row r="277" ht="31.5" customHeight="1">
      <c r="A277" s="130">
        <v>276.0</v>
      </c>
      <c r="B277" s="130">
        <v>1.0</v>
      </c>
      <c r="C277" s="130">
        <v>10.0</v>
      </c>
      <c r="D277" s="130">
        <v>28.0</v>
      </c>
      <c r="E277" s="130">
        <v>5.0</v>
      </c>
      <c r="F277" s="130">
        <v>4.0</v>
      </c>
      <c r="G277" s="131" t="str">
        <f>ifna(VLookup(V277,Shiny!B:C, 2, 0),"")</f>
        <v/>
      </c>
      <c r="H277" s="141" t="s">
        <v>322</v>
      </c>
      <c r="I277" s="142">
        <v>209.0</v>
      </c>
      <c r="J277" s="135">
        <f>IFNA(VLOOKUP(V277,'Imported Index'!C:D,2,0),1)</f>
        <v>1</v>
      </c>
      <c r="K277" s="132"/>
      <c r="L277" s="132"/>
      <c r="M277" s="136" t="str">
        <f>ifna(IMAGE("https://pokejungle.net/sprites/typeico/"&amp;lower(VLookup(V277,Type!C:E, 2, 0)&amp;".png")),"")</f>
        <v/>
      </c>
      <c r="N277" s="136" t="str">
        <f>ifna(IMAGE("https://pokejungle.net/sprites/typeico/"&amp;lower(VLookup(V277,Type!C:E, 3, 0)&amp;".png")),"")</f>
        <v/>
      </c>
      <c r="O277" s="131"/>
      <c r="P277" s="131"/>
      <c r="Q277" s="136" t="str">
        <f>ifna(VLookup(V277, Dex!F:K, 3, 0),"")</f>
        <v/>
      </c>
      <c r="R277" s="136">
        <f>ifna(VLookup(V277, Dex!F:K, 4, 0),"")</f>
        <v>209</v>
      </c>
      <c r="S277" s="136" t="str">
        <f>ifna(VLookup(V277, Dex!F:K, 5, 0),"")</f>
        <v/>
      </c>
      <c r="T277" s="136" t="str">
        <f>ifna(VLookup(V277, Dex!F:K, 6, 0),"")</f>
        <v>B151</v>
      </c>
      <c r="U277" s="137" t="str">
        <f>ifna(VLookup(V277, Dex!F:L, 7, 0),"")</f>
        <v/>
      </c>
      <c r="V277" s="131" t="str">
        <f t="shared" si="1"/>
        <v>snubbull</v>
      </c>
    </row>
    <row r="278" ht="31.5" customHeight="1">
      <c r="A278" s="85">
        <v>277.0</v>
      </c>
      <c r="B278" s="85">
        <v>1.0</v>
      </c>
      <c r="C278" s="85">
        <v>10.0</v>
      </c>
      <c r="D278" s="85">
        <v>29.0</v>
      </c>
      <c r="E278" s="85">
        <v>5.0</v>
      </c>
      <c r="F278" s="85">
        <v>5.0</v>
      </c>
      <c r="G278" s="53" t="str">
        <f>ifna(VLookup(V278,Shiny!B:C, 2, 0),"")</f>
        <v/>
      </c>
      <c r="H278" s="138" t="s">
        <v>323</v>
      </c>
      <c r="I278" s="139">
        <v>210.0</v>
      </c>
      <c r="J278" s="140">
        <f>IFNA(VLOOKUP(V278,'Imported Index'!C:D,2,0),1)</f>
        <v>1</v>
      </c>
      <c r="K278" s="83"/>
      <c r="L278" s="83"/>
      <c r="M278" s="59" t="str">
        <f>ifna(IMAGE("https://pokejungle.net/sprites/typeico/"&amp;lower(VLookup(V278,Type!C:E, 2, 0)&amp;".png")),"")</f>
        <v/>
      </c>
      <c r="N278" s="59" t="str">
        <f>ifna(IMAGE("https://pokejungle.net/sprites/typeico/"&amp;lower(VLookup(V278,Type!C:E, 3, 0)&amp;".png")),"")</f>
        <v/>
      </c>
      <c r="O278" s="53"/>
      <c r="P278" s="53"/>
      <c r="Q278" s="59" t="str">
        <f>ifna(VLookup(V278, Dex!F:K, 3, 0),"")</f>
        <v/>
      </c>
      <c r="R278" s="59">
        <f>ifna(VLookup(V278, Dex!F:K, 4, 0),"")</f>
        <v>210</v>
      </c>
      <c r="S278" s="59" t="str">
        <f>ifna(VLookup(V278, Dex!F:K, 5, 0),"")</f>
        <v/>
      </c>
      <c r="T278" s="59" t="str">
        <f>ifna(VLookup(V278, Dex!F:K, 6, 0),"")</f>
        <v>B152</v>
      </c>
      <c r="U278" s="63" t="str">
        <f>ifna(VLookup(V278, Dex!F:L, 7, 0),"")</f>
        <v/>
      </c>
      <c r="V278" s="53" t="str">
        <f t="shared" si="1"/>
        <v>granbull</v>
      </c>
    </row>
    <row r="279" ht="31.5" customHeight="1">
      <c r="A279" s="130">
        <v>278.0</v>
      </c>
      <c r="B279" s="130">
        <v>1.0</v>
      </c>
      <c r="C279" s="130">
        <v>10.0</v>
      </c>
      <c r="D279" s="130">
        <v>30.0</v>
      </c>
      <c r="E279" s="130">
        <v>5.0</v>
      </c>
      <c r="F279" s="130">
        <v>6.0</v>
      </c>
      <c r="G279" s="131" t="str">
        <f>ifna(VLookup(V279,Shiny!B:C, 2, 0),"")</f>
        <v/>
      </c>
      <c r="H279" s="141" t="s">
        <v>324</v>
      </c>
      <c r="I279" s="142">
        <v>211.0</v>
      </c>
      <c r="J279" s="135">
        <f>IFNA(VLOOKUP(V279,'Imported Index'!C:D,2,0),1)</f>
        <v>1</v>
      </c>
      <c r="K279" s="135"/>
      <c r="L279" s="132" t="s">
        <v>97</v>
      </c>
      <c r="M279" s="136" t="str">
        <f>ifna(IMAGE("https://pokejungle.net/sprites/typeico/"&amp;lower(VLookup(V279,Type!C:E, 2, 0)&amp;".png")),"")</f>
        <v/>
      </c>
      <c r="N279" s="136" t="str">
        <f>ifna(IMAGE("https://pokejungle.net/sprites/typeico/"&amp;lower(VLookup(V279,Type!C:E, 3, 0)&amp;".png")),"")</f>
        <v/>
      </c>
      <c r="O279" s="131"/>
      <c r="P279" s="131"/>
      <c r="Q279" s="136">
        <f>ifna(VLookup(V279, Dex!F:K, 3, 0),"")</f>
        <v>304</v>
      </c>
      <c r="R279" s="136">
        <f>ifna(VLookup(V279, Dex!F:K, 4, 0),"")</f>
        <v>211</v>
      </c>
      <c r="S279" s="136" t="str">
        <f>ifna(VLookup(V279, Dex!F:K, 5, 0),"")</f>
        <v/>
      </c>
      <c r="T279" s="136" t="str">
        <f>ifna(VLookup(V279, Dex!F:K, 6, 0),"")</f>
        <v>P331</v>
      </c>
      <c r="U279" s="137" t="str">
        <f>ifna(VLookup(V279, Dex!F:L, 7, 0),"")</f>
        <v>H037</v>
      </c>
      <c r="V279" s="131" t="str">
        <f t="shared" si="1"/>
        <v>qwilfish</v>
      </c>
    </row>
    <row r="280" ht="31.5" customHeight="1">
      <c r="A280" s="85">
        <v>279.0</v>
      </c>
      <c r="B280" s="85">
        <v>1.0</v>
      </c>
      <c r="C280" s="85">
        <v>11.0</v>
      </c>
      <c r="D280" s="85">
        <v>1.0</v>
      </c>
      <c r="E280" s="85">
        <v>1.0</v>
      </c>
      <c r="F280" s="85">
        <v>1.0</v>
      </c>
      <c r="G280" s="53" t="str">
        <f>ifna(VLookup(V280,Shiny!B:C, 2, 0),"")</f>
        <v/>
      </c>
      <c r="H280" s="138" t="s">
        <v>324</v>
      </c>
      <c r="I280" s="139">
        <v>211.0</v>
      </c>
      <c r="J280" s="140">
        <f>IFNA(VLOOKUP(V280,'Imported Index'!C:D,2,0),1)</f>
        <v>1</v>
      </c>
      <c r="K280" s="140"/>
      <c r="L280" s="83" t="s">
        <v>139</v>
      </c>
      <c r="M280" s="59" t="str">
        <f>ifna(IMAGE("https://pokejungle.net/sprites/typeico/"&amp;lower(VLookup(V280,Type!C:E, 2, 0)&amp;".png")),"")</f>
        <v/>
      </c>
      <c r="N280" s="59" t="str">
        <f>ifna(IMAGE("https://pokejungle.net/sprites/typeico/"&amp;lower(VLookup(V280,Type!C:E, 3, 0)&amp;".png")),"")</f>
        <v/>
      </c>
      <c r="O280" s="85">
        <v>-1.0</v>
      </c>
      <c r="P280" s="53"/>
      <c r="Q280" s="59" t="str">
        <f>ifna(VLookup(V280, Dex!F:K, 3, 0),"")</f>
        <v/>
      </c>
      <c r="R280" s="59" t="str">
        <f>ifna(VLookup(V280, Dex!F:K, 4, 0),"")</f>
        <v/>
      </c>
      <c r="S280" s="59">
        <f>ifna(VLookup(V280, Dex!F:K, 5, 0),"")</f>
        <v>84</v>
      </c>
      <c r="T280" s="59" t="str">
        <f>ifna(VLookup(V280, Dex!F:K, 6, 0),"")</f>
        <v>B146</v>
      </c>
      <c r="U280" s="63" t="str">
        <f>ifna(VLookup(V280, Dex!F:L, 7, 0),"")</f>
        <v>H037</v>
      </c>
      <c r="V280" s="53" t="str">
        <f t="shared" si="1"/>
        <v>qwilfish-1</v>
      </c>
    </row>
    <row r="281" ht="31.5" customHeight="1">
      <c r="A281" s="130">
        <v>280.0</v>
      </c>
      <c r="B281" s="130">
        <v>1.0</v>
      </c>
      <c r="C281" s="130">
        <v>11.0</v>
      </c>
      <c r="D281" s="130">
        <v>2.0</v>
      </c>
      <c r="E281" s="130">
        <v>1.0</v>
      </c>
      <c r="F281" s="130">
        <v>2.0</v>
      </c>
      <c r="G281" s="131" t="str">
        <f>ifna(VLookup(V281,Shiny!B:C, 2, 0),"")</f>
        <v/>
      </c>
      <c r="H281" s="141" t="s">
        <v>325</v>
      </c>
      <c r="I281" s="142">
        <v>212.0</v>
      </c>
      <c r="J281" s="135">
        <f>IFNA(VLOOKUP(V281,'Imported Index'!C:D,2,0),1)</f>
        <v>1</v>
      </c>
      <c r="K281" s="135"/>
      <c r="L281" s="132"/>
      <c r="M281" s="136" t="str">
        <f>ifna(IMAGE("https://pokejungle.net/sprites/typeico/"&amp;lower(VLookup(V281,Type!C:E, 2, 0)&amp;".png")),"")</f>
        <v/>
      </c>
      <c r="N281" s="136" t="str">
        <f>ifna(IMAGE("https://pokejungle.net/sprites/typeico/"&amp;lower(VLookup(V281,Type!C:E, 3, 0)&amp;".png")),"")</f>
        <v/>
      </c>
      <c r="O281" s="131"/>
      <c r="P281" s="131"/>
      <c r="Q281" s="136" t="str">
        <f>ifna(VLookup(V281, Dex!F:K, 3, 0),"")</f>
        <v>A119</v>
      </c>
      <c r="R281" s="136">
        <f>ifna(VLookup(V281, Dex!F:K, 4, 0),"")</f>
        <v>212</v>
      </c>
      <c r="S281" s="136">
        <f>ifna(VLookup(V281, Dex!F:K, 5, 0),"")</f>
        <v>74</v>
      </c>
      <c r="T281" s="136" t="str">
        <f>ifna(VLookup(V281, Dex!F:K, 6, 0),"")</f>
        <v>P261</v>
      </c>
      <c r="U281" s="137">
        <f>ifna(VLookup(V281, Dex!F:L, 7, 0),"")</f>
        <v>177</v>
      </c>
      <c r="V281" s="131" t="str">
        <f t="shared" si="1"/>
        <v>scizor</v>
      </c>
    </row>
    <row r="282" ht="31.5" customHeight="1">
      <c r="A282" s="85">
        <v>281.0</v>
      </c>
      <c r="B282" s="85">
        <v>1.0</v>
      </c>
      <c r="C282" s="85">
        <v>11.0</v>
      </c>
      <c r="D282" s="85">
        <v>3.0</v>
      </c>
      <c r="E282" s="85">
        <v>1.0</v>
      </c>
      <c r="F282" s="85">
        <v>3.0</v>
      </c>
      <c r="G282" s="53" t="str">
        <f>ifna(VLookup(V282,Shiny!B:C, 2, 0),"")</f>
        <v/>
      </c>
      <c r="H282" s="138" t="s">
        <v>326</v>
      </c>
      <c r="I282" s="139">
        <v>213.0</v>
      </c>
      <c r="J282" s="140">
        <f>IFNA(VLOOKUP(V282,'Imported Index'!C:D,2,0),1)</f>
        <v>1</v>
      </c>
      <c r="K282" s="83"/>
      <c r="L282" s="83"/>
      <c r="M282" s="59" t="str">
        <f>ifna(IMAGE("https://pokejungle.net/sprites/typeico/"&amp;lower(VLookup(V282,Type!C:E, 2, 0)&amp;".png")),"")</f>
        <v/>
      </c>
      <c r="N282" s="59" t="str">
        <f>ifna(IMAGE("https://pokejungle.net/sprites/typeico/"&amp;lower(VLookup(V282,Type!C:E, 3, 0)&amp;".png")),"")</f>
        <v/>
      </c>
      <c r="O282" s="53"/>
      <c r="P282" s="53"/>
      <c r="Q282" s="59">
        <f>ifna(VLookup(V282, Dex!F:K, 3, 0),"")</f>
        <v>227</v>
      </c>
      <c r="R282" s="59">
        <f>ifna(VLookup(V282, Dex!F:K, 4, 0),"")</f>
        <v>213</v>
      </c>
      <c r="S282" s="59" t="str">
        <f>ifna(VLookup(V282, Dex!F:K, 5, 0),"")</f>
        <v/>
      </c>
      <c r="T282" s="59" t="str">
        <f>ifna(VLookup(V282, Dex!F:K, 6, 0),"")</f>
        <v/>
      </c>
      <c r="U282" s="63" t="str">
        <f>ifna(VLookup(V282, Dex!F:L, 7, 0),"")</f>
        <v/>
      </c>
      <c r="V282" s="53" t="str">
        <f t="shared" si="1"/>
        <v>shuckle</v>
      </c>
    </row>
    <row r="283" ht="31.5" customHeight="1">
      <c r="A283" s="130">
        <v>282.0</v>
      </c>
      <c r="B283" s="130">
        <v>1.0</v>
      </c>
      <c r="C283" s="130">
        <v>11.0</v>
      </c>
      <c r="D283" s="130">
        <v>4.0</v>
      </c>
      <c r="E283" s="130">
        <v>1.0</v>
      </c>
      <c r="F283" s="130">
        <v>4.0</v>
      </c>
      <c r="G283" s="131" t="str">
        <f>ifna(VLookup(V283,Shiny!B:C, 2, 0),"")</f>
        <v/>
      </c>
      <c r="H283" s="141" t="s">
        <v>327</v>
      </c>
      <c r="I283" s="142">
        <v>214.0</v>
      </c>
      <c r="J283" s="135">
        <f>IFNA(VLOOKUP(V283,'Imported Index'!C:D,2,0),1)</f>
        <v>1</v>
      </c>
      <c r="K283" s="135"/>
      <c r="L283" s="132"/>
      <c r="M283" s="136" t="str">
        <f>ifna(IMAGE("https://pokejungle.net/sprites/typeico/"&amp;lower(VLookup(V283,Type!C:E, 2, 0)&amp;".png")),"")</f>
        <v/>
      </c>
      <c r="N283" s="136" t="str">
        <f>ifna(IMAGE("https://pokejungle.net/sprites/typeico/"&amp;lower(VLookup(V283,Type!C:E, 3, 0)&amp;".png")),"")</f>
        <v/>
      </c>
      <c r="O283" s="131"/>
      <c r="P283" s="131"/>
      <c r="Q283" s="136" t="str">
        <f>ifna(VLookup(V283, Dex!F:K, 3, 0),"")</f>
        <v>A121</v>
      </c>
      <c r="R283" s="136">
        <f>ifna(VLookup(V283, Dex!F:K, 4, 0),"")</f>
        <v>214</v>
      </c>
      <c r="S283" s="136">
        <f>ifna(VLookup(V283, Dex!F:K, 5, 0),"")</f>
        <v>75</v>
      </c>
      <c r="T283" s="136" t="str">
        <f>ifna(VLookup(V283, Dex!F:K, 6, 0),"")</f>
        <v>P262</v>
      </c>
      <c r="U283" s="137">
        <f>ifna(VLookup(V283, Dex!F:L, 7, 0),"")</f>
        <v>179</v>
      </c>
      <c r="V283" s="131" t="str">
        <f t="shared" si="1"/>
        <v>heracross</v>
      </c>
    </row>
    <row r="284" ht="31.5" customHeight="1">
      <c r="A284" s="85">
        <v>283.0</v>
      </c>
      <c r="B284" s="85">
        <v>1.0</v>
      </c>
      <c r="C284" s="85">
        <v>11.0</v>
      </c>
      <c r="D284" s="85">
        <v>5.0</v>
      </c>
      <c r="E284" s="85">
        <v>1.0</v>
      </c>
      <c r="F284" s="85">
        <v>5.0</v>
      </c>
      <c r="G284" s="53" t="str">
        <f>ifna(VLookup(V284,Shiny!B:C, 2, 0),"")</f>
        <v/>
      </c>
      <c r="H284" s="138" t="s">
        <v>328</v>
      </c>
      <c r="I284" s="139">
        <v>215.0</v>
      </c>
      <c r="J284" s="140">
        <f>IFNA(VLOOKUP(V284,'Imported Index'!C:D,2,0),1)</f>
        <v>1</v>
      </c>
      <c r="K284" s="140"/>
      <c r="L284" s="83" t="s">
        <v>97</v>
      </c>
      <c r="M284" s="59" t="str">
        <f>ifna(IMAGE("https://pokejungle.net/sprites/typeico/"&amp;lower(VLookup(V284,Type!C:E, 2, 0)&amp;".png")),"")</f>
        <v/>
      </c>
      <c r="N284" s="59" t="str">
        <f>ifna(IMAGE("https://pokejungle.net/sprites/typeico/"&amp;lower(VLookup(V284,Type!C:E, 3, 0)&amp;".png")),"")</f>
        <v/>
      </c>
      <c r="O284" s="53"/>
      <c r="P284" s="53"/>
      <c r="Q284" s="59">
        <f>ifna(VLookup(V284, Dex!F:K, 3, 0),"")</f>
        <v>292</v>
      </c>
      <c r="R284" s="59">
        <f>ifna(VLookup(V284, Dex!F:K, 4, 0),"")</f>
        <v>215</v>
      </c>
      <c r="S284" s="59" t="str">
        <f>ifna(VLookup(V284, Dex!F:K, 5, 0),"")</f>
        <v/>
      </c>
      <c r="T284" s="59" t="str">
        <f>ifna(VLookup(V284, Dex!F:K, 6, 0),"")</f>
        <v>P230</v>
      </c>
      <c r="U284" s="63" t="str">
        <f>ifna(VLookup(V284, Dex!F:L, 7, 0),"")</f>
        <v/>
      </c>
      <c r="V284" s="53" t="str">
        <f t="shared" si="1"/>
        <v>sneasel</v>
      </c>
    </row>
    <row r="285" ht="31.5" customHeight="1">
      <c r="A285" s="130">
        <v>284.0</v>
      </c>
      <c r="B285" s="130">
        <v>1.0</v>
      </c>
      <c r="C285" s="130">
        <v>11.0</v>
      </c>
      <c r="D285" s="130">
        <v>6.0</v>
      </c>
      <c r="E285" s="130">
        <v>1.0</v>
      </c>
      <c r="F285" s="130">
        <v>6.0</v>
      </c>
      <c r="G285" s="131" t="str">
        <f>ifna(VLookup(V285,Shiny!B:C, 2, 0),"")</f>
        <v/>
      </c>
      <c r="H285" s="141" t="s">
        <v>328</v>
      </c>
      <c r="I285" s="142">
        <v>215.0</v>
      </c>
      <c r="J285" s="135">
        <f>IFNA(VLOOKUP(V285,'Imported Index'!C:D,2,0),1)</f>
        <v>1</v>
      </c>
      <c r="K285" s="135"/>
      <c r="L285" s="132" t="s">
        <v>139</v>
      </c>
      <c r="M285" s="136" t="str">
        <f>ifna(IMAGE("https://pokejungle.net/sprites/typeico/"&amp;lower(VLookup(V285,Type!C:E, 2, 0)&amp;".png")),"")</f>
        <v/>
      </c>
      <c r="N285" s="136" t="str">
        <f>ifna(IMAGE("https://pokejungle.net/sprites/typeico/"&amp;lower(VLookup(V285,Type!C:E, 3, 0)&amp;".png")),"")</f>
        <v/>
      </c>
      <c r="O285" s="130">
        <v>-1.0</v>
      </c>
      <c r="P285" s="131"/>
      <c r="Q285" s="136" t="str">
        <f>ifna(VLookup(V285, Dex!F:K, 3, 0),"")</f>
        <v/>
      </c>
      <c r="R285" s="136" t="str">
        <f>ifna(VLookup(V285, Dex!F:K, 4, 0),"")</f>
        <v/>
      </c>
      <c r="S285" s="136">
        <f>ifna(VLookup(V285, Dex!F:K, 5, 0),"")</f>
        <v>202</v>
      </c>
      <c r="T285" s="136" t="str">
        <f>ifna(VLookup(V285, Dex!F:K, 6, 0),"")</f>
        <v>P230</v>
      </c>
      <c r="U285" s="137" t="str">
        <f>ifna(VLookup(V285, Dex!F:L, 7, 0),"")</f>
        <v/>
      </c>
      <c r="V285" s="131" t="str">
        <f t="shared" si="1"/>
        <v>sneasel-1</v>
      </c>
    </row>
    <row r="286" ht="31.5" customHeight="1">
      <c r="A286" s="85">
        <v>285.0</v>
      </c>
      <c r="B286" s="85">
        <v>1.0</v>
      </c>
      <c r="C286" s="85">
        <v>11.0</v>
      </c>
      <c r="D286" s="85">
        <v>7.0</v>
      </c>
      <c r="E286" s="85">
        <v>2.0</v>
      </c>
      <c r="F286" s="85">
        <v>1.0</v>
      </c>
      <c r="G286" s="53" t="str">
        <f>ifna(VLookup(V286,Shiny!B:C, 2, 0),"")</f>
        <v/>
      </c>
      <c r="H286" s="138" t="s">
        <v>329</v>
      </c>
      <c r="I286" s="139">
        <v>216.0</v>
      </c>
      <c r="J286" s="140">
        <f>IFNA(VLOOKUP(V286,'Imported Index'!C:D,2,0),1)</f>
        <v>1</v>
      </c>
      <c r="K286" s="140"/>
      <c r="L286" s="83"/>
      <c r="M286" s="59" t="str">
        <f>ifna(IMAGE("https://pokejungle.net/sprites/typeico/"&amp;lower(VLookup(V286,Type!C:E, 2, 0)&amp;".png")),"")</f>
        <v/>
      </c>
      <c r="N286" s="59" t="str">
        <f>ifna(IMAGE("https://pokejungle.net/sprites/typeico/"&amp;lower(VLookup(V286,Type!C:E, 3, 0)&amp;".png")),"")</f>
        <v/>
      </c>
      <c r="O286" s="53"/>
      <c r="P286" s="53"/>
      <c r="Q286" s="59" t="str">
        <f>ifna(VLookup(V286, Dex!F:K, 3, 0),"")</f>
        <v/>
      </c>
      <c r="R286" s="59">
        <f>ifna(VLookup(V286, Dex!F:K, 4, 0),"")</f>
        <v>216</v>
      </c>
      <c r="S286" s="59">
        <f>ifna(VLookup(V286, Dex!F:K, 5, 0),"")</f>
        <v>112</v>
      </c>
      <c r="T286" s="59" t="str">
        <f>ifna(VLookup(V286, Dex!F:K, 6, 0),"")</f>
        <v>P215</v>
      </c>
      <c r="U286" s="63" t="str">
        <f>ifna(VLookup(V286, Dex!F:L, 7, 0),"")</f>
        <v/>
      </c>
      <c r="V286" s="53" t="str">
        <f t="shared" si="1"/>
        <v>teddiursa</v>
      </c>
    </row>
    <row r="287" ht="31.5" customHeight="1">
      <c r="A287" s="130">
        <v>286.0</v>
      </c>
      <c r="B287" s="130">
        <v>1.0</v>
      </c>
      <c r="C287" s="130">
        <v>11.0</v>
      </c>
      <c r="D287" s="130">
        <v>8.0</v>
      </c>
      <c r="E287" s="130">
        <v>2.0</v>
      </c>
      <c r="F287" s="130">
        <v>2.0</v>
      </c>
      <c r="G287" s="131" t="str">
        <f>ifna(VLookup(V287,Shiny!B:C, 2, 0),"")</f>
        <v/>
      </c>
      <c r="H287" s="141" t="s">
        <v>330</v>
      </c>
      <c r="I287" s="142">
        <v>217.0</v>
      </c>
      <c r="J287" s="135">
        <f>IFNA(VLOOKUP(V287,'Imported Index'!C:D,2,0),1)</f>
        <v>1</v>
      </c>
      <c r="K287" s="135"/>
      <c r="L287" s="132"/>
      <c r="M287" s="136" t="str">
        <f>ifna(IMAGE("https://pokejungle.net/sprites/typeico/"&amp;lower(VLookup(V287,Type!C:E, 2, 0)&amp;".png")),"")</f>
        <v/>
      </c>
      <c r="N287" s="136" t="str">
        <f>ifna(IMAGE("https://pokejungle.net/sprites/typeico/"&amp;lower(VLookup(V287,Type!C:E, 3, 0)&amp;".png")),"")</f>
        <v/>
      </c>
      <c r="O287" s="131"/>
      <c r="P287" s="131"/>
      <c r="Q287" s="136" t="str">
        <f>ifna(VLookup(V287, Dex!F:K, 3, 0),"")</f>
        <v/>
      </c>
      <c r="R287" s="136">
        <f>ifna(VLookup(V287, Dex!F:K, 4, 0),"")</f>
        <v>217</v>
      </c>
      <c r="S287" s="136">
        <f>ifna(VLookup(V287, Dex!F:K, 5, 0),"")</f>
        <v>113</v>
      </c>
      <c r="T287" s="136" t="str">
        <f>ifna(VLookup(V287, Dex!F:K, 6, 0),"")</f>
        <v>P216</v>
      </c>
      <c r="U287" s="137" t="str">
        <f>ifna(VLookup(V287, Dex!F:L, 7, 0),"")</f>
        <v/>
      </c>
      <c r="V287" s="131" t="str">
        <f t="shared" si="1"/>
        <v>ursaring</v>
      </c>
    </row>
    <row r="288" ht="31.5" customHeight="1">
      <c r="A288" s="85">
        <v>287.0</v>
      </c>
      <c r="B288" s="85">
        <v>1.0</v>
      </c>
      <c r="C288" s="85">
        <v>11.0</v>
      </c>
      <c r="D288" s="85">
        <v>9.0</v>
      </c>
      <c r="E288" s="85">
        <v>2.0</v>
      </c>
      <c r="F288" s="85">
        <v>3.0</v>
      </c>
      <c r="G288" s="53" t="str">
        <f>ifna(VLookup(V288,Shiny!B:C, 2, 0),"")</f>
        <v/>
      </c>
      <c r="H288" s="138" t="s">
        <v>331</v>
      </c>
      <c r="I288" s="139">
        <v>218.0</v>
      </c>
      <c r="J288" s="140">
        <f>IFNA(VLOOKUP(V288,'Imported Index'!C:D,2,0),1)</f>
        <v>1</v>
      </c>
      <c r="K288" s="83"/>
      <c r="L288" s="83"/>
      <c r="M288" s="59" t="str">
        <f>ifna(IMAGE("https://pokejungle.net/sprites/typeico/"&amp;lower(VLookup(V288,Type!C:E, 2, 0)&amp;".png")),"")</f>
        <v/>
      </c>
      <c r="N288" s="59" t="str">
        <f>ifna(IMAGE("https://pokejungle.net/sprites/typeico/"&amp;lower(VLookup(V288,Type!C:E, 3, 0)&amp;".png")),"")</f>
        <v/>
      </c>
      <c r="O288" s="53"/>
      <c r="P288" s="53"/>
      <c r="Q288" s="59" t="str">
        <f>ifna(VLookup(V288, Dex!F:K, 3, 0),"")</f>
        <v/>
      </c>
      <c r="R288" s="59">
        <f>ifna(VLookup(V288, Dex!F:K, 4, 0),"")</f>
        <v>218</v>
      </c>
      <c r="S288" s="59" t="str">
        <f>ifna(VLookup(V288, Dex!F:K, 5, 0),"")</f>
        <v/>
      </c>
      <c r="T288" s="59" t="str">
        <f>ifna(VLookup(V288, Dex!F:K, 6, 0),"")</f>
        <v>K144</v>
      </c>
      <c r="U288" s="63" t="str">
        <f>ifna(VLookup(V288, Dex!F:L, 7, 0),"")</f>
        <v/>
      </c>
      <c r="V288" s="53" t="str">
        <f t="shared" si="1"/>
        <v>slugma</v>
      </c>
    </row>
    <row r="289" ht="31.5" customHeight="1">
      <c r="A289" s="130">
        <v>288.0</v>
      </c>
      <c r="B289" s="130">
        <v>1.0</v>
      </c>
      <c r="C289" s="130">
        <v>11.0</v>
      </c>
      <c r="D289" s="130">
        <v>10.0</v>
      </c>
      <c r="E289" s="130">
        <v>2.0</v>
      </c>
      <c r="F289" s="130">
        <v>4.0</v>
      </c>
      <c r="G289" s="131" t="str">
        <f>ifna(VLookup(V289,Shiny!B:C, 2, 0),"")</f>
        <v/>
      </c>
      <c r="H289" s="141" t="s">
        <v>332</v>
      </c>
      <c r="I289" s="142">
        <v>219.0</v>
      </c>
      <c r="J289" s="135">
        <f>IFNA(VLOOKUP(V289,'Imported Index'!C:D,2,0),1)</f>
        <v>1</v>
      </c>
      <c r="K289" s="132"/>
      <c r="L289" s="132"/>
      <c r="M289" s="136" t="str">
        <f>ifna(IMAGE("https://pokejungle.net/sprites/typeico/"&amp;lower(VLookup(V289,Type!C:E, 2, 0)&amp;".png")),"")</f>
        <v/>
      </c>
      <c r="N289" s="136" t="str">
        <f>ifna(IMAGE("https://pokejungle.net/sprites/typeico/"&amp;lower(VLookup(V289,Type!C:E, 3, 0)&amp;".png")),"")</f>
        <v/>
      </c>
      <c r="O289" s="131"/>
      <c r="P289" s="131"/>
      <c r="Q289" s="136" t="str">
        <f>ifna(VLookup(V289, Dex!F:K, 3, 0),"")</f>
        <v/>
      </c>
      <c r="R289" s="136">
        <f>ifna(VLookup(V289, Dex!F:K, 4, 0),"")</f>
        <v>219</v>
      </c>
      <c r="S289" s="136" t="str">
        <f>ifna(VLookup(V289, Dex!F:K, 5, 0),"")</f>
        <v/>
      </c>
      <c r="T289" s="136" t="str">
        <f>ifna(VLookup(V289, Dex!F:K, 6, 0),"")</f>
        <v>K145</v>
      </c>
      <c r="U289" s="137" t="str">
        <f>ifna(VLookup(V289, Dex!F:L, 7, 0),"")</f>
        <v/>
      </c>
      <c r="V289" s="131" t="str">
        <f t="shared" si="1"/>
        <v>magcargo</v>
      </c>
    </row>
    <row r="290" ht="31.5" customHeight="1">
      <c r="A290" s="85">
        <v>289.0</v>
      </c>
      <c r="B290" s="85">
        <v>1.0</v>
      </c>
      <c r="C290" s="85">
        <v>11.0</v>
      </c>
      <c r="D290" s="85">
        <v>11.0</v>
      </c>
      <c r="E290" s="85">
        <v>2.0</v>
      </c>
      <c r="F290" s="85">
        <v>5.0</v>
      </c>
      <c r="G290" s="53" t="str">
        <f>ifna(VLookup(V290,Shiny!B:C, 2, 0),"")</f>
        <v/>
      </c>
      <c r="H290" s="138" t="s">
        <v>333</v>
      </c>
      <c r="I290" s="139">
        <v>220.0</v>
      </c>
      <c r="J290" s="140">
        <f>IFNA(VLOOKUP(V290,'Imported Index'!C:D,2,0),1)</f>
        <v>1</v>
      </c>
      <c r="K290" s="83"/>
      <c r="L290" s="83"/>
      <c r="M290" s="59" t="str">
        <f>ifna(IMAGE("https://pokejungle.net/sprites/typeico/"&amp;lower(VLookup(V290,Type!C:E, 2, 0)&amp;".png")),"")</f>
        <v/>
      </c>
      <c r="N290" s="59" t="str">
        <f>ifna(IMAGE("https://pokejungle.net/sprites/typeico/"&amp;lower(VLookup(V290,Type!C:E, 3, 0)&amp;".png")),"")</f>
        <v/>
      </c>
      <c r="O290" s="53"/>
      <c r="P290" s="53"/>
      <c r="Q290" s="59">
        <f>ifna(VLookup(V290, Dex!F:K, 3, 0),"")</f>
        <v>75</v>
      </c>
      <c r="R290" s="59">
        <f>ifna(VLookup(V290, Dex!F:K, 4, 0),"")</f>
        <v>220</v>
      </c>
      <c r="S290" s="59">
        <f>ifna(VLookup(V290, Dex!F:K, 5, 0),"")</f>
        <v>212</v>
      </c>
      <c r="T290" s="59" t="str">
        <f>ifna(VLookup(V290, Dex!F:K, 6, 0),"")</f>
        <v>K050</v>
      </c>
      <c r="U290" s="63" t="str">
        <f>ifna(VLookup(V290, Dex!F:L, 7, 0),"")</f>
        <v/>
      </c>
      <c r="V290" s="53" t="str">
        <f t="shared" si="1"/>
        <v>swinub</v>
      </c>
    </row>
    <row r="291" ht="31.5" customHeight="1">
      <c r="A291" s="130">
        <v>290.0</v>
      </c>
      <c r="B291" s="130">
        <v>1.0</v>
      </c>
      <c r="C291" s="130">
        <v>11.0</v>
      </c>
      <c r="D291" s="130">
        <v>12.0</v>
      </c>
      <c r="E291" s="130">
        <v>2.0</v>
      </c>
      <c r="F291" s="130">
        <v>6.0</v>
      </c>
      <c r="G291" s="131" t="str">
        <f>ifna(VLookup(V291,Shiny!B:C, 2, 0),"")</f>
        <v/>
      </c>
      <c r="H291" s="141" t="s">
        <v>334</v>
      </c>
      <c r="I291" s="142">
        <v>221.0</v>
      </c>
      <c r="J291" s="135">
        <f>IFNA(VLOOKUP(V291,'Imported Index'!C:D,2,0),1)</f>
        <v>1</v>
      </c>
      <c r="K291" s="132"/>
      <c r="L291" s="132"/>
      <c r="M291" s="136" t="str">
        <f>ifna(IMAGE("https://pokejungle.net/sprites/typeico/"&amp;lower(VLookup(V291,Type!C:E, 2, 0)&amp;".png")),"")</f>
        <v/>
      </c>
      <c r="N291" s="136" t="str">
        <f>ifna(IMAGE("https://pokejungle.net/sprites/typeico/"&amp;lower(VLookup(V291,Type!C:E, 3, 0)&amp;".png")),"")</f>
        <v/>
      </c>
      <c r="O291" s="131"/>
      <c r="P291" s="131"/>
      <c r="Q291" s="136">
        <f>ifna(VLookup(V291, Dex!F:K, 3, 0),"")</f>
        <v>76</v>
      </c>
      <c r="R291" s="136">
        <f>ifna(VLookup(V291, Dex!F:K, 4, 0),"")</f>
        <v>221</v>
      </c>
      <c r="S291" s="136">
        <f>ifna(VLookup(V291, Dex!F:K, 5, 0),"")</f>
        <v>213</v>
      </c>
      <c r="T291" s="136" t="str">
        <f>ifna(VLookup(V291, Dex!F:K, 6, 0),"")</f>
        <v>K051</v>
      </c>
      <c r="U291" s="137" t="str">
        <f>ifna(VLookup(V291, Dex!F:L, 7, 0),"")</f>
        <v/>
      </c>
      <c r="V291" s="131" t="str">
        <f t="shared" si="1"/>
        <v>piloswine</v>
      </c>
    </row>
    <row r="292" ht="31.5" customHeight="1">
      <c r="A292" s="85">
        <v>291.0</v>
      </c>
      <c r="B292" s="85">
        <v>1.0</v>
      </c>
      <c r="C292" s="85">
        <v>11.0</v>
      </c>
      <c r="D292" s="85">
        <v>13.0</v>
      </c>
      <c r="E292" s="85">
        <v>3.0</v>
      </c>
      <c r="F292" s="85">
        <v>1.0</v>
      </c>
      <c r="G292" s="53" t="str">
        <f>ifna(VLookup(V292,Shiny!B:C, 2, 0),"")</f>
        <v/>
      </c>
      <c r="H292" s="138" t="s">
        <v>335</v>
      </c>
      <c r="I292" s="139">
        <v>222.0</v>
      </c>
      <c r="J292" s="140">
        <f>IFNA(VLOOKUP(V292,'Imported Index'!C:D,2,0),1)</f>
        <v>1</v>
      </c>
      <c r="K292" s="83"/>
      <c r="L292" s="83" t="s">
        <v>97</v>
      </c>
      <c r="M292" s="59" t="str">
        <f>ifna(IMAGE("https://pokejungle.net/sprites/typeico/"&amp;lower(VLookup(V292,Type!C:E, 2, 0)&amp;".png")),"")</f>
        <v/>
      </c>
      <c r="N292" s="59" t="str">
        <f>ifna(IMAGE("https://pokejungle.net/sprites/typeico/"&amp;lower(VLookup(V292,Type!C:E, 3, 0)&amp;".png")),"")</f>
        <v/>
      </c>
      <c r="O292" s="53"/>
      <c r="P292" s="53"/>
      <c r="Q292" s="59">
        <f>ifna(VLookup(V292, Dex!F:K, 3, 0),"")</f>
        <v>236</v>
      </c>
      <c r="R292" s="59">
        <f>ifna(VLookup(V292, Dex!F:K, 4, 0),"")</f>
        <v>222</v>
      </c>
      <c r="S292" s="59" t="str">
        <f>ifna(VLookup(V292, Dex!F:K, 5, 0),"")</f>
        <v/>
      </c>
      <c r="T292" s="59" t="str">
        <f>ifna(VLookup(V292, Dex!F:K, 6, 0),"")</f>
        <v/>
      </c>
      <c r="U292" s="63" t="str">
        <f>ifna(VLookup(V292, Dex!F:L, 7, 0),"")</f>
        <v/>
      </c>
      <c r="V292" s="53" t="str">
        <f t="shared" si="1"/>
        <v>corsola</v>
      </c>
    </row>
    <row r="293" ht="31.5" customHeight="1">
      <c r="A293" s="130">
        <v>292.0</v>
      </c>
      <c r="B293" s="130">
        <v>1.0</v>
      </c>
      <c r="C293" s="130">
        <v>11.0</v>
      </c>
      <c r="D293" s="130">
        <v>14.0</v>
      </c>
      <c r="E293" s="130">
        <v>3.0</v>
      </c>
      <c r="F293" s="130">
        <v>2.0</v>
      </c>
      <c r="G293" s="131" t="str">
        <f>ifna(VLookup(V293,Shiny!B:C, 2, 0),"")</f>
        <v/>
      </c>
      <c r="H293" s="141" t="s">
        <v>335</v>
      </c>
      <c r="I293" s="142">
        <v>222.0</v>
      </c>
      <c r="J293" s="135">
        <f>IFNA(VLOOKUP(V293,'Imported Index'!C:D,2,0),1)</f>
        <v>1</v>
      </c>
      <c r="K293" s="132"/>
      <c r="L293" s="132" t="s">
        <v>132</v>
      </c>
      <c r="M293" s="136" t="str">
        <f>ifna(IMAGE("https://pokejungle.net/sprites/typeico/"&amp;lower(VLookup(V293,Type!C:E, 2, 0)&amp;".png")),"")</f>
        <v/>
      </c>
      <c r="N293" s="136" t="str">
        <f>ifna(IMAGE("https://pokejungle.net/sprites/typeico/"&amp;lower(VLookup(V293,Type!C:E, 3, 0)&amp;".png")),"")</f>
        <v/>
      </c>
      <c r="O293" s="130">
        <v>-1.0</v>
      </c>
      <c r="P293" s="131"/>
      <c r="Q293" s="136">
        <f>ifna(VLookup(V293, Dex!F:K, 3, 0),"")</f>
        <v>236</v>
      </c>
      <c r="R293" s="136" t="str">
        <f>ifna(VLookup(V293, Dex!F:K, 4, 0),"")</f>
        <v/>
      </c>
      <c r="S293" s="136" t="str">
        <f>ifna(VLookup(V293, Dex!F:K, 5, 0),"")</f>
        <v/>
      </c>
      <c r="T293" s="136" t="str">
        <f>ifna(VLookup(V293, Dex!F:K, 6, 0),"")</f>
        <v/>
      </c>
      <c r="U293" s="137" t="str">
        <f>ifna(VLookup(V293, Dex!F:L, 7, 0),"")</f>
        <v/>
      </c>
      <c r="V293" s="131" t="str">
        <f t="shared" si="1"/>
        <v>corsola-1</v>
      </c>
    </row>
    <row r="294" ht="31.5" customHeight="1">
      <c r="A294" s="85">
        <v>293.0</v>
      </c>
      <c r="B294" s="85">
        <v>1.0</v>
      </c>
      <c r="C294" s="85">
        <v>11.0</v>
      </c>
      <c r="D294" s="85">
        <v>15.0</v>
      </c>
      <c r="E294" s="85">
        <v>3.0</v>
      </c>
      <c r="F294" s="85">
        <v>3.0</v>
      </c>
      <c r="G294" s="53" t="str">
        <f>ifna(VLookup(V294,Shiny!B:C, 2, 0),"")</f>
        <v/>
      </c>
      <c r="H294" s="138" t="s">
        <v>336</v>
      </c>
      <c r="I294" s="139">
        <v>223.0</v>
      </c>
      <c r="J294" s="140">
        <f>IFNA(VLOOKUP(V294,'Imported Index'!C:D,2,0),1)</f>
        <v>1</v>
      </c>
      <c r="K294" s="83"/>
      <c r="L294" s="83"/>
      <c r="M294" s="59" t="str">
        <f>ifna(IMAGE("https://pokejungle.net/sprites/typeico/"&amp;lower(VLookup(V294,Type!C:E, 2, 0)&amp;".png")),"")</f>
        <v/>
      </c>
      <c r="N294" s="59" t="str">
        <f>ifna(IMAGE("https://pokejungle.net/sprites/typeico/"&amp;lower(VLookup(V294,Type!C:E, 3, 0)&amp;".png")),"")</f>
        <v/>
      </c>
      <c r="O294" s="53"/>
      <c r="P294" s="53"/>
      <c r="Q294" s="59">
        <f>ifna(VLookup(V294, Dex!F:K, 3, 0),"")</f>
        <v>148</v>
      </c>
      <c r="R294" s="59">
        <f>ifna(VLookup(V294, Dex!F:K, 4, 0),"")</f>
        <v>223</v>
      </c>
      <c r="S294" s="59">
        <f>ifna(VLookup(V294, Dex!F:K, 5, 0),"")</f>
        <v>146</v>
      </c>
      <c r="T294" s="59" t="str">
        <f>ifna(VLookup(V294, Dex!F:K, 6, 0),"")</f>
        <v/>
      </c>
      <c r="U294" s="63" t="str">
        <f>ifna(VLookup(V294, Dex!F:L, 7, 0),"")</f>
        <v/>
      </c>
      <c r="V294" s="53" t="str">
        <f t="shared" si="1"/>
        <v>remoraid</v>
      </c>
    </row>
    <row r="295" ht="31.5" customHeight="1">
      <c r="A295" s="130">
        <v>294.0</v>
      </c>
      <c r="B295" s="130">
        <v>1.0</v>
      </c>
      <c r="C295" s="130">
        <v>11.0</v>
      </c>
      <c r="D295" s="130">
        <v>16.0</v>
      </c>
      <c r="E295" s="130">
        <v>3.0</v>
      </c>
      <c r="F295" s="130">
        <v>4.0</v>
      </c>
      <c r="G295" s="131" t="str">
        <f>ifna(VLookup(V295,Shiny!B:C, 2, 0),"")</f>
        <v/>
      </c>
      <c r="H295" s="141" t="s">
        <v>337</v>
      </c>
      <c r="I295" s="142">
        <v>224.0</v>
      </c>
      <c r="J295" s="135">
        <f>IFNA(VLOOKUP(V295,'Imported Index'!C:D,2,0),1)</f>
        <v>1</v>
      </c>
      <c r="K295" s="132"/>
      <c r="L295" s="132"/>
      <c r="M295" s="136" t="str">
        <f>ifna(IMAGE("https://pokejungle.net/sprites/typeico/"&amp;lower(VLookup(V295,Type!C:E, 2, 0)&amp;".png")),"")</f>
        <v/>
      </c>
      <c r="N295" s="136" t="str">
        <f>ifna(IMAGE("https://pokejungle.net/sprites/typeico/"&amp;lower(VLookup(V295,Type!C:E, 3, 0)&amp;".png")),"")</f>
        <v/>
      </c>
      <c r="O295" s="131"/>
      <c r="P295" s="131"/>
      <c r="Q295" s="136">
        <f>ifna(VLookup(V295, Dex!F:K, 3, 0),"")</f>
        <v>149</v>
      </c>
      <c r="R295" s="136">
        <f>ifna(VLookup(V295, Dex!F:K, 4, 0),"")</f>
        <v>224</v>
      </c>
      <c r="S295" s="136">
        <f>ifna(VLookup(V295, Dex!F:K, 5, 0),"")</f>
        <v>147</v>
      </c>
      <c r="T295" s="136" t="str">
        <f>ifna(VLookup(V295, Dex!F:K, 6, 0),"")</f>
        <v/>
      </c>
      <c r="U295" s="137" t="str">
        <f>ifna(VLookup(V295, Dex!F:L, 7, 0),"")</f>
        <v/>
      </c>
      <c r="V295" s="131" t="str">
        <f t="shared" si="1"/>
        <v>octillery</v>
      </c>
    </row>
    <row r="296" ht="31.5" customHeight="1">
      <c r="A296" s="85">
        <v>295.0</v>
      </c>
      <c r="B296" s="85">
        <v>1.0</v>
      </c>
      <c r="C296" s="85">
        <v>11.0</v>
      </c>
      <c r="D296" s="85">
        <v>17.0</v>
      </c>
      <c r="E296" s="85">
        <v>3.0</v>
      </c>
      <c r="F296" s="85">
        <v>5.0</v>
      </c>
      <c r="G296" s="53" t="str">
        <f>ifna(VLookup(V296,Shiny!B:C, 2, 0),"")</f>
        <v/>
      </c>
      <c r="H296" s="138" t="s">
        <v>338</v>
      </c>
      <c r="I296" s="139">
        <v>225.0</v>
      </c>
      <c r="J296" s="140">
        <f>IFNA(VLOOKUP(V296,'Imported Index'!C:D,2,0),1)</f>
        <v>1</v>
      </c>
      <c r="K296" s="140"/>
      <c r="L296" s="83"/>
      <c r="M296" s="59" t="str">
        <f>ifna(IMAGE("https://pokejungle.net/sprites/typeico/"&amp;lower(VLookup(V296,Type!C:E, 2, 0)&amp;".png")),"")</f>
        <v/>
      </c>
      <c r="N296" s="59" t="str">
        <f>ifna(IMAGE("https://pokejungle.net/sprites/typeico/"&amp;lower(VLookup(V296,Type!C:E, 3, 0)&amp;".png")),"")</f>
        <v/>
      </c>
      <c r="O296" s="53"/>
      <c r="P296" s="53"/>
      <c r="Q296" s="59">
        <f>ifna(VLookup(V296, Dex!F:K, 3, 0),"")</f>
        <v>78</v>
      </c>
      <c r="R296" s="59">
        <f>ifna(VLookup(V296, Dex!F:K, 4, 0),"")</f>
        <v>225</v>
      </c>
      <c r="S296" s="59" t="str">
        <f>ifna(VLookup(V296, Dex!F:K, 5, 0),"")</f>
        <v/>
      </c>
      <c r="T296" s="59" t="str">
        <f>ifna(VLookup(V296, Dex!F:K, 6, 0),"")</f>
        <v>P354</v>
      </c>
      <c r="U296" s="63">
        <f>ifna(VLookup(V296, Dex!F:L, 7, 0),"")</f>
        <v>168</v>
      </c>
      <c r="V296" s="53" t="str">
        <f t="shared" si="1"/>
        <v>delibird</v>
      </c>
    </row>
    <row r="297" ht="31.5" customHeight="1">
      <c r="A297" s="130">
        <v>296.0</v>
      </c>
      <c r="B297" s="130">
        <v>1.0</v>
      </c>
      <c r="C297" s="130">
        <v>11.0</v>
      </c>
      <c r="D297" s="130">
        <v>18.0</v>
      </c>
      <c r="E297" s="130">
        <v>3.0</v>
      </c>
      <c r="F297" s="130">
        <v>6.0</v>
      </c>
      <c r="G297" s="131" t="str">
        <f>ifna(VLookup(V297,Shiny!B:C, 2, 0),"")</f>
        <v/>
      </c>
      <c r="H297" s="141" t="s">
        <v>339</v>
      </c>
      <c r="I297" s="142">
        <v>226.0</v>
      </c>
      <c r="J297" s="135">
        <f>IFNA(VLOOKUP(V297,'Imported Index'!C:D,2,0),1)</f>
        <v>1</v>
      </c>
      <c r="K297" s="132"/>
      <c r="L297" s="132"/>
      <c r="M297" s="136" t="str">
        <f>ifna(IMAGE("https://pokejungle.net/sprites/typeico/"&amp;lower(VLookup(V297,Type!C:E, 2, 0)&amp;".png")),"")</f>
        <v/>
      </c>
      <c r="N297" s="136" t="str">
        <f>ifna(IMAGE("https://pokejungle.net/sprites/typeico/"&amp;lower(VLookup(V297,Type!C:E, 3, 0)&amp;".png")),"")</f>
        <v/>
      </c>
      <c r="O297" s="131"/>
      <c r="P297" s="131"/>
      <c r="Q297" s="136">
        <f>ifna(VLookup(V297, Dex!F:K, 3, 0),"")</f>
        <v>355</v>
      </c>
      <c r="R297" s="136">
        <f>ifna(VLookup(V297, Dex!F:K, 4, 0),"")</f>
        <v>226</v>
      </c>
      <c r="S297" s="136">
        <f>ifna(VLookup(V297, Dex!F:K, 5, 0),"")</f>
        <v>165</v>
      </c>
      <c r="T297" s="136" t="str">
        <f>ifna(VLookup(V297, Dex!F:K, 6, 0),"")</f>
        <v/>
      </c>
      <c r="U297" s="137" t="str">
        <f>ifna(VLookup(V297, Dex!F:L, 7, 0),"")</f>
        <v/>
      </c>
      <c r="V297" s="131" t="str">
        <f t="shared" si="1"/>
        <v>mantine</v>
      </c>
    </row>
    <row r="298" ht="31.5" customHeight="1">
      <c r="A298" s="85">
        <v>297.0</v>
      </c>
      <c r="B298" s="85">
        <v>1.0</v>
      </c>
      <c r="C298" s="85">
        <v>11.0</v>
      </c>
      <c r="D298" s="85">
        <v>19.0</v>
      </c>
      <c r="E298" s="85">
        <v>4.0</v>
      </c>
      <c r="F298" s="85">
        <v>1.0</v>
      </c>
      <c r="G298" s="53" t="str">
        <f>ifna(VLookup(V298,Shiny!B:C, 2, 0),"")</f>
        <v/>
      </c>
      <c r="H298" s="138" t="s">
        <v>340</v>
      </c>
      <c r="I298" s="139">
        <v>227.0</v>
      </c>
      <c r="J298" s="140">
        <f>IFNA(VLOOKUP(V298,'Imported Index'!C:D,2,0),1)</f>
        <v>1</v>
      </c>
      <c r="K298" s="83"/>
      <c r="L298" s="83"/>
      <c r="M298" s="59" t="str">
        <f>ifna(IMAGE("https://pokejungle.net/sprites/typeico/"&amp;lower(VLookup(V298,Type!C:E, 2, 0)&amp;".png")),"")</f>
        <v/>
      </c>
      <c r="N298" s="59" t="str">
        <f>ifna(IMAGE("https://pokejungle.net/sprites/typeico/"&amp;lower(VLookup(V298,Type!C:E, 3, 0)&amp;".png")),"")</f>
        <v/>
      </c>
      <c r="O298" s="53"/>
      <c r="P298" s="53"/>
      <c r="Q298" s="59" t="str">
        <f>ifna(VLookup(V298, Dex!F:K, 3, 0),"")</f>
        <v>A153</v>
      </c>
      <c r="R298" s="59">
        <f>ifna(VLookup(V298, Dex!F:K, 4, 0),"")</f>
        <v>227</v>
      </c>
      <c r="S298" s="59" t="str">
        <f>ifna(VLookup(V298, Dex!F:K, 5, 0),"")</f>
        <v/>
      </c>
      <c r="T298" s="59" t="str">
        <f>ifna(VLookup(V298, Dex!F:K, 6, 0),"")</f>
        <v>B113</v>
      </c>
      <c r="U298" s="63">
        <f>ifna(VLookup(V298, Dex!F:L, 7, 0),"")</f>
        <v>216</v>
      </c>
      <c r="V298" s="53" t="str">
        <f t="shared" si="1"/>
        <v>skarmory</v>
      </c>
    </row>
    <row r="299" ht="31.5" customHeight="1">
      <c r="A299" s="130">
        <v>298.0</v>
      </c>
      <c r="B299" s="130">
        <v>1.0</v>
      </c>
      <c r="C299" s="130">
        <v>11.0</v>
      </c>
      <c r="D299" s="130">
        <v>20.0</v>
      </c>
      <c r="E299" s="130">
        <v>4.0</v>
      </c>
      <c r="F299" s="130">
        <v>2.0</v>
      </c>
      <c r="G299" s="131" t="str">
        <f>ifna(VLookup(V299,Shiny!B:C, 2, 0),"")</f>
        <v/>
      </c>
      <c r="H299" s="141" t="s">
        <v>341</v>
      </c>
      <c r="I299" s="142">
        <v>228.0</v>
      </c>
      <c r="J299" s="135">
        <f>IFNA(VLOOKUP(V299,'Imported Index'!C:D,2,0),1)</f>
        <v>1</v>
      </c>
      <c r="K299" s="135"/>
      <c r="L299" s="132"/>
      <c r="M299" s="136" t="str">
        <f>ifna(IMAGE("https://pokejungle.net/sprites/typeico/"&amp;lower(VLookup(V299,Type!C:E, 2, 0)&amp;".png")),"")</f>
        <v/>
      </c>
      <c r="N299" s="136" t="str">
        <f>ifna(IMAGE("https://pokejungle.net/sprites/typeico/"&amp;lower(VLookup(V299,Type!C:E, 3, 0)&amp;".png")),"")</f>
        <v/>
      </c>
      <c r="O299" s="131"/>
      <c r="P299" s="131"/>
      <c r="Q299" s="136" t="str">
        <f>ifna(VLookup(V299, Dex!F:K, 3, 0),"")</f>
        <v/>
      </c>
      <c r="R299" s="136">
        <f>ifna(VLookup(V299, Dex!F:K, 4, 0),"")</f>
        <v>228</v>
      </c>
      <c r="S299" s="136" t="str">
        <f>ifna(VLookup(V299, Dex!F:K, 5, 0),"")</f>
        <v/>
      </c>
      <c r="T299" s="136" t="str">
        <f>ifna(VLookup(V299, Dex!F:K, 6, 0),"")</f>
        <v>P025</v>
      </c>
      <c r="U299" s="137">
        <f>ifna(VLookup(V299, Dex!F:L, 7, 0),"")</f>
        <v>91</v>
      </c>
      <c r="V299" s="131" t="str">
        <f t="shared" si="1"/>
        <v>houndour</v>
      </c>
    </row>
    <row r="300" ht="31.5" customHeight="1">
      <c r="A300" s="85">
        <v>299.0</v>
      </c>
      <c r="B300" s="85">
        <v>1.0</v>
      </c>
      <c r="C300" s="85">
        <v>11.0</v>
      </c>
      <c r="D300" s="85">
        <v>21.0</v>
      </c>
      <c r="E300" s="85">
        <v>4.0</v>
      </c>
      <c r="F300" s="85">
        <v>3.0</v>
      </c>
      <c r="G300" s="53" t="str">
        <f>ifna(VLookup(V300,Shiny!B:C, 2, 0),"")</f>
        <v/>
      </c>
      <c r="H300" s="138" t="s">
        <v>342</v>
      </c>
      <c r="I300" s="139">
        <v>229.0</v>
      </c>
      <c r="J300" s="140">
        <f>IFNA(VLOOKUP(V300,'Imported Index'!C:D,2,0),1)</f>
        <v>1</v>
      </c>
      <c r="K300" s="140"/>
      <c r="L300" s="83"/>
      <c r="M300" s="59" t="str">
        <f>ifna(IMAGE("https://pokejungle.net/sprites/typeico/"&amp;lower(VLookup(V300,Type!C:E, 2, 0)&amp;".png")),"")</f>
        <v/>
      </c>
      <c r="N300" s="59" t="str">
        <f>ifna(IMAGE("https://pokejungle.net/sprites/typeico/"&amp;lower(VLookup(V300,Type!C:E, 3, 0)&amp;".png")),"")</f>
        <v/>
      </c>
      <c r="O300" s="53"/>
      <c r="P300" s="53"/>
      <c r="Q300" s="59" t="str">
        <f>ifna(VLookup(V300, Dex!F:K, 3, 0),"")</f>
        <v/>
      </c>
      <c r="R300" s="59">
        <f>ifna(VLookup(V300, Dex!F:K, 4, 0),"")</f>
        <v>229</v>
      </c>
      <c r="S300" s="59" t="str">
        <f>ifna(VLookup(V300, Dex!F:K, 5, 0),"")</f>
        <v/>
      </c>
      <c r="T300" s="59" t="str">
        <f>ifna(VLookup(V300, Dex!F:K, 6, 0),"")</f>
        <v>P026</v>
      </c>
      <c r="U300" s="63">
        <f>ifna(VLookup(V300, Dex!F:L, 7, 0),"")</f>
        <v>92</v>
      </c>
      <c r="V300" s="53" t="str">
        <f t="shared" si="1"/>
        <v>houndoom</v>
      </c>
    </row>
    <row r="301" ht="31.5" customHeight="1">
      <c r="A301" s="130">
        <v>300.0</v>
      </c>
      <c r="B301" s="130">
        <v>1.0</v>
      </c>
      <c r="C301" s="130">
        <v>11.0</v>
      </c>
      <c r="D301" s="130">
        <v>22.0</v>
      </c>
      <c r="E301" s="130">
        <v>4.0</v>
      </c>
      <c r="F301" s="130">
        <v>4.0</v>
      </c>
      <c r="G301" s="131" t="str">
        <f>ifna(VLookup(V301,Shiny!B:C, 2, 0),"")</f>
        <v/>
      </c>
      <c r="H301" s="141" t="s">
        <v>343</v>
      </c>
      <c r="I301" s="142">
        <v>230.0</v>
      </c>
      <c r="J301" s="135">
        <f>IFNA(VLOOKUP(V301,'Imported Index'!C:D,2,0),1)</f>
        <v>1</v>
      </c>
      <c r="K301" s="132"/>
      <c r="L301" s="132"/>
      <c r="M301" s="136" t="str">
        <f>ifna(IMAGE("https://pokejungle.net/sprites/typeico/"&amp;lower(VLookup(V301,Type!C:E, 2, 0)&amp;".png")),"")</f>
        <v/>
      </c>
      <c r="N301" s="136" t="str">
        <f>ifna(IMAGE("https://pokejungle.net/sprites/typeico/"&amp;lower(VLookup(V301,Type!C:E, 3, 0)&amp;".png")),"")</f>
        <v/>
      </c>
      <c r="O301" s="131"/>
      <c r="P301" s="131"/>
      <c r="Q301" s="136" t="str">
        <f>ifna(VLookup(V301, Dex!F:K, 3, 0),"")</f>
        <v>A200</v>
      </c>
      <c r="R301" s="136">
        <f>ifna(VLookup(V301, Dex!F:K, 4, 0),"")</f>
        <v>230</v>
      </c>
      <c r="S301" s="136" t="str">
        <f>ifna(VLookup(V301, Dex!F:K, 5, 0),"")</f>
        <v/>
      </c>
      <c r="T301" s="136" t="str">
        <f>ifna(VLookup(V301, Dex!F:K, 6, 0),"")</f>
        <v>B054</v>
      </c>
      <c r="U301" s="137" t="str">
        <f>ifna(VLookup(V301, Dex!F:L, 7, 0),"")</f>
        <v/>
      </c>
      <c r="V301" s="131" t="str">
        <f t="shared" si="1"/>
        <v>kingdra</v>
      </c>
    </row>
    <row r="302" ht="31.5" customHeight="1">
      <c r="A302" s="85">
        <v>301.0</v>
      </c>
      <c r="B302" s="85">
        <v>1.0</v>
      </c>
      <c r="C302" s="85">
        <v>11.0</v>
      </c>
      <c r="D302" s="85">
        <v>23.0</v>
      </c>
      <c r="E302" s="85">
        <v>4.0</v>
      </c>
      <c r="F302" s="85">
        <v>5.0</v>
      </c>
      <c r="G302" s="53" t="str">
        <f>ifna(VLookup(V302,Shiny!B:C, 2, 0),"")</f>
        <v/>
      </c>
      <c r="H302" s="138" t="s">
        <v>344</v>
      </c>
      <c r="I302" s="139">
        <v>231.0</v>
      </c>
      <c r="J302" s="140">
        <f>IFNA(VLOOKUP(V302,'Imported Index'!C:D,2,0),1)</f>
        <v>1</v>
      </c>
      <c r="K302" s="140"/>
      <c r="L302" s="83"/>
      <c r="M302" s="59" t="str">
        <f>ifna(IMAGE("https://pokejungle.net/sprites/typeico/"&amp;lower(VLookup(V302,Type!C:E, 2, 0)&amp;".png")),"")</f>
        <v/>
      </c>
      <c r="N302" s="59" t="str">
        <f>ifna(IMAGE("https://pokejungle.net/sprites/typeico/"&amp;lower(VLookup(V302,Type!C:E, 3, 0)&amp;".png")),"")</f>
        <v/>
      </c>
      <c r="O302" s="53"/>
      <c r="P302" s="53"/>
      <c r="Q302" s="59" t="str">
        <f>ifna(VLookup(V302, Dex!F:K, 3, 0),"")</f>
        <v/>
      </c>
      <c r="R302" s="59">
        <f>ifna(VLookup(V302, Dex!F:K, 4, 0),"")</f>
        <v>231</v>
      </c>
      <c r="S302" s="59" t="str">
        <f>ifna(VLookup(V302, Dex!F:K, 5, 0),"")</f>
        <v/>
      </c>
      <c r="T302" s="59" t="str">
        <f>ifna(VLookup(V302, Dex!F:K, 6, 0),"")</f>
        <v>P122</v>
      </c>
      <c r="U302" s="63" t="str">
        <f>ifna(VLookup(V302, Dex!F:L, 7, 0),"")</f>
        <v/>
      </c>
      <c r="V302" s="53" t="str">
        <f t="shared" si="1"/>
        <v>phanpy</v>
      </c>
    </row>
    <row r="303" ht="31.5" customHeight="1">
      <c r="A303" s="130">
        <v>302.0</v>
      </c>
      <c r="B303" s="130">
        <v>1.0</v>
      </c>
      <c r="C303" s="130">
        <v>11.0</v>
      </c>
      <c r="D303" s="130">
        <v>24.0</v>
      </c>
      <c r="E303" s="130">
        <v>4.0</v>
      </c>
      <c r="F303" s="130">
        <v>6.0</v>
      </c>
      <c r="G303" s="131" t="str">
        <f>ifna(VLookup(V303,Shiny!B:C, 2, 0),"")</f>
        <v/>
      </c>
      <c r="H303" s="141" t="s">
        <v>345</v>
      </c>
      <c r="I303" s="142">
        <v>232.0</v>
      </c>
      <c r="J303" s="135">
        <f>IFNA(VLOOKUP(V303,'Imported Index'!C:D,2,0),1)</f>
        <v>1</v>
      </c>
      <c r="K303" s="135"/>
      <c r="L303" s="132"/>
      <c r="M303" s="136" t="str">
        <f>ifna(IMAGE("https://pokejungle.net/sprites/typeico/"&amp;lower(VLookup(V303,Type!C:E, 2, 0)&amp;".png")),"")</f>
        <v/>
      </c>
      <c r="N303" s="136" t="str">
        <f>ifna(IMAGE("https://pokejungle.net/sprites/typeico/"&amp;lower(VLookup(V303,Type!C:E, 3, 0)&amp;".png")),"")</f>
        <v/>
      </c>
      <c r="O303" s="131"/>
      <c r="P303" s="131"/>
      <c r="Q303" s="136" t="str">
        <f>ifna(VLookup(V303, Dex!F:K, 3, 0),"")</f>
        <v/>
      </c>
      <c r="R303" s="136">
        <f>ifna(VLookup(V303, Dex!F:K, 4, 0),"")</f>
        <v>232</v>
      </c>
      <c r="S303" s="136" t="str">
        <f>ifna(VLookup(V303, Dex!F:K, 5, 0),"")</f>
        <v/>
      </c>
      <c r="T303" s="136" t="str">
        <f>ifna(VLookup(V303, Dex!F:K, 6, 0),"")</f>
        <v>P123</v>
      </c>
      <c r="U303" s="137" t="str">
        <f>ifna(VLookup(V303, Dex!F:L, 7, 0),"")</f>
        <v/>
      </c>
      <c r="V303" s="131" t="str">
        <f t="shared" si="1"/>
        <v>donphan</v>
      </c>
    </row>
    <row r="304" ht="31.5" customHeight="1">
      <c r="A304" s="85">
        <v>303.0</v>
      </c>
      <c r="B304" s="85">
        <v>1.0</v>
      </c>
      <c r="C304" s="85">
        <v>11.0</v>
      </c>
      <c r="D304" s="85">
        <v>25.0</v>
      </c>
      <c r="E304" s="85">
        <v>5.0</v>
      </c>
      <c r="F304" s="85">
        <v>1.0</v>
      </c>
      <c r="G304" s="53" t="str">
        <f>ifna(VLookup(V304,Shiny!B:C, 2, 0),"")</f>
        <v/>
      </c>
      <c r="H304" s="138" t="s">
        <v>346</v>
      </c>
      <c r="I304" s="139">
        <v>233.0</v>
      </c>
      <c r="J304" s="140">
        <f>IFNA(VLOOKUP(V304,'Imported Index'!C:D,2,0),1)</f>
        <v>1</v>
      </c>
      <c r="K304" s="83"/>
      <c r="L304" s="83"/>
      <c r="M304" s="59" t="str">
        <f>ifna(IMAGE("https://pokejungle.net/sprites/typeico/"&amp;lower(VLookup(V304,Type!C:E, 2, 0)&amp;".png")),"")</f>
        <v/>
      </c>
      <c r="N304" s="59" t="str">
        <f>ifna(IMAGE("https://pokejungle.net/sprites/typeico/"&amp;lower(VLookup(V304,Type!C:E, 3, 0)&amp;".png")),"")</f>
        <v/>
      </c>
      <c r="O304" s="53"/>
      <c r="P304" s="53"/>
      <c r="Q304" s="59" t="str">
        <f>ifna(VLookup(V304, Dex!F:K, 3, 0),"")</f>
        <v>A209</v>
      </c>
      <c r="R304" s="59">
        <f>ifna(VLookup(V304, Dex!F:K, 4, 0),"")</f>
        <v>233</v>
      </c>
      <c r="S304" s="59">
        <f>ifna(VLookup(V304, Dex!F:K, 5, 0),"")</f>
        <v>134</v>
      </c>
      <c r="T304" s="59" t="str">
        <f>ifna(VLookup(V304, Dex!F:K, 6, 0),"")</f>
        <v>B130</v>
      </c>
      <c r="U304" s="63" t="str">
        <f>ifna(VLookup(V304, Dex!F:L, 7, 0),"")</f>
        <v>H012</v>
      </c>
      <c r="V304" s="53" t="str">
        <f t="shared" si="1"/>
        <v>porygon2</v>
      </c>
    </row>
    <row r="305" ht="31.5" customHeight="1">
      <c r="A305" s="130">
        <v>304.0</v>
      </c>
      <c r="B305" s="130">
        <v>1.0</v>
      </c>
      <c r="C305" s="130">
        <v>11.0</v>
      </c>
      <c r="D305" s="130">
        <v>26.0</v>
      </c>
      <c r="E305" s="130">
        <v>5.0</v>
      </c>
      <c r="F305" s="130">
        <v>2.0</v>
      </c>
      <c r="G305" s="131" t="str">
        <f>ifna(VLookup(V305,Shiny!B:C, 2, 0),"")</f>
        <v/>
      </c>
      <c r="H305" s="141" t="s">
        <v>347</v>
      </c>
      <c r="I305" s="142">
        <v>234.0</v>
      </c>
      <c r="J305" s="135">
        <f>IFNA(VLOOKUP(V305,'Imported Index'!C:D,2,0),1)</f>
        <v>1</v>
      </c>
      <c r="K305" s="135"/>
      <c r="L305" s="132"/>
      <c r="M305" s="136" t="str">
        <f>ifna(IMAGE("https://pokejungle.net/sprites/typeico/"&amp;lower(VLookup(V305,Type!C:E, 2, 0)&amp;".png")),"")</f>
        <v/>
      </c>
      <c r="N305" s="136" t="str">
        <f>ifna(IMAGE("https://pokejungle.net/sprites/typeico/"&amp;lower(VLookup(V305,Type!C:E, 3, 0)&amp;".png")),"")</f>
        <v/>
      </c>
      <c r="O305" s="131"/>
      <c r="P305" s="131"/>
      <c r="Q305" s="136" t="str">
        <f>ifna(VLookup(V305, Dex!F:K, 3, 0),"")</f>
        <v/>
      </c>
      <c r="R305" s="136">
        <f>ifna(VLookup(V305, Dex!F:K, 4, 0),"")</f>
        <v>234</v>
      </c>
      <c r="S305" s="136">
        <f>ifna(VLookup(V305, Dex!F:K, 5, 0),"")</f>
        <v>49</v>
      </c>
      <c r="T305" s="136" t="str">
        <f>ifna(VLookup(V305, Dex!F:K, 6, 0),"")</f>
        <v>P204</v>
      </c>
      <c r="U305" s="137" t="str">
        <f>ifna(VLookup(V305, Dex!F:L, 7, 0),"")</f>
        <v/>
      </c>
      <c r="V305" s="131" t="str">
        <f t="shared" si="1"/>
        <v>stantler</v>
      </c>
    </row>
    <row r="306" ht="31.5" customHeight="1">
      <c r="A306" s="85">
        <v>305.0</v>
      </c>
      <c r="B306" s="85">
        <v>1.0</v>
      </c>
      <c r="C306" s="85">
        <v>11.0</v>
      </c>
      <c r="D306" s="85">
        <v>27.0</v>
      </c>
      <c r="E306" s="85">
        <v>5.0</v>
      </c>
      <c r="F306" s="85">
        <v>3.0</v>
      </c>
      <c r="G306" s="53" t="str">
        <f>ifna(VLookup(V306,Shiny!B:C, 2, 0),"")</f>
        <v/>
      </c>
      <c r="H306" s="138" t="s">
        <v>348</v>
      </c>
      <c r="I306" s="139">
        <v>235.0</v>
      </c>
      <c r="J306" s="140">
        <f>IFNA(VLOOKUP(V306,'Imported Index'!C:D,2,0),1)</f>
        <v>1</v>
      </c>
      <c r="K306" s="83"/>
      <c r="L306" s="83"/>
      <c r="M306" s="59" t="str">
        <f>ifna(IMAGE("https://pokejungle.net/sprites/typeico/"&amp;lower(VLookup(V306,Type!C:E, 2, 0)&amp;".png")),"")</f>
        <v/>
      </c>
      <c r="N306" s="59" t="str">
        <f>ifna(IMAGE("https://pokejungle.net/sprites/typeico/"&amp;lower(VLookup(V306,Type!C:E, 3, 0)&amp;".png")),"")</f>
        <v/>
      </c>
      <c r="O306" s="53"/>
      <c r="P306" s="53"/>
      <c r="Q306" s="59" t="str">
        <f>ifna(VLookup(V306, Dex!F:K, 3, 0),"")</f>
        <v/>
      </c>
      <c r="R306" s="59">
        <f>ifna(VLookup(V306, Dex!F:K, 4, 0),"")</f>
        <v>235</v>
      </c>
      <c r="S306" s="59" t="str">
        <f>ifna(VLookup(V306, Dex!F:K, 5, 0),"")</f>
        <v/>
      </c>
      <c r="T306" s="59" t="str">
        <f>ifna(VLookup(V306, Dex!F:K, 6, 0),"")</f>
        <v>B040</v>
      </c>
      <c r="U306" s="63" t="str">
        <f>ifna(VLookup(V306, Dex!F:L, 7, 0),"")</f>
        <v/>
      </c>
      <c r="V306" s="53" t="str">
        <f t="shared" si="1"/>
        <v>smeargle</v>
      </c>
    </row>
    <row r="307" ht="31.5" customHeight="1">
      <c r="A307" s="130">
        <v>306.0</v>
      </c>
      <c r="B307" s="130">
        <v>1.0</v>
      </c>
      <c r="C307" s="130">
        <v>11.0</v>
      </c>
      <c r="D307" s="130">
        <v>28.0</v>
      </c>
      <c r="E307" s="130">
        <v>5.0</v>
      </c>
      <c r="F307" s="130">
        <v>4.0</v>
      </c>
      <c r="G307" s="131" t="str">
        <f>ifna(VLookup(V307,Shiny!B:C, 2, 0),"")</f>
        <v/>
      </c>
      <c r="H307" s="141" t="s">
        <v>349</v>
      </c>
      <c r="I307" s="142">
        <v>236.0</v>
      </c>
      <c r="J307" s="135">
        <f>IFNA(VLOOKUP(V307,'Imported Index'!C:D,2,0),1)</f>
        <v>1</v>
      </c>
      <c r="K307" s="132"/>
      <c r="L307" s="132"/>
      <c r="M307" s="136" t="str">
        <f>ifna(IMAGE("https://pokejungle.net/sprites/typeico/"&amp;lower(VLookup(V307,Type!C:E, 2, 0)&amp;".png")),"")</f>
        <v/>
      </c>
      <c r="N307" s="136" t="str">
        <f>ifna(IMAGE("https://pokejungle.net/sprites/typeico/"&amp;lower(VLookup(V307,Type!C:E, 3, 0)&amp;".png")),"")</f>
        <v/>
      </c>
      <c r="O307" s="131"/>
      <c r="P307" s="131"/>
      <c r="Q307" s="136">
        <f>ifna(VLookup(V307, Dex!F:K, 3, 0),"")</f>
        <v>107</v>
      </c>
      <c r="R307" s="136">
        <f>ifna(VLookup(V307, Dex!F:K, 4, 0),"")</f>
        <v>236</v>
      </c>
      <c r="S307" s="136" t="str">
        <f>ifna(VLookup(V307, Dex!F:K, 5, 0),"")</f>
        <v/>
      </c>
      <c r="T307" s="136" t="str">
        <f>ifna(VLookup(V307, Dex!F:K, 6, 0),"")</f>
        <v>B092</v>
      </c>
      <c r="U307" s="137" t="str">
        <f>ifna(VLookup(V307, Dex!F:L, 7, 0),"")</f>
        <v/>
      </c>
      <c r="V307" s="131" t="str">
        <f t="shared" si="1"/>
        <v>tyrogue</v>
      </c>
    </row>
    <row r="308" ht="31.5" customHeight="1">
      <c r="A308" s="85">
        <v>307.0</v>
      </c>
      <c r="B308" s="85">
        <v>1.0</v>
      </c>
      <c r="C308" s="85">
        <v>11.0</v>
      </c>
      <c r="D308" s="85">
        <v>29.0</v>
      </c>
      <c r="E308" s="85">
        <v>5.0</v>
      </c>
      <c r="F308" s="85">
        <v>5.0</v>
      </c>
      <c r="G308" s="53" t="str">
        <f>ifna(VLookup(V308,Shiny!B:C, 2, 0),"")</f>
        <v/>
      </c>
      <c r="H308" s="138" t="s">
        <v>350</v>
      </c>
      <c r="I308" s="139">
        <v>237.0</v>
      </c>
      <c r="J308" s="140">
        <f>IFNA(VLOOKUP(V308,'Imported Index'!C:D,2,0),1)</f>
        <v>1</v>
      </c>
      <c r="K308" s="83"/>
      <c r="L308" s="83"/>
      <c r="M308" s="59" t="str">
        <f>ifna(IMAGE("https://pokejungle.net/sprites/typeico/"&amp;lower(VLookup(V308,Type!C:E, 2, 0)&amp;".png")),"")</f>
        <v/>
      </c>
      <c r="N308" s="59" t="str">
        <f>ifna(IMAGE("https://pokejungle.net/sprites/typeico/"&amp;lower(VLookup(V308,Type!C:E, 3, 0)&amp;".png")),"")</f>
        <v/>
      </c>
      <c r="O308" s="53"/>
      <c r="P308" s="53"/>
      <c r="Q308" s="59">
        <f>ifna(VLookup(V308, Dex!F:K, 3, 0),"")</f>
        <v>110</v>
      </c>
      <c r="R308" s="59">
        <f>ifna(VLookup(V308, Dex!F:K, 4, 0),"")</f>
        <v>237</v>
      </c>
      <c r="S308" s="59" t="str">
        <f>ifna(VLookup(V308, Dex!F:K, 5, 0),"")</f>
        <v/>
      </c>
      <c r="T308" s="59" t="str">
        <f>ifna(VLookup(V308, Dex!F:K, 6, 0),"")</f>
        <v>B095</v>
      </c>
      <c r="U308" s="63" t="str">
        <f>ifna(VLookup(V308, Dex!F:L, 7, 0),"")</f>
        <v/>
      </c>
      <c r="V308" s="53" t="str">
        <f t="shared" si="1"/>
        <v>hitmontop</v>
      </c>
    </row>
    <row r="309" ht="31.5" customHeight="1">
      <c r="A309" s="130">
        <v>308.0</v>
      </c>
      <c r="B309" s="130">
        <v>1.0</v>
      </c>
      <c r="C309" s="130">
        <v>11.0</v>
      </c>
      <c r="D309" s="130">
        <v>30.0</v>
      </c>
      <c r="E309" s="130">
        <v>5.0</v>
      </c>
      <c r="F309" s="130">
        <v>6.0</v>
      </c>
      <c r="G309" s="131" t="str">
        <f>ifna(VLookup(V309,Shiny!B:C, 2, 0),"")</f>
        <v/>
      </c>
      <c r="H309" s="141" t="s">
        <v>351</v>
      </c>
      <c r="I309" s="142">
        <v>238.0</v>
      </c>
      <c r="J309" s="135">
        <f>IFNA(VLOOKUP(V309,'Imported Index'!C:D,2,0),1)</f>
        <v>1</v>
      </c>
      <c r="K309" s="132"/>
      <c r="L309" s="132"/>
      <c r="M309" s="136" t="str">
        <f>ifna(IMAGE("https://pokejungle.net/sprites/typeico/"&amp;lower(VLookup(V309,Type!C:E, 2, 0)&amp;".png")),"")</f>
        <v/>
      </c>
      <c r="N309" s="136" t="str">
        <f>ifna(IMAGE("https://pokejungle.net/sprites/typeico/"&amp;lower(VLookup(V309,Type!C:E, 3, 0)&amp;".png")),"")</f>
        <v/>
      </c>
      <c r="O309" s="131"/>
      <c r="P309" s="131"/>
      <c r="Q309" s="136" t="str">
        <f>ifna(VLookup(V309, Dex!F:K, 3, 0),"")</f>
        <v>C013</v>
      </c>
      <c r="R309" s="136">
        <f>ifna(VLookup(V309, Dex!F:K, 4, 0),"")</f>
        <v>238</v>
      </c>
      <c r="S309" s="136" t="str">
        <f>ifna(VLookup(V309, Dex!F:K, 5, 0),"")</f>
        <v/>
      </c>
      <c r="T309" s="136" t="str">
        <f>ifna(VLookup(V309, Dex!F:K, 6, 0),"")</f>
        <v/>
      </c>
      <c r="U309" s="137" t="str">
        <f>ifna(VLookup(V309, Dex!F:L, 7, 0),"")</f>
        <v/>
      </c>
      <c r="V309" s="131" t="str">
        <f t="shared" si="1"/>
        <v>smoochum</v>
      </c>
    </row>
    <row r="310" ht="31.5" customHeight="1">
      <c r="A310" s="85">
        <v>309.0</v>
      </c>
      <c r="B310" s="85">
        <v>1.0</v>
      </c>
      <c r="C310" s="85">
        <v>12.0</v>
      </c>
      <c r="D310" s="85">
        <v>1.0</v>
      </c>
      <c r="E310" s="85">
        <v>1.0</v>
      </c>
      <c r="F310" s="85">
        <v>1.0</v>
      </c>
      <c r="G310" s="53" t="str">
        <f>ifna(VLookup(V310,Shiny!B:C, 2, 0),"")</f>
        <v/>
      </c>
      <c r="H310" s="138" t="s">
        <v>352</v>
      </c>
      <c r="I310" s="139">
        <v>239.0</v>
      </c>
      <c r="J310" s="140">
        <f>IFNA(VLOOKUP(V310,'Imported Index'!C:D,2,0),1)</f>
        <v>1</v>
      </c>
      <c r="K310" s="83"/>
      <c r="L310" s="83"/>
      <c r="M310" s="59" t="str">
        <f>ifna(IMAGE("https://pokejungle.net/sprites/typeico/"&amp;lower(VLookup(V310,Type!C:E, 2, 0)&amp;".png")),"")</f>
        <v/>
      </c>
      <c r="N310" s="59" t="str">
        <f>ifna(IMAGE("https://pokejungle.net/sprites/typeico/"&amp;lower(VLookup(V310,Type!C:E, 3, 0)&amp;".png")),"")</f>
        <v/>
      </c>
      <c r="O310" s="53"/>
      <c r="P310" s="53"/>
      <c r="Q310" s="59" t="str">
        <f>ifna(VLookup(V310, Dex!F:K, 3, 0),"")</f>
        <v>C015</v>
      </c>
      <c r="R310" s="59">
        <f>ifna(VLookup(V310, Dex!F:K, 4, 0),"")</f>
        <v>239</v>
      </c>
      <c r="S310" s="59">
        <f>ifna(VLookup(V310, Dex!F:K, 5, 0),"")</f>
        <v>182</v>
      </c>
      <c r="T310" s="59" t="str">
        <f>ifna(VLookup(V310, Dex!F:K, 6, 0),"")</f>
        <v>B010</v>
      </c>
      <c r="U310" s="63" t="str">
        <f>ifna(VLookup(V310, Dex!F:L, 7, 0),"")</f>
        <v/>
      </c>
      <c r="V310" s="53" t="str">
        <f t="shared" si="1"/>
        <v>elekid</v>
      </c>
    </row>
    <row r="311" ht="31.5" customHeight="1">
      <c r="A311" s="130">
        <v>310.0</v>
      </c>
      <c r="B311" s="130">
        <v>1.0</v>
      </c>
      <c r="C311" s="130">
        <v>12.0</v>
      </c>
      <c r="D311" s="130">
        <v>2.0</v>
      </c>
      <c r="E311" s="130">
        <v>1.0</v>
      </c>
      <c r="F311" s="130">
        <v>2.0</v>
      </c>
      <c r="G311" s="131" t="str">
        <f>ifna(VLookup(V311,Shiny!B:C, 2, 0),"")</f>
        <v/>
      </c>
      <c r="H311" s="141" t="s">
        <v>353</v>
      </c>
      <c r="I311" s="142">
        <v>240.0</v>
      </c>
      <c r="J311" s="135">
        <f>IFNA(VLOOKUP(V311,'Imported Index'!C:D,2,0),1)</f>
        <v>1</v>
      </c>
      <c r="K311" s="132"/>
      <c r="L311" s="132"/>
      <c r="M311" s="136" t="str">
        <f>ifna(IMAGE("https://pokejungle.net/sprites/typeico/"&amp;lower(VLookup(V311,Type!C:E, 2, 0)&amp;".png")),"")</f>
        <v/>
      </c>
      <c r="N311" s="136" t="str">
        <f>ifna(IMAGE("https://pokejungle.net/sprites/typeico/"&amp;lower(VLookup(V311,Type!C:E, 3, 0)&amp;".png")),"")</f>
        <v/>
      </c>
      <c r="O311" s="131"/>
      <c r="P311" s="131"/>
      <c r="Q311" s="136" t="str">
        <f>ifna(VLookup(V311, Dex!F:K, 3, 0),"")</f>
        <v>C018</v>
      </c>
      <c r="R311" s="136">
        <f>ifna(VLookup(V311, Dex!F:K, 4, 0),"")</f>
        <v>240</v>
      </c>
      <c r="S311" s="136">
        <f>ifna(VLookup(V311, Dex!F:K, 5, 0),"")</f>
        <v>174</v>
      </c>
      <c r="T311" s="136" t="str">
        <f>ifna(VLookup(V311, Dex!F:K, 6, 0),"")</f>
        <v>B013</v>
      </c>
      <c r="U311" s="137" t="str">
        <f>ifna(VLookup(V311, Dex!F:L, 7, 0),"")</f>
        <v/>
      </c>
      <c r="V311" s="131" t="str">
        <f t="shared" si="1"/>
        <v>magby</v>
      </c>
    </row>
    <row r="312" ht="31.5" customHeight="1">
      <c r="A312" s="85">
        <v>311.0</v>
      </c>
      <c r="B312" s="85">
        <v>1.0</v>
      </c>
      <c r="C312" s="85">
        <v>12.0</v>
      </c>
      <c r="D312" s="85">
        <v>3.0</v>
      </c>
      <c r="E312" s="85">
        <v>1.0</v>
      </c>
      <c r="F312" s="85">
        <v>3.0</v>
      </c>
      <c r="G312" s="53" t="str">
        <f>ifna(VLookup(V312,Shiny!B:C, 2, 0),"")</f>
        <v/>
      </c>
      <c r="H312" s="138" t="s">
        <v>354</v>
      </c>
      <c r="I312" s="139">
        <v>241.0</v>
      </c>
      <c r="J312" s="140">
        <f>IFNA(VLOOKUP(V312,'Imported Index'!C:D,2,0),1)</f>
        <v>1</v>
      </c>
      <c r="K312" s="83"/>
      <c r="L312" s="83"/>
      <c r="M312" s="59" t="str">
        <f>ifna(IMAGE("https://pokejungle.net/sprites/typeico/"&amp;lower(VLookup(V312,Type!C:E, 2, 0)&amp;".png")),"")</f>
        <v/>
      </c>
      <c r="N312" s="59" t="str">
        <f>ifna(IMAGE("https://pokejungle.net/sprites/typeico/"&amp;lower(VLookup(V312,Type!C:E, 3, 0)&amp;".png")),"")</f>
        <v/>
      </c>
      <c r="O312" s="53"/>
      <c r="P312" s="53"/>
      <c r="Q312" s="59" t="str">
        <f>ifna(VLookup(V312, Dex!F:K, 3, 0),"")</f>
        <v>A117</v>
      </c>
      <c r="R312" s="59">
        <f>ifna(VLookup(V312, Dex!F:K, 4, 0),"")</f>
        <v>241</v>
      </c>
      <c r="S312" s="59" t="str">
        <f>ifna(VLookup(V312, Dex!F:K, 5, 0),"")</f>
        <v/>
      </c>
      <c r="T312" s="59" t="str">
        <f>ifna(VLookup(V312, Dex!F:K, 6, 0),"")</f>
        <v/>
      </c>
      <c r="U312" s="63" t="str">
        <f>ifna(VLookup(V312, Dex!F:L, 7, 0),"")</f>
        <v/>
      </c>
      <c r="V312" s="53" t="str">
        <f t="shared" si="1"/>
        <v>miltank</v>
      </c>
    </row>
    <row r="313" ht="31.5" customHeight="1">
      <c r="A313" s="130">
        <v>312.0</v>
      </c>
      <c r="B313" s="130">
        <v>1.0</v>
      </c>
      <c r="C313" s="130">
        <v>12.0</v>
      </c>
      <c r="D313" s="130">
        <v>4.0</v>
      </c>
      <c r="E313" s="130">
        <v>1.0</v>
      </c>
      <c r="F313" s="130">
        <v>4.0</v>
      </c>
      <c r="G313" s="131" t="str">
        <f>ifna(VLookup(V313,Shiny!B:C, 2, 0),"")</f>
        <v/>
      </c>
      <c r="H313" s="141" t="s">
        <v>355</v>
      </c>
      <c r="I313" s="142">
        <v>242.0</v>
      </c>
      <c r="J313" s="135">
        <f>IFNA(VLOOKUP(V313,'Imported Index'!C:D,2,0),1)</f>
        <v>1</v>
      </c>
      <c r="K313" s="135"/>
      <c r="L313" s="132"/>
      <c r="M313" s="136" t="str">
        <f>ifna(IMAGE("https://pokejungle.net/sprites/typeico/"&amp;lower(VLookup(V313,Type!C:E, 2, 0)&amp;".png")),"")</f>
        <v/>
      </c>
      <c r="N313" s="136" t="str">
        <f>ifna(IMAGE("https://pokejungle.net/sprites/typeico/"&amp;lower(VLookup(V313,Type!C:E, 3, 0)&amp;".png")),"")</f>
        <v/>
      </c>
      <c r="O313" s="131"/>
      <c r="P313" s="131"/>
      <c r="Q313" s="136" t="str">
        <f>ifna(VLookup(V313, Dex!F:K, 3, 0),"")</f>
        <v>A008</v>
      </c>
      <c r="R313" s="136">
        <f>ifna(VLookup(V313, Dex!F:K, 4, 0),"")</f>
        <v>242</v>
      </c>
      <c r="S313" s="136">
        <f>ifna(VLookup(V313, Dex!F:K, 5, 0),"")</f>
        <v>88</v>
      </c>
      <c r="T313" s="136" t="str">
        <f>ifna(VLookup(V313, Dex!F:K, 6, 0),"")</f>
        <v>P045</v>
      </c>
      <c r="U313" s="137" t="str">
        <f>ifna(VLookup(V313, Dex!F:L, 7, 0),"")</f>
        <v/>
      </c>
      <c r="V313" s="131" t="str">
        <f t="shared" si="1"/>
        <v>blissey</v>
      </c>
    </row>
    <row r="314" ht="31.5" customHeight="1">
      <c r="A314" s="85">
        <v>313.0</v>
      </c>
      <c r="B314" s="85">
        <v>1.0</v>
      </c>
      <c r="C314" s="85">
        <v>12.0</v>
      </c>
      <c r="D314" s="85">
        <v>5.0</v>
      </c>
      <c r="E314" s="85">
        <v>1.0</v>
      </c>
      <c r="F314" s="85">
        <v>5.0</v>
      </c>
      <c r="G314" s="53" t="str">
        <f>ifna(VLookup(V314,Shiny!B:C, 2, 0),"")</f>
        <v/>
      </c>
      <c r="H314" s="138" t="s">
        <v>356</v>
      </c>
      <c r="I314" s="139">
        <v>243.0</v>
      </c>
      <c r="J314" s="140">
        <f>IFNA(VLOOKUP(V314,'Imported Index'!C:D,2,0),1)</f>
        <v>1</v>
      </c>
      <c r="K314" s="83"/>
      <c r="L314" s="83"/>
      <c r="M314" s="59" t="str">
        <f>ifna(IMAGE("https://pokejungle.net/sprites/typeico/"&amp;lower(VLookup(V314,Type!C:E, 2, 0)&amp;".png")),"")</f>
        <v/>
      </c>
      <c r="N314" s="59" t="str">
        <f>ifna(IMAGE("https://pokejungle.net/sprites/typeico/"&amp;lower(VLookup(V314,Type!C:E, 3, 0)&amp;".png")),"")</f>
        <v/>
      </c>
      <c r="O314" s="53"/>
      <c r="P314" s="53"/>
      <c r="Q314" s="59" t="str">
        <f>ifna(VLookup(V314, Dex!F:K, 3, 0),"")</f>
        <v/>
      </c>
      <c r="R314" s="59">
        <f>ifna(VLookup(V314, Dex!F:K, 4, 0),"")</f>
        <v>243</v>
      </c>
      <c r="S314" s="59" t="str">
        <f>ifna(VLookup(V314, Dex!F:K, 5, 0),"")</f>
        <v/>
      </c>
      <c r="T314" s="59" t="str">
        <f>ifna(VLookup(V314, Dex!F:K, 6, 0),"")</f>
        <v/>
      </c>
      <c r="U314" s="63" t="str">
        <f>ifna(VLookup(V314, Dex!F:L, 7, 0),"")</f>
        <v/>
      </c>
      <c r="V314" s="53" t="str">
        <f t="shared" si="1"/>
        <v>raikou</v>
      </c>
    </row>
    <row r="315" ht="31.5" customHeight="1">
      <c r="A315" s="130">
        <v>314.0</v>
      </c>
      <c r="B315" s="130">
        <v>1.0</v>
      </c>
      <c r="C315" s="130">
        <v>12.0</v>
      </c>
      <c r="D315" s="130">
        <v>6.0</v>
      </c>
      <c r="E315" s="130">
        <v>1.0</v>
      </c>
      <c r="F315" s="130">
        <v>6.0</v>
      </c>
      <c r="G315" s="131" t="str">
        <f>ifna(VLookup(V315,Shiny!B:C, 2, 0),"")</f>
        <v/>
      </c>
      <c r="H315" s="141" t="s">
        <v>357</v>
      </c>
      <c r="I315" s="142">
        <v>244.0</v>
      </c>
      <c r="J315" s="135">
        <f>IFNA(VLOOKUP(V315,'Imported Index'!C:D,2,0),1)</f>
        <v>1</v>
      </c>
      <c r="K315" s="132"/>
      <c r="L315" s="132"/>
      <c r="M315" s="136" t="str">
        <f>ifna(IMAGE("https://pokejungle.net/sprites/typeico/"&amp;lower(VLookup(V315,Type!C:E, 2, 0)&amp;".png")),"")</f>
        <v/>
      </c>
      <c r="N315" s="136" t="str">
        <f>ifna(IMAGE("https://pokejungle.net/sprites/typeico/"&amp;lower(VLookup(V315,Type!C:E, 3, 0)&amp;".png")),"")</f>
        <v/>
      </c>
      <c r="O315" s="131"/>
      <c r="P315" s="131"/>
      <c r="Q315" s="136" t="str">
        <f>ifna(VLookup(V315, Dex!F:K, 3, 0),"")</f>
        <v/>
      </c>
      <c r="R315" s="136">
        <f>ifna(VLookup(V315, Dex!F:K, 4, 0),"")</f>
        <v>244</v>
      </c>
      <c r="S315" s="136" t="str">
        <f>ifna(VLookup(V315, Dex!F:K, 5, 0),"")</f>
        <v/>
      </c>
      <c r="T315" s="136" t="str">
        <f>ifna(VLookup(V315, Dex!F:K, 6, 0),"")</f>
        <v/>
      </c>
      <c r="U315" s="137" t="str">
        <f>ifna(VLookup(V315, Dex!F:L, 7, 0),"")</f>
        <v/>
      </c>
      <c r="V315" s="131" t="str">
        <f t="shared" si="1"/>
        <v>entei</v>
      </c>
    </row>
    <row r="316" ht="31.5" customHeight="1">
      <c r="A316" s="85">
        <v>315.0</v>
      </c>
      <c r="B316" s="85">
        <v>1.0</v>
      </c>
      <c r="C316" s="85">
        <v>12.0</v>
      </c>
      <c r="D316" s="85">
        <v>7.0</v>
      </c>
      <c r="E316" s="85">
        <v>2.0</v>
      </c>
      <c r="F316" s="85">
        <v>1.0</v>
      </c>
      <c r="G316" s="53" t="str">
        <f>ifna(VLookup(V316,Shiny!B:C, 2, 0),"")</f>
        <v/>
      </c>
      <c r="H316" s="138" t="s">
        <v>358</v>
      </c>
      <c r="I316" s="139">
        <v>245.0</v>
      </c>
      <c r="J316" s="140">
        <f>IFNA(VLOOKUP(V316,'Imported Index'!C:D,2,0),1)</f>
        <v>1</v>
      </c>
      <c r="K316" s="83"/>
      <c r="L316" s="83"/>
      <c r="M316" s="59" t="str">
        <f>ifna(IMAGE("https://pokejungle.net/sprites/typeico/"&amp;lower(VLookup(V316,Type!C:E, 2, 0)&amp;".png")),"")</f>
        <v/>
      </c>
      <c r="N316" s="59" t="str">
        <f>ifna(IMAGE("https://pokejungle.net/sprites/typeico/"&amp;lower(VLookup(V316,Type!C:E, 3, 0)&amp;".png")),"")</f>
        <v/>
      </c>
      <c r="O316" s="53"/>
      <c r="P316" s="53"/>
      <c r="Q316" s="59" t="str">
        <f>ifna(VLookup(V316, Dex!F:K, 3, 0),"")</f>
        <v/>
      </c>
      <c r="R316" s="59">
        <f>ifna(VLookup(V316, Dex!F:K, 4, 0),"")</f>
        <v>245</v>
      </c>
      <c r="S316" s="59" t="str">
        <f>ifna(VLookup(V316, Dex!F:K, 5, 0),"")</f>
        <v/>
      </c>
      <c r="T316" s="59" t="str">
        <f>ifna(VLookup(V316, Dex!F:K, 6, 0),"")</f>
        <v/>
      </c>
      <c r="U316" s="63" t="str">
        <f>ifna(VLookup(V316, Dex!F:L, 7, 0),"")</f>
        <v/>
      </c>
      <c r="V316" s="53" t="str">
        <f t="shared" si="1"/>
        <v>suicune</v>
      </c>
    </row>
    <row r="317" ht="31.5" customHeight="1">
      <c r="A317" s="130">
        <v>316.0</v>
      </c>
      <c r="B317" s="130">
        <v>1.0</v>
      </c>
      <c r="C317" s="130">
        <v>12.0</v>
      </c>
      <c r="D317" s="130">
        <v>8.0</v>
      </c>
      <c r="E317" s="130">
        <v>2.0</v>
      </c>
      <c r="F317" s="130">
        <v>2.0</v>
      </c>
      <c r="G317" s="131" t="str">
        <f>ifna(VLookup(V317,Shiny!B:C, 2, 0),"")</f>
        <v/>
      </c>
      <c r="H317" s="141" t="s">
        <v>359</v>
      </c>
      <c r="I317" s="142">
        <v>246.0</v>
      </c>
      <c r="J317" s="135">
        <f>IFNA(VLOOKUP(V317,'Imported Index'!C:D,2,0),1)</f>
        <v>1</v>
      </c>
      <c r="K317" s="135"/>
      <c r="L317" s="132"/>
      <c r="M317" s="136" t="str">
        <f>ifna(IMAGE("https://pokejungle.net/sprites/typeico/"&amp;lower(VLookup(V317,Type!C:E, 2, 0)&amp;".png")),"")</f>
        <v/>
      </c>
      <c r="N317" s="136" t="str">
        <f>ifna(IMAGE("https://pokejungle.net/sprites/typeico/"&amp;lower(VLookup(V317,Type!C:E, 3, 0)&amp;".png")),"")</f>
        <v/>
      </c>
      <c r="O317" s="131"/>
      <c r="P317" s="131"/>
      <c r="Q317" s="136">
        <f>ifna(VLookup(V317, Dex!F:K, 3, 0),"")</f>
        <v>383</v>
      </c>
      <c r="R317" s="136">
        <f>ifna(VLookup(V317, Dex!F:K, 4, 0),"")</f>
        <v>246</v>
      </c>
      <c r="S317" s="136" t="str">
        <f>ifna(VLookup(V317, Dex!F:K, 5, 0),"")</f>
        <v/>
      </c>
      <c r="T317" s="136" t="str">
        <f>ifna(VLookup(V317, Dex!F:K, 6, 0),"")</f>
        <v>P316</v>
      </c>
      <c r="U317" s="137">
        <f>ifna(VLookup(V317, Dex!F:L, 7, 0),"")</f>
        <v>206</v>
      </c>
      <c r="V317" s="131" t="str">
        <f t="shared" si="1"/>
        <v>larvitar</v>
      </c>
    </row>
    <row r="318" ht="31.5" customHeight="1">
      <c r="A318" s="85">
        <v>317.0</v>
      </c>
      <c r="B318" s="85">
        <v>1.0</v>
      </c>
      <c r="C318" s="85">
        <v>12.0</v>
      </c>
      <c r="D318" s="85">
        <v>9.0</v>
      </c>
      <c r="E318" s="85">
        <v>2.0</v>
      </c>
      <c r="F318" s="85">
        <v>3.0</v>
      </c>
      <c r="G318" s="53" t="str">
        <f>ifna(VLookup(V318,Shiny!B:C, 2, 0),"")</f>
        <v/>
      </c>
      <c r="H318" s="138" t="s">
        <v>360</v>
      </c>
      <c r="I318" s="139">
        <v>247.0</v>
      </c>
      <c r="J318" s="140">
        <f>IFNA(VLOOKUP(V318,'Imported Index'!C:D,2,0),1)</f>
        <v>1</v>
      </c>
      <c r="K318" s="140"/>
      <c r="L318" s="83"/>
      <c r="M318" s="59" t="str">
        <f>ifna(IMAGE("https://pokejungle.net/sprites/typeico/"&amp;lower(VLookup(V318,Type!C:E, 2, 0)&amp;".png")),"")</f>
        <v/>
      </c>
      <c r="N318" s="59" t="str">
        <f>ifna(IMAGE("https://pokejungle.net/sprites/typeico/"&amp;lower(VLookup(V318,Type!C:E, 3, 0)&amp;".png")),"")</f>
        <v/>
      </c>
      <c r="O318" s="53"/>
      <c r="P318" s="53"/>
      <c r="Q318" s="59">
        <f>ifna(VLookup(V318, Dex!F:K, 3, 0),"")</f>
        <v>384</v>
      </c>
      <c r="R318" s="59">
        <f>ifna(VLookup(V318, Dex!F:K, 4, 0),"")</f>
        <v>247</v>
      </c>
      <c r="S318" s="59" t="str">
        <f>ifna(VLookup(V318, Dex!F:K, 5, 0),"")</f>
        <v/>
      </c>
      <c r="T318" s="59" t="str">
        <f>ifna(VLookup(V318, Dex!F:K, 6, 0),"")</f>
        <v>P317</v>
      </c>
      <c r="U318" s="63">
        <f>ifna(VLookup(V318, Dex!F:L, 7, 0),"")</f>
        <v>207</v>
      </c>
      <c r="V318" s="53" t="str">
        <f t="shared" si="1"/>
        <v>pupitar</v>
      </c>
    </row>
    <row r="319" ht="31.5" customHeight="1">
      <c r="A319" s="130">
        <v>318.0</v>
      </c>
      <c r="B319" s="130">
        <v>1.0</v>
      </c>
      <c r="C319" s="130">
        <v>12.0</v>
      </c>
      <c r="D319" s="130">
        <v>10.0</v>
      </c>
      <c r="E319" s="130">
        <v>2.0</v>
      </c>
      <c r="F319" s="130">
        <v>4.0</v>
      </c>
      <c r="G319" s="131" t="str">
        <f>ifna(VLookup(V319,Shiny!B:C, 2, 0),"")</f>
        <v/>
      </c>
      <c r="H319" s="141" t="s">
        <v>361</v>
      </c>
      <c r="I319" s="142">
        <v>248.0</v>
      </c>
      <c r="J319" s="135">
        <f>IFNA(VLOOKUP(V319,'Imported Index'!C:D,2,0),1)</f>
        <v>1</v>
      </c>
      <c r="K319" s="135"/>
      <c r="L319" s="132"/>
      <c r="M319" s="136" t="str">
        <f>ifna(IMAGE("https://pokejungle.net/sprites/typeico/"&amp;lower(VLookup(V319,Type!C:E, 2, 0)&amp;".png")),"")</f>
        <v/>
      </c>
      <c r="N319" s="136" t="str">
        <f>ifna(IMAGE("https://pokejungle.net/sprites/typeico/"&amp;lower(VLookup(V319,Type!C:E, 3, 0)&amp;".png")),"")</f>
        <v/>
      </c>
      <c r="O319" s="131"/>
      <c r="P319" s="131"/>
      <c r="Q319" s="136">
        <f>ifna(VLookup(V319, Dex!F:K, 3, 0),"")</f>
        <v>385</v>
      </c>
      <c r="R319" s="136">
        <f>ifna(VLookup(V319, Dex!F:K, 4, 0),"")</f>
        <v>248</v>
      </c>
      <c r="S319" s="136" t="str">
        <f>ifna(VLookup(V319, Dex!F:K, 5, 0),"")</f>
        <v/>
      </c>
      <c r="T319" s="136" t="str">
        <f>ifna(VLookup(V319, Dex!F:K, 6, 0),"")</f>
        <v>P318</v>
      </c>
      <c r="U319" s="137">
        <f>ifna(VLookup(V319, Dex!F:L, 7, 0),"")</f>
        <v>208</v>
      </c>
      <c r="V319" s="131" t="str">
        <f t="shared" si="1"/>
        <v>tyranitar</v>
      </c>
    </row>
    <row r="320" ht="31.5" customHeight="1">
      <c r="A320" s="85">
        <v>319.0</v>
      </c>
      <c r="B320" s="85">
        <v>1.0</v>
      </c>
      <c r="C320" s="85">
        <v>12.0</v>
      </c>
      <c r="D320" s="85">
        <v>11.0</v>
      </c>
      <c r="E320" s="85">
        <v>2.0</v>
      </c>
      <c r="F320" s="85">
        <v>5.0</v>
      </c>
      <c r="G320" s="53" t="str">
        <f>ifna(VLookup(V320,Shiny!B:C, 2, 0),"")</f>
        <v/>
      </c>
      <c r="H320" s="138" t="s">
        <v>362</v>
      </c>
      <c r="I320" s="139">
        <v>249.0</v>
      </c>
      <c r="J320" s="140">
        <f>IFNA(VLOOKUP(V320,'Imported Index'!C:D,2,0),1)</f>
        <v>1</v>
      </c>
      <c r="K320" s="83"/>
      <c r="L320" s="83"/>
      <c r="M320" s="59" t="str">
        <f>ifna(IMAGE("https://pokejungle.net/sprites/typeico/"&amp;lower(VLookup(V320,Type!C:E, 2, 0)&amp;".png")),"")</f>
        <v/>
      </c>
      <c r="N320" s="59" t="str">
        <f>ifna(IMAGE("https://pokejungle.net/sprites/typeico/"&amp;lower(VLookup(V320,Type!C:E, 3, 0)&amp;".png")),"")</f>
        <v/>
      </c>
      <c r="O320" s="53"/>
      <c r="P320" s="53"/>
      <c r="Q320" s="59" t="str">
        <f>ifna(VLookup(V320, Dex!F:K, 3, 0),"")</f>
        <v/>
      </c>
      <c r="R320" s="59">
        <f>ifna(VLookup(V320, Dex!F:K, 4, 0),"")</f>
        <v>249</v>
      </c>
      <c r="S320" s="59" t="str">
        <f>ifna(VLookup(V320, Dex!F:K, 5, 0),"")</f>
        <v/>
      </c>
      <c r="T320" s="59" t="str">
        <f>ifna(VLookup(V320, Dex!F:K, 6, 0),"")</f>
        <v/>
      </c>
      <c r="U320" s="63" t="str">
        <f>ifna(VLookup(V320, Dex!F:L, 7, 0),"")</f>
        <v/>
      </c>
      <c r="V320" s="53" t="str">
        <f t="shared" si="1"/>
        <v>lugia</v>
      </c>
    </row>
    <row r="321" ht="31.5" customHeight="1">
      <c r="A321" s="130">
        <v>320.0</v>
      </c>
      <c r="B321" s="130">
        <v>1.0</v>
      </c>
      <c r="C321" s="130">
        <v>12.0</v>
      </c>
      <c r="D321" s="130">
        <v>12.0</v>
      </c>
      <c r="E321" s="130">
        <v>2.0</v>
      </c>
      <c r="F321" s="130">
        <v>6.0</v>
      </c>
      <c r="G321" s="131" t="str">
        <f>ifna(VLookup(V321,Shiny!B:C, 2, 0),"")</f>
        <v/>
      </c>
      <c r="H321" s="141" t="s">
        <v>363</v>
      </c>
      <c r="I321" s="142">
        <v>250.0</v>
      </c>
      <c r="J321" s="135">
        <f>IFNA(VLOOKUP(V321,'Imported Index'!C:D,2,0),1)</f>
        <v>1</v>
      </c>
      <c r="K321" s="132"/>
      <c r="L321" s="132"/>
      <c r="M321" s="136" t="str">
        <f>ifna(IMAGE("https://pokejungle.net/sprites/typeico/"&amp;lower(VLookup(V321,Type!C:E, 2, 0)&amp;".png")),"")</f>
        <v/>
      </c>
      <c r="N321" s="136" t="str">
        <f>ifna(IMAGE("https://pokejungle.net/sprites/typeico/"&amp;lower(VLookup(V321,Type!C:E, 3, 0)&amp;".png")),"")</f>
        <v/>
      </c>
      <c r="O321" s="131"/>
      <c r="P321" s="131"/>
      <c r="Q321" s="136" t="str">
        <f>ifna(VLookup(V321, Dex!F:K, 3, 0),"")</f>
        <v/>
      </c>
      <c r="R321" s="136">
        <f>ifna(VLookup(V321, Dex!F:K, 4, 0),"")</f>
        <v>250</v>
      </c>
      <c r="S321" s="136" t="str">
        <f>ifna(VLookup(V321, Dex!F:K, 5, 0),"")</f>
        <v/>
      </c>
      <c r="T321" s="136" t="str">
        <f>ifna(VLookup(V321, Dex!F:K, 6, 0),"")</f>
        <v/>
      </c>
      <c r="U321" s="137" t="str">
        <f>ifna(VLookup(V321, Dex!F:L, 7, 0),"")</f>
        <v/>
      </c>
      <c r="V321" s="131" t="str">
        <f t="shared" si="1"/>
        <v>ho-oh</v>
      </c>
    </row>
    <row r="322" ht="31.5" customHeight="1">
      <c r="A322" s="85">
        <v>321.0</v>
      </c>
      <c r="B322" s="85">
        <v>1.0</v>
      </c>
      <c r="C322" s="85">
        <v>12.0</v>
      </c>
      <c r="D322" s="85">
        <v>13.0</v>
      </c>
      <c r="E322" s="85">
        <v>3.0</v>
      </c>
      <c r="F322" s="85">
        <v>1.0</v>
      </c>
      <c r="G322" s="53" t="str">
        <f>ifna(VLookup(V322,Shiny!B:C, 2, 0),"")</f>
        <v/>
      </c>
      <c r="H322" s="138" t="s">
        <v>364</v>
      </c>
      <c r="I322" s="139">
        <v>251.0</v>
      </c>
      <c r="J322" s="140">
        <f>IFNA(VLOOKUP(V322,'Imported Index'!C:D,2,0),1)</f>
        <v>1</v>
      </c>
      <c r="K322" s="140"/>
      <c r="L322" s="83"/>
      <c r="M322" s="59" t="str">
        <f>ifna(IMAGE("https://pokejungle.net/sprites/typeico/"&amp;lower(VLookup(V322,Type!C:E, 2, 0)&amp;".png")),"")</f>
        <v/>
      </c>
      <c r="N322" s="59" t="str">
        <f>ifna(IMAGE("https://pokejungle.net/sprites/typeico/"&amp;lower(VLookup(V322,Type!C:E, 3, 0)&amp;".png")),"")</f>
        <v/>
      </c>
      <c r="O322" s="53"/>
      <c r="P322" s="53"/>
      <c r="Q322" s="59" t="str">
        <f>ifna(VLookup(V322, Dex!F:K, 3, 0),"")</f>
        <v/>
      </c>
      <c r="R322" s="59" t="str">
        <f>ifna(VLookup(V322, Dex!F:K, 4, 0),"")</f>
        <v/>
      </c>
      <c r="S322" s="59" t="str">
        <f>ifna(VLookup(V322, Dex!F:K, 5, 0),"")</f>
        <v/>
      </c>
      <c r="T322" s="59" t="str">
        <f>ifna(VLookup(V322, Dex!F:K, 6, 0),"")</f>
        <v/>
      </c>
      <c r="U322" s="63" t="str">
        <f>ifna(VLookup(V322, Dex!F:L, 7, 0),"")</f>
        <v/>
      </c>
      <c r="V322" s="53" t="str">
        <f t="shared" si="1"/>
        <v>celebi</v>
      </c>
    </row>
    <row r="323" ht="31.5" customHeight="1">
      <c r="A323" s="130">
        <v>322.0</v>
      </c>
      <c r="B323" s="130"/>
      <c r="C323" s="130"/>
      <c r="D323" s="130"/>
      <c r="E323" s="130"/>
      <c r="F323" s="130"/>
      <c r="G323" s="131" t="str">
        <f>ifna(VLookup(V323,Shiny!B:C, 2, 0),"")</f>
        <v/>
      </c>
      <c r="H323" s="143" t="s">
        <v>236</v>
      </c>
      <c r="I323" s="144"/>
      <c r="J323" s="135">
        <f>IFNA(VLOOKUP(V323,'Imported Index'!C:D,2,0),1)</f>
        <v>1</v>
      </c>
      <c r="K323" s="132"/>
      <c r="L323" s="132"/>
      <c r="M323" s="132"/>
      <c r="N323" s="132"/>
      <c r="O323" s="132"/>
      <c r="P323" s="132"/>
      <c r="Q323" s="132"/>
      <c r="R323" s="132"/>
      <c r="S323" s="132"/>
      <c r="T323" s="132"/>
      <c r="U323" s="137" t="str">
        <f>ifna(VLookup(V323, Dex!F:L, 7, 0),"")</f>
        <v/>
      </c>
      <c r="V323" s="131" t="str">
        <f t="shared" si="1"/>
        <v>gen</v>
      </c>
    </row>
    <row r="324" ht="31.5" customHeight="1">
      <c r="A324" s="85">
        <v>323.0</v>
      </c>
      <c r="B324" s="85">
        <v>1.0</v>
      </c>
      <c r="C324" s="85">
        <v>13.0</v>
      </c>
      <c r="D324" s="85">
        <v>1.0</v>
      </c>
      <c r="E324" s="85">
        <v>1.0</v>
      </c>
      <c r="F324" s="85">
        <v>1.0</v>
      </c>
      <c r="G324" s="53" t="str">
        <f>ifna(VLookup(V324,Shiny!B:C, 2, 0),"")</f>
        <v/>
      </c>
      <c r="H324" s="138" t="s">
        <v>365</v>
      </c>
      <c r="I324" s="139">
        <v>252.0</v>
      </c>
      <c r="J324" s="140">
        <f>IFNA(VLOOKUP(V324,'Imported Index'!C:D,2,0),1)</f>
        <v>1</v>
      </c>
      <c r="K324" s="140"/>
      <c r="L324" s="83"/>
      <c r="M324" s="59" t="str">
        <f>ifna(IMAGE("https://pokejungle.net/sprites/typeico/"&amp;lower(VLookup(V324,Type!C:E, 2, 0)&amp;".png")),"")</f>
        <v/>
      </c>
      <c r="N324" s="59" t="str">
        <f>ifna(IMAGE("https://pokejungle.net/sprites/typeico/"&amp;lower(VLookup(V324,Type!C:E, 3, 0)&amp;".png")),"")</f>
        <v/>
      </c>
      <c r="O324" s="53"/>
      <c r="P324" s="53"/>
      <c r="Q324" s="59" t="str">
        <f>ifna(VLookup(V324, Dex!F:K, 3, 0),"")</f>
        <v/>
      </c>
      <c r="R324" s="59">
        <f>ifna(VLookup(V324, Dex!F:K, 4, 0),"")</f>
        <v>252</v>
      </c>
      <c r="S324" s="59" t="str">
        <f>ifna(VLookup(V324, Dex!F:K, 5, 0),"")</f>
        <v/>
      </c>
      <c r="T324" s="59" t="str">
        <f>ifna(VLookup(V324, Dex!F:K, 6, 0),"")</f>
        <v>B182</v>
      </c>
      <c r="U324" s="63" t="str">
        <f>ifna(VLookup(V324, Dex!F:L, 7, 0),"")</f>
        <v>H039</v>
      </c>
      <c r="V324" s="53" t="str">
        <f t="shared" si="1"/>
        <v>treecko</v>
      </c>
    </row>
    <row r="325" ht="31.5" customHeight="1">
      <c r="A325" s="130">
        <v>324.0</v>
      </c>
      <c r="B325" s="130">
        <v>1.0</v>
      </c>
      <c r="C325" s="130">
        <v>13.0</v>
      </c>
      <c r="D325" s="130">
        <v>2.0</v>
      </c>
      <c r="E325" s="130">
        <v>1.0</v>
      </c>
      <c r="F325" s="130">
        <v>2.0</v>
      </c>
      <c r="G325" s="131" t="str">
        <f>ifna(VLookup(V325,Shiny!B:C, 2, 0),"")</f>
        <v/>
      </c>
      <c r="H325" s="141" t="s">
        <v>366</v>
      </c>
      <c r="I325" s="142">
        <v>253.0</v>
      </c>
      <c r="J325" s="135">
        <f>IFNA(VLOOKUP(V325,'Imported Index'!C:D,2,0),1)</f>
        <v>1</v>
      </c>
      <c r="K325" s="132"/>
      <c r="L325" s="132"/>
      <c r="M325" s="136" t="str">
        <f>ifna(IMAGE("https://pokejungle.net/sprites/typeico/"&amp;lower(VLookup(V325,Type!C:E, 2, 0)&amp;".png")),"")</f>
        <v/>
      </c>
      <c r="N325" s="136" t="str">
        <f>ifna(IMAGE("https://pokejungle.net/sprites/typeico/"&amp;lower(VLookup(V325,Type!C:E, 3, 0)&amp;".png")),"")</f>
        <v/>
      </c>
      <c r="O325" s="131"/>
      <c r="P325" s="131"/>
      <c r="Q325" s="136" t="str">
        <f>ifna(VLookup(V325, Dex!F:K, 3, 0),"")</f>
        <v/>
      </c>
      <c r="R325" s="136">
        <f>ifna(VLookup(V325, Dex!F:K, 4, 0),"")</f>
        <v>253</v>
      </c>
      <c r="S325" s="136" t="str">
        <f>ifna(VLookup(V325, Dex!F:K, 5, 0),"")</f>
        <v/>
      </c>
      <c r="T325" s="136" t="str">
        <f>ifna(VLookup(V325, Dex!F:K, 6, 0),"")</f>
        <v>B183</v>
      </c>
      <c r="U325" s="137" t="str">
        <f>ifna(VLookup(V325, Dex!F:L, 7, 0),"")</f>
        <v>H040</v>
      </c>
      <c r="V325" s="131" t="str">
        <f t="shared" si="1"/>
        <v>grovyle</v>
      </c>
    </row>
    <row r="326" ht="31.5" customHeight="1">
      <c r="A326" s="85">
        <v>325.0</v>
      </c>
      <c r="B326" s="85">
        <v>1.0</v>
      </c>
      <c r="C326" s="85">
        <v>13.0</v>
      </c>
      <c r="D326" s="85">
        <v>3.0</v>
      </c>
      <c r="E326" s="85">
        <v>1.0</v>
      </c>
      <c r="F326" s="85">
        <v>3.0</v>
      </c>
      <c r="G326" s="53" t="str">
        <f>ifna(VLookup(V326,Shiny!B:C, 2, 0),"")</f>
        <v/>
      </c>
      <c r="H326" s="138" t="s">
        <v>367</v>
      </c>
      <c r="I326" s="139">
        <v>254.0</v>
      </c>
      <c r="J326" s="140">
        <f>IFNA(VLOOKUP(V326,'Imported Index'!C:D,2,0),1)</f>
        <v>1</v>
      </c>
      <c r="K326" s="83"/>
      <c r="L326" s="83"/>
      <c r="M326" s="59" t="str">
        <f>ifna(IMAGE("https://pokejungle.net/sprites/typeico/"&amp;lower(VLookup(V326,Type!C:E, 2, 0)&amp;".png")),"")</f>
        <v/>
      </c>
      <c r="N326" s="59" t="str">
        <f>ifna(IMAGE("https://pokejungle.net/sprites/typeico/"&amp;lower(VLookup(V326,Type!C:E, 3, 0)&amp;".png")),"")</f>
        <v/>
      </c>
      <c r="O326" s="53"/>
      <c r="P326" s="53"/>
      <c r="Q326" s="59" t="str">
        <f>ifna(VLookup(V326, Dex!F:K, 3, 0),"")</f>
        <v/>
      </c>
      <c r="R326" s="59">
        <f>ifna(VLookup(V326, Dex!F:K, 4, 0),"")</f>
        <v>254</v>
      </c>
      <c r="S326" s="59" t="str">
        <f>ifna(VLookup(V326, Dex!F:K, 5, 0),"")</f>
        <v/>
      </c>
      <c r="T326" s="59" t="str">
        <f>ifna(VLookup(V326, Dex!F:K, 6, 0),"")</f>
        <v>B184</v>
      </c>
      <c r="U326" s="63" t="str">
        <f>ifna(VLookup(V326, Dex!F:L, 7, 0),"")</f>
        <v>H041</v>
      </c>
      <c r="V326" s="53" t="str">
        <f t="shared" si="1"/>
        <v>sceptile</v>
      </c>
    </row>
    <row r="327" ht="31.5" customHeight="1">
      <c r="A327" s="130">
        <v>326.0</v>
      </c>
      <c r="B327" s="130">
        <v>1.0</v>
      </c>
      <c r="C327" s="130">
        <v>13.0</v>
      </c>
      <c r="D327" s="130">
        <v>4.0</v>
      </c>
      <c r="E327" s="130">
        <v>1.0</v>
      </c>
      <c r="F327" s="130">
        <v>4.0</v>
      </c>
      <c r="G327" s="131" t="str">
        <f>ifna(VLookup(V327,Shiny!B:C, 2, 0),"")</f>
        <v/>
      </c>
      <c r="H327" s="141" t="s">
        <v>368</v>
      </c>
      <c r="I327" s="142">
        <v>255.0</v>
      </c>
      <c r="J327" s="135">
        <f>IFNA(VLOOKUP(V327,'Imported Index'!C:D,2,0),1)</f>
        <v>1</v>
      </c>
      <c r="K327" s="135"/>
      <c r="L327" s="132"/>
      <c r="M327" s="136" t="str">
        <f>ifna(IMAGE("https://pokejungle.net/sprites/typeico/"&amp;lower(VLookup(V327,Type!C:E, 2, 0)&amp;".png")),"")</f>
        <v/>
      </c>
      <c r="N327" s="136" t="str">
        <f>ifna(IMAGE("https://pokejungle.net/sprites/typeico/"&amp;lower(VLookup(V327,Type!C:E, 3, 0)&amp;".png")),"")</f>
        <v/>
      </c>
      <c r="O327" s="131"/>
      <c r="P327" s="131"/>
      <c r="Q327" s="136" t="str">
        <f>ifna(VLookup(V327, Dex!F:K, 3, 0),"")</f>
        <v/>
      </c>
      <c r="R327" s="136">
        <f>ifna(VLookup(V327, Dex!F:K, 4, 0),"")</f>
        <v>255</v>
      </c>
      <c r="S327" s="136" t="str">
        <f>ifna(VLookup(V327, Dex!F:K, 5, 0),"")</f>
        <v/>
      </c>
      <c r="T327" s="136" t="str">
        <f>ifna(VLookup(V327, Dex!F:K, 6, 0),"")</f>
        <v>B185</v>
      </c>
      <c r="U327" s="137" t="str">
        <f>ifna(VLookup(V327, Dex!F:L, 7, 0),"")</f>
        <v>H042</v>
      </c>
      <c r="V327" s="131" t="str">
        <f t="shared" si="1"/>
        <v>torchic</v>
      </c>
    </row>
    <row r="328" ht="31.5" customHeight="1">
      <c r="A328" s="85">
        <v>327.0</v>
      </c>
      <c r="B328" s="85">
        <v>1.0</v>
      </c>
      <c r="C328" s="85">
        <v>13.0</v>
      </c>
      <c r="D328" s="85">
        <v>5.0</v>
      </c>
      <c r="E328" s="85">
        <v>1.0</v>
      </c>
      <c r="F328" s="85">
        <v>5.0</v>
      </c>
      <c r="G328" s="53" t="str">
        <f>ifna(VLookup(V328,Shiny!B:C, 2, 0),"")</f>
        <v/>
      </c>
      <c r="H328" s="138" t="s">
        <v>369</v>
      </c>
      <c r="I328" s="139">
        <v>256.0</v>
      </c>
      <c r="J328" s="140">
        <f>IFNA(VLOOKUP(V328,'Imported Index'!C:D,2,0),1)</f>
        <v>1</v>
      </c>
      <c r="K328" s="140"/>
      <c r="L328" s="83"/>
      <c r="M328" s="59" t="str">
        <f>ifna(IMAGE("https://pokejungle.net/sprites/typeico/"&amp;lower(VLookup(V328,Type!C:E, 2, 0)&amp;".png")),"")</f>
        <v/>
      </c>
      <c r="N328" s="59" t="str">
        <f>ifna(IMAGE("https://pokejungle.net/sprites/typeico/"&amp;lower(VLookup(V328,Type!C:E, 3, 0)&amp;".png")),"")</f>
        <v/>
      </c>
      <c r="O328" s="53"/>
      <c r="P328" s="53"/>
      <c r="Q328" s="59" t="str">
        <f>ifna(VLookup(V328, Dex!F:K, 3, 0),"")</f>
        <v/>
      </c>
      <c r="R328" s="59">
        <f>ifna(VLookup(V328, Dex!F:K, 4, 0),"")</f>
        <v>256</v>
      </c>
      <c r="S328" s="59" t="str">
        <f>ifna(VLookup(V328, Dex!F:K, 5, 0),"")</f>
        <v/>
      </c>
      <c r="T328" s="59" t="str">
        <f>ifna(VLookup(V328, Dex!F:K, 6, 0),"")</f>
        <v>B186</v>
      </c>
      <c r="U328" s="63" t="str">
        <f>ifna(VLookup(V328, Dex!F:L, 7, 0),"")</f>
        <v>H043</v>
      </c>
      <c r="V328" s="53" t="str">
        <f t="shared" si="1"/>
        <v>combusken</v>
      </c>
    </row>
    <row r="329" ht="31.5" customHeight="1">
      <c r="A329" s="130">
        <v>328.0</v>
      </c>
      <c r="B329" s="130">
        <v>1.0</v>
      </c>
      <c r="C329" s="130">
        <v>13.0</v>
      </c>
      <c r="D329" s="130">
        <v>6.0</v>
      </c>
      <c r="E329" s="130">
        <v>1.0</v>
      </c>
      <c r="F329" s="130">
        <v>6.0</v>
      </c>
      <c r="G329" s="131" t="str">
        <f>ifna(VLookup(V329,Shiny!B:C, 2, 0),"")</f>
        <v/>
      </c>
      <c r="H329" s="141" t="s">
        <v>370</v>
      </c>
      <c r="I329" s="142">
        <v>257.0</v>
      </c>
      <c r="J329" s="135">
        <f>IFNA(VLOOKUP(V329,'Imported Index'!C:D,2,0),1)</f>
        <v>1</v>
      </c>
      <c r="K329" s="135"/>
      <c r="L329" s="132"/>
      <c r="M329" s="136" t="str">
        <f>ifna(IMAGE("https://pokejungle.net/sprites/typeico/"&amp;lower(VLookup(V329,Type!C:E, 2, 0)&amp;".png")),"")</f>
        <v/>
      </c>
      <c r="N329" s="136" t="str">
        <f>ifna(IMAGE("https://pokejungle.net/sprites/typeico/"&amp;lower(VLookup(V329,Type!C:E, 3, 0)&amp;".png")),"")</f>
        <v/>
      </c>
      <c r="O329" s="131"/>
      <c r="P329" s="131"/>
      <c r="Q329" s="136" t="str">
        <f>ifna(VLookup(V329, Dex!F:K, 3, 0),"")</f>
        <v/>
      </c>
      <c r="R329" s="136">
        <f>ifna(VLookup(V329, Dex!F:K, 4, 0),"")</f>
        <v>257</v>
      </c>
      <c r="S329" s="136" t="str">
        <f>ifna(VLookup(V329, Dex!F:K, 5, 0),"")</f>
        <v/>
      </c>
      <c r="T329" s="136" t="str">
        <f>ifna(VLookup(V329, Dex!F:K, 6, 0),"")</f>
        <v>B187</v>
      </c>
      <c r="U329" s="137" t="str">
        <f>ifna(VLookup(V329, Dex!F:L, 7, 0),"")</f>
        <v>H044</v>
      </c>
      <c r="V329" s="131" t="str">
        <f t="shared" si="1"/>
        <v>blaziken</v>
      </c>
    </row>
    <row r="330" ht="31.5" customHeight="1">
      <c r="A330" s="85">
        <v>329.0</v>
      </c>
      <c r="B330" s="85">
        <v>1.0</v>
      </c>
      <c r="C330" s="85">
        <v>13.0</v>
      </c>
      <c r="D330" s="85">
        <v>7.0</v>
      </c>
      <c r="E330" s="85">
        <v>2.0</v>
      </c>
      <c r="F330" s="85">
        <v>1.0</v>
      </c>
      <c r="G330" s="53" t="str">
        <f>ifna(VLookup(V330,Shiny!B:C, 2, 0),"")</f>
        <v/>
      </c>
      <c r="H330" s="138" t="s">
        <v>371</v>
      </c>
      <c r="I330" s="139">
        <v>258.0</v>
      </c>
      <c r="J330" s="140">
        <f>IFNA(VLOOKUP(V330,'Imported Index'!C:D,2,0),1)</f>
        <v>1</v>
      </c>
      <c r="K330" s="140"/>
      <c r="L330" s="83"/>
      <c r="M330" s="59" t="str">
        <f>ifna(IMAGE("https://pokejungle.net/sprites/typeico/"&amp;lower(VLookup(V330,Type!C:E, 2, 0)&amp;".png")),"")</f>
        <v/>
      </c>
      <c r="N330" s="59" t="str">
        <f>ifna(IMAGE("https://pokejungle.net/sprites/typeico/"&amp;lower(VLookup(V330,Type!C:E, 3, 0)&amp;".png")),"")</f>
        <v/>
      </c>
      <c r="O330" s="53"/>
      <c r="P330" s="53"/>
      <c r="Q330" s="59" t="str">
        <f>ifna(VLookup(V330, Dex!F:K, 3, 0),"")</f>
        <v/>
      </c>
      <c r="R330" s="59">
        <f>ifna(VLookup(V330, Dex!F:K, 4, 0),"")</f>
        <v>258</v>
      </c>
      <c r="S330" s="59" t="str">
        <f>ifna(VLookup(V330, Dex!F:K, 5, 0),"")</f>
        <v/>
      </c>
      <c r="T330" s="59" t="str">
        <f>ifna(VLookup(V330, Dex!F:K, 6, 0),"")</f>
        <v>B188</v>
      </c>
      <c r="U330" s="63" t="str">
        <f>ifna(VLookup(V330, Dex!F:L, 7, 0),"")</f>
        <v>H045</v>
      </c>
      <c r="V330" s="53" t="str">
        <f t="shared" si="1"/>
        <v>mudkip</v>
      </c>
    </row>
    <row r="331" ht="31.5" customHeight="1">
      <c r="A331" s="130">
        <v>330.0</v>
      </c>
      <c r="B331" s="130">
        <v>1.0</v>
      </c>
      <c r="C331" s="130">
        <v>13.0</v>
      </c>
      <c r="D331" s="130">
        <v>8.0</v>
      </c>
      <c r="E331" s="130">
        <v>2.0</v>
      </c>
      <c r="F331" s="130">
        <v>2.0</v>
      </c>
      <c r="G331" s="131" t="str">
        <f>ifna(VLookup(V331,Shiny!B:C, 2, 0),"")</f>
        <v/>
      </c>
      <c r="H331" s="141" t="s">
        <v>372</v>
      </c>
      <c r="I331" s="142">
        <v>259.0</v>
      </c>
      <c r="J331" s="135">
        <f>IFNA(VLOOKUP(V331,'Imported Index'!C:D,2,0),1)</f>
        <v>1</v>
      </c>
      <c r="K331" s="132"/>
      <c r="L331" s="132"/>
      <c r="M331" s="136" t="str">
        <f>ifna(IMAGE("https://pokejungle.net/sprites/typeico/"&amp;lower(VLookup(V331,Type!C:E, 2, 0)&amp;".png")),"")</f>
        <v/>
      </c>
      <c r="N331" s="136" t="str">
        <f>ifna(IMAGE("https://pokejungle.net/sprites/typeico/"&amp;lower(VLookup(V331,Type!C:E, 3, 0)&amp;".png")),"")</f>
        <v/>
      </c>
      <c r="O331" s="131"/>
      <c r="P331" s="131"/>
      <c r="Q331" s="136" t="str">
        <f>ifna(VLookup(V331, Dex!F:K, 3, 0),"")</f>
        <v/>
      </c>
      <c r="R331" s="136">
        <f>ifna(VLookup(V331, Dex!F:K, 4, 0),"")</f>
        <v>259</v>
      </c>
      <c r="S331" s="136" t="str">
        <f>ifna(VLookup(V331, Dex!F:K, 5, 0),"")</f>
        <v/>
      </c>
      <c r="T331" s="136" t="str">
        <f>ifna(VLookup(V331, Dex!F:K, 6, 0),"")</f>
        <v>B189</v>
      </c>
      <c r="U331" s="137" t="str">
        <f>ifna(VLookup(V331, Dex!F:L, 7, 0),"")</f>
        <v>H046</v>
      </c>
      <c r="V331" s="131" t="str">
        <f t="shared" si="1"/>
        <v>marshtomp</v>
      </c>
    </row>
    <row r="332" ht="31.5" customHeight="1">
      <c r="A332" s="85">
        <v>331.0</v>
      </c>
      <c r="B332" s="85">
        <v>1.0</v>
      </c>
      <c r="C332" s="85">
        <v>13.0</v>
      </c>
      <c r="D332" s="85">
        <v>9.0</v>
      </c>
      <c r="E332" s="85">
        <v>2.0</v>
      </c>
      <c r="F332" s="85">
        <v>3.0</v>
      </c>
      <c r="G332" s="53" t="str">
        <f>ifna(VLookup(V332,Shiny!B:C, 2, 0),"")</f>
        <v/>
      </c>
      <c r="H332" s="138" t="s">
        <v>373</v>
      </c>
      <c r="I332" s="139">
        <v>260.0</v>
      </c>
      <c r="J332" s="140">
        <f>IFNA(VLOOKUP(V332,'Imported Index'!C:D,2,0),1)</f>
        <v>1</v>
      </c>
      <c r="K332" s="83"/>
      <c r="L332" s="83"/>
      <c r="M332" s="59" t="str">
        <f>ifna(IMAGE("https://pokejungle.net/sprites/typeico/"&amp;lower(VLookup(V332,Type!C:E, 2, 0)&amp;".png")),"")</f>
        <v/>
      </c>
      <c r="N332" s="59" t="str">
        <f>ifna(IMAGE("https://pokejungle.net/sprites/typeico/"&amp;lower(VLookup(V332,Type!C:E, 3, 0)&amp;".png")),"")</f>
        <v/>
      </c>
      <c r="O332" s="53"/>
      <c r="P332" s="53"/>
      <c r="Q332" s="59" t="str">
        <f>ifna(VLookup(V332, Dex!F:K, 3, 0),"")</f>
        <v/>
      </c>
      <c r="R332" s="59">
        <f>ifna(VLookup(V332, Dex!F:K, 4, 0),"")</f>
        <v>260</v>
      </c>
      <c r="S332" s="59" t="str">
        <f>ifna(VLookup(V332, Dex!F:K, 5, 0),"")</f>
        <v/>
      </c>
      <c r="T332" s="59" t="str">
        <f>ifna(VLookup(V332, Dex!F:K, 6, 0),"")</f>
        <v>B190</v>
      </c>
      <c r="U332" s="63" t="str">
        <f>ifna(VLookup(V332, Dex!F:L, 7, 0),"")</f>
        <v>H047</v>
      </c>
      <c r="V332" s="53" t="str">
        <f t="shared" si="1"/>
        <v>swampert</v>
      </c>
    </row>
    <row r="333" ht="31.5" customHeight="1">
      <c r="A333" s="130">
        <v>332.0</v>
      </c>
      <c r="B333" s="130">
        <v>1.0</v>
      </c>
      <c r="C333" s="130">
        <v>13.0</v>
      </c>
      <c r="D333" s="130">
        <v>10.0</v>
      </c>
      <c r="E333" s="130">
        <v>2.0</v>
      </c>
      <c r="F333" s="130">
        <v>4.0</v>
      </c>
      <c r="G333" s="131" t="str">
        <f>ifna(VLookup(V333,Shiny!B:C, 2, 0),"")</f>
        <v/>
      </c>
      <c r="H333" s="141" t="s">
        <v>374</v>
      </c>
      <c r="I333" s="142">
        <v>261.0</v>
      </c>
      <c r="J333" s="135">
        <f>IFNA(VLOOKUP(V333,'Imported Index'!C:D,2,0),1)</f>
        <v>1</v>
      </c>
      <c r="K333" s="132"/>
      <c r="L333" s="132"/>
      <c r="M333" s="136" t="str">
        <f>ifna(IMAGE("https://pokejungle.net/sprites/typeico/"&amp;lower(VLookup(V333,Type!C:E, 2, 0)&amp;".png")),"")</f>
        <v/>
      </c>
      <c r="N333" s="136" t="str">
        <f>ifna(IMAGE("https://pokejungle.net/sprites/typeico/"&amp;lower(VLookup(V333,Type!C:E, 3, 0)&amp;".png")),"")</f>
        <v/>
      </c>
      <c r="O333" s="131"/>
      <c r="P333" s="131"/>
      <c r="Q333" s="136" t="str">
        <f>ifna(VLookup(V333, Dex!F:K, 3, 0),"")</f>
        <v/>
      </c>
      <c r="R333" s="136">
        <f>ifna(VLookup(V333, Dex!F:K, 4, 0),"")</f>
        <v>261</v>
      </c>
      <c r="S333" s="136" t="str">
        <f>ifna(VLookup(V333, Dex!F:K, 5, 0),"")</f>
        <v/>
      </c>
      <c r="T333" s="136" t="str">
        <f>ifna(VLookup(V333, Dex!F:K, 6, 0),"")</f>
        <v>K007</v>
      </c>
      <c r="U333" s="137" t="str">
        <f>ifna(VLookup(V333, Dex!F:L, 7, 0),"")</f>
        <v/>
      </c>
      <c r="V333" s="131" t="str">
        <f t="shared" si="1"/>
        <v>poochyena</v>
      </c>
    </row>
    <row r="334" ht="31.5" customHeight="1">
      <c r="A334" s="85">
        <v>333.0</v>
      </c>
      <c r="B334" s="85">
        <v>1.0</v>
      </c>
      <c r="C334" s="85">
        <v>13.0</v>
      </c>
      <c r="D334" s="85">
        <v>11.0</v>
      </c>
      <c r="E334" s="85">
        <v>2.0</v>
      </c>
      <c r="F334" s="85">
        <v>5.0</v>
      </c>
      <c r="G334" s="53" t="str">
        <f>ifna(VLookup(V334,Shiny!B:C, 2, 0),"")</f>
        <v/>
      </c>
      <c r="H334" s="138" t="s">
        <v>375</v>
      </c>
      <c r="I334" s="139">
        <v>262.0</v>
      </c>
      <c r="J334" s="140">
        <f>IFNA(VLOOKUP(V334,'Imported Index'!C:D,2,0),1)</f>
        <v>1</v>
      </c>
      <c r="K334" s="83"/>
      <c r="L334" s="83"/>
      <c r="M334" s="59" t="str">
        <f>ifna(IMAGE("https://pokejungle.net/sprites/typeico/"&amp;lower(VLookup(V334,Type!C:E, 2, 0)&amp;".png")),"")</f>
        <v/>
      </c>
      <c r="N334" s="59" t="str">
        <f>ifna(IMAGE("https://pokejungle.net/sprites/typeico/"&amp;lower(VLookup(V334,Type!C:E, 3, 0)&amp;".png")),"")</f>
        <v/>
      </c>
      <c r="O334" s="53"/>
      <c r="P334" s="53"/>
      <c r="Q334" s="59" t="str">
        <f>ifna(VLookup(V334, Dex!F:K, 3, 0),"")</f>
        <v/>
      </c>
      <c r="R334" s="59">
        <f>ifna(VLookup(V334, Dex!F:K, 4, 0),"")</f>
        <v>262</v>
      </c>
      <c r="S334" s="59" t="str">
        <f>ifna(VLookup(V334, Dex!F:K, 5, 0),"")</f>
        <v/>
      </c>
      <c r="T334" s="59" t="str">
        <f>ifna(VLookup(V334, Dex!F:K, 6, 0),"")</f>
        <v>K008</v>
      </c>
      <c r="U334" s="63" t="str">
        <f>ifna(VLookup(V334, Dex!F:L, 7, 0),"")</f>
        <v/>
      </c>
      <c r="V334" s="53" t="str">
        <f t="shared" si="1"/>
        <v>mightyena</v>
      </c>
    </row>
    <row r="335" ht="31.5" customHeight="1">
      <c r="A335" s="130">
        <v>334.0</v>
      </c>
      <c r="B335" s="130">
        <v>1.0</v>
      </c>
      <c r="C335" s="130">
        <v>13.0</v>
      </c>
      <c r="D335" s="130">
        <v>12.0</v>
      </c>
      <c r="E335" s="130">
        <v>2.0</v>
      </c>
      <c r="F335" s="130">
        <v>6.0</v>
      </c>
      <c r="G335" s="131" t="str">
        <f>ifna(VLookup(V335,Shiny!B:C, 2, 0),"")</f>
        <v/>
      </c>
      <c r="H335" s="141" t="s">
        <v>376</v>
      </c>
      <c r="I335" s="142">
        <v>263.0</v>
      </c>
      <c r="J335" s="135">
        <f>IFNA(VLOOKUP(V335,'Imported Index'!C:D,2,0),1)</f>
        <v>1</v>
      </c>
      <c r="K335" s="135"/>
      <c r="L335" s="132" t="s">
        <v>97</v>
      </c>
      <c r="M335" s="136" t="str">
        <f>ifna(IMAGE("https://pokejungle.net/sprites/typeico/"&amp;lower(VLookup(V335,Type!C:E, 2, 0)&amp;".png")),"")</f>
        <v/>
      </c>
      <c r="N335" s="136" t="str">
        <f>ifna(IMAGE("https://pokejungle.net/sprites/typeico/"&amp;lower(VLookup(V335,Type!C:E, 3, 0)&amp;".png")),"")</f>
        <v/>
      </c>
      <c r="O335" s="131"/>
      <c r="P335" s="131"/>
      <c r="Q335" s="136">
        <f>ifna(VLookup(V335, Dex!F:K, 3, 0),"")</f>
        <v>31</v>
      </c>
      <c r="R335" s="136">
        <f>ifna(VLookup(V335, Dex!F:K, 4, 0),"")</f>
        <v>263</v>
      </c>
      <c r="S335" s="136" t="str">
        <f>ifna(VLookup(V335, Dex!F:K, 5, 0),"")</f>
        <v/>
      </c>
      <c r="T335" s="136" t="str">
        <f>ifna(VLookup(V335, Dex!F:K, 6, 0),"")</f>
        <v/>
      </c>
      <c r="U335" s="137" t="str">
        <f>ifna(VLookup(V335, Dex!F:L, 7, 0),"")</f>
        <v/>
      </c>
      <c r="V335" s="131" t="str">
        <f t="shared" si="1"/>
        <v>zigzagoon</v>
      </c>
    </row>
    <row r="336" ht="31.5" customHeight="1">
      <c r="A336" s="85">
        <v>335.0</v>
      </c>
      <c r="B336" s="85">
        <v>1.0</v>
      </c>
      <c r="C336" s="85">
        <v>13.0</v>
      </c>
      <c r="D336" s="85">
        <v>13.0</v>
      </c>
      <c r="E336" s="85">
        <v>3.0</v>
      </c>
      <c r="F336" s="85">
        <v>1.0</v>
      </c>
      <c r="G336" s="53" t="str">
        <f>ifna(VLookup(V336,Shiny!B:C, 2, 0),"")</f>
        <v/>
      </c>
      <c r="H336" s="138" t="s">
        <v>376</v>
      </c>
      <c r="I336" s="139">
        <v>263.0</v>
      </c>
      <c r="J336" s="140">
        <f>IFNA(VLOOKUP(V336,'Imported Index'!C:D,2,0),1)</f>
        <v>1</v>
      </c>
      <c r="K336" s="83"/>
      <c r="L336" s="83" t="s">
        <v>132</v>
      </c>
      <c r="M336" s="59" t="str">
        <f>ifna(IMAGE("https://pokejungle.net/sprites/typeico/"&amp;lower(VLookup(V336,Type!C:E, 2, 0)&amp;".png")),"")</f>
        <v/>
      </c>
      <c r="N336" s="59" t="str">
        <f>ifna(IMAGE("https://pokejungle.net/sprites/typeico/"&amp;lower(VLookup(V336,Type!C:E, 3, 0)&amp;".png")),"")</f>
        <v/>
      </c>
      <c r="O336" s="85">
        <v>-1.0</v>
      </c>
      <c r="P336" s="53"/>
      <c r="Q336" s="59">
        <f>ifna(VLookup(V336, Dex!F:K, 3, 0),"")</f>
        <v>31</v>
      </c>
      <c r="R336" s="59" t="str">
        <f>ifna(VLookup(V336, Dex!F:K, 4, 0),"")</f>
        <v/>
      </c>
      <c r="S336" s="59" t="str">
        <f>ifna(VLookup(V336, Dex!F:K, 5, 0),"")</f>
        <v/>
      </c>
      <c r="T336" s="59" t="str">
        <f>ifna(VLookup(V336, Dex!F:K, 6, 0),"")</f>
        <v/>
      </c>
      <c r="U336" s="63" t="str">
        <f>ifna(VLookup(V336, Dex!F:L, 7, 0),"")</f>
        <v/>
      </c>
      <c r="V336" s="53" t="str">
        <f t="shared" si="1"/>
        <v>zigzagoon-1</v>
      </c>
    </row>
    <row r="337" ht="31.5" customHeight="1">
      <c r="A337" s="130">
        <v>336.0</v>
      </c>
      <c r="B337" s="130">
        <v>1.0</v>
      </c>
      <c r="C337" s="130">
        <v>13.0</v>
      </c>
      <c r="D337" s="130">
        <v>14.0</v>
      </c>
      <c r="E337" s="130">
        <v>3.0</v>
      </c>
      <c r="F337" s="130">
        <v>2.0</v>
      </c>
      <c r="G337" s="131" t="str">
        <f>ifna(VLookup(V337,Shiny!B:C, 2, 0),"")</f>
        <v/>
      </c>
      <c r="H337" s="141" t="s">
        <v>377</v>
      </c>
      <c r="I337" s="142">
        <v>264.0</v>
      </c>
      <c r="J337" s="135">
        <f>IFNA(VLOOKUP(V337,'Imported Index'!C:D,2,0),1)</f>
        <v>1</v>
      </c>
      <c r="K337" s="132"/>
      <c r="L337" s="132" t="s">
        <v>97</v>
      </c>
      <c r="M337" s="136" t="str">
        <f>ifna(IMAGE("https://pokejungle.net/sprites/typeico/"&amp;lower(VLookup(V337,Type!C:E, 2, 0)&amp;".png")),"")</f>
        <v/>
      </c>
      <c r="N337" s="136" t="str">
        <f>ifna(IMAGE("https://pokejungle.net/sprites/typeico/"&amp;lower(VLookup(V337,Type!C:E, 3, 0)&amp;".png")),"")</f>
        <v/>
      </c>
      <c r="O337" s="131"/>
      <c r="P337" s="131"/>
      <c r="Q337" s="136">
        <f>ifna(VLookup(V337, Dex!F:K, 3, 0),"")</f>
        <v>32</v>
      </c>
      <c r="R337" s="136">
        <f>ifna(VLookup(V337, Dex!F:K, 4, 0),"")</f>
        <v>264</v>
      </c>
      <c r="S337" s="136" t="str">
        <f>ifna(VLookup(V337, Dex!F:K, 5, 0),"")</f>
        <v/>
      </c>
      <c r="T337" s="136" t="str">
        <f>ifna(VLookup(V337, Dex!F:K, 6, 0),"")</f>
        <v/>
      </c>
      <c r="U337" s="137" t="str">
        <f>ifna(VLookup(V337, Dex!F:L, 7, 0),"")</f>
        <v/>
      </c>
      <c r="V337" s="131" t="str">
        <f t="shared" si="1"/>
        <v>linoone</v>
      </c>
    </row>
    <row r="338" ht="31.5" customHeight="1">
      <c r="A338" s="85">
        <v>337.0</v>
      </c>
      <c r="B338" s="85">
        <v>1.0</v>
      </c>
      <c r="C338" s="85">
        <v>13.0</v>
      </c>
      <c r="D338" s="85">
        <v>15.0</v>
      </c>
      <c r="E338" s="85">
        <v>3.0</v>
      </c>
      <c r="F338" s="85">
        <v>3.0</v>
      </c>
      <c r="G338" s="53" t="str">
        <f>ifna(VLookup(V338,Shiny!B:C, 2, 0),"")</f>
        <v/>
      </c>
      <c r="H338" s="138" t="s">
        <v>377</v>
      </c>
      <c r="I338" s="139">
        <v>264.0</v>
      </c>
      <c r="J338" s="140">
        <f>IFNA(VLOOKUP(V338,'Imported Index'!C:D,2,0),1)</f>
        <v>1</v>
      </c>
      <c r="K338" s="140"/>
      <c r="L338" s="83" t="s">
        <v>132</v>
      </c>
      <c r="M338" s="59" t="str">
        <f>ifna(IMAGE("https://pokejungle.net/sprites/typeico/"&amp;lower(VLookup(V338,Type!C:E, 2, 0)&amp;".png")),"")</f>
        <v/>
      </c>
      <c r="N338" s="59" t="str">
        <f>ifna(IMAGE("https://pokejungle.net/sprites/typeico/"&amp;lower(VLookup(V338,Type!C:E, 3, 0)&amp;".png")),"")</f>
        <v/>
      </c>
      <c r="O338" s="85">
        <v>-1.0</v>
      </c>
      <c r="P338" s="53"/>
      <c r="Q338" s="59">
        <f>ifna(VLookup(V338, Dex!F:K, 3, 0),"")</f>
        <v>32</v>
      </c>
      <c r="R338" s="59" t="str">
        <f>ifna(VLookup(V338, Dex!F:K, 4, 0),"")</f>
        <v/>
      </c>
      <c r="S338" s="59" t="str">
        <f>ifna(VLookup(V338, Dex!F:K, 5, 0),"")</f>
        <v/>
      </c>
      <c r="T338" s="59" t="str">
        <f>ifna(VLookup(V338, Dex!F:K, 6, 0),"")</f>
        <v/>
      </c>
      <c r="U338" s="63" t="str">
        <f>ifna(VLookup(V338, Dex!F:L, 7, 0),"")</f>
        <v/>
      </c>
      <c r="V338" s="53" t="str">
        <f t="shared" si="1"/>
        <v>linoone-1</v>
      </c>
    </row>
    <row r="339" ht="31.5" customHeight="1">
      <c r="A339" s="130">
        <v>338.0</v>
      </c>
      <c r="B339" s="130">
        <v>1.0</v>
      </c>
      <c r="C339" s="130">
        <v>13.0</v>
      </c>
      <c r="D339" s="130">
        <v>16.0</v>
      </c>
      <c r="E339" s="130">
        <v>3.0</v>
      </c>
      <c r="F339" s="130">
        <v>4.0</v>
      </c>
      <c r="G339" s="131" t="str">
        <f>ifna(VLookup(V339,Shiny!B:C, 2, 0),"")</f>
        <v/>
      </c>
      <c r="H339" s="141" t="s">
        <v>378</v>
      </c>
      <c r="I339" s="142">
        <v>265.0</v>
      </c>
      <c r="J339" s="135">
        <f>IFNA(VLOOKUP(V339,'Imported Index'!C:D,2,0),1)</f>
        <v>1</v>
      </c>
      <c r="K339" s="132"/>
      <c r="L339" s="132"/>
      <c r="M339" s="136" t="str">
        <f>ifna(IMAGE("https://pokejungle.net/sprites/typeico/"&amp;lower(VLookup(V339,Type!C:E, 2, 0)&amp;".png")),"")</f>
        <v/>
      </c>
      <c r="N339" s="136" t="str">
        <f>ifna(IMAGE("https://pokejungle.net/sprites/typeico/"&amp;lower(VLookup(V339,Type!C:E, 3, 0)&amp;".png")),"")</f>
        <v/>
      </c>
      <c r="O339" s="131"/>
      <c r="P339" s="131"/>
      <c r="Q339" s="136" t="str">
        <f>ifna(VLookup(V339, Dex!F:K, 3, 0),"")</f>
        <v/>
      </c>
      <c r="R339" s="136">
        <f>ifna(VLookup(V339, Dex!F:K, 4, 0),"")</f>
        <v>265</v>
      </c>
      <c r="S339" s="136">
        <f>ifna(VLookup(V339, Dex!F:K, 5, 0),"")</f>
        <v>18</v>
      </c>
      <c r="T339" s="136" t="str">
        <f>ifna(VLookup(V339, Dex!F:K, 6, 0),"")</f>
        <v/>
      </c>
      <c r="U339" s="137" t="str">
        <f>ifna(VLookup(V339, Dex!F:L, 7, 0),"")</f>
        <v/>
      </c>
      <c r="V339" s="131" t="str">
        <f t="shared" si="1"/>
        <v>wurmple</v>
      </c>
    </row>
    <row r="340" ht="31.5" customHeight="1">
      <c r="A340" s="85">
        <v>339.0</v>
      </c>
      <c r="B340" s="85">
        <v>1.0</v>
      </c>
      <c r="C340" s="85">
        <v>13.0</v>
      </c>
      <c r="D340" s="85">
        <v>17.0</v>
      </c>
      <c r="E340" s="85">
        <v>3.0</v>
      </c>
      <c r="F340" s="85">
        <v>5.0</v>
      </c>
      <c r="G340" s="53" t="str">
        <f>ifna(VLookup(V340,Shiny!B:C, 2, 0),"")</f>
        <v/>
      </c>
      <c r="H340" s="138" t="s">
        <v>379</v>
      </c>
      <c r="I340" s="139">
        <v>266.0</v>
      </c>
      <c r="J340" s="140">
        <f>IFNA(VLOOKUP(V340,'Imported Index'!C:D,2,0),1)</f>
        <v>1</v>
      </c>
      <c r="K340" s="83"/>
      <c r="L340" s="83"/>
      <c r="M340" s="59" t="str">
        <f>ifna(IMAGE("https://pokejungle.net/sprites/typeico/"&amp;lower(VLookup(V340,Type!C:E, 2, 0)&amp;".png")),"")</f>
        <v/>
      </c>
      <c r="N340" s="59" t="str">
        <f>ifna(IMAGE("https://pokejungle.net/sprites/typeico/"&amp;lower(VLookup(V340,Type!C:E, 3, 0)&amp;".png")),"")</f>
        <v/>
      </c>
      <c r="O340" s="53"/>
      <c r="P340" s="53"/>
      <c r="Q340" s="59" t="str">
        <f>ifna(VLookup(V340, Dex!F:K, 3, 0),"")</f>
        <v/>
      </c>
      <c r="R340" s="59">
        <f>ifna(VLookup(V340, Dex!F:K, 4, 0),"")</f>
        <v>266</v>
      </c>
      <c r="S340" s="59">
        <f>ifna(VLookup(V340, Dex!F:K, 5, 0),"")</f>
        <v>19</v>
      </c>
      <c r="T340" s="59" t="str">
        <f>ifna(VLookup(V340, Dex!F:K, 6, 0),"")</f>
        <v/>
      </c>
      <c r="U340" s="63" t="str">
        <f>ifna(VLookup(V340, Dex!F:L, 7, 0),"")</f>
        <v/>
      </c>
      <c r="V340" s="53" t="str">
        <f t="shared" si="1"/>
        <v>silcoon</v>
      </c>
    </row>
    <row r="341" ht="31.5" customHeight="1">
      <c r="A341" s="130">
        <v>340.0</v>
      </c>
      <c r="B341" s="130">
        <v>1.0</v>
      </c>
      <c r="C341" s="130">
        <v>13.0</v>
      </c>
      <c r="D341" s="130">
        <v>18.0</v>
      </c>
      <c r="E341" s="130">
        <v>3.0</v>
      </c>
      <c r="F341" s="130">
        <v>6.0</v>
      </c>
      <c r="G341" s="131" t="str">
        <f>ifna(VLookup(V341,Shiny!B:C, 2, 0),"")</f>
        <v/>
      </c>
      <c r="H341" s="141" t="s">
        <v>380</v>
      </c>
      <c r="I341" s="142">
        <v>267.0</v>
      </c>
      <c r="J341" s="135">
        <f>IFNA(VLOOKUP(V341,'Imported Index'!C:D,2,0),1)</f>
        <v>1</v>
      </c>
      <c r="K341" s="132"/>
      <c r="L341" s="132"/>
      <c r="M341" s="136" t="str">
        <f>ifna(IMAGE("https://pokejungle.net/sprites/typeico/"&amp;lower(VLookup(V341,Type!C:E, 2, 0)&amp;".png")),"")</f>
        <v/>
      </c>
      <c r="N341" s="136" t="str">
        <f>ifna(IMAGE("https://pokejungle.net/sprites/typeico/"&amp;lower(VLookup(V341,Type!C:E, 3, 0)&amp;".png")),"")</f>
        <v/>
      </c>
      <c r="O341" s="131"/>
      <c r="P341" s="131"/>
      <c r="Q341" s="136" t="str">
        <f>ifna(VLookup(V341, Dex!F:K, 3, 0),"")</f>
        <v/>
      </c>
      <c r="R341" s="136">
        <f>ifna(VLookup(V341, Dex!F:K, 4, 0),"")</f>
        <v>267</v>
      </c>
      <c r="S341" s="136">
        <f>ifna(VLookup(V341, Dex!F:K, 5, 0),"")</f>
        <v>20</v>
      </c>
      <c r="T341" s="136" t="str">
        <f>ifna(VLookup(V341, Dex!F:K, 6, 0),"")</f>
        <v/>
      </c>
      <c r="U341" s="137" t="str">
        <f>ifna(VLookup(V341, Dex!F:L, 7, 0),"")</f>
        <v/>
      </c>
      <c r="V341" s="131" t="str">
        <f t="shared" si="1"/>
        <v>beautifly</v>
      </c>
    </row>
    <row r="342" ht="31.5" customHeight="1">
      <c r="A342" s="85">
        <v>341.0</v>
      </c>
      <c r="B342" s="85">
        <v>1.0</v>
      </c>
      <c r="C342" s="85">
        <v>13.0</v>
      </c>
      <c r="D342" s="85">
        <v>19.0</v>
      </c>
      <c r="E342" s="85">
        <v>4.0</v>
      </c>
      <c r="F342" s="85">
        <v>1.0</v>
      </c>
      <c r="G342" s="53" t="str">
        <f>ifna(VLookup(V342,Shiny!B:C, 2, 0),"")</f>
        <v/>
      </c>
      <c r="H342" s="138" t="s">
        <v>381</v>
      </c>
      <c r="I342" s="139">
        <v>268.0</v>
      </c>
      <c r="J342" s="140">
        <f>IFNA(VLOOKUP(V342,'Imported Index'!C:D,2,0),1)</f>
        <v>1</v>
      </c>
      <c r="K342" s="83"/>
      <c r="L342" s="83"/>
      <c r="M342" s="59" t="str">
        <f>ifna(IMAGE("https://pokejungle.net/sprites/typeico/"&amp;lower(VLookup(V342,Type!C:E, 2, 0)&amp;".png")),"")</f>
        <v/>
      </c>
      <c r="N342" s="59" t="str">
        <f>ifna(IMAGE("https://pokejungle.net/sprites/typeico/"&amp;lower(VLookup(V342,Type!C:E, 3, 0)&amp;".png")),"")</f>
        <v/>
      </c>
      <c r="O342" s="53"/>
      <c r="P342" s="53"/>
      <c r="Q342" s="59" t="str">
        <f>ifna(VLookup(V342, Dex!F:K, 3, 0),"")</f>
        <v/>
      </c>
      <c r="R342" s="59">
        <f>ifna(VLookup(V342, Dex!F:K, 4, 0),"")</f>
        <v>268</v>
      </c>
      <c r="S342" s="59">
        <f>ifna(VLookup(V342, Dex!F:K, 5, 0),"")</f>
        <v>21</v>
      </c>
      <c r="T342" s="59" t="str">
        <f>ifna(VLookup(V342, Dex!F:K, 6, 0),"")</f>
        <v/>
      </c>
      <c r="U342" s="63" t="str">
        <f>ifna(VLookup(V342, Dex!F:L, 7, 0),"")</f>
        <v/>
      </c>
      <c r="V342" s="53" t="str">
        <f t="shared" si="1"/>
        <v>cascoon</v>
      </c>
    </row>
    <row r="343" ht="31.5" customHeight="1">
      <c r="A343" s="130">
        <v>342.0</v>
      </c>
      <c r="B343" s="130">
        <v>1.0</v>
      </c>
      <c r="C343" s="130">
        <v>13.0</v>
      </c>
      <c r="D343" s="130">
        <v>20.0</v>
      </c>
      <c r="E343" s="130">
        <v>4.0</v>
      </c>
      <c r="F343" s="130">
        <v>2.0</v>
      </c>
      <c r="G343" s="131" t="str">
        <f>ifna(VLookup(V343,Shiny!B:C, 2, 0),"")</f>
        <v/>
      </c>
      <c r="H343" s="141" t="s">
        <v>382</v>
      </c>
      <c r="I343" s="142">
        <v>269.0</v>
      </c>
      <c r="J343" s="135">
        <f>IFNA(VLOOKUP(V343,'Imported Index'!C:D,2,0),1)</f>
        <v>1</v>
      </c>
      <c r="K343" s="132"/>
      <c r="L343" s="132"/>
      <c r="M343" s="136" t="str">
        <f>ifna(IMAGE("https://pokejungle.net/sprites/typeico/"&amp;lower(VLookup(V343,Type!C:E, 2, 0)&amp;".png")),"")</f>
        <v/>
      </c>
      <c r="N343" s="136" t="str">
        <f>ifna(IMAGE("https://pokejungle.net/sprites/typeico/"&amp;lower(VLookup(V343,Type!C:E, 3, 0)&amp;".png")),"")</f>
        <v/>
      </c>
      <c r="O343" s="131"/>
      <c r="P343" s="131"/>
      <c r="Q343" s="136" t="str">
        <f>ifna(VLookup(V343, Dex!F:K, 3, 0),"")</f>
        <v/>
      </c>
      <c r="R343" s="136">
        <f>ifna(VLookup(V343, Dex!F:K, 4, 0),"")</f>
        <v>269</v>
      </c>
      <c r="S343" s="136">
        <f>ifna(VLookup(V343, Dex!F:K, 5, 0),"")</f>
        <v>22</v>
      </c>
      <c r="T343" s="136" t="str">
        <f>ifna(VLookup(V343, Dex!F:K, 6, 0),"")</f>
        <v/>
      </c>
      <c r="U343" s="137" t="str">
        <f>ifna(VLookup(V343, Dex!F:L, 7, 0),"")</f>
        <v/>
      </c>
      <c r="V343" s="131" t="str">
        <f t="shared" si="1"/>
        <v>dustox</v>
      </c>
    </row>
    <row r="344" ht="31.5" customHeight="1">
      <c r="A344" s="85">
        <v>343.0</v>
      </c>
      <c r="B344" s="85">
        <v>1.0</v>
      </c>
      <c r="C344" s="85">
        <v>13.0</v>
      </c>
      <c r="D344" s="85">
        <v>21.0</v>
      </c>
      <c r="E344" s="85">
        <v>4.0</v>
      </c>
      <c r="F344" s="85">
        <v>3.0</v>
      </c>
      <c r="G344" s="53" t="str">
        <f>ifna(VLookup(V344,Shiny!B:C, 2, 0),"")</f>
        <v/>
      </c>
      <c r="H344" s="138" t="s">
        <v>383</v>
      </c>
      <c r="I344" s="139">
        <v>270.0</v>
      </c>
      <c r="J344" s="140">
        <f>IFNA(VLOOKUP(V344,'Imported Index'!C:D,2,0),1)</f>
        <v>1</v>
      </c>
      <c r="K344" s="83"/>
      <c r="L344" s="83"/>
      <c r="M344" s="59" t="str">
        <f>ifna(IMAGE("https://pokejungle.net/sprites/typeico/"&amp;lower(VLookup(V344,Type!C:E, 2, 0)&amp;".png")),"")</f>
        <v/>
      </c>
      <c r="N344" s="59" t="str">
        <f>ifna(IMAGE("https://pokejungle.net/sprites/typeico/"&amp;lower(VLookup(V344,Type!C:E, 3, 0)&amp;".png")),"")</f>
        <v/>
      </c>
      <c r="O344" s="53"/>
      <c r="P344" s="53"/>
      <c r="Q344" s="59">
        <f>ifna(VLookup(V344, Dex!F:K, 3, 0),"")</f>
        <v>36</v>
      </c>
      <c r="R344" s="59">
        <f>ifna(VLookup(V344, Dex!F:K, 4, 0),"")</f>
        <v>270</v>
      </c>
      <c r="S344" s="59" t="str">
        <f>ifna(VLookup(V344, Dex!F:K, 5, 0),"")</f>
        <v/>
      </c>
      <c r="T344" s="59" t="str">
        <f>ifna(VLookup(V344, Dex!F:K, 6, 0),"")</f>
        <v>K104</v>
      </c>
      <c r="U344" s="63" t="str">
        <f>ifna(VLookup(V344, Dex!F:L, 7, 0),"")</f>
        <v/>
      </c>
      <c r="V344" s="53" t="str">
        <f t="shared" si="1"/>
        <v>lotad</v>
      </c>
    </row>
    <row r="345" ht="31.5" customHeight="1">
      <c r="A345" s="130">
        <v>344.0</v>
      </c>
      <c r="B345" s="130">
        <v>1.0</v>
      </c>
      <c r="C345" s="130">
        <v>13.0</v>
      </c>
      <c r="D345" s="130">
        <v>22.0</v>
      </c>
      <c r="E345" s="130">
        <v>4.0</v>
      </c>
      <c r="F345" s="130">
        <v>4.0</v>
      </c>
      <c r="G345" s="131" t="str">
        <f>ifna(VLookup(V345,Shiny!B:C, 2, 0),"")</f>
        <v/>
      </c>
      <c r="H345" s="141" t="s">
        <v>384</v>
      </c>
      <c r="I345" s="142">
        <v>271.0</v>
      </c>
      <c r="J345" s="135">
        <f>IFNA(VLOOKUP(V345,'Imported Index'!C:D,2,0),1)</f>
        <v>1</v>
      </c>
      <c r="K345" s="132"/>
      <c r="L345" s="132"/>
      <c r="M345" s="136" t="str">
        <f>ifna(IMAGE("https://pokejungle.net/sprites/typeico/"&amp;lower(VLookup(V345,Type!C:E, 2, 0)&amp;".png")),"")</f>
        <v/>
      </c>
      <c r="N345" s="136" t="str">
        <f>ifna(IMAGE("https://pokejungle.net/sprites/typeico/"&amp;lower(VLookup(V345,Type!C:E, 3, 0)&amp;".png")),"")</f>
        <v/>
      </c>
      <c r="O345" s="131"/>
      <c r="P345" s="131"/>
      <c r="Q345" s="136">
        <f>ifna(VLookup(V345, Dex!F:K, 3, 0),"")</f>
        <v>37</v>
      </c>
      <c r="R345" s="136">
        <f>ifna(VLookup(V345, Dex!F:K, 4, 0),"")</f>
        <v>271</v>
      </c>
      <c r="S345" s="136" t="str">
        <f>ifna(VLookup(V345, Dex!F:K, 5, 0),"")</f>
        <v/>
      </c>
      <c r="T345" s="136" t="str">
        <f>ifna(VLookup(V345, Dex!F:K, 6, 0),"")</f>
        <v>K105</v>
      </c>
      <c r="U345" s="137" t="str">
        <f>ifna(VLookup(V345, Dex!F:L, 7, 0),"")</f>
        <v/>
      </c>
      <c r="V345" s="131" t="str">
        <f t="shared" si="1"/>
        <v>lombre</v>
      </c>
    </row>
    <row r="346" ht="31.5" customHeight="1">
      <c r="A346" s="85">
        <v>345.0</v>
      </c>
      <c r="B346" s="85">
        <v>1.0</v>
      </c>
      <c r="C346" s="85">
        <v>13.0</v>
      </c>
      <c r="D346" s="85">
        <v>23.0</v>
      </c>
      <c r="E346" s="85">
        <v>4.0</v>
      </c>
      <c r="F346" s="85">
        <v>5.0</v>
      </c>
      <c r="G346" s="53" t="str">
        <f>ifna(VLookup(V346,Shiny!B:C, 2, 0),"")</f>
        <v/>
      </c>
      <c r="H346" s="138" t="s">
        <v>385</v>
      </c>
      <c r="I346" s="139">
        <v>272.0</v>
      </c>
      <c r="J346" s="140">
        <f>IFNA(VLOOKUP(V346,'Imported Index'!C:D,2,0),1)</f>
        <v>1</v>
      </c>
      <c r="K346" s="83"/>
      <c r="L346" s="83"/>
      <c r="M346" s="59" t="str">
        <f>ifna(IMAGE("https://pokejungle.net/sprites/typeico/"&amp;lower(VLookup(V346,Type!C:E, 2, 0)&amp;".png")),"")</f>
        <v/>
      </c>
      <c r="N346" s="59" t="str">
        <f>ifna(IMAGE("https://pokejungle.net/sprites/typeico/"&amp;lower(VLookup(V346,Type!C:E, 3, 0)&amp;".png")),"")</f>
        <v/>
      </c>
      <c r="O346" s="53"/>
      <c r="P346" s="53"/>
      <c r="Q346" s="59">
        <f>ifna(VLookup(V346, Dex!F:K, 3, 0),"")</f>
        <v>38</v>
      </c>
      <c r="R346" s="59">
        <f>ifna(VLookup(V346, Dex!F:K, 4, 0),"")</f>
        <v>272</v>
      </c>
      <c r="S346" s="59" t="str">
        <f>ifna(VLookup(V346, Dex!F:K, 5, 0),"")</f>
        <v/>
      </c>
      <c r="T346" s="59" t="str">
        <f>ifna(VLookup(V346, Dex!F:K, 6, 0),"")</f>
        <v>K106</v>
      </c>
      <c r="U346" s="63" t="str">
        <f>ifna(VLookup(V346, Dex!F:L, 7, 0),"")</f>
        <v/>
      </c>
      <c r="V346" s="53" t="str">
        <f t="shared" si="1"/>
        <v>ludicolo</v>
      </c>
    </row>
    <row r="347" ht="31.5" customHeight="1">
      <c r="A347" s="130">
        <v>346.0</v>
      </c>
      <c r="B347" s="130">
        <v>1.0</v>
      </c>
      <c r="C347" s="130">
        <v>13.0</v>
      </c>
      <c r="D347" s="130">
        <v>24.0</v>
      </c>
      <c r="E347" s="130">
        <v>4.0</v>
      </c>
      <c r="F347" s="130">
        <v>6.0</v>
      </c>
      <c r="G347" s="131" t="str">
        <f>ifna(VLookup(V347,Shiny!B:C, 2, 0),"")</f>
        <v/>
      </c>
      <c r="H347" s="141" t="s">
        <v>386</v>
      </c>
      <c r="I347" s="142">
        <v>273.0</v>
      </c>
      <c r="J347" s="135">
        <f>IFNA(VLOOKUP(V347,'Imported Index'!C:D,2,0),1)</f>
        <v>1</v>
      </c>
      <c r="K347" s="132"/>
      <c r="L347" s="132"/>
      <c r="M347" s="136" t="str">
        <f>ifna(IMAGE("https://pokejungle.net/sprites/typeico/"&amp;lower(VLookup(V347,Type!C:E, 2, 0)&amp;".png")),"")</f>
        <v/>
      </c>
      <c r="N347" s="136" t="str">
        <f>ifna(IMAGE("https://pokejungle.net/sprites/typeico/"&amp;lower(VLookup(V347,Type!C:E, 3, 0)&amp;".png")),"")</f>
        <v/>
      </c>
      <c r="O347" s="131"/>
      <c r="P347" s="131"/>
      <c r="Q347" s="136">
        <f>ifna(VLookup(V347, Dex!F:K, 3, 0),"")</f>
        <v>39</v>
      </c>
      <c r="R347" s="136">
        <f>ifna(VLookup(V347, Dex!F:K, 4, 0),"")</f>
        <v>273</v>
      </c>
      <c r="S347" s="136" t="str">
        <f>ifna(VLookup(V347, Dex!F:K, 5, 0),"")</f>
        <v/>
      </c>
      <c r="T347" s="136" t="str">
        <f>ifna(VLookup(V347, Dex!F:K, 6, 0),"")</f>
        <v>K054</v>
      </c>
      <c r="U347" s="137" t="str">
        <f>ifna(VLookup(V347, Dex!F:L, 7, 0),"")</f>
        <v/>
      </c>
      <c r="V347" s="131" t="str">
        <f t="shared" si="1"/>
        <v>seedot</v>
      </c>
    </row>
    <row r="348" ht="31.5" customHeight="1">
      <c r="A348" s="85">
        <v>347.0</v>
      </c>
      <c r="B348" s="85">
        <v>1.0</v>
      </c>
      <c r="C348" s="85">
        <v>13.0</v>
      </c>
      <c r="D348" s="85">
        <v>25.0</v>
      </c>
      <c r="E348" s="85">
        <v>5.0</v>
      </c>
      <c r="F348" s="85">
        <v>1.0</v>
      </c>
      <c r="G348" s="53" t="str">
        <f>ifna(VLookup(V348,Shiny!B:C, 2, 0),"")</f>
        <v/>
      </c>
      <c r="H348" s="138" t="s">
        <v>387</v>
      </c>
      <c r="I348" s="139">
        <v>274.0</v>
      </c>
      <c r="J348" s="140">
        <f>IFNA(VLOOKUP(V348,'Imported Index'!C:D,2,0),1)</f>
        <v>1</v>
      </c>
      <c r="K348" s="83"/>
      <c r="L348" s="83"/>
      <c r="M348" s="59" t="str">
        <f>ifna(IMAGE("https://pokejungle.net/sprites/typeico/"&amp;lower(VLookup(V348,Type!C:E, 2, 0)&amp;".png")),"")</f>
        <v/>
      </c>
      <c r="N348" s="59" t="str">
        <f>ifna(IMAGE("https://pokejungle.net/sprites/typeico/"&amp;lower(VLookup(V348,Type!C:E, 3, 0)&amp;".png")),"")</f>
        <v/>
      </c>
      <c r="O348" s="53"/>
      <c r="P348" s="53"/>
      <c r="Q348" s="59">
        <f>ifna(VLookup(V348, Dex!F:K, 3, 0),"")</f>
        <v>40</v>
      </c>
      <c r="R348" s="59">
        <f>ifna(VLookup(V348, Dex!F:K, 4, 0),"")</f>
        <v>274</v>
      </c>
      <c r="S348" s="59" t="str">
        <f>ifna(VLookup(V348, Dex!F:K, 5, 0),"")</f>
        <v/>
      </c>
      <c r="T348" s="59" t="str">
        <f>ifna(VLookup(V348, Dex!F:K, 6, 0),"")</f>
        <v>K055</v>
      </c>
      <c r="U348" s="63" t="str">
        <f>ifna(VLookup(V348, Dex!F:L, 7, 0),"")</f>
        <v/>
      </c>
      <c r="V348" s="53" t="str">
        <f t="shared" si="1"/>
        <v>nuzleaf</v>
      </c>
    </row>
    <row r="349" ht="31.5" customHeight="1">
      <c r="A349" s="130">
        <v>348.0</v>
      </c>
      <c r="B349" s="130">
        <v>1.0</v>
      </c>
      <c r="C349" s="130">
        <v>13.0</v>
      </c>
      <c r="D349" s="130">
        <v>26.0</v>
      </c>
      <c r="E349" s="130">
        <v>5.0</v>
      </c>
      <c r="F349" s="130">
        <v>2.0</v>
      </c>
      <c r="G349" s="131" t="str">
        <f>ifna(VLookup(V349,Shiny!B:C, 2, 0),"")</f>
        <v/>
      </c>
      <c r="H349" s="141" t="s">
        <v>388</v>
      </c>
      <c r="I349" s="142">
        <v>275.0</v>
      </c>
      <c r="J349" s="135">
        <f>IFNA(VLOOKUP(V349,'Imported Index'!C:D,2,0),1)</f>
        <v>1</v>
      </c>
      <c r="K349" s="132"/>
      <c r="L349" s="132"/>
      <c r="M349" s="136" t="str">
        <f>ifna(IMAGE("https://pokejungle.net/sprites/typeico/"&amp;lower(VLookup(V349,Type!C:E, 2, 0)&amp;".png")),"")</f>
        <v/>
      </c>
      <c r="N349" s="136" t="str">
        <f>ifna(IMAGE("https://pokejungle.net/sprites/typeico/"&amp;lower(VLookup(V349,Type!C:E, 3, 0)&amp;".png")),"")</f>
        <v/>
      </c>
      <c r="O349" s="131"/>
      <c r="P349" s="131"/>
      <c r="Q349" s="136">
        <f>ifna(VLookup(V349, Dex!F:K, 3, 0),"")</f>
        <v>41</v>
      </c>
      <c r="R349" s="136">
        <f>ifna(VLookup(V349, Dex!F:K, 4, 0),"")</f>
        <v>275</v>
      </c>
      <c r="S349" s="136" t="str">
        <f>ifna(VLookup(V349, Dex!F:K, 5, 0),"")</f>
        <v/>
      </c>
      <c r="T349" s="136" t="str">
        <f>ifna(VLookup(V349, Dex!F:K, 6, 0),"")</f>
        <v>K056</v>
      </c>
      <c r="U349" s="137" t="str">
        <f>ifna(VLookup(V349, Dex!F:L, 7, 0),"")</f>
        <v/>
      </c>
      <c r="V349" s="131" t="str">
        <f t="shared" si="1"/>
        <v>shiftry</v>
      </c>
    </row>
    <row r="350" ht="31.5" customHeight="1">
      <c r="A350" s="85">
        <v>349.0</v>
      </c>
      <c r="B350" s="85">
        <v>1.0</v>
      </c>
      <c r="C350" s="85">
        <v>13.0</v>
      </c>
      <c r="D350" s="85">
        <v>27.0</v>
      </c>
      <c r="E350" s="85">
        <v>5.0</v>
      </c>
      <c r="F350" s="85">
        <v>3.0</v>
      </c>
      <c r="G350" s="53" t="str">
        <f>ifna(VLookup(V350,Shiny!B:C, 2, 0),"")</f>
        <v/>
      </c>
      <c r="H350" s="138" t="s">
        <v>389</v>
      </c>
      <c r="I350" s="139">
        <v>276.0</v>
      </c>
      <c r="J350" s="140">
        <f>IFNA(VLOOKUP(V350,'Imported Index'!C:D,2,0),1)</f>
        <v>1</v>
      </c>
      <c r="K350" s="83"/>
      <c r="L350" s="83"/>
      <c r="M350" s="59" t="str">
        <f>ifna(IMAGE("https://pokejungle.net/sprites/typeico/"&amp;lower(VLookup(V350,Type!C:E, 2, 0)&amp;".png")),"")</f>
        <v/>
      </c>
      <c r="N350" s="59" t="str">
        <f>ifna(IMAGE("https://pokejungle.net/sprites/typeico/"&amp;lower(VLookup(V350,Type!C:E, 3, 0)&amp;".png")),"")</f>
        <v/>
      </c>
      <c r="O350" s="53"/>
      <c r="P350" s="53"/>
      <c r="Q350" s="59" t="str">
        <f>ifna(VLookup(V350, Dex!F:K, 3, 0),"")</f>
        <v/>
      </c>
      <c r="R350" s="59">
        <f>ifna(VLookup(V350, Dex!F:K, 4, 0),"")</f>
        <v>276</v>
      </c>
      <c r="S350" s="59" t="str">
        <f>ifna(VLookup(V350, Dex!F:K, 5, 0),"")</f>
        <v/>
      </c>
      <c r="T350" s="59" t="str">
        <f>ifna(VLookup(V350, Dex!F:K, 6, 0),"")</f>
        <v/>
      </c>
      <c r="U350" s="63" t="str">
        <f>ifna(VLookup(V350, Dex!F:L, 7, 0),"")</f>
        <v/>
      </c>
      <c r="V350" s="53" t="str">
        <f t="shared" si="1"/>
        <v>taillow</v>
      </c>
    </row>
    <row r="351" ht="31.5" customHeight="1">
      <c r="A351" s="130">
        <v>350.0</v>
      </c>
      <c r="B351" s="130">
        <v>1.0</v>
      </c>
      <c r="C351" s="130">
        <v>13.0</v>
      </c>
      <c r="D351" s="130">
        <v>28.0</v>
      </c>
      <c r="E351" s="130">
        <v>5.0</v>
      </c>
      <c r="F351" s="130">
        <v>4.0</v>
      </c>
      <c r="G351" s="131" t="str">
        <f>ifna(VLookup(V351,Shiny!B:C, 2, 0),"")</f>
        <v/>
      </c>
      <c r="H351" s="141" t="s">
        <v>390</v>
      </c>
      <c r="I351" s="142">
        <v>277.0</v>
      </c>
      <c r="J351" s="135">
        <f>IFNA(VLOOKUP(V351,'Imported Index'!C:D,2,0),1)</f>
        <v>1</v>
      </c>
      <c r="K351" s="132"/>
      <c r="L351" s="132"/>
      <c r="M351" s="136" t="str">
        <f>ifna(IMAGE("https://pokejungle.net/sprites/typeico/"&amp;lower(VLookup(V351,Type!C:E, 2, 0)&amp;".png")),"")</f>
        <v/>
      </c>
      <c r="N351" s="136" t="str">
        <f>ifna(IMAGE("https://pokejungle.net/sprites/typeico/"&amp;lower(VLookup(V351,Type!C:E, 3, 0)&amp;".png")),"")</f>
        <v/>
      </c>
      <c r="O351" s="131"/>
      <c r="P351" s="131"/>
      <c r="Q351" s="136" t="str">
        <f>ifna(VLookup(V351, Dex!F:K, 3, 0),"")</f>
        <v/>
      </c>
      <c r="R351" s="136">
        <f>ifna(VLookup(V351, Dex!F:K, 4, 0),"")</f>
        <v>277</v>
      </c>
      <c r="S351" s="136" t="str">
        <f>ifna(VLookup(V351, Dex!F:K, 5, 0),"")</f>
        <v/>
      </c>
      <c r="T351" s="136" t="str">
        <f>ifna(VLookup(V351, Dex!F:K, 6, 0),"")</f>
        <v/>
      </c>
      <c r="U351" s="137" t="str">
        <f>ifna(VLookup(V351, Dex!F:L, 7, 0),"")</f>
        <v/>
      </c>
      <c r="V351" s="131" t="str">
        <f t="shared" si="1"/>
        <v>swellow</v>
      </c>
    </row>
    <row r="352" ht="31.5" customHeight="1">
      <c r="A352" s="85">
        <v>351.0</v>
      </c>
      <c r="B352" s="85">
        <v>1.0</v>
      </c>
      <c r="C352" s="85">
        <v>13.0</v>
      </c>
      <c r="D352" s="85">
        <v>29.0</v>
      </c>
      <c r="E352" s="85">
        <v>5.0</v>
      </c>
      <c r="F352" s="85">
        <v>5.0</v>
      </c>
      <c r="G352" s="53" t="str">
        <f>ifna(VLookup(V352,Shiny!B:C, 2, 0),"")</f>
        <v/>
      </c>
      <c r="H352" s="138" t="s">
        <v>391</v>
      </c>
      <c r="I352" s="139">
        <v>278.0</v>
      </c>
      <c r="J352" s="140">
        <f>IFNA(VLOOKUP(V352,'Imported Index'!C:D,2,0),1)</f>
        <v>1</v>
      </c>
      <c r="K352" s="140"/>
      <c r="L352" s="83"/>
      <c r="M352" s="59" t="str">
        <f>ifna(IMAGE("https://pokejungle.net/sprites/typeico/"&amp;lower(VLookup(V352,Type!C:E, 2, 0)&amp;".png")),"")</f>
        <v/>
      </c>
      <c r="N352" s="59" t="str">
        <f>ifna(IMAGE("https://pokejungle.net/sprites/typeico/"&amp;lower(VLookup(V352,Type!C:E, 3, 0)&amp;".png")),"")</f>
        <v/>
      </c>
      <c r="O352" s="53"/>
      <c r="P352" s="53"/>
      <c r="Q352" s="59">
        <f>ifna(VLookup(V352, Dex!F:K, 3, 0),"")</f>
        <v>62</v>
      </c>
      <c r="R352" s="59">
        <f>ifna(VLookup(V352, Dex!F:K, 4, 0),"")</f>
        <v>278</v>
      </c>
      <c r="S352" s="59" t="str">
        <f>ifna(VLookup(V352, Dex!F:K, 5, 0),"")</f>
        <v/>
      </c>
      <c r="T352" s="59" t="str">
        <f>ifna(VLookup(V352, Dex!F:K, 6, 0),"")</f>
        <v>P132</v>
      </c>
      <c r="U352" s="63" t="str">
        <f>ifna(VLookup(V352, Dex!F:L, 7, 0),"")</f>
        <v/>
      </c>
      <c r="V352" s="53" t="str">
        <f t="shared" si="1"/>
        <v>wingull</v>
      </c>
    </row>
    <row r="353" ht="31.5" customHeight="1">
      <c r="A353" s="130">
        <v>352.0</v>
      </c>
      <c r="B353" s="130">
        <v>1.0</v>
      </c>
      <c r="C353" s="130">
        <v>13.0</v>
      </c>
      <c r="D353" s="130">
        <v>30.0</v>
      </c>
      <c r="E353" s="130">
        <v>5.0</v>
      </c>
      <c r="F353" s="130">
        <v>6.0</v>
      </c>
      <c r="G353" s="131" t="str">
        <f>ifna(VLookup(V353,Shiny!B:C, 2, 0),"")</f>
        <v/>
      </c>
      <c r="H353" s="141" t="s">
        <v>392</v>
      </c>
      <c r="I353" s="142">
        <v>279.0</v>
      </c>
      <c r="J353" s="135">
        <f>IFNA(VLOOKUP(V353,'Imported Index'!C:D,2,0),1)</f>
        <v>1</v>
      </c>
      <c r="K353" s="135"/>
      <c r="L353" s="132"/>
      <c r="M353" s="136" t="str">
        <f>ifna(IMAGE("https://pokejungle.net/sprites/typeico/"&amp;lower(VLookup(V353,Type!C:E, 2, 0)&amp;".png")),"")</f>
        <v/>
      </c>
      <c r="N353" s="136" t="str">
        <f>ifna(IMAGE("https://pokejungle.net/sprites/typeico/"&amp;lower(VLookup(V353,Type!C:E, 3, 0)&amp;".png")),"")</f>
        <v/>
      </c>
      <c r="O353" s="131"/>
      <c r="P353" s="131"/>
      <c r="Q353" s="136">
        <f>ifna(VLookup(V353, Dex!F:K, 3, 0),"")</f>
        <v>63</v>
      </c>
      <c r="R353" s="136">
        <f>ifna(VLookup(V353, Dex!F:K, 4, 0),"")</f>
        <v>279</v>
      </c>
      <c r="S353" s="136" t="str">
        <f>ifna(VLookup(V353, Dex!F:K, 5, 0),"")</f>
        <v/>
      </c>
      <c r="T353" s="136" t="str">
        <f>ifna(VLookup(V353, Dex!F:K, 6, 0),"")</f>
        <v>P133</v>
      </c>
      <c r="U353" s="137" t="str">
        <f>ifna(VLookup(V353, Dex!F:L, 7, 0),"")</f>
        <v/>
      </c>
      <c r="V353" s="131" t="str">
        <f t="shared" si="1"/>
        <v>pelipper</v>
      </c>
    </row>
    <row r="354" ht="31.5" customHeight="1">
      <c r="A354" s="85">
        <v>353.0</v>
      </c>
      <c r="B354" s="85">
        <v>1.0</v>
      </c>
      <c r="C354" s="85">
        <v>14.0</v>
      </c>
      <c r="D354" s="85">
        <v>1.0</v>
      </c>
      <c r="E354" s="85">
        <v>1.0</v>
      </c>
      <c r="F354" s="85">
        <v>1.0</v>
      </c>
      <c r="G354" s="53" t="str">
        <f>ifna(VLookup(V354,Shiny!B:C, 2, 0),"")</f>
        <v/>
      </c>
      <c r="H354" s="138" t="s">
        <v>393</v>
      </c>
      <c r="I354" s="139">
        <v>280.0</v>
      </c>
      <c r="J354" s="140">
        <f>IFNA(VLOOKUP(V354,'Imported Index'!C:D,2,0),1)</f>
        <v>1</v>
      </c>
      <c r="K354" s="140"/>
      <c r="L354" s="83"/>
      <c r="M354" s="59" t="str">
        <f>ifna(IMAGE("https://pokejungle.net/sprites/typeico/"&amp;lower(VLookup(V354,Type!C:E, 2, 0)&amp;".png")),"")</f>
        <v/>
      </c>
      <c r="N354" s="59" t="str">
        <f>ifna(IMAGE("https://pokejungle.net/sprites/typeico/"&amp;lower(VLookup(V354,Type!C:E, 3, 0)&amp;".png")),"")</f>
        <v/>
      </c>
      <c r="O354" s="53"/>
      <c r="P354" s="53"/>
      <c r="Q354" s="59">
        <f>ifna(VLookup(V354, Dex!F:K, 3, 0),"")</f>
        <v>120</v>
      </c>
      <c r="R354" s="59">
        <f>ifna(VLookup(V354, Dex!F:K, 4, 0),"")</f>
        <v>280</v>
      </c>
      <c r="S354" s="59">
        <f>ifna(VLookup(V354, Dex!F:K, 5, 0),"")</f>
        <v>101</v>
      </c>
      <c r="T354" s="59" t="str">
        <f>ifna(VLookup(V354, Dex!F:K, 6, 0),"")</f>
        <v>P062</v>
      </c>
      <c r="U354" s="63">
        <f>ifna(VLookup(V354, Dex!F:L, 7, 0),"")</f>
        <v>87</v>
      </c>
      <c r="V354" s="53" t="str">
        <f t="shared" si="1"/>
        <v>ralts</v>
      </c>
    </row>
    <row r="355" ht="31.5" customHeight="1">
      <c r="A355" s="130">
        <v>354.0</v>
      </c>
      <c r="B355" s="130">
        <v>1.0</v>
      </c>
      <c r="C355" s="130">
        <v>14.0</v>
      </c>
      <c r="D355" s="130">
        <v>2.0</v>
      </c>
      <c r="E355" s="130">
        <v>1.0</v>
      </c>
      <c r="F355" s="130">
        <v>2.0</v>
      </c>
      <c r="G355" s="131" t="str">
        <f>ifna(VLookup(V355,Shiny!B:C, 2, 0),"")</f>
        <v/>
      </c>
      <c r="H355" s="141" t="s">
        <v>394</v>
      </c>
      <c r="I355" s="142">
        <v>281.0</v>
      </c>
      <c r="J355" s="135">
        <f>IFNA(VLOOKUP(V355,'Imported Index'!C:D,2,0),1)</f>
        <v>1</v>
      </c>
      <c r="K355" s="135"/>
      <c r="L355" s="132"/>
      <c r="M355" s="136" t="str">
        <f>ifna(IMAGE("https://pokejungle.net/sprites/typeico/"&amp;lower(VLookup(V355,Type!C:E, 2, 0)&amp;".png")),"")</f>
        <v/>
      </c>
      <c r="N355" s="136" t="str">
        <f>ifna(IMAGE("https://pokejungle.net/sprites/typeico/"&amp;lower(VLookup(V355,Type!C:E, 3, 0)&amp;".png")),"")</f>
        <v/>
      </c>
      <c r="O355" s="131"/>
      <c r="P355" s="131"/>
      <c r="Q355" s="136">
        <f>ifna(VLookup(V355, Dex!F:K, 3, 0),"")</f>
        <v>121</v>
      </c>
      <c r="R355" s="136">
        <f>ifna(VLookup(V355, Dex!F:K, 4, 0),"")</f>
        <v>281</v>
      </c>
      <c r="S355" s="136">
        <f>ifna(VLookup(V355, Dex!F:K, 5, 0),"")</f>
        <v>102</v>
      </c>
      <c r="T355" s="136" t="str">
        <f>ifna(VLookup(V355, Dex!F:K, 6, 0),"")</f>
        <v>P063</v>
      </c>
      <c r="U355" s="137">
        <f>ifna(VLookup(V355, Dex!F:L, 7, 0),"")</f>
        <v>88</v>
      </c>
      <c r="V355" s="131" t="str">
        <f t="shared" si="1"/>
        <v>kirlia</v>
      </c>
    </row>
    <row r="356" ht="31.5" customHeight="1">
      <c r="A356" s="85">
        <v>355.0</v>
      </c>
      <c r="B356" s="85">
        <v>1.0</v>
      </c>
      <c r="C356" s="85">
        <v>14.0</v>
      </c>
      <c r="D356" s="85">
        <v>3.0</v>
      </c>
      <c r="E356" s="85">
        <v>1.0</v>
      </c>
      <c r="F356" s="85">
        <v>3.0</v>
      </c>
      <c r="G356" s="53" t="str">
        <f>ifna(VLookup(V356,Shiny!B:C, 2, 0),"")</f>
        <v/>
      </c>
      <c r="H356" s="138" t="s">
        <v>395</v>
      </c>
      <c r="I356" s="139">
        <v>282.0</v>
      </c>
      <c r="J356" s="140">
        <f>IFNA(VLOOKUP(V356,'Imported Index'!C:D,2,0),1)</f>
        <v>1</v>
      </c>
      <c r="K356" s="140"/>
      <c r="L356" s="83"/>
      <c r="M356" s="59" t="str">
        <f>ifna(IMAGE("https://pokejungle.net/sprites/typeico/"&amp;lower(VLookup(V356,Type!C:E, 2, 0)&amp;".png")),"")</f>
        <v/>
      </c>
      <c r="N356" s="59" t="str">
        <f>ifna(IMAGE("https://pokejungle.net/sprites/typeico/"&amp;lower(VLookup(V356,Type!C:E, 3, 0)&amp;".png")),"")</f>
        <v/>
      </c>
      <c r="O356" s="53"/>
      <c r="P356" s="53"/>
      <c r="Q356" s="59">
        <f>ifna(VLookup(V356, Dex!F:K, 3, 0),"")</f>
        <v>122</v>
      </c>
      <c r="R356" s="59">
        <f>ifna(VLookup(V356, Dex!F:K, 4, 0),"")</f>
        <v>282</v>
      </c>
      <c r="S356" s="59">
        <f>ifna(VLookup(V356, Dex!F:K, 5, 0),"")</f>
        <v>103</v>
      </c>
      <c r="T356" s="59" t="str">
        <f>ifna(VLookup(V356, Dex!F:K, 6, 0),"")</f>
        <v>P064</v>
      </c>
      <c r="U356" s="63">
        <f>ifna(VLookup(V356, Dex!F:L, 7, 0),"")</f>
        <v>89</v>
      </c>
      <c r="V356" s="53" t="str">
        <f t="shared" si="1"/>
        <v>gardevoir</v>
      </c>
    </row>
    <row r="357" ht="31.5" customHeight="1">
      <c r="A357" s="130">
        <v>356.0</v>
      </c>
      <c r="B357" s="130">
        <v>1.0</v>
      </c>
      <c r="C357" s="130">
        <v>14.0</v>
      </c>
      <c r="D357" s="130">
        <v>4.0</v>
      </c>
      <c r="E357" s="130">
        <v>1.0</v>
      </c>
      <c r="F357" s="130">
        <v>4.0</v>
      </c>
      <c r="G357" s="131" t="str">
        <f>ifna(VLookup(V357,Shiny!B:C, 2, 0),"")</f>
        <v/>
      </c>
      <c r="H357" s="141" t="s">
        <v>396</v>
      </c>
      <c r="I357" s="142">
        <v>283.0</v>
      </c>
      <c r="J357" s="135">
        <f>IFNA(VLOOKUP(V357,'Imported Index'!C:D,2,0),1)</f>
        <v>1</v>
      </c>
      <c r="K357" s="135"/>
      <c r="L357" s="132"/>
      <c r="M357" s="136" t="str">
        <f>ifna(IMAGE("https://pokejungle.net/sprites/typeico/"&amp;lower(VLookup(V357,Type!C:E, 2, 0)&amp;".png")),"")</f>
        <v/>
      </c>
      <c r="N357" s="136" t="str">
        <f>ifna(IMAGE("https://pokejungle.net/sprites/typeico/"&amp;lower(VLookup(V357,Type!C:E, 3, 0)&amp;".png")),"")</f>
        <v/>
      </c>
      <c r="O357" s="131"/>
      <c r="P357" s="131"/>
      <c r="Q357" s="136" t="str">
        <f>ifna(VLookup(V357, Dex!F:K, 3, 0),"")</f>
        <v/>
      </c>
      <c r="R357" s="136">
        <f>ifna(VLookup(V357, Dex!F:K, 4, 0),"")</f>
        <v>283</v>
      </c>
      <c r="S357" s="136" t="str">
        <f>ifna(VLookup(V357, Dex!F:K, 5, 0),"")</f>
        <v/>
      </c>
      <c r="T357" s="136" t="str">
        <f>ifna(VLookup(V357, Dex!F:K, 6, 0),"")</f>
        <v>P049</v>
      </c>
      <c r="U357" s="137" t="str">
        <f>ifna(VLookup(V357, Dex!F:L, 7, 0),"")</f>
        <v/>
      </c>
      <c r="V357" s="131" t="str">
        <f t="shared" si="1"/>
        <v>surskit</v>
      </c>
    </row>
    <row r="358" ht="31.5" customHeight="1">
      <c r="A358" s="85">
        <v>357.0</v>
      </c>
      <c r="B358" s="85">
        <v>1.0</v>
      </c>
      <c r="C358" s="85">
        <v>14.0</v>
      </c>
      <c r="D358" s="85">
        <v>5.0</v>
      </c>
      <c r="E358" s="85">
        <v>1.0</v>
      </c>
      <c r="F358" s="85">
        <v>5.0</v>
      </c>
      <c r="G358" s="53" t="str">
        <f>ifna(VLookup(V358,Shiny!B:C, 2, 0),"")</f>
        <v/>
      </c>
      <c r="H358" s="138" t="s">
        <v>397</v>
      </c>
      <c r="I358" s="139">
        <v>284.0</v>
      </c>
      <c r="J358" s="140">
        <f>IFNA(VLOOKUP(V358,'Imported Index'!C:D,2,0),1)</f>
        <v>1</v>
      </c>
      <c r="K358" s="140"/>
      <c r="L358" s="83"/>
      <c r="M358" s="59" t="str">
        <f>ifna(IMAGE("https://pokejungle.net/sprites/typeico/"&amp;lower(VLookup(V358,Type!C:E, 2, 0)&amp;".png")),"")</f>
        <v/>
      </c>
      <c r="N358" s="59" t="str">
        <f>ifna(IMAGE("https://pokejungle.net/sprites/typeico/"&amp;lower(VLookup(V358,Type!C:E, 3, 0)&amp;".png")),"")</f>
        <v/>
      </c>
      <c r="O358" s="53"/>
      <c r="P358" s="53"/>
      <c r="Q358" s="59" t="str">
        <f>ifna(VLookup(V358, Dex!F:K, 3, 0),"")</f>
        <v/>
      </c>
      <c r="R358" s="59">
        <f>ifna(VLookup(V358, Dex!F:K, 4, 0),"")</f>
        <v>284</v>
      </c>
      <c r="S358" s="59" t="str">
        <f>ifna(VLookup(V358, Dex!F:K, 5, 0),"")</f>
        <v/>
      </c>
      <c r="T358" s="59" t="str">
        <f>ifna(VLookup(V358, Dex!F:K, 6, 0),"")</f>
        <v>P050</v>
      </c>
      <c r="U358" s="63" t="str">
        <f>ifna(VLookup(V358, Dex!F:L, 7, 0),"")</f>
        <v/>
      </c>
      <c r="V358" s="53" t="str">
        <f t="shared" si="1"/>
        <v>masquerain</v>
      </c>
    </row>
    <row r="359" ht="31.5" customHeight="1">
      <c r="A359" s="130">
        <v>358.0</v>
      </c>
      <c r="B359" s="130">
        <v>1.0</v>
      </c>
      <c r="C359" s="130">
        <v>14.0</v>
      </c>
      <c r="D359" s="130">
        <v>6.0</v>
      </c>
      <c r="E359" s="130">
        <v>1.0</v>
      </c>
      <c r="F359" s="130">
        <v>6.0</v>
      </c>
      <c r="G359" s="131" t="str">
        <f>ifna(VLookup(V359,Shiny!B:C, 2, 0),"")</f>
        <v/>
      </c>
      <c r="H359" s="141" t="s">
        <v>398</v>
      </c>
      <c r="I359" s="142">
        <v>285.0</v>
      </c>
      <c r="J359" s="135">
        <f>IFNA(VLOOKUP(V359,'Imported Index'!C:D,2,0),1)</f>
        <v>1</v>
      </c>
      <c r="K359" s="135"/>
      <c r="L359" s="132"/>
      <c r="M359" s="136" t="str">
        <f>ifna(IMAGE("https://pokejungle.net/sprites/typeico/"&amp;lower(VLookup(V359,Type!C:E, 2, 0)&amp;".png")),"")</f>
        <v/>
      </c>
      <c r="N359" s="136" t="str">
        <f>ifna(IMAGE("https://pokejungle.net/sprites/typeico/"&amp;lower(VLookup(V359,Type!C:E, 3, 0)&amp;".png")),"")</f>
        <v/>
      </c>
      <c r="O359" s="131"/>
      <c r="P359" s="131"/>
      <c r="Q359" s="136" t="str">
        <f>ifna(VLookup(V359, Dex!F:K, 3, 0),"")</f>
        <v/>
      </c>
      <c r="R359" s="136">
        <f>ifna(VLookup(V359, Dex!F:K, 4, 0),"")</f>
        <v>285</v>
      </c>
      <c r="S359" s="136" t="str">
        <f>ifna(VLookup(V359, Dex!F:K, 5, 0),"")</f>
        <v/>
      </c>
      <c r="T359" s="136" t="str">
        <f>ifna(VLookup(V359, Dex!F:K, 6, 0),"")</f>
        <v>P106</v>
      </c>
      <c r="U359" s="137" t="str">
        <f>ifna(VLookup(V359, Dex!F:L, 7, 0),"")</f>
        <v/>
      </c>
      <c r="V359" s="131" t="str">
        <f t="shared" si="1"/>
        <v>shroomish</v>
      </c>
    </row>
    <row r="360" ht="31.5" customHeight="1">
      <c r="A360" s="85">
        <v>359.0</v>
      </c>
      <c r="B360" s="85">
        <v>1.0</v>
      </c>
      <c r="C360" s="85">
        <v>14.0</v>
      </c>
      <c r="D360" s="85">
        <v>7.0</v>
      </c>
      <c r="E360" s="85">
        <v>2.0</v>
      </c>
      <c r="F360" s="85">
        <v>1.0</v>
      </c>
      <c r="G360" s="53" t="str">
        <f>ifna(VLookup(V360,Shiny!B:C, 2, 0),"")</f>
        <v/>
      </c>
      <c r="H360" s="138" t="s">
        <v>399</v>
      </c>
      <c r="I360" s="139">
        <v>286.0</v>
      </c>
      <c r="J360" s="140">
        <f>IFNA(VLOOKUP(V360,'Imported Index'!C:D,2,0),1)</f>
        <v>1</v>
      </c>
      <c r="K360" s="140"/>
      <c r="L360" s="83"/>
      <c r="M360" s="59" t="str">
        <f>ifna(IMAGE("https://pokejungle.net/sprites/typeico/"&amp;lower(VLookup(V360,Type!C:E, 2, 0)&amp;".png")),"")</f>
        <v/>
      </c>
      <c r="N360" s="59" t="str">
        <f>ifna(IMAGE("https://pokejungle.net/sprites/typeico/"&amp;lower(VLookup(V360,Type!C:E, 3, 0)&amp;".png")),"")</f>
        <v/>
      </c>
      <c r="O360" s="53"/>
      <c r="P360" s="53"/>
      <c r="Q360" s="59" t="str">
        <f>ifna(VLookup(V360, Dex!F:K, 3, 0),"")</f>
        <v/>
      </c>
      <c r="R360" s="59">
        <f>ifna(VLookup(V360, Dex!F:K, 4, 0),"")</f>
        <v>286</v>
      </c>
      <c r="S360" s="59" t="str">
        <f>ifna(VLookup(V360, Dex!F:K, 5, 0),"")</f>
        <v/>
      </c>
      <c r="T360" s="59" t="str">
        <f>ifna(VLookup(V360, Dex!F:K, 6, 0),"")</f>
        <v>P107</v>
      </c>
      <c r="U360" s="63" t="str">
        <f>ifna(VLookup(V360, Dex!F:L, 7, 0),"")</f>
        <v/>
      </c>
      <c r="V360" s="53" t="str">
        <f t="shared" si="1"/>
        <v>breloom</v>
      </c>
    </row>
    <row r="361" ht="31.5" customHeight="1">
      <c r="A361" s="130">
        <v>360.0</v>
      </c>
      <c r="B361" s="130">
        <v>1.0</v>
      </c>
      <c r="C361" s="130">
        <v>14.0</v>
      </c>
      <c r="D361" s="130">
        <v>8.0</v>
      </c>
      <c r="E361" s="130">
        <v>2.0</v>
      </c>
      <c r="F361" s="130">
        <v>2.0</v>
      </c>
      <c r="G361" s="131" t="str">
        <f>ifna(VLookup(V361,Shiny!B:C, 2, 0),"")</f>
        <v/>
      </c>
      <c r="H361" s="141" t="s">
        <v>400</v>
      </c>
      <c r="I361" s="142">
        <v>287.0</v>
      </c>
      <c r="J361" s="135">
        <f>IFNA(VLOOKUP(V361,'Imported Index'!C:D,2,0),1)</f>
        <v>1</v>
      </c>
      <c r="K361" s="135"/>
      <c r="L361" s="132"/>
      <c r="M361" s="136" t="str">
        <f>ifna(IMAGE("https://pokejungle.net/sprites/typeico/"&amp;lower(VLookup(V361,Type!C:E, 2, 0)&amp;".png")),"")</f>
        <v/>
      </c>
      <c r="N361" s="136" t="str">
        <f>ifna(IMAGE("https://pokejungle.net/sprites/typeico/"&amp;lower(VLookup(V361,Type!C:E, 3, 0)&amp;".png")),"")</f>
        <v/>
      </c>
      <c r="O361" s="131"/>
      <c r="P361" s="131"/>
      <c r="Q361" s="136" t="str">
        <f>ifna(VLookup(V361, Dex!F:K, 3, 0),"")</f>
        <v/>
      </c>
      <c r="R361" s="136">
        <f>ifna(VLookup(V361, Dex!F:K, 4, 0),"")</f>
        <v>287</v>
      </c>
      <c r="S361" s="136" t="str">
        <f>ifna(VLookup(V361, Dex!F:K, 5, 0),"")</f>
        <v/>
      </c>
      <c r="T361" s="136" t="str">
        <f>ifna(VLookup(V361, Dex!F:K, 6, 0),"")</f>
        <v>P078</v>
      </c>
      <c r="U361" s="137" t="str">
        <f>ifna(VLookup(V361, Dex!F:L, 7, 0),"")</f>
        <v/>
      </c>
      <c r="V361" s="131" t="str">
        <f t="shared" si="1"/>
        <v>slakoth</v>
      </c>
    </row>
    <row r="362" ht="31.5" customHeight="1">
      <c r="A362" s="85">
        <v>361.0</v>
      </c>
      <c r="B362" s="85">
        <v>1.0</v>
      </c>
      <c r="C362" s="85">
        <v>14.0</v>
      </c>
      <c r="D362" s="85">
        <v>9.0</v>
      </c>
      <c r="E362" s="85">
        <v>2.0</v>
      </c>
      <c r="F362" s="85">
        <v>3.0</v>
      </c>
      <c r="G362" s="53" t="str">
        <f>ifna(VLookup(V362,Shiny!B:C, 2, 0),"")</f>
        <v/>
      </c>
      <c r="H362" s="138" t="s">
        <v>401</v>
      </c>
      <c r="I362" s="139">
        <v>288.0</v>
      </c>
      <c r="J362" s="140">
        <f>IFNA(VLOOKUP(V362,'Imported Index'!C:D,2,0),1)</f>
        <v>1</v>
      </c>
      <c r="K362" s="140"/>
      <c r="L362" s="83"/>
      <c r="M362" s="59" t="str">
        <f>ifna(IMAGE("https://pokejungle.net/sprites/typeico/"&amp;lower(VLookup(V362,Type!C:E, 2, 0)&amp;".png")),"")</f>
        <v/>
      </c>
      <c r="N362" s="59" t="str">
        <f>ifna(IMAGE("https://pokejungle.net/sprites/typeico/"&amp;lower(VLookup(V362,Type!C:E, 3, 0)&amp;".png")),"")</f>
        <v/>
      </c>
      <c r="O362" s="53"/>
      <c r="P362" s="53"/>
      <c r="Q362" s="59" t="str">
        <f>ifna(VLookup(V362, Dex!F:K, 3, 0),"")</f>
        <v/>
      </c>
      <c r="R362" s="59">
        <f>ifna(VLookup(V362, Dex!F:K, 4, 0),"")</f>
        <v>288</v>
      </c>
      <c r="S362" s="59" t="str">
        <f>ifna(VLookup(V362, Dex!F:K, 5, 0),"")</f>
        <v/>
      </c>
      <c r="T362" s="59" t="str">
        <f>ifna(VLookup(V362, Dex!F:K, 6, 0),"")</f>
        <v>P079</v>
      </c>
      <c r="U362" s="63" t="str">
        <f>ifna(VLookup(V362, Dex!F:L, 7, 0),"")</f>
        <v/>
      </c>
      <c r="V362" s="53" t="str">
        <f t="shared" si="1"/>
        <v>vigoroth</v>
      </c>
    </row>
    <row r="363" ht="31.5" customHeight="1">
      <c r="A363" s="130">
        <v>362.0</v>
      </c>
      <c r="B363" s="130">
        <v>1.0</v>
      </c>
      <c r="C363" s="130">
        <v>14.0</v>
      </c>
      <c r="D363" s="130">
        <v>10.0</v>
      </c>
      <c r="E363" s="130">
        <v>2.0</v>
      </c>
      <c r="F363" s="130">
        <v>4.0</v>
      </c>
      <c r="G363" s="131" t="str">
        <f>ifna(VLookup(V363,Shiny!B:C, 2, 0),"")</f>
        <v/>
      </c>
      <c r="H363" s="141" t="s">
        <v>402</v>
      </c>
      <c r="I363" s="142">
        <v>289.0</v>
      </c>
      <c r="J363" s="135">
        <f>IFNA(VLOOKUP(V363,'Imported Index'!C:D,2,0),1)</f>
        <v>1</v>
      </c>
      <c r="K363" s="135"/>
      <c r="L363" s="132"/>
      <c r="M363" s="136" t="str">
        <f>ifna(IMAGE("https://pokejungle.net/sprites/typeico/"&amp;lower(VLookup(V363,Type!C:E, 2, 0)&amp;".png")),"")</f>
        <v/>
      </c>
      <c r="N363" s="136" t="str">
        <f>ifna(IMAGE("https://pokejungle.net/sprites/typeico/"&amp;lower(VLookup(V363,Type!C:E, 3, 0)&amp;".png")),"")</f>
        <v/>
      </c>
      <c r="O363" s="131"/>
      <c r="P363" s="131"/>
      <c r="Q363" s="136" t="str">
        <f>ifna(VLookup(V363, Dex!F:K, 3, 0),"")</f>
        <v/>
      </c>
      <c r="R363" s="136">
        <f>ifna(VLookup(V363, Dex!F:K, 4, 0),"")</f>
        <v>289</v>
      </c>
      <c r="S363" s="136" t="str">
        <f>ifna(VLookup(V363, Dex!F:K, 5, 0),"")</f>
        <v/>
      </c>
      <c r="T363" s="136" t="str">
        <f>ifna(VLookup(V363, Dex!F:K, 6, 0),"")</f>
        <v>P080</v>
      </c>
      <c r="U363" s="137" t="str">
        <f>ifna(VLookup(V363, Dex!F:L, 7, 0),"")</f>
        <v/>
      </c>
      <c r="V363" s="131" t="str">
        <f t="shared" si="1"/>
        <v>slaking</v>
      </c>
    </row>
    <row r="364" ht="31.5" customHeight="1">
      <c r="A364" s="85">
        <v>363.0</v>
      </c>
      <c r="B364" s="85">
        <v>1.0</v>
      </c>
      <c r="C364" s="85">
        <v>14.0</v>
      </c>
      <c r="D364" s="85">
        <v>11.0</v>
      </c>
      <c r="E364" s="85">
        <v>2.0</v>
      </c>
      <c r="F364" s="85">
        <v>5.0</v>
      </c>
      <c r="G364" s="53" t="str">
        <f>ifna(VLookup(V364,Shiny!B:C, 2, 0),"")</f>
        <v/>
      </c>
      <c r="H364" s="138" t="s">
        <v>403</v>
      </c>
      <c r="I364" s="139">
        <v>290.0</v>
      </c>
      <c r="J364" s="140">
        <f>IFNA(VLOOKUP(V364,'Imported Index'!C:D,2,0),1)</f>
        <v>1</v>
      </c>
      <c r="K364" s="83"/>
      <c r="L364" s="83"/>
      <c r="M364" s="59" t="str">
        <f>ifna(IMAGE("https://pokejungle.net/sprites/typeico/"&amp;lower(VLookup(V364,Type!C:E, 2, 0)&amp;".png")),"")</f>
        <v/>
      </c>
      <c r="N364" s="59" t="str">
        <f>ifna(IMAGE("https://pokejungle.net/sprites/typeico/"&amp;lower(VLookup(V364,Type!C:E, 3, 0)&amp;".png")),"")</f>
        <v/>
      </c>
      <c r="O364" s="53"/>
      <c r="P364" s="53"/>
      <c r="Q364" s="59">
        <f>ifna(VLookup(V364, Dex!F:K, 3, 0),"")</f>
        <v>104</v>
      </c>
      <c r="R364" s="59">
        <f>ifna(VLookup(V364, Dex!F:K, 4, 0),"")</f>
        <v>290</v>
      </c>
      <c r="S364" s="59" t="str">
        <f>ifna(VLookup(V364, Dex!F:K, 5, 0),"")</f>
        <v/>
      </c>
      <c r="T364" s="59" t="str">
        <f>ifna(VLookup(V364, Dex!F:K, 6, 0),"")</f>
        <v/>
      </c>
      <c r="U364" s="63" t="str">
        <f>ifna(VLookup(V364, Dex!F:L, 7, 0),"")</f>
        <v/>
      </c>
      <c r="V364" s="53" t="str">
        <f t="shared" si="1"/>
        <v>nincada</v>
      </c>
    </row>
    <row r="365" ht="31.5" customHeight="1">
      <c r="A365" s="130">
        <v>364.0</v>
      </c>
      <c r="B365" s="130">
        <v>1.0</v>
      </c>
      <c r="C365" s="130">
        <v>14.0</v>
      </c>
      <c r="D365" s="130">
        <v>12.0</v>
      </c>
      <c r="E365" s="130">
        <v>2.0</v>
      </c>
      <c r="F365" s="130">
        <v>6.0</v>
      </c>
      <c r="G365" s="131" t="str">
        <f>ifna(VLookup(V365,Shiny!B:C, 2, 0),"")</f>
        <v/>
      </c>
      <c r="H365" s="141" t="s">
        <v>404</v>
      </c>
      <c r="I365" s="142">
        <v>291.0</v>
      </c>
      <c r="J365" s="135">
        <f>IFNA(VLOOKUP(V365,'Imported Index'!C:D,2,0),1)</f>
        <v>1</v>
      </c>
      <c r="K365" s="132"/>
      <c r="L365" s="132"/>
      <c r="M365" s="136" t="str">
        <f>ifna(IMAGE("https://pokejungle.net/sprites/typeico/"&amp;lower(VLookup(V365,Type!C:E, 2, 0)&amp;".png")),"")</f>
        <v/>
      </c>
      <c r="N365" s="136" t="str">
        <f>ifna(IMAGE("https://pokejungle.net/sprites/typeico/"&amp;lower(VLookup(V365,Type!C:E, 3, 0)&amp;".png")),"")</f>
        <v/>
      </c>
      <c r="O365" s="131"/>
      <c r="P365" s="131"/>
      <c r="Q365" s="136">
        <f>ifna(VLookup(V365, Dex!F:K, 3, 0),"")</f>
        <v>105</v>
      </c>
      <c r="R365" s="136">
        <f>ifna(VLookup(V365, Dex!F:K, 4, 0),"")</f>
        <v>291</v>
      </c>
      <c r="S365" s="136" t="str">
        <f>ifna(VLookup(V365, Dex!F:K, 5, 0),"")</f>
        <v/>
      </c>
      <c r="T365" s="136" t="str">
        <f>ifna(VLookup(V365, Dex!F:K, 6, 0),"")</f>
        <v/>
      </c>
      <c r="U365" s="137" t="str">
        <f>ifna(VLookup(V365, Dex!F:L, 7, 0),"")</f>
        <v/>
      </c>
      <c r="V365" s="131" t="str">
        <f t="shared" si="1"/>
        <v>ninjask</v>
      </c>
    </row>
    <row r="366" ht="31.5" customHeight="1">
      <c r="A366" s="85">
        <v>365.0</v>
      </c>
      <c r="B366" s="85">
        <v>1.0</v>
      </c>
      <c r="C366" s="85">
        <v>14.0</v>
      </c>
      <c r="D366" s="85">
        <v>13.0</v>
      </c>
      <c r="E366" s="85">
        <v>3.0</v>
      </c>
      <c r="F366" s="85">
        <v>1.0</v>
      </c>
      <c r="G366" s="53" t="str">
        <f>ifna(VLookup(V366,Shiny!B:C, 2, 0),"")</f>
        <v/>
      </c>
      <c r="H366" s="138" t="s">
        <v>405</v>
      </c>
      <c r="I366" s="139">
        <v>292.0</v>
      </c>
      <c r="J366" s="140">
        <f>IFNA(VLOOKUP(V366,'Imported Index'!C:D,2,0),1)</f>
        <v>1</v>
      </c>
      <c r="K366" s="83"/>
      <c r="L366" s="83"/>
      <c r="M366" s="59" t="str">
        <f>ifna(IMAGE("https://pokejungle.net/sprites/typeico/"&amp;lower(VLookup(V366,Type!C:E, 2, 0)&amp;".png")),"")</f>
        <v/>
      </c>
      <c r="N366" s="59" t="str">
        <f>ifna(IMAGE("https://pokejungle.net/sprites/typeico/"&amp;lower(VLookup(V366,Type!C:E, 3, 0)&amp;".png")),"")</f>
        <v/>
      </c>
      <c r="O366" s="53"/>
      <c r="P366" s="53"/>
      <c r="Q366" s="59">
        <f>ifna(VLookup(V366, Dex!F:K, 3, 0),"")</f>
        <v>106</v>
      </c>
      <c r="R366" s="59">
        <f>ifna(VLookup(V366, Dex!F:K, 4, 0),"")</f>
        <v>292</v>
      </c>
      <c r="S366" s="59" t="str">
        <f>ifna(VLookup(V366, Dex!F:K, 5, 0),"")</f>
        <v/>
      </c>
      <c r="T366" s="59" t="str">
        <f>ifna(VLookup(V366, Dex!F:K, 6, 0),"")</f>
        <v/>
      </c>
      <c r="U366" s="63" t="str">
        <f>ifna(VLookup(V366, Dex!F:L, 7, 0),"")</f>
        <v/>
      </c>
      <c r="V366" s="53" t="str">
        <f t="shared" si="1"/>
        <v>shedinja</v>
      </c>
    </row>
    <row r="367" ht="31.5" customHeight="1">
      <c r="A367" s="130">
        <v>366.0</v>
      </c>
      <c r="B367" s="130">
        <v>1.0</v>
      </c>
      <c r="C367" s="130">
        <v>14.0</v>
      </c>
      <c r="D367" s="130">
        <v>14.0</v>
      </c>
      <c r="E367" s="130">
        <v>3.0</v>
      </c>
      <c r="F367" s="130">
        <v>2.0</v>
      </c>
      <c r="G367" s="131" t="str">
        <f>ifna(VLookup(V367,Shiny!B:C, 2, 0),"")</f>
        <v/>
      </c>
      <c r="H367" s="141" t="s">
        <v>406</v>
      </c>
      <c r="I367" s="142">
        <v>293.0</v>
      </c>
      <c r="J367" s="135">
        <f>IFNA(VLOOKUP(V367,'Imported Index'!C:D,2,0),1)</f>
        <v>1</v>
      </c>
      <c r="K367" s="132"/>
      <c r="L367" s="132"/>
      <c r="M367" s="136" t="str">
        <f>ifna(IMAGE("https://pokejungle.net/sprites/typeico/"&amp;lower(VLookup(V367,Type!C:E, 2, 0)&amp;".png")),"")</f>
        <v/>
      </c>
      <c r="N367" s="136" t="str">
        <f>ifna(IMAGE("https://pokejungle.net/sprites/typeico/"&amp;lower(VLookup(V367,Type!C:E, 3, 0)&amp;".png")),"")</f>
        <v/>
      </c>
      <c r="O367" s="131"/>
      <c r="P367" s="131"/>
      <c r="Q367" s="136" t="str">
        <f>ifna(VLookup(V367, Dex!F:K, 3, 0),"")</f>
        <v>A148</v>
      </c>
      <c r="R367" s="136">
        <f>ifna(VLookup(V367, Dex!F:K, 4, 0),"")</f>
        <v>293</v>
      </c>
      <c r="S367" s="136" t="str">
        <f>ifna(VLookup(V367, Dex!F:K, 5, 0),"")</f>
        <v/>
      </c>
      <c r="T367" s="136" t="str">
        <f>ifna(VLookup(V367, Dex!F:K, 6, 0),"")</f>
        <v/>
      </c>
      <c r="U367" s="137" t="str">
        <f>ifna(VLookup(V367, Dex!F:L, 7, 0),"")</f>
        <v/>
      </c>
      <c r="V367" s="131" t="str">
        <f t="shared" si="1"/>
        <v>whismur</v>
      </c>
    </row>
    <row r="368" ht="31.5" customHeight="1">
      <c r="A368" s="85">
        <v>367.0</v>
      </c>
      <c r="B368" s="85">
        <v>1.0</v>
      </c>
      <c r="C368" s="85">
        <v>14.0</v>
      </c>
      <c r="D368" s="85">
        <v>15.0</v>
      </c>
      <c r="E368" s="85">
        <v>3.0</v>
      </c>
      <c r="F368" s="85">
        <v>3.0</v>
      </c>
      <c r="G368" s="53" t="str">
        <f>ifna(VLookup(V368,Shiny!B:C, 2, 0),"")</f>
        <v/>
      </c>
      <c r="H368" s="138" t="s">
        <v>407</v>
      </c>
      <c r="I368" s="139">
        <v>294.0</v>
      </c>
      <c r="J368" s="140">
        <f>IFNA(VLOOKUP(V368,'Imported Index'!C:D,2,0),1)</f>
        <v>1</v>
      </c>
      <c r="K368" s="83"/>
      <c r="L368" s="83"/>
      <c r="M368" s="59" t="str">
        <f>ifna(IMAGE("https://pokejungle.net/sprites/typeico/"&amp;lower(VLookup(V368,Type!C:E, 2, 0)&amp;".png")),"")</f>
        <v/>
      </c>
      <c r="N368" s="59" t="str">
        <f>ifna(IMAGE("https://pokejungle.net/sprites/typeico/"&amp;lower(VLookup(V368,Type!C:E, 3, 0)&amp;".png")),"")</f>
        <v/>
      </c>
      <c r="O368" s="53"/>
      <c r="P368" s="53"/>
      <c r="Q368" s="59" t="str">
        <f>ifna(VLookup(V368, Dex!F:K, 3, 0),"")</f>
        <v>A149</v>
      </c>
      <c r="R368" s="59">
        <f>ifna(VLookup(V368, Dex!F:K, 4, 0),"")</f>
        <v>294</v>
      </c>
      <c r="S368" s="59" t="str">
        <f>ifna(VLookup(V368, Dex!F:K, 5, 0),"")</f>
        <v/>
      </c>
      <c r="T368" s="59" t="str">
        <f>ifna(VLookup(V368, Dex!F:K, 6, 0),"")</f>
        <v/>
      </c>
      <c r="U368" s="63" t="str">
        <f>ifna(VLookup(V368, Dex!F:L, 7, 0),"")</f>
        <v/>
      </c>
      <c r="V368" s="53" t="str">
        <f t="shared" si="1"/>
        <v>loudred</v>
      </c>
    </row>
    <row r="369" ht="31.5" customHeight="1">
      <c r="A369" s="130">
        <v>368.0</v>
      </c>
      <c r="B369" s="130">
        <v>1.0</v>
      </c>
      <c r="C369" s="130">
        <v>14.0</v>
      </c>
      <c r="D369" s="130">
        <v>16.0</v>
      </c>
      <c r="E369" s="130">
        <v>3.0</v>
      </c>
      <c r="F369" s="130">
        <v>4.0</v>
      </c>
      <c r="G369" s="131" t="str">
        <f>ifna(VLookup(V369,Shiny!B:C, 2, 0),"")</f>
        <v/>
      </c>
      <c r="H369" s="141" t="s">
        <v>408</v>
      </c>
      <c r="I369" s="142">
        <v>295.0</v>
      </c>
      <c r="J369" s="135">
        <f>IFNA(VLOOKUP(V369,'Imported Index'!C:D,2,0),1)</f>
        <v>1</v>
      </c>
      <c r="K369" s="132"/>
      <c r="L369" s="132"/>
      <c r="M369" s="136" t="str">
        <f>ifna(IMAGE("https://pokejungle.net/sprites/typeico/"&amp;lower(VLookup(V369,Type!C:E, 2, 0)&amp;".png")),"")</f>
        <v/>
      </c>
      <c r="N369" s="136" t="str">
        <f>ifna(IMAGE("https://pokejungle.net/sprites/typeico/"&amp;lower(VLookup(V369,Type!C:E, 3, 0)&amp;".png")),"")</f>
        <v/>
      </c>
      <c r="O369" s="131"/>
      <c r="P369" s="131"/>
      <c r="Q369" s="136" t="str">
        <f>ifna(VLookup(V369, Dex!F:K, 3, 0),"")</f>
        <v>A150</v>
      </c>
      <c r="R369" s="136">
        <f>ifna(VLookup(V369, Dex!F:K, 4, 0),"")</f>
        <v>295</v>
      </c>
      <c r="S369" s="136" t="str">
        <f>ifna(VLookup(V369, Dex!F:K, 5, 0),"")</f>
        <v/>
      </c>
      <c r="T369" s="136" t="str">
        <f>ifna(VLookup(V369, Dex!F:K, 6, 0),"")</f>
        <v/>
      </c>
      <c r="U369" s="137" t="str">
        <f>ifna(VLookup(V369, Dex!F:L, 7, 0),"")</f>
        <v/>
      </c>
      <c r="V369" s="131" t="str">
        <f t="shared" si="1"/>
        <v>exploud</v>
      </c>
    </row>
    <row r="370" ht="31.5" customHeight="1">
      <c r="A370" s="85">
        <v>369.0</v>
      </c>
      <c r="B370" s="85">
        <v>1.0</v>
      </c>
      <c r="C370" s="85">
        <v>14.0</v>
      </c>
      <c r="D370" s="85">
        <v>17.0</v>
      </c>
      <c r="E370" s="85">
        <v>3.0</v>
      </c>
      <c r="F370" s="85">
        <v>5.0</v>
      </c>
      <c r="G370" s="53" t="str">
        <f>ifna(VLookup(V370,Shiny!B:C, 2, 0),"")</f>
        <v/>
      </c>
      <c r="H370" s="138" t="s">
        <v>409</v>
      </c>
      <c r="I370" s="139">
        <v>296.0</v>
      </c>
      <c r="J370" s="140">
        <f>IFNA(VLOOKUP(V370,'Imported Index'!C:D,2,0),1)</f>
        <v>1</v>
      </c>
      <c r="K370" s="140"/>
      <c r="L370" s="83"/>
      <c r="M370" s="59" t="str">
        <f>ifna(IMAGE("https://pokejungle.net/sprites/typeico/"&amp;lower(VLookup(V370,Type!C:E, 2, 0)&amp;".png")),"")</f>
        <v/>
      </c>
      <c r="N370" s="59" t="str">
        <f>ifna(IMAGE("https://pokejungle.net/sprites/typeico/"&amp;lower(VLookup(V370,Type!C:E, 3, 0)&amp;".png")),"")</f>
        <v/>
      </c>
      <c r="O370" s="53"/>
      <c r="P370" s="53"/>
      <c r="Q370" s="59" t="str">
        <f>ifna(VLookup(V370, Dex!F:K, 3, 0),"")</f>
        <v/>
      </c>
      <c r="R370" s="59">
        <f>ifna(VLookup(V370, Dex!F:K, 4, 0),"")</f>
        <v>296</v>
      </c>
      <c r="S370" s="59" t="str">
        <f>ifna(VLookup(V370, Dex!F:K, 5, 0),"")</f>
        <v/>
      </c>
      <c r="T370" s="59" t="str">
        <f>ifna(VLookup(V370, Dex!F:K, 6, 0),"")</f>
        <v>P116</v>
      </c>
      <c r="U370" s="63" t="str">
        <f>ifna(VLookup(V370, Dex!F:L, 7, 0),"")</f>
        <v/>
      </c>
      <c r="V370" s="53" t="str">
        <f t="shared" si="1"/>
        <v>makuhita</v>
      </c>
    </row>
    <row r="371" ht="31.5" customHeight="1">
      <c r="A371" s="130">
        <v>370.0</v>
      </c>
      <c r="B371" s="130">
        <v>1.0</v>
      </c>
      <c r="C371" s="130">
        <v>14.0</v>
      </c>
      <c r="D371" s="130">
        <v>18.0</v>
      </c>
      <c r="E371" s="130">
        <v>3.0</v>
      </c>
      <c r="F371" s="130">
        <v>6.0</v>
      </c>
      <c r="G371" s="131" t="str">
        <f>ifna(VLookup(V371,Shiny!B:C, 2, 0),"")</f>
        <v/>
      </c>
      <c r="H371" s="141" t="s">
        <v>410</v>
      </c>
      <c r="I371" s="142">
        <v>297.0</v>
      </c>
      <c r="J371" s="135">
        <f>IFNA(VLOOKUP(V371,'Imported Index'!C:D,2,0),1)</f>
        <v>1</v>
      </c>
      <c r="K371" s="135"/>
      <c r="L371" s="132"/>
      <c r="M371" s="136" t="str">
        <f>ifna(IMAGE("https://pokejungle.net/sprites/typeico/"&amp;lower(VLookup(V371,Type!C:E, 2, 0)&amp;".png")),"")</f>
        <v/>
      </c>
      <c r="N371" s="136" t="str">
        <f>ifna(IMAGE("https://pokejungle.net/sprites/typeico/"&amp;lower(VLookup(V371,Type!C:E, 3, 0)&amp;".png")),"")</f>
        <v/>
      </c>
      <c r="O371" s="131"/>
      <c r="P371" s="131"/>
      <c r="Q371" s="136" t="str">
        <f>ifna(VLookup(V371, Dex!F:K, 3, 0),"")</f>
        <v/>
      </c>
      <c r="R371" s="136">
        <f>ifna(VLookup(V371, Dex!F:K, 4, 0),"")</f>
        <v>297</v>
      </c>
      <c r="S371" s="136" t="str">
        <f>ifna(VLookup(V371, Dex!F:K, 5, 0),"")</f>
        <v/>
      </c>
      <c r="T371" s="136" t="str">
        <f>ifna(VLookup(V371, Dex!F:K, 6, 0),"")</f>
        <v>P117</v>
      </c>
      <c r="U371" s="137" t="str">
        <f>ifna(VLookup(V371, Dex!F:L, 7, 0),"")</f>
        <v/>
      </c>
      <c r="V371" s="131" t="str">
        <f t="shared" si="1"/>
        <v>hariyama</v>
      </c>
    </row>
    <row r="372" ht="31.5" customHeight="1">
      <c r="A372" s="85">
        <v>371.0</v>
      </c>
      <c r="B372" s="85">
        <v>1.0</v>
      </c>
      <c r="C372" s="85">
        <v>14.0</v>
      </c>
      <c r="D372" s="85">
        <v>19.0</v>
      </c>
      <c r="E372" s="85">
        <v>4.0</v>
      </c>
      <c r="F372" s="85">
        <v>1.0</v>
      </c>
      <c r="G372" s="53" t="str">
        <f>ifna(VLookup(V372,Shiny!B:C, 2, 0),"")</f>
        <v/>
      </c>
      <c r="H372" s="138" t="s">
        <v>411</v>
      </c>
      <c r="I372" s="139">
        <v>298.0</v>
      </c>
      <c r="J372" s="140">
        <f>IFNA(VLOOKUP(V372,'Imported Index'!C:D,2,0),1)</f>
        <v>1</v>
      </c>
      <c r="K372" s="140"/>
      <c r="L372" s="83"/>
      <c r="M372" s="59" t="str">
        <f>ifna(IMAGE("https://pokejungle.net/sprites/typeico/"&amp;lower(VLookup(V372,Type!C:E, 2, 0)&amp;".png")),"")</f>
        <v/>
      </c>
      <c r="N372" s="59" t="str">
        <f>ifna(IMAGE("https://pokejungle.net/sprites/typeico/"&amp;lower(VLookup(V372,Type!C:E, 3, 0)&amp;".png")),"")</f>
        <v/>
      </c>
      <c r="O372" s="53"/>
      <c r="P372" s="53"/>
      <c r="Q372" s="59" t="str">
        <f>ifna(VLookup(V372, Dex!F:K, 3, 0),"")</f>
        <v>A139</v>
      </c>
      <c r="R372" s="59">
        <f>ifna(VLookup(V372, Dex!F:K, 4, 0),"")</f>
        <v>298</v>
      </c>
      <c r="S372" s="59" t="str">
        <f>ifna(VLookup(V372, Dex!F:K, 5, 0),"")</f>
        <v/>
      </c>
      <c r="T372" s="59" t="str">
        <f>ifna(VLookup(V372, Dex!F:K, 6, 0),"")</f>
        <v>P046</v>
      </c>
      <c r="U372" s="63" t="str">
        <f>ifna(VLookup(V372, Dex!F:L, 7, 0),"")</f>
        <v/>
      </c>
      <c r="V372" s="53" t="str">
        <f t="shared" si="1"/>
        <v>azurill</v>
      </c>
    </row>
    <row r="373" ht="31.5" customHeight="1">
      <c r="A373" s="130">
        <v>372.0</v>
      </c>
      <c r="B373" s="130">
        <v>1.0</v>
      </c>
      <c r="C373" s="130">
        <v>14.0</v>
      </c>
      <c r="D373" s="130">
        <v>20.0</v>
      </c>
      <c r="E373" s="130">
        <v>4.0</v>
      </c>
      <c r="F373" s="130">
        <v>2.0</v>
      </c>
      <c r="G373" s="131" t="str">
        <f>ifna(VLookup(V373,Shiny!B:C, 2, 0),"")</f>
        <v/>
      </c>
      <c r="H373" s="141" t="s">
        <v>412</v>
      </c>
      <c r="I373" s="142">
        <v>299.0</v>
      </c>
      <c r="J373" s="135">
        <f>IFNA(VLOOKUP(V373,'Imported Index'!C:D,2,0),1)</f>
        <v>1</v>
      </c>
      <c r="K373" s="132"/>
      <c r="L373" s="132"/>
      <c r="M373" s="136" t="str">
        <f>ifna(IMAGE("https://pokejungle.net/sprites/typeico/"&amp;lower(VLookup(V373,Type!C:E, 2, 0)&amp;".png")),"")</f>
        <v/>
      </c>
      <c r="N373" s="136" t="str">
        <f>ifna(IMAGE("https://pokejungle.net/sprites/typeico/"&amp;lower(VLookup(V373,Type!C:E, 3, 0)&amp;".png")),"")</f>
        <v/>
      </c>
      <c r="O373" s="131"/>
      <c r="P373" s="131"/>
      <c r="Q373" s="136" t="str">
        <f>ifna(VLookup(V373, Dex!F:K, 3, 0),"")</f>
        <v/>
      </c>
      <c r="R373" s="136">
        <f>ifna(VLookup(V373, Dex!F:K, 4, 0),"")</f>
        <v>299</v>
      </c>
      <c r="S373" s="136">
        <f>ifna(VLookup(V373, Dex!F:K, 5, 0),"")</f>
        <v>190</v>
      </c>
      <c r="T373" s="136" t="str">
        <f>ifna(VLookup(V373, Dex!F:K, 6, 0),"")</f>
        <v>K107</v>
      </c>
      <c r="U373" s="137" t="str">
        <f>ifna(VLookup(V373, Dex!F:L, 7, 0),"")</f>
        <v/>
      </c>
      <c r="V373" s="131" t="str">
        <f t="shared" si="1"/>
        <v>nosepass</v>
      </c>
    </row>
    <row r="374" ht="31.5" customHeight="1">
      <c r="A374" s="85">
        <v>373.0</v>
      </c>
      <c r="B374" s="85">
        <v>1.0</v>
      </c>
      <c r="C374" s="85">
        <v>14.0</v>
      </c>
      <c r="D374" s="85">
        <v>21.0</v>
      </c>
      <c r="E374" s="85">
        <v>4.0</v>
      </c>
      <c r="F374" s="85">
        <v>3.0</v>
      </c>
      <c r="G374" s="53" t="str">
        <f>ifna(VLookup(V374,Shiny!B:C, 2, 0),"")</f>
        <v/>
      </c>
      <c r="H374" s="138" t="s">
        <v>413</v>
      </c>
      <c r="I374" s="139">
        <v>300.0</v>
      </c>
      <c r="J374" s="140">
        <f>IFNA(VLOOKUP(V374,'Imported Index'!C:D,2,0),1)</f>
        <v>1</v>
      </c>
      <c r="K374" s="83"/>
      <c r="L374" s="83"/>
      <c r="M374" s="59" t="str">
        <f>ifna(IMAGE("https://pokejungle.net/sprites/typeico/"&amp;lower(VLookup(V374,Type!C:E, 2, 0)&amp;".png")),"")</f>
        <v/>
      </c>
      <c r="N374" s="59" t="str">
        <f>ifna(IMAGE("https://pokejungle.net/sprites/typeico/"&amp;lower(VLookup(V374,Type!C:E, 3, 0)&amp;".png")),"")</f>
        <v/>
      </c>
      <c r="O374" s="53"/>
      <c r="P374" s="53"/>
      <c r="Q374" s="59" t="str">
        <f>ifna(VLookup(V374, Dex!F:K, 3, 0),"")</f>
        <v/>
      </c>
      <c r="R374" s="59">
        <f>ifna(VLookup(V374, Dex!F:K, 4, 0),"")</f>
        <v>300</v>
      </c>
      <c r="S374" s="59" t="str">
        <f>ifna(VLookup(V374, Dex!F:K, 5, 0),"")</f>
        <v/>
      </c>
      <c r="T374" s="59" t="str">
        <f>ifna(VLookup(V374, Dex!F:K, 6, 0),"")</f>
        <v/>
      </c>
      <c r="U374" s="63" t="str">
        <f>ifna(VLookup(V374, Dex!F:L, 7, 0),"")</f>
        <v/>
      </c>
      <c r="V374" s="53" t="str">
        <f t="shared" si="1"/>
        <v>skitty</v>
      </c>
    </row>
    <row r="375" ht="31.5" customHeight="1">
      <c r="A375" s="130">
        <v>374.0</v>
      </c>
      <c r="B375" s="130">
        <v>1.0</v>
      </c>
      <c r="C375" s="130">
        <v>14.0</v>
      </c>
      <c r="D375" s="130">
        <v>22.0</v>
      </c>
      <c r="E375" s="130">
        <v>4.0</v>
      </c>
      <c r="F375" s="130">
        <v>4.0</v>
      </c>
      <c r="G375" s="131" t="str">
        <f>ifna(VLookup(V375,Shiny!B:C, 2, 0),"")</f>
        <v/>
      </c>
      <c r="H375" s="141" t="s">
        <v>414</v>
      </c>
      <c r="I375" s="142">
        <v>301.0</v>
      </c>
      <c r="J375" s="135">
        <f>IFNA(VLOOKUP(V375,'Imported Index'!C:D,2,0),1)</f>
        <v>1</v>
      </c>
      <c r="K375" s="132"/>
      <c r="L375" s="132"/>
      <c r="M375" s="136" t="str">
        <f>ifna(IMAGE("https://pokejungle.net/sprites/typeico/"&amp;lower(VLookup(V375,Type!C:E, 2, 0)&amp;".png")),"")</f>
        <v/>
      </c>
      <c r="N375" s="136" t="str">
        <f>ifna(IMAGE("https://pokejungle.net/sprites/typeico/"&amp;lower(VLookup(V375,Type!C:E, 3, 0)&amp;".png")),"")</f>
        <v/>
      </c>
      <c r="O375" s="131"/>
      <c r="P375" s="131"/>
      <c r="Q375" s="136" t="str">
        <f>ifna(VLookup(V375, Dex!F:K, 3, 0),"")</f>
        <v/>
      </c>
      <c r="R375" s="136">
        <f>ifna(VLookup(V375, Dex!F:K, 4, 0),"")</f>
        <v>301</v>
      </c>
      <c r="S375" s="136" t="str">
        <f>ifna(VLookup(V375, Dex!F:K, 5, 0),"")</f>
        <v/>
      </c>
      <c r="T375" s="136" t="str">
        <f>ifna(VLookup(V375, Dex!F:K, 6, 0),"")</f>
        <v/>
      </c>
      <c r="U375" s="137" t="str">
        <f>ifna(VLookup(V375, Dex!F:L, 7, 0),"")</f>
        <v/>
      </c>
      <c r="V375" s="131" t="str">
        <f t="shared" si="1"/>
        <v>delcatty</v>
      </c>
    </row>
    <row r="376" ht="31.5" customHeight="1">
      <c r="A376" s="85">
        <v>375.0</v>
      </c>
      <c r="B376" s="85">
        <v>1.0</v>
      </c>
      <c r="C376" s="85">
        <v>14.0</v>
      </c>
      <c r="D376" s="85">
        <v>23.0</v>
      </c>
      <c r="E376" s="85">
        <v>4.0</v>
      </c>
      <c r="F376" s="85">
        <v>5.0</v>
      </c>
      <c r="G376" s="53" t="str">
        <f>ifna(VLookup(V376,Shiny!B:C, 2, 0),"")</f>
        <v/>
      </c>
      <c r="H376" s="138" t="s">
        <v>415</v>
      </c>
      <c r="I376" s="139">
        <v>302.0</v>
      </c>
      <c r="J376" s="140">
        <f>IFNA(VLOOKUP(V376,'Imported Index'!C:D,2,0),1)</f>
        <v>1</v>
      </c>
      <c r="K376" s="140"/>
      <c r="L376" s="83"/>
      <c r="M376" s="59" t="str">
        <f>ifna(IMAGE("https://pokejungle.net/sprites/typeico/"&amp;lower(VLookup(V376,Type!C:E, 2, 0)&amp;".png")),"")</f>
        <v/>
      </c>
      <c r="N376" s="59" t="str">
        <f>ifna(IMAGE("https://pokejungle.net/sprites/typeico/"&amp;lower(VLookup(V376,Type!C:E, 3, 0)&amp;".png")),"")</f>
        <v/>
      </c>
      <c r="O376" s="53"/>
      <c r="P376" s="53"/>
      <c r="Q376" s="59">
        <f>ifna(VLookup(V376, Dex!F:K, 3, 0),"")</f>
        <v>294</v>
      </c>
      <c r="R376" s="59">
        <f>ifna(VLookup(V376, Dex!F:K, 4, 0),"")</f>
        <v>302</v>
      </c>
      <c r="S376" s="59" t="str">
        <f>ifna(VLookup(V376, Dex!F:K, 5, 0),"")</f>
        <v/>
      </c>
      <c r="T376" s="59" t="str">
        <f>ifna(VLookup(V376, Dex!F:K, 6, 0),"")</f>
        <v>P297</v>
      </c>
      <c r="U376" s="63">
        <f>ifna(VLookup(V376, Dex!F:L, 7, 0),"")</f>
        <v>132</v>
      </c>
      <c r="V376" s="53" t="str">
        <f t="shared" si="1"/>
        <v>sableye</v>
      </c>
    </row>
    <row r="377" ht="31.5" customHeight="1">
      <c r="A377" s="130">
        <v>376.0</v>
      </c>
      <c r="B377" s="130">
        <v>1.0</v>
      </c>
      <c r="C377" s="130">
        <v>14.0</v>
      </c>
      <c r="D377" s="130">
        <v>24.0</v>
      </c>
      <c r="E377" s="130">
        <v>4.0</v>
      </c>
      <c r="F377" s="130">
        <v>6.0</v>
      </c>
      <c r="G377" s="131" t="str">
        <f>ifna(VLookup(V377,Shiny!B:C, 2, 0),"")</f>
        <v/>
      </c>
      <c r="H377" s="141" t="s">
        <v>416</v>
      </c>
      <c r="I377" s="142">
        <v>303.0</v>
      </c>
      <c r="J377" s="135">
        <f>IFNA(VLOOKUP(V377,'Imported Index'!C:D,2,0),1)</f>
        <v>1</v>
      </c>
      <c r="K377" s="132"/>
      <c r="L377" s="132"/>
      <c r="M377" s="136" t="str">
        <f>ifna(IMAGE("https://pokejungle.net/sprites/typeico/"&amp;lower(VLookup(V377,Type!C:E, 2, 0)&amp;".png")),"")</f>
        <v/>
      </c>
      <c r="N377" s="136" t="str">
        <f>ifna(IMAGE("https://pokejungle.net/sprites/typeico/"&amp;lower(VLookup(V377,Type!C:E, 3, 0)&amp;".png")),"")</f>
        <v/>
      </c>
      <c r="O377" s="131"/>
      <c r="P377" s="131"/>
      <c r="Q377" s="136">
        <f>ifna(VLookup(V377, Dex!F:K, 3, 0),"")</f>
        <v>295</v>
      </c>
      <c r="R377" s="136">
        <f>ifna(VLookup(V377, Dex!F:K, 4, 0),"")</f>
        <v>303</v>
      </c>
      <c r="S377" s="136" t="str">
        <f>ifna(VLookup(V377, Dex!F:K, 5, 0),"")</f>
        <v/>
      </c>
      <c r="T377" s="136" t="str">
        <f>ifna(VLookup(V377, Dex!F:K, 6, 0),"")</f>
        <v/>
      </c>
      <c r="U377" s="137">
        <f>ifna(VLookup(V377, Dex!F:L, 7, 0),"")</f>
        <v>133</v>
      </c>
      <c r="V377" s="131" t="str">
        <f t="shared" si="1"/>
        <v>mawile</v>
      </c>
    </row>
    <row r="378" ht="31.5" customHeight="1">
      <c r="A378" s="85">
        <v>377.0</v>
      </c>
      <c r="B378" s="85">
        <v>1.0</v>
      </c>
      <c r="C378" s="85">
        <v>14.0</v>
      </c>
      <c r="D378" s="85">
        <v>25.0</v>
      </c>
      <c r="E378" s="85">
        <v>5.0</v>
      </c>
      <c r="F378" s="85">
        <v>1.0</v>
      </c>
      <c r="G378" s="53" t="str">
        <f>ifna(VLookup(V378,Shiny!B:C, 2, 0),"")</f>
        <v/>
      </c>
      <c r="H378" s="138" t="s">
        <v>417</v>
      </c>
      <c r="I378" s="139">
        <v>304.0</v>
      </c>
      <c r="J378" s="140">
        <f>IFNA(VLOOKUP(V378,'Imported Index'!C:D,2,0),1)</f>
        <v>1</v>
      </c>
      <c r="K378" s="140"/>
      <c r="L378" s="83"/>
      <c r="M378" s="59" t="str">
        <f>ifna(IMAGE("https://pokejungle.net/sprites/typeico/"&amp;lower(VLookup(V378,Type!C:E, 2, 0)&amp;".png")),"")</f>
        <v/>
      </c>
      <c r="N378" s="59" t="str">
        <f>ifna(IMAGE("https://pokejungle.net/sprites/typeico/"&amp;lower(VLookup(V378,Type!C:E, 3, 0)&amp;".png")),"")</f>
        <v/>
      </c>
      <c r="O378" s="53"/>
      <c r="P378" s="53"/>
      <c r="Q378" s="59" t="str">
        <f>ifna(VLookup(V378, Dex!F:K, 3, 0),"")</f>
        <v>C191</v>
      </c>
      <c r="R378" s="59">
        <f>ifna(VLookup(V378, Dex!F:K, 4, 0),"")</f>
        <v>304</v>
      </c>
      <c r="S378" s="59" t="str">
        <f>ifna(VLookup(V378, Dex!F:K, 5, 0),"")</f>
        <v/>
      </c>
      <c r="T378" s="59" t="str">
        <f>ifna(VLookup(V378, Dex!F:K, 6, 0),"")</f>
        <v/>
      </c>
      <c r="U378" s="63">
        <f>ifna(VLookup(V378, Dex!F:L, 7, 0),"")</f>
        <v>199</v>
      </c>
      <c r="V378" s="53" t="str">
        <f t="shared" si="1"/>
        <v>aron</v>
      </c>
    </row>
    <row r="379" ht="31.5" customHeight="1">
      <c r="A379" s="130">
        <v>378.0</v>
      </c>
      <c r="B379" s="130">
        <v>1.0</v>
      </c>
      <c r="C379" s="130">
        <v>14.0</v>
      </c>
      <c r="D379" s="130">
        <v>26.0</v>
      </c>
      <c r="E379" s="130">
        <v>5.0</v>
      </c>
      <c r="F379" s="130">
        <v>2.0</v>
      </c>
      <c r="G379" s="131" t="str">
        <f>ifna(VLookup(V379,Shiny!B:C, 2, 0),"")</f>
        <v/>
      </c>
      <c r="H379" s="141" t="s">
        <v>418</v>
      </c>
      <c r="I379" s="142">
        <v>305.0</v>
      </c>
      <c r="J379" s="135">
        <f>IFNA(VLOOKUP(V379,'Imported Index'!C:D,2,0),1)</f>
        <v>1</v>
      </c>
      <c r="K379" s="135"/>
      <c r="L379" s="132"/>
      <c r="M379" s="136" t="str">
        <f>ifna(IMAGE("https://pokejungle.net/sprites/typeico/"&amp;lower(VLookup(V379,Type!C:E, 2, 0)&amp;".png")),"")</f>
        <v/>
      </c>
      <c r="N379" s="136" t="str">
        <f>ifna(IMAGE("https://pokejungle.net/sprites/typeico/"&amp;lower(VLookup(V379,Type!C:E, 3, 0)&amp;".png")),"")</f>
        <v/>
      </c>
      <c r="O379" s="131"/>
      <c r="P379" s="131"/>
      <c r="Q379" s="136" t="str">
        <f>ifna(VLookup(V379, Dex!F:K, 3, 0),"")</f>
        <v>C192</v>
      </c>
      <c r="R379" s="136">
        <f>ifna(VLookup(V379, Dex!F:K, 4, 0),"")</f>
        <v>305</v>
      </c>
      <c r="S379" s="136" t="str">
        <f>ifna(VLookup(V379, Dex!F:K, 5, 0),"")</f>
        <v/>
      </c>
      <c r="T379" s="136" t="str">
        <f>ifna(VLookup(V379, Dex!F:K, 6, 0),"")</f>
        <v/>
      </c>
      <c r="U379" s="137">
        <f>ifna(VLookup(V379, Dex!F:L, 7, 0),"")</f>
        <v>200</v>
      </c>
      <c r="V379" s="131" t="str">
        <f t="shared" si="1"/>
        <v>lairon</v>
      </c>
    </row>
    <row r="380" ht="31.5" customHeight="1">
      <c r="A380" s="85">
        <v>379.0</v>
      </c>
      <c r="B380" s="85">
        <v>1.0</v>
      </c>
      <c r="C380" s="85">
        <v>14.0</v>
      </c>
      <c r="D380" s="85">
        <v>27.0</v>
      </c>
      <c r="E380" s="85">
        <v>5.0</v>
      </c>
      <c r="F380" s="85">
        <v>3.0</v>
      </c>
      <c r="G380" s="53" t="str">
        <f>ifna(VLookup(V380,Shiny!B:C, 2, 0),"")</f>
        <v/>
      </c>
      <c r="H380" s="138" t="s">
        <v>419</v>
      </c>
      <c r="I380" s="139">
        <v>306.0</v>
      </c>
      <c r="J380" s="140">
        <f>IFNA(VLOOKUP(V380,'Imported Index'!C:D,2,0),1)</f>
        <v>1</v>
      </c>
      <c r="K380" s="83"/>
      <c r="L380" s="83"/>
      <c r="M380" s="59" t="str">
        <f>ifna(IMAGE("https://pokejungle.net/sprites/typeico/"&amp;lower(VLookup(V380,Type!C:E, 2, 0)&amp;".png")),"")</f>
        <v/>
      </c>
      <c r="N380" s="59" t="str">
        <f>ifna(IMAGE("https://pokejungle.net/sprites/typeico/"&amp;lower(VLookup(V380,Type!C:E, 3, 0)&amp;".png")),"")</f>
        <v/>
      </c>
      <c r="O380" s="53"/>
      <c r="P380" s="53"/>
      <c r="Q380" s="59" t="str">
        <f>ifna(VLookup(V380, Dex!F:K, 3, 0),"")</f>
        <v>C193</v>
      </c>
      <c r="R380" s="59">
        <f>ifna(VLookup(V380, Dex!F:K, 4, 0),"")</f>
        <v>306</v>
      </c>
      <c r="S380" s="59" t="str">
        <f>ifna(VLookup(V380, Dex!F:K, 5, 0),"")</f>
        <v/>
      </c>
      <c r="T380" s="59" t="str">
        <f>ifna(VLookup(V380, Dex!F:K, 6, 0),"")</f>
        <v/>
      </c>
      <c r="U380" s="63">
        <f>ifna(VLookup(V380, Dex!F:L, 7, 0),"")</f>
        <v>201</v>
      </c>
      <c r="V380" s="53" t="str">
        <f t="shared" si="1"/>
        <v>aggron</v>
      </c>
    </row>
    <row r="381" ht="31.5" customHeight="1">
      <c r="A381" s="130">
        <v>380.0</v>
      </c>
      <c r="B381" s="130">
        <v>1.0</v>
      </c>
      <c r="C381" s="130">
        <v>14.0</v>
      </c>
      <c r="D381" s="130">
        <v>28.0</v>
      </c>
      <c r="E381" s="130">
        <v>5.0</v>
      </c>
      <c r="F381" s="130">
        <v>4.0</v>
      </c>
      <c r="G381" s="131" t="str">
        <f>ifna(VLookup(V381,Shiny!B:C, 2, 0),"")</f>
        <v/>
      </c>
      <c r="H381" s="141" t="s">
        <v>420</v>
      </c>
      <c r="I381" s="142">
        <v>307.0</v>
      </c>
      <c r="J381" s="135">
        <f>IFNA(VLOOKUP(V381,'Imported Index'!C:D,2,0),1)</f>
        <v>1</v>
      </c>
      <c r="K381" s="135"/>
      <c r="L381" s="132"/>
      <c r="M381" s="136" t="str">
        <f>ifna(IMAGE("https://pokejungle.net/sprites/typeico/"&amp;lower(VLookup(V381,Type!C:E, 2, 0)&amp;".png")),"")</f>
        <v/>
      </c>
      <c r="N381" s="136" t="str">
        <f>ifna(IMAGE("https://pokejungle.net/sprites/typeico/"&amp;lower(VLookup(V381,Type!C:E, 3, 0)&amp;".png")),"")</f>
        <v/>
      </c>
      <c r="O381" s="131"/>
      <c r="P381" s="131"/>
      <c r="Q381" s="136" t="str">
        <f>ifna(VLookup(V381, Dex!F:K, 3, 0),"")</f>
        <v/>
      </c>
      <c r="R381" s="136">
        <f>ifna(VLookup(V381, Dex!F:K, 4, 0),"")</f>
        <v>307</v>
      </c>
      <c r="S381" s="136" t="str">
        <f>ifna(VLookup(V381, Dex!F:K, 5, 0),"")</f>
        <v/>
      </c>
      <c r="T381" s="136" t="str">
        <f>ifna(VLookup(V381, Dex!F:K, 6, 0),"")</f>
        <v>P161</v>
      </c>
      <c r="U381" s="137">
        <f>ifna(VLookup(V381, Dex!F:L, 7, 0),"")</f>
        <v>83</v>
      </c>
      <c r="V381" s="131" t="str">
        <f t="shared" si="1"/>
        <v>meditite</v>
      </c>
    </row>
    <row r="382" ht="31.5" customHeight="1">
      <c r="A382" s="85">
        <v>381.0</v>
      </c>
      <c r="B382" s="85">
        <v>1.0</v>
      </c>
      <c r="C382" s="85">
        <v>14.0</v>
      </c>
      <c r="D382" s="85">
        <v>29.0</v>
      </c>
      <c r="E382" s="85">
        <v>5.0</v>
      </c>
      <c r="F382" s="85">
        <v>5.0</v>
      </c>
      <c r="G382" s="53" t="str">
        <f>ifna(VLookup(V382,Shiny!B:C, 2, 0),"")</f>
        <v/>
      </c>
      <c r="H382" s="138" t="s">
        <v>421</v>
      </c>
      <c r="I382" s="139">
        <v>308.0</v>
      </c>
      <c r="J382" s="140">
        <f>IFNA(VLOOKUP(V382,'Imported Index'!C:D,2,0),1)</f>
        <v>1</v>
      </c>
      <c r="K382" s="140"/>
      <c r="L382" s="83"/>
      <c r="M382" s="59" t="str">
        <f>ifna(IMAGE("https://pokejungle.net/sprites/typeico/"&amp;lower(VLookup(V382,Type!C:E, 2, 0)&amp;".png")),"")</f>
        <v/>
      </c>
      <c r="N382" s="59" t="str">
        <f>ifna(IMAGE("https://pokejungle.net/sprites/typeico/"&amp;lower(VLookup(V382,Type!C:E, 3, 0)&amp;".png")),"")</f>
        <v/>
      </c>
      <c r="O382" s="53"/>
      <c r="P382" s="53"/>
      <c r="Q382" s="59" t="str">
        <f>ifna(VLookup(V382, Dex!F:K, 3, 0),"")</f>
        <v/>
      </c>
      <c r="R382" s="59">
        <f>ifna(VLookup(V382, Dex!F:K, 4, 0),"")</f>
        <v>308</v>
      </c>
      <c r="S382" s="59" t="str">
        <f>ifna(VLookup(V382, Dex!F:K, 5, 0),"")</f>
        <v/>
      </c>
      <c r="T382" s="59" t="str">
        <f>ifna(VLookup(V382, Dex!F:K, 6, 0),"")</f>
        <v>P162</v>
      </c>
      <c r="U382" s="63">
        <f>ifna(VLookup(V382, Dex!F:L, 7, 0),"")</f>
        <v>84</v>
      </c>
      <c r="V382" s="53" t="str">
        <f t="shared" si="1"/>
        <v>medicham</v>
      </c>
    </row>
    <row r="383" ht="31.5" customHeight="1">
      <c r="A383" s="130">
        <v>382.0</v>
      </c>
      <c r="B383" s="130">
        <v>1.0</v>
      </c>
      <c r="C383" s="130">
        <v>14.0</v>
      </c>
      <c r="D383" s="130">
        <v>30.0</v>
      </c>
      <c r="E383" s="130">
        <v>5.0</v>
      </c>
      <c r="F383" s="130">
        <v>6.0</v>
      </c>
      <c r="G383" s="131" t="str">
        <f>ifna(VLookup(V383,Shiny!B:C, 2, 0),"")</f>
        <v/>
      </c>
      <c r="H383" s="141" t="s">
        <v>422</v>
      </c>
      <c r="I383" s="142">
        <v>309.0</v>
      </c>
      <c r="J383" s="135">
        <f>IFNA(VLOOKUP(V383,'Imported Index'!C:D,2,0),1)</f>
        <v>1</v>
      </c>
      <c r="K383" s="132"/>
      <c r="L383" s="132"/>
      <c r="M383" s="136" t="str">
        <f>ifna(IMAGE("https://pokejungle.net/sprites/typeico/"&amp;lower(VLookup(V383,Type!C:E, 2, 0)&amp;".png")),"")</f>
        <v/>
      </c>
      <c r="N383" s="136" t="str">
        <f>ifna(IMAGE("https://pokejungle.net/sprites/typeico/"&amp;lower(VLookup(V383,Type!C:E, 3, 0)&amp;".png")),"")</f>
        <v/>
      </c>
      <c r="O383" s="131"/>
      <c r="P383" s="131"/>
      <c r="Q383" s="136">
        <f>ifna(VLookup(V383, Dex!F:K, 3, 0),"")</f>
        <v>66</v>
      </c>
      <c r="R383" s="136">
        <f>ifna(VLookup(V383, Dex!F:K, 4, 0),"")</f>
        <v>309</v>
      </c>
      <c r="S383" s="136" t="str">
        <f>ifna(VLookup(V383, Dex!F:K, 5, 0),"")</f>
        <v/>
      </c>
      <c r="T383" s="136" t="str">
        <f>ifna(VLookup(V383, Dex!F:K, 6, 0),"")</f>
        <v/>
      </c>
      <c r="U383" s="137">
        <f>ifna(VLookup(V383, Dex!F:L, 7, 0),"")</f>
        <v>85</v>
      </c>
      <c r="V383" s="131" t="str">
        <f t="shared" si="1"/>
        <v>electrike</v>
      </c>
    </row>
    <row r="384" ht="31.5" customHeight="1">
      <c r="A384" s="85">
        <v>383.0</v>
      </c>
      <c r="B384" s="85">
        <v>1.0</v>
      </c>
      <c r="C384" s="85">
        <v>15.0</v>
      </c>
      <c r="D384" s="85">
        <v>1.0</v>
      </c>
      <c r="E384" s="85">
        <v>1.0</v>
      </c>
      <c r="F384" s="85">
        <v>1.0</v>
      </c>
      <c r="G384" s="53" t="str">
        <f>ifna(VLookup(V384,Shiny!B:C, 2, 0),"")</f>
        <v/>
      </c>
      <c r="H384" s="138" t="s">
        <v>423</v>
      </c>
      <c r="I384" s="139">
        <v>310.0</v>
      </c>
      <c r="J384" s="140">
        <f>IFNA(VLOOKUP(V384,'Imported Index'!C:D,2,0),1)</f>
        <v>1</v>
      </c>
      <c r="K384" s="83"/>
      <c r="L384" s="83"/>
      <c r="M384" s="59" t="str">
        <f>ifna(IMAGE("https://pokejungle.net/sprites/typeico/"&amp;lower(VLookup(V384,Type!C:E, 2, 0)&amp;".png")),"")</f>
        <v/>
      </c>
      <c r="N384" s="59" t="str">
        <f>ifna(IMAGE("https://pokejungle.net/sprites/typeico/"&amp;lower(VLookup(V384,Type!C:E, 3, 0)&amp;".png")),"")</f>
        <v/>
      </c>
      <c r="O384" s="53"/>
      <c r="P384" s="53"/>
      <c r="Q384" s="59">
        <f>ifna(VLookup(V384, Dex!F:K, 3, 0),"")</f>
        <v>67</v>
      </c>
      <c r="R384" s="59">
        <f>ifna(VLookup(V384, Dex!F:K, 4, 0),"")</f>
        <v>310</v>
      </c>
      <c r="S384" s="59" t="str">
        <f>ifna(VLookup(V384, Dex!F:K, 5, 0),"")</f>
        <v/>
      </c>
      <c r="T384" s="59" t="str">
        <f>ifna(VLookup(V384, Dex!F:K, 6, 0),"")</f>
        <v/>
      </c>
      <c r="U384" s="63">
        <f>ifna(VLookup(V384, Dex!F:L, 7, 0),"")</f>
        <v>86</v>
      </c>
      <c r="V384" s="53" t="str">
        <f t="shared" si="1"/>
        <v>manectric</v>
      </c>
    </row>
    <row r="385" ht="31.5" customHeight="1">
      <c r="A385" s="130">
        <v>384.0</v>
      </c>
      <c r="B385" s="130">
        <v>1.0</v>
      </c>
      <c r="C385" s="130">
        <v>15.0</v>
      </c>
      <c r="D385" s="130">
        <v>2.0</v>
      </c>
      <c r="E385" s="130">
        <v>1.0</v>
      </c>
      <c r="F385" s="130">
        <v>2.0</v>
      </c>
      <c r="G385" s="131" t="str">
        <f>ifna(VLookup(V385,Shiny!B:C, 2, 0),"")</f>
        <v/>
      </c>
      <c r="H385" s="141" t="s">
        <v>424</v>
      </c>
      <c r="I385" s="142">
        <v>311.0</v>
      </c>
      <c r="J385" s="135">
        <f>IFNA(VLOOKUP(V385,'Imported Index'!C:D,2,0),1)</f>
        <v>1</v>
      </c>
      <c r="K385" s="132"/>
      <c r="L385" s="132"/>
      <c r="M385" s="136" t="str">
        <f>ifna(IMAGE("https://pokejungle.net/sprites/typeico/"&amp;lower(VLookup(V385,Type!C:E, 2, 0)&amp;".png")),"")</f>
        <v/>
      </c>
      <c r="N385" s="136" t="str">
        <f>ifna(IMAGE("https://pokejungle.net/sprites/typeico/"&amp;lower(VLookup(V385,Type!C:E, 3, 0)&amp;".png")),"")</f>
        <v/>
      </c>
      <c r="O385" s="131"/>
      <c r="P385" s="131"/>
      <c r="Q385" s="136" t="str">
        <f>ifna(VLookup(V385, Dex!F:K, 3, 0),"")</f>
        <v/>
      </c>
      <c r="R385" s="136">
        <f>ifna(VLookup(V385, Dex!F:K, 4, 0),"")</f>
        <v>311</v>
      </c>
      <c r="S385" s="136" t="str">
        <f>ifna(VLookup(V385, Dex!F:K, 5, 0),"")</f>
        <v/>
      </c>
      <c r="T385" s="136" t="str">
        <f>ifna(VLookup(V385, Dex!F:K, 6, 0),"")</f>
        <v>B119</v>
      </c>
      <c r="U385" s="137" t="str">
        <f>ifna(VLookup(V385, Dex!F:L, 7, 0),"")</f>
        <v/>
      </c>
      <c r="V385" s="131" t="str">
        <f t="shared" si="1"/>
        <v>plusle</v>
      </c>
    </row>
    <row r="386" ht="31.5" customHeight="1">
      <c r="A386" s="85">
        <v>385.0</v>
      </c>
      <c r="B386" s="85">
        <v>1.0</v>
      </c>
      <c r="C386" s="85">
        <v>15.0</v>
      </c>
      <c r="D386" s="85">
        <v>3.0</v>
      </c>
      <c r="E386" s="85">
        <v>1.0</v>
      </c>
      <c r="F386" s="85">
        <v>3.0</v>
      </c>
      <c r="G386" s="53" t="str">
        <f>ifna(VLookup(V386,Shiny!B:C, 2, 0),"")</f>
        <v/>
      </c>
      <c r="H386" s="138" t="s">
        <v>425</v>
      </c>
      <c r="I386" s="139">
        <v>312.0</v>
      </c>
      <c r="J386" s="140">
        <f>IFNA(VLOOKUP(V386,'Imported Index'!C:D,2,0),1)</f>
        <v>1</v>
      </c>
      <c r="K386" s="83"/>
      <c r="L386" s="83"/>
      <c r="M386" s="59" t="str">
        <f>ifna(IMAGE("https://pokejungle.net/sprites/typeico/"&amp;lower(VLookup(V386,Type!C:E, 2, 0)&amp;".png")),"")</f>
        <v/>
      </c>
      <c r="N386" s="59" t="str">
        <f>ifna(IMAGE("https://pokejungle.net/sprites/typeico/"&amp;lower(VLookup(V386,Type!C:E, 3, 0)&amp;".png")),"")</f>
        <v/>
      </c>
      <c r="O386" s="53"/>
      <c r="P386" s="53"/>
      <c r="Q386" s="59" t="str">
        <f>ifna(VLookup(V386, Dex!F:K, 3, 0),"")</f>
        <v/>
      </c>
      <c r="R386" s="59">
        <f>ifna(VLookup(V386, Dex!F:K, 4, 0),"")</f>
        <v>312</v>
      </c>
      <c r="S386" s="59" t="str">
        <f>ifna(VLookup(V386, Dex!F:K, 5, 0),"")</f>
        <v/>
      </c>
      <c r="T386" s="59" t="str">
        <f>ifna(VLookup(V386, Dex!F:K, 6, 0),"")</f>
        <v>B120</v>
      </c>
      <c r="U386" s="63" t="str">
        <f>ifna(VLookup(V386, Dex!F:L, 7, 0),"")</f>
        <v/>
      </c>
      <c r="V386" s="53" t="str">
        <f t="shared" si="1"/>
        <v>minun</v>
      </c>
    </row>
    <row r="387" ht="31.5" customHeight="1">
      <c r="A387" s="130">
        <v>386.0</v>
      </c>
      <c r="B387" s="130">
        <v>1.0</v>
      </c>
      <c r="C387" s="130">
        <v>15.0</v>
      </c>
      <c r="D387" s="130">
        <v>4.0</v>
      </c>
      <c r="E387" s="130">
        <v>1.0</v>
      </c>
      <c r="F387" s="130">
        <v>4.0</v>
      </c>
      <c r="G387" s="131" t="str">
        <f>ifna(VLookup(V387,Shiny!B:C, 2, 0),"")</f>
        <v/>
      </c>
      <c r="H387" s="141" t="s">
        <v>426</v>
      </c>
      <c r="I387" s="142">
        <v>313.0</v>
      </c>
      <c r="J387" s="135">
        <f>IFNA(VLOOKUP(V387,'Imported Index'!C:D,2,0),1)</f>
        <v>1</v>
      </c>
      <c r="K387" s="132"/>
      <c r="L387" s="132"/>
      <c r="M387" s="136" t="str">
        <f>ifna(IMAGE("https://pokejungle.net/sprites/typeico/"&amp;lower(VLookup(V387,Type!C:E, 2, 0)&amp;".png")),"")</f>
        <v/>
      </c>
      <c r="N387" s="136" t="str">
        <f>ifna(IMAGE("https://pokejungle.net/sprites/typeico/"&amp;lower(VLookup(V387,Type!C:E, 3, 0)&amp;".png")),"")</f>
        <v/>
      </c>
      <c r="O387" s="131"/>
      <c r="P387" s="131"/>
      <c r="Q387" s="136" t="str">
        <f>ifna(VLookup(V387, Dex!F:K, 3, 0),"")</f>
        <v/>
      </c>
      <c r="R387" s="136">
        <f>ifna(VLookup(V387, Dex!F:K, 4, 0),"")</f>
        <v>313</v>
      </c>
      <c r="S387" s="136" t="str">
        <f>ifna(VLookup(V387, Dex!F:K, 5, 0),"")</f>
        <v/>
      </c>
      <c r="T387" s="136" t="str">
        <f>ifna(VLookup(V387, Dex!F:K, 6, 0),"")</f>
        <v>K009</v>
      </c>
      <c r="U387" s="137" t="str">
        <f>ifna(VLookup(V387, Dex!F:L, 7, 0),"")</f>
        <v/>
      </c>
      <c r="V387" s="131" t="str">
        <f t="shared" si="1"/>
        <v>volbeat</v>
      </c>
    </row>
    <row r="388" ht="31.5" customHeight="1">
      <c r="A388" s="85">
        <v>387.0</v>
      </c>
      <c r="B388" s="85">
        <v>1.0</v>
      </c>
      <c r="C388" s="85">
        <v>15.0</v>
      </c>
      <c r="D388" s="85">
        <v>5.0</v>
      </c>
      <c r="E388" s="85">
        <v>1.0</v>
      </c>
      <c r="F388" s="85">
        <v>5.0</v>
      </c>
      <c r="G388" s="53" t="str">
        <f>ifna(VLookup(V388,Shiny!B:C, 2, 0),"")</f>
        <v/>
      </c>
      <c r="H388" s="138" t="s">
        <v>427</v>
      </c>
      <c r="I388" s="139">
        <v>314.0</v>
      </c>
      <c r="J388" s="140">
        <f>IFNA(VLOOKUP(V388,'Imported Index'!C:D,2,0),1)</f>
        <v>1</v>
      </c>
      <c r="K388" s="83"/>
      <c r="L388" s="83"/>
      <c r="M388" s="59" t="str">
        <f>ifna(IMAGE("https://pokejungle.net/sprites/typeico/"&amp;lower(VLookup(V388,Type!C:E, 2, 0)&amp;".png")),"")</f>
        <v/>
      </c>
      <c r="N388" s="59" t="str">
        <f>ifna(IMAGE("https://pokejungle.net/sprites/typeico/"&amp;lower(VLookup(V388,Type!C:E, 3, 0)&amp;".png")),"")</f>
        <v/>
      </c>
      <c r="O388" s="53"/>
      <c r="P388" s="53"/>
      <c r="Q388" s="59" t="str">
        <f>ifna(VLookup(V388, Dex!F:K, 3, 0),"")</f>
        <v/>
      </c>
      <c r="R388" s="59">
        <f>ifna(VLookup(V388, Dex!F:K, 4, 0),"")</f>
        <v>314</v>
      </c>
      <c r="S388" s="59" t="str">
        <f>ifna(VLookup(V388, Dex!F:K, 5, 0),"")</f>
        <v/>
      </c>
      <c r="T388" s="59" t="str">
        <f>ifna(VLookup(V388, Dex!F:K, 6, 0),"")</f>
        <v>K010</v>
      </c>
      <c r="U388" s="63" t="str">
        <f>ifna(VLookup(V388, Dex!F:L, 7, 0),"")</f>
        <v/>
      </c>
      <c r="V388" s="53" t="str">
        <f t="shared" si="1"/>
        <v>illumise</v>
      </c>
    </row>
    <row r="389" ht="31.5" customHeight="1">
      <c r="A389" s="130">
        <v>388.0</v>
      </c>
      <c r="B389" s="130">
        <v>1.0</v>
      </c>
      <c r="C389" s="130">
        <v>15.0</v>
      </c>
      <c r="D389" s="130">
        <v>6.0</v>
      </c>
      <c r="E389" s="130">
        <v>1.0</v>
      </c>
      <c r="F389" s="130">
        <v>6.0</v>
      </c>
      <c r="G389" s="131" t="str">
        <f>ifna(VLookup(V389,Shiny!B:C, 2, 0),"")</f>
        <v/>
      </c>
      <c r="H389" s="141" t="s">
        <v>428</v>
      </c>
      <c r="I389" s="142">
        <v>315.0</v>
      </c>
      <c r="J389" s="135">
        <f>IFNA(VLOOKUP(V389,'Imported Index'!C:D,2,0),1)</f>
        <v>1</v>
      </c>
      <c r="K389" s="132"/>
      <c r="L389" s="132"/>
      <c r="M389" s="136" t="str">
        <f>ifna(IMAGE("https://pokejungle.net/sprites/typeico/"&amp;lower(VLookup(V389,Type!C:E, 2, 0)&amp;".png")),"")</f>
        <v/>
      </c>
      <c r="N389" s="136" t="str">
        <f>ifna(IMAGE("https://pokejungle.net/sprites/typeico/"&amp;lower(VLookup(V389,Type!C:E, 3, 0)&amp;".png")),"")</f>
        <v/>
      </c>
      <c r="O389" s="131"/>
      <c r="P389" s="131"/>
      <c r="Q389" s="136">
        <f>ifna(VLookup(V389, Dex!F:K, 3, 0),"")</f>
        <v>60</v>
      </c>
      <c r="R389" s="136">
        <f>ifna(VLookup(V389, Dex!F:K, 4, 0),"")</f>
        <v>315</v>
      </c>
      <c r="S389" s="136">
        <f>ifna(VLookup(V389, Dex!F:K, 5, 0),"")</f>
        <v>90</v>
      </c>
      <c r="T389" s="136" t="str">
        <f>ifna(VLookup(V389, Dex!F:K, 6, 0),"")</f>
        <v/>
      </c>
      <c r="U389" s="137">
        <f>ifna(VLookup(V389, Dex!F:L, 7, 0),"")</f>
        <v>30</v>
      </c>
      <c r="V389" s="131" t="str">
        <f t="shared" si="1"/>
        <v>roselia</v>
      </c>
    </row>
    <row r="390" ht="31.5" customHeight="1">
      <c r="A390" s="85">
        <v>389.0</v>
      </c>
      <c r="B390" s="85">
        <v>1.0</v>
      </c>
      <c r="C390" s="85">
        <v>15.0</v>
      </c>
      <c r="D390" s="85">
        <v>7.0</v>
      </c>
      <c r="E390" s="85">
        <v>2.0</v>
      </c>
      <c r="F390" s="85">
        <v>1.0</v>
      </c>
      <c r="G390" s="53" t="str">
        <f>ifna(VLookup(V390,Shiny!B:C, 2, 0),"")</f>
        <v/>
      </c>
      <c r="H390" s="138" t="s">
        <v>429</v>
      </c>
      <c r="I390" s="139">
        <v>316.0</v>
      </c>
      <c r="J390" s="140">
        <f>IFNA(VLOOKUP(V390,'Imported Index'!C:D,2,0),1)</f>
        <v>1</v>
      </c>
      <c r="K390" s="140"/>
      <c r="L390" s="83"/>
      <c r="M390" s="59" t="str">
        <f>ifna(IMAGE("https://pokejungle.net/sprites/typeico/"&amp;lower(VLookup(V390,Type!C:E, 2, 0)&amp;".png")),"")</f>
        <v/>
      </c>
      <c r="N390" s="59" t="str">
        <f>ifna(IMAGE("https://pokejungle.net/sprites/typeico/"&amp;lower(VLookup(V390,Type!C:E, 3, 0)&amp;".png")),"")</f>
        <v/>
      </c>
      <c r="O390" s="53"/>
      <c r="P390" s="53"/>
      <c r="Q390" s="59" t="str">
        <f>ifna(VLookup(V390, Dex!F:K, 3, 0),"")</f>
        <v/>
      </c>
      <c r="R390" s="59">
        <f>ifna(VLookup(V390, Dex!F:K, 4, 0),"")</f>
        <v>316</v>
      </c>
      <c r="S390" s="59" t="str">
        <f>ifna(VLookup(V390, Dex!F:K, 5, 0),"")</f>
        <v/>
      </c>
      <c r="T390" s="59" t="str">
        <f>ifna(VLookup(V390, Dex!F:K, 6, 0),"")</f>
        <v>P139</v>
      </c>
      <c r="U390" s="63" t="str">
        <f>ifna(VLookup(V390, Dex!F:L, 7, 0),"")</f>
        <v>H092</v>
      </c>
      <c r="V390" s="53" t="str">
        <f t="shared" si="1"/>
        <v>gulpin</v>
      </c>
    </row>
    <row r="391" ht="31.5" customHeight="1">
      <c r="A391" s="130">
        <v>390.0</v>
      </c>
      <c r="B391" s="130">
        <v>1.0</v>
      </c>
      <c r="C391" s="130">
        <v>15.0</v>
      </c>
      <c r="D391" s="130">
        <v>8.0</v>
      </c>
      <c r="E391" s="130">
        <v>2.0</v>
      </c>
      <c r="F391" s="130">
        <v>2.0</v>
      </c>
      <c r="G391" s="131" t="str">
        <f>ifna(VLookup(V391,Shiny!B:C, 2, 0),"")</f>
        <v/>
      </c>
      <c r="H391" s="141" t="s">
        <v>430</v>
      </c>
      <c r="I391" s="142">
        <v>317.0</v>
      </c>
      <c r="J391" s="135">
        <f>IFNA(VLOOKUP(V391,'Imported Index'!C:D,2,0),1)</f>
        <v>1</v>
      </c>
      <c r="K391" s="135"/>
      <c r="L391" s="132"/>
      <c r="M391" s="136" t="str">
        <f>ifna(IMAGE("https://pokejungle.net/sprites/typeico/"&amp;lower(VLookup(V391,Type!C:E, 2, 0)&amp;".png")),"")</f>
        <v/>
      </c>
      <c r="N391" s="136" t="str">
        <f>ifna(IMAGE("https://pokejungle.net/sprites/typeico/"&amp;lower(VLookup(V391,Type!C:E, 3, 0)&amp;".png")),"")</f>
        <v/>
      </c>
      <c r="O391" s="131"/>
      <c r="P391" s="131"/>
      <c r="Q391" s="136" t="str">
        <f>ifna(VLookup(V391, Dex!F:K, 3, 0),"")</f>
        <v/>
      </c>
      <c r="R391" s="136">
        <f>ifna(VLookup(V391, Dex!F:K, 4, 0),"")</f>
        <v>317</v>
      </c>
      <c r="S391" s="136" t="str">
        <f>ifna(VLookup(V391, Dex!F:K, 5, 0),"")</f>
        <v/>
      </c>
      <c r="T391" s="136" t="str">
        <f>ifna(VLookup(V391, Dex!F:K, 6, 0),"")</f>
        <v>P140</v>
      </c>
      <c r="U391" s="137" t="str">
        <f>ifna(VLookup(V391, Dex!F:L, 7, 0),"")</f>
        <v>H093</v>
      </c>
      <c r="V391" s="131" t="str">
        <f t="shared" si="1"/>
        <v>swalot</v>
      </c>
    </row>
    <row r="392" ht="31.5" customHeight="1">
      <c r="A392" s="85">
        <v>391.0</v>
      </c>
      <c r="B392" s="85">
        <v>1.0</v>
      </c>
      <c r="C392" s="85">
        <v>15.0</v>
      </c>
      <c r="D392" s="85">
        <v>9.0</v>
      </c>
      <c r="E392" s="85">
        <v>2.0</v>
      </c>
      <c r="F392" s="85">
        <v>3.0</v>
      </c>
      <c r="G392" s="53" t="str">
        <f>ifna(VLookup(V392,Shiny!B:C, 2, 0),"")</f>
        <v/>
      </c>
      <c r="H392" s="138" t="s">
        <v>431</v>
      </c>
      <c r="I392" s="139">
        <v>318.0</v>
      </c>
      <c r="J392" s="140">
        <f>IFNA(VLOOKUP(V392,'Imported Index'!C:D,2,0),1)</f>
        <v>1</v>
      </c>
      <c r="K392" s="83"/>
      <c r="L392" s="83"/>
      <c r="M392" s="59" t="str">
        <f>ifna(IMAGE("https://pokejungle.net/sprites/typeico/"&amp;lower(VLookup(V392,Type!C:E, 2, 0)&amp;".png")),"")</f>
        <v/>
      </c>
      <c r="N392" s="59" t="str">
        <f>ifna(IMAGE("https://pokejungle.net/sprites/typeico/"&amp;lower(VLookup(V392,Type!C:E, 3, 0)&amp;".png")),"")</f>
        <v/>
      </c>
      <c r="O392" s="53"/>
      <c r="P392" s="53"/>
      <c r="Q392" s="59" t="str">
        <f>ifna(VLookup(V392, Dex!F:K, 3, 0),"")</f>
        <v>A111</v>
      </c>
      <c r="R392" s="59">
        <f>ifna(VLookup(V392, Dex!F:K, 4, 0),"")</f>
        <v>318</v>
      </c>
      <c r="S392" s="59" t="str">
        <f>ifna(VLookup(V392, Dex!F:K, 5, 0),"")</f>
        <v/>
      </c>
      <c r="T392" s="59" t="str">
        <f>ifna(VLookup(V392, Dex!F:K, 6, 0),"")</f>
        <v/>
      </c>
      <c r="U392" s="63">
        <f>ifna(VLookup(V392, Dex!F:L, 7, 0),"")</f>
        <v>140</v>
      </c>
      <c r="V392" s="53" t="str">
        <f t="shared" si="1"/>
        <v>carvanha</v>
      </c>
    </row>
    <row r="393" ht="31.5" customHeight="1">
      <c r="A393" s="130">
        <v>392.0</v>
      </c>
      <c r="B393" s="130">
        <v>1.0</v>
      </c>
      <c r="C393" s="130">
        <v>15.0</v>
      </c>
      <c r="D393" s="130">
        <v>10.0</v>
      </c>
      <c r="E393" s="130">
        <v>2.0</v>
      </c>
      <c r="F393" s="130">
        <v>4.0</v>
      </c>
      <c r="G393" s="131" t="str">
        <f>ifna(VLookup(V393,Shiny!B:C, 2, 0),"")</f>
        <v/>
      </c>
      <c r="H393" s="141" t="s">
        <v>432</v>
      </c>
      <c r="I393" s="142">
        <v>319.0</v>
      </c>
      <c r="J393" s="135">
        <f>IFNA(VLOOKUP(V393,'Imported Index'!C:D,2,0),1)</f>
        <v>1</v>
      </c>
      <c r="K393" s="132"/>
      <c r="L393" s="132"/>
      <c r="M393" s="136" t="str">
        <f>ifna(IMAGE("https://pokejungle.net/sprites/typeico/"&amp;lower(VLookup(V393,Type!C:E, 2, 0)&amp;".png")),"")</f>
        <v/>
      </c>
      <c r="N393" s="136" t="str">
        <f>ifna(IMAGE("https://pokejungle.net/sprites/typeico/"&amp;lower(VLookup(V393,Type!C:E, 3, 0)&amp;".png")),"")</f>
        <v/>
      </c>
      <c r="O393" s="131"/>
      <c r="P393" s="131"/>
      <c r="Q393" s="136" t="str">
        <f>ifna(VLookup(V393, Dex!F:K, 3, 0),"")</f>
        <v>A112</v>
      </c>
      <c r="R393" s="136">
        <f>ifna(VLookup(V393, Dex!F:K, 4, 0),"")</f>
        <v>319</v>
      </c>
      <c r="S393" s="136" t="str">
        <f>ifna(VLookup(V393, Dex!F:K, 5, 0),"")</f>
        <v/>
      </c>
      <c r="T393" s="136" t="str">
        <f>ifna(VLookup(V393, Dex!F:K, 6, 0),"")</f>
        <v/>
      </c>
      <c r="U393" s="137">
        <f>ifna(VLookup(V393, Dex!F:L, 7, 0),"")</f>
        <v>141</v>
      </c>
      <c r="V393" s="131" t="str">
        <f t="shared" si="1"/>
        <v>sharpedo</v>
      </c>
    </row>
    <row r="394" ht="31.5" customHeight="1">
      <c r="A394" s="85">
        <v>393.0</v>
      </c>
      <c r="B394" s="85">
        <v>1.0</v>
      </c>
      <c r="C394" s="85">
        <v>15.0</v>
      </c>
      <c r="D394" s="85">
        <v>11.0</v>
      </c>
      <c r="E394" s="85">
        <v>2.0</v>
      </c>
      <c r="F394" s="85">
        <v>5.0</v>
      </c>
      <c r="G394" s="53" t="str">
        <f>ifna(VLookup(V394,Shiny!B:C, 2, 0),"")</f>
        <v/>
      </c>
      <c r="H394" s="138" t="s">
        <v>433</v>
      </c>
      <c r="I394" s="139">
        <v>320.0</v>
      </c>
      <c r="J394" s="140">
        <f>IFNA(VLOOKUP(V394,'Imported Index'!C:D,2,0),1)</f>
        <v>1</v>
      </c>
      <c r="K394" s="83"/>
      <c r="L394" s="83"/>
      <c r="M394" s="59" t="str">
        <f>ifna(IMAGE("https://pokejungle.net/sprites/typeico/"&amp;lower(VLookup(V394,Type!C:E, 2, 0)&amp;".png")),"")</f>
        <v/>
      </c>
      <c r="N394" s="59" t="str">
        <f>ifna(IMAGE("https://pokejungle.net/sprites/typeico/"&amp;lower(VLookup(V394,Type!C:E, 3, 0)&amp;".png")),"")</f>
        <v/>
      </c>
      <c r="O394" s="53"/>
      <c r="P394" s="53"/>
      <c r="Q394" s="59">
        <f>ifna(VLookup(V394, Dex!F:K, 3, 0),"")</f>
        <v>356</v>
      </c>
      <c r="R394" s="59">
        <f>ifna(VLookup(V394, Dex!F:K, 4, 0),"")</f>
        <v>320</v>
      </c>
      <c r="S394" s="59" t="str">
        <f>ifna(VLookup(V394, Dex!F:K, 5, 0),"")</f>
        <v/>
      </c>
      <c r="T394" s="59" t="str">
        <f>ifna(VLookup(V394, Dex!F:K, 6, 0),"")</f>
        <v/>
      </c>
      <c r="U394" s="63" t="str">
        <f>ifna(VLookup(V394, Dex!F:L, 7, 0),"")</f>
        <v/>
      </c>
      <c r="V394" s="53" t="str">
        <f t="shared" si="1"/>
        <v>wailmer</v>
      </c>
    </row>
    <row r="395" ht="31.5" customHeight="1">
      <c r="A395" s="130">
        <v>394.0</v>
      </c>
      <c r="B395" s="130">
        <v>1.0</v>
      </c>
      <c r="C395" s="130">
        <v>15.0</v>
      </c>
      <c r="D395" s="130">
        <v>12.0</v>
      </c>
      <c r="E395" s="130">
        <v>2.0</v>
      </c>
      <c r="F395" s="130">
        <v>6.0</v>
      </c>
      <c r="G395" s="131" t="str">
        <f>ifna(VLookup(V395,Shiny!B:C, 2, 0),"")</f>
        <v/>
      </c>
      <c r="H395" s="141" t="s">
        <v>434</v>
      </c>
      <c r="I395" s="142">
        <v>321.0</v>
      </c>
      <c r="J395" s="135">
        <f>IFNA(VLOOKUP(V395,'Imported Index'!C:D,2,0),1)</f>
        <v>1</v>
      </c>
      <c r="K395" s="132"/>
      <c r="L395" s="132"/>
      <c r="M395" s="136" t="str">
        <f>ifna(IMAGE("https://pokejungle.net/sprites/typeico/"&amp;lower(VLookup(V395,Type!C:E, 2, 0)&amp;".png")),"")</f>
        <v/>
      </c>
      <c r="N395" s="136" t="str">
        <f>ifna(IMAGE("https://pokejungle.net/sprites/typeico/"&amp;lower(VLookup(V395,Type!C:E, 3, 0)&amp;".png")),"")</f>
        <v/>
      </c>
      <c r="O395" s="131"/>
      <c r="P395" s="131"/>
      <c r="Q395" s="136">
        <f>ifna(VLookup(V395, Dex!F:K, 3, 0),"")</f>
        <v>357</v>
      </c>
      <c r="R395" s="136">
        <f>ifna(VLookup(V395, Dex!F:K, 4, 0),"")</f>
        <v>321</v>
      </c>
      <c r="S395" s="136" t="str">
        <f>ifna(VLookup(V395, Dex!F:K, 5, 0),"")</f>
        <v/>
      </c>
      <c r="T395" s="136" t="str">
        <f>ifna(VLookup(V395, Dex!F:K, 6, 0),"")</f>
        <v/>
      </c>
      <c r="U395" s="137" t="str">
        <f>ifna(VLookup(V395, Dex!F:L, 7, 0),"")</f>
        <v/>
      </c>
      <c r="V395" s="131" t="str">
        <f t="shared" si="1"/>
        <v>wailord</v>
      </c>
    </row>
    <row r="396" ht="31.5" customHeight="1">
      <c r="A396" s="85">
        <v>395.0</v>
      </c>
      <c r="B396" s="85">
        <v>1.0</v>
      </c>
      <c r="C396" s="85">
        <v>15.0</v>
      </c>
      <c r="D396" s="85">
        <v>13.0</v>
      </c>
      <c r="E396" s="85">
        <v>3.0</v>
      </c>
      <c r="F396" s="85">
        <v>1.0</v>
      </c>
      <c r="G396" s="53" t="str">
        <f>ifna(VLookup(V396,Shiny!B:C, 2, 0),"")</f>
        <v/>
      </c>
      <c r="H396" s="138" t="s">
        <v>435</v>
      </c>
      <c r="I396" s="139">
        <v>322.0</v>
      </c>
      <c r="J396" s="140">
        <f>IFNA(VLOOKUP(V396,'Imported Index'!C:D,2,0),1)</f>
        <v>1</v>
      </c>
      <c r="K396" s="140"/>
      <c r="L396" s="83"/>
      <c r="M396" s="59" t="str">
        <f>ifna(IMAGE("https://pokejungle.net/sprites/typeico/"&amp;lower(VLookup(V396,Type!C:E, 2, 0)&amp;".png")),"")</f>
        <v/>
      </c>
      <c r="N396" s="59" t="str">
        <f>ifna(IMAGE("https://pokejungle.net/sprites/typeico/"&amp;lower(VLookup(V396,Type!C:E, 3, 0)&amp;".png")),"")</f>
        <v/>
      </c>
      <c r="O396" s="53"/>
      <c r="P396" s="53"/>
      <c r="Q396" s="59" t="str">
        <f>ifna(VLookup(V396, Dex!F:K, 3, 0),"")</f>
        <v/>
      </c>
      <c r="R396" s="59">
        <f>ifna(VLookup(V396, Dex!F:K, 4, 0),"")</f>
        <v>322</v>
      </c>
      <c r="S396" s="59" t="str">
        <f>ifna(VLookup(V396, Dex!F:K, 5, 0),"")</f>
        <v/>
      </c>
      <c r="T396" s="59" t="str">
        <f>ifna(VLookup(V396, Dex!F:K, 6, 0),"")</f>
        <v>P151</v>
      </c>
      <c r="U396" s="63">
        <f>ifna(VLookup(V396, Dex!F:L, 7, 0),"")</f>
        <v>116</v>
      </c>
      <c r="V396" s="53" t="str">
        <f t="shared" si="1"/>
        <v>numel</v>
      </c>
    </row>
    <row r="397" ht="31.5" customHeight="1">
      <c r="A397" s="130">
        <v>396.0</v>
      </c>
      <c r="B397" s="130">
        <v>1.0</v>
      </c>
      <c r="C397" s="130">
        <v>15.0</v>
      </c>
      <c r="D397" s="130">
        <v>14.0</v>
      </c>
      <c r="E397" s="130">
        <v>3.0</v>
      </c>
      <c r="F397" s="130">
        <v>2.0</v>
      </c>
      <c r="G397" s="131" t="str">
        <f>ifna(VLookup(V397,Shiny!B:C, 2, 0),"")</f>
        <v/>
      </c>
      <c r="H397" s="141" t="s">
        <v>436</v>
      </c>
      <c r="I397" s="142">
        <v>323.0</v>
      </c>
      <c r="J397" s="135">
        <f>IFNA(VLOOKUP(V397,'Imported Index'!C:D,2,0),1)</f>
        <v>1</v>
      </c>
      <c r="K397" s="135"/>
      <c r="L397" s="132"/>
      <c r="M397" s="136" t="str">
        <f>ifna(IMAGE("https://pokejungle.net/sprites/typeico/"&amp;lower(VLookup(V397,Type!C:E, 2, 0)&amp;".png")),"")</f>
        <v/>
      </c>
      <c r="N397" s="136" t="str">
        <f>ifna(IMAGE("https://pokejungle.net/sprites/typeico/"&amp;lower(VLookup(V397,Type!C:E, 3, 0)&amp;".png")),"")</f>
        <v/>
      </c>
      <c r="O397" s="131"/>
      <c r="P397" s="131"/>
      <c r="Q397" s="136" t="str">
        <f>ifna(VLookup(V397, Dex!F:K, 3, 0),"")</f>
        <v/>
      </c>
      <c r="R397" s="136">
        <f>ifna(VLookup(V397, Dex!F:K, 4, 0),"")</f>
        <v>323</v>
      </c>
      <c r="S397" s="136" t="str">
        <f>ifna(VLookup(V397, Dex!F:K, 5, 0),"")</f>
        <v/>
      </c>
      <c r="T397" s="136" t="str">
        <f>ifna(VLookup(V397, Dex!F:K, 6, 0),"")</f>
        <v>P152</v>
      </c>
      <c r="U397" s="137">
        <f>ifna(VLookup(V397, Dex!F:L, 7, 0),"")</f>
        <v>117</v>
      </c>
      <c r="V397" s="131" t="str">
        <f t="shared" si="1"/>
        <v>camerupt</v>
      </c>
    </row>
    <row r="398" ht="31.5" customHeight="1">
      <c r="A398" s="85">
        <v>397.0</v>
      </c>
      <c r="B398" s="85">
        <v>1.0</v>
      </c>
      <c r="C398" s="85">
        <v>15.0</v>
      </c>
      <c r="D398" s="85">
        <v>15.0</v>
      </c>
      <c r="E398" s="85">
        <v>3.0</v>
      </c>
      <c r="F398" s="85">
        <v>3.0</v>
      </c>
      <c r="G398" s="53" t="str">
        <f>ifna(VLookup(V398,Shiny!B:C, 2, 0),"")</f>
        <v/>
      </c>
      <c r="H398" s="138" t="s">
        <v>437</v>
      </c>
      <c r="I398" s="139">
        <v>324.0</v>
      </c>
      <c r="J398" s="140">
        <f>IFNA(VLOOKUP(V398,'Imported Index'!C:D,2,0),1)</f>
        <v>1</v>
      </c>
      <c r="K398" s="140"/>
      <c r="L398" s="83"/>
      <c r="M398" s="59" t="str">
        <f>ifna(IMAGE("https://pokejungle.net/sprites/typeico/"&amp;lower(VLookup(V398,Type!C:E, 2, 0)&amp;".png")),"")</f>
        <v/>
      </c>
      <c r="N398" s="59" t="str">
        <f>ifna(IMAGE("https://pokejungle.net/sprites/typeico/"&amp;lower(VLookup(V398,Type!C:E, 3, 0)&amp;".png")),"")</f>
        <v/>
      </c>
      <c r="O398" s="53"/>
      <c r="P398" s="53"/>
      <c r="Q398" s="59">
        <f>ifna(VLookup(V398, Dex!F:K, 3, 0),"")</f>
        <v>300</v>
      </c>
      <c r="R398" s="59">
        <f>ifna(VLookup(V398, Dex!F:K, 4, 0),"")</f>
        <v>324</v>
      </c>
      <c r="S398" s="59" t="str">
        <f>ifna(VLookup(V398, Dex!F:K, 5, 0),"")</f>
        <v/>
      </c>
      <c r="T398" s="59" t="str">
        <f>ifna(VLookup(V398, Dex!F:K, 6, 0),"")</f>
        <v>P150</v>
      </c>
      <c r="U398" s="63" t="str">
        <f>ifna(VLookup(V398, Dex!F:L, 7, 0),"")</f>
        <v/>
      </c>
      <c r="V398" s="53" t="str">
        <f t="shared" si="1"/>
        <v>torkoal</v>
      </c>
    </row>
    <row r="399" ht="31.5" customHeight="1">
      <c r="A399" s="130">
        <v>398.0</v>
      </c>
      <c r="B399" s="130">
        <v>1.0</v>
      </c>
      <c r="C399" s="130">
        <v>15.0</v>
      </c>
      <c r="D399" s="130">
        <v>16.0</v>
      </c>
      <c r="E399" s="130">
        <v>3.0</v>
      </c>
      <c r="F399" s="130">
        <v>4.0</v>
      </c>
      <c r="G399" s="131" t="str">
        <f>ifna(VLookup(V399,Shiny!B:C, 2, 0),"")</f>
        <v/>
      </c>
      <c r="H399" s="141" t="s">
        <v>438</v>
      </c>
      <c r="I399" s="142">
        <v>325.0</v>
      </c>
      <c r="J399" s="135">
        <f>IFNA(VLOOKUP(V399,'Imported Index'!C:D,2,0),1)</f>
        <v>1</v>
      </c>
      <c r="K399" s="135"/>
      <c r="L399" s="132"/>
      <c r="M399" s="136" t="str">
        <f>ifna(IMAGE("https://pokejungle.net/sprites/typeico/"&amp;lower(VLookup(V399,Type!C:E, 2, 0)&amp;".png")),"")</f>
        <v/>
      </c>
      <c r="N399" s="136" t="str">
        <f>ifna(IMAGE("https://pokejungle.net/sprites/typeico/"&amp;lower(VLookup(V399,Type!C:E, 3, 0)&amp;".png")),"")</f>
        <v/>
      </c>
      <c r="O399" s="131"/>
      <c r="P399" s="131"/>
      <c r="Q399" s="136" t="str">
        <f>ifna(VLookup(V399, Dex!F:K, 3, 0),"")</f>
        <v/>
      </c>
      <c r="R399" s="136">
        <f>ifna(VLookup(V399, Dex!F:K, 4, 0),"")</f>
        <v>325</v>
      </c>
      <c r="S399" s="136" t="str">
        <f>ifna(VLookup(V399, Dex!F:K, 5, 0),"")</f>
        <v/>
      </c>
      <c r="T399" s="136" t="str">
        <f>ifna(VLookup(V399, Dex!F:K, 6, 0),"")</f>
        <v>P111</v>
      </c>
      <c r="U399" s="137" t="str">
        <f>ifna(VLookup(V399, Dex!F:L, 7, 0),"")</f>
        <v>H084</v>
      </c>
      <c r="V399" s="131" t="str">
        <f t="shared" si="1"/>
        <v>spoink</v>
      </c>
    </row>
    <row r="400" ht="31.5" customHeight="1">
      <c r="A400" s="85">
        <v>399.0</v>
      </c>
      <c r="B400" s="85">
        <v>1.0</v>
      </c>
      <c r="C400" s="85">
        <v>15.0</v>
      </c>
      <c r="D400" s="85">
        <v>17.0</v>
      </c>
      <c r="E400" s="85">
        <v>3.0</v>
      </c>
      <c r="F400" s="85">
        <v>5.0</v>
      </c>
      <c r="G400" s="53" t="str">
        <f>ifna(VLookup(V400,Shiny!B:C, 2, 0),"")</f>
        <v/>
      </c>
      <c r="H400" s="138" t="s">
        <v>439</v>
      </c>
      <c r="I400" s="139">
        <v>326.0</v>
      </c>
      <c r="J400" s="140">
        <f>IFNA(VLOOKUP(V400,'Imported Index'!C:D,2,0),1)</f>
        <v>1</v>
      </c>
      <c r="K400" s="140"/>
      <c r="L400" s="83"/>
      <c r="M400" s="59" t="str">
        <f>ifna(IMAGE("https://pokejungle.net/sprites/typeico/"&amp;lower(VLookup(V400,Type!C:E, 2, 0)&amp;".png")),"")</f>
        <v/>
      </c>
      <c r="N400" s="59" t="str">
        <f>ifna(IMAGE("https://pokejungle.net/sprites/typeico/"&amp;lower(VLookup(V400,Type!C:E, 3, 0)&amp;".png")),"")</f>
        <v/>
      </c>
      <c r="O400" s="53"/>
      <c r="P400" s="53"/>
      <c r="Q400" s="59" t="str">
        <f>ifna(VLookup(V400, Dex!F:K, 3, 0),"")</f>
        <v/>
      </c>
      <c r="R400" s="59">
        <f>ifna(VLookup(V400, Dex!F:K, 4, 0),"")</f>
        <v>326</v>
      </c>
      <c r="S400" s="59" t="str">
        <f>ifna(VLookup(V400, Dex!F:K, 5, 0),"")</f>
        <v/>
      </c>
      <c r="T400" s="59" t="str">
        <f>ifna(VLookup(V400, Dex!F:K, 6, 0),"")</f>
        <v>P112</v>
      </c>
      <c r="U400" s="63" t="str">
        <f>ifna(VLookup(V400, Dex!F:L, 7, 0),"")</f>
        <v>H085</v>
      </c>
      <c r="V400" s="53" t="str">
        <f t="shared" si="1"/>
        <v>grumpig</v>
      </c>
    </row>
    <row r="401" ht="31.5" customHeight="1">
      <c r="A401" s="130">
        <v>400.0</v>
      </c>
      <c r="B401" s="130">
        <v>1.0</v>
      </c>
      <c r="C401" s="130">
        <v>15.0</v>
      </c>
      <c r="D401" s="130">
        <v>18.0</v>
      </c>
      <c r="E401" s="130">
        <v>3.0</v>
      </c>
      <c r="F401" s="130">
        <v>6.0</v>
      </c>
      <c r="G401" s="131" t="str">
        <f>ifna(VLookup(V401,Shiny!B:C, 2, 0),"")</f>
        <v/>
      </c>
      <c r="H401" s="141" t="s">
        <v>440</v>
      </c>
      <c r="I401" s="142">
        <v>327.0</v>
      </c>
      <c r="J401" s="135">
        <f>IFNA(VLOOKUP(V401,'Imported Index'!C:D,2,0),1)</f>
        <v>1</v>
      </c>
      <c r="K401" s="132"/>
      <c r="L401" s="132"/>
      <c r="M401" s="136" t="str">
        <f>ifna(IMAGE("https://pokejungle.net/sprites/typeico/"&amp;lower(VLookup(V401,Type!C:E, 2, 0)&amp;".png")),"")</f>
        <v/>
      </c>
      <c r="N401" s="136" t="str">
        <f>ifna(IMAGE("https://pokejungle.net/sprites/typeico/"&amp;lower(VLookup(V401,Type!C:E, 3, 0)&amp;".png")),"")</f>
        <v/>
      </c>
      <c r="O401" s="131"/>
      <c r="P401" s="131"/>
      <c r="Q401" s="136" t="str">
        <f>ifna(VLookup(V401, Dex!F:K, 3, 0),"")</f>
        <v/>
      </c>
      <c r="R401" s="136">
        <f>ifna(VLookup(V401, Dex!F:K, 4, 0),"")</f>
        <v>327</v>
      </c>
      <c r="S401" s="136" t="str">
        <f>ifna(VLookup(V401, Dex!F:K, 5, 0),"")</f>
        <v/>
      </c>
      <c r="T401" s="136" t="str">
        <f>ifna(VLookup(V401, Dex!F:K, 6, 0),"")</f>
        <v/>
      </c>
      <c r="U401" s="137" t="str">
        <f>ifna(VLookup(V401, Dex!F:L, 7, 0),"")</f>
        <v/>
      </c>
      <c r="V401" s="131" t="str">
        <f t="shared" si="1"/>
        <v>spinda</v>
      </c>
    </row>
    <row r="402" ht="31.5" customHeight="1">
      <c r="A402" s="85">
        <v>401.0</v>
      </c>
      <c r="B402" s="85">
        <v>1.0</v>
      </c>
      <c r="C402" s="85">
        <v>15.0</v>
      </c>
      <c r="D402" s="85">
        <v>19.0</v>
      </c>
      <c r="E402" s="85">
        <v>4.0</v>
      </c>
      <c r="F402" s="85">
        <v>1.0</v>
      </c>
      <c r="G402" s="53" t="str">
        <f>ifna(VLookup(V402,Shiny!B:C, 2, 0),"")</f>
        <v/>
      </c>
      <c r="H402" s="138" t="s">
        <v>441</v>
      </c>
      <c r="I402" s="139">
        <v>328.0</v>
      </c>
      <c r="J402" s="140">
        <f>IFNA(VLOOKUP(V402,'Imported Index'!C:D,2,0),1)</f>
        <v>1</v>
      </c>
      <c r="K402" s="83"/>
      <c r="L402" s="83"/>
      <c r="M402" s="59" t="str">
        <f>ifna(IMAGE("https://pokejungle.net/sprites/typeico/"&amp;lower(VLookup(V402,Type!C:E, 2, 0)&amp;".png")),"")</f>
        <v/>
      </c>
      <c r="N402" s="59" t="str">
        <f>ifna(IMAGE("https://pokejungle.net/sprites/typeico/"&amp;lower(VLookup(V402,Type!C:E, 3, 0)&amp;".png")),"")</f>
        <v/>
      </c>
      <c r="O402" s="53"/>
      <c r="P402" s="53"/>
      <c r="Q402" s="59">
        <f>ifna(VLookup(V402, Dex!F:K, 3, 0),"")</f>
        <v>321</v>
      </c>
      <c r="R402" s="59">
        <f>ifna(VLookup(V402, Dex!F:K, 4, 0),"")</f>
        <v>328</v>
      </c>
      <c r="S402" s="59" t="str">
        <f>ifna(VLookup(V402, Dex!F:K, 5, 0),"")</f>
        <v/>
      </c>
      <c r="T402" s="59" t="str">
        <f>ifna(VLookup(V402, Dex!F:K, 6, 0),"")</f>
        <v>B044</v>
      </c>
      <c r="U402" s="63" t="str">
        <f>ifna(VLookup(V402, Dex!F:L, 7, 0),"")</f>
        <v/>
      </c>
      <c r="V402" s="53" t="str">
        <f t="shared" si="1"/>
        <v>trapinch</v>
      </c>
    </row>
    <row r="403" ht="31.5" customHeight="1">
      <c r="A403" s="130">
        <v>402.0</v>
      </c>
      <c r="B403" s="130">
        <v>1.0</v>
      </c>
      <c r="C403" s="130">
        <v>15.0</v>
      </c>
      <c r="D403" s="130">
        <v>20.0</v>
      </c>
      <c r="E403" s="130">
        <v>4.0</v>
      </c>
      <c r="F403" s="130">
        <v>2.0</v>
      </c>
      <c r="G403" s="131" t="str">
        <f>ifna(VLookup(V403,Shiny!B:C, 2, 0),"")</f>
        <v/>
      </c>
      <c r="H403" s="141" t="s">
        <v>442</v>
      </c>
      <c r="I403" s="142">
        <v>329.0</v>
      </c>
      <c r="J403" s="135">
        <f>IFNA(VLOOKUP(V403,'Imported Index'!C:D,2,0),1)</f>
        <v>1</v>
      </c>
      <c r="K403" s="132"/>
      <c r="L403" s="132"/>
      <c r="M403" s="136" t="str">
        <f>ifna(IMAGE("https://pokejungle.net/sprites/typeico/"&amp;lower(VLookup(V403,Type!C:E, 2, 0)&amp;".png")),"")</f>
        <v/>
      </c>
      <c r="N403" s="136" t="str">
        <f>ifna(IMAGE("https://pokejungle.net/sprites/typeico/"&amp;lower(VLookup(V403,Type!C:E, 3, 0)&amp;".png")),"")</f>
        <v/>
      </c>
      <c r="O403" s="131"/>
      <c r="P403" s="131"/>
      <c r="Q403" s="136">
        <f>ifna(VLookup(V403, Dex!F:K, 3, 0),"")</f>
        <v>322</v>
      </c>
      <c r="R403" s="136">
        <f>ifna(VLookup(V403, Dex!F:K, 4, 0),"")</f>
        <v>329</v>
      </c>
      <c r="S403" s="136" t="str">
        <f>ifna(VLookup(V403, Dex!F:K, 5, 0),"")</f>
        <v/>
      </c>
      <c r="T403" s="136" t="str">
        <f>ifna(VLookup(V403, Dex!F:K, 6, 0),"")</f>
        <v>B045</v>
      </c>
      <c r="U403" s="137" t="str">
        <f>ifna(VLookup(V403, Dex!F:L, 7, 0),"")</f>
        <v/>
      </c>
      <c r="V403" s="131" t="str">
        <f t="shared" si="1"/>
        <v>vibrava</v>
      </c>
    </row>
    <row r="404" ht="31.5" customHeight="1">
      <c r="A404" s="85">
        <v>403.0</v>
      </c>
      <c r="B404" s="85">
        <v>1.0</v>
      </c>
      <c r="C404" s="85">
        <v>15.0</v>
      </c>
      <c r="D404" s="85">
        <v>21.0</v>
      </c>
      <c r="E404" s="85">
        <v>4.0</v>
      </c>
      <c r="F404" s="85">
        <v>3.0</v>
      </c>
      <c r="G404" s="53" t="str">
        <f>ifna(VLookup(V404,Shiny!B:C, 2, 0),"")</f>
        <v/>
      </c>
      <c r="H404" s="138" t="s">
        <v>443</v>
      </c>
      <c r="I404" s="139">
        <v>330.0</v>
      </c>
      <c r="J404" s="140">
        <f>IFNA(VLOOKUP(V404,'Imported Index'!C:D,2,0),1)</f>
        <v>1</v>
      </c>
      <c r="K404" s="83"/>
      <c r="L404" s="83"/>
      <c r="M404" s="59" t="str">
        <f>ifna(IMAGE("https://pokejungle.net/sprites/typeico/"&amp;lower(VLookup(V404,Type!C:E, 2, 0)&amp;".png")),"")</f>
        <v/>
      </c>
      <c r="N404" s="59" t="str">
        <f>ifna(IMAGE("https://pokejungle.net/sprites/typeico/"&amp;lower(VLookup(V404,Type!C:E, 3, 0)&amp;".png")),"")</f>
        <v/>
      </c>
      <c r="O404" s="53"/>
      <c r="P404" s="53"/>
      <c r="Q404" s="59">
        <f>ifna(VLookup(V404, Dex!F:K, 3, 0),"")</f>
        <v>323</v>
      </c>
      <c r="R404" s="59">
        <f>ifna(VLookup(V404, Dex!F:K, 4, 0),"")</f>
        <v>330</v>
      </c>
      <c r="S404" s="59" t="str">
        <f>ifna(VLookup(V404, Dex!F:K, 5, 0),"")</f>
        <v/>
      </c>
      <c r="T404" s="59" t="str">
        <f>ifna(VLookup(V404, Dex!F:K, 6, 0),"")</f>
        <v>B046</v>
      </c>
      <c r="U404" s="63" t="str">
        <f>ifna(VLookup(V404, Dex!F:L, 7, 0),"")</f>
        <v/>
      </c>
      <c r="V404" s="53" t="str">
        <f t="shared" si="1"/>
        <v>flygon</v>
      </c>
    </row>
    <row r="405" ht="31.5" customHeight="1">
      <c r="A405" s="130">
        <v>404.0</v>
      </c>
      <c r="B405" s="130">
        <v>1.0</v>
      </c>
      <c r="C405" s="130">
        <v>15.0</v>
      </c>
      <c r="D405" s="130">
        <v>22.0</v>
      </c>
      <c r="E405" s="130">
        <v>4.0</v>
      </c>
      <c r="F405" s="130">
        <v>4.0</v>
      </c>
      <c r="G405" s="131" t="str">
        <f>ifna(VLookup(V405,Shiny!B:C, 2, 0),"")</f>
        <v/>
      </c>
      <c r="H405" s="141" t="s">
        <v>444</v>
      </c>
      <c r="I405" s="142">
        <v>331.0</v>
      </c>
      <c r="J405" s="135">
        <f>IFNA(VLOOKUP(V405,'Imported Index'!C:D,2,0),1)</f>
        <v>1</v>
      </c>
      <c r="K405" s="135"/>
      <c r="L405" s="132"/>
      <c r="M405" s="136" t="str">
        <f>ifna(IMAGE("https://pokejungle.net/sprites/typeico/"&amp;lower(VLookup(V405,Type!C:E, 2, 0)&amp;".png")),"")</f>
        <v/>
      </c>
      <c r="N405" s="136" t="str">
        <f>ifna(IMAGE("https://pokejungle.net/sprites/typeico/"&amp;lower(VLookup(V405,Type!C:E, 3, 0)&amp;".png")),"")</f>
        <v/>
      </c>
      <c r="O405" s="131"/>
      <c r="P405" s="131"/>
      <c r="Q405" s="136" t="str">
        <f>ifna(VLookup(V405, Dex!F:K, 3, 0),"")</f>
        <v/>
      </c>
      <c r="R405" s="136">
        <f>ifna(VLookup(V405, Dex!F:K, 4, 0),"")</f>
        <v>331</v>
      </c>
      <c r="S405" s="136" t="str">
        <f>ifna(VLookup(V405, Dex!F:K, 5, 0),"")</f>
        <v/>
      </c>
      <c r="T405" s="136" t="str">
        <f>ifna(VLookup(V405, Dex!F:K, 6, 0),"")</f>
        <v>P252</v>
      </c>
      <c r="U405" s="137" t="str">
        <f>ifna(VLookup(V405, Dex!F:L, 7, 0),"")</f>
        <v/>
      </c>
      <c r="V405" s="131" t="str">
        <f t="shared" si="1"/>
        <v>cacnea</v>
      </c>
    </row>
    <row r="406" ht="31.5" customHeight="1">
      <c r="A406" s="85">
        <v>405.0</v>
      </c>
      <c r="B406" s="85">
        <v>1.0</v>
      </c>
      <c r="C406" s="85">
        <v>15.0</v>
      </c>
      <c r="D406" s="85">
        <v>23.0</v>
      </c>
      <c r="E406" s="85">
        <v>4.0</v>
      </c>
      <c r="F406" s="85">
        <v>5.0</v>
      </c>
      <c r="G406" s="53" t="str">
        <f>ifna(VLookup(V406,Shiny!B:C, 2, 0),"")</f>
        <v/>
      </c>
      <c r="H406" s="138" t="s">
        <v>445</v>
      </c>
      <c r="I406" s="139">
        <v>332.0</v>
      </c>
      <c r="J406" s="140">
        <f>IFNA(VLOOKUP(V406,'Imported Index'!C:D,2,0),1)</f>
        <v>1</v>
      </c>
      <c r="K406" s="140"/>
      <c r="L406" s="83"/>
      <c r="M406" s="59" t="str">
        <f>ifna(IMAGE("https://pokejungle.net/sprites/typeico/"&amp;lower(VLookup(V406,Type!C:E, 2, 0)&amp;".png")),"")</f>
        <v/>
      </c>
      <c r="N406" s="59" t="str">
        <f>ifna(IMAGE("https://pokejungle.net/sprites/typeico/"&amp;lower(VLookup(V406,Type!C:E, 3, 0)&amp;".png")),"")</f>
        <v/>
      </c>
      <c r="O406" s="53"/>
      <c r="P406" s="53"/>
      <c r="Q406" s="59" t="str">
        <f>ifna(VLookup(V406, Dex!F:K, 3, 0),"")</f>
        <v/>
      </c>
      <c r="R406" s="59">
        <f>ifna(VLookup(V406, Dex!F:K, 4, 0),"")</f>
        <v>332</v>
      </c>
      <c r="S406" s="59" t="str">
        <f>ifna(VLookup(V406, Dex!F:K, 5, 0),"")</f>
        <v/>
      </c>
      <c r="T406" s="59" t="str">
        <f>ifna(VLookup(V406, Dex!F:K, 6, 0),"")</f>
        <v>P253</v>
      </c>
      <c r="U406" s="63" t="str">
        <f>ifna(VLookup(V406, Dex!F:L, 7, 0),"")</f>
        <v/>
      </c>
      <c r="V406" s="53" t="str">
        <f t="shared" si="1"/>
        <v>cacturne</v>
      </c>
    </row>
    <row r="407" ht="31.5" customHeight="1">
      <c r="A407" s="130">
        <v>406.0</v>
      </c>
      <c r="B407" s="130">
        <v>1.0</v>
      </c>
      <c r="C407" s="130">
        <v>15.0</v>
      </c>
      <c r="D407" s="130">
        <v>24.0</v>
      </c>
      <c r="E407" s="130">
        <v>4.0</v>
      </c>
      <c r="F407" s="130">
        <v>6.0</v>
      </c>
      <c r="G407" s="131" t="str">
        <f>ifna(VLookup(V407,Shiny!B:C, 2, 0),"")</f>
        <v/>
      </c>
      <c r="H407" s="141" t="s">
        <v>446</v>
      </c>
      <c r="I407" s="142">
        <v>333.0</v>
      </c>
      <c r="J407" s="135">
        <f>IFNA(VLOOKUP(V407,'Imported Index'!C:D,2,0),1)</f>
        <v>1</v>
      </c>
      <c r="K407" s="135"/>
      <c r="L407" s="132"/>
      <c r="M407" s="136" t="str">
        <f>ifna(IMAGE("https://pokejungle.net/sprites/typeico/"&amp;lower(VLookup(V407,Type!C:E, 2, 0)&amp;".png")),"")</f>
        <v/>
      </c>
      <c r="N407" s="136" t="str">
        <f>ifna(IMAGE("https://pokejungle.net/sprites/typeico/"&amp;lower(VLookup(V407,Type!C:E, 3, 0)&amp;".png")),"")</f>
        <v/>
      </c>
      <c r="O407" s="131"/>
      <c r="P407" s="131"/>
      <c r="Q407" s="136" t="str">
        <f>ifna(VLookup(V407, Dex!F:K, 3, 0),"")</f>
        <v>C035</v>
      </c>
      <c r="R407" s="136">
        <f>ifna(VLookup(V407, Dex!F:K, 4, 0),"")</f>
        <v>333</v>
      </c>
      <c r="S407" s="136" t="str">
        <f>ifna(VLookup(V407, Dex!F:K, 5, 0),"")</f>
        <v/>
      </c>
      <c r="T407" s="136" t="str">
        <f>ifna(VLookup(V407, Dex!F:K, 6, 0),"")</f>
        <v>P219</v>
      </c>
      <c r="U407" s="137">
        <f>ifna(VLookup(V407, Dex!F:L, 7, 0),"")</f>
        <v>93</v>
      </c>
      <c r="V407" s="131" t="str">
        <f t="shared" si="1"/>
        <v>swablu</v>
      </c>
    </row>
    <row r="408" ht="31.5" customHeight="1">
      <c r="A408" s="85">
        <v>407.0</v>
      </c>
      <c r="B408" s="85">
        <v>1.0</v>
      </c>
      <c r="C408" s="85">
        <v>15.0</v>
      </c>
      <c r="D408" s="85">
        <v>25.0</v>
      </c>
      <c r="E408" s="85">
        <v>5.0</v>
      </c>
      <c r="F408" s="85">
        <v>1.0</v>
      </c>
      <c r="G408" s="53" t="str">
        <f>ifna(VLookup(V408,Shiny!B:C, 2, 0),"")</f>
        <v/>
      </c>
      <c r="H408" s="138" t="s">
        <v>447</v>
      </c>
      <c r="I408" s="139">
        <v>334.0</v>
      </c>
      <c r="J408" s="140">
        <f>IFNA(VLOOKUP(V408,'Imported Index'!C:D,2,0),1)</f>
        <v>1</v>
      </c>
      <c r="K408" s="140"/>
      <c r="L408" s="83"/>
      <c r="M408" s="59" t="str">
        <f>ifna(IMAGE("https://pokejungle.net/sprites/typeico/"&amp;lower(VLookup(V408,Type!C:E, 2, 0)&amp;".png")),"")</f>
        <v/>
      </c>
      <c r="N408" s="59" t="str">
        <f>ifna(IMAGE("https://pokejungle.net/sprites/typeico/"&amp;lower(VLookup(V408,Type!C:E, 3, 0)&amp;".png")),"")</f>
        <v/>
      </c>
      <c r="O408" s="53"/>
      <c r="P408" s="53"/>
      <c r="Q408" s="59" t="str">
        <f>ifna(VLookup(V408, Dex!F:K, 3, 0),"")</f>
        <v>C036</v>
      </c>
      <c r="R408" s="59">
        <f>ifna(VLookup(V408, Dex!F:K, 4, 0),"")</f>
        <v>334</v>
      </c>
      <c r="S408" s="59" t="str">
        <f>ifna(VLookup(V408, Dex!F:K, 5, 0),"")</f>
        <v/>
      </c>
      <c r="T408" s="59" t="str">
        <f>ifna(VLookup(V408, Dex!F:K, 6, 0),"")</f>
        <v>P220</v>
      </c>
      <c r="U408" s="63">
        <f>ifna(VLookup(V408, Dex!F:L, 7, 0),"")</f>
        <v>94</v>
      </c>
      <c r="V408" s="53" t="str">
        <f t="shared" si="1"/>
        <v>altaria</v>
      </c>
    </row>
    <row r="409" ht="31.5" customHeight="1">
      <c r="A409" s="130">
        <v>408.0</v>
      </c>
      <c r="B409" s="130">
        <v>1.0</v>
      </c>
      <c r="C409" s="130">
        <v>15.0</v>
      </c>
      <c r="D409" s="130">
        <v>26.0</v>
      </c>
      <c r="E409" s="130">
        <v>5.0</v>
      </c>
      <c r="F409" s="130">
        <v>2.0</v>
      </c>
      <c r="G409" s="131" t="str">
        <f>ifna(VLookup(V409,Shiny!B:C, 2, 0),"")</f>
        <v/>
      </c>
      <c r="H409" s="141" t="s">
        <v>448</v>
      </c>
      <c r="I409" s="142">
        <v>335.0</v>
      </c>
      <c r="J409" s="135">
        <f>IFNA(VLOOKUP(V409,'Imported Index'!C:D,2,0),1)</f>
        <v>1</v>
      </c>
      <c r="K409" s="135"/>
      <c r="L409" s="132"/>
      <c r="M409" s="136" t="str">
        <f>ifna(IMAGE("https://pokejungle.net/sprites/typeico/"&amp;lower(VLookup(V409,Type!C:E, 2, 0)&amp;".png")),"")</f>
        <v/>
      </c>
      <c r="N409" s="136" t="str">
        <f>ifna(IMAGE("https://pokejungle.net/sprites/typeico/"&amp;lower(VLookup(V409,Type!C:E, 3, 0)&amp;".png")),"")</f>
        <v/>
      </c>
      <c r="O409" s="131"/>
      <c r="P409" s="131"/>
      <c r="Q409" s="136" t="str">
        <f>ifna(VLookup(V409, Dex!F:K, 3, 0),"")</f>
        <v/>
      </c>
      <c r="R409" s="136">
        <f>ifna(VLookup(V409, Dex!F:K, 4, 0),"")</f>
        <v>335</v>
      </c>
      <c r="S409" s="136" t="str">
        <f>ifna(VLookup(V409, Dex!F:K, 5, 0),"")</f>
        <v/>
      </c>
      <c r="T409" s="136" t="str">
        <f>ifna(VLookup(V409, Dex!F:K, 6, 0),"")</f>
        <v>P217</v>
      </c>
      <c r="U409" s="137" t="str">
        <f>ifna(VLookup(V409, Dex!F:L, 7, 0),"")</f>
        <v>H106</v>
      </c>
      <c r="V409" s="131" t="str">
        <f t="shared" si="1"/>
        <v>zangoose</v>
      </c>
    </row>
    <row r="410" ht="31.5" customHeight="1">
      <c r="A410" s="85">
        <v>409.0</v>
      </c>
      <c r="B410" s="85">
        <v>1.0</v>
      </c>
      <c r="C410" s="85">
        <v>15.0</v>
      </c>
      <c r="D410" s="85">
        <v>27.0</v>
      </c>
      <c r="E410" s="85">
        <v>5.0</v>
      </c>
      <c r="F410" s="85">
        <v>3.0</v>
      </c>
      <c r="G410" s="53" t="str">
        <f>ifna(VLookup(V410,Shiny!B:C, 2, 0),"")</f>
        <v/>
      </c>
      <c r="H410" s="138" t="s">
        <v>449</v>
      </c>
      <c r="I410" s="139">
        <v>336.0</v>
      </c>
      <c r="J410" s="140">
        <f>IFNA(VLOOKUP(V410,'Imported Index'!C:D,2,0),1)</f>
        <v>1</v>
      </c>
      <c r="K410" s="140"/>
      <c r="L410" s="83"/>
      <c r="M410" s="59" t="str">
        <f>ifna(IMAGE("https://pokejungle.net/sprites/typeico/"&amp;lower(VLookup(V410,Type!C:E, 2, 0)&amp;".png")),"")</f>
        <v/>
      </c>
      <c r="N410" s="59" t="str">
        <f>ifna(IMAGE("https://pokejungle.net/sprites/typeico/"&amp;lower(VLookup(V410,Type!C:E, 3, 0)&amp;".png")),"")</f>
        <v/>
      </c>
      <c r="O410" s="53"/>
      <c r="P410" s="53"/>
      <c r="Q410" s="59" t="str">
        <f>ifna(VLookup(V410, Dex!F:K, 3, 0),"")</f>
        <v/>
      </c>
      <c r="R410" s="59">
        <f>ifna(VLookup(V410, Dex!F:K, 4, 0),"")</f>
        <v>336</v>
      </c>
      <c r="S410" s="59" t="str">
        <f>ifna(VLookup(V410, Dex!F:K, 5, 0),"")</f>
        <v/>
      </c>
      <c r="T410" s="59" t="str">
        <f>ifna(VLookup(V410, Dex!F:K, 6, 0),"")</f>
        <v>P218</v>
      </c>
      <c r="U410" s="63" t="str">
        <f>ifna(VLookup(V410, Dex!F:L, 7, 0),"")</f>
        <v>H107</v>
      </c>
      <c r="V410" s="53" t="str">
        <f t="shared" si="1"/>
        <v>seviper</v>
      </c>
    </row>
    <row r="411" ht="31.5" customHeight="1">
      <c r="A411" s="130">
        <v>410.0</v>
      </c>
      <c r="B411" s="130">
        <v>1.0</v>
      </c>
      <c r="C411" s="130">
        <v>15.0</v>
      </c>
      <c r="D411" s="130">
        <v>28.0</v>
      </c>
      <c r="E411" s="130">
        <v>5.0</v>
      </c>
      <c r="F411" s="130">
        <v>4.0</v>
      </c>
      <c r="G411" s="131" t="str">
        <f>ifna(VLookup(V411,Shiny!B:C, 2, 0),"")</f>
        <v/>
      </c>
      <c r="H411" s="141" t="s">
        <v>450</v>
      </c>
      <c r="I411" s="142">
        <v>337.0</v>
      </c>
      <c r="J411" s="135">
        <f>IFNA(VLOOKUP(V411,'Imported Index'!C:D,2,0),1)</f>
        <v>1</v>
      </c>
      <c r="K411" s="132"/>
      <c r="L411" s="132"/>
      <c r="M411" s="136" t="str">
        <f>ifna(IMAGE("https://pokejungle.net/sprites/typeico/"&amp;lower(VLookup(V411,Type!C:E, 2, 0)&amp;".png")),"")</f>
        <v/>
      </c>
      <c r="N411" s="136" t="str">
        <f>ifna(IMAGE("https://pokejungle.net/sprites/typeico/"&amp;lower(VLookup(V411,Type!C:E, 3, 0)&amp;".png")),"")</f>
        <v/>
      </c>
      <c r="O411" s="131"/>
      <c r="P411" s="131"/>
      <c r="Q411" s="136">
        <f>ifna(VLookup(V411, Dex!F:K, 3, 0),"")</f>
        <v>362</v>
      </c>
      <c r="R411" s="136">
        <f>ifna(VLookup(V411, Dex!F:K, 4, 0),"")</f>
        <v>337</v>
      </c>
      <c r="S411" s="136" t="str">
        <f>ifna(VLookup(V411, Dex!F:K, 5, 0),"")</f>
        <v/>
      </c>
      <c r="T411" s="136" t="str">
        <f>ifna(VLookup(V411, Dex!F:K, 6, 0),"")</f>
        <v/>
      </c>
      <c r="U411" s="137" t="str">
        <f>ifna(VLookup(V411, Dex!F:L, 7, 0),"")</f>
        <v/>
      </c>
      <c r="V411" s="131" t="str">
        <f t="shared" si="1"/>
        <v>lunatone</v>
      </c>
    </row>
    <row r="412" ht="31.5" customHeight="1">
      <c r="A412" s="85">
        <v>411.0</v>
      </c>
      <c r="B412" s="85">
        <v>1.0</v>
      </c>
      <c r="C412" s="85">
        <v>15.0</v>
      </c>
      <c r="D412" s="85">
        <v>29.0</v>
      </c>
      <c r="E412" s="85">
        <v>5.0</v>
      </c>
      <c r="F412" s="85">
        <v>5.0</v>
      </c>
      <c r="G412" s="53" t="str">
        <f>ifna(VLookup(V412,Shiny!B:C, 2, 0),"")</f>
        <v/>
      </c>
      <c r="H412" s="138" t="s">
        <v>451</v>
      </c>
      <c r="I412" s="139">
        <v>338.0</v>
      </c>
      <c r="J412" s="140">
        <f>IFNA(VLOOKUP(V412,'Imported Index'!C:D,2,0),1)</f>
        <v>1</v>
      </c>
      <c r="K412" s="140"/>
      <c r="L412" s="83"/>
      <c r="M412" s="59" t="str">
        <f>ifna(IMAGE("https://pokejungle.net/sprites/typeico/"&amp;lower(VLookup(V412,Type!C:E, 2, 0)&amp;".png")),"")</f>
        <v/>
      </c>
      <c r="N412" s="59" t="str">
        <f>ifna(IMAGE("https://pokejungle.net/sprites/typeico/"&amp;lower(VLookup(V412,Type!C:E, 3, 0)&amp;".png")),"")</f>
        <v/>
      </c>
      <c r="O412" s="53"/>
      <c r="P412" s="53"/>
      <c r="Q412" s="59">
        <f>ifna(VLookup(V412, Dex!F:K, 3, 0),"")</f>
        <v>363</v>
      </c>
      <c r="R412" s="59">
        <f>ifna(VLookup(V412, Dex!F:K, 4, 0),"")</f>
        <v>338</v>
      </c>
      <c r="S412" s="59" t="str">
        <f>ifna(VLookup(V412, Dex!F:K, 5, 0),"")</f>
        <v/>
      </c>
      <c r="T412" s="59" t="str">
        <f>ifna(VLookup(V412, Dex!F:K, 6, 0),"")</f>
        <v/>
      </c>
      <c r="U412" s="63" t="str">
        <f>ifna(VLookup(V412, Dex!F:L, 7, 0),"")</f>
        <v/>
      </c>
      <c r="V412" s="53" t="str">
        <f t="shared" si="1"/>
        <v>solrock</v>
      </c>
    </row>
    <row r="413" ht="31.5" customHeight="1">
      <c r="A413" s="130">
        <v>412.0</v>
      </c>
      <c r="B413" s="130">
        <v>1.0</v>
      </c>
      <c r="C413" s="130">
        <v>15.0</v>
      </c>
      <c r="D413" s="130">
        <v>30.0</v>
      </c>
      <c r="E413" s="130">
        <v>5.0</v>
      </c>
      <c r="F413" s="130">
        <v>6.0</v>
      </c>
      <c r="G413" s="131" t="str">
        <f>ifna(VLookup(V413,Shiny!B:C, 2, 0),"")</f>
        <v/>
      </c>
      <c r="H413" s="141" t="s">
        <v>452</v>
      </c>
      <c r="I413" s="142">
        <v>339.0</v>
      </c>
      <c r="J413" s="135">
        <f>IFNA(VLOOKUP(V413,'Imported Index'!C:D,2,0),1)</f>
        <v>1</v>
      </c>
      <c r="K413" s="135"/>
      <c r="L413" s="132"/>
      <c r="M413" s="136" t="str">
        <f>ifna(IMAGE("https://pokejungle.net/sprites/typeico/"&amp;lower(VLookup(V413,Type!C:E, 2, 0)&amp;".png")),"")</f>
        <v/>
      </c>
      <c r="N413" s="136" t="str">
        <f>ifna(IMAGE("https://pokejungle.net/sprites/typeico/"&amp;lower(VLookup(V413,Type!C:E, 3, 0)&amp;".png")),"")</f>
        <v/>
      </c>
      <c r="O413" s="131"/>
      <c r="P413" s="131"/>
      <c r="Q413" s="136">
        <f>ifna(VLookup(V413, Dex!F:K, 3, 0),"")</f>
        <v>228</v>
      </c>
      <c r="R413" s="136">
        <f>ifna(VLookup(V413, Dex!F:K, 4, 0),"")</f>
        <v>339</v>
      </c>
      <c r="S413" s="136">
        <f>ifna(VLookup(V413, Dex!F:K, 5, 0),"")</f>
        <v>97</v>
      </c>
      <c r="T413" s="136" t="str">
        <f>ifna(VLookup(V413, Dex!F:K, 6, 0),"")</f>
        <v>P168</v>
      </c>
      <c r="U413" s="137" t="str">
        <f>ifna(VLookup(V413, Dex!F:L, 7, 0),"")</f>
        <v/>
      </c>
      <c r="V413" s="131" t="str">
        <f t="shared" si="1"/>
        <v>barboach</v>
      </c>
    </row>
    <row r="414" ht="31.5" customHeight="1">
      <c r="A414" s="85">
        <v>413.0</v>
      </c>
      <c r="B414" s="85">
        <v>1.0</v>
      </c>
      <c r="C414" s="85">
        <v>16.0</v>
      </c>
      <c r="D414" s="85">
        <v>1.0</v>
      </c>
      <c r="E414" s="85">
        <v>1.0</v>
      </c>
      <c r="F414" s="85">
        <v>1.0</v>
      </c>
      <c r="G414" s="53" t="str">
        <f>ifna(VLookup(V414,Shiny!B:C, 2, 0),"")</f>
        <v/>
      </c>
      <c r="H414" s="138" t="s">
        <v>453</v>
      </c>
      <c r="I414" s="139">
        <v>340.0</v>
      </c>
      <c r="J414" s="140">
        <f>IFNA(VLOOKUP(V414,'Imported Index'!C:D,2,0),1)</f>
        <v>1</v>
      </c>
      <c r="K414" s="140"/>
      <c r="L414" s="83"/>
      <c r="M414" s="59" t="str">
        <f>ifna(IMAGE("https://pokejungle.net/sprites/typeico/"&amp;lower(VLookup(V414,Type!C:E, 2, 0)&amp;".png")),"")</f>
        <v/>
      </c>
      <c r="N414" s="59" t="str">
        <f>ifna(IMAGE("https://pokejungle.net/sprites/typeico/"&amp;lower(VLookup(V414,Type!C:E, 3, 0)&amp;".png")),"")</f>
        <v/>
      </c>
      <c r="O414" s="53"/>
      <c r="P414" s="53"/>
      <c r="Q414" s="59">
        <f>ifna(VLookup(V414, Dex!F:K, 3, 0),"")</f>
        <v>229</v>
      </c>
      <c r="R414" s="59">
        <f>ifna(VLookup(V414, Dex!F:K, 4, 0),"")</f>
        <v>340</v>
      </c>
      <c r="S414" s="59">
        <f>ifna(VLookup(V414, Dex!F:K, 5, 0),"")</f>
        <v>98</v>
      </c>
      <c r="T414" s="59" t="str">
        <f>ifna(VLookup(V414, Dex!F:K, 6, 0),"")</f>
        <v>P169</v>
      </c>
      <c r="U414" s="63" t="str">
        <f>ifna(VLookup(V414, Dex!F:L, 7, 0),"")</f>
        <v/>
      </c>
      <c r="V414" s="53" t="str">
        <f t="shared" si="1"/>
        <v>whiscash</v>
      </c>
    </row>
    <row r="415" ht="31.5" customHeight="1">
      <c r="A415" s="130">
        <v>414.0</v>
      </c>
      <c r="B415" s="130">
        <v>1.0</v>
      </c>
      <c r="C415" s="130">
        <v>16.0</v>
      </c>
      <c r="D415" s="130">
        <v>2.0</v>
      </c>
      <c r="E415" s="130">
        <v>1.0</v>
      </c>
      <c r="F415" s="130">
        <v>2.0</v>
      </c>
      <c r="G415" s="131" t="str">
        <f>ifna(VLookup(V415,Shiny!B:C, 2, 0),"")</f>
        <v/>
      </c>
      <c r="H415" s="141" t="s">
        <v>454</v>
      </c>
      <c r="I415" s="142">
        <v>341.0</v>
      </c>
      <c r="J415" s="135">
        <f>IFNA(VLOOKUP(V415,'Imported Index'!C:D,2,0),1)</f>
        <v>1</v>
      </c>
      <c r="K415" s="132"/>
      <c r="L415" s="132"/>
      <c r="M415" s="136" t="str">
        <f>ifna(IMAGE("https://pokejungle.net/sprites/typeico/"&amp;lower(VLookup(V415,Type!C:E, 2, 0)&amp;".png")),"")</f>
        <v/>
      </c>
      <c r="N415" s="136" t="str">
        <f>ifna(IMAGE("https://pokejungle.net/sprites/typeico/"&amp;lower(VLookup(V415,Type!C:E, 3, 0)&amp;".png")),"")</f>
        <v/>
      </c>
      <c r="O415" s="131"/>
      <c r="P415" s="131"/>
      <c r="Q415" s="136">
        <f>ifna(VLookup(V415, Dex!F:K, 3, 0),"")</f>
        <v>102</v>
      </c>
      <c r="R415" s="136">
        <f>ifna(VLookup(V415, Dex!F:K, 4, 0),"")</f>
        <v>341</v>
      </c>
      <c r="S415" s="136" t="str">
        <f>ifna(VLookup(V415, Dex!F:K, 5, 0),"")</f>
        <v/>
      </c>
      <c r="T415" s="136" t="str">
        <f>ifna(VLookup(V415, Dex!F:K, 6, 0),"")</f>
        <v>K011</v>
      </c>
      <c r="U415" s="137" t="str">
        <f>ifna(VLookup(V415, Dex!F:L, 7, 0),"")</f>
        <v/>
      </c>
      <c r="V415" s="131" t="str">
        <f t="shared" si="1"/>
        <v>corphish</v>
      </c>
    </row>
    <row r="416" ht="31.5" customHeight="1">
      <c r="A416" s="85">
        <v>415.0</v>
      </c>
      <c r="B416" s="85">
        <v>1.0</v>
      </c>
      <c r="C416" s="85">
        <v>16.0</v>
      </c>
      <c r="D416" s="85">
        <v>3.0</v>
      </c>
      <c r="E416" s="85">
        <v>1.0</v>
      </c>
      <c r="F416" s="85">
        <v>3.0</v>
      </c>
      <c r="G416" s="53" t="str">
        <f>ifna(VLookup(V416,Shiny!B:C, 2, 0),"")</f>
        <v/>
      </c>
      <c r="H416" s="138" t="s">
        <v>455</v>
      </c>
      <c r="I416" s="139">
        <v>342.0</v>
      </c>
      <c r="J416" s="140">
        <f>IFNA(VLOOKUP(V416,'Imported Index'!C:D,2,0),1)</f>
        <v>1</v>
      </c>
      <c r="K416" s="83"/>
      <c r="L416" s="83"/>
      <c r="M416" s="59" t="str">
        <f>ifna(IMAGE("https://pokejungle.net/sprites/typeico/"&amp;lower(VLookup(V416,Type!C:E, 2, 0)&amp;".png")),"")</f>
        <v/>
      </c>
      <c r="N416" s="59" t="str">
        <f>ifna(IMAGE("https://pokejungle.net/sprites/typeico/"&amp;lower(VLookup(V416,Type!C:E, 3, 0)&amp;".png")),"")</f>
        <v/>
      </c>
      <c r="O416" s="53"/>
      <c r="P416" s="53"/>
      <c r="Q416" s="59">
        <f>ifna(VLookup(V416, Dex!F:K, 3, 0),"")</f>
        <v>103</v>
      </c>
      <c r="R416" s="59">
        <f>ifna(VLookup(V416, Dex!F:K, 4, 0),"")</f>
        <v>342</v>
      </c>
      <c r="S416" s="59" t="str">
        <f>ifna(VLookup(V416, Dex!F:K, 5, 0),"")</f>
        <v/>
      </c>
      <c r="T416" s="59" t="str">
        <f>ifna(VLookup(V416, Dex!F:K, 6, 0),"")</f>
        <v>K012</v>
      </c>
      <c r="U416" s="63" t="str">
        <f>ifna(VLookup(V416, Dex!F:L, 7, 0),"")</f>
        <v/>
      </c>
      <c r="V416" s="53" t="str">
        <f t="shared" si="1"/>
        <v>crawdaunt</v>
      </c>
    </row>
    <row r="417" ht="31.5" customHeight="1">
      <c r="A417" s="130">
        <v>416.0</v>
      </c>
      <c r="B417" s="130">
        <v>1.0</v>
      </c>
      <c r="C417" s="130">
        <v>16.0</v>
      </c>
      <c r="D417" s="130">
        <v>4.0</v>
      </c>
      <c r="E417" s="130">
        <v>1.0</v>
      </c>
      <c r="F417" s="130">
        <v>4.0</v>
      </c>
      <c r="G417" s="131" t="str">
        <f>ifna(VLookup(V417,Shiny!B:C, 2, 0),"")</f>
        <v/>
      </c>
      <c r="H417" s="141" t="s">
        <v>456</v>
      </c>
      <c r="I417" s="142">
        <v>343.0</v>
      </c>
      <c r="J417" s="135">
        <f>IFNA(VLOOKUP(V417,'Imported Index'!C:D,2,0),1)</f>
        <v>1</v>
      </c>
      <c r="K417" s="132"/>
      <c r="L417" s="132"/>
      <c r="M417" s="136" t="str">
        <f>ifna(IMAGE("https://pokejungle.net/sprites/typeico/"&amp;lower(VLookup(V417,Type!C:E, 2, 0)&amp;".png")),"")</f>
        <v/>
      </c>
      <c r="N417" s="136" t="str">
        <f>ifna(IMAGE("https://pokejungle.net/sprites/typeico/"&amp;lower(VLookup(V417,Type!C:E, 3, 0)&amp;".png")),"")</f>
        <v/>
      </c>
      <c r="O417" s="131"/>
      <c r="P417" s="131"/>
      <c r="Q417" s="136">
        <f>ifna(VLookup(V417, Dex!F:K, 3, 0),"")</f>
        <v>82</v>
      </c>
      <c r="R417" s="136">
        <f>ifna(VLookup(V417, Dex!F:K, 4, 0),"")</f>
        <v>343</v>
      </c>
      <c r="S417" s="136" t="str">
        <f>ifna(VLookup(V417, Dex!F:K, 5, 0),"")</f>
        <v/>
      </c>
      <c r="T417" s="136" t="str">
        <f>ifna(VLookup(V417, Dex!F:K, 6, 0),"")</f>
        <v/>
      </c>
      <c r="U417" s="137" t="str">
        <f>ifna(VLookup(V417, Dex!F:L, 7, 0),"")</f>
        <v/>
      </c>
      <c r="V417" s="131" t="str">
        <f t="shared" si="1"/>
        <v>baltoy</v>
      </c>
    </row>
    <row r="418" ht="31.5" customHeight="1">
      <c r="A418" s="85">
        <v>417.0</v>
      </c>
      <c r="B418" s="85">
        <v>1.0</v>
      </c>
      <c r="C418" s="85">
        <v>16.0</v>
      </c>
      <c r="D418" s="85">
        <v>5.0</v>
      </c>
      <c r="E418" s="85">
        <v>1.0</v>
      </c>
      <c r="F418" s="85">
        <v>5.0</v>
      </c>
      <c r="G418" s="53" t="str">
        <f>ifna(VLookup(V418,Shiny!B:C, 2, 0),"")</f>
        <v/>
      </c>
      <c r="H418" s="138" t="s">
        <v>457</v>
      </c>
      <c r="I418" s="139">
        <v>344.0</v>
      </c>
      <c r="J418" s="140">
        <f>IFNA(VLOOKUP(V418,'Imported Index'!C:D,2,0),1)</f>
        <v>1</v>
      </c>
      <c r="K418" s="83"/>
      <c r="L418" s="83"/>
      <c r="M418" s="59" t="str">
        <f>ifna(IMAGE("https://pokejungle.net/sprites/typeico/"&amp;lower(VLookup(V418,Type!C:E, 2, 0)&amp;".png")),"")</f>
        <v/>
      </c>
      <c r="N418" s="59" t="str">
        <f>ifna(IMAGE("https://pokejungle.net/sprites/typeico/"&amp;lower(VLookup(V418,Type!C:E, 3, 0)&amp;".png")),"")</f>
        <v/>
      </c>
      <c r="O418" s="53"/>
      <c r="P418" s="53"/>
      <c r="Q418" s="59">
        <f>ifna(VLookup(V418, Dex!F:K, 3, 0),"")</f>
        <v>83</v>
      </c>
      <c r="R418" s="59">
        <f>ifna(VLookup(V418, Dex!F:K, 4, 0),"")</f>
        <v>344</v>
      </c>
      <c r="S418" s="59" t="str">
        <f>ifna(VLookup(V418, Dex!F:K, 5, 0),"")</f>
        <v/>
      </c>
      <c r="T418" s="59" t="str">
        <f>ifna(VLookup(V418, Dex!F:K, 6, 0),"")</f>
        <v/>
      </c>
      <c r="U418" s="63" t="str">
        <f>ifna(VLookup(V418, Dex!F:L, 7, 0),"")</f>
        <v/>
      </c>
      <c r="V418" s="53" t="str">
        <f t="shared" si="1"/>
        <v>claydol</v>
      </c>
    </row>
    <row r="419" ht="31.5" customHeight="1">
      <c r="A419" s="130">
        <v>418.0</v>
      </c>
      <c r="B419" s="130">
        <v>1.0</v>
      </c>
      <c r="C419" s="130">
        <v>16.0</v>
      </c>
      <c r="D419" s="130">
        <v>6.0</v>
      </c>
      <c r="E419" s="130">
        <v>1.0</v>
      </c>
      <c r="F419" s="130">
        <v>6.0</v>
      </c>
      <c r="G419" s="131" t="str">
        <f>ifna(VLookup(V419,Shiny!B:C, 2, 0),"")</f>
        <v/>
      </c>
      <c r="H419" s="141" t="s">
        <v>458</v>
      </c>
      <c r="I419" s="142">
        <v>345.0</v>
      </c>
      <c r="J419" s="135">
        <f>IFNA(VLOOKUP(V419,'Imported Index'!C:D,2,0),1)</f>
        <v>1</v>
      </c>
      <c r="K419" s="132"/>
      <c r="L419" s="132"/>
      <c r="M419" s="136" t="str">
        <f>ifna(IMAGE("https://pokejungle.net/sprites/typeico/"&amp;lower(VLookup(V419,Type!C:E, 2, 0)&amp;".png")),"")</f>
        <v/>
      </c>
      <c r="N419" s="136" t="str">
        <f>ifna(IMAGE("https://pokejungle.net/sprites/typeico/"&amp;lower(VLookup(V419,Type!C:E, 3, 0)&amp;".png")),"")</f>
        <v/>
      </c>
      <c r="O419" s="131"/>
      <c r="P419" s="131"/>
      <c r="Q419" s="136" t="str">
        <f>ifna(VLookup(V419, Dex!F:K, 3, 0),"")</f>
        <v>C183</v>
      </c>
      <c r="R419" s="136">
        <f>ifna(VLookup(V419, Dex!F:K, 4, 0),"")</f>
        <v>345</v>
      </c>
      <c r="S419" s="136" t="str">
        <f>ifna(VLookup(V419, Dex!F:K, 5, 0),"")</f>
        <v/>
      </c>
      <c r="T419" s="136" t="str">
        <f>ifna(VLookup(V419, Dex!F:K, 6, 0),"")</f>
        <v/>
      </c>
      <c r="U419" s="137" t="str">
        <f>ifna(VLookup(V419, Dex!F:L, 7, 0),"")</f>
        <v/>
      </c>
      <c r="V419" s="131" t="str">
        <f t="shared" si="1"/>
        <v>lileep</v>
      </c>
    </row>
    <row r="420" ht="31.5" customHeight="1">
      <c r="A420" s="85">
        <v>419.0</v>
      </c>
      <c r="B420" s="85">
        <v>1.0</v>
      </c>
      <c r="C420" s="85">
        <v>16.0</v>
      </c>
      <c r="D420" s="85">
        <v>7.0</v>
      </c>
      <c r="E420" s="85">
        <v>2.0</v>
      </c>
      <c r="F420" s="85">
        <v>1.0</v>
      </c>
      <c r="G420" s="53" t="str">
        <f>ifna(VLookup(V420,Shiny!B:C, 2, 0),"")</f>
        <v/>
      </c>
      <c r="H420" s="138" t="s">
        <v>459</v>
      </c>
      <c r="I420" s="139">
        <v>346.0</v>
      </c>
      <c r="J420" s="140">
        <f>IFNA(VLOOKUP(V420,'Imported Index'!C:D,2,0),1)</f>
        <v>1</v>
      </c>
      <c r="K420" s="83"/>
      <c r="L420" s="83"/>
      <c r="M420" s="59" t="str">
        <f>ifna(IMAGE("https://pokejungle.net/sprites/typeico/"&amp;lower(VLookup(V420,Type!C:E, 2, 0)&amp;".png")),"")</f>
        <v/>
      </c>
      <c r="N420" s="59" t="str">
        <f>ifna(IMAGE("https://pokejungle.net/sprites/typeico/"&amp;lower(VLookup(V420,Type!C:E, 3, 0)&amp;".png")),"")</f>
        <v/>
      </c>
      <c r="O420" s="53"/>
      <c r="P420" s="53"/>
      <c r="Q420" s="59" t="str">
        <f>ifna(VLookup(V420, Dex!F:K, 3, 0),"")</f>
        <v>C184</v>
      </c>
      <c r="R420" s="59">
        <f>ifna(VLookup(V420, Dex!F:K, 4, 0),"")</f>
        <v>346</v>
      </c>
      <c r="S420" s="59" t="str">
        <f>ifna(VLookup(V420, Dex!F:K, 5, 0),"")</f>
        <v/>
      </c>
      <c r="T420" s="59" t="str">
        <f>ifna(VLookup(V420, Dex!F:K, 6, 0),"")</f>
        <v/>
      </c>
      <c r="U420" s="63" t="str">
        <f>ifna(VLookup(V420, Dex!F:L, 7, 0),"")</f>
        <v/>
      </c>
      <c r="V420" s="53" t="str">
        <f t="shared" si="1"/>
        <v>cradily</v>
      </c>
    </row>
    <row r="421" ht="31.5" customHeight="1">
      <c r="A421" s="130">
        <v>420.0</v>
      </c>
      <c r="B421" s="130">
        <v>1.0</v>
      </c>
      <c r="C421" s="130">
        <v>16.0</v>
      </c>
      <c r="D421" s="130">
        <v>8.0</v>
      </c>
      <c r="E421" s="130">
        <v>2.0</v>
      </c>
      <c r="F421" s="130">
        <v>2.0</v>
      </c>
      <c r="G421" s="131" t="str">
        <f>ifna(VLookup(V421,Shiny!B:C, 2, 0),"")</f>
        <v/>
      </c>
      <c r="H421" s="141" t="s">
        <v>460</v>
      </c>
      <c r="I421" s="142">
        <v>347.0</v>
      </c>
      <c r="J421" s="135">
        <f>IFNA(VLOOKUP(V421,'Imported Index'!C:D,2,0),1)</f>
        <v>1</v>
      </c>
      <c r="K421" s="132"/>
      <c r="L421" s="132"/>
      <c r="M421" s="136" t="str">
        <f>ifna(IMAGE("https://pokejungle.net/sprites/typeico/"&amp;lower(VLookup(V421,Type!C:E, 2, 0)&amp;".png")),"")</f>
        <v/>
      </c>
      <c r="N421" s="136" t="str">
        <f>ifna(IMAGE("https://pokejungle.net/sprites/typeico/"&amp;lower(VLookup(V421,Type!C:E, 3, 0)&amp;".png")),"")</f>
        <v/>
      </c>
      <c r="O421" s="131"/>
      <c r="P421" s="131"/>
      <c r="Q421" s="136" t="str">
        <f>ifna(VLookup(V421, Dex!F:K, 3, 0),"")</f>
        <v>C185</v>
      </c>
      <c r="R421" s="136">
        <f>ifna(VLookup(V421, Dex!F:K, 4, 0),"")</f>
        <v>347</v>
      </c>
      <c r="S421" s="136" t="str">
        <f>ifna(VLookup(V421, Dex!F:K, 5, 0),"")</f>
        <v/>
      </c>
      <c r="T421" s="136" t="str">
        <f>ifna(VLookup(V421, Dex!F:K, 6, 0),"")</f>
        <v/>
      </c>
      <c r="U421" s="137" t="str">
        <f>ifna(VLookup(V421, Dex!F:L, 7, 0),"")</f>
        <v/>
      </c>
      <c r="V421" s="131" t="str">
        <f t="shared" si="1"/>
        <v>anorith</v>
      </c>
    </row>
    <row r="422" ht="31.5" customHeight="1">
      <c r="A422" s="85">
        <v>421.0</v>
      </c>
      <c r="B422" s="85">
        <v>1.0</v>
      </c>
      <c r="C422" s="85">
        <v>16.0</v>
      </c>
      <c r="D422" s="85">
        <v>9.0</v>
      </c>
      <c r="E422" s="85">
        <v>2.0</v>
      </c>
      <c r="F422" s="85">
        <v>3.0</v>
      </c>
      <c r="G422" s="53" t="str">
        <f>ifna(VLookup(V422,Shiny!B:C, 2, 0),"")</f>
        <v/>
      </c>
      <c r="H422" s="138" t="s">
        <v>461</v>
      </c>
      <c r="I422" s="139">
        <v>348.0</v>
      </c>
      <c r="J422" s="140">
        <f>IFNA(VLOOKUP(V422,'Imported Index'!C:D,2,0),1)</f>
        <v>1</v>
      </c>
      <c r="K422" s="83"/>
      <c r="L422" s="83"/>
      <c r="M422" s="59" t="str">
        <f>ifna(IMAGE("https://pokejungle.net/sprites/typeico/"&amp;lower(VLookup(V422,Type!C:E, 2, 0)&amp;".png")),"")</f>
        <v/>
      </c>
      <c r="N422" s="59" t="str">
        <f>ifna(IMAGE("https://pokejungle.net/sprites/typeico/"&amp;lower(VLookup(V422,Type!C:E, 3, 0)&amp;".png")),"")</f>
        <v/>
      </c>
      <c r="O422" s="53"/>
      <c r="P422" s="53"/>
      <c r="Q422" s="59" t="str">
        <f>ifna(VLookup(V422, Dex!F:K, 3, 0),"")</f>
        <v>C186</v>
      </c>
      <c r="R422" s="59">
        <f>ifna(VLookup(V422, Dex!F:K, 4, 0),"")</f>
        <v>348</v>
      </c>
      <c r="S422" s="59" t="str">
        <f>ifna(VLookup(V422, Dex!F:K, 5, 0),"")</f>
        <v/>
      </c>
      <c r="T422" s="59" t="str">
        <f>ifna(VLookup(V422, Dex!F:K, 6, 0),"")</f>
        <v/>
      </c>
      <c r="U422" s="63" t="str">
        <f>ifna(VLookup(V422, Dex!F:L, 7, 0),"")</f>
        <v/>
      </c>
      <c r="V422" s="53" t="str">
        <f t="shared" si="1"/>
        <v>armaldo</v>
      </c>
    </row>
    <row r="423" ht="31.5" customHeight="1">
      <c r="A423" s="130">
        <v>422.0</v>
      </c>
      <c r="B423" s="130">
        <v>1.0</v>
      </c>
      <c r="C423" s="130">
        <v>16.0</v>
      </c>
      <c r="D423" s="130">
        <v>10.0</v>
      </c>
      <c r="E423" s="130">
        <v>2.0</v>
      </c>
      <c r="F423" s="130">
        <v>4.0</v>
      </c>
      <c r="G423" s="131" t="str">
        <f>ifna(VLookup(V423,Shiny!B:C, 2, 0),"")</f>
        <v/>
      </c>
      <c r="H423" s="141" t="s">
        <v>462</v>
      </c>
      <c r="I423" s="142">
        <v>349.0</v>
      </c>
      <c r="J423" s="135">
        <f>IFNA(VLOOKUP(V423,'Imported Index'!C:D,2,0),1)</f>
        <v>1</v>
      </c>
      <c r="K423" s="132"/>
      <c r="L423" s="132"/>
      <c r="M423" s="136" t="str">
        <f>ifna(IMAGE("https://pokejungle.net/sprites/typeico/"&amp;lower(VLookup(V423,Type!C:E, 2, 0)&amp;".png")),"")</f>
        <v/>
      </c>
      <c r="N423" s="136" t="str">
        <f>ifna(IMAGE("https://pokejungle.net/sprites/typeico/"&amp;lower(VLookup(V423,Type!C:E, 3, 0)&amp;".png")),"")</f>
        <v/>
      </c>
      <c r="O423" s="131"/>
      <c r="P423" s="131"/>
      <c r="Q423" s="136">
        <f>ifna(VLookup(V423, Dex!F:K, 3, 0),"")</f>
        <v>152</v>
      </c>
      <c r="R423" s="136">
        <f>ifna(VLookup(V423, Dex!F:K, 4, 0),"")</f>
        <v>349</v>
      </c>
      <c r="S423" s="136" t="str">
        <f>ifna(VLookup(V423, Dex!F:K, 5, 0),"")</f>
        <v/>
      </c>
      <c r="T423" s="136" t="str">
        <f>ifna(VLookup(V423, Dex!F:K, 6, 0),"")</f>
        <v>K158</v>
      </c>
      <c r="U423" s="137" t="str">
        <f>ifna(VLookup(V423, Dex!F:L, 7, 0),"")</f>
        <v>H048</v>
      </c>
      <c r="V423" s="131" t="str">
        <f t="shared" si="1"/>
        <v>feebas</v>
      </c>
    </row>
    <row r="424" ht="31.5" customHeight="1">
      <c r="A424" s="85">
        <v>423.0</v>
      </c>
      <c r="B424" s="85">
        <v>1.0</v>
      </c>
      <c r="C424" s="85">
        <v>16.0</v>
      </c>
      <c r="D424" s="85">
        <v>11.0</v>
      </c>
      <c r="E424" s="85">
        <v>2.0</v>
      </c>
      <c r="F424" s="85">
        <v>5.0</v>
      </c>
      <c r="G424" s="53" t="str">
        <f>ifna(VLookup(V424,Shiny!B:C, 2, 0),"")</f>
        <v/>
      </c>
      <c r="H424" s="138" t="s">
        <v>463</v>
      </c>
      <c r="I424" s="139">
        <v>350.0</v>
      </c>
      <c r="J424" s="140">
        <f>IFNA(VLOOKUP(V424,'Imported Index'!C:D,2,0),1)</f>
        <v>1</v>
      </c>
      <c r="K424" s="83"/>
      <c r="L424" s="83"/>
      <c r="M424" s="59" t="str">
        <f>ifna(IMAGE("https://pokejungle.net/sprites/typeico/"&amp;lower(VLookup(V424,Type!C:E, 2, 0)&amp;".png")),"")</f>
        <v/>
      </c>
      <c r="N424" s="59" t="str">
        <f>ifna(IMAGE("https://pokejungle.net/sprites/typeico/"&amp;lower(VLookup(V424,Type!C:E, 3, 0)&amp;".png")),"")</f>
        <v/>
      </c>
      <c r="O424" s="53"/>
      <c r="P424" s="53"/>
      <c r="Q424" s="59">
        <f>ifna(VLookup(V424, Dex!F:K, 3, 0),"")</f>
        <v>153</v>
      </c>
      <c r="R424" s="59">
        <f>ifna(VLookup(V424, Dex!F:K, 4, 0),"")</f>
        <v>350</v>
      </c>
      <c r="S424" s="59" t="str">
        <f>ifna(VLookup(V424, Dex!F:K, 5, 0),"")</f>
        <v/>
      </c>
      <c r="T424" s="59" t="str">
        <f>ifna(VLookup(V424, Dex!F:K, 6, 0),"")</f>
        <v>K159</v>
      </c>
      <c r="U424" s="63" t="str">
        <f>ifna(VLookup(V424, Dex!F:L, 7, 0),"")</f>
        <v>H049</v>
      </c>
      <c r="V424" s="53" t="str">
        <f t="shared" si="1"/>
        <v>milotic</v>
      </c>
    </row>
    <row r="425" ht="31.5" customHeight="1">
      <c r="A425" s="130">
        <v>424.0</v>
      </c>
      <c r="B425" s="130">
        <v>1.0</v>
      </c>
      <c r="C425" s="130">
        <v>16.0</v>
      </c>
      <c r="D425" s="130">
        <v>12.0</v>
      </c>
      <c r="E425" s="130">
        <v>2.0</v>
      </c>
      <c r="F425" s="130">
        <v>6.0</v>
      </c>
      <c r="G425" s="131" t="str">
        <f>ifna(VLookup(V425,Shiny!B:C, 2, 0),"")</f>
        <v/>
      </c>
      <c r="H425" s="141" t="s">
        <v>464</v>
      </c>
      <c r="I425" s="142">
        <v>351.0</v>
      </c>
      <c r="J425" s="135">
        <f>IFNA(VLOOKUP(V425,'Imported Index'!C:D,2,0),1)</f>
        <v>1</v>
      </c>
      <c r="K425" s="132"/>
      <c r="L425" s="132"/>
      <c r="M425" s="136" t="str">
        <f>ifna(IMAGE("https://pokejungle.net/sprites/typeico/"&amp;lower(VLookup(V425,Type!C:E, 2, 0)&amp;".png")),"")</f>
        <v/>
      </c>
      <c r="N425" s="136" t="str">
        <f>ifna(IMAGE("https://pokejungle.net/sprites/typeico/"&amp;lower(VLookup(V425,Type!C:E, 3, 0)&amp;".png")),"")</f>
        <v/>
      </c>
      <c r="O425" s="131"/>
      <c r="P425" s="131"/>
      <c r="Q425" s="136" t="str">
        <f>ifna(VLookup(V425, Dex!F:K, 3, 0),"")</f>
        <v/>
      </c>
      <c r="R425" s="136">
        <f>ifna(VLookup(V425, Dex!F:K, 4, 0),"")</f>
        <v>351</v>
      </c>
      <c r="S425" s="136" t="str">
        <f>ifna(VLookup(V425, Dex!F:K, 5, 0),"")</f>
        <v/>
      </c>
      <c r="T425" s="136" t="str">
        <f>ifna(VLookup(V425, Dex!F:K, 6, 0),"")</f>
        <v/>
      </c>
      <c r="U425" s="137" t="str">
        <f>ifna(VLookup(V425, Dex!F:L, 7, 0),"")</f>
        <v/>
      </c>
      <c r="V425" s="131" t="str">
        <f t="shared" si="1"/>
        <v>castform</v>
      </c>
    </row>
    <row r="426" ht="31.5" customHeight="1">
      <c r="A426" s="85">
        <v>425.0</v>
      </c>
      <c r="B426" s="85">
        <v>1.0</v>
      </c>
      <c r="C426" s="85">
        <v>16.0</v>
      </c>
      <c r="D426" s="85">
        <v>13.0</v>
      </c>
      <c r="E426" s="85">
        <v>3.0</v>
      </c>
      <c r="F426" s="85">
        <v>1.0</v>
      </c>
      <c r="G426" s="53" t="str">
        <f>ifna(VLookup(V426,Shiny!B:C, 2, 0),"")</f>
        <v/>
      </c>
      <c r="H426" s="138" t="s">
        <v>465</v>
      </c>
      <c r="I426" s="139">
        <v>352.0</v>
      </c>
      <c r="J426" s="140">
        <f>IFNA(VLOOKUP(V426,'Imported Index'!C:D,2,0),1)</f>
        <v>1</v>
      </c>
      <c r="K426" s="83"/>
      <c r="L426" s="83"/>
      <c r="M426" s="59" t="str">
        <f>ifna(IMAGE("https://pokejungle.net/sprites/typeico/"&amp;lower(VLookup(V426,Type!C:E, 2, 0)&amp;".png")),"")</f>
        <v/>
      </c>
      <c r="N426" s="59" t="str">
        <f>ifna(IMAGE("https://pokejungle.net/sprites/typeico/"&amp;lower(VLookup(V426,Type!C:E, 3, 0)&amp;".png")),"")</f>
        <v/>
      </c>
      <c r="O426" s="53"/>
      <c r="P426" s="53"/>
      <c r="Q426" s="59" t="str">
        <f>ifna(VLookup(V426, Dex!F:K, 3, 0),"")</f>
        <v/>
      </c>
      <c r="R426" s="59">
        <f>ifna(VLookup(V426, Dex!F:K, 4, 0),"")</f>
        <v>352</v>
      </c>
      <c r="S426" s="59" t="str">
        <f>ifna(VLookup(V426, Dex!F:K, 5, 0),"")</f>
        <v/>
      </c>
      <c r="T426" s="59" t="str">
        <f>ifna(VLookup(V426, Dex!F:K, 6, 0),"")</f>
        <v/>
      </c>
      <c r="U426" s="63" t="str">
        <f>ifna(VLookup(V426, Dex!F:L, 7, 0),"")</f>
        <v>H027</v>
      </c>
      <c r="V426" s="53" t="str">
        <f t="shared" si="1"/>
        <v>kecleon</v>
      </c>
    </row>
    <row r="427" ht="31.5" customHeight="1">
      <c r="A427" s="130">
        <v>426.0</v>
      </c>
      <c r="B427" s="130">
        <v>1.0</v>
      </c>
      <c r="C427" s="130">
        <v>16.0</v>
      </c>
      <c r="D427" s="130">
        <v>14.0</v>
      </c>
      <c r="E427" s="130">
        <v>3.0</v>
      </c>
      <c r="F427" s="130">
        <v>2.0</v>
      </c>
      <c r="G427" s="131" t="str">
        <f>ifna(VLookup(V427,Shiny!B:C, 2, 0),"")</f>
        <v/>
      </c>
      <c r="H427" s="141" t="s">
        <v>466</v>
      </c>
      <c r="I427" s="142">
        <v>353.0</v>
      </c>
      <c r="J427" s="135">
        <f>IFNA(VLOOKUP(V427,'Imported Index'!C:D,2,0),1)</f>
        <v>1</v>
      </c>
      <c r="K427" s="135"/>
      <c r="L427" s="132"/>
      <c r="M427" s="136" t="str">
        <f>ifna(IMAGE("https://pokejungle.net/sprites/typeico/"&amp;lower(VLookup(V427,Type!C:E, 2, 0)&amp;".png")),"")</f>
        <v/>
      </c>
      <c r="N427" s="136" t="str">
        <f>ifna(IMAGE("https://pokejungle.net/sprites/typeico/"&amp;lower(VLookup(V427,Type!C:E, 3, 0)&amp;".png")),"")</f>
        <v/>
      </c>
      <c r="O427" s="131"/>
      <c r="P427" s="131"/>
      <c r="Q427" s="136" t="str">
        <f>ifna(VLookup(V427, Dex!F:K, 3, 0),"")</f>
        <v/>
      </c>
      <c r="R427" s="136">
        <f>ifna(VLookup(V427, Dex!F:K, 4, 0),"")</f>
        <v>353</v>
      </c>
      <c r="S427" s="136" t="str">
        <f>ifna(VLookup(V427, Dex!F:K, 5, 0),"")</f>
        <v/>
      </c>
      <c r="T427" s="136" t="str">
        <f>ifna(VLookup(V427, Dex!F:K, 6, 0),"")</f>
        <v>P298</v>
      </c>
      <c r="U427" s="137">
        <f>ifna(VLookup(V427, Dex!F:L, 7, 0),"")</f>
        <v>111</v>
      </c>
      <c r="V427" s="131" t="str">
        <f t="shared" si="1"/>
        <v>shuppet</v>
      </c>
    </row>
    <row r="428" ht="31.5" customHeight="1">
      <c r="A428" s="85">
        <v>427.0</v>
      </c>
      <c r="B428" s="85">
        <v>1.0</v>
      </c>
      <c r="C428" s="85">
        <v>16.0</v>
      </c>
      <c r="D428" s="85">
        <v>15.0</v>
      </c>
      <c r="E428" s="85">
        <v>3.0</v>
      </c>
      <c r="F428" s="85">
        <v>3.0</v>
      </c>
      <c r="G428" s="53" t="str">
        <f>ifna(VLookup(V428,Shiny!B:C, 2, 0),"")</f>
        <v/>
      </c>
      <c r="H428" s="138" t="s">
        <v>467</v>
      </c>
      <c r="I428" s="139">
        <v>354.0</v>
      </c>
      <c r="J428" s="140">
        <f>IFNA(VLOOKUP(V428,'Imported Index'!C:D,2,0),1)</f>
        <v>1</v>
      </c>
      <c r="K428" s="140"/>
      <c r="L428" s="83"/>
      <c r="M428" s="59" t="str">
        <f>ifna(IMAGE("https://pokejungle.net/sprites/typeico/"&amp;lower(VLookup(V428,Type!C:E, 2, 0)&amp;".png")),"")</f>
        <v/>
      </c>
      <c r="N428" s="59" t="str">
        <f>ifna(IMAGE("https://pokejungle.net/sprites/typeico/"&amp;lower(VLookup(V428,Type!C:E, 3, 0)&amp;".png")),"")</f>
        <v/>
      </c>
      <c r="O428" s="53"/>
      <c r="P428" s="53"/>
      <c r="Q428" s="59" t="str">
        <f>ifna(VLookup(V428, Dex!F:K, 3, 0),"")</f>
        <v/>
      </c>
      <c r="R428" s="59">
        <f>ifna(VLookup(V428, Dex!F:K, 4, 0),"")</f>
        <v>354</v>
      </c>
      <c r="S428" s="59" t="str">
        <f>ifna(VLookup(V428, Dex!F:K, 5, 0),"")</f>
        <v/>
      </c>
      <c r="T428" s="59" t="str">
        <f>ifna(VLookup(V428, Dex!F:K, 6, 0),"")</f>
        <v>P299</v>
      </c>
      <c r="U428" s="63">
        <f>ifna(VLookup(V428, Dex!F:L, 7, 0),"")</f>
        <v>112</v>
      </c>
      <c r="V428" s="53" t="str">
        <f t="shared" si="1"/>
        <v>banette</v>
      </c>
    </row>
    <row r="429" ht="31.5" customHeight="1">
      <c r="A429" s="130">
        <v>428.0</v>
      </c>
      <c r="B429" s="130">
        <v>1.0</v>
      </c>
      <c r="C429" s="130">
        <v>16.0</v>
      </c>
      <c r="D429" s="130">
        <v>16.0</v>
      </c>
      <c r="E429" s="130">
        <v>3.0</v>
      </c>
      <c r="F429" s="130">
        <v>4.0</v>
      </c>
      <c r="G429" s="131" t="str">
        <f>ifna(VLookup(V429,Shiny!B:C, 2, 0),"")</f>
        <v/>
      </c>
      <c r="H429" s="141" t="s">
        <v>468</v>
      </c>
      <c r="I429" s="142">
        <v>355.0</v>
      </c>
      <c r="J429" s="135">
        <f>IFNA(VLOOKUP(V429,'Imported Index'!C:D,2,0),1)</f>
        <v>1</v>
      </c>
      <c r="K429" s="132"/>
      <c r="L429" s="132"/>
      <c r="M429" s="136" t="str">
        <f>ifna(IMAGE("https://pokejungle.net/sprites/typeico/"&amp;lower(VLookup(V429,Type!C:E, 2, 0)&amp;".png")),"")</f>
        <v/>
      </c>
      <c r="N429" s="136" t="str">
        <f>ifna(IMAGE("https://pokejungle.net/sprites/typeico/"&amp;lower(VLookup(V429,Type!C:E, 3, 0)&amp;".png")),"")</f>
        <v/>
      </c>
      <c r="O429" s="131"/>
      <c r="P429" s="131"/>
      <c r="Q429" s="136">
        <f>ifna(VLookup(V429, Dex!F:K, 3, 0),"")</f>
        <v>135</v>
      </c>
      <c r="R429" s="136">
        <f>ifna(VLookup(V429, Dex!F:K, 4, 0),"")</f>
        <v>355</v>
      </c>
      <c r="S429" s="136">
        <f>ifna(VLookup(V429, Dex!F:K, 5, 0),"")</f>
        <v>158</v>
      </c>
      <c r="T429" s="136" t="str">
        <f>ifna(VLookup(V429, Dex!F:K, 6, 0),"")</f>
        <v>K139</v>
      </c>
      <c r="U429" s="137" t="str">
        <f>ifna(VLookup(V429, Dex!F:L, 7, 0),"")</f>
        <v/>
      </c>
      <c r="V429" s="131" t="str">
        <f t="shared" si="1"/>
        <v>duskull</v>
      </c>
    </row>
    <row r="430" ht="31.5" customHeight="1">
      <c r="A430" s="85">
        <v>429.0</v>
      </c>
      <c r="B430" s="85">
        <v>1.0</v>
      </c>
      <c r="C430" s="85">
        <v>16.0</v>
      </c>
      <c r="D430" s="85">
        <v>17.0</v>
      </c>
      <c r="E430" s="85">
        <v>3.0</v>
      </c>
      <c r="F430" s="85">
        <v>5.0</v>
      </c>
      <c r="G430" s="53" t="str">
        <f>ifna(VLookup(V430,Shiny!B:C, 2, 0),"")</f>
        <v/>
      </c>
      <c r="H430" s="138" t="s">
        <v>469</v>
      </c>
      <c r="I430" s="139">
        <v>356.0</v>
      </c>
      <c r="J430" s="140">
        <f>IFNA(VLOOKUP(V430,'Imported Index'!C:D,2,0),1)</f>
        <v>1</v>
      </c>
      <c r="K430" s="83"/>
      <c r="L430" s="83"/>
      <c r="M430" s="59" t="str">
        <f>ifna(IMAGE("https://pokejungle.net/sprites/typeico/"&amp;lower(VLookup(V430,Type!C:E, 2, 0)&amp;".png")),"")</f>
        <v/>
      </c>
      <c r="N430" s="59" t="str">
        <f>ifna(IMAGE("https://pokejungle.net/sprites/typeico/"&amp;lower(VLookup(V430,Type!C:E, 3, 0)&amp;".png")),"")</f>
        <v/>
      </c>
      <c r="O430" s="53"/>
      <c r="P430" s="53"/>
      <c r="Q430" s="59">
        <f>ifna(VLookup(V430, Dex!F:K, 3, 0),"")</f>
        <v>136</v>
      </c>
      <c r="R430" s="59">
        <f>ifna(VLookup(V430, Dex!F:K, 4, 0),"")</f>
        <v>356</v>
      </c>
      <c r="S430" s="59">
        <f>ifna(VLookup(V430, Dex!F:K, 5, 0),"")</f>
        <v>159</v>
      </c>
      <c r="T430" s="59" t="str">
        <f>ifna(VLookup(V430, Dex!F:K, 6, 0),"")</f>
        <v>K140</v>
      </c>
      <c r="U430" s="63" t="str">
        <f>ifna(VLookup(V430, Dex!F:L, 7, 0),"")</f>
        <v/>
      </c>
      <c r="V430" s="53" t="str">
        <f t="shared" si="1"/>
        <v>dusclops</v>
      </c>
    </row>
    <row r="431" ht="31.5" customHeight="1">
      <c r="A431" s="130">
        <v>430.0</v>
      </c>
      <c r="B431" s="130">
        <v>1.0</v>
      </c>
      <c r="C431" s="130">
        <v>16.0</v>
      </c>
      <c r="D431" s="130">
        <v>18.0</v>
      </c>
      <c r="E431" s="130">
        <v>3.0</v>
      </c>
      <c r="F431" s="130">
        <v>6.0</v>
      </c>
      <c r="G431" s="131" t="str">
        <f>ifna(VLookup(V431,Shiny!B:C, 2, 0),"")</f>
        <v/>
      </c>
      <c r="H431" s="141" t="s">
        <v>470</v>
      </c>
      <c r="I431" s="142">
        <v>357.0</v>
      </c>
      <c r="J431" s="135">
        <f>IFNA(VLOOKUP(V431,'Imported Index'!C:D,2,0),1)</f>
        <v>1</v>
      </c>
      <c r="K431" s="135"/>
      <c r="L431" s="132"/>
      <c r="M431" s="136" t="str">
        <f>ifna(IMAGE("https://pokejungle.net/sprites/typeico/"&amp;lower(VLookup(V431,Type!C:E, 2, 0)&amp;".png")),"")</f>
        <v/>
      </c>
      <c r="N431" s="136" t="str">
        <f>ifna(IMAGE("https://pokejungle.net/sprites/typeico/"&amp;lower(VLookup(V431,Type!C:E, 3, 0)&amp;".png")),"")</f>
        <v/>
      </c>
      <c r="O431" s="131"/>
      <c r="P431" s="131"/>
      <c r="Q431" s="136" t="str">
        <f>ifna(VLookup(V431, Dex!F:K, 3, 0),"")</f>
        <v/>
      </c>
      <c r="R431" s="136">
        <f>ifna(VLookup(V431, Dex!F:K, 4, 0),"")</f>
        <v>357</v>
      </c>
      <c r="S431" s="136" t="str">
        <f>ifna(VLookup(V431, Dex!F:K, 5, 0),"")</f>
        <v/>
      </c>
      <c r="T431" s="136" t="str">
        <f>ifna(VLookup(V431, Dex!F:K, 6, 0),"")</f>
        <v>P246</v>
      </c>
      <c r="U431" s="137" t="str">
        <f>ifna(VLookup(V431, Dex!F:L, 7, 0),"")</f>
        <v/>
      </c>
      <c r="V431" s="131" t="str">
        <f t="shared" si="1"/>
        <v>tropius</v>
      </c>
    </row>
    <row r="432" ht="31.5" customHeight="1">
      <c r="A432" s="85">
        <v>431.0</v>
      </c>
      <c r="B432" s="85">
        <v>1.0</v>
      </c>
      <c r="C432" s="85">
        <v>16.0</v>
      </c>
      <c r="D432" s="85">
        <v>19.0</v>
      </c>
      <c r="E432" s="85">
        <v>4.0</v>
      </c>
      <c r="F432" s="85">
        <v>1.0</v>
      </c>
      <c r="G432" s="53" t="str">
        <f>ifna(VLookup(V432,Shiny!B:C, 2, 0),"")</f>
        <v/>
      </c>
      <c r="H432" s="138" t="s">
        <v>471</v>
      </c>
      <c r="I432" s="139">
        <v>358.0</v>
      </c>
      <c r="J432" s="140">
        <f>IFNA(VLOOKUP(V432,'Imported Index'!C:D,2,0),1)</f>
        <v>1</v>
      </c>
      <c r="K432" s="83"/>
      <c r="L432" s="83"/>
      <c r="M432" s="59" t="str">
        <f>ifna(IMAGE("https://pokejungle.net/sprites/typeico/"&amp;lower(VLookup(V432,Type!C:E, 2, 0)&amp;".png")),"")</f>
        <v/>
      </c>
      <c r="N432" s="59" t="str">
        <f>ifna(IMAGE("https://pokejungle.net/sprites/typeico/"&amp;lower(VLookup(V432,Type!C:E, 3, 0)&amp;".png")),"")</f>
        <v/>
      </c>
      <c r="O432" s="53"/>
      <c r="P432" s="53"/>
      <c r="Q432" s="59" t="str">
        <f>ifna(VLookup(V432, Dex!F:K, 3, 0),"")</f>
        <v/>
      </c>
      <c r="R432" s="59">
        <f>ifna(VLookup(V432, Dex!F:K, 4, 0),"")</f>
        <v>358</v>
      </c>
      <c r="S432" s="59">
        <f>ifna(VLookup(V432, Dex!F:K, 5, 0),"")</f>
        <v>196</v>
      </c>
      <c r="T432" s="59" t="str">
        <f>ifna(VLookup(V432, Dex!F:K, 6, 0),"")</f>
        <v>K143</v>
      </c>
      <c r="U432" s="63" t="str">
        <f>ifna(VLookup(V432, Dex!F:L, 7, 0),"")</f>
        <v>H051</v>
      </c>
      <c r="V432" s="53" t="str">
        <f t="shared" si="1"/>
        <v>chimecho</v>
      </c>
    </row>
    <row r="433" ht="31.5" customHeight="1">
      <c r="A433" s="130">
        <v>432.0</v>
      </c>
      <c r="B433" s="130">
        <v>1.0</v>
      </c>
      <c r="C433" s="130">
        <v>16.0</v>
      </c>
      <c r="D433" s="130">
        <v>20.0</v>
      </c>
      <c r="E433" s="130">
        <v>4.0</v>
      </c>
      <c r="F433" s="130">
        <v>2.0</v>
      </c>
      <c r="G433" s="131" t="str">
        <f>ifna(VLookup(V433,Shiny!B:C, 2, 0),"")</f>
        <v/>
      </c>
      <c r="H433" s="141" t="s">
        <v>472</v>
      </c>
      <c r="I433" s="142">
        <v>359.0</v>
      </c>
      <c r="J433" s="135">
        <f>IFNA(VLOOKUP(V433,'Imported Index'!C:D,2,0),1)</f>
        <v>1</v>
      </c>
      <c r="K433" s="132"/>
      <c r="L433" s="132"/>
      <c r="M433" s="136" t="str">
        <f>ifna(IMAGE("https://pokejungle.net/sprites/typeico/"&amp;lower(VLookup(V433,Type!C:E, 2, 0)&amp;".png")),"")</f>
        <v/>
      </c>
      <c r="N433" s="136" t="str">
        <f>ifna(IMAGE("https://pokejungle.net/sprites/typeico/"&amp;lower(VLookup(V433,Type!C:E, 3, 0)&amp;".png")),"")</f>
        <v/>
      </c>
      <c r="O433" s="131"/>
      <c r="P433" s="131"/>
      <c r="Q433" s="136" t="str">
        <f>ifna(VLookup(V433, Dex!F:K, 3, 0),"")</f>
        <v>C107</v>
      </c>
      <c r="R433" s="136">
        <f>ifna(VLookup(V433, Dex!F:K, 4, 0),"")</f>
        <v>359</v>
      </c>
      <c r="S433" s="136" t="str">
        <f>ifna(VLookup(V433, Dex!F:K, 5, 0),"")</f>
        <v/>
      </c>
      <c r="T433" s="136" t="str">
        <f>ifna(VLookup(V433, Dex!F:K, 6, 0),"")</f>
        <v/>
      </c>
      <c r="U433" s="137">
        <f>ifna(VLookup(V433, Dex!F:L, 7, 0),"")</f>
        <v>134</v>
      </c>
      <c r="V433" s="131" t="str">
        <f t="shared" si="1"/>
        <v>absol</v>
      </c>
    </row>
    <row r="434" ht="31.5" customHeight="1">
      <c r="A434" s="85">
        <v>433.0</v>
      </c>
      <c r="B434" s="85">
        <v>1.0</v>
      </c>
      <c r="C434" s="85">
        <v>16.0</v>
      </c>
      <c r="D434" s="85">
        <v>21.0</v>
      </c>
      <c r="E434" s="85">
        <v>4.0</v>
      </c>
      <c r="F434" s="85">
        <v>3.0</v>
      </c>
      <c r="G434" s="53" t="str">
        <f>ifna(VLookup(V434,Shiny!B:C, 2, 0),"")</f>
        <v/>
      </c>
      <c r="H434" s="138" t="s">
        <v>473</v>
      </c>
      <c r="I434" s="139">
        <v>360.0</v>
      </c>
      <c r="J434" s="140">
        <f>IFNA(VLOOKUP(V434,'Imported Index'!C:D,2,0),1)</f>
        <v>1</v>
      </c>
      <c r="K434" s="140"/>
      <c r="L434" s="83"/>
      <c r="M434" s="59" t="str">
        <f>ifna(IMAGE("https://pokejungle.net/sprites/typeico/"&amp;lower(VLookup(V434,Type!C:E, 2, 0)&amp;".png")),"")</f>
        <v/>
      </c>
      <c r="N434" s="59" t="str">
        <f>ifna(IMAGE("https://pokejungle.net/sprites/typeico/"&amp;lower(VLookup(V434,Type!C:E, 3, 0)&amp;".png")),"")</f>
        <v/>
      </c>
      <c r="O434" s="53"/>
      <c r="P434" s="53"/>
      <c r="Q434" s="59">
        <f>ifna(VLookup(V434, Dex!F:K, 3, 0),"")</f>
        <v>216</v>
      </c>
      <c r="R434" s="59">
        <f>ifna(VLookup(V434, Dex!F:K, 4, 0),"")</f>
        <v>360</v>
      </c>
      <c r="S434" s="59" t="str">
        <f>ifna(VLookup(V434, Dex!F:K, 5, 0),"")</f>
        <v/>
      </c>
      <c r="T434" s="59" t="str">
        <f>ifna(VLookup(V434, Dex!F:K, 6, 0),"")</f>
        <v/>
      </c>
      <c r="U434" s="63" t="str">
        <f>ifna(VLookup(V434, Dex!F:L, 7, 0),"")</f>
        <v/>
      </c>
      <c r="V434" s="53" t="str">
        <f t="shared" si="1"/>
        <v>wynaut</v>
      </c>
    </row>
    <row r="435" ht="31.5" customHeight="1">
      <c r="A435" s="130">
        <v>434.0</v>
      </c>
      <c r="B435" s="130">
        <v>1.0</v>
      </c>
      <c r="C435" s="130">
        <v>16.0</v>
      </c>
      <c r="D435" s="130">
        <v>22.0</v>
      </c>
      <c r="E435" s="130">
        <v>4.0</v>
      </c>
      <c r="F435" s="130">
        <v>4.0</v>
      </c>
      <c r="G435" s="131" t="str">
        <f>ifna(VLookup(V435,Shiny!B:C, 2, 0),"")</f>
        <v/>
      </c>
      <c r="H435" s="141" t="s">
        <v>474</v>
      </c>
      <c r="I435" s="142">
        <v>361.0</v>
      </c>
      <c r="J435" s="135">
        <f>IFNA(VLOOKUP(V435,'Imported Index'!C:D,2,0),1)</f>
        <v>1</v>
      </c>
      <c r="K435" s="135"/>
      <c r="L435" s="132"/>
      <c r="M435" s="136" t="str">
        <f>ifna(IMAGE("https://pokejungle.net/sprites/typeico/"&amp;lower(VLookup(V435,Type!C:E, 2, 0)&amp;".png")),"")</f>
        <v/>
      </c>
      <c r="N435" s="136" t="str">
        <f>ifna(IMAGE("https://pokejungle.net/sprites/typeico/"&amp;lower(VLookup(V435,Type!C:E, 3, 0)&amp;".png")),"")</f>
        <v/>
      </c>
      <c r="O435" s="131"/>
      <c r="P435" s="131"/>
      <c r="Q435" s="136">
        <f>ifna(VLookup(V435, Dex!F:K, 3, 0),"")</f>
        <v>79</v>
      </c>
      <c r="R435" s="136">
        <f>ifna(VLookup(V435, Dex!F:K, 4, 0),"")</f>
        <v>361</v>
      </c>
      <c r="S435" s="136">
        <f>ifna(VLookup(V435, Dex!F:K, 5, 0),"")</f>
        <v>205</v>
      </c>
      <c r="T435" s="136" t="str">
        <f>ifna(VLookup(V435, Dex!F:K, 6, 0),"")</f>
        <v>P357</v>
      </c>
      <c r="U435" s="137">
        <f>ifna(VLookup(V435, Dex!F:L, 7, 0),"")</f>
        <v>169</v>
      </c>
      <c r="V435" s="131" t="str">
        <f t="shared" si="1"/>
        <v>snorunt</v>
      </c>
    </row>
    <row r="436" ht="31.5" customHeight="1">
      <c r="A436" s="85">
        <v>435.0</v>
      </c>
      <c r="B436" s="85">
        <v>1.0</v>
      </c>
      <c r="C436" s="85">
        <v>16.0</v>
      </c>
      <c r="D436" s="85">
        <v>23.0</v>
      </c>
      <c r="E436" s="85">
        <v>4.0</v>
      </c>
      <c r="F436" s="85">
        <v>5.0</v>
      </c>
      <c r="G436" s="53" t="str">
        <f>ifna(VLookup(V436,Shiny!B:C, 2, 0),"")</f>
        <v/>
      </c>
      <c r="H436" s="138" t="s">
        <v>475</v>
      </c>
      <c r="I436" s="139">
        <v>362.0</v>
      </c>
      <c r="J436" s="140">
        <f>IFNA(VLOOKUP(V436,'Imported Index'!C:D,2,0),1)</f>
        <v>1</v>
      </c>
      <c r="K436" s="140"/>
      <c r="L436" s="83"/>
      <c r="M436" s="59" t="str">
        <f>ifna(IMAGE("https://pokejungle.net/sprites/typeico/"&amp;lower(VLookup(V436,Type!C:E, 2, 0)&amp;".png")),"")</f>
        <v/>
      </c>
      <c r="N436" s="59" t="str">
        <f>ifna(IMAGE("https://pokejungle.net/sprites/typeico/"&amp;lower(VLookup(V436,Type!C:E, 3, 0)&amp;".png")),"")</f>
        <v/>
      </c>
      <c r="O436" s="53"/>
      <c r="P436" s="53"/>
      <c r="Q436" s="59">
        <f>ifna(VLookup(V436, Dex!F:K, 3, 0),"")</f>
        <v>80</v>
      </c>
      <c r="R436" s="59">
        <f>ifna(VLookup(V436, Dex!F:K, 4, 0),"")</f>
        <v>362</v>
      </c>
      <c r="S436" s="59">
        <f>ifna(VLookup(V436, Dex!F:K, 5, 0),"")</f>
        <v>206</v>
      </c>
      <c r="T436" s="59" t="str">
        <f>ifna(VLookup(V436, Dex!F:K, 6, 0),"")</f>
        <v>P358</v>
      </c>
      <c r="U436" s="63">
        <f>ifna(VLookup(V436, Dex!F:L, 7, 0),"")</f>
        <v>170</v>
      </c>
      <c r="V436" s="53" t="str">
        <f t="shared" si="1"/>
        <v>glalie</v>
      </c>
    </row>
    <row r="437" ht="31.5" customHeight="1">
      <c r="A437" s="130">
        <v>436.0</v>
      </c>
      <c r="B437" s="130">
        <v>1.0</v>
      </c>
      <c r="C437" s="130">
        <v>16.0</v>
      </c>
      <c r="D437" s="130">
        <v>24.0</v>
      </c>
      <c r="E437" s="130">
        <v>4.0</v>
      </c>
      <c r="F437" s="130">
        <v>6.0</v>
      </c>
      <c r="G437" s="131" t="str">
        <f>ifna(VLookup(V437,Shiny!B:C, 2, 0),"")</f>
        <v/>
      </c>
      <c r="H437" s="141" t="s">
        <v>476</v>
      </c>
      <c r="I437" s="142">
        <v>363.0</v>
      </c>
      <c r="J437" s="135">
        <f>IFNA(VLOOKUP(V437,'Imported Index'!C:D,2,0),1)</f>
        <v>1</v>
      </c>
      <c r="K437" s="132"/>
      <c r="L437" s="132"/>
      <c r="M437" s="136" t="str">
        <f>ifna(IMAGE("https://pokejungle.net/sprites/typeico/"&amp;lower(VLookup(V437,Type!C:E, 2, 0)&amp;".png")),"")</f>
        <v/>
      </c>
      <c r="N437" s="136" t="str">
        <f>ifna(IMAGE("https://pokejungle.net/sprites/typeico/"&amp;lower(VLookup(V437,Type!C:E, 3, 0)&amp;".png")),"")</f>
        <v/>
      </c>
      <c r="O437" s="131"/>
      <c r="P437" s="131"/>
      <c r="Q437" s="136" t="str">
        <f>ifna(VLookup(V437, Dex!F:K, 3, 0),"")</f>
        <v>C159</v>
      </c>
      <c r="R437" s="136">
        <f>ifna(VLookup(V437, Dex!F:K, 4, 0),"")</f>
        <v>363</v>
      </c>
      <c r="S437" s="136">
        <f>ifna(VLookup(V437, Dex!F:K, 5, 0),"")</f>
        <v>143</v>
      </c>
      <c r="T437" s="136" t="str">
        <f>ifna(VLookup(V437, Dex!F:K, 6, 0),"")</f>
        <v/>
      </c>
      <c r="U437" s="137" t="str">
        <f>ifna(VLookup(V437, Dex!F:L, 7, 0),"")</f>
        <v/>
      </c>
      <c r="V437" s="131" t="str">
        <f t="shared" si="1"/>
        <v>spheal</v>
      </c>
    </row>
    <row r="438" ht="31.5" customHeight="1">
      <c r="A438" s="85">
        <v>437.0</v>
      </c>
      <c r="B438" s="85">
        <v>1.0</v>
      </c>
      <c r="C438" s="85">
        <v>16.0</v>
      </c>
      <c r="D438" s="85">
        <v>25.0</v>
      </c>
      <c r="E438" s="85">
        <v>5.0</v>
      </c>
      <c r="F438" s="85">
        <v>1.0</v>
      </c>
      <c r="G438" s="53" t="str">
        <f>ifna(VLookup(V438,Shiny!B:C, 2, 0),"")</f>
        <v/>
      </c>
      <c r="H438" s="138" t="s">
        <v>477</v>
      </c>
      <c r="I438" s="139">
        <v>364.0</v>
      </c>
      <c r="J438" s="140">
        <f>IFNA(VLOOKUP(V438,'Imported Index'!C:D,2,0),1)</f>
        <v>1</v>
      </c>
      <c r="K438" s="83"/>
      <c r="L438" s="83"/>
      <c r="M438" s="59" t="str">
        <f>ifna(IMAGE("https://pokejungle.net/sprites/typeico/"&amp;lower(VLookup(V438,Type!C:E, 2, 0)&amp;".png")),"")</f>
        <v/>
      </c>
      <c r="N438" s="59" t="str">
        <f>ifna(IMAGE("https://pokejungle.net/sprites/typeico/"&amp;lower(VLookup(V438,Type!C:E, 3, 0)&amp;".png")),"")</f>
        <v/>
      </c>
      <c r="O438" s="53"/>
      <c r="P438" s="53"/>
      <c r="Q438" s="59" t="str">
        <f>ifna(VLookup(V438, Dex!F:K, 3, 0),"")</f>
        <v>C160</v>
      </c>
      <c r="R438" s="59">
        <f>ifna(VLookup(V438, Dex!F:K, 4, 0),"")</f>
        <v>364</v>
      </c>
      <c r="S438" s="59">
        <f>ifna(VLookup(V438, Dex!F:K, 5, 0),"")</f>
        <v>144</v>
      </c>
      <c r="T438" s="59" t="str">
        <f>ifna(VLookup(V438, Dex!F:K, 6, 0),"")</f>
        <v/>
      </c>
      <c r="U438" s="63" t="str">
        <f>ifna(VLookup(V438, Dex!F:L, 7, 0),"")</f>
        <v/>
      </c>
      <c r="V438" s="53" t="str">
        <f t="shared" si="1"/>
        <v>sealeo</v>
      </c>
    </row>
    <row r="439" ht="31.5" customHeight="1">
      <c r="A439" s="130">
        <v>438.0</v>
      </c>
      <c r="B439" s="130">
        <v>1.0</v>
      </c>
      <c r="C439" s="130">
        <v>16.0</v>
      </c>
      <c r="D439" s="130">
        <v>26.0</v>
      </c>
      <c r="E439" s="130">
        <v>5.0</v>
      </c>
      <c r="F439" s="130">
        <v>2.0</v>
      </c>
      <c r="G439" s="131" t="str">
        <f>ifna(VLookup(V439,Shiny!B:C, 2, 0),"")</f>
        <v/>
      </c>
      <c r="H439" s="141" t="s">
        <v>478</v>
      </c>
      <c r="I439" s="142">
        <v>365.0</v>
      </c>
      <c r="J439" s="135">
        <f>IFNA(VLOOKUP(V439,'Imported Index'!C:D,2,0),1)</f>
        <v>1</v>
      </c>
      <c r="K439" s="132"/>
      <c r="L439" s="132"/>
      <c r="M439" s="136" t="str">
        <f>ifna(IMAGE("https://pokejungle.net/sprites/typeico/"&amp;lower(VLookup(V439,Type!C:E, 2, 0)&amp;".png")),"")</f>
        <v/>
      </c>
      <c r="N439" s="136" t="str">
        <f>ifna(IMAGE("https://pokejungle.net/sprites/typeico/"&amp;lower(VLookup(V439,Type!C:E, 3, 0)&amp;".png")),"")</f>
        <v/>
      </c>
      <c r="O439" s="131"/>
      <c r="P439" s="131"/>
      <c r="Q439" s="136" t="str">
        <f>ifna(VLookup(V439, Dex!F:K, 3, 0),"")</f>
        <v>C161</v>
      </c>
      <c r="R439" s="136">
        <f>ifna(VLookup(V439, Dex!F:K, 4, 0),"")</f>
        <v>365</v>
      </c>
      <c r="S439" s="136">
        <f>ifna(VLookup(V439, Dex!F:K, 5, 0),"")</f>
        <v>145</v>
      </c>
      <c r="T439" s="136" t="str">
        <f>ifna(VLookup(V439, Dex!F:K, 6, 0),"")</f>
        <v/>
      </c>
      <c r="U439" s="137" t="str">
        <f>ifna(VLookup(V439, Dex!F:L, 7, 0),"")</f>
        <v/>
      </c>
      <c r="V439" s="131" t="str">
        <f t="shared" si="1"/>
        <v>walrein</v>
      </c>
    </row>
    <row r="440" ht="31.5" customHeight="1">
      <c r="A440" s="85">
        <v>439.0</v>
      </c>
      <c r="B440" s="85">
        <v>1.0</v>
      </c>
      <c r="C440" s="85">
        <v>16.0</v>
      </c>
      <c r="D440" s="85">
        <v>27.0</v>
      </c>
      <c r="E440" s="85">
        <v>5.0</v>
      </c>
      <c r="F440" s="85">
        <v>3.0</v>
      </c>
      <c r="G440" s="53" t="str">
        <f>ifna(VLookup(V440,Shiny!B:C, 2, 0),"")</f>
        <v/>
      </c>
      <c r="H440" s="138" t="s">
        <v>479</v>
      </c>
      <c r="I440" s="139">
        <v>366.0</v>
      </c>
      <c r="J440" s="140">
        <f>IFNA(VLOOKUP(V440,'Imported Index'!C:D,2,0),1)</f>
        <v>1</v>
      </c>
      <c r="K440" s="83"/>
      <c r="L440" s="83"/>
      <c r="M440" s="59" t="str">
        <f>ifna(IMAGE("https://pokejungle.net/sprites/typeico/"&amp;lower(VLookup(V440,Type!C:E, 2, 0)&amp;".png")),"")</f>
        <v/>
      </c>
      <c r="N440" s="59" t="str">
        <f>ifna(IMAGE("https://pokejungle.net/sprites/typeico/"&amp;lower(VLookup(V440,Type!C:E, 3, 0)&amp;".png")),"")</f>
        <v/>
      </c>
      <c r="O440" s="53"/>
      <c r="P440" s="53"/>
      <c r="Q440" s="59" t="str">
        <f>ifna(VLookup(V440, Dex!F:K, 3, 0),"")</f>
        <v/>
      </c>
      <c r="R440" s="59">
        <f>ifna(VLookup(V440, Dex!F:K, 4, 0),"")</f>
        <v>366</v>
      </c>
      <c r="S440" s="59" t="str">
        <f>ifna(VLookup(V440, Dex!F:K, 5, 0),"")</f>
        <v/>
      </c>
      <c r="T440" s="59" t="str">
        <f>ifna(VLookup(V440, Dex!F:K, 6, 0),"")</f>
        <v/>
      </c>
      <c r="U440" s="63" t="str">
        <f>ifna(VLookup(V440, Dex!F:L, 7, 0),"")</f>
        <v/>
      </c>
      <c r="V440" s="53" t="str">
        <f t="shared" si="1"/>
        <v>clamperl</v>
      </c>
    </row>
    <row r="441" ht="31.5" customHeight="1">
      <c r="A441" s="130">
        <v>440.0</v>
      </c>
      <c r="B441" s="130">
        <v>1.0</v>
      </c>
      <c r="C441" s="130">
        <v>16.0</v>
      </c>
      <c r="D441" s="130">
        <v>28.0</v>
      </c>
      <c r="E441" s="130">
        <v>5.0</v>
      </c>
      <c r="F441" s="130">
        <v>4.0</v>
      </c>
      <c r="G441" s="131" t="str">
        <f>ifna(VLookup(V441,Shiny!B:C, 2, 0),"")</f>
        <v/>
      </c>
      <c r="H441" s="141" t="s">
        <v>480</v>
      </c>
      <c r="I441" s="142">
        <v>367.0</v>
      </c>
      <c r="J441" s="135">
        <f>IFNA(VLOOKUP(V441,'Imported Index'!C:D,2,0),1)</f>
        <v>1</v>
      </c>
      <c r="K441" s="132"/>
      <c r="L441" s="132"/>
      <c r="M441" s="136" t="str">
        <f>ifna(IMAGE("https://pokejungle.net/sprites/typeico/"&amp;lower(VLookup(V441,Type!C:E, 2, 0)&amp;".png")),"")</f>
        <v/>
      </c>
      <c r="N441" s="136" t="str">
        <f>ifna(IMAGE("https://pokejungle.net/sprites/typeico/"&amp;lower(VLookup(V441,Type!C:E, 3, 0)&amp;".png")),"")</f>
        <v/>
      </c>
      <c r="O441" s="131"/>
      <c r="P441" s="131"/>
      <c r="Q441" s="136" t="str">
        <f>ifna(VLookup(V441, Dex!F:K, 3, 0),"")</f>
        <v/>
      </c>
      <c r="R441" s="136">
        <f>ifna(VLookup(V441, Dex!F:K, 4, 0),"")</f>
        <v>367</v>
      </c>
      <c r="S441" s="136" t="str">
        <f>ifna(VLookup(V441, Dex!F:K, 5, 0),"")</f>
        <v/>
      </c>
      <c r="T441" s="136" t="str">
        <f>ifna(VLookup(V441, Dex!F:K, 6, 0),"")</f>
        <v/>
      </c>
      <c r="U441" s="137" t="str">
        <f>ifna(VLookup(V441, Dex!F:L, 7, 0),"")</f>
        <v/>
      </c>
      <c r="V441" s="131" t="str">
        <f t="shared" si="1"/>
        <v>huntail</v>
      </c>
    </row>
    <row r="442" ht="31.5" customHeight="1">
      <c r="A442" s="85">
        <v>441.0</v>
      </c>
      <c r="B442" s="85">
        <v>1.0</v>
      </c>
      <c r="C442" s="85">
        <v>16.0</v>
      </c>
      <c r="D442" s="85">
        <v>29.0</v>
      </c>
      <c r="E442" s="85">
        <v>5.0</v>
      </c>
      <c r="F442" s="85">
        <v>5.0</v>
      </c>
      <c r="G442" s="53" t="str">
        <f>ifna(VLookup(V442,Shiny!B:C, 2, 0),"")</f>
        <v/>
      </c>
      <c r="H442" s="138" t="s">
        <v>481</v>
      </c>
      <c r="I442" s="139">
        <v>368.0</v>
      </c>
      <c r="J442" s="140">
        <f>IFNA(VLOOKUP(V442,'Imported Index'!C:D,2,0),1)</f>
        <v>1</v>
      </c>
      <c r="K442" s="83"/>
      <c r="L442" s="83"/>
      <c r="M442" s="59" t="str">
        <f>ifna(IMAGE("https://pokejungle.net/sprites/typeico/"&amp;lower(VLookup(V442,Type!C:E, 2, 0)&amp;".png")),"")</f>
        <v/>
      </c>
      <c r="N442" s="59" t="str">
        <f>ifna(IMAGE("https://pokejungle.net/sprites/typeico/"&amp;lower(VLookup(V442,Type!C:E, 3, 0)&amp;".png")),"")</f>
        <v/>
      </c>
      <c r="O442" s="53"/>
      <c r="P442" s="53"/>
      <c r="Q442" s="59" t="str">
        <f>ifna(VLookup(V442, Dex!F:K, 3, 0),"")</f>
        <v/>
      </c>
      <c r="R442" s="59">
        <f>ifna(VLookup(V442, Dex!F:K, 4, 0),"")</f>
        <v>368</v>
      </c>
      <c r="S442" s="59" t="str">
        <f>ifna(VLookup(V442, Dex!F:K, 5, 0),"")</f>
        <v/>
      </c>
      <c r="T442" s="59" t="str">
        <f>ifna(VLookup(V442, Dex!F:K, 6, 0),"")</f>
        <v/>
      </c>
      <c r="U442" s="63" t="str">
        <f>ifna(VLookup(V442, Dex!F:L, 7, 0),"")</f>
        <v/>
      </c>
      <c r="V442" s="53" t="str">
        <f t="shared" si="1"/>
        <v>gorebyss</v>
      </c>
    </row>
    <row r="443" ht="31.5" customHeight="1">
      <c r="A443" s="130">
        <v>442.0</v>
      </c>
      <c r="B443" s="130">
        <v>1.0</v>
      </c>
      <c r="C443" s="130">
        <v>16.0</v>
      </c>
      <c r="D443" s="130">
        <v>30.0</v>
      </c>
      <c r="E443" s="130">
        <v>5.0</v>
      </c>
      <c r="F443" s="130">
        <v>6.0</v>
      </c>
      <c r="G443" s="131" t="str">
        <f>ifna(VLookup(V443,Shiny!B:C, 2, 0),"")</f>
        <v/>
      </c>
      <c r="H443" s="141" t="s">
        <v>482</v>
      </c>
      <c r="I443" s="142">
        <v>369.0</v>
      </c>
      <c r="J443" s="135">
        <f>IFNA(VLOOKUP(V443,'Imported Index'!C:D,2,0),1)</f>
        <v>1</v>
      </c>
      <c r="K443" s="132"/>
      <c r="L443" s="132"/>
      <c r="M443" s="136" t="str">
        <f>ifna(IMAGE("https://pokejungle.net/sprites/typeico/"&amp;lower(VLookup(V443,Type!C:E, 2, 0)&amp;".png")),"")</f>
        <v/>
      </c>
      <c r="N443" s="136" t="str">
        <f>ifna(IMAGE("https://pokejungle.net/sprites/typeico/"&amp;lower(VLookup(V443,Type!C:E, 3, 0)&amp;".png")),"")</f>
        <v/>
      </c>
      <c r="O443" s="131"/>
      <c r="P443" s="131"/>
      <c r="Q443" s="136" t="str">
        <f>ifna(VLookup(V443, Dex!F:K, 3, 0),"")</f>
        <v>C187</v>
      </c>
      <c r="R443" s="136">
        <f>ifna(VLookup(V443, Dex!F:K, 4, 0),"")</f>
        <v>369</v>
      </c>
      <c r="S443" s="136" t="str">
        <f>ifna(VLookup(V443, Dex!F:K, 5, 0),"")</f>
        <v/>
      </c>
      <c r="T443" s="136" t="str">
        <f>ifna(VLookup(V443, Dex!F:K, 6, 0),"")</f>
        <v/>
      </c>
      <c r="U443" s="137" t="str">
        <f>ifna(VLookup(V443, Dex!F:L, 7, 0),"")</f>
        <v/>
      </c>
      <c r="V443" s="131" t="str">
        <f t="shared" si="1"/>
        <v>relicanth</v>
      </c>
    </row>
    <row r="444" ht="31.5" customHeight="1">
      <c r="A444" s="85">
        <v>443.0</v>
      </c>
      <c r="B444" s="85">
        <v>1.0</v>
      </c>
      <c r="C444" s="85">
        <v>17.0</v>
      </c>
      <c r="D444" s="85">
        <v>1.0</v>
      </c>
      <c r="E444" s="85">
        <v>1.0</v>
      </c>
      <c r="F444" s="85">
        <v>1.0</v>
      </c>
      <c r="G444" s="53" t="str">
        <f>ifna(VLookup(V444,Shiny!B:C, 2, 0),"")</f>
        <v/>
      </c>
      <c r="H444" s="138" t="s">
        <v>483</v>
      </c>
      <c r="I444" s="139">
        <v>370.0</v>
      </c>
      <c r="J444" s="140">
        <f>IFNA(VLOOKUP(V444,'Imported Index'!C:D,2,0),1)</f>
        <v>1</v>
      </c>
      <c r="K444" s="140"/>
      <c r="L444" s="83"/>
      <c r="M444" s="59" t="str">
        <f>ifna(IMAGE("https://pokejungle.net/sprites/typeico/"&amp;lower(VLookup(V444,Type!C:E, 2, 0)&amp;".png")),"")</f>
        <v/>
      </c>
      <c r="N444" s="59" t="str">
        <f>ifna(IMAGE("https://pokejungle.net/sprites/typeico/"&amp;lower(VLookup(V444,Type!C:E, 3, 0)&amp;".png")),"")</f>
        <v/>
      </c>
      <c r="O444" s="53"/>
      <c r="P444" s="53"/>
      <c r="Q444" s="59" t="str">
        <f>ifna(VLookup(V444, Dex!F:K, 3, 0),"")</f>
        <v/>
      </c>
      <c r="R444" s="59">
        <f>ifna(VLookup(V444, Dex!F:K, 4, 0),"")</f>
        <v>370</v>
      </c>
      <c r="S444" s="59" t="str">
        <f>ifna(VLookup(V444, Dex!F:K, 5, 0),"")</f>
        <v/>
      </c>
      <c r="T444" s="59" t="str">
        <f>ifna(VLookup(V444, Dex!F:K, 6, 0),"")</f>
        <v>P332</v>
      </c>
      <c r="U444" s="63" t="str">
        <f>ifna(VLookup(V444, Dex!F:L, 7, 0),"")</f>
        <v/>
      </c>
      <c r="V444" s="53" t="str">
        <f t="shared" si="1"/>
        <v>luvdisc</v>
      </c>
    </row>
    <row r="445" ht="31.5" customHeight="1">
      <c r="A445" s="130">
        <v>444.0</v>
      </c>
      <c r="B445" s="130">
        <v>1.0</v>
      </c>
      <c r="C445" s="130">
        <v>17.0</v>
      </c>
      <c r="D445" s="130">
        <v>2.0</v>
      </c>
      <c r="E445" s="130">
        <v>1.0</v>
      </c>
      <c r="F445" s="130">
        <v>2.0</v>
      </c>
      <c r="G445" s="131" t="str">
        <f>ifna(VLookup(V445,Shiny!B:C, 2, 0),"")</f>
        <v/>
      </c>
      <c r="H445" s="141" t="s">
        <v>484</v>
      </c>
      <c r="I445" s="142">
        <v>371.0</v>
      </c>
      <c r="J445" s="135">
        <f>IFNA(VLOOKUP(V445,'Imported Index'!C:D,2,0),1)</f>
        <v>1</v>
      </c>
      <c r="K445" s="135"/>
      <c r="L445" s="132"/>
      <c r="M445" s="136" t="str">
        <f>ifna(IMAGE("https://pokejungle.net/sprites/typeico/"&amp;lower(VLookup(V445,Type!C:E, 2, 0)&amp;".png")),"")</f>
        <v/>
      </c>
      <c r="N445" s="136" t="str">
        <f>ifna(IMAGE("https://pokejungle.net/sprites/typeico/"&amp;lower(VLookup(V445,Type!C:E, 3, 0)&amp;".png")),"")</f>
        <v/>
      </c>
      <c r="O445" s="131"/>
      <c r="P445" s="131"/>
      <c r="Q445" s="136" t="str">
        <f>ifna(VLookup(V445, Dex!F:K, 3, 0),"")</f>
        <v>C113</v>
      </c>
      <c r="R445" s="136">
        <f>ifna(VLookup(V445, Dex!F:K, 4, 0),"")</f>
        <v>371</v>
      </c>
      <c r="S445" s="136" t="str">
        <f>ifna(VLookup(V445, Dex!F:K, 5, 0),"")</f>
        <v/>
      </c>
      <c r="T445" s="136" t="str">
        <f>ifna(VLookup(V445, Dex!F:K, 6, 0),"")</f>
        <v>P276</v>
      </c>
      <c r="U445" s="137">
        <f>ifna(VLookup(V445, Dex!F:L, 7, 0),"")</f>
        <v>220</v>
      </c>
      <c r="V445" s="131" t="str">
        <f t="shared" si="1"/>
        <v>bagon</v>
      </c>
    </row>
    <row r="446" ht="31.5" customHeight="1">
      <c r="A446" s="85">
        <v>445.0</v>
      </c>
      <c r="B446" s="85">
        <v>1.0</v>
      </c>
      <c r="C446" s="85">
        <v>17.0</v>
      </c>
      <c r="D446" s="85">
        <v>3.0</v>
      </c>
      <c r="E446" s="85">
        <v>1.0</v>
      </c>
      <c r="F446" s="85">
        <v>3.0</v>
      </c>
      <c r="G446" s="53" t="str">
        <f>ifna(VLookup(V446,Shiny!B:C, 2, 0),"")</f>
        <v/>
      </c>
      <c r="H446" s="138" t="s">
        <v>485</v>
      </c>
      <c r="I446" s="139">
        <v>372.0</v>
      </c>
      <c r="J446" s="140">
        <f>IFNA(VLOOKUP(V446,'Imported Index'!C:D,2,0),1)</f>
        <v>1</v>
      </c>
      <c r="K446" s="140"/>
      <c r="L446" s="83"/>
      <c r="M446" s="59" t="str">
        <f>ifna(IMAGE("https://pokejungle.net/sprites/typeico/"&amp;lower(VLookup(V446,Type!C:E, 2, 0)&amp;".png")),"")</f>
        <v/>
      </c>
      <c r="N446" s="59" t="str">
        <f>ifna(IMAGE("https://pokejungle.net/sprites/typeico/"&amp;lower(VLookup(V446,Type!C:E, 3, 0)&amp;".png")),"")</f>
        <v/>
      </c>
      <c r="O446" s="53"/>
      <c r="P446" s="53"/>
      <c r="Q446" s="59" t="str">
        <f>ifna(VLookup(V446, Dex!F:K, 3, 0),"")</f>
        <v>C114</v>
      </c>
      <c r="R446" s="59">
        <f>ifna(VLookup(V446, Dex!F:K, 4, 0),"")</f>
        <v>372</v>
      </c>
      <c r="S446" s="59" t="str">
        <f>ifna(VLookup(V446, Dex!F:K, 5, 0),"")</f>
        <v/>
      </c>
      <c r="T446" s="59" t="str">
        <f>ifna(VLookup(V446, Dex!F:K, 6, 0),"")</f>
        <v>P277</v>
      </c>
      <c r="U446" s="63">
        <f>ifna(VLookup(V446, Dex!F:L, 7, 0),"")</f>
        <v>221</v>
      </c>
      <c r="V446" s="53" t="str">
        <f t="shared" si="1"/>
        <v>shelgon</v>
      </c>
    </row>
    <row r="447" ht="31.5" customHeight="1">
      <c r="A447" s="130">
        <v>446.0</v>
      </c>
      <c r="B447" s="130">
        <v>1.0</v>
      </c>
      <c r="C447" s="130">
        <v>17.0</v>
      </c>
      <c r="D447" s="130">
        <v>4.0</v>
      </c>
      <c r="E447" s="130">
        <v>1.0</v>
      </c>
      <c r="F447" s="130">
        <v>4.0</v>
      </c>
      <c r="G447" s="131" t="str">
        <f>ifna(VLookup(V447,Shiny!B:C, 2, 0),"")</f>
        <v/>
      </c>
      <c r="H447" s="141" t="s">
        <v>486</v>
      </c>
      <c r="I447" s="142">
        <v>373.0</v>
      </c>
      <c r="J447" s="135">
        <f>IFNA(VLOOKUP(V447,'Imported Index'!C:D,2,0),1)</f>
        <v>1</v>
      </c>
      <c r="K447" s="135"/>
      <c r="L447" s="132"/>
      <c r="M447" s="136" t="str">
        <f>ifna(IMAGE("https://pokejungle.net/sprites/typeico/"&amp;lower(VLookup(V447,Type!C:E, 2, 0)&amp;".png")),"")</f>
        <v/>
      </c>
      <c r="N447" s="136" t="str">
        <f>ifna(IMAGE("https://pokejungle.net/sprites/typeico/"&amp;lower(VLookup(V447,Type!C:E, 3, 0)&amp;".png")),"")</f>
        <v/>
      </c>
      <c r="O447" s="131"/>
      <c r="P447" s="131"/>
      <c r="Q447" s="136" t="str">
        <f>ifna(VLookup(V447, Dex!F:K, 3, 0),"")</f>
        <v>C115</v>
      </c>
      <c r="R447" s="136">
        <f>ifna(VLookup(V447, Dex!F:K, 4, 0),"")</f>
        <v>373</v>
      </c>
      <c r="S447" s="136" t="str">
        <f>ifna(VLookup(V447, Dex!F:K, 5, 0),"")</f>
        <v/>
      </c>
      <c r="T447" s="136" t="str">
        <f>ifna(VLookup(V447, Dex!F:K, 6, 0),"")</f>
        <v>P278</v>
      </c>
      <c r="U447" s="137">
        <f>ifna(VLookup(V447, Dex!F:L, 7, 0),"")</f>
        <v>222</v>
      </c>
      <c r="V447" s="131" t="str">
        <f t="shared" si="1"/>
        <v>salamence</v>
      </c>
    </row>
    <row r="448" ht="31.5" customHeight="1">
      <c r="A448" s="85">
        <v>447.0</v>
      </c>
      <c r="B448" s="85">
        <v>1.0</v>
      </c>
      <c r="C448" s="85">
        <v>17.0</v>
      </c>
      <c r="D448" s="85">
        <v>5.0</v>
      </c>
      <c r="E448" s="85">
        <v>1.0</v>
      </c>
      <c r="F448" s="85">
        <v>5.0</v>
      </c>
      <c r="G448" s="53" t="str">
        <f>ifna(VLookup(V448,Shiny!B:C, 2, 0),"")</f>
        <v/>
      </c>
      <c r="H448" s="138" t="s">
        <v>487</v>
      </c>
      <c r="I448" s="139">
        <v>374.0</v>
      </c>
      <c r="J448" s="140">
        <f>IFNA(VLOOKUP(V448,'Imported Index'!C:D,2,0),1)</f>
        <v>1</v>
      </c>
      <c r="K448" s="83"/>
      <c r="L448" s="83"/>
      <c r="M448" s="59" t="str">
        <f>ifna(IMAGE("https://pokejungle.net/sprites/typeico/"&amp;lower(VLookup(V448,Type!C:E, 2, 0)&amp;".png")),"")</f>
        <v/>
      </c>
      <c r="N448" s="59" t="str">
        <f>ifna(IMAGE("https://pokejungle.net/sprites/typeico/"&amp;lower(VLookup(V448,Type!C:E, 3, 0)&amp;".png")),"")</f>
        <v/>
      </c>
      <c r="O448" s="53"/>
      <c r="P448" s="53"/>
      <c r="Q448" s="59" t="str">
        <f>ifna(VLookup(V448, Dex!F:K, 3, 0),"")</f>
        <v>C129</v>
      </c>
      <c r="R448" s="59">
        <f>ifna(VLookup(V448, Dex!F:K, 4, 0),"")</f>
        <v>374</v>
      </c>
      <c r="S448" s="59" t="str">
        <f>ifna(VLookup(V448, Dex!F:K, 5, 0),"")</f>
        <v/>
      </c>
      <c r="T448" s="59" t="str">
        <f>ifna(VLookup(V448, Dex!F:K, 6, 0),"")</f>
        <v>B137</v>
      </c>
      <c r="U448" s="63">
        <f>ifna(VLookup(V448, Dex!F:L, 7, 0),"")</f>
        <v>225</v>
      </c>
      <c r="V448" s="53" t="str">
        <f t="shared" si="1"/>
        <v>beldum</v>
      </c>
    </row>
    <row r="449" ht="31.5" customHeight="1">
      <c r="A449" s="130">
        <v>448.0</v>
      </c>
      <c r="B449" s="130">
        <v>1.0</v>
      </c>
      <c r="C449" s="130">
        <v>17.0</v>
      </c>
      <c r="D449" s="130">
        <v>6.0</v>
      </c>
      <c r="E449" s="130">
        <v>1.0</v>
      </c>
      <c r="F449" s="130">
        <v>6.0</v>
      </c>
      <c r="G449" s="131" t="str">
        <f>ifna(VLookup(V449,Shiny!B:C, 2, 0),"")</f>
        <v/>
      </c>
      <c r="H449" s="141" t="s">
        <v>488</v>
      </c>
      <c r="I449" s="142">
        <v>375.0</v>
      </c>
      <c r="J449" s="135">
        <f>IFNA(VLOOKUP(V449,'Imported Index'!C:D,2,0),1)</f>
        <v>1</v>
      </c>
      <c r="K449" s="132"/>
      <c r="L449" s="132"/>
      <c r="M449" s="136" t="str">
        <f>ifna(IMAGE("https://pokejungle.net/sprites/typeico/"&amp;lower(VLookup(V449,Type!C:E, 2, 0)&amp;".png")),"")</f>
        <v/>
      </c>
      <c r="N449" s="136" t="str">
        <f>ifna(IMAGE("https://pokejungle.net/sprites/typeico/"&amp;lower(VLookup(V449,Type!C:E, 3, 0)&amp;".png")),"")</f>
        <v/>
      </c>
      <c r="O449" s="131"/>
      <c r="P449" s="131"/>
      <c r="Q449" s="136" t="str">
        <f>ifna(VLookup(V449, Dex!F:K, 3, 0),"")</f>
        <v>C130</v>
      </c>
      <c r="R449" s="136">
        <f>ifna(VLookup(V449, Dex!F:K, 4, 0),"")</f>
        <v>375</v>
      </c>
      <c r="S449" s="136" t="str">
        <f>ifna(VLookup(V449, Dex!F:K, 5, 0),"")</f>
        <v/>
      </c>
      <c r="T449" s="136" t="str">
        <f>ifna(VLookup(V449, Dex!F:K, 6, 0),"")</f>
        <v>B138</v>
      </c>
      <c r="U449" s="137">
        <f>ifna(VLookup(V449, Dex!F:L, 7, 0),"")</f>
        <v>226</v>
      </c>
      <c r="V449" s="131" t="str">
        <f t="shared" si="1"/>
        <v>metang</v>
      </c>
    </row>
    <row r="450" ht="31.5" customHeight="1">
      <c r="A450" s="85">
        <v>449.0</v>
      </c>
      <c r="B450" s="85">
        <v>1.0</v>
      </c>
      <c r="C450" s="85">
        <v>17.0</v>
      </c>
      <c r="D450" s="85">
        <v>7.0</v>
      </c>
      <c r="E450" s="85">
        <v>2.0</v>
      </c>
      <c r="F450" s="85">
        <v>1.0</v>
      </c>
      <c r="G450" s="53" t="str">
        <f>ifna(VLookup(V450,Shiny!B:C, 2, 0),"")</f>
        <v/>
      </c>
      <c r="H450" s="138" t="s">
        <v>489</v>
      </c>
      <c r="I450" s="139">
        <v>376.0</v>
      </c>
      <c r="J450" s="140">
        <f>IFNA(VLOOKUP(V450,'Imported Index'!C:D,2,0),1)</f>
        <v>1</v>
      </c>
      <c r="K450" s="83"/>
      <c r="L450" s="83"/>
      <c r="M450" s="59" t="str">
        <f>ifna(IMAGE("https://pokejungle.net/sprites/typeico/"&amp;lower(VLookup(V450,Type!C:E, 2, 0)&amp;".png")),"")</f>
        <v/>
      </c>
      <c r="N450" s="59" t="str">
        <f>ifna(IMAGE("https://pokejungle.net/sprites/typeico/"&amp;lower(VLookup(V450,Type!C:E, 3, 0)&amp;".png")),"")</f>
        <v/>
      </c>
      <c r="O450" s="53"/>
      <c r="P450" s="53"/>
      <c r="Q450" s="59" t="str">
        <f>ifna(VLookup(V450, Dex!F:K, 3, 0),"")</f>
        <v>C131</v>
      </c>
      <c r="R450" s="59">
        <f>ifna(VLookup(V450, Dex!F:K, 4, 0),"")</f>
        <v>376</v>
      </c>
      <c r="S450" s="59" t="str">
        <f>ifna(VLookup(V450, Dex!F:K, 5, 0),"")</f>
        <v/>
      </c>
      <c r="T450" s="59" t="str">
        <f>ifna(VLookup(V450, Dex!F:K, 6, 0),"")</f>
        <v>B139</v>
      </c>
      <c r="U450" s="63">
        <f>ifna(VLookup(V450, Dex!F:L, 7, 0),"")</f>
        <v>227</v>
      </c>
      <c r="V450" s="53" t="str">
        <f t="shared" si="1"/>
        <v>metagross</v>
      </c>
    </row>
    <row r="451" ht="31.5" customHeight="1">
      <c r="A451" s="130">
        <v>450.0</v>
      </c>
      <c r="B451" s="130">
        <v>1.0</v>
      </c>
      <c r="C451" s="130">
        <v>17.0</v>
      </c>
      <c r="D451" s="130">
        <v>8.0</v>
      </c>
      <c r="E451" s="130">
        <v>2.0</v>
      </c>
      <c r="F451" s="130">
        <v>2.0</v>
      </c>
      <c r="G451" s="131" t="str">
        <f>ifna(VLookup(V451,Shiny!B:C, 2, 0),"")</f>
        <v/>
      </c>
      <c r="H451" s="141" t="s">
        <v>490</v>
      </c>
      <c r="I451" s="142">
        <v>377.0</v>
      </c>
      <c r="J451" s="135">
        <f>IFNA(VLOOKUP(V451,'Imported Index'!C:D,2,0),1)</f>
        <v>1</v>
      </c>
      <c r="K451" s="132"/>
      <c r="L451" s="132"/>
      <c r="M451" s="136" t="str">
        <f>ifna(IMAGE("https://pokejungle.net/sprites/typeico/"&amp;lower(VLookup(V451,Type!C:E, 2, 0)&amp;".png")),"")</f>
        <v/>
      </c>
      <c r="N451" s="136" t="str">
        <f>ifna(IMAGE("https://pokejungle.net/sprites/typeico/"&amp;lower(VLookup(V451,Type!C:E, 3, 0)&amp;".png")),"")</f>
        <v/>
      </c>
      <c r="O451" s="131"/>
      <c r="P451" s="131"/>
      <c r="Q451" s="136" t="str">
        <f>ifna(VLookup(V451, Dex!F:K, 3, 0),"")</f>
        <v>C197</v>
      </c>
      <c r="R451" s="136">
        <f>ifna(VLookup(V451, Dex!F:K, 4, 0),"")</f>
        <v>377</v>
      </c>
      <c r="S451" s="136" t="str">
        <f>ifna(VLookup(V451, Dex!F:K, 5, 0),"")</f>
        <v/>
      </c>
      <c r="T451" s="136" t="str">
        <f>ifna(VLookup(V451, Dex!F:K, 6, 0),"")</f>
        <v/>
      </c>
      <c r="U451" s="137" t="str">
        <f>ifna(VLookup(V451, Dex!F:L, 7, 0),"")</f>
        <v/>
      </c>
      <c r="V451" s="131" t="str">
        <f t="shared" si="1"/>
        <v>regirock</v>
      </c>
    </row>
    <row r="452" ht="31.5" customHeight="1">
      <c r="A452" s="85">
        <v>451.0</v>
      </c>
      <c r="B452" s="85">
        <v>1.0</v>
      </c>
      <c r="C452" s="85">
        <v>17.0</v>
      </c>
      <c r="D452" s="85">
        <v>9.0</v>
      </c>
      <c r="E452" s="85">
        <v>2.0</v>
      </c>
      <c r="F452" s="85">
        <v>3.0</v>
      </c>
      <c r="G452" s="53" t="str">
        <f>ifna(VLookup(V452,Shiny!B:C, 2, 0),"")</f>
        <v/>
      </c>
      <c r="H452" s="138" t="s">
        <v>491</v>
      </c>
      <c r="I452" s="139">
        <v>378.0</v>
      </c>
      <c r="J452" s="140">
        <f>IFNA(VLOOKUP(V452,'Imported Index'!C:D,2,0),1)</f>
        <v>1</v>
      </c>
      <c r="K452" s="83"/>
      <c r="L452" s="83"/>
      <c r="M452" s="59" t="str">
        <f>ifna(IMAGE("https://pokejungle.net/sprites/typeico/"&amp;lower(VLookup(V452,Type!C:E, 2, 0)&amp;".png")),"")</f>
        <v/>
      </c>
      <c r="N452" s="59" t="str">
        <f>ifna(IMAGE("https://pokejungle.net/sprites/typeico/"&amp;lower(VLookup(V452,Type!C:E, 3, 0)&amp;".png")),"")</f>
        <v/>
      </c>
      <c r="O452" s="53"/>
      <c r="P452" s="53"/>
      <c r="Q452" s="59" t="str">
        <f>ifna(VLookup(V452, Dex!F:K, 3, 0),"")</f>
        <v>C198</v>
      </c>
      <c r="R452" s="59">
        <f>ifna(VLookup(V452, Dex!F:K, 4, 0),"")</f>
        <v>378</v>
      </c>
      <c r="S452" s="59" t="str">
        <f>ifna(VLookup(V452, Dex!F:K, 5, 0),"")</f>
        <v/>
      </c>
      <c r="T452" s="59" t="str">
        <f>ifna(VLookup(V452, Dex!F:K, 6, 0),"")</f>
        <v/>
      </c>
      <c r="U452" s="63" t="str">
        <f>ifna(VLookup(V452, Dex!F:L, 7, 0),"")</f>
        <v/>
      </c>
      <c r="V452" s="53" t="str">
        <f t="shared" si="1"/>
        <v>regice</v>
      </c>
    </row>
    <row r="453" ht="31.5" customHeight="1">
      <c r="A453" s="130">
        <v>452.0</v>
      </c>
      <c r="B453" s="130">
        <v>1.0</v>
      </c>
      <c r="C453" s="130">
        <v>17.0</v>
      </c>
      <c r="D453" s="130">
        <v>10.0</v>
      </c>
      <c r="E453" s="130">
        <v>2.0</v>
      </c>
      <c r="F453" s="130">
        <v>4.0</v>
      </c>
      <c r="G453" s="131" t="str">
        <f>ifna(VLookup(V453,Shiny!B:C, 2, 0),"")</f>
        <v/>
      </c>
      <c r="H453" s="141" t="s">
        <v>492</v>
      </c>
      <c r="I453" s="142">
        <v>379.0</v>
      </c>
      <c r="J453" s="135">
        <f>IFNA(VLOOKUP(V453,'Imported Index'!C:D,2,0),1)</f>
        <v>1</v>
      </c>
      <c r="K453" s="132"/>
      <c r="L453" s="132"/>
      <c r="M453" s="136" t="str">
        <f>ifna(IMAGE("https://pokejungle.net/sprites/typeico/"&amp;lower(VLookup(V453,Type!C:E, 2, 0)&amp;".png")),"")</f>
        <v/>
      </c>
      <c r="N453" s="136" t="str">
        <f>ifna(IMAGE("https://pokejungle.net/sprites/typeico/"&amp;lower(VLookup(V453,Type!C:E, 3, 0)&amp;".png")),"")</f>
        <v/>
      </c>
      <c r="O453" s="131"/>
      <c r="P453" s="131"/>
      <c r="Q453" s="136" t="str">
        <f>ifna(VLookup(V453, Dex!F:K, 3, 0),"")</f>
        <v>C199</v>
      </c>
      <c r="R453" s="136">
        <f>ifna(VLookup(V453, Dex!F:K, 4, 0),"")</f>
        <v>379</v>
      </c>
      <c r="S453" s="136" t="str">
        <f>ifna(VLookup(V453, Dex!F:K, 5, 0),"")</f>
        <v/>
      </c>
      <c r="T453" s="136" t="str">
        <f>ifna(VLookup(V453, Dex!F:K, 6, 0),"")</f>
        <v/>
      </c>
      <c r="U453" s="137" t="str">
        <f>ifna(VLookup(V453, Dex!F:L, 7, 0),"")</f>
        <v/>
      </c>
      <c r="V453" s="131" t="str">
        <f t="shared" si="1"/>
        <v>registeel</v>
      </c>
    </row>
    <row r="454" ht="31.5" customHeight="1">
      <c r="A454" s="85">
        <v>453.0</v>
      </c>
      <c r="B454" s="85">
        <v>1.0</v>
      </c>
      <c r="C454" s="85">
        <v>17.0</v>
      </c>
      <c r="D454" s="85">
        <v>11.0</v>
      </c>
      <c r="E454" s="85">
        <v>2.0</v>
      </c>
      <c r="F454" s="85">
        <v>5.0</v>
      </c>
      <c r="G454" s="53" t="str">
        <f>ifna(VLookup(V454,Shiny!B:C, 2, 0),"")</f>
        <v/>
      </c>
      <c r="H454" s="138" t="s">
        <v>493</v>
      </c>
      <c r="I454" s="139">
        <v>380.0</v>
      </c>
      <c r="J454" s="140">
        <f>IFNA(VLOOKUP(V454,'Imported Index'!C:D,2,0),1)</f>
        <v>1</v>
      </c>
      <c r="K454" s="83"/>
      <c r="L454" s="83"/>
      <c r="M454" s="59" t="str">
        <f>ifna(IMAGE("https://pokejungle.net/sprites/typeico/"&amp;lower(VLookup(V454,Type!C:E, 2, 0)&amp;".png")),"")</f>
        <v/>
      </c>
      <c r="N454" s="59" t="str">
        <f>ifna(IMAGE("https://pokejungle.net/sprites/typeico/"&amp;lower(VLookup(V454,Type!C:E, 3, 0)&amp;".png")),"")</f>
        <v/>
      </c>
      <c r="O454" s="53"/>
      <c r="P454" s="53"/>
      <c r="Q454" s="59" t="str">
        <f>ifna(VLookup(V454, Dex!F:K, 3, 0),"")</f>
        <v/>
      </c>
      <c r="R454" s="59">
        <f>ifna(VLookup(V454, Dex!F:K, 4, 0),"")</f>
        <v>380</v>
      </c>
      <c r="S454" s="59" t="str">
        <f>ifna(VLookup(V454, Dex!F:K, 5, 0),"")</f>
        <v/>
      </c>
      <c r="T454" s="59" t="str">
        <f>ifna(VLookup(V454, Dex!F:K, 6, 0),"")</f>
        <v/>
      </c>
      <c r="U454" s="63" t="str">
        <f>ifna(VLookup(V454, Dex!F:L, 7, 0),"")</f>
        <v>H126</v>
      </c>
      <c r="V454" s="53" t="str">
        <f t="shared" si="1"/>
        <v>latias</v>
      </c>
    </row>
    <row r="455" ht="31.5" customHeight="1">
      <c r="A455" s="130">
        <v>454.0</v>
      </c>
      <c r="B455" s="130">
        <v>1.0</v>
      </c>
      <c r="C455" s="130">
        <v>17.0</v>
      </c>
      <c r="D455" s="130">
        <v>12.0</v>
      </c>
      <c r="E455" s="130">
        <v>2.0</v>
      </c>
      <c r="F455" s="130">
        <v>6.0</v>
      </c>
      <c r="G455" s="131" t="str">
        <f>ifna(VLookup(V455,Shiny!B:C, 2, 0),"")</f>
        <v/>
      </c>
      <c r="H455" s="141" t="s">
        <v>494</v>
      </c>
      <c r="I455" s="142">
        <v>381.0</v>
      </c>
      <c r="J455" s="135">
        <f>IFNA(VLOOKUP(V455,'Imported Index'!C:D,2,0),1)</f>
        <v>1</v>
      </c>
      <c r="K455" s="132"/>
      <c r="L455" s="132"/>
      <c r="M455" s="136" t="str">
        <f>ifna(IMAGE("https://pokejungle.net/sprites/typeico/"&amp;lower(VLookup(V455,Type!C:E, 2, 0)&amp;".png")),"")</f>
        <v/>
      </c>
      <c r="N455" s="136" t="str">
        <f>ifna(IMAGE("https://pokejungle.net/sprites/typeico/"&amp;lower(VLookup(V455,Type!C:E, 3, 0)&amp;".png")),"")</f>
        <v/>
      </c>
      <c r="O455" s="131"/>
      <c r="P455" s="131"/>
      <c r="Q455" s="136" t="str">
        <f>ifna(VLookup(V455, Dex!F:K, 3, 0),"")</f>
        <v/>
      </c>
      <c r="R455" s="136">
        <f>ifna(VLookup(V455, Dex!F:K, 4, 0),"")</f>
        <v>381</v>
      </c>
      <c r="S455" s="136" t="str">
        <f>ifna(VLookup(V455, Dex!F:K, 5, 0),"")</f>
        <v/>
      </c>
      <c r="T455" s="136" t="str">
        <f>ifna(VLookup(V455, Dex!F:K, 6, 0),"")</f>
        <v/>
      </c>
      <c r="U455" s="137" t="str">
        <f>ifna(VLookup(V455, Dex!F:L, 7, 0),"")</f>
        <v>H127</v>
      </c>
      <c r="V455" s="131" t="str">
        <f t="shared" si="1"/>
        <v>latios</v>
      </c>
    </row>
    <row r="456" ht="31.5" customHeight="1">
      <c r="A456" s="85">
        <v>455.0</v>
      </c>
      <c r="B456" s="85">
        <v>1.0</v>
      </c>
      <c r="C456" s="85">
        <v>17.0</v>
      </c>
      <c r="D456" s="85">
        <v>13.0</v>
      </c>
      <c r="E456" s="85">
        <v>3.0</v>
      </c>
      <c r="F456" s="85">
        <v>1.0</v>
      </c>
      <c r="G456" s="53" t="str">
        <f>ifna(VLookup(V456,Shiny!B:C, 2, 0),"")</f>
        <v/>
      </c>
      <c r="H456" s="138" t="s">
        <v>495</v>
      </c>
      <c r="I456" s="139">
        <v>382.0</v>
      </c>
      <c r="J456" s="140">
        <f>IFNA(VLOOKUP(V456,'Imported Index'!C:D,2,0),1)</f>
        <v>1</v>
      </c>
      <c r="K456" s="83"/>
      <c r="L456" s="83"/>
      <c r="M456" s="59" t="str">
        <f>ifna(IMAGE("https://pokejungle.net/sprites/typeico/"&amp;lower(VLookup(V456,Type!C:E, 2, 0)&amp;".png")),"")</f>
        <v/>
      </c>
      <c r="N456" s="59" t="str">
        <f>ifna(IMAGE("https://pokejungle.net/sprites/typeico/"&amp;lower(VLookup(V456,Type!C:E, 3, 0)&amp;".png")),"")</f>
        <v/>
      </c>
      <c r="O456" s="53"/>
      <c r="P456" s="53"/>
      <c r="Q456" s="59" t="str">
        <f>ifna(VLookup(V456, Dex!F:K, 3, 0),"")</f>
        <v/>
      </c>
      <c r="R456" s="59">
        <f>ifna(VLookup(V456, Dex!F:K, 4, 0),"")</f>
        <v>382</v>
      </c>
      <c r="S456" s="59" t="str">
        <f>ifna(VLookup(V456, Dex!F:K, 5, 0),"")</f>
        <v/>
      </c>
      <c r="T456" s="59" t="str">
        <f>ifna(VLookup(V456, Dex!F:K, 6, 0),"")</f>
        <v/>
      </c>
      <c r="U456" s="63" t="str">
        <f>ifna(VLookup(V456, Dex!F:L, 7, 0),"")</f>
        <v>H128</v>
      </c>
      <c r="V456" s="53" t="str">
        <f t="shared" si="1"/>
        <v>kyogre</v>
      </c>
    </row>
    <row r="457" ht="31.5" customHeight="1">
      <c r="A457" s="130">
        <v>456.0</v>
      </c>
      <c r="B457" s="130">
        <v>1.0</v>
      </c>
      <c r="C457" s="130">
        <v>17.0</v>
      </c>
      <c r="D457" s="130">
        <v>14.0</v>
      </c>
      <c r="E457" s="130">
        <v>3.0</v>
      </c>
      <c r="F457" s="130">
        <v>2.0</v>
      </c>
      <c r="G457" s="131" t="str">
        <f>ifna(VLookup(V457,Shiny!B:C, 2, 0),"")</f>
        <v/>
      </c>
      <c r="H457" s="141" t="s">
        <v>496</v>
      </c>
      <c r="I457" s="142">
        <v>383.0</v>
      </c>
      <c r="J457" s="135">
        <f>IFNA(VLOOKUP(V457,'Imported Index'!C:D,2,0),1)</f>
        <v>1</v>
      </c>
      <c r="K457" s="132"/>
      <c r="L457" s="132"/>
      <c r="M457" s="136" t="str">
        <f>ifna(IMAGE("https://pokejungle.net/sprites/typeico/"&amp;lower(VLookup(V457,Type!C:E, 2, 0)&amp;".png")),"")</f>
        <v/>
      </c>
      <c r="N457" s="136" t="str">
        <f>ifna(IMAGE("https://pokejungle.net/sprites/typeico/"&amp;lower(VLookup(V457,Type!C:E, 3, 0)&amp;".png")),"")</f>
        <v/>
      </c>
      <c r="O457" s="131"/>
      <c r="P457" s="131"/>
      <c r="Q457" s="136" t="str">
        <f>ifna(VLookup(V457, Dex!F:K, 3, 0),"")</f>
        <v/>
      </c>
      <c r="R457" s="136">
        <f>ifna(VLookup(V457, Dex!F:K, 4, 0),"")</f>
        <v>383</v>
      </c>
      <c r="S457" s="136" t="str">
        <f>ifna(VLookup(V457, Dex!F:K, 5, 0),"")</f>
        <v/>
      </c>
      <c r="T457" s="136" t="str">
        <f>ifna(VLookup(V457, Dex!F:K, 6, 0),"")</f>
        <v/>
      </c>
      <c r="U457" s="137" t="str">
        <f>ifna(VLookup(V457, Dex!F:L, 7, 0),"")</f>
        <v>H129</v>
      </c>
      <c r="V457" s="131" t="str">
        <f t="shared" si="1"/>
        <v>groudon</v>
      </c>
    </row>
    <row r="458" ht="31.5" customHeight="1">
      <c r="A458" s="85">
        <v>457.0</v>
      </c>
      <c r="B458" s="85">
        <v>1.0</v>
      </c>
      <c r="C458" s="85">
        <v>17.0</v>
      </c>
      <c r="D458" s="85">
        <v>15.0</v>
      </c>
      <c r="E458" s="85">
        <v>3.0</v>
      </c>
      <c r="F458" s="85">
        <v>3.0</v>
      </c>
      <c r="G458" s="53" t="str">
        <f>ifna(VLookup(V458,Shiny!B:C, 2, 0),"")</f>
        <v/>
      </c>
      <c r="H458" s="138" t="s">
        <v>497</v>
      </c>
      <c r="I458" s="139">
        <v>384.0</v>
      </c>
      <c r="J458" s="140">
        <f>IFNA(VLOOKUP(V458,'Imported Index'!C:D,2,0),1)</f>
        <v>1</v>
      </c>
      <c r="K458" s="83"/>
      <c r="L458" s="83"/>
      <c r="M458" s="59" t="str">
        <f>ifna(IMAGE("https://pokejungle.net/sprites/typeico/"&amp;lower(VLookup(V458,Type!C:E, 2, 0)&amp;".png")),"")</f>
        <v/>
      </c>
      <c r="N458" s="59" t="str">
        <f>ifna(IMAGE("https://pokejungle.net/sprites/typeico/"&amp;lower(VLookup(V458,Type!C:E, 3, 0)&amp;".png")),"")</f>
        <v/>
      </c>
      <c r="O458" s="53"/>
      <c r="P458" s="53"/>
      <c r="Q458" s="59" t="str">
        <f>ifna(VLookup(V458, Dex!F:K, 3, 0),"")</f>
        <v/>
      </c>
      <c r="R458" s="59">
        <f>ifna(VLookup(V458, Dex!F:K, 4, 0),"")</f>
        <v>384</v>
      </c>
      <c r="S458" s="59" t="str">
        <f>ifna(VLookup(V458, Dex!F:K, 5, 0),"")</f>
        <v/>
      </c>
      <c r="T458" s="59" t="str">
        <f>ifna(VLookup(V458, Dex!F:K, 6, 0),"")</f>
        <v/>
      </c>
      <c r="U458" s="63" t="str">
        <f>ifna(VLookup(V458, Dex!F:L, 7, 0),"")</f>
        <v>H130</v>
      </c>
      <c r="V458" s="53" t="str">
        <f t="shared" si="1"/>
        <v>rayquaza</v>
      </c>
    </row>
    <row r="459" ht="31.5" customHeight="1">
      <c r="A459" s="130">
        <v>458.0</v>
      </c>
      <c r="B459" s="130">
        <v>1.0</v>
      </c>
      <c r="C459" s="130">
        <v>17.0</v>
      </c>
      <c r="D459" s="130">
        <v>16.0</v>
      </c>
      <c r="E459" s="130">
        <v>3.0</v>
      </c>
      <c r="F459" s="130">
        <v>4.0</v>
      </c>
      <c r="G459" s="131" t="str">
        <f>ifna(VLookup(V459,Shiny!B:C, 2, 0),"")</f>
        <v/>
      </c>
      <c r="H459" s="141" t="s">
        <v>498</v>
      </c>
      <c r="I459" s="142">
        <v>385.0</v>
      </c>
      <c r="J459" s="135">
        <f>IFNA(VLOOKUP(V459,'Imported Index'!C:D,2,0),1)</f>
        <v>1</v>
      </c>
      <c r="K459" s="132"/>
      <c r="L459" s="132"/>
      <c r="M459" s="136" t="str">
        <f>ifna(IMAGE("https://pokejungle.net/sprites/typeico/"&amp;lower(VLookup(V459,Type!C:E, 2, 0)&amp;".png")),"")</f>
        <v/>
      </c>
      <c r="N459" s="136" t="str">
        <f>ifna(IMAGE("https://pokejungle.net/sprites/typeico/"&amp;lower(VLookup(V459,Type!C:E, 3, 0)&amp;".png")),"")</f>
        <v/>
      </c>
      <c r="O459" s="131"/>
      <c r="P459" s="131"/>
      <c r="Q459" s="136" t="str">
        <f>ifna(VLookup(V459, Dex!F:K, 3, 0),"")</f>
        <v/>
      </c>
      <c r="R459" s="136">
        <f>ifna(VLookup(V459, Dex!F:K, 4, 0),"")</f>
        <v>385</v>
      </c>
      <c r="S459" s="136" t="str">
        <f>ifna(VLookup(V459, Dex!F:K, 5, 0),"")</f>
        <v/>
      </c>
      <c r="T459" s="136" t="str">
        <f>ifna(VLookup(V459, Dex!F:K, 6, 0),"")</f>
        <v/>
      </c>
      <c r="U459" s="137" t="str">
        <f>ifna(VLookup(V459, Dex!F:L, 7, 0),"")</f>
        <v/>
      </c>
      <c r="V459" s="131" t="str">
        <f t="shared" si="1"/>
        <v>jirachi</v>
      </c>
    </row>
    <row r="460" ht="31.5" customHeight="1">
      <c r="A460" s="85">
        <v>459.0</v>
      </c>
      <c r="B460" s="85">
        <v>1.0</v>
      </c>
      <c r="C460" s="85">
        <v>17.0</v>
      </c>
      <c r="D460" s="85">
        <v>17.0</v>
      </c>
      <c r="E460" s="85">
        <v>3.0</v>
      </c>
      <c r="F460" s="85">
        <v>5.0</v>
      </c>
      <c r="G460" s="53" t="str">
        <f>ifna(VLookup(V460,Shiny!B:C, 2, 0),"")</f>
        <v/>
      </c>
      <c r="H460" s="138" t="s">
        <v>499</v>
      </c>
      <c r="I460" s="139">
        <v>386.0</v>
      </c>
      <c r="J460" s="140">
        <f>IFNA(VLOOKUP(V460,'Imported Index'!C:D,2,0),1)</f>
        <v>1</v>
      </c>
      <c r="K460" s="83"/>
      <c r="L460" s="83" t="s">
        <v>500</v>
      </c>
      <c r="M460" s="59" t="str">
        <f>ifna(IMAGE("https://pokejungle.net/sprites/typeico/"&amp;lower(VLookup(V460,Type!C:E, 2, 0)&amp;".png")),"")</f>
        <v/>
      </c>
      <c r="N460" s="59" t="str">
        <f>ifna(IMAGE("https://pokejungle.net/sprites/typeico/"&amp;lower(VLookup(V460,Type!C:E, 3, 0)&amp;".png")),"")</f>
        <v/>
      </c>
      <c r="O460" s="85"/>
      <c r="P460" s="53"/>
      <c r="Q460" s="59" t="str">
        <f>ifna(VLookup(V460, Dex!F:K, 3, 0),"")</f>
        <v/>
      </c>
      <c r="R460" s="59">
        <f>ifna(VLookup(V460, Dex!F:K, 4, 0),"")</f>
        <v>386</v>
      </c>
      <c r="S460" s="59" t="str">
        <f>ifna(VLookup(V460, Dex!F:K, 5, 0),"")</f>
        <v/>
      </c>
      <c r="T460" s="59" t="str">
        <f>ifna(VLookup(V460, Dex!F:K, 6, 0),"")</f>
        <v/>
      </c>
      <c r="U460" s="63" t="str">
        <f>ifna(VLookup(V460, Dex!F:L, 7, 0),"")</f>
        <v/>
      </c>
      <c r="V460" s="53" t="str">
        <f t="shared" si="1"/>
        <v>deoxys</v>
      </c>
    </row>
    <row r="461" ht="31.5" customHeight="1">
      <c r="A461" s="130">
        <v>460.0</v>
      </c>
      <c r="B461" s="130">
        <v>1.0</v>
      </c>
      <c r="C461" s="130">
        <v>17.0</v>
      </c>
      <c r="D461" s="130">
        <v>18.0</v>
      </c>
      <c r="E461" s="130">
        <v>3.0</v>
      </c>
      <c r="F461" s="130">
        <v>6.0</v>
      </c>
      <c r="G461" s="131" t="str">
        <f>ifna(VLookup(V461,Shiny!B:C, 2, 0),"")</f>
        <v/>
      </c>
      <c r="H461" s="141" t="s">
        <v>499</v>
      </c>
      <c r="I461" s="142">
        <v>386.0</v>
      </c>
      <c r="J461" s="135">
        <f>IFNA(VLOOKUP(V461,'Imported Index'!C:D,2,0),1)</f>
        <v>1</v>
      </c>
      <c r="K461" s="132"/>
      <c r="L461" s="132" t="s">
        <v>501</v>
      </c>
      <c r="M461" s="136" t="str">
        <f>ifna(IMAGE("https://pokejungle.net/sprites/typeico/"&amp;lower(VLookup(V461,Type!C:E, 2, 0)&amp;".png")),"")</f>
        <v/>
      </c>
      <c r="N461" s="136" t="str">
        <f>ifna(IMAGE("https://pokejungle.net/sprites/typeico/"&amp;lower(VLookup(V461,Type!C:E, 3, 0)&amp;".png")),"")</f>
        <v/>
      </c>
      <c r="O461" s="130">
        <v>-1.0</v>
      </c>
      <c r="P461" s="131"/>
      <c r="Q461" s="136" t="str">
        <f>ifna(VLookup(V461, Dex!F:K, 3, 0),"")</f>
        <v/>
      </c>
      <c r="R461" s="136">
        <f>ifna(VLookup(V461, Dex!F:K, 4, 0),"")</f>
        <v>386</v>
      </c>
      <c r="S461" s="136" t="str">
        <f>ifna(VLookup(V461, Dex!F:K, 5, 0),"")</f>
        <v/>
      </c>
      <c r="T461" s="136" t="str">
        <f>ifna(VLookup(V461, Dex!F:K, 6, 0),"")</f>
        <v/>
      </c>
      <c r="U461" s="137" t="str">
        <f>ifna(VLookup(V461, Dex!F:L, 7, 0),"")</f>
        <v/>
      </c>
      <c r="V461" s="131" t="str">
        <f t="shared" si="1"/>
        <v>deoxys-1</v>
      </c>
    </row>
    <row r="462" ht="31.5" customHeight="1">
      <c r="A462" s="85">
        <v>461.0</v>
      </c>
      <c r="B462" s="85">
        <v>1.0</v>
      </c>
      <c r="C462" s="85">
        <v>17.0</v>
      </c>
      <c r="D462" s="85">
        <v>19.0</v>
      </c>
      <c r="E462" s="85">
        <v>4.0</v>
      </c>
      <c r="F462" s="85">
        <v>1.0</v>
      </c>
      <c r="G462" s="53" t="str">
        <f>ifna(VLookup(V462,Shiny!B:C, 2, 0),"")</f>
        <v/>
      </c>
      <c r="H462" s="138" t="s">
        <v>499</v>
      </c>
      <c r="I462" s="139">
        <v>386.0</v>
      </c>
      <c r="J462" s="140">
        <f>IFNA(VLOOKUP(V462,'Imported Index'!C:D,2,0),1)</f>
        <v>1</v>
      </c>
      <c r="K462" s="83"/>
      <c r="L462" s="83" t="s">
        <v>502</v>
      </c>
      <c r="M462" s="59" t="str">
        <f>ifna(IMAGE("https://pokejungle.net/sprites/typeico/"&amp;lower(VLookup(V462,Type!C:E, 2, 0)&amp;".png")),"")</f>
        <v/>
      </c>
      <c r="N462" s="59" t="str">
        <f>ifna(IMAGE("https://pokejungle.net/sprites/typeico/"&amp;lower(VLookup(V462,Type!C:E, 3, 0)&amp;".png")),"")</f>
        <v/>
      </c>
      <c r="O462" s="85">
        <v>-2.0</v>
      </c>
      <c r="P462" s="53"/>
      <c r="Q462" s="59" t="str">
        <f>ifna(VLookup(V462, Dex!F:K, 3, 0),"")</f>
        <v/>
      </c>
      <c r="R462" s="59">
        <f>ifna(VLookup(V462, Dex!F:K, 4, 0),"")</f>
        <v>386</v>
      </c>
      <c r="S462" s="59" t="str">
        <f>ifna(VLookup(V462, Dex!F:K, 5, 0),"")</f>
        <v/>
      </c>
      <c r="T462" s="59" t="str">
        <f>ifna(VLookup(V462, Dex!F:K, 6, 0),"")</f>
        <v/>
      </c>
      <c r="U462" s="63" t="str">
        <f>ifna(VLookup(V462, Dex!F:L, 7, 0),"")</f>
        <v/>
      </c>
      <c r="V462" s="53" t="str">
        <f t="shared" si="1"/>
        <v>deoxys-2</v>
      </c>
    </row>
    <row r="463" ht="31.5" customHeight="1">
      <c r="A463" s="130">
        <v>462.0</v>
      </c>
      <c r="B463" s="130">
        <v>1.0</v>
      </c>
      <c r="C463" s="130">
        <v>17.0</v>
      </c>
      <c r="D463" s="130">
        <v>20.0</v>
      </c>
      <c r="E463" s="130">
        <v>4.0</v>
      </c>
      <c r="F463" s="130">
        <v>2.0</v>
      </c>
      <c r="G463" s="131" t="str">
        <f>ifna(VLookup(V463,Shiny!B:C, 2, 0),"")</f>
        <v/>
      </c>
      <c r="H463" s="141" t="s">
        <v>499</v>
      </c>
      <c r="I463" s="142">
        <v>386.0</v>
      </c>
      <c r="J463" s="135">
        <f>IFNA(VLOOKUP(V463,'Imported Index'!C:D,2,0),1)</f>
        <v>1</v>
      </c>
      <c r="K463" s="132"/>
      <c r="L463" s="132" t="s">
        <v>503</v>
      </c>
      <c r="M463" s="136" t="str">
        <f>ifna(IMAGE("https://pokejungle.net/sprites/typeico/"&amp;lower(VLookup(V463,Type!C:E, 2, 0)&amp;".png")),"")</f>
        <v/>
      </c>
      <c r="N463" s="136" t="str">
        <f>ifna(IMAGE("https://pokejungle.net/sprites/typeico/"&amp;lower(VLookup(V463,Type!C:E, 3, 0)&amp;".png")),"")</f>
        <v/>
      </c>
      <c r="O463" s="130">
        <v>-3.0</v>
      </c>
      <c r="P463" s="131"/>
      <c r="Q463" s="136" t="str">
        <f>ifna(VLookup(V463, Dex!F:K, 3, 0),"")</f>
        <v/>
      </c>
      <c r="R463" s="136">
        <f>ifna(VLookup(V463, Dex!F:K, 4, 0),"")</f>
        <v>386</v>
      </c>
      <c r="S463" s="136" t="str">
        <f>ifna(VLookup(V463, Dex!F:K, 5, 0),"")</f>
        <v/>
      </c>
      <c r="T463" s="136" t="str">
        <f>ifna(VLookup(V463, Dex!F:K, 6, 0),"")</f>
        <v/>
      </c>
      <c r="U463" s="137" t="str">
        <f>ifna(VLookup(V463, Dex!F:L, 7, 0),"")</f>
        <v/>
      </c>
      <c r="V463" s="131" t="str">
        <f t="shared" si="1"/>
        <v>deoxys-3</v>
      </c>
    </row>
    <row r="464" ht="31.5" customHeight="1">
      <c r="A464" s="85">
        <v>463.0</v>
      </c>
      <c r="B464" s="85"/>
      <c r="C464" s="85"/>
      <c r="D464" s="85"/>
      <c r="E464" s="85"/>
      <c r="F464" s="85"/>
      <c r="G464" s="53" t="str">
        <f>ifna(VLookup(V464,Shiny!B:C, 2, 0),"")</f>
        <v/>
      </c>
      <c r="H464" s="146" t="s">
        <v>236</v>
      </c>
      <c r="I464" s="147"/>
      <c r="J464" s="140">
        <f>IFNA(VLOOKUP(V464,'Imported Index'!C:D,2,0),1)</f>
        <v>1</v>
      </c>
      <c r="K464" s="83"/>
      <c r="L464" s="83"/>
      <c r="M464" s="83"/>
      <c r="N464" s="83"/>
      <c r="O464" s="83"/>
      <c r="P464" s="83"/>
      <c r="Q464" s="83"/>
      <c r="R464" s="83"/>
      <c r="S464" s="83"/>
      <c r="T464" s="83"/>
      <c r="U464" s="63" t="str">
        <f>ifna(VLookup(V464, Dex!F:L, 7, 0),"")</f>
        <v/>
      </c>
      <c r="V464" s="53" t="str">
        <f t="shared" si="1"/>
        <v>gen</v>
      </c>
    </row>
    <row r="465" ht="31.5" customHeight="1">
      <c r="A465" s="130">
        <v>464.0</v>
      </c>
      <c r="B465" s="130">
        <v>1.0</v>
      </c>
      <c r="C465" s="130">
        <v>18.0</v>
      </c>
      <c r="D465" s="130">
        <v>1.0</v>
      </c>
      <c r="E465" s="130">
        <v>1.0</v>
      </c>
      <c r="F465" s="130">
        <v>1.0</v>
      </c>
      <c r="G465" s="131" t="str">
        <f>ifna(VLookup(V465,Shiny!B:C, 2, 0),"")</f>
        <v/>
      </c>
      <c r="H465" s="141" t="s">
        <v>504</v>
      </c>
      <c r="I465" s="142">
        <v>387.0</v>
      </c>
      <c r="J465" s="135">
        <f>IFNA(VLOOKUP(V465,'Imported Index'!C:D,2,0),1)</f>
        <v>1</v>
      </c>
      <c r="K465" s="132"/>
      <c r="L465" s="132"/>
      <c r="M465" s="136" t="str">
        <f>ifna(IMAGE("https://pokejungle.net/sprites/typeico/"&amp;lower(VLookup(V465,Type!C:E, 2, 0)&amp;".png")),"")</f>
        <v/>
      </c>
      <c r="N465" s="136" t="str">
        <f>ifna(IMAGE("https://pokejungle.net/sprites/typeico/"&amp;lower(VLookup(V465,Type!C:E, 3, 0)&amp;".png")),"")</f>
        <v/>
      </c>
      <c r="O465" s="131"/>
      <c r="P465" s="131"/>
      <c r="Q465" s="136" t="str">
        <f>ifna(VLookup(V465, Dex!F:K, 3, 0),"")</f>
        <v/>
      </c>
      <c r="R465" s="136">
        <f>ifna(VLookup(V465, Dex!F:K, 4, 0),"")</f>
        <v>387</v>
      </c>
      <c r="S465" s="136">
        <f>ifna(VLookup(V465, Dex!F:K, 5, 0),"")</f>
        <v>130</v>
      </c>
      <c r="T465" s="136" t="str">
        <f>ifna(VLookup(V465, Dex!F:K, 6, 0),"")</f>
        <v>B191</v>
      </c>
      <c r="U465" s="137" t="str">
        <f>ifna(VLookup(V465, Dex!F:L, 7, 0),"")</f>
        <v/>
      </c>
      <c r="V465" s="131" t="str">
        <f t="shared" si="1"/>
        <v>turtwig</v>
      </c>
    </row>
    <row r="466" ht="31.5" customHeight="1">
      <c r="A466" s="85">
        <v>465.0</v>
      </c>
      <c r="B466" s="85">
        <v>1.0</v>
      </c>
      <c r="C466" s="85">
        <v>18.0</v>
      </c>
      <c r="D466" s="85">
        <v>2.0</v>
      </c>
      <c r="E466" s="85">
        <v>1.0</v>
      </c>
      <c r="F466" s="85">
        <v>2.0</v>
      </c>
      <c r="G466" s="53" t="str">
        <f>ifna(VLookup(V466,Shiny!B:C, 2, 0),"")</f>
        <v/>
      </c>
      <c r="H466" s="138" t="s">
        <v>505</v>
      </c>
      <c r="I466" s="139">
        <v>388.0</v>
      </c>
      <c r="J466" s="140">
        <f>IFNA(VLOOKUP(V466,'Imported Index'!C:D,2,0),1)</f>
        <v>1</v>
      </c>
      <c r="K466" s="83"/>
      <c r="L466" s="83"/>
      <c r="M466" s="59" t="str">
        <f>ifna(IMAGE("https://pokejungle.net/sprites/typeico/"&amp;lower(VLookup(V466,Type!C:E, 2, 0)&amp;".png")),"")</f>
        <v/>
      </c>
      <c r="N466" s="59" t="str">
        <f>ifna(IMAGE("https://pokejungle.net/sprites/typeico/"&amp;lower(VLookup(V466,Type!C:E, 3, 0)&amp;".png")),"")</f>
        <v/>
      </c>
      <c r="O466" s="53"/>
      <c r="P466" s="53"/>
      <c r="Q466" s="59" t="str">
        <f>ifna(VLookup(V466, Dex!F:K, 3, 0),"")</f>
        <v/>
      </c>
      <c r="R466" s="59">
        <f>ifna(VLookup(V466, Dex!F:K, 4, 0),"")</f>
        <v>388</v>
      </c>
      <c r="S466" s="59">
        <f>ifna(VLookup(V466, Dex!F:K, 5, 0),"")</f>
        <v>131</v>
      </c>
      <c r="T466" s="59" t="str">
        <f>ifna(VLookup(V466, Dex!F:K, 6, 0),"")</f>
        <v>B192</v>
      </c>
      <c r="U466" s="63" t="str">
        <f>ifna(VLookup(V466, Dex!F:L, 7, 0),"")</f>
        <v/>
      </c>
      <c r="V466" s="53" t="str">
        <f t="shared" si="1"/>
        <v>grotle</v>
      </c>
    </row>
    <row r="467" ht="31.5" customHeight="1">
      <c r="A467" s="130">
        <v>466.0</v>
      </c>
      <c r="B467" s="130">
        <v>1.0</v>
      </c>
      <c r="C467" s="130">
        <v>18.0</v>
      </c>
      <c r="D467" s="130">
        <v>3.0</v>
      </c>
      <c r="E467" s="130">
        <v>1.0</v>
      </c>
      <c r="F467" s="130">
        <v>3.0</v>
      </c>
      <c r="G467" s="131" t="str">
        <f>ifna(VLookup(V467,Shiny!B:C, 2, 0),"")</f>
        <v/>
      </c>
      <c r="H467" s="141" t="s">
        <v>506</v>
      </c>
      <c r="I467" s="142">
        <v>389.0</v>
      </c>
      <c r="J467" s="135">
        <f>IFNA(VLOOKUP(V467,'Imported Index'!C:D,2,0),1)</f>
        <v>1</v>
      </c>
      <c r="K467" s="132"/>
      <c r="L467" s="132"/>
      <c r="M467" s="136" t="str">
        <f>ifna(IMAGE("https://pokejungle.net/sprites/typeico/"&amp;lower(VLookup(V467,Type!C:E, 2, 0)&amp;".png")),"")</f>
        <v/>
      </c>
      <c r="N467" s="136" t="str">
        <f>ifna(IMAGE("https://pokejungle.net/sprites/typeico/"&amp;lower(VLookup(V467,Type!C:E, 3, 0)&amp;".png")),"")</f>
        <v/>
      </c>
      <c r="O467" s="131"/>
      <c r="P467" s="131"/>
      <c r="Q467" s="136" t="str">
        <f>ifna(VLookup(V467, Dex!F:K, 3, 0),"")</f>
        <v/>
      </c>
      <c r="R467" s="136">
        <f>ifna(VLookup(V467, Dex!F:K, 4, 0),"")</f>
        <v>389</v>
      </c>
      <c r="S467" s="136">
        <f>ifna(VLookup(V467, Dex!F:K, 5, 0),"")</f>
        <v>132</v>
      </c>
      <c r="T467" s="136" t="str">
        <f>ifna(VLookup(V467, Dex!F:K, 6, 0),"")</f>
        <v>B193</v>
      </c>
      <c r="U467" s="137" t="str">
        <f>ifna(VLookup(V467, Dex!F:L, 7, 0),"")</f>
        <v/>
      </c>
      <c r="V467" s="131" t="str">
        <f t="shared" si="1"/>
        <v>torterra</v>
      </c>
    </row>
    <row r="468" ht="31.5" customHeight="1">
      <c r="A468" s="85">
        <v>467.0</v>
      </c>
      <c r="B468" s="85">
        <v>1.0</v>
      </c>
      <c r="C468" s="85">
        <v>18.0</v>
      </c>
      <c r="D468" s="85">
        <v>4.0</v>
      </c>
      <c r="E468" s="85">
        <v>1.0</v>
      </c>
      <c r="F468" s="85">
        <v>4.0</v>
      </c>
      <c r="G468" s="53" t="str">
        <f>ifna(VLookup(V468,Shiny!B:C, 2, 0),"")</f>
        <v/>
      </c>
      <c r="H468" s="138" t="s">
        <v>507</v>
      </c>
      <c r="I468" s="139">
        <v>390.0</v>
      </c>
      <c r="J468" s="140">
        <f>IFNA(VLOOKUP(V468,'Imported Index'!C:D,2,0),1)</f>
        <v>1</v>
      </c>
      <c r="K468" s="83"/>
      <c r="L468" s="83"/>
      <c r="M468" s="59" t="str">
        <f>ifna(IMAGE("https://pokejungle.net/sprites/typeico/"&amp;lower(VLookup(V468,Type!C:E, 2, 0)&amp;".png")),"")</f>
        <v/>
      </c>
      <c r="N468" s="59" t="str">
        <f>ifna(IMAGE("https://pokejungle.net/sprites/typeico/"&amp;lower(VLookup(V468,Type!C:E, 3, 0)&amp;".png")),"")</f>
        <v/>
      </c>
      <c r="O468" s="53"/>
      <c r="P468" s="53"/>
      <c r="Q468" s="59" t="str">
        <f>ifna(VLookup(V468, Dex!F:K, 3, 0),"")</f>
        <v/>
      </c>
      <c r="R468" s="59">
        <f>ifna(VLookup(V468, Dex!F:K, 4, 0),"")</f>
        <v>390</v>
      </c>
      <c r="S468" s="59">
        <f>ifna(VLookup(V468, Dex!F:K, 5, 0),"")</f>
        <v>61</v>
      </c>
      <c r="T468" s="59" t="str">
        <f>ifna(VLookup(V468, Dex!F:K, 6, 0),"")</f>
        <v>B194</v>
      </c>
      <c r="U468" s="63" t="str">
        <f>ifna(VLookup(V468, Dex!F:L, 7, 0),"")</f>
        <v/>
      </c>
      <c r="V468" s="53" t="str">
        <f t="shared" si="1"/>
        <v>chimchar</v>
      </c>
    </row>
    <row r="469" ht="31.5" customHeight="1">
      <c r="A469" s="130">
        <v>468.0</v>
      </c>
      <c r="B469" s="130">
        <v>1.0</v>
      </c>
      <c r="C469" s="130">
        <v>18.0</v>
      </c>
      <c r="D469" s="130">
        <v>5.0</v>
      </c>
      <c r="E469" s="130">
        <v>1.0</v>
      </c>
      <c r="F469" s="130">
        <v>5.0</v>
      </c>
      <c r="G469" s="131" t="str">
        <f>ifna(VLookup(V469,Shiny!B:C, 2, 0),"")</f>
        <v/>
      </c>
      <c r="H469" s="141" t="s">
        <v>508</v>
      </c>
      <c r="I469" s="142">
        <v>391.0</v>
      </c>
      <c r="J469" s="135">
        <f>IFNA(VLOOKUP(V469,'Imported Index'!C:D,2,0),1)</f>
        <v>1</v>
      </c>
      <c r="K469" s="132"/>
      <c r="L469" s="132"/>
      <c r="M469" s="136" t="str">
        <f>ifna(IMAGE("https://pokejungle.net/sprites/typeico/"&amp;lower(VLookup(V469,Type!C:E, 2, 0)&amp;".png")),"")</f>
        <v/>
      </c>
      <c r="N469" s="136" t="str">
        <f>ifna(IMAGE("https://pokejungle.net/sprites/typeico/"&amp;lower(VLookup(V469,Type!C:E, 3, 0)&amp;".png")),"")</f>
        <v/>
      </c>
      <c r="O469" s="131"/>
      <c r="P469" s="131"/>
      <c r="Q469" s="136" t="str">
        <f>ifna(VLookup(V469, Dex!F:K, 3, 0),"")</f>
        <v/>
      </c>
      <c r="R469" s="136">
        <f>ifna(VLookup(V469, Dex!F:K, 4, 0),"")</f>
        <v>391</v>
      </c>
      <c r="S469" s="136">
        <f>ifna(VLookup(V469, Dex!F:K, 5, 0),"")</f>
        <v>62</v>
      </c>
      <c r="T469" s="136" t="str">
        <f>ifna(VLookup(V469, Dex!F:K, 6, 0),"")</f>
        <v>B195</v>
      </c>
      <c r="U469" s="137" t="str">
        <f>ifna(VLookup(V469, Dex!F:L, 7, 0),"")</f>
        <v/>
      </c>
      <c r="V469" s="131" t="str">
        <f t="shared" si="1"/>
        <v>monferno</v>
      </c>
    </row>
    <row r="470" ht="31.5" customHeight="1">
      <c r="A470" s="85">
        <v>469.0</v>
      </c>
      <c r="B470" s="85">
        <v>1.0</v>
      </c>
      <c r="C470" s="85">
        <v>18.0</v>
      </c>
      <c r="D470" s="85">
        <v>6.0</v>
      </c>
      <c r="E470" s="85">
        <v>1.0</v>
      </c>
      <c r="F470" s="85">
        <v>6.0</v>
      </c>
      <c r="G470" s="53" t="str">
        <f>ifna(VLookup(V470,Shiny!B:C, 2, 0),"")</f>
        <v/>
      </c>
      <c r="H470" s="138" t="s">
        <v>509</v>
      </c>
      <c r="I470" s="139">
        <v>392.0</v>
      </c>
      <c r="J470" s="140">
        <f>IFNA(VLOOKUP(V470,'Imported Index'!C:D,2,0),1)</f>
        <v>1</v>
      </c>
      <c r="K470" s="83"/>
      <c r="L470" s="83"/>
      <c r="M470" s="59" t="str">
        <f>ifna(IMAGE("https://pokejungle.net/sprites/typeico/"&amp;lower(VLookup(V470,Type!C:E, 2, 0)&amp;".png")),"")</f>
        <v/>
      </c>
      <c r="N470" s="59" t="str">
        <f>ifna(IMAGE("https://pokejungle.net/sprites/typeico/"&amp;lower(VLookup(V470,Type!C:E, 3, 0)&amp;".png")),"")</f>
        <v/>
      </c>
      <c r="O470" s="53"/>
      <c r="P470" s="53"/>
      <c r="Q470" s="59" t="str">
        <f>ifna(VLookup(V470, Dex!F:K, 3, 0),"")</f>
        <v/>
      </c>
      <c r="R470" s="59">
        <f>ifna(VLookup(V470, Dex!F:K, 4, 0),"")</f>
        <v>392</v>
      </c>
      <c r="S470" s="59">
        <f>ifna(VLookup(V470, Dex!F:K, 5, 0),"")</f>
        <v>63</v>
      </c>
      <c r="T470" s="59" t="str">
        <f>ifna(VLookup(V470, Dex!F:K, 6, 0),"")</f>
        <v>B196</v>
      </c>
      <c r="U470" s="63" t="str">
        <f>ifna(VLookup(V470, Dex!F:L, 7, 0),"")</f>
        <v/>
      </c>
      <c r="V470" s="53" t="str">
        <f t="shared" si="1"/>
        <v>infernape</v>
      </c>
    </row>
    <row r="471" ht="31.5" customHeight="1">
      <c r="A471" s="130">
        <v>470.0</v>
      </c>
      <c r="B471" s="130">
        <v>1.0</v>
      </c>
      <c r="C471" s="130">
        <v>18.0</v>
      </c>
      <c r="D471" s="130">
        <v>7.0</v>
      </c>
      <c r="E471" s="130">
        <v>2.0</v>
      </c>
      <c r="F471" s="130">
        <v>1.0</v>
      </c>
      <c r="G471" s="131" t="str">
        <f>ifna(VLookup(V471,Shiny!B:C, 2, 0),"")</f>
        <v/>
      </c>
      <c r="H471" s="141" t="s">
        <v>510</v>
      </c>
      <c r="I471" s="142">
        <v>393.0</v>
      </c>
      <c r="J471" s="135">
        <f>IFNA(VLOOKUP(V471,'Imported Index'!C:D,2,0),1)</f>
        <v>1</v>
      </c>
      <c r="K471" s="132"/>
      <c r="L471" s="132"/>
      <c r="M471" s="136" t="str">
        <f>ifna(IMAGE("https://pokejungle.net/sprites/typeico/"&amp;lower(VLookup(V471,Type!C:E, 2, 0)&amp;".png")),"")</f>
        <v/>
      </c>
      <c r="N471" s="136" t="str">
        <f>ifna(IMAGE("https://pokejungle.net/sprites/typeico/"&amp;lower(VLookup(V471,Type!C:E, 3, 0)&amp;".png")),"")</f>
        <v/>
      </c>
      <c r="O471" s="131"/>
      <c r="P471" s="131"/>
      <c r="Q471" s="136" t="str">
        <f>ifna(VLookup(V471, Dex!F:K, 3, 0),"")</f>
        <v/>
      </c>
      <c r="R471" s="136">
        <f>ifna(VLookup(V471, Dex!F:K, 4, 0),"")</f>
        <v>393</v>
      </c>
      <c r="S471" s="136">
        <f>ifna(VLookup(V471, Dex!F:K, 5, 0),"")</f>
        <v>161</v>
      </c>
      <c r="T471" s="136" t="str">
        <f>ifna(VLookup(V471, Dex!F:K, 6, 0),"")</f>
        <v>B197</v>
      </c>
      <c r="U471" s="137" t="str">
        <f>ifna(VLookup(V471, Dex!F:L, 7, 0),"")</f>
        <v/>
      </c>
      <c r="V471" s="131" t="str">
        <f t="shared" si="1"/>
        <v>piplup</v>
      </c>
    </row>
    <row r="472" ht="31.5" customHeight="1">
      <c r="A472" s="85">
        <v>471.0</v>
      </c>
      <c r="B472" s="85">
        <v>1.0</v>
      </c>
      <c r="C472" s="85">
        <v>18.0</v>
      </c>
      <c r="D472" s="85">
        <v>8.0</v>
      </c>
      <c r="E472" s="85">
        <v>2.0</v>
      </c>
      <c r="F472" s="85">
        <v>2.0</v>
      </c>
      <c r="G472" s="53" t="str">
        <f>ifna(VLookup(V472,Shiny!B:C, 2, 0),"")</f>
        <v/>
      </c>
      <c r="H472" s="138" t="s">
        <v>511</v>
      </c>
      <c r="I472" s="139">
        <v>394.0</v>
      </c>
      <c r="J472" s="140">
        <f>IFNA(VLOOKUP(V472,'Imported Index'!C:D,2,0),1)</f>
        <v>1</v>
      </c>
      <c r="K472" s="83"/>
      <c r="L472" s="83"/>
      <c r="M472" s="59" t="str">
        <f>ifna(IMAGE("https://pokejungle.net/sprites/typeico/"&amp;lower(VLookup(V472,Type!C:E, 2, 0)&amp;".png")),"")</f>
        <v/>
      </c>
      <c r="N472" s="59" t="str">
        <f>ifna(IMAGE("https://pokejungle.net/sprites/typeico/"&amp;lower(VLookup(V472,Type!C:E, 3, 0)&amp;".png")),"")</f>
        <v/>
      </c>
      <c r="O472" s="53"/>
      <c r="P472" s="53"/>
      <c r="Q472" s="59" t="str">
        <f>ifna(VLookup(V472, Dex!F:K, 3, 0),"")</f>
        <v/>
      </c>
      <c r="R472" s="59">
        <f>ifna(VLookup(V472, Dex!F:K, 4, 0),"")</f>
        <v>394</v>
      </c>
      <c r="S472" s="59">
        <f>ifna(VLookup(V472, Dex!F:K, 5, 0),"")</f>
        <v>162</v>
      </c>
      <c r="T472" s="59" t="str">
        <f>ifna(VLookup(V472, Dex!F:K, 6, 0),"")</f>
        <v>B198</v>
      </c>
      <c r="U472" s="63" t="str">
        <f>ifna(VLookup(V472, Dex!F:L, 7, 0),"")</f>
        <v/>
      </c>
      <c r="V472" s="53" t="str">
        <f t="shared" si="1"/>
        <v>prinplup</v>
      </c>
    </row>
    <row r="473" ht="31.5" customHeight="1">
      <c r="A473" s="130">
        <v>472.0</v>
      </c>
      <c r="B473" s="130">
        <v>1.0</v>
      </c>
      <c r="C473" s="130">
        <v>18.0</v>
      </c>
      <c r="D473" s="130">
        <v>9.0</v>
      </c>
      <c r="E473" s="130">
        <v>2.0</v>
      </c>
      <c r="F473" s="130">
        <v>3.0</v>
      </c>
      <c r="G473" s="131" t="str">
        <f>ifna(VLookup(V473,Shiny!B:C, 2, 0),"")</f>
        <v/>
      </c>
      <c r="H473" s="141" t="s">
        <v>512</v>
      </c>
      <c r="I473" s="142">
        <v>395.0</v>
      </c>
      <c r="J473" s="135">
        <f>IFNA(VLOOKUP(V473,'Imported Index'!C:D,2,0),1)</f>
        <v>1</v>
      </c>
      <c r="K473" s="132"/>
      <c r="L473" s="132"/>
      <c r="M473" s="136" t="str">
        <f>ifna(IMAGE("https://pokejungle.net/sprites/typeico/"&amp;lower(VLookup(V473,Type!C:E, 2, 0)&amp;".png")),"")</f>
        <v/>
      </c>
      <c r="N473" s="136" t="str">
        <f>ifna(IMAGE("https://pokejungle.net/sprites/typeico/"&amp;lower(VLookup(V473,Type!C:E, 3, 0)&amp;".png")),"")</f>
        <v/>
      </c>
      <c r="O473" s="131"/>
      <c r="P473" s="131"/>
      <c r="Q473" s="136" t="str">
        <f>ifna(VLookup(V473, Dex!F:K, 3, 0),"")</f>
        <v/>
      </c>
      <c r="R473" s="136">
        <f>ifna(VLookup(V473, Dex!F:K, 4, 0),"")</f>
        <v>395</v>
      </c>
      <c r="S473" s="136">
        <f>ifna(VLookup(V473, Dex!F:K, 5, 0),"")</f>
        <v>163</v>
      </c>
      <c r="T473" s="136" t="str">
        <f>ifna(VLookup(V473, Dex!F:K, 6, 0),"")</f>
        <v>B199</v>
      </c>
      <c r="U473" s="137" t="str">
        <f>ifna(VLookup(V473, Dex!F:L, 7, 0),"")</f>
        <v/>
      </c>
      <c r="V473" s="131" t="str">
        <f t="shared" si="1"/>
        <v>empoleon</v>
      </c>
    </row>
    <row r="474" ht="31.5" customHeight="1">
      <c r="A474" s="85">
        <v>473.0</v>
      </c>
      <c r="B474" s="85">
        <v>1.0</v>
      </c>
      <c r="C474" s="85">
        <v>18.0</v>
      </c>
      <c r="D474" s="85">
        <v>10.0</v>
      </c>
      <c r="E474" s="85">
        <v>2.0</v>
      </c>
      <c r="F474" s="85">
        <v>4.0</v>
      </c>
      <c r="G474" s="53" t="str">
        <f>ifna(VLookup(V474,Shiny!B:C, 2, 0),"")</f>
        <v/>
      </c>
      <c r="H474" s="138" t="s">
        <v>513</v>
      </c>
      <c r="I474" s="139">
        <v>396.0</v>
      </c>
      <c r="J474" s="140">
        <f>IFNA(VLOOKUP(V474,'Imported Index'!C:D,2,0),1)</f>
        <v>1</v>
      </c>
      <c r="K474" s="140"/>
      <c r="L474" s="83"/>
      <c r="M474" s="59" t="str">
        <f>ifna(IMAGE("https://pokejungle.net/sprites/typeico/"&amp;lower(VLookup(V474,Type!C:E, 2, 0)&amp;".png")),"")</f>
        <v/>
      </c>
      <c r="N474" s="59" t="str">
        <f>ifna(IMAGE("https://pokejungle.net/sprites/typeico/"&amp;lower(VLookup(V474,Type!C:E, 3, 0)&amp;".png")),"")</f>
        <v/>
      </c>
      <c r="O474" s="53"/>
      <c r="P474" s="53"/>
      <c r="Q474" s="59" t="str">
        <f>ifna(VLookup(V474, Dex!F:K, 3, 0),"")</f>
        <v/>
      </c>
      <c r="R474" s="59">
        <f>ifna(VLookup(V474, Dex!F:K, 4, 0),"")</f>
        <v>396</v>
      </c>
      <c r="S474" s="59">
        <f>ifna(VLookup(V474, Dex!F:K, 5, 0),"")</f>
        <v>12</v>
      </c>
      <c r="T474" s="59" t="str">
        <f>ifna(VLookup(V474, Dex!F:K, 6, 0),"")</f>
        <v>P097</v>
      </c>
      <c r="U474" s="63" t="str">
        <f>ifna(VLookup(V474, Dex!F:L, 7, 0),"")</f>
        <v>H081</v>
      </c>
      <c r="V474" s="53" t="str">
        <f t="shared" si="1"/>
        <v>starly</v>
      </c>
    </row>
    <row r="475" ht="31.5" customHeight="1">
      <c r="A475" s="130">
        <v>474.0</v>
      </c>
      <c r="B475" s="130">
        <v>1.0</v>
      </c>
      <c r="C475" s="130">
        <v>18.0</v>
      </c>
      <c r="D475" s="130">
        <v>11.0</v>
      </c>
      <c r="E475" s="130">
        <v>2.0</v>
      </c>
      <c r="F475" s="130">
        <v>5.0</v>
      </c>
      <c r="G475" s="131" t="str">
        <f>ifna(VLookup(V475,Shiny!B:C, 2, 0),"")</f>
        <v/>
      </c>
      <c r="H475" s="141" t="s">
        <v>514</v>
      </c>
      <c r="I475" s="142">
        <v>397.0</v>
      </c>
      <c r="J475" s="135">
        <f>IFNA(VLOOKUP(V475,'Imported Index'!C:D,2,0),1)</f>
        <v>1</v>
      </c>
      <c r="K475" s="135"/>
      <c r="L475" s="132"/>
      <c r="M475" s="136" t="str">
        <f>ifna(IMAGE("https://pokejungle.net/sprites/typeico/"&amp;lower(VLookup(V475,Type!C:E, 2, 0)&amp;".png")),"")</f>
        <v/>
      </c>
      <c r="N475" s="136" t="str">
        <f>ifna(IMAGE("https://pokejungle.net/sprites/typeico/"&amp;lower(VLookup(V475,Type!C:E, 3, 0)&amp;".png")),"")</f>
        <v/>
      </c>
      <c r="O475" s="131"/>
      <c r="P475" s="131"/>
      <c r="Q475" s="136" t="str">
        <f>ifna(VLookup(V475, Dex!F:K, 3, 0),"")</f>
        <v/>
      </c>
      <c r="R475" s="136">
        <f>ifna(VLookup(V475, Dex!F:K, 4, 0),"")</f>
        <v>397</v>
      </c>
      <c r="S475" s="136">
        <f>ifna(VLookup(V475, Dex!F:K, 5, 0),"")</f>
        <v>13</v>
      </c>
      <c r="T475" s="136" t="str">
        <f>ifna(VLookup(V475, Dex!F:K, 6, 0),"")</f>
        <v>P098</v>
      </c>
      <c r="U475" s="137" t="str">
        <f>ifna(VLookup(V475, Dex!F:L, 7, 0),"")</f>
        <v>H082</v>
      </c>
      <c r="V475" s="131" t="str">
        <f t="shared" si="1"/>
        <v>staravia</v>
      </c>
    </row>
    <row r="476" ht="31.5" customHeight="1">
      <c r="A476" s="85">
        <v>475.0</v>
      </c>
      <c r="B476" s="85">
        <v>1.0</v>
      </c>
      <c r="C476" s="85">
        <v>18.0</v>
      </c>
      <c r="D476" s="85">
        <v>12.0</v>
      </c>
      <c r="E476" s="85">
        <v>2.0</v>
      </c>
      <c r="F476" s="85">
        <v>6.0</v>
      </c>
      <c r="G476" s="53" t="str">
        <f>ifna(VLookup(V476,Shiny!B:C, 2, 0),"")</f>
        <v/>
      </c>
      <c r="H476" s="138" t="s">
        <v>515</v>
      </c>
      <c r="I476" s="139">
        <v>398.0</v>
      </c>
      <c r="J476" s="140">
        <f>IFNA(VLOOKUP(V476,'Imported Index'!C:D,2,0),1)</f>
        <v>1</v>
      </c>
      <c r="K476" s="140"/>
      <c r="L476" s="83"/>
      <c r="M476" s="59" t="str">
        <f>ifna(IMAGE("https://pokejungle.net/sprites/typeico/"&amp;lower(VLookup(V476,Type!C:E, 2, 0)&amp;".png")),"")</f>
        <v/>
      </c>
      <c r="N476" s="59" t="str">
        <f>ifna(IMAGE("https://pokejungle.net/sprites/typeico/"&amp;lower(VLookup(V476,Type!C:E, 3, 0)&amp;".png")),"")</f>
        <v/>
      </c>
      <c r="O476" s="53"/>
      <c r="P476" s="53"/>
      <c r="Q476" s="59" t="str">
        <f>ifna(VLookup(V476, Dex!F:K, 3, 0),"")</f>
        <v/>
      </c>
      <c r="R476" s="59">
        <f>ifna(VLookup(V476, Dex!F:K, 4, 0),"")</f>
        <v>398</v>
      </c>
      <c r="S476" s="59">
        <f>ifna(VLookup(V476, Dex!F:K, 5, 0),"")</f>
        <v>14</v>
      </c>
      <c r="T476" s="59" t="str">
        <f>ifna(VLookup(V476, Dex!F:K, 6, 0),"")</f>
        <v>P099</v>
      </c>
      <c r="U476" s="63" t="str">
        <f>ifna(VLookup(V476, Dex!F:L, 7, 0),"")</f>
        <v>H083</v>
      </c>
      <c r="V476" s="53" t="str">
        <f t="shared" si="1"/>
        <v>staraptor</v>
      </c>
    </row>
    <row r="477" ht="31.5" customHeight="1">
      <c r="A477" s="130">
        <v>476.0</v>
      </c>
      <c r="B477" s="130">
        <v>1.0</v>
      </c>
      <c r="C477" s="130">
        <v>18.0</v>
      </c>
      <c r="D477" s="130">
        <v>13.0</v>
      </c>
      <c r="E477" s="130">
        <v>3.0</v>
      </c>
      <c r="F477" s="130">
        <v>1.0</v>
      </c>
      <c r="G477" s="131" t="str">
        <f>ifna(VLookup(V477,Shiny!B:C, 2, 0),"")</f>
        <v/>
      </c>
      <c r="H477" s="141" t="s">
        <v>516</v>
      </c>
      <c r="I477" s="142">
        <v>399.0</v>
      </c>
      <c r="J477" s="135">
        <f>IFNA(VLOOKUP(V477,'Imported Index'!C:D,2,0),1)</f>
        <v>1</v>
      </c>
      <c r="K477" s="132"/>
      <c r="L477" s="132"/>
      <c r="M477" s="136" t="str">
        <f>ifna(IMAGE("https://pokejungle.net/sprites/typeico/"&amp;lower(VLookup(V477,Type!C:E, 2, 0)&amp;".png")),"")</f>
        <v/>
      </c>
      <c r="N477" s="136" t="str">
        <f>ifna(IMAGE("https://pokejungle.net/sprites/typeico/"&amp;lower(VLookup(V477,Type!C:E, 3, 0)&amp;".png")),"")</f>
        <v/>
      </c>
      <c r="O477" s="131"/>
      <c r="P477" s="131"/>
      <c r="Q477" s="136" t="str">
        <f>ifna(VLookup(V477, Dex!F:K, 3, 0),"")</f>
        <v/>
      </c>
      <c r="R477" s="136">
        <f>ifna(VLookup(V477, Dex!F:K, 4, 0),"")</f>
        <v>399</v>
      </c>
      <c r="S477" s="136">
        <f>ifna(VLookup(V477, Dex!F:K, 5, 0),"")</f>
        <v>10</v>
      </c>
      <c r="T477" s="136" t="str">
        <f>ifna(VLookup(V477, Dex!F:K, 6, 0),"")</f>
        <v/>
      </c>
      <c r="U477" s="137" t="str">
        <f>ifna(VLookup(V477, Dex!F:L, 7, 0),"")</f>
        <v/>
      </c>
      <c r="V477" s="131" t="str">
        <f t="shared" si="1"/>
        <v>bidoof</v>
      </c>
    </row>
    <row r="478" ht="31.5" customHeight="1">
      <c r="A478" s="85">
        <v>477.0</v>
      </c>
      <c r="B478" s="85">
        <v>1.0</v>
      </c>
      <c r="C478" s="85">
        <v>18.0</v>
      </c>
      <c r="D478" s="85">
        <v>14.0</v>
      </c>
      <c r="E478" s="85">
        <v>3.0</v>
      </c>
      <c r="F478" s="85">
        <v>2.0</v>
      </c>
      <c r="G478" s="53" t="str">
        <f>ifna(VLookup(V478,Shiny!B:C, 2, 0),"")</f>
        <v/>
      </c>
      <c r="H478" s="138" t="s">
        <v>517</v>
      </c>
      <c r="I478" s="139">
        <v>400.0</v>
      </c>
      <c r="J478" s="140">
        <f>IFNA(VLOOKUP(V478,'Imported Index'!C:D,2,0),1)</f>
        <v>1</v>
      </c>
      <c r="K478" s="83"/>
      <c r="L478" s="83"/>
      <c r="M478" s="59" t="str">
        <f>ifna(IMAGE("https://pokejungle.net/sprites/typeico/"&amp;lower(VLookup(V478,Type!C:E, 2, 0)&amp;".png")),"")</f>
        <v/>
      </c>
      <c r="N478" s="59" t="str">
        <f>ifna(IMAGE("https://pokejungle.net/sprites/typeico/"&amp;lower(VLookup(V478,Type!C:E, 3, 0)&amp;".png")),"")</f>
        <v/>
      </c>
      <c r="O478" s="53"/>
      <c r="P478" s="53"/>
      <c r="Q478" s="59" t="str">
        <f>ifna(VLookup(V478, Dex!F:K, 3, 0),"")</f>
        <v/>
      </c>
      <c r="R478" s="59">
        <f>ifna(VLookup(V478, Dex!F:K, 4, 0),"")</f>
        <v>400</v>
      </c>
      <c r="S478" s="59">
        <f>ifna(VLookup(V478, Dex!F:K, 5, 0),"")</f>
        <v>11</v>
      </c>
      <c r="T478" s="59" t="str">
        <f>ifna(VLookup(V478, Dex!F:K, 6, 0),"")</f>
        <v/>
      </c>
      <c r="U478" s="63" t="str">
        <f>ifna(VLookup(V478, Dex!F:L, 7, 0),"")</f>
        <v/>
      </c>
      <c r="V478" s="53" t="str">
        <f t="shared" si="1"/>
        <v>bibarel</v>
      </c>
    </row>
    <row r="479" ht="31.5" customHeight="1">
      <c r="A479" s="130">
        <v>478.0</v>
      </c>
      <c r="B479" s="130">
        <v>1.0</v>
      </c>
      <c r="C479" s="130">
        <v>18.0</v>
      </c>
      <c r="D479" s="130">
        <v>15.0</v>
      </c>
      <c r="E479" s="130">
        <v>3.0</v>
      </c>
      <c r="F479" s="130">
        <v>3.0</v>
      </c>
      <c r="G479" s="131" t="str">
        <f>ifna(VLookup(V479,Shiny!B:C, 2, 0),"")</f>
        <v/>
      </c>
      <c r="H479" s="141" t="s">
        <v>518</v>
      </c>
      <c r="I479" s="142">
        <v>401.0</v>
      </c>
      <c r="J479" s="135">
        <f>IFNA(VLOOKUP(V479,'Imported Index'!C:D,2,0),1)</f>
        <v>1</v>
      </c>
      <c r="K479" s="132"/>
      <c r="L479" s="132"/>
      <c r="M479" s="136" t="str">
        <f>ifna(IMAGE("https://pokejungle.net/sprites/typeico/"&amp;lower(VLookup(V479,Type!C:E, 2, 0)&amp;".png")),"")</f>
        <v/>
      </c>
      <c r="N479" s="136" t="str">
        <f>ifna(IMAGE("https://pokejungle.net/sprites/typeico/"&amp;lower(VLookup(V479,Type!C:E, 3, 0)&amp;".png")),"")</f>
        <v/>
      </c>
      <c r="O479" s="131"/>
      <c r="P479" s="131"/>
      <c r="Q479" s="136" t="str">
        <f>ifna(VLookup(V479, Dex!F:K, 3, 0),"")</f>
        <v/>
      </c>
      <c r="R479" s="136">
        <f>ifna(VLookup(V479, Dex!F:K, 4, 0),"")</f>
        <v>401</v>
      </c>
      <c r="S479" s="136">
        <f>ifna(VLookup(V479, Dex!F:K, 5, 0),"")</f>
        <v>39</v>
      </c>
      <c r="T479" s="136" t="str">
        <f>ifna(VLookup(V479, Dex!F:K, 6, 0),"")</f>
        <v>P033</v>
      </c>
      <c r="U479" s="137" t="str">
        <f>ifna(VLookup(V479, Dex!F:L, 7, 0),"")</f>
        <v/>
      </c>
      <c r="V479" s="131" t="str">
        <f t="shared" si="1"/>
        <v>kricketot</v>
      </c>
    </row>
    <row r="480" ht="31.5" customHeight="1">
      <c r="A480" s="85">
        <v>479.0</v>
      </c>
      <c r="B480" s="85">
        <v>1.0</v>
      </c>
      <c r="C480" s="85">
        <v>18.0</v>
      </c>
      <c r="D480" s="85">
        <v>16.0</v>
      </c>
      <c r="E480" s="85">
        <v>3.0</v>
      </c>
      <c r="F480" s="85">
        <v>4.0</v>
      </c>
      <c r="G480" s="53" t="str">
        <f>ifna(VLookup(V480,Shiny!B:C, 2, 0),"")</f>
        <v/>
      </c>
      <c r="H480" s="138" t="s">
        <v>519</v>
      </c>
      <c r="I480" s="139">
        <v>402.0</v>
      </c>
      <c r="J480" s="140">
        <f>IFNA(VLOOKUP(V480,'Imported Index'!C:D,2,0),1)</f>
        <v>1</v>
      </c>
      <c r="K480" s="140"/>
      <c r="L480" s="83"/>
      <c r="M480" s="59" t="str">
        <f>ifna(IMAGE("https://pokejungle.net/sprites/typeico/"&amp;lower(VLookup(V480,Type!C:E, 2, 0)&amp;".png")),"")</f>
        <v/>
      </c>
      <c r="N480" s="59" t="str">
        <f>ifna(IMAGE("https://pokejungle.net/sprites/typeico/"&amp;lower(VLookup(V480,Type!C:E, 3, 0)&amp;".png")),"")</f>
        <v/>
      </c>
      <c r="O480" s="53"/>
      <c r="P480" s="53"/>
      <c r="Q480" s="59" t="str">
        <f>ifna(VLookup(V480, Dex!F:K, 3, 0),"")</f>
        <v/>
      </c>
      <c r="R480" s="59">
        <f>ifna(VLookup(V480, Dex!F:K, 4, 0),"")</f>
        <v>402</v>
      </c>
      <c r="S480" s="59">
        <f>ifna(VLookup(V480, Dex!F:K, 5, 0),"")</f>
        <v>40</v>
      </c>
      <c r="T480" s="59" t="str">
        <f>ifna(VLookup(V480, Dex!F:K, 6, 0),"")</f>
        <v>P034</v>
      </c>
      <c r="U480" s="63" t="str">
        <f>ifna(VLookup(V480, Dex!F:L, 7, 0),"")</f>
        <v/>
      </c>
      <c r="V480" s="53" t="str">
        <f t="shared" si="1"/>
        <v>kricketune</v>
      </c>
    </row>
    <row r="481" ht="31.5" customHeight="1">
      <c r="A481" s="130">
        <v>480.0</v>
      </c>
      <c r="B481" s="130">
        <v>1.0</v>
      </c>
      <c r="C481" s="130">
        <v>18.0</v>
      </c>
      <c r="D481" s="130">
        <v>17.0</v>
      </c>
      <c r="E481" s="130">
        <v>3.0</v>
      </c>
      <c r="F481" s="130">
        <v>5.0</v>
      </c>
      <c r="G481" s="131" t="str">
        <f>ifna(VLookup(V481,Shiny!B:C, 2, 0),"")</f>
        <v/>
      </c>
      <c r="H481" s="141" t="s">
        <v>520</v>
      </c>
      <c r="I481" s="142">
        <v>403.0</v>
      </c>
      <c r="J481" s="135">
        <f>IFNA(VLOOKUP(V481,'Imported Index'!C:D,2,0),1)</f>
        <v>1</v>
      </c>
      <c r="K481" s="135"/>
      <c r="L481" s="132"/>
      <c r="M481" s="136" t="str">
        <f>ifna(IMAGE("https://pokejungle.net/sprites/typeico/"&amp;lower(VLookup(V481,Type!C:E, 2, 0)&amp;".png")),"")</f>
        <v/>
      </c>
      <c r="N481" s="136" t="str">
        <f>ifna(IMAGE("https://pokejungle.net/sprites/typeico/"&amp;lower(VLookup(V481,Type!C:E, 3, 0)&amp;".png")),"")</f>
        <v/>
      </c>
      <c r="O481" s="131"/>
      <c r="P481" s="131"/>
      <c r="Q481" s="136" t="str">
        <f>ifna(VLookup(V481, Dex!F:K, 3, 0),"")</f>
        <v>A025</v>
      </c>
      <c r="R481" s="136">
        <f>ifna(VLookup(V481, Dex!F:K, 4, 0),"")</f>
        <v>403</v>
      </c>
      <c r="S481" s="136">
        <f>ifna(VLookup(V481, Dex!F:K, 5, 0),"")</f>
        <v>15</v>
      </c>
      <c r="T481" s="136" t="str">
        <f>ifna(VLookup(V481, Dex!F:K, 6, 0),"")</f>
        <v>P094</v>
      </c>
      <c r="U481" s="137" t="str">
        <f>ifna(VLookup(V481, Dex!F:L, 7, 0),"")</f>
        <v/>
      </c>
      <c r="V481" s="131" t="str">
        <f t="shared" si="1"/>
        <v>shinx</v>
      </c>
    </row>
    <row r="482" ht="31.5" customHeight="1">
      <c r="A482" s="85">
        <v>481.0</v>
      </c>
      <c r="B482" s="85">
        <v>1.0</v>
      </c>
      <c r="C482" s="85">
        <v>18.0</v>
      </c>
      <c r="D482" s="85">
        <v>18.0</v>
      </c>
      <c r="E482" s="85">
        <v>3.0</v>
      </c>
      <c r="F482" s="85">
        <v>6.0</v>
      </c>
      <c r="G482" s="53" t="str">
        <f>ifna(VLookup(V482,Shiny!B:C, 2, 0),"")</f>
        <v/>
      </c>
      <c r="H482" s="138" t="s">
        <v>521</v>
      </c>
      <c r="I482" s="139">
        <v>404.0</v>
      </c>
      <c r="J482" s="140">
        <f>IFNA(VLOOKUP(V482,'Imported Index'!C:D,2,0),1)</f>
        <v>1</v>
      </c>
      <c r="K482" s="140"/>
      <c r="L482" s="83"/>
      <c r="M482" s="59" t="str">
        <f>ifna(IMAGE("https://pokejungle.net/sprites/typeico/"&amp;lower(VLookup(V482,Type!C:E, 2, 0)&amp;".png")),"")</f>
        <v/>
      </c>
      <c r="N482" s="59" t="str">
        <f>ifna(IMAGE("https://pokejungle.net/sprites/typeico/"&amp;lower(VLookup(V482,Type!C:E, 3, 0)&amp;".png")),"")</f>
        <v/>
      </c>
      <c r="O482" s="53"/>
      <c r="P482" s="53"/>
      <c r="Q482" s="59" t="str">
        <f>ifna(VLookup(V482, Dex!F:K, 3, 0),"")</f>
        <v>A026</v>
      </c>
      <c r="R482" s="59">
        <f>ifna(VLookup(V482, Dex!F:K, 4, 0),"")</f>
        <v>404</v>
      </c>
      <c r="S482" s="59">
        <f>ifna(VLookup(V482, Dex!F:K, 5, 0),"")</f>
        <v>16</v>
      </c>
      <c r="T482" s="59" t="str">
        <f>ifna(VLookup(V482, Dex!F:K, 6, 0),"")</f>
        <v>P095</v>
      </c>
      <c r="U482" s="63" t="str">
        <f>ifna(VLookup(V482, Dex!F:L, 7, 0),"")</f>
        <v/>
      </c>
      <c r="V482" s="53" t="str">
        <f t="shared" si="1"/>
        <v>luxio</v>
      </c>
    </row>
    <row r="483" ht="31.5" customHeight="1">
      <c r="A483" s="130">
        <v>482.0</v>
      </c>
      <c r="B483" s="130">
        <v>1.0</v>
      </c>
      <c r="C483" s="130">
        <v>18.0</v>
      </c>
      <c r="D483" s="130">
        <v>19.0</v>
      </c>
      <c r="E483" s="130">
        <v>4.0</v>
      </c>
      <c r="F483" s="130">
        <v>1.0</v>
      </c>
      <c r="G483" s="131" t="str">
        <f>ifna(VLookup(V483,Shiny!B:C, 2, 0),"")</f>
        <v/>
      </c>
      <c r="H483" s="141" t="s">
        <v>522</v>
      </c>
      <c r="I483" s="142">
        <v>405.0</v>
      </c>
      <c r="J483" s="135">
        <f>IFNA(VLOOKUP(V483,'Imported Index'!C:D,2,0),1)</f>
        <v>1</v>
      </c>
      <c r="K483" s="135"/>
      <c r="L483" s="132"/>
      <c r="M483" s="136" t="str">
        <f>ifna(IMAGE("https://pokejungle.net/sprites/typeico/"&amp;lower(VLookup(V483,Type!C:E, 2, 0)&amp;".png")),"")</f>
        <v/>
      </c>
      <c r="N483" s="136" t="str">
        <f>ifna(IMAGE("https://pokejungle.net/sprites/typeico/"&amp;lower(VLookup(V483,Type!C:E, 3, 0)&amp;".png")),"")</f>
        <v/>
      </c>
      <c r="O483" s="131"/>
      <c r="P483" s="131"/>
      <c r="Q483" s="136" t="str">
        <f>ifna(VLookup(V483, Dex!F:K, 3, 0),"")</f>
        <v>A027</v>
      </c>
      <c r="R483" s="136">
        <f>ifna(VLookup(V483, Dex!F:K, 4, 0),"")</f>
        <v>405</v>
      </c>
      <c r="S483" s="136">
        <f>ifna(VLookup(V483, Dex!F:K, 5, 0),"")</f>
        <v>17</v>
      </c>
      <c r="T483" s="136" t="str">
        <f>ifna(VLookup(V483, Dex!F:K, 6, 0),"")</f>
        <v>P096</v>
      </c>
      <c r="U483" s="137" t="str">
        <f>ifna(VLookup(V483, Dex!F:L, 7, 0),"")</f>
        <v/>
      </c>
      <c r="V483" s="131" t="str">
        <f t="shared" si="1"/>
        <v>luxray</v>
      </c>
    </row>
    <row r="484" ht="31.5" customHeight="1">
      <c r="A484" s="85">
        <v>483.0</v>
      </c>
      <c r="B484" s="85">
        <v>1.0</v>
      </c>
      <c r="C484" s="85">
        <v>18.0</v>
      </c>
      <c r="D484" s="85">
        <v>20.0</v>
      </c>
      <c r="E484" s="85">
        <v>4.0</v>
      </c>
      <c r="F484" s="85">
        <v>2.0</v>
      </c>
      <c r="G484" s="53" t="str">
        <f>ifna(VLookup(V484,Shiny!B:C, 2, 0),"")</f>
        <v/>
      </c>
      <c r="H484" s="138" t="s">
        <v>523</v>
      </c>
      <c r="I484" s="139">
        <v>406.0</v>
      </c>
      <c r="J484" s="140">
        <f>IFNA(VLOOKUP(V484,'Imported Index'!C:D,2,0),1)</f>
        <v>1</v>
      </c>
      <c r="K484" s="83"/>
      <c r="L484" s="83"/>
      <c r="M484" s="59" t="str">
        <f>ifna(IMAGE("https://pokejungle.net/sprites/typeico/"&amp;lower(VLookup(V484,Type!C:E, 2, 0)&amp;".png")),"")</f>
        <v/>
      </c>
      <c r="N484" s="59" t="str">
        <f>ifna(IMAGE("https://pokejungle.net/sprites/typeico/"&amp;lower(VLookup(V484,Type!C:E, 3, 0)&amp;".png")),"")</f>
        <v/>
      </c>
      <c r="O484" s="53"/>
      <c r="P484" s="53"/>
      <c r="Q484" s="59">
        <f>ifna(VLookup(V484, Dex!F:K, 3, 0),"")</f>
        <v>59</v>
      </c>
      <c r="R484" s="59">
        <f>ifna(VLookup(V484, Dex!F:K, 4, 0),"")</f>
        <v>406</v>
      </c>
      <c r="S484" s="59">
        <f>ifna(VLookup(V484, Dex!F:K, 5, 0),"")</f>
        <v>89</v>
      </c>
      <c r="T484" s="59" t="str">
        <f>ifna(VLookup(V484, Dex!F:K, 6, 0),"")</f>
        <v/>
      </c>
      <c r="U484" s="63">
        <f>ifna(VLookup(V484, Dex!F:L, 7, 0),"")</f>
        <v>29</v>
      </c>
      <c r="V484" s="53" t="str">
        <f t="shared" si="1"/>
        <v>budew</v>
      </c>
    </row>
    <row r="485" ht="31.5" customHeight="1">
      <c r="A485" s="130">
        <v>484.0</v>
      </c>
      <c r="B485" s="130">
        <v>1.0</v>
      </c>
      <c r="C485" s="130">
        <v>18.0</v>
      </c>
      <c r="D485" s="130">
        <v>21.0</v>
      </c>
      <c r="E485" s="130">
        <v>4.0</v>
      </c>
      <c r="F485" s="130">
        <v>3.0</v>
      </c>
      <c r="G485" s="131" t="str">
        <f>ifna(VLookup(V485,Shiny!B:C, 2, 0),"")</f>
        <v/>
      </c>
      <c r="H485" s="141" t="s">
        <v>524</v>
      </c>
      <c r="I485" s="142">
        <v>407.0</v>
      </c>
      <c r="J485" s="135">
        <f>IFNA(VLOOKUP(V485,'Imported Index'!C:D,2,0),1)</f>
        <v>1</v>
      </c>
      <c r="K485" s="132"/>
      <c r="L485" s="132"/>
      <c r="M485" s="136" t="str">
        <f>ifna(IMAGE("https://pokejungle.net/sprites/typeico/"&amp;lower(VLookup(V485,Type!C:E, 2, 0)&amp;".png")),"")</f>
        <v/>
      </c>
      <c r="N485" s="136" t="str">
        <f>ifna(IMAGE("https://pokejungle.net/sprites/typeico/"&amp;lower(VLookup(V485,Type!C:E, 3, 0)&amp;".png")),"")</f>
        <v/>
      </c>
      <c r="O485" s="131"/>
      <c r="P485" s="131"/>
      <c r="Q485" s="136">
        <f>ifna(VLookup(V485, Dex!F:K, 3, 0),"")</f>
        <v>61</v>
      </c>
      <c r="R485" s="136">
        <f>ifna(VLookup(V485, Dex!F:K, 4, 0),"")</f>
        <v>407</v>
      </c>
      <c r="S485" s="136">
        <f>ifna(VLookup(V485, Dex!F:K, 5, 0),"")</f>
        <v>91</v>
      </c>
      <c r="T485" s="136" t="str">
        <f>ifna(VLookup(V485, Dex!F:K, 6, 0),"")</f>
        <v/>
      </c>
      <c r="U485" s="137">
        <f>ifna(VLookup(V485, Dex!F:L, 7, 0),"")</f>
        <v>31</v>
      </c>
      <c r="V485" s="131" t="str">
        <f t="shared" si="1"/>
        <v>roserade</v>
      </c>
    </row>
    <row r="486" ht="31.5" customHeight="1">
      <c r="A486" s="85">
        <v>485.0</v>
      </c>
      <c r="B486" s="85">
        <v>1.0</v>
      </c>
      <c r="C486" s="85">
        <v>18.0</v>
      </c>
      <c r="D486" s="85">
        <v>22.0</v>
      </c>
      <c r="E486" s="85">
        <v>4.0</v>
      </c>
      <c r="F486" s="85">
        <v>4.0</v>
      </c>
      <c r="G486" s="53" t="str">
        <f>ifna(VLookup(V486,Shiny!B:C, 2, 0),"")</f>
        <v/>
      </c>
      <c r="H486" s="138" t="s">
        <v>525</v>
      </c>
      <c r="I486" s="139">
        <v>408.0</v>
      </c>
      <c r="J486" s="140">
        <f>IFNA(VLOOKUP(V486,'Imported Index'!C:D,2,0),1)</f>
        <v>1</v>
      </c>
      <c r="K486" s="83"/>
      <c r="L486" s="83"/>
      <c r="M486" s="59" t="str">
        <f>ifna(IMAGE("https://pokejungle.net/sprites/typeico/"&amp;lower(VLookup(V486,Type!C:E, 2, 0)&amp;".png")),"")</f>
        <v/>
      </c>
      <c r="N486" s="59" t="str">
        <f>ifna(IMAGE("https://pokejungle.net/sprites/typeico/"&amp;lower(VLookup(V486,Type!C:E, 3, 0)&amp;".png")),"")</f>
        <v/>
      </c>
      <c r="O486" s="53"/>
      <c r="P486" s="53"/>
      <c r="Q486" s="59" t="str">
        <f>ifna(VLookup(V486, Dex!F:K, 3, 0),"")</f>
        <v/>
      </c>
      <c r="R486" s="59">
        <f>ifna(VLookup(V486, Dex!F:K, 4, 0),"")</f>
        <v>408</v>
      </c>
      <c r="S486" s="59">
        <f>ifna(VLookup(V486, Dex!F:K, 5, 0),"")</f>
        <v>208</v>
      </c>
      <c r="T486" s="59" t="str">
        <f>ifna(VLookup(V486, Dex!F:K, 6, 0),"")</f>
        <v>B107</v>
      </c>
      <c r="U486" s="63" t="str">
        <f>ifna(VLookup(V486, Dex!F:L, 7, 0),"")</f>
        <v/>
      </c>
      <c r="V486" s="53" t="str">
        <f t="shared" si="1"/>
        <v>cranidos</v>
      </c>
    </row>
    <row r="487" ht="31.5" customHeight="1">
      <c r="A487" s="130">
        <v>486.0</v>
      </c>
      <c r="B487" s="130">
        <v>1.0</v>
      </c>
      <c r="C487" s="130">
        <v>18.0</v>
      </c>
      <c r="D487" s="130">
        <v>23.0</v>
      </c>
      <c r="E487" s="130">
        <v>4.0</v>
      </c>
      <c r="F487" s="130">
        <v>5.0</v>
      </c>
      <c r="G487" s="131" t="str">
        <f>ifna(VLookup(V487,Shiny!B:C, 2, 0),"")</f>
        <v/>
      </c>
      <c r="H487" s="141" t="s">
        <v>526</v>
      </c>
      <c r="I487" s="142">
        <v>409.0</v>
      </c>
      <c r="J487" s="135">
        <f>IFNA(VLOOKUP(V487,'Imported Index'!C:D,2,0),1)</f>
        <v>1</v>
      </c>
      <c r="K487" s="132"/>
      <c r="L487" s="132"/>
      <c r="M487" s="136" t="str">
        <f>ifna(IMAGE("https://pokejungle.net/sprites/typeico/"&amp;lower(VLookup(V487,Type!C:E, 2, 0)&amp;".png")),"")</f>
        <v/>
      </c>
      <c r="N487" s="136" t="str">
        <f>ifna(IMAGE("https://pokejungle.net/sprites/typeico/"&amp;lower(VLookup(V487,Type!C:E, 3, 0)&amp;".png")),"")</f>
        <v/>
      </c>
      <c r="O487" s="131"/>
      <c r="P487" s="131"/>
      <c r="Q487" s="136" t="str">
        <f>ifna(VLookup(V487, Dex!F:K, 3, 0),"")</f>
        <v/>
      </c>
      <c r="R487" s="136">
        <f>ifna(VLookup(V487, Dex!F:K, 4, 0),"")</f>
        <v>409</v>
      </c>
      <c r="S487" s="136">
        <f>ifna(VLookup(V487, Dex!F:K, 5, 0),"")</f>
        <v>209</v>
      </c>
      <c r="T487" s="136" t="str">
        <f>ifna(VLookup(V487, Dex!F:K, 6, 0),"")</f>
        <v>B108</v>
      </c>
      <c r="U487" s="137" t="str">
        <f>ifna(VLookup(V487, Dex!F:L, 7, 0),"")</f>
        <v/>
      </c>
      <c r="V487" s="131" t="str">
        <f t="shared" si="1"/>
        <v>rampardos</v>
      </c>
    </row>
    <row r="488" ht="31.5" customHeight="1">
      <c r="A488" s="85">
        <v>487.0</v>
      </c>
      <c r="B488" s="85">
        <v>1.0</v>
      </c>
      <c r="C488" s="85">
        <v>18.0</v>
      </c>
      <c r="D488" s="85">
        <v>24.0</v>
      </c>
      <c r="E488" s="85">
        <v>4.0</v>
      </c>
      <c r="F488" s="85">
        <v>6.0</v>
      </c>
      <c r="G488" s="53" t="str">
        <f>ifna(VLookup(V488,Shiny!B:C, 2, 0),"")</f>
        <v/>
      </c>
      <c r="H488" s="138" t="s">
        <v>527</v>
      </c>
      <c r="I488" s="139">
        <v>410.0</v>
      </c>
      <c r="J488" s="140">
        <f>IFNA(VLOOKUP(V488,'Imported Index'!C:D,2,0),1)</f>
        <v>1</v>
      </c>
      <c r="K488" s="83"/>
      <c r="L488" s="83"/>
      <c r="M488" s="59" t="str">
        <f>ifna(IMAGE("https://pokejungle.net/sprites/typeico/"&amp;lower(VLookup(V488,Type!C:E, 2, 0)&amp;".png")),"")</f>
        <v/>
      </c>
      <c r="N488" s="59" t="str">
        <f>ifna(IMAGE("https://pokejungle.net/sprites/typeico/"&amp;lower(VLookup(V488,Type!C:E, 3, 0)&amp;".png")),"")</f>
        <v/>
      </c>
      <c r="O488" s="53"/>
      <c r="P488" s="53"/>
      <c r="Q488" s="59" t="str">
        <f>ifna(VLookup(V488, Dex!F:K, 3, 0),"")</f>
        <v/>
      </c>
      <c r="R488" s="59">
        <f>ifna(VLookup(V488, Dex!F:K, 4, 0),"")</f>
        <v>410</v>
      </c>
      <c r="S488" s="59">
        <f>ifna(VLookup(V488, Dex!F:K, 5, 0),"")</f>
        <v>210</v>
      </c>
      <c r="T488" s="59" t="str">
        <f>ifna(VLookup(V488, Dex!F:K, 6, 0),"")</f>
        <v>B109</v>
      </c>
      <c r="U488" s="63" t="str">
        <f>ifna(VLookup(V488, Dex!F:L, 7, 0),"")</f>
        <v/>
      </c>
      <c r="V488" s="53" t="str">
        <f t="shared" si="1"/>
        <v>shieldon</v>
      </c>
    </row>
    <row r="489" ht="31.5" customHeight="1">
      <c r="A489" s="130">
        <v>488.0</v>
      </c>
      <c r="B489" s="130">
        <v>1.0</v>
      </c>
      <c r="C489" s="130">
        <v>18.0</v>
      </c>
      <c r="D489" s="130">
        <v>25.0</v>
      </c>
      <c r="E489" s="130">
        <v>5.0</v>
      </c>
      <c r="F489" s="130">
        <v>1.0</v>
      </c>
      <c r="G489" s="131" t="str">
        <f>ifna(VLookup(V489,Shiny!B:C, 2, 0),"")</f>
        <v/>
      </c>
      <c r="H489" s="141" t="s">
        <v>528</v>
      </c>
      <c r="I489" s="142">
        <v>411.0</v>
      </c>
      <c r="J489" s="135">
        <f>IFNA(VLOOKUP(V489,'Imported Index'!C:D,2,0),1)</f>
        <v>1</v>
      </c>
      <c r="K489" s="132"/>
      <c r="L489" s="132"/>
      <c r="M489" s="136" t="str">
        <f>ifna(IMAGE("https://pokejungle.net/sprites/typeico/"&amp;lower(VLookup(V489,Type!C:E, 2, 0)&amp;".png")),"")</f>
        <v/>
      </c>
      <c r="N489" s="136" t="str">
        <f>ifna(IMAGE("https://pokejungle.net/sprites/typeico/"&amp;lower(VLookup(V489,Type!C:E, 3, 0)&amp;".png")),"")</f>
        <v/>
      </c>
      <c r="O489" s="131"/>
      <c r="P489" s="131"/>
      <c r="Q489" s="136" t="str">
        <f>ifna(VLookup(V489, Dex!F:K, 3, 0),"")</f>
        <v/>
      </c>
      <c r="R489" s="136">
        <f>ifna(VLookup(V489, Dex!F:K, 4, 0),"")</f>
        <v>411</v>
      </c>
      <c r="S489" s="136">
        <f>ifna(VLookup(V489, Dex!F:K, 5, 0),"")</f>
        <v>211</v>
      </c>
      <c r="T489" s="136" t="str">
        <f>ifna(VLookup(V489, Dex!F:K, 6, 0),"")</f>
        <v>B110</v>
      </c>
      <c r="U489" s="137" t="str">
        <f>ifna(VLookup(V489, Dex!F:L, 7, 0),"")</f>
        <v/>
      </c>
      <c r="V489" s="131" t="str">
        <f t="shared" si="1"/>
        <v>bastiodon</v>
      </c>
    </row>
    <row r="490" ht="31.5" customHeight="1">
      <c r="A490" s="85">
        <v>489.0</v>
      </c>
      <c r="B490" s="85">
        <v>1.0</v>
      </c>
      <c r="C490" s="85">
        <v>18.0</v>
      </c>
      <c r="D490" s="85">
        <v>26.0</v>
      </c>
      <c r="E490" s="85">
        <v>5.0</v>
      </c>
      <c r="F490" s="85">
        <v>2.0</v>
      </c>
      <c r="G490" s="53" t="str">
        <f>ifna(VLookup(V490,Shiny!B:C, 2, 0),"")</f>
        <v/>
      </c>
      <c r="H490" s="138" t="s">
        <v>529</v>
      </c>
      <c r="I490" s="139">
        <v>412.0</v>
      </c>
      <c r="J490" s="140">
        <f>IFNA(VLOOKUP(V490,'Imported Index'!C:D,2,0),1)</f>
        <v>1</v>
      </c>
      <c r="K490" s="83"/>
      <c r="L490" s="83" t="s">
        <v>530</v>
      </c>
      <c r="M490" s="59" t="str">
        <f>ifna(IMAGE("https://pokejungle.net/sprites/typeico/"&amp;lower(VLookup(V490,Type!C:E, 2, 0)&amp;".png")),"")</f>
        <v/>
      </c>
      <c r="N490" s="59" t="str">
        <f>ifna(IMAGE("https://pokejungle.net/sprites/typeico/"&amp;lower(VLookup(V490,Type!C:E, 3, 0)&amp;".png")),"")</f>
        <v/>
      </c>
      <c r="O490" s="53"/>
      <c r="P490" s="53"/>
      <c r="Q490" s="59" t="str">
        <f>ifna(VLookup(V490, Dex!F:K, 3, 0),"")</f>
        <v/>
      </c>
      <c r="R490" s="59">
        <f>ifna(VLookup(V490, Dex!F:K, 4, 0),"")</f>
        <v>412</v>
      </c>
      <c r="S490" s="59">
        <f>ifna(VLookup(V490, Dex!F:K, 5, 0),"")</f>
        <v>43</v>
      </c>
      <c r="T490" s="59" t="str">
        <f>ifna(VLookup(V490, Dex!F:K, 6, 0),"")</f>
        <v/>
      </c>
      <c r="U490" s="63" t="str">
        <f>ifna(VLookup(V490, Dex!F:L, 7, 0),"")</f>
        <v/>
      </c>
      <c r="V490" s="53" t="str">
        <f t="shared" si="1"/>
        <v>burmy</v>
      </c>
    </row>
    <row r="491" ht="31.5" customHeight="1">
      <c r="A491" s="130">
        <v>490.0</v>
      </c>
      <c r="B491" s="130">
        <v>1.0</v>
      </c>
      <c r="C491" s="130">
        <v>18.0</v>
      </c>
      <c r="D491" s="130">
        <v>27.0</v>
      </c>
      <c r="E491" s="130">
        <v>5.0</v>
      </c>
      <c r="F491" s="130">
        <v>3.0</v>
      </c>
      <c r="G491" s="131" t="str">
        <f>ifna(VLookup(V491,Shiny!B:C, 2, 0),"")</f>
        <v/>
      </c>
      <c r="H491" s="141" t="s">
        <v>529</v>
      </c>
      <c r="I491" s="142">
        <v>412.0</v>
      </c>
      <c r="J491" s="135">
        <f>IFNA(VLOOKUP(V491,'Imported Index'!C:D,2,0),1)</f>
        <v>1</v>
      </c>
      <c r="K491" s="132"/>
      <c r="L491" s="132" t="s">
        <v>531</v>
      </c>
      <c r="M491" s="136" t="str">
        <f>ifna(IMAGE("https://pokejungle.net/sprites/typeico/"&amp;lower(VLookup(V491,Type!C:E, 2, 0)&amp;".png")),"")</f>
        <v/>
      </c>
      <c r="N491" s="136" t="str">
        <f>ifna(IMAGE("https://pokejungle.net/sprites/typeico/"&amp;lower(VLookup(V491,Type!C:E, 3, 0)&amp;".png")),"")</f>
        <v/>
      </c>
      <c r="O491" s="130">
        <v>-1.0</v>
      </c>
      <c r="P491" s="130"/>
      <c r="Q491" s="136" t="str">
        <f>ifna(VLookup(V491, Dex!F:K, 3, 0),"")</f>
        <v/>
      </c>
      <c r="R491" s="136">
        <f>ifna(VLookup(V491, Dex!F:K, 4, 0),"")</f>
        <v>412</v>
      </c>
      <c r="S491" s="136">
        <f>ifna(VLookup(V491, Dex!F:K, 5, 0),"")</f>
        <v>43</v>
      </c>
      <c r="T491" s="136" t="str">
        <f>ifna(VLookup(V491, Dex!F:K, 6, 0),"")</f>
        <v/>
      </c>
      <c r="U491" s="137" t="str">
        <f>ifna(VLookup(V491, Dex!F:L, 7, 0),"")</f>
        <v/>
      </c>
      <c r="V491" s="131" t="str">
        <f t="shared" si="1"/>
        <v>burmy-1</v>
      </c>
    </row>
    <row r="492" ht="31.5" customHeight="1">
      <c r="A492" s="85">
        <v>491.0</v>
      </c>
      <c r="B492" s="85">
        <v>1.0</v>
      </c>
      <c r="C492" s="85">
        <v>18.0</v>
      </c>
      <c r="D492" s="85">
        <v>28.0</v>
      </c>
      <c r="E492" s="85">
        <v>5.0</v>
      </c>
      <c r="F492" s="85">
        <v>4.0</v>
      </c>
      <c r="G492" s="53" t="str">
        <f>ifna(VLookup(V492,Shiny!B:C, 2, 0),"")</f>
        <v/>
      </c>
      <c r="H492" s="138" t="s">
        <v>529</v>
      </c>
      <c r="I492" s="139">
        <v>412.0</v>
      </c>
      <c r="J492" s="140">
        <f>IFNA(VLOOKUP(V492,'Imported Index'!C:D,2,0),1)</f>
        <v>1</v>
      </c>
      <c r="K492" s="83"/>
      <c r="L492" s="83" t="s">
        <v>532</v>
      </c>
      <c r="M492" s="59" t="str">
        <f>ifna(IMAGE("https://pokejungle.net/sprites/typeico/"&amp;lower(VLookup(V492,Type!C:E, 2, 0)&amp;".png")),"")</f>
        <v/>
      </c>
      <c r="N492" s="59" t="str">
        <f>ifna(IMAGE("https://pokejungle.net/sprites/typeico/"&amp;lower(VLookup(V492,Type!C:E, 3, 0)&amp;".png")),"")</f>
        <v/>
      </c>
      <c r="O492" s="85">
        <v>-2.0</v>
      </c>
      <c r="P492" s="85"/>
      <c r="Q492" s="59" t="str">
        <f>ifna(VLookup(V492, Dex!F:K, 3, 0),"")</f>
        <v/>
      </c>
      <c r="R492" s="59">
        <f>ifna(VLookup(V492, Dex!F:K, 4, 0),"")</f>
        <v>412</v>
      </c>
      <c r="S492" s="59">
        <f>ifna(VLookup(V492, Dex!F:K, 5, 0),"")</f>
        <v>43</v>
      </c>
      <c r="T492" s="59" t="str">
        <f>ifna(VLookup(V492, Dex!F:K, 6, 0),"")</f>
        <v/>
      </c>
      <c r="U492" s="63" t="str">
        <f>ifna(VLookup(V492, Dex!F:L, 7, 0),"")</f>
        <v/>
      </c>
      <c r="V492" s="53" t="str">
        <f t="shared" si="1"/>
        <v>burmy-2</v>
      </c>
    </row>
    <row r="493" ht="31.5" customHeight="1">
      <c r="A493" s="130">
        <v>492.0</v>
      </c>
      <c r="B493" s="130">
        <v>1.0</v>
      </c>
      <c r="C493" s="130">
        <v>18.0</v>
      </c>
      <c r="D493" s="130">
        <v>29.0</v>
      </c>
      <c r="E493" s="130">
        <v>5.0</v>
      </c>
      <c r="F493" s="130">
        <v>5.0</v>
      </c>
      <c r="G493" s="131" t="str">
        <f>ifna(VLookup(V493,Shiny!B:C, 2, 0),"")</f>
        <v/>
      </c>
      <c r="H493" s="141" t="s">
        <v>533</v>
      </c>
      <c r="I493" s="142">
        <v>413.0</v>
      </c>
      <c r="J493" s="135">
        <f>IFNA(VLOOKUP(V493,'Imported Index'!C:D,2,0),1)</f>
        <v>1</v>
      </c>
      <c r="K493" s="132"/>
      <c r="L493" s="132" t="s">
        <v>530</v>
      </c>
      <c r="M493" s="136" t="str">
        <f>ifna(IMAGE("https://pokejungle.net/sprites/typeico/"&amp;lower(VLookup(V493,Type!C:E, 2, 0)&amp;".png")),"")</f>
        <v/>
      </c>
      <c r="N493" s="136" t="str">
        <f>ifna(IMAGE("https://pokejungle.net/sprites/typeico/"&amp;lower(VLookup(V493,Type!C:E, 3, 0)&amp;".png")),"")</f>
        <v/>
      </c>
      <c r="O493" s="131"/>
      <c r="P493" s="131"/>
      <c r="Q493" s="136" t="str">
        <f>ifna(VLookup(V493, Dex!F:K, 3, 0),"")</f>
        <v/>
      </c>
      <c r="R493" s="136">
        <f>ifna(VLookup(V493, Dex!F:K, 4, 0),"")</f>
        <v>413</v>
      </c>
      <c r="S493" s="136">
        <f>ifna(VLookup(V493, Dex!F:K, 5, 0),"")</f>
        <v>44</v>
      </c>
      <c r="T493" s="136" t="str">
        <f>ifna(VLookup(V493, Dex!F:K, 6, 0),"")</f>
        <v/>
      </c>
      <c r="U493" s="137" t="str">
        <f>ifna(VLookup(V493, Dex!F:L, 7, 0),"")</f>
        <v/>
      </c>
      <c r="V493" s="131" t="str">
        <f t="shared" si="1"/>
        <v>wormadam</v>
      </c>
    </row>
    <row r="494" ht="31.5" customHeight="1">
      <c r="A494" s="85">
        <v>493.0</v>
      </c>
      <c r="B494" s="85">
        <v>1.0</v>
      </c>
      <c r="C494" s="85">
        <v>18.0</v>
      </c>
      <c r="D494" s="85">
        <v>30.0</v>
      </c>
      <c r="E494" s="85">
        <v>5.0</v>
      </c>
      <c r="F494" s="85">
        <v>6.0</v>
      </c>
      <c r="G494" s="53" t="str">
        <f>ifna(VLookup(V494,Shiny!B:C, 2, 0),"")</f>
        <v/>
      </c>
      <c r="H494" s="138" t="s">
        <v>533</v>
      </c>
      <c r="I494" s="139">
        <v>413.0</v>
      </c>
      <c r="J494" s="140">
        <f>IFNA(VLOOKUP(V494,'Imported Index'!C:D,2,0),1)</f>
        <v>1</v>
      </c>
      <c r="K494" s="83"/>
      <c r="L494" s="83" t="s">
        <v>531</v>
      </c>
      <c r="M494" s="59" t="str">
        <f>ifna(IMAGE("https://pokejungle.net/sprites/typeico/"&amp;lower(VLookup(V494,Type!C:E, 2, 0)&amp;".png")),"")</f>
        <v/>
      </c>
      <c r="N494" s="59" t="str">
        <f>ifna(IMAGE("https://pokejungle.net/sprites/typeico/"&amp;lower(VLookup(V494,Type!C:E, 3, 0)&amp;".png")),"")</f>
        <v/>
      </c>
      <c r="O494" s="85">
        <v>-1.0</v>
      </c>
      <c r="P494" s="85"/>
      <c r="Q494" s="59" t="str">
        <f>ifna(VLookup(V494, Dex!F:K, 3, 0),"")</f>
        <v/>
      </c>
      <c r="R494" s="59">
        <f>ifna(VLookup(V494, Dex!F:K, 4, 0),"")</f>
        <v>413</v>
      </c>
      <c r="S494" s="59">
        <f>ifna(VLookup(V494, Dex!F:K, 5, 0),"")</f>
        <v>44</v>
      </c>
      <c r="T494" s="59" t="str">
        <f>ifna(VLookup(V494, Dex!F:K, 6, 0),"")</f>
        <v/>
      </c>
      <c r="U494" s="63" t="str">
        <f>ifna(VLookup(V494, Dex!F:L, 7, 0),"")</f>
        <v/>
      </c>
      <c r="V494" s="53" t="str">
        <f t="shared" si="1"/>
        <v>wormadam-1</v>
      </c>
    </row>
    <row r="495" ht="31.5" customHeight="1">
      <c r="A495" s="130">
        <v>494.0</v>
      </c>
      <c r="B495" s="130">
        <v>1.0</v>
      </c>
      <c r="C495" s="130">
        <v>19.0</v>
      </c>
      <c r="D495" s="130">
        <v>1.0</v>
      </c>
      <c r="E495" s="130">
        <v>1.0</v>
      </c>
      <c r="F495" s="130">
        <v>1.0</v>
      </c>
      <c r="G495" s="131" t="str">
        <f>ifna(VLookup(V495,Shiny!B:C, 2, 0),"")</f>
        <v/>
      </c>
      <c r="H495" s="141" t="s">
        <v>533</v>
      </c>
      <c r="I495" s="142">
        <v>413.0</v>
      </c>
      <c r="J495" s="135">
        <f>IFNA(VLOOKUP(V495,'Imported Index'!C:D,2,0),1)</f>
        <v>1</v>
      </c>
      <c r="K495" s="132"/>
      <c r="L495" s="132" t="s">
        <v>532</v>
      </c>
      <c r="M495" s="136" t="str">
        <f>ifna(IMAGE("https://pokejungle.net/sprites/typeico/"&amp;lower(VLookup(V495,Type!C:E, 2, 0)&amp;".png")),"")</f>
        <v/>
      </c>
      <c r="N495" s="136" t="str">
        <f>ifna(IMAGE("https://pokejungle.net/sprites/typeico/"&amp;lower(VLookup(V495,Type!C:E, 3, 0)&amp;".png")),"")</f>
        <v/>
      </c>
      <c r="O495" s="130">
        <v>-2.0</v>
      </c>
      <c r="P495" s="130"/>
      <c r="Q495" s="136" t="str">
        <f>ifna(VLookup(V495, Dex!F:K, 3, 0),"")</f>
        <v/>
      </c>
      <c r="R495" s="136">
        <f>ifna(VLookup(V495, Dex!F:K, 4, 0),"")</f>
        <v>413</v>
      </c>
      <c r="S495" s="136">
        <f>ifna(VLookup(V495, Dex!F:K, 5, 0),"")</f>
        <v>44</v>
      </c>
      <c r="T495" s="136" t="str">
        <f>ifna(VLookup(V495, Dex!F:K, 6, 0),"")</f>
        <v/>
      </c>
      <c r="U495" s="137" t="str">
        <f>ifna(VLookup(V495, Dex!F:L, 7, 0),"")</f>
        <v/>
      </c>
      <c r="V495" s="131" t="str">
        <f t="shared" si="1"/>
        <v>wormadam-2</v>
      </c>
    </row>
    <row r="496" ht="31.5" customHeight="1">
      <c r="A496" s="85">
        <v>495.0</v>
      </c>
      <c r="B496" s="85">
        <v>1.0</v>
      </c>
      <c r="C496" s="85">
        <v>19.0</v>
      </c>
      <c r="D496" s="85">
        <v>2.0</v>
      </c>
      <c r="E496" s="85">
        <v>1.0</v>
      </c>
      <c r="F496" s="85">
        <v>2.0</v>
      </c>
      <c r="G496" s="53" t="str">
        <f>ifna(VLookup(V496,Shiny!B:C, 2, 0),"")</f>
        <v/>
      </c>
      <c r="H496" s="138" t="s">
        <v>534</v>
      </c>
      <c r="I496" s="139">
        <v>414.0</v>
      </c>
      <c r="J496" s="140">
        <f>IFNA(VLOOKUP(V496,'Imported Index'!C:D,2,0),1)</f>
        <v>1</v>
      </c>
      <c r="K496" s="83"/>
      <c r="L496" s="83"/>
      <c r="M496" s="59" t="str">
        <f>ifna(IMAGE("https://pokejungle.net/sprites/typeico/"&amp;lower(VLookup(V496,Type!C:E, 2, 0)&amp;".png")),"")</f>
        <v/>
      </c>
      <c r="N496" s="59" t="str">
        <f>ifna(IMAGE("https://pokejungle.net/sprites/typeico/"&amp;lower(VLookup(V496,Type!C:E, 3, 0)&amp;".png")),"")</f>
        <v/>
      </c>
      <c r="O496" s="53"/>
      <c r="P496" s="53"/>
      <c r="Q496" s="59" t="str">
        <f>ifna(VLookup(V496, Dex!F:K, 3, 0),"")</f>
        <v/>
      </c>
      <c r="R496" s="59">
        <f>ifna(VLookup(V496, Dex!F:K, 4, 0),"")</f>
        <v>414</v>
      </c>
      <c r="S496" s="59">
        <f>ifna(VLookup(V496, Dex!F:K, 5, 0),"")</f>
        <v>45</v>
      </c>
      <c r="T496" s="59" t="str">
        <f>ifna(VLookup(V496, Dex!F:K, 6, 0),"")</f>
        <v/>
      </c>
      <c r="U496" s="63" t="str">
        <f>ifna(VLookup(V496, Dex!F:L, 7, 0),"")</f>
        <v/>
      </c>
      <c r="V496" s="53" t="str">
        <f t="shared" si="1"/>
        <v>mothim</v>
      </c>
    </row>
    <row r="497" ht="31.5" customHeight="1">
      <c r="A497" s="130">
        <v>496.0</v>
      </c>
      <c r="B497" s="130">
        <v>1.0</v>
      </c>
      <c r="C497" s="130">
        <v>19.0</v>
      </c>
      <c r="D497" s="130">
        <v>3.0</v>
      </c>
      <c r="E497" s="130">
        <v>1.0</v>
      </c>
      <c r="F497" s="130">
        <v>3.0</v>
      </c>
      <c r="G497" s="131" t="str">
        <f>ifna(VLookup(V497,Shiny!B:C, 2, 0),"")</f>
        <v/>
      </c>
      <c r="H497" s="141" t="s">
        <v>535</v>
      </c>
      <c r="I497" s="142">
        <v>415.0</v>
      </c>
      <c r="J497" s="135">
        <f>IFNA(VLOOKUP(V497,'Imported Index'!C:D,2,0),1)</f>
        <v>1</v>
      </c>
      <c r="K497" s="135"/>
      <c r="L497" s="132"/>
      <c r="M497" s="136" t="str">
        <f>ifna(IMAGE("https://pokejungle.net/sprites/typeico/"&amp;lower(VLookup(V497,Type!C:E, 2, 0)&amp;".png")),"")</f>
        <v/>
      </c>
      <c r="N497" s="136" t="str">
        <f>ifna(IMAGE("https://pokejungle.net/sprites/typeico/"&amp;lower(VLookup(V497,Type!C:E, 3, 0)&amp;".png")),"")</f>
        <v/>
      </c>
      <c r="O497" s="131"/>
      <c r="P497" s="131"/>
      <c r="Q497" s="136">
        <f>ifna(VLookup(V497, Dex!F:K, 3, 0),"")</f>
        <v>116</v>
      </c>
      <c r="R497" s="136">
        <f>ifna(VLookup(V497, Dex!F:K, 4, 0),"")</f>
        <v>415</v>
      </c>
      <c r="S497" s="136">
        <f>ifna(VLookup(V497, Dex!F:K, 5, 0),"")</f>
        <v>70</v>
      </c>
      <c r="T497" s="136" t="str">
        <f>ifna(VLookup(V497, Dex!F:K, 6, 0),"")</f>
        <v>P038</v>
      </c>
      <c r="U497" s="137" t="str">
        <f>ifna(VLookup(V497, Dex!F:L, 7, 0),"")</f>
        <v/>
      </c>
      <c r="V497" s="131" t="str">
        <f t="shared" si="1"/>
        <v>combee</v>
      </c>
    </row>
    <row r="498" ht="31.5" customHeight="1">
      <c r="A498" s="85">
        <v>497.0</v>
      </c>
      <c r="B498" s="85">
        <v>1.0</v>
      </c>
      <c r="C498" s="85">
        <v>19.0</v>
      </c>
      <c r="D498" s="85">
        <v>4.0</v>
      </c>
      <c r="E498" s="85">
        <v>1.0</v>
      </c>
      <c r="F498" s="85">
        <v>4.0</v>
      </c>
      <c r="G498" s="53" t="str">
        <f>ifna(VLookup(V498,Shiny!B:C, 2, 0),"")</f>
        <v/>
      </c>
      <c r="H498" s="138" t="s">
        <v>536</v>
      </c>
      <c r="I498" s="139">
        <v>416.0</v>
      </c>
      <c r="J498" s="140">
        <f>IFNA(VLOOKUP(V498,'Imported Index'!C:D,2,0),1)</f>
        <v>1</v>
      </c>
      <c r="K498" s="140"/>
      <c r="L498" s="83"/>
      <c r="M498" s="59" t="str">
        <f>ifna(IMAGE("https://pokejungle.net/sprites/typeico/"&amp;lower(VLookup(V498,Type!C:E, 2, 0)&amp;".png")),"")</f>
        <v/>
      </c>
      <c r="N498" s="59" t="str">
        <f>ifna(IMAGE("https://pokejungle.net/sprites/typeico/"&amp;lower(VLookup(V498,Type!C:E, 3, 0)&amp;".png")),"")</f>
        <v/>
      </c>
      <c r="O498" s="53"/>
      <c r="P498" s="53"/>
      <c r="Q498" s="59">
        <f>ifna(VLookup(V498, Dex!F:K, 3, 0),"")</f>
        <v>117</v>
      </c>
      <c r="R498" s="59">
        <f>ifna(VLookup(V498, Dex!F:K, 4, 0),"")</f>
        <v>416</v>
      </c>
      <c r="S498" s="59">
        <f>ifna(VLookup(V498, Dex!F:K, 5, 0),"")</f>
        <v>71</v>
      </c>
      <c r="T498" s="59" t="str">
        <f>ifna(VLookup(V498, Dex!F:K, 6, 0),"")</f>
        <v>P039</v>
      </c>
      <c r="U498" s="63" t="str">
        <f>ifna(VLookup(V498, Dex!F:L, 7, 0),"")</f>
        <v/>
      </c>
      <c r="V498" s="53" t="str">
        <f t="shared" si="1"/>
        <v>vespiquen</v>
      </c>
    </row>
    <row r="499" ht="31.5" customHeight="1">
      <c r="A499" s="130">
        <v>498.0</v>
      </c>
      <c r="B499" s="130">
        <v>1.0</v>
      </c>
      <c r="C499" s="130">
        <v>19.0</v>
      </c>
      <c r="D499" s="130">
        <v>5.0</v>
      </c>
      <c r="E499" s="130">
        <v>1.0</v>
      </c>
      <c r="F499" s="130">
        <v>5.0</v>
      </c>
      <c r="G499" s="131" t="str">
        <f>ifna(VLookup(V499,Shiny!B:C, 2, 0),"")</f>
        <v/>
      </c>
      <c r="H499" s="141" t="s">
        <v>537</v>
      </c>
      <c r="I499" s="142">
        <v>417.0</v>
      </c>
      <c r="J499" s="135">
        <f>IFNA(VLOOKUP(V499,'Imported Index'!C:D,2,0),1)</f>
        <v>1</v>
      </c>
      <c r="K499" s="135"/>
      <c r="L499" s="132"/>
      <c r="M499" s="136" t="str">
        <f>ifna(IMAGE("https://pokejungle.net/sprites/typeico/"&amp;lower(VLookup(V499,Type!C:E, 2, 0)&amp;".png")),"")</f>
        <v/>
      </c>
      <c r="N499" s="136" t="str">
        <f>ifna(IMAGE("https://pokejungle.net/sprites/typeico/"&amp;lower(VLookup(V499,Type!C:E, 3, 0)&amp;".png")),"")</f>
        <v/>
      </c>
      <c r="O499" s="131"/>
      <c r="P499" s="131"/>
      <c r="Q499" s="136" t="str">
        <f>ifna(VLookup(V499, Dex!F:K, 3, 0),"")</f>
        <v/>
      </c>
      <c r="R499" s="136">
        <f>ifna(VLookup(V499, Dex!F:K, 4, 0),"")</f>
        <v>417</v>
      </c>
      <c r="S499" s="136">
        <f>ifna(VLookup(V499, Dex!F:K, 5, 0),"")</f>
        <v>109</v>
      </c>
      <c r="T499" s="136" t="str">
        <f>ifna(VLookup(V499, Dex!F:K, 6, 0),"")</f>
        <v>P201</v>
      </c>
      <c r="U499" s="137" t="str">
        <f>ifna(VLookup(V499, Dex!F:L, 7, 0),"")</f>
        <v/>
      </c>
      <c r="V499" s="131" t="str">
        <f t="shared" si="1"/>
        <v>pachirisu</v>
      </c>
    </row>
    <row r="500" ht="31.5" customHeight="1">
      <c r="A500" s="85">
        <v>499.0</v>
      </c>
      <c r="B500" s="85">
        <v>1.0</v>
      </c>
      <c r="C500" s="85">
        <v>19.0</v>
      </c>
      <c r="D500" s="85">
        <v>6.0</v>
      </c>
      <c r="E500" s="85">
        <v>1.0</v>
      </c>
      <c r="F500" s="85">
        <v>6.0</v>
      </c>
      <c r="G500" s="53" t="str">
        <f>ifna(VLookup(V500,Shiny!B:C, 2, 0),"")</f>
        <v/>
      </c>
      <c r="H500" s="138" t="s">
        <v>538</v>
      </c>
      <c r="I500" s="139">
        <v>418.0</v>
      </c>
      <c r="J500" s="140">
        <f>IFNA(VLOOKUP(V500,'Imported Index'!C:D,2,0),1)</f>
        <v>1</v>
      </c>
      <c r="K500" s="140"/>
      <c r="L500" s="83"/>
      <c r="M500" s="59" t="str">
        <f>ifna(IMAGE("https://pokejungle.net/sprites/typeico/"&amp;lower(VLookup(V500,Type!C:E, 2, 0)&amp;".png")),"")</f>
        <v/>
      </c>
      <c r="N500" s="59" t="str">
        <f>ifna(IMAGE("https://pokejungle.net/sprites/typeico/"&amp;lower(VLookup(V500,Type!C:E, 3, 0)&amp;".png")),"")</f>
        <v/>
      </c>
      <c r="O500" s="53"/>
      <c r="P500" s="53"/>
      <c r="Q500" s="59" t="str">
        <f>ifna(VLookup(V500, Dex!F:K, 3, 0),"")</f>
        <v/>
      </c>
      <c r="R500" s="59">
        <f>ifna(VLookup(V500, Dex!F:K, 4, 0),"")</f>
        <v>418</v>
      </c>
      <c r="S500" s="59">
        <f>ifna(VLookup(V500, Dex!F:K, 5, 0),"")</f>
        <v>41</v>
      </c>
      <c r="T500" s="59" t="str">
        <f>ifna(VLookup(V500, Dex!F:K, 6, 0),"")</f>
        <v>P051</v>
      </c>
      <c r="U500" s="63" t="str">
        <f>ifna(VLookup(V500, Dex!F:L, 7, 0),"")</f>
        <v/>
      </c>
      <c r="V500" s="53" t="str">
        <f t="shared" si="1"/>
        <v>buizel</v>
      </c>
    </row>
    <row r="501" ht="31.5" customHeight="1">
      <c r="A501" s="130">
        <v>500.0</v>
      </c>
      <c r="B501" s="130">
        <v>1.0</v>
      </c>
      <c r="C501" s="130">
        <v>19.0</v>
      </c>
      <c r="D501" s="130">
        <v>7.0</v>
      </c>
      <c r="E501" s="130">
        <v>2.0</v>
      </c>
      <c r="F501" s="130">
        <v>1.0</v>
      </c>
      <c r="G501" s="131" t="str">
        <f>ifna(VLookup(V501,Shiny!B:C, 2, 0),"")</f>
        <v/>
      </c>
      <c r="H501" s="141" t="s">
        <v>539</v>
      </c>
      <c r="I501" s="142">
        <v>419.0</v>
      </c>
      <c r="J501" s="135">
        <f>IFNA(VLOOKUP(V501,'Imported Index'!C:D,2,0),1)</f>
        <v>1</v>
      </c>
      <c r="K501" s="132"/>
      <c r="L501" s="132"/>
      <c r="M501" s="136" t="str">
        <f>ifna(IMAGE("https://pokejungle.net/sprites/typeico/"&amp;lower(VLookup(V501,Type!C:E, 2, 0)&amp;".png")),"")</f>
        <v/>
      </c>
      <c r="N501" s="136" t="str">
        <f>ifna(IMAGE("https://pokejungle.net/sprites/typeico/"&amp;lower(VLookup(V501,Type!C:E, 3, 0)&amp;".png")),"")</f>
        <v/>
      </c>
      <c r="O501" s="131"/>
      <c r="P501" s="131"/>
      <c r="Q501" s="136" t="str">
        <f>ifna(VLookup(V501, Dex!F:K, 3, 0),"")</f>
        <v/>
      </c>
      <c r="R501" s="136">
        <f>ifna(VLookup(V501, Dex!F:K, 4, 0),"")</f>
        <v>419</v>
      </c>
      <c r="S501" s="136">
        <f>ifna(VLookup(V501, Dex!F:K, 5, 0),"")</f>
        <v>42</v>
      </c>
      <c r="T501" s="136" t="str">
        <f>ifna(VLookup(V501, Dex!F:K, 6, 0),"")</f>
        <v>P052</v>
      </c>
      <c r="U501" s="137" t="str">
        <f>ifna(VLookup(V501, Dex!F:L, 7, 0),"")</f>
        <v/>
      </c>
      <c r="V501" s="131" t="str">
        <f t="shared" si="1"/>
        <v>floatzel</v>
      </c>
    </row>
    <row r="502" ht="31.5" customHeight="1">
      <c r="A502" s="85">
        <v>501.0</v>
      </c>
      <c r="B502" s="85">
        <v>1.0</v>
      </c>
      <c r="C502" s="85">
        <v>19.0</v>
      </c>
      <c r="D502" s="85">
        <v>8.0</v>
      </c>
      <c r="E502" s="85">
        <v>2.0</v>
      </c>
      <c r="F502" s="85">
        <v>2.0</v>
      </c>
      <c r="G502" s="53" t="str">
        <f>ifna(VLookup(V502,Shiny!B:C, 2, 0),"")</f>
        <v/>
      </c>
      <c r="H502" s="138" t="s">
        <v>540</v>
      </c>
      <c r="I502" s="139">
        <v>420.0</v>
      </c>
      <c r="J502" s="140">
        <f>IFNA(VLOOKUP(V502,'Imported Index'!C:D,2,0),1)</f>
        <v>1</v>
      </c>
      <c r="K502" s="83"/>
      <c r="L502" s="83"/>
      <c r="M502" s="59" t="str">
        <f>ifna(IMAGE("https://pokejungle.net/sprites/typeico/"&amp;lower(VLookup(V502,Type!C:E, 2, 0)&amp;".png")),"")</f>
        <v/>
      </c>
      <c r="N502" s="59" t="str">
        <f>ifna(IMAGE("https://pokejungle.net/sprites/typeico/"&amp;lower(VLookup(V502,Type!C:E, 3, 0)&amp;".png")),"")</f>
        <v/>
      </c>
      <c r="O502" s="53"/>
      <c r="P502" s="53"/>
      <c r="Q502" s="59">
        <f>ifna(VLookup(V502, Dex!F:K, 3, 0),"")</f>
        <v>128</v>
      </c>
      <c r="R502" s="59">
        <f>ifna(VLookup(V502, Dex!F:K, 4, 0),"")</f>
        <v>420</v>
      </c>
      <c r="S502" s="59">
        <f>ifna(VLookup(V502, Dex!F:K, 5, 0),"")</f>
        <v>66</v>
      </c>
      <c r="T502" s="59" t="str">
        <f>ifna(VLookup(V502, Dex!F:K, 6, 0),"")</f>
        <v/>
      </c>
      <c r="U502" s="63" t="str">
        <f>ifna(VLookup(V502, Dex!F:L, 7, 0),"")</f>
        <v/>
      </c>
      <c r="V502" s="53" t="str">
        <f t="shared" si="1"/>
        <v>cherubi</v>
      </c>
    </row>
    <row r="503" ht="31.5" customHeight="1">
      <c r="A503" s="130">
        <v>502.0</v>
      </c>
      <c r="B503" s="130">
        <v>1.0</v>
      </c>
      <c r="C503" s="130">
        <v>19.0</v>
      </c>
      <c r="D503" s="130">
        <v>9.0</v>
      </c>
      <c r="E503" s="130">
        <v>2.0</v>
      </c>
      <c r="F503" s="130">
        <v>3.0</v>
      </c>
      <c r="G503" s="131" t="str">
        <f>ifna(VLookup(V503,Shiny!B:C, 2, 0),"")</f>
        <v/>
      </c>
      <c r="H503" s="141" t="s">
        <v>541</v>
      </c>
      <c r="I503" s="142">
        <v>421.0</v>
      </c>
      <c r="J503" s="135">
        <f>IFNA(VLOOKUP(V503,'Imported Index'!C:D,2,0),1)</f>
        <v>1</v>
      </c>
      <c r="K503" s="132"/>
      <c r="L503" s="132"/>
      <c r="M503" s="136" t="str">
        <f>ifna(IMAGE("https://pokejungle.net/sprites/typeico/"&amp;lower(VLookup(V503,Type!C:E, 2, 0)&amp;".png")),"")</f>
        <v/>
      </c>
      <c r="N503" s="136" t="str">
        <f>ifna(IMAGE("https://pokejungle.net/sprites/typeico/"&amp;lower(VLookup(V503,Type!C:E, 3, 0)&amp;".png")),"")</f>
        <v/>
      </c>
      <c r="O503" s="131"/>
      <c r="P503" s="131"/>
      <c r="Q503" s="136">
        <f>ifna(VLookup(V503, Dex!F:K, 3, 0),"")</f>
        <v>129</v>
      </c>
      <c r="R503" s="136">
        <f>ifna(VLookup(V503, Dex!F:K, 4, 0),"")</f>
        <v>421</v>
      </c>
      <c r="S503" s="136">
        <f>ifna(VLookup(V503, Dex!F:K, 5, 0),"")</f>
        <v>67</v>
      </c>
      <c r="T503" s="136" t="str">
        <f>ifna(VLookup(V503, Dex!F:K, 6, 0),"")</f>
        <v/>
      </c>
      <c r="U503" s="137" t="str">
        <f>ifna(VLookup(V503, Dex!F:L, 7, 0),"")</f>
        <v/>
      </c>
      <c r="V503" s="131" t="str">
        <f t="shared" si="1"/>
        <v>cherrim</v>
      </c>
    </row>
    <row r="504" ht="31.5" customHeight="1">
      <c r="A504" s="85">
        <v>503.0</v>
      </c>
      <c r="B504" s="85">
        <v>1.0</v>
      </c>
      <c r="C504" s="85">
        <v>19.0</v>
      </c>
      <c r="D504" s="85">
        <v>10.0</v>
      </c>
      <c r="E504" s="85">
        <v>2.0</v>
      </c>
      <c r="F504" s="85">
        <v>4.0</v>
      </c>
      <c r="G504" s="53" t="str">
        <f>ifna(VLookup(V504,Shiny!B:C, 2, 0),"")</f>
        <v/>
      </c>
      <c r="H504" s="138" t="s">
        <v>542</v>
      </c>
      <c r="I504" s="139">
        <v>422.0</v>
      </c>
      <c r="J504" s="140">
        <f>IFNA(VLOOKUP(V504,'Imported Index'!C:D,2,0),1)</f>
        <v>1</v>
      </c>
      <c r="K504" s="140"/>
      <c r="L504" s="83" t="s">
        <v>543</v>
      </c>
      <c r="M504" s="59" t="str">
        <f>ifna(IMAGE("https://pokejungle.net/sprites/typeico/"&amp;lower(VLookup(V504,Type!C:E, 2, 0)&amp;".png")),"")</f>
        <v/>
      </c>
      <c r="N504" s="59" t="str">
        <f>ifna(IMAGE("https://pokejungle.net/sprites/typeico/"&amp;lower(VLookup(V504,Type!C:E, 3, 0)&amp;".png")),"")</f>
        <v/>
      </c>
      <c r="O504" s="53"/>
      <c r="P504" s="53"/>
      <c r="Q504" s="59">
        <f>ifna(VLookup(V504, Dex!F:K, 3, 0),"")</f>
        <v>230</v>
      </c>
      <c r="R504" s="59">
        <f>ifna(VLookup(V504, Dex!F:K, 4, 0),"")</f>
        <v>422</v>
      </c>
      <c r="S504" s="59">
        <f>ifna(VLookup(V504, Dex!F:K, 5, 0),"")</f>
        <v>82</v>
      </c>
      <c r="T504" s="59" t="str">
        <f>ifna(VLookup(V504, Dex!F:K, 6, 0),"")</f>
        <v>P327</v>
      </c>
      <c r="U504" s="63" t="str">
        <f>ifna(VLookup(V504, Dex!F:L, 7, 0),"")</f>
        <v/>
      </c>
      <c r="V504" s="53" t="str">
        <f t="shared" si="1"/>
        <v>shellos</v>
      </c>
    </row>
    <row r="505" ht="31.5" customHeight="1">
      <c r="A505" s="130">
        <v>504.0</v>
      </c>
      <c r="B505" s="130">
        <v>1.0</v>
      </c>
      <c r="C505" s="130">
        <v>19.0</v>
      </c>
      <c r="D505" s="130">
        <v>11.0</v>
      </c>
      <c r="E505" s="130">
        <v>2.0</v>
      </c>
      <c r="F505" s="130">
        <v>5.0</v>
      </c>
      <c r="G505" s="131" t="str">
        <f>ifna(VLookup(V505,Shiny!B:C, 2, 0),"")</f>
        <v/>
      </c>
      <c r="H505" s="141" t="s">
        <v>542</v>
      </c>
      <c r="I505" s="142">
        <v>422.0</v>
      </c>
      <c r="J505" s="135">
        <f>IFNA(VLOOKUP(V505,'Imported Index'!C:D,2,0),1)</f>
        <v>1</v>
      </c>
      <c r="K505" s="135"/>
      <c r="L505" s="132" t="s">
        <v>544</v>
      </c>
      <c r="M505" s="136" t="str">
        <f>ifna(IMAGE("https://pokejungle.net/sprites/typeico/"&amp;lower(VLookup(V505,Type!C:E, 2, 0)&amp;".png")),"")</f>
        <v/>
      </c>
      <c r="N505" s="136" t="str">
        <f>ifna(IMAGE("https://pokejungle.net/sprites/typeico/"&amp;lower(VLookup(V505,Type!C:E, 3, 0)&amp;".png")),"")</f>
        <v/>
      </c>
      <c r="O505" s="130">
        <v>-1.0</v>
      </c>
      <c r="P505" s="130"/>
      <c r="Q505" s="136">
        <f>ifna(VLookup(V505, Dex!F:K, 3, 0),"")</f>
        <v>230</v>
      </c>
      <c r="R505" s="136">
        <f>ifna(VLookup(V505, Dex!F:K, 4, 0),"")</f>
        <v>422</v>
      </c>
      <c r="S505" s="136">
        <f>ifna(VLookup(V505, Dex!F:K, 5, 0),"")</f>
        <v>82</v>
      </c>
      <c r="T505" s="136" t="str">
        <f>ifna(VLookup(V505, Dex!F:K, 6, 0),"")</f>
        <v>P327</v>
      </c>
      <c r="U505" s="137" t="str">
        <f>ifna(VLookup(V505, Dex!F:L, 7, 0),"")</f>
        <v/>
      </c>
      <c r="V505" s="131" t="str">
        <f t="shared" si="1"/>
        <v>shellos-1</v>
      </c>
    </row>
    <row r="506" ht="31.5" customHeight="1">
      <c r="A506" s="85">
        <v>505.0</v>
      </c>
      <c r="B506" s="85">
        <v>1.0</v>
      </c>
      <c r="C506" s="85">
        <v>19.0</v>
      </c>
      <c r="D506" s="85">
        <v>12.0</v>
      </c>
      <c r="E506" s="85">
        <v>2.0</v>
      </c>
      <c r="F506" s="85">
        <v>6.0</v>
      </c>
      <c r="G506" s="53" t="str">
        <f>ifna(VLookup(V506,Shiny!B:C, 2, 0),"")</f>
        <v/>
      </c>
      <c r="H506" s="138" t="s">
        <v>545</v>
      </c>
      <c r="I506" s="139">
        <v>423.0</v>
      </c>
      <c r="J506" s="140">
        <f>IFNA(VLOOKUP(V506,'Imported Index'!C:D,2,0),1)</f>
        <v>1</v>
      </c>
      <c r="K506" s="140"/>
      <c r="L506" s="83" t="s">
        <v>543</v>
      </c>
      <c r="M506" s="59" t="str">
        <f>ifna(IMAGE("https://pokejungle.net/sprites/typeico/"&amp;lower(VLookup(V506,Type!C:E, 2, 0)&amp;".png")),"")</f>
        <v/>
      </c>
      <c r="N506" s="59" t="str">
        <f>ifna(IMAGE("https://pokejungle.net/sprites/typeico/"&amp;lower(VLookup(V506,Type!C:E, 3, 0)&amp;".png")),"")</f>
        <v/>
      </c>
      <c r="O506" s="53"/>
      <c r="P506" s="53"/>
      <c r="Q506" s="59">
        <f>ifna(VLookup(V506, Dex!F:K, 3, 0),"")</f>
        <v>231</v>
      </c>
      <c r="R506" s="59">
        <f>ifna(VLookup(V506, Dex!F:K, 4, 0),"")</f>
        <v>423</v>
      </c>
      <c r="S506" s="59">
        <f>ifna(VLookup(V506, Dex!F:K, 5, 0),"")</f>
        <v>83</v>
      </c>
      <c r="T506" s="59" t="str">
        <f>ifna(VLookup(V506, Dex!F:K, 6, 0),"")</f>
        <v>P328</v>
      </c>
      <c r="U506" s="63" t="str">
        <f>ifna(VLookup(V506, Dex!F:L, 7, 0),"")</f>
        <v/>
      </c>
      <c r="V506" s="53" t="str">
        <f t="shared" si="1"/>
        <v>gastrodon</v>
      </c>
    </row>
    <row r="507" ht="31.5" customHeight="1">
      <c r="A507" s="130">
        <v>506.0</v>
      </c>
      <c r="B507" s="130">
        <v>1.0</v>
      </c>
      <c r="C507" s="130">
        <v>19.0</v>
      </c>
      <c r="D507" s="130">
        <v>13.0</v>
      </c>
      <c r="E507" s="130">
        <v>3.0</v>
      </c>
      <c r="F507" s="130">
        <v>1.0</v>
      </c>
      <c r="G507" s="131" t="str">
        <f>ifna(VLookup(V507,Shiny!B:C, 2, 0),"")</f>
        <v/>
      </c>
      <c r="H507" s="141" t="s">
        <v>545</v>
      </c>
      <c r="I507" s="142">
        <v>423.0</v>
      </c>
      <c r="J507" s="135">
        <f>IFNA(VLOOKUP(V507,'Imported Index'!C:D,2,0),1)</f>
        <v>1</v>
      </c>
      <c r="K507" s="135"/>
      <c r="L507" s="132" t="s">
        <v>544</v>
      </c>
      <c r="M507" s="136" t="str">
        <f>ifna(IMAGE("https://pokejungle.net/sprites/typeico/"&amp;lower(VLookup(V507,Type!C:E, 2, 0)&amp;".png")),"")</f>
        <v/>
      </c>
      <c r="N507" s="136" t="str">
        <f>ifna(IMAGE("https://pokejungle.net/sprites/typeico/"&amp;lower(VLookup(V507,Type!C:E, 3, 0)&amp;".png")),"")</f>
        <v/>
      </c>
      <c r="O507" s="130">
        <v>-1.0</v>
      </c>
      <c r="P507" s="130"/>
      <c r="Q507" s="136">
        <f>ifna(VLookup(V507, Dex!F:K, 3, 0),"")</f>
        <v>231</v>
      </c>
      <c r="R507" s="136">
        <f>ifna(VLookup(V507, Dex!F:K, 4, 0),"")</f>
        <v>423</v>
      </c>
      <c r="S507" s="136">
        <f>ifna(VLookup(V507, Dex!F:K, 5, 0),"")</f>
        <v>83</v>
      </c>
      <c r="T507" s="136" t="str">
        <f>ifna(VLookup(V507, Dex!F:K, 6, 0),"")</f>
        <v>P328</v>
      </c>
      <c r="U507" s="137" t="str">
        <f>ifna(VLookup(V507, Dex!F:L, 7, 0),"")</f>
        <v/>
      </c>
      <c r="V507" s="131" t="str">
        <f t="shared" si="1"/>
        <v>gastrodon-1</v>
      </c>
    </row>
    <row r="508" ht="31.5" customHeight="1">
      <c r="A508" s="85">
        <v>507.0</v>
      </c>
      <c r="B508" s="85">
        <v>1.0</v>
      </c>
      <c r="C508" s="85">
        <v>19.0</v>
      </c>
      <c r="D508" s="85">
        <v>14.0</v>
      </c>
      <c r="E508" s="85">
        <v>3.0</v>
      </c>
      <c r="F508" s="85">
        <v>2.0</v>
      </c>
      <c r="G508" s="53" t="str">
        <f>ifna(VLookup(V508,Shiny!B:C, 2, 0),"")</f>
        <v/>
      </c>
      <c r="H508" s="138" t="s">
        <v>546</v>
      </c>
      <c r="I508" s="139">
        <v>424.0</v>
      </c>
      <c r="J508" s="140">
        <f>IFNA(VLOOKUP(V508,'Imported Index'!C:D,2,0),1)</f>
        <v>1</v>
      </c>
      <c r="K508" s="83"/>
      <c r="L508" s="83"/>
      <c r="M508" s="59" t="str">
        <f>ifna(IMAGE("https://pokejungle.net/sprites/typeico/"&amp;lower(VLookup(V508,Type!C:E, 2, 0)&amp;".png")),"")</f>
        <v/>
      </c>
      <c r="N508" s="59" t="str">
        <f>ifna(IMAGE("https://pokejungle.net/sprites/typeico/"&amp;lower(VLookup(V508,Type!C:E, 3, 0)&amp;".png")),"")</f>
        <v/>
      </c>
      <c r="O508" s="53"/>
      <c r="P508" s="53"/>
      <c r="Q508" s="59" t="str">
        <f>ifna(VLookup(V508, Dex!F:K, 3, 0),"")</f>
        <v/>
      </c>
      <c r="R508" s="59">
        <f>ifna(VLookup(V508, Dex!F:K, 4, 0),"")</f>
        <v>424</v>
      </c>
      <c r="S508" s="59">
        <f>ifna(VLookup(V508, Dex!F:K, 5, 0),"")</f>
        <v>79</v>
      </c>
      <c r="T508" s="59" t="str">
        <f>ifna(VLookup(V508, Dex!F:K, 6, 0),"")</f>
        <v>K048</v>
      </c>
      <c r="U508" s="63" t="str">
        <f>ifna(VLookup(V508, Dex!F:L, 7, 0),"")</f>
        <v/>
      </c>
      <c r="V508" s="53" t="str">
        <f t="shared" si="1"/>
        <v>ambipom</v>
      </c>
    </row>
    <row r="509" ht="31.5" customHeight="1">
      <c r="A509" s="130">
        <v>508.0</v>
      </c>
      <c r="B509" s="130">
        <v>1.0</v>
      </c>
      <c r="C509" s="130">
        <v>19.0</v>
      </c>
      <c r="D509" s="130">
        <v>15.0</v>
      </c>
      <c r="E509" s="130">
        <v>3.0</v>
      </c>
      <c r="F509" s="130">
        <v>3.0</v>
      </c>
      <c r="G509" s="131" t="str">
        <f>ifna(VLookup(V509,Shiny!B:C, 2, 0),"")</f>
        <v/>
      </c>
      <c r="H509" s="141" t="s">
        <v>547</v>
      </c>
      <c r="I509" s="142">
        <v>425.0</v>
      </c>
      <c r="J509" s="135">
        <f>IFNA(VLOOKUP(V509,'Imported Index'!C:D,2,0),1)</f>
        <v>1</v>
      </c>
      <c r="K509" s="135"/>
      <c r="L509" s="132"/>
      <c r="M509" s="136" t="str">
        <f>ifna(IMAGE("https://pokejungle.net/sprites/typeico/"&amp;lower(VLookup(V509,Type!C:E, 2, 0)&amp;".png")),"")</f>
        <v/>
      </c>
      <c r="N509" s="136" t="str">
        <f>ifna(IMAGE("https://pokejungle.net/sprites/typeico/"&amp;lower(VLookup(V509,Type!C:E, 3, 0)&amp;".png")),"")</f>
        <v/>
      </c>
      <c r="O509" s="131"/>
      <c r="P509" s="131"/>
      <c r="Q509" s="136">
        <f>ifna(VLookup(V509, Dex!F:K, 3, 0),"")</f>
        <v>124</v>
      </c>
      <c r="R509" s="136">
        <f>ifna(VLookup(V509, Dex!F:K, 4, 0),"")</f>
        <v>425</v>
      </c>
      <c r="S509" s="136">
        <f>ifna(VLookup(V509, Dex!F:K, 5, 0),"")</f>
        <v>37</v>
      </c>
      <c r="T509" s="136" t="str">
        <f>ifna(VLookup(V509, Dex!F:K, 6, 0),"")</f>
        <v>P143</v>
      </c>
      <c r="U509" s="137" t="str">
        <f>ifna(VLookup(V509, Dex!F:L, 7, 0),"")</f>
        <v/>
      </c>
      <c r="V509" s="131" t="str">
        <f t="shared" si="1"/>
        <v>drifloon</v>
      </c>
    </row>
    <row r="510" ht="31.5" customHeight="1">
      <c r="A510" s="85">
        <v>509.0</v>
      </c>
      <c r="B510" s="85">
        <v>1.0</v>
      </c>
      <c r="C510" s="85">
        <v>19.0</v>
      </c>
      <c r="D510" s="85">
        <v>16.0</v>
      </c>
      <c r="E510" s="85">
        <v>3.0</v>
      </c>
      <c r="F510" s="85">
        <v>4.0</v>
      </c>
      <c r="G510" s="53" t="str">
        <f>ifna(VLookup(V510,Shiny!B:C, 2, 0),"")</f>
        <v/>
      </c>
      <c r="H510" s="138" t="s">
        <v>548</v>
      </c>
      <c r="I510" s="139">
        <v>426.0</v>
      </c>
      <c r="J510" s="140">
        <f>IFNA(VLOOKUP(V510,'Imported Index'!C:D,2,0),1)</f>
        <v>1</v>
      </c>
      <c r="K510" s="140"/>
      <c r="L510" s="83"/>
      <c r="M510" s="59" t="str">
        <f>ifna(IMAGE("https://pokejungle.net/sprites/typeico/"&amp;lower(VLookup(V510,Type!C:E, 2, 0)&amp;".png")),"")</f>
        <v/>
      </c>
      <c r="N510" s="59" t="str">
        <f>ifna(IMAGE("https://pokejungle.net/sprites/typeico/"&amp;lower(VLookup(V510,Type!C:E, 3, 0)&amp;".png")),"")</f>
        <v/>
      </c>
      <c r="O510" s="53"/>
      <c r="P510" s="53"/>
      <c r="Q510" s="59">
        <f>ifna(VLookup(V510, Dex!F:K, 3, 0),"")</f>
        <v>125</v>
      </c>
      <c r="R510" s="59">
        <f>ifna(VLookup(V510, Dex!F:K, 4, 0),"")</f>
        <v>426</v>
      </c>
      <c r="S510" s="59">
        <f>ifna(VLookup(V510, Dex!F:K, 5, 0),"")</f>
        <v>38</v>
      </c>
      <c r="T510" s="59" t="str">
        <f>ifna(VLookup(V510, Dex!F:K, 6, 0),"")</f>
        <v>P144</v>
      </c>
      <c r="U510" s="63" t="str">
        <f>ifna(VLookup(V510, Dex!F:L, 7, 0),"")</f>
        <v/>
      </c>
      <c r="V510" s="53" t="str">
        <f t="shared" si="1"/>
        <v>drifblim</v>
      </c>
    </row>
    <row r="511" ht="31.5" customHeight="1">
      <c r="A511" s="130">
        <v>510.0</v>
      </c>
      <c r="B511" s="130">
        <v>1.0</v>
      </c>
      <c r="C511" s="130">
        <v>19.0</v>
      </c>
      <c r="D511" s="130">
        <v>17.0</v>
      </c>
      <c r="E511" s="130">
        <v>3.0</v>
      </c>
      <c r="F511" s="130">
        <v>5.0</v>
      </c>
      <c r="G511" s="131" t="str">
        <f>ifna(VLookup(V511,Shiny!B:C, 2, 0),"")</f>
        <v/>
      </c>
      <c r="H511" s="141" t="s">
        <v>549</v>
      </c>
      <c r="I511" s="142">
        <v>427.0</v>
      </c>
      <c r="J511" s="135">
        <f>IFNA(VLOOKUP(V511,'Imported Index'!C:D,2,0),1)</f>
        <v>1</v>
      </c>
      <c r="K511" s="132"/>
      <c r="L511" s="132"/>
      <c r="M511" s="136" t="str">
        <f>ifna(IMAGE("https://pokejungle.net/sprites/typeico/"&amp;lower(VLookup(V511,Type!C:E, 2, 0)&amp;".png")),"")</f>
        <v/>
      </c>
      <c r="N511" s="136" t="str">
        <f>ifna(IMAGE("https://pokejungle.net/sprites/typeico/"&amp;lower(VLookup(V511,Type!C:E, 3, 0)&amp;".png")),"")</f>
        <v/>
      </c>
      <c r="O511" s="131"/>
      <c r="P511" s="131"/>
      <c r="Q511" s="136" t="str">
        <f>ifna(VLookup(V511, Dex!F:K, 3, 0),"")</f>
        <v>A004</v>
      </c>
      <c r="R511" s="136">
        <f>ifna(VLookup(V511, Dex!F:K, 4, 0),"")</f>
        <v>427</v>
      </c>
      <c r="S511" s="136">
        <f>ifna(VLookup(V511, Dex!F:K, 5, 0),"")</f>
        <v>64</v>
      </c>
      <c r="T511" s="136" t="str">
        <f>ifna(VLookup(V511, Dex!F:K, 6, 0),"")</f>
        <v/>
      </c>
      <c r="U511" s="137">
        <f>ifna(VLookup(V511, Dex!F:L, 7, 0),"")</f>
        <v>109</v>
      </c>
      <c r="V511" s="131" t="str">
        <f t="shared" si="1"/>
        <v>buneary</v>
      </c>
    </row>
    <row r="512" ht="31.5" customHeight="1">
      <c r="A512" s="85">
        <v>511.0</v>
      </c>
      <c r="B512" s="85">
        <v>1.0</v>
      </c>
      <c r="C512" s="85">
        <v>19.0</v>
      </c>
      <c r="D512" s="85">
        <v>18.0</v>
      </c>
      <c r="E512" s="85">
        <v>3.0</v>
      </c>
      <c r="F512" s="85">
        <v>6.0</v>
      </c>
      <c r="G512" s="53" t="str">
        <f>ifna(VLookup(V512,Shiny!B:C, 2, 0),"")</f>
        <v/>
      </c>
      <c r="H512" s="138" t="s">
        <v>550</v>
      </c>
      <c r="I512" s="139">
        <v>428.0</v>
      </c>
      <c r="J512" s="140">
        <f>IFNA(VLOOKUP(V512,'Imported Index'!C:D,2,0),1)</f>
        <v>1</v>
      </c>
      <c r="K512" s="83"/>
      <c r="L512" s="83"/>
      <c r="M512" s="59" t="str">
        <f>ifna(IMAGE("https://pokejungle.net/sprites/typeico/"&amp;lower(VLookup(V512,Type!C:E, 2, 0)&amp;".png")),"")</f>
        <v/>
      </c>
      <c r="N512" s="59" t="str">
        <f>ifna(IMAGE("https://pokejungle.net/sprites/typeico/"&amp;lower(VLookup(V512,Type!C:E, 3, 0)&amp;".png")),"")</f>
        <v/>
      </c>
      <c r="O512" s="53"/>
      <c r="P512" s="53"/>
      <c r="Q512" s="59" t="str">
        <f>ifna(VLookup(V512, Dex!F:K, 3, 0),"")</f>
        <v>A005</v>
      </c>
      <c r="R512" s="59">
        <f>ifna(VLookup(V512, Dex!F:K, 4, 0),"")</f>
        <v>428</v>
      </c>
      <c r="S512" s="59">
        <f>ifna(VLookup(V512, Dex!F:K, 5, 0),"")</f>
        <v>65</v>
      </c>
      <c r="T512" s="59" t="str">
        <f>ifna(VLookup(V512, Dex!F:K, 6, 0),"")</f>
        <v/>
      </c>
      <c r="U512" s="63">
        <f>ifna(VLookup(V512, Dex!F:L, 7, 0),"")</f>
        <v>110</v>
      </c>
      <c r="V512" s="53" t="str">
        <f t="shared" si="1"/>
        <v>lopunny</v>
      </c>
    </row>
    <row r="513" ht="31.5" customHeight="1">
      <c r="A513" s="130">
        <v>512.0</v>
      </c>
      <c r="B513" s="130">
        <v>1.0</v>
      </c>
      <c r="C513" s="130">
        <v>19.0</v>
      </c>
      <c r="D513" s="130">
        <v>19.0</v>
      </c>
      <c r="E513" s="130">
        <v>4.0</v>
      </c>
      <c r="F513" s="130">
        <v>1.0</v>
      </c>
      <c r="G513" s="131" t="str">
        <f>ifna(VLookup(V513,Shiny!B:C, 2, 0),"")</f>
        <v/>
      </c>
      <c r="H513" s="141" t="s">
        <v>551</v>
      </c>
      <c r="I513" s="142">
        <v>429.0</v>
      </c>
      <c r="J513" s="135">
        <f>IFNA(VLOOKUP(V513,'Imported Index'!C:D,2,0),1)</f>
        <v>1</v>
      </c>
      <c r="K513" s="135"/>
      <c r="L513" s="132"/>
      <c r="M513" s="136" t="str">
        <f>ifna(IMAGE("https://pokejungle.net/sprites/typeico/"&amp;lower(VLookup(V513,Type!C:E, 2, 0)&amp;".png")),"")</f>
        <v/>
      </c>
      <c r="N513" s="136" t="str">
        <f>ifna(IMAGE("https://pokejungle.net/sprites/typeico/"&amp;lower(VLookup(V513,Type!C:E, 3, 0)&amp;".png")),"")</f>
        <v/>
      </c>
      <c r="O513" s="131"/>
      <c r="P513" s="131"/>
      <c r="Q513" s="136" t="str">
        <f>ifna(VLookup(V513, Dex!F:K, 3, 0),"")</f>
        <v/>
      </c>
      <c r="R513" s="136">
        <f>ifna(VLookup(V513, Dex!F:K, 4, 0),"")</f>
        <v>429</v>
      </c>
      <c r="S513" s="136">
        <f>ifna(VLookup(V513, Dex!F:K, 5, 0),"")</f>
        <v>198</v>
      </c>
      <c r="T513" s="136" t="str">
        <f>ifna(VLookup(V513, Dex!F:K, 6, 0),"")</f>
        <v>P115</v>
      </c>
      <c r="U513" s="137" t="str">
        <f>ifna(VLookup(V513, Dex!F:L, 7, 0),"")</f>
        <v/>
      </c>
      <c r="V513" s="131" t="str">
        <f t="shared" si="1"/>
        <v>mismagius</v>
      </c>
    </row>
    <row r="514" ht="31.5" customHeight="1">
      <c r="A514" s="85">
        <v>513.0</v>
      </c>
      <c r="B514" s="85">
        <v>1.0</v>
      </c>
      <c r="C514" s="85">
        <v>19.0</v>
      </c>
      <c r="D514" s="85">
        <v>20.0</v>
      </c>
      <c r="E514" s="85">
        <v>4.0</v>
      </c>
      <c r="F514" s="85">
        <v>2.0</v>
      </c>
      <c r="G514" s="53" t="str">
        <f>ifna(VLookup(V514,Shiny!B:C, 2, 0),"")</f>
        <v/>
      </c>
      <c r="H514" s="138" t="s">
        <v>552</v>
      </c>
      <c r="I514" s="139">
        <v>430.0</v>
      </c>
      <c r="J514" s="140">
        <f>IFNA(VLOOKUP(V514,'Imported Index'!C:D,2,0),1)</f>
        <v>1</v>
      </c>
      <c r="K514" s="140"/>
      <c r="L514" s="83"/>
      <c r="M514" s="59" t="str">
        <f>ifna(IMAGE("https://pokejungle.net/sprites/typeico/"&amp;lower(VLookup(V514,Type!C:E, 2, 0)&amp;".png")),"")</f>
        <v/>
      </c>
      <c r="N514" s="59" t="str">
        <f>ifna(IMAGE("https://pokejungle.net/sprites/typeico/"&amp;lower(VLookup(V514,Type!C:E, 3, 0)&amp;".png")),"")</f>
        <v/>
      </c>
      <c r="O514" s="53"/>
      <c r="P514" s="53"/>
      <c r="Q514" s="59" t="str">
        <f>ifna(VLookup(V514, Dex!F:K, 3, 0),"")</f>
        <v/>
      </c>
      <c r="R514" s="59">
        <f>ifna(VLookup(V514, Dex!F:K, 4, 0),"")</f>
        <v>430</v>
      </c>
      <c r="S514" s="59">
        <f>ifna(VLookup(V514, Dex!F:K, 5, 0),"")</f>
        <v>141</v>
      </c>
      <c r="T514" s="59" t="str">
        <f>ifna(VLookup(V514, Dex!F:K, 6, 0),"")</f>
        <v>P233</v>
      </c>
      <c r="U514" s="63" t="str">
        <f>ifna(VLookup(V514, Dex!F:L, 7, 0),"")</f>
        <v/>
      </c>
      <c r="V514" s="53" t="str">
        <f t="shared" si="1"/>
        <v>honchkrow</v>
      </c>
    </row>
    <row r="515" ht="31.5" customHeight="1">
      <c r="A515" s="130">
        <v>514.0</v>
      </c>
      <c r="B515" s="130">
        <v>1.0</v>
      </c>
      <c r="C515" s="130">
        <v>19.0</v>
      </c>
      <c r="D515" s="130">
        <v>21.0</v>
      </c>
      <c r="E515" s="130">
        <v>4.0</v>
      </c>
      <c r="F515" s="130">
        <v>3.0</v>
      </c>
      <c r="G515" s="131" t="str">
        <f>ifna(VLookup(V515,Shiny!B:C, 2, 0),"")</f>
        <v/>
      </c>
      <c r="H515" s="141" t="s">
        <v>553</v>
      </c>
      <c r="I515" s="142">
        <v>431.0</v>
      </c>
      <c r="J515" s="135">
        <f>IFNA(VLOOKUP(V515,'Imported Index'!C:D,2,0),1)</f>
        <v>1</v>
      </c>
      <c r="K515" s="132"/>
      <c r="L515" s="132"/>
      <c r="M515" s="136" t="str">
        <f>ifna(IMAGE("https://pokejungle.net/sprites/typeico/"&amp;lower(VLookup(V515,Type!C:E, 2, 0)&amp;".png")),"")</f>
        <v/>
      </c>
      <c r="N515" s="136" t="str">
        <f>ifna(IMAGE("https://pokejungle.net/sprites/typeico/"&amp;lower(VLookup(V515,Type!C:E, 3, 0)&amp;".png")),"")</f>
        <v/>
      </c>
      <c r="O515" s="131"/>
      <c r="P515" s="131"/>
      <c r="Q515" s="136" t="str">
        <f>ifna(VLookup(V515, Dex!F:K, 3, 0),"")</f>
        <v/>
      </c>
      <c r="R515" s="136">
        <f>ifna(VLookup(V515, Dex!F:K, 4, 0),"")</f>
        <v>431</v>
      </c>
      <c r="S515" s="136">
        <f>ifna(VLookup(V515, Dex!F:K, 5, 0),"")</f>
        <v>152</v>
      </c>
      <c r="T515" s="136" t="str">
        <f>ifna(VLookup(V515, Dex!F:K, 6, 0),"")</f>
        <v/>
      </c>
      <c r="U515" s="137" t="str">
        <f>ifna(VLookup(V515, Dex!F:L, 7, 0),"")</f>
        <v/>
      </c>
      <c r="V515" s="131" t="str">
        <f t="shared" si="1"/>
        <v>glameow</v>
      </c>
    </row>
    <row r="516" ht="31.5" customHeight="1">
      <c r="A516" s="85">
        <v>515.0</v>
      </c>
      <c r="B516" s="85">
        <v>1.0</v>
      </c>
      <c r="C516" s="85">
        <v>19.0</v>
      </c>
      <c r="D516" s="85">
        <v>22.0</v>
      </c>
      <c r="E516" s="85">
        <v>4.0</v>
      </c>
      <c r="F516" s="85">
        <v>4.0</v>
      </c>
      <c r="G516" s="53" t="str">
        <f>ifna(VLookup(V516,Shiny!B:C, 2, 0),"")</f>
        <v/>
      </c>
      <c r="H516" s="138" t="s">
        <v>554</v>
      </c>
      <c r="I516" s="139">
        <v>432.0</v>
      </c>
      <c r="J516" s="140">
        <f>IFNA(VLOOKUP(V516,'Imported Index'!C:D,2,0),1)</f>
        <v>1</v>
      </c>
      <c r="K516" s="83"/>
      <c r="L516" s="83"/>
      <c r="M516" s="59" t="str">
        <f>ifna(IMAGE("https://pokejungle.net/sprites/typeico/"&amp;lower(VLookup(V516,Type!C:E, 2, 0)&amp;".png")),"")</f>
        <v/>
      </c>
      <c r="N516" s="59" t="str">
        <f>ifna(IMAGE("https://pokejungle.net/sprites/typeico/"&amp;lower(VLookup(V516,Type!C:E, 3, 0)&amp;".png")),"")</f>
        <v/>
      </c>
      <c r="O516" s="53"/>
      <c r="P516" s="53"/>
      <c r="Q516" s="59" t="str">
        <f>ifna(VLookup(V516, Dex!F:K, 3, 0),"")</f>
        <v/>
      </c>
      <c r="R516" s="59">
        <f>ifna(VLookup(V516, Dex!F:K, 4, 0),"")</f>
        <v>432</v>
      </c>
      <c r="S516" s="59">
        <f>ifna(VLookup(V516, Dex!F:K, 5, 0),"")</f>
        <v>153</v>
      </c>
      <c r="T516" s="59" t="str">
        <f>ifna(VLookup(V516, Dex!F:K, 6, 0),"")</f>
        <v/>
      </c>
      <c r="U516" s="63" t="str">
        <f>ifna(VLookup(V516, Dex!F:L, 7, 0),"")</f>
        <v/>
      </c>
      <c r="V516" s="53" t="str">
        <f t="shared" si="1"/>
        <v>purugly</v>
      </c>
    </row>
    <row r="517" ht="31.5" customHeight="1">
      <c r="A517" s="130">
        <v>516.0</v>
      </c>
      <c r="B517" s="130">
        <v>1.0</v>
      </c>
      <c r="C517" s="130">
        <v>19.0</v>
      </c>
      <c r="D517" s="130">
        <v>23.0</v>
      </c>
      <c r="E517" s="130">
        <v>4.0</v>
      </c>
      <c r="F517" s="130">
        <v>5.0</v>
      </c>
      <c r="G517" s="131" t="str">
        <f>ifna(VLookup(V517,Shiny!B:C, 2, 0),"")</f>
        <v/>
      </c>
      <c r="H517" s="141" t="s">
        <v>555</v>
      </c>
      <c r="I517" s="142">
        <v>433.0</v>
      </c>
      <c r="J517" s="135">
        <f>IFNA(VLOOKUP(V517,'Imported Index'!C:D,2,0),1)</f>
        <v>1</v>
      </c>
      <c r="K517" s="132"/>
      <c r="L517" s="132"/>
      <c r="M517" s="136" t="str">
        <f>ifna(IMAGE("https://pokejungle.net/sprites/typeico/"&amp;lower(VLookup(V517,Type!C:E, 2, 0)&amp;".png")),"")</f>
        <v/>
      </c>
      <c r="N517" s="136" t="str">
        <f>ifna(IMAGE("https://pokejungle.net/sprites/typeico/"&amp;lower(VLookup(V517,Type!C:E, 3, 0)&amp;".png")),"")</f>
        <v/>
      </c>
      <c r="O517" s="131"/>
      <c r="P517" s="131"/>
      <c r="Q517" s="136" t="str">
        <f>ifna(VLookup(V517, Dex!F:K, 3, 0),"")</f>
        <v/>
      </c>
      <c r="R517" s="136">
        <f>ifna(VLookup(V517, Dex!F:K, 4, 0),"")</f>
        <v>433</v>
      </c>
      <c r="S517" s="136">
        <f>ifna(VLookup(V517, Dex!F:K, 5, 0),"")</f>
        <v>195</v>
      </c>
      <c r="T517" s="136" t="str">
        <f>ifna(VLookup(V517, Dex!F:K, 6, 0),"")</f>
        <v>K142</v>
      </c>
      <c r="U517" s="137" t="str">
        <f>ifna(VLookup(V517, Dex!F:L, 7, 0),"")</f>
        <v>H050</v>
      </c>
      <c r="V517" s="131" t="str">
        <f t="shared" si="1"/>
        <v>chingling</v>
      </c>
    </row>
    <row r="518" ht="31.5" customHeight="1">
      <c r="A518" s="85">
        <v>517.0</v>
      </c>
      <c r="B518" s="85">
        <v>1.0</v>
      </c>
      <c r="C518" s="85">
        <v>19.0</v>
      </c>
      <c r="D518" s="85">
        <v>24.0</v>
      </c>
      <c r="E518" s="85">
        <v>4.0</v>
      </c>
      <c r="F518" s="85">
        <v>6.0</v>
      </c>
      <c r="G518" s="53" t="str">
        <f>ifna(VLookup(V518,Shiny!B:C, 2, 0),"")</f>
        <v/>
      </c>
      <c r="H518" s="138" t="s">
        <v>556</v>
      </c>
      <c r="I518" s="139">
        <v>434.0</v>
      </c>
      <c r="J518" s="140">
        <f>IFNA(VLOOKUP(V518,'Imported Index'!C:D,2,0),1)</f>
        <v>1</v>
      </c>
      <c r="K518" s="140"/>
      <c r="L518" s="83"/>
      <c r="M518" s="59" t="str">
        <f>ifna(IMAGE("https://pokejungle.net/sprites/typeico/"&amp;lower(VLookup(V518,Type!C:E, 2, 0)&amp;".png")),"")</f>
        <v/>
      </c>
      <c r="N518" s="59" t="str">
        <f>ifna(IMAGE("https://pokejungle.net/sprites/typeico/"&amp;lower(VLookup(V518,Type!C:E, 3, 0)&amp;".png")),"")</f>
        <v/>
      </c>
      <c r="O518" s="53"/>
      <c r="P518" s="53"/>
      <c r="Q518" s="59">
        <f>ifna(VLookup(V518, Dex!F:K, 3, 0),"")</f>
        <v>130</v>
      </c>
      <c r="R518" s="59">
        <f>ifna(VLookup(V518, Dex!F:K, 4, 0),"")</f>
        <v>434</v>
      </c>
      <c r="S518" s="59">
        <f>ifna(VLookup(V518, Dex!F:K, 5, 0),"")</f>
        <v>110</v>
      </c>
      <c r="T518" s="59" t="str">
        <f>ifna(VLookup(V518, Dex!F:K, 6, 0),"")</f>
        <v>P226</v>
      </c>
      <c r="U518" s="63" t="str">
        <f>ifna(VLookup(V518, Dex!F:L, 7, 0),"")</f>
        <v/>
      </c>
      <c r="V518" s="53" t="str">
        <f t="shared" si="1"/>
        <v>stunky</v>
      </c>
    </row>
    <row r="519" ht="31.5" customHeight="1">
      <c r="A519" s="130">
        <v>518.0</v>
      </c>
      <c r="B519" s="130">
        <v>1.0</v>
      </c>
      <c r="C519" s="130">
        <v>19.0</v>
      </c>
      <c r="D519" s="130">
        <v>25.0</v>
      </c>
      <c r="E519" s="130">
        <v>5.0</v>
      </c>
      <c r="F519" s="130">
        <v>1.0</v>
      </c>
      <c r="G519" s="131" t="str">
        <f>ifna(VLookup(V519,Shiny!B:C, 2, 0),"")</f>
        <v/>
      </c>
      <c r="H519" s="141" t="s">
        <v>557</v>
      </c>
      <c r="I519" s="142">
        <v>435.0</v>
      </c>
      <c r="J519" s="135">
        <f>IFNA(VLOOKUP(V519,'Imported Index'!C:D,2,0),1)</f>
        <v>1</v>
      </c>
      <c r="K519" s="135"/>
      <c r="L519" s="132"/>
      <c r="M519" s="136" t="str">
        <f>ifna(IMAGE("https://pokejungle.net/sprites/typeico/"&amp;lower(VLookup(V519,Type!C:E, 2, 0)&amp;".png")),"")</f>
        <v/>
      </c>
      <c r="N519" s="136" t="str">
        <f>ifna(IMAGE("https://pokejungle.net/sprites/typeico/"&amp;lower(VLookup(V519,Type!C:E, 3, 0)&amp;".png")),"")</f>
        <v/>
      </c>
      <c r="O519" s="131"/>
      <c r="P519" s="131"/>
      <c r="Q519" s="136">
        <f>ifna(VLookup(V519, Dex!F:K, 3, 0),"")</f>
        <v>131</v>
      </c>
      <c r="R519" s="136">
        <f>ifna(VLookup(V519, Dex!F:K, 4, 0),"")</f>
        <v>435</v>
      </c>
      <c r="S519" s="136">
        <f>ifna(VLookup(V519, Dex!F:K, 5, 0),"")</f>
        <v>111</v>
      </c>
      <c r="T519" s="136" t="str">
        <f>ifna(VLookup(V519, Dex!F:K, 6, 0),"")</f>
        <v>P227</v>
      </c>
      <c r="U519" s="137" t="str">
        <f>ifna(VLookup(V519, Dex!F:L, 7, 0),"")</f>
        <v/>
      </c>
      <c r="V519" s="131" t="str">
        <f t="shared" si="1"/>
        <v>skuntank</v>
      </c>
    </row>
    <row r="520" ht="31.5" customHeight="1">
      <c r="A520" s="85">
        <v>519.0</v>
      </c>
      <c r="B520" s="85">
        <v>1.0</v>
      </c>
      <c r="C520" s="85">
        <v>19.0</v>
      </c>
      <c r="D520" s="85">
        <v>26.0</v>
      </c>
      <c r="E520" s="85">
        <v>5.0</v>
      </c>
      <c r="F520" s="85">
        <v>2.0</v>
      </c>
      <c r="G520" s="53" t="str">
        <f>ifna(VLookup(V520,Shiny!B:C, 2, 0),"")</f>
        <v/>
      </c>
      <c r="H520" s="138" t="s">
        <v>558</v>
      </c>
      <c r="I520" s="139">
        <v>436.0</v>
      </c>
      <c r="J520" s="140">
        <f>IFNA(VLOOKUP(V520,'Imported Index'!C:D,2,0),1)</f>
        <v>1</v>
      </c>
      <c r="K520" s="140"/>
      <c r="L520" s="83"/>
      <c r="M520" s="59" t="str">
        <f>ifna(IMAGE("https://pokejungle.net/sprites/typeico/"&amp;lower(VLookup(V520,Type!C:E, 2, 0)&amp;".png")),"")</f>
        <v/>
      </c>
      <c r="N520" s="59" t="str">
        <f>ifna(IMAGE("https://pokejungle.net/sprites/typeico/"&amp;lower(VLookup(V520,Type!C:E, 3, 0)&amp;".png")),"")</f>
        <v/>
      </c>
      <c r="O520" s="53"/>
      <c r="P520" s="53"/>
      <c r="Q520" s="59">
        <f>ifna(VLookup(V520, Dex!F:K, 3, 0),"")</f>
        <v>118</v>
      </c>
      <c r="R520" s="59">
        <f>ifna(VLookup(V520, Dex!F:K, 4, 0),"")</f>
        <v>436</v>
      </c>
      <c r="S520" s="59">
        <f>ifna(VLookup(V520, Dex!F:K, 5, 0),"")</f>
        <v>180</v>
      </c>
      <c r="T520" s="59" t="str">
        <f>ifna(VLookup(V520, Dex!F:K, 6, 0),"")</f>
        <v>P153</v>
      </c>
      <c r="U520" s="63" t="str">
        <f>ifna(VLookup(V520, Dex!F:L, 7, 0),"")</f>
        <v/>
      </c>
      <c r="V520" s="53" t="str">
        <f t="shared" si="1"/>
        <v>bronzor</v>
      </c>
    </row>
    <row r="521" ht="31.5" customHeight="1">
      <c r="A521" s="130">
        <v>520.0</v>
      </c>
      <c r="B521" s="130">
        <v>1.0</v>
      </c>
      <c r="C521" s="130">
        <v>19.0</v>
      </c>
      <c r="D521" s="130">
        <v>27.0</v>
      </c>
      <c r="E521" s="130">
        <v>5.0</v>
      </c>
      <c r="F521" s="130">
        <v>3.0</v>
      </c>
      <c r="G521" s="131" t="str">
        <f>ifna(VLookup(V521,Shiny!B:C, 2, 0),"")</f>
        <v/>
      </c>
      <c r="H521" s="141" t="s">
        <v>559</v>
      </c>
      <c r="I521" s="142">
        <v>437.0</v>
      </c>
      <c r="J521" s="135">
        <f>IFNA(VLOOKUP(V521,'Imported Index'!C:D,2,0),1)</f>
        <v>1</v>
      </c>
      <c r="K521" s="135"/>
      <c r="L521" s="132"/>
      <c r="M521" s="136" t="str">
        <f>ifna(IMAGE("https://pokejungle.net/sprites/typeico/"&amp;lower(VLookup(V521,Type!C:E, 2, 0)&amp;".png")),"")</f>
        <v/>
      </c>
      <c r="N521" s="136" t="str">
        <f>ifna(IMAGE("https://pokejungle.net/sprites/typeico/"&amp;lower(VLookup(V521,Type!C:E, 3, 0)&amp;".png")),"")</f>
        <v/>
      </c>
      <c r="O521" s="131"/>
      <c r="P521" s="131"/>
      <c r="Q521" s="136">
        <f>ifna(VLookup(V521, Dex!F:K, 3, 0),"")</f>
        <v>119</v>
      </c>
      <c r="R521" s="136">
        <f>ifna(VLookup(V521, Dex!F:K, 4, 0),"")</f>
        <v>437</v>
      </c>
      <c r="S521" s="136">
        <f>ifna(VLookup(V521, Dex!F:K, 5, 0),"")</f>
        <v>181</v>
      </c>
      <c r="T521" s="136" t="str">
        <f>ifna(VLookup(V521, Dex!F:K, 6, 0),"")</f>
        <v>P154</v>
      </c>
      <c r="U521" s="137" t="str">
        <f>ifna(VLookup(V521, Dex!F:L, 7, 0),"")</f>
        <v/>
      </c>
      <c r="V521" s="131" t="str">
        <f t="shared" si="1"/>
        <v>bronzong</v>
      </c>
    </row>
    <row r="522" ht="31.5" customHeight="1">
      <c r="A522" s="85">
        <v>521.0</v>
      </c>
      <c r="B522" s="85">
        <v>1.0</v>
      </c>
      <c r="C522" s="85">
        <v>19.0</v>
      </c>
      <c r="D522" s="85">
        <v>28.0</v>
      </c>
      <c r="E522" s="85">
        <v>5.0</v>
      </c>
      <c r="F522" s="85">
        <v>4.0</v>
      </c>
      <c r="G522" s="53" t="str">
        <f>ifna(VLookup(V522,Shiny!B:C, 2, 0),"")</f>
        <v/>
      </c>
      <c r="H522" s="138" t="s">
        <v>560</v>
      </c>
      <c r="I522" s="139">
        <v>438.0</v>
      </c>
      <c r="J522" s="140">
        <f>IFNA(VLOOKUP(V522,'Imported Index'!C:D,2,0),1)</f>
        <v>1</v>
      </c>
      <c r="K522" s="140"/>
      <c r="L522" s="83"/>
      <c r="M522" s="59" t="str">
        <f>ifna(IMAGE("https://pokejungle.net/sprites/typeico/"&amp;lower(VLookup(V522,Type!C:E, 2, 0)&amp;".png")),"")</f>
        <v/>
      </c>
      <c r="N522" s="59" t="str">
        <f>ifna(IMAGE("https://pokejungle.net/sprites/typeico/"&amp;lower(VLookup(V522,Type!C:E, 3, 0)&amp;".png")),"")</f>
        <v/>
      </c>
      <c r="O522" s="53"/>
      <c r="P522" s="53"/>
      <c r="Q522" s="59">
        <f>ifna(VLookup(V522, Dex!F:K, 3, 0),"")</f>
        <v>252</v>
      </c>
      <c r="R522" s="59">
        <f>ifna(VLookup(V522, Dex!F:K, 4, 0),"")</f>
        <v>438</v>
      </c>
      <c r="S522" s="59">
        <f>ifna(VLookup(V522, Dex!F:K, 5, 0),"")</f>
        <v>123</v>
      </c>
      <c r="T522" s="59" t="str">
        <f>ifna(VLookup(V522, Dex!F:K, 6, 0),"")</f>
        <v>P087</v>
      </c>
      <c r="U522" s="63" t="str">
        <f>ifna(VLookup(V522, Dex!F:L, 7, 0),"")</f>
        <v/>
      </c>
      <c r="V522" s="53" t="str">
        <f t="shared" si="1"/>
        <v>bonsly</v>
      </c>
    </row>
    <row r="523" ht="31.5" customHeight="1">
      <c r="A523" s="130">
        <v>522.0</v>
      </c>
      <c r="B523" s="130">
        <v>1.0</v>
      </c>
      <c r="C523" s="130">
        <v>19.0</v>
      </c>
      <c r="D523" s="130">
        <v>29.0</v>
      </c>
      <c r="E523" s="130">
        <v>5.0</v>
      </c>
      <c r="F523" s="130">
        <v>5.0</v>
      </c>
      <c r="G523" s="131" t="str">
        <f>ifna(VLookup(V523,Shiny!B:C, 2, 0),"")</f>
        <v/>
      </c>
      <c r="H523" s="141" t="s">
        <v>561</v>
      </c>
      <c r="I523" s="142">
        <v>439.0</v>
      </c>
      <c r="J523" s="135">
        <f>IFNA(VLOOKUP(V523,'Imported Index'!C:D,2,0),1)</f>
        <v>1</v>
      </c>
      <c r="K523" s="132"/>
      <c r="L523" s="132"/>
      <c r="M523" s="136" t="str">
        <f>ifna(IMAGE("https://pokejungle.net/sprites/typeico/"&amp;lower(VLookup(V523,Type!C:E, 2, 0)&amp;".png")),"")</f>
        <v/>
      </c>
      <c r="N523" s="136" t="str">
        <f>ifna(IMAGE("https://pokejungle.net/sprites/typeico/"&amp;lower(VLookup(V523,Type!C:E, 3, 0)&amp;".png")),"")</f>
        <v/>
      </c>
      <c r="O523" s="131"/>
      <c r="P523" s="131"/>
      <c r="Q523" s="136" t="str">
        <f>ifna(VLookup(V523, Dex!F:K, 3, 0),"")</f>
        <v>C010</v>
      </c>
      <c r="R523" s="136">
        <f>ifna(VLookup(V523, Dex!F:K, 4, 0),"")</f>
        <v>439</v>
      </c>
      <c r="S523" s="136">
        <f>ifna(VLookup(V523, Dex!F:K, 5, 0),"")</f>
        <v>76</v>
      </c>
      <c r="T523" s="136" t="str">
        <f>ifna(VLookup(V523, Dex!F:K, 6, 0),"")</f>
        <v/>
      </c>
      <c r="U523" s="137" t="str">
        <f>ifna(VLookup(V523, Dex!F:L, 7, 0),"")</f>
        <v>H108</v>
      </c>
      <c r="V523" s="131" t="str">
        <f t="shared" si="1"/>
        <v>mime jr.</v>
      </c>
    </row>
    <row r="524" ht="31.5" customHeight="1">
      <c r="A524" s="85">
        <v>523.0</v>
      </c>
      <c r="B524" s="85">
        <v>1.0</v>
      </c>
      <c r="C524" s="85">
        <v>19.0</v>
      </c>
      <c r="D524" s="85">
        <v>30.0</v>
      </c>
      <c r="E524" s="85">
        <v>5.0</v>
      </c>
      <c r="F524" s="85">
        <v>6.0</v>
      </c>
      <c r="G524" s="53" t="str">
        <f>ifna(VLookup(V524,Shiny!B:C, 2, 0),"")</f>
        <v/>
      </c>
      <c r="H524" s="138" t="s">
        <v>562</v>
      </c>
      <c r="I524" s="139">
        <v>440.0</v>
      </c>
      <c r="J524" s="140">
        <f>IFNA(VLOOKUP(V524,'Imported Index'!C:D,2,0),1)</f>
        <v>1</v>
      </c>
      <c r="K524" s="140"/>
      <c r="L524" s="83"/>
      <c r="M524" s="59" t="str">
        <f>ifna(IMAGE("https://pokejungle.net/sprites/typeico/"&amp;lower(VLookup(V524,Type!C:E, 2, 0)&amp;".png")),"")</f>
        <v/>
      </c>
      <c r="N524" s="59" t="str">
        <f>ifna(IMAGE("https://pokejungle.net/sprites/typeico/"&amp;lower(VLookup(V524,Type!C:E, 3, 0)&amp;".png")),"")</f>
        <v/>
      </c>
      <c r="O524" s="53"/>
      <c r="P524" s="53"/>
      <c r="Q524" s="59" t="str">
        <f>ifna(VLookup(V524, Dex!F:K, 3, 0),"")</f>
        <v>A006</v>
      </c>
      <c r="R524" s="59">
        <f>ifna(VLookup(V524, Dex!F:K, 4, 0),"")</f>
        <v>440</v>
      </c>
      <c r="S524" s="59">
        <f>ifna(VLookup(V524, Dex!F:K, 5, 0),"")</f>
        <v>86</v>
      </c>
      <c r="T524" s="59" t="str">
        <f>ifna(VLookup(V524, Dex!F:K, 6, 0),"")</f>
        <v>P043</v>
      </c>
      <c r="U524" s="63" t="str">
        <f>ifna(VLookup(V524, Dex!F:L, 7, 0),"")</f>
        <v/>
      </c>
      <c r="V524" s="53" t="str">
        <f t="shared" si="1"/>
        <v>happiny</v>
      </c>
    </row>
    <row r="525" ht="31.5" customHeight="1">
      <c r="A525" s="130">
        <v>524.0</v>
      </c>
      <c r="B525" s="130">
        <v>1.0</v>
      </c>
      <c r="C525" s="130">
        <v>20.0</v>
      </c>
      <c r="D525" s="130">
        <v>1.0</v>
      </c>
      <c r="E525" s="130">
        <v>1.0</v>
      </c>
      <c r="F525" s="130">
        <v>1.0</v>
      </c>
      <c r="G525" s="131" t="str">
        <f>ifna(VLookup(V525,Shiny!B:C, 2, 0),"")</f>
        <v/>
      </c>
      <c r="H525" s="141" t="s">
        <v>563</v>
      </c>
      <c r="I525" s="142">
        <v>441.0</v>
      </c>
      <c r="J525" s="135">
        <f>IFNA(VLOOKUP(V525,'Imported Index'!C:D,2,0),1)</f>
        <v>1</v>
      </c>
      <c r="K525" s="132"/>
      <c r="L525" s="132"/>
      <c r="M525" s="136" t="str">
        <f>ifna(IMAGE("https://pokejungle.net/sprites/typeico/"&amp;lower(VLookup(V525,Type!C:E, 2, 0)&amp;".png")),"")</f>
        <v/>
      </c>
      <c r="N525" s="136" t="str">
        <f>ifna(IMAGE("https://pokejungle.net/sprites/typeico/"&amp;lower(VLookup(V525,Type!C:E, 3, 0)&amp;".png")),"")</f>
        <v/>
      </c>
      <c r="O525" s="131"/>
      <c r="P525" s="131"/>
      <c r="Q525" s="136" t="str">
        <f>ifna(VLookup(V525, Dex!F:K, 3, 0),"")</f>
        <v/>
      </c>
      <c r="R525" s="136">
        <f>ifna(VLookup(V525, Dex!F:K, 4, 0),"")</f>
        <v>441</v>
      </c>
      <c r="S525" s="136">
        <f>ifna(VLookup(V525, Dex!F:K, 5, 0),"")</f>
        <v>157</v>
      </c>
      <c r="T525" s="136" t="str">
        <f>ifna(VLookup(V525, Dex!F:K, 6, 0),"")</f>
        <v/>
      </c>
      <c r="U525" s="137" t="str">
        <f>ifna(VLookup(V525, Dex!F:L, 7, 0),"")</f>
        <v/>
      </c>
      <c r="V525" s="131" t="str">
        <f t="shared" si="1"/>
        <v>chatot</v>
      </c>
    </row>
    <row r="526" ht="31.5" customHeight="1">
      <c r="A526" s="85">
        <v>525.0</v>
      </c>
      <c r="B526" s="85">
        <v>1.0</v>
      </c>
      <c r="C526" s="85">
        <v>20.0</v>
      </c>
      <c r="D526" s="85">
        <v>2.0</v>
      </c>
      <c r="E526" s="85">
        <v>1.0</v>
      </c>
      <c r="F526" s="85">
        <v>2.0</v>
      </c>
      <c r="G526" s="53" t="str">
        <f>ifna(VLookup(V526,Shiny!B:C, 2, 0),"")</f>
        <v/>
      </c>
      <c r="H526" s="138" t="s">
        <v>564</v>
      </c>
      <c r="I526" s="139">
        <v>442.0</v>
      </c>
      <c r="J526" s="140">
        <f>IFNA(VLOOKUP(V526,'Imported Index'!C:D,2,0),1)</f>
        <v>1</v>
      </c>
      <c r="K526" s="140"/>
      <c r="L526" s="83"/>
      <c r="M526" s="59" t="str">
        <f>ifna(IMAGE("https://pokejungle.net/sprites/typeico/"&amp;lower(VLookup(V526,Type!C:E, 2, 0)&amp;".png")),"")</f>
        <v/>
      </c>
      <c r="N526" s="59" t="str">
        <f>ifna(IMAGE("https://pokejungle.net/sprites/typeico/"&amp;lower(VLookup(V526,Type!C:E, 3, 0)&amp;".png")),"")</f>
        <v/>
      </c>
      <c r="O526" s="53"/>
      <c r="P526" s="53"/>
      <c r="Q526" s="59" t="str">
        <f>ifna(VLookup(V526, Dex!F:K, 3, 0),"")</f>
        <v>C047</v>
      </c>
      <c r="R526" s="59">
        <f>ifna(VLookup(V526, Dex!F:K, 4, 0),"")</f>
        <v>442</v>
      </c>
      <c r="S526" s="59">
        <f>ifna(VLookup(V526, Dex!F:K, 5, 0),"")</f>
        <v>139</v>
      </c>
      <c r="T526" s="59" t="str">
        <f>ifna(VLookup(V526, Dex!F:K, 6, 0),"")</f>
        <v>P302</v>
      </c>
      <c r="U526" s="63" t="str">
        <f>ifna(VLookup(V526, Dex!F:L, 7, 0),"")</f>
        <v/>
      </c>
      <c r="V526" s="53" t="str">
        <f t="shared" si="1"/>
        <v>spiritomb</v>
      </c>
    </row>
    <row r="527" ht="31.5" customHeight="1">
      <c r="A527" s="130">
        <v>526.0</v>
      </c>
      <c r="B527" s="130">
        <v>1.0</v>
      </c>
      <c r="C527" s="130">
        <v>20.0</v>
      </c>
      <c r="D527" s="130">
        <v>3.0</v>
      </c>
      <c r="E527" s="130">
        <v>1.0</v>
      </c>
      <c r="F527" s="130">
        <v>3.0</v>
      </c>
      <c r="G527" s="131" t="str">
        <f>ifna(VLookup(V527,Shiny!B:C, 2, 0),"")</f>
        <v/>
      </c>
      <c r="H527" s="141" t="s">
        <v>565</v>
      </c>
      <c r="I527" s="142">
        <v>443.0</v>
      </c>
      <c r="J527" s="135">
        <f>IFNA(VLOOKUP(V527,'Imported Index'!C:D,2,0),1)</f>
        <v>1</v>
      </c>
      <c r="K527" s="135"/>
      <c r="L527" s="132"/>
      <c r="M527" s="136" t="str">
        <f>ifna(IMAGE("https://pokejungle.net/sprites/typeico/"&amp;lower(VLookup(V527,Type!C:E, 2, 0)&amp;".png")),"")</f>
        <v/>
      </c>
      <c r="N527" s="136" t="str">
        <f>ifna(IMAGE("https://pokejungle.net/sprites/typeico/"&amp;lower(VLookup(V527,Type!C:E, 3, 0)&amp;".png")),"")</f>
        <v/>
      </c>
      <c r="O527" s="131"/>
      <c r="P527" s="131"/>
      <c r="Q527" s="136" t="str">
        <f>ifna(VLookup(V527, Dex!F:K, 3, 0),"")</f>
        <v>C116</v>
      </c>
      <c r="R527" s="136">
        <f>ifna(VLookup(V527, Dex!F:K, 4, 0),"")</f>
        <v>443</v>
      </c>
      <c r="S527" s="136">
        <f>ifna(VLookup(V527, Dex!F:K, 5, 0),"")</f>
        <v>187</v>
      </c>
      <c r="T527" s="136" t="str">
        <f>ifna(VLookup(V527, Dex!F:K, 6, 0),"")</f>
        <v>P126</v>
      </c>
      <c r="U527" s="137">
        <f>ifna(VLookup(V527, Dex!F:L, 7, 0),"")</f>
        <v>128</v>
      </c>
      <c r="V527" s="131" t="str">
        <f t="shared" si="1"/>
        <v>gible</v>
      </c>
    </row>
    <row r="528" ht="31.5" customHeight="1">
      <c r="A528" s="85">
        <v>527.0</v>
      </c>
      <c r="B528" s="85">
        <v>1.0</v>
      </c>
      <c r="C528" s="85">
        <v>20.0</v>
      </c>
      <c r="D528" s="85">
        <v>4.0</v>
      </c>
      <c r="E528" s="85">
        <v>1.0</v>
      </c>
      <c r="F528" s="85">
        <v>4.0</v>
      </c>
      <c r="G528" s="53" t="str">
        <f>ifna(VLookup(V528,Shiny!B:C, 2, 0),"")</f>
        <v/>
      </c>
      <c r="H528" s="138" t="s">
        <v>566</v>
      </c>
      <c r="I528" s="139">
        <v>444.0</v>
      </c>
      <c r="J528" s="140">
        <f>IFNA(VLOOKUP(V528,'Imported Index'!C:D,2,0),1)</f>
        <v>1</v>
      </c>
      <c r="K528" s="140"/>
      <c r="L528" s="83"/>
      <c r="M528" s="59" t="str">
        <f>ifna(IMAGE("https://pokejungle.net/sprites/typeico/"&amp;lower(VLookup(V528,Type!C:E, 2, 0)&amp;".png")),"")</f>
        <v/>
      </c>
      <c r="N528" s="59" t="str">
        <f>ifna(IMAGE("https://pokejungle.net/sprites/typeico/"&amp;lower(VLookup(V528,Type!C:E, 3, 0)&amp;".png")),"")</f>
        <v/>
      </c>
      <c r="O528" s="53"/>
      <c r="P528" s="53"/>
      <c r="Q528" s="59" t="str">
        <f>ifna(VLookup(V528, Dex!F:K, 3, 0),"")</f>
        <v>C117</v>
      </c>
      <c r="R528" s="59">
        <f>ifna(VLookup(V528, Dex!F:K, 4, 0),"")</f>
        <v>444</v>
      </c>
      <c r="S528" s="59">
        <f>ifna(VLookup(V528, Dex!F:K, 5, 0),"")</f>
        <v>188</v>
      </c>
      <c r="T528" s="59" t="str">
        <f>ifna(VLookup(V528, Dex!F:K, 6, 0),"")</f>
        <v>P127</v>
      </c>
      <c r="U528" s="63">
        <f>ifna(VLookup(V528, Dex!F:L, 7, 0),"")</f>
        <v>129</v>
      </c>
      <c r="V528" s="53" t="str">
        <f t="shared" si="1"/>
        <v>gabite</v>
      </c>
    </row>
    <row r="529" ht="31.5" customHeight="1">
      <c r="A529" s="130">
        <v>528.0</v>
      </c>
      <c r="B529" s="130">
        <v>1.0</v>
      </c>
      <c r="C529" s="130">
        <v>20.0</v>
      </c>
      <c r="D529" s="130">
        <v>5.0</v>
      </c>
      <c r="E529" s="130">
        <v>1.0</v>
      </c>
      <c r="F529" s="130">
        <v>5.0</v>
      </c>
      <c r="G529" s="131" t="str">
        <f>ifna(VLookup(V529,Shiny!B:C, 2, 0),"")</f>
        <v/>
      </c>
      <c r="H529" s="141" t="s">
        <v>567</v>
      </c>
      <c r="I529" s="142">
        <v>445.0</v>
      </c>
      <c r="J529" s="135">
        <f>IFNA(VLOOKUP(V529,'Imported Index'!C:D,2,0),1)</f>
        <v>1</v>
      </c>
      <c r="K529" s="135"/>
      <c r="L529" s="132"/>
      <c r="M529" s="136" t="str">
        <f>ifna(IMAGE("https://pokejungle.net/sprites/typeico/"&amp;lower(VLookup(V529,Type!C:E, 2, 0)&amp;".png")),"")</f>
        <v/>
      </c>
      <c r="N529" s="136" t="str">
        <f>ifna(IMAGE("https://pokejungle.net/sprites/typeico/"&amp;lower(VLookup(V529,Type!C:E, 3, 0)&amp;".png")),"")</f>
        <v/>
      </c>
      <c r="O529" s="131"/>
      <c r="P529" s="131"/>
      <c r="Q529" s="136" t="str">
        <f>ifna(VLookup(V529, Dex!F:K, 3, 0),"")</f>
        <v>C118</v>
      </c>
      <c r="R529" s="136">
        <f>ifna(VLookup(V529, Dex!F:K, 4, 0),"")</f>
        <v>445</v>
      </c>
      <c r="S529" s="136">
        <f>ifna(VLookup(V529, Dex!F:K, 5, 0),"")</f>
        <v>189</v>
      </c>
      <c r="T529" s="136" t="str">
        <f>ifna(VLookup(V529, Dex!F:K, 6, 0),"")</f>
        <v>P128</v>
      </c>
      <c r="U529" s="137">
        <f>ifna(VLookup(V529, Dex!F:L, 7, 0),"")</f>
        <v>130</v>
      </c>
      <c r="V529" s="131" t="str">
        <f t="shared" si="1"/>
        <v>garchomp</v>
      </c>
    </row>
    <row r="530" ht="31.5" customHeight="1">
      <c r="A530" s="85">
        <v>529.0</v>
      </c>
      <c r="B530" s="85">
        <v>1.0</v>
      </c>
      <c r="C530" s="85">
        <v>20.0</v>
      </c>
      <c r="D530" s="85">
        <v>6.0</v>
      </c>
      <c r="E530" s="85">
        <v>1.0</v>
      </c>
      <c r="F530" s="85">
        <v>6.0</v>
      </c>
      <c r="G530" s="53" t="str">
        <f>ifna(VLookup(V530,Shiny!B:C, 2, 0),"")</f>
        <v/>
      </c>
      <c r="H530" s="138" t="s">
        <v>568</v>
      </c>
      <c r="I530" s="139">
        <v>446.0</v>
      </c>
      <c r="J530" s="140">
        <f>IFNA(VLOOKUP(V530,'Imported Index'!C:D,2,0),1)</f>
        <v>1</v>
      </c>
      <c r="K530" s="83"/>
      <c r="L530" s="83"/>
      <c r="M530" s="59" t="str">
        <f>ifna(IMAGE("https://pokejungle.net/sprites/typeico/"&amp;lower(VLookup(V530,Type!C:E, 2, 0)&amp;".png")),"")</f>
        <v/>
      </c>
      <c r="N530" s="59" t="str">
        <f>ifna(IMAGE("https://pokejungle.net/sprites/typeico/"&amp;lower(VLookup(V530,Type!C:E, 3, 0)&amp;".png")),"")</f>
        <v/>
      </c>
      <c r="O530" s="53"/>
      <c r="P530" s="53"/>
      <c r="Q530" s="59">
        <f>ifna(VLookup(V530, Dex!F:K, 3, 0),"")</f>
        <v>260</v>
      </c>
      <c r="R530" s="59">
        <f>ifna(VLookup(V530, Dex!F:K, 4, 0),"")</f>
        <v>446</v>
      </c>
      <c r="S530" s="59">
        <f>ifna(VLookup(V530, Dex!F:K, 5, 0),"")</f>
        <v>51</v>
      </c>
      <c r="T530" s="59" t="str">
        <f>ifna(VLookup(V530, Dex!F:K, 6, 0),"")</f>
        <v>K102</v>
      </c>
      <c r="U530" s="63" t="str">
        <f>ifna(VLookup(V530, Dex!F:L, 7, 0),"")</f>
        <v/>
      </c>
      <c r="V530" s="53" t="str">
        <f t="shared" si="1"/>
        <v>munchlax</v>
      </c>
    </row>
    <row r="531" ht="31.5" customHeight="1">
      <c r="A531" s="130">
        <v>530.0</v>
      </c>
      <c r="B531" s="130">
        <v>1.0</v>
      </c>
      <c r="C531" s="130">
        <v>20.0</v>
      </c>
      <c r="D531" s="130">
        <v>7.0</v>
      </c>
      <c r="E531" s="130">
        <v>2.0</v>
      </c>
      <c r="F531" s="130">
        <v>1.0</v>
      </c>
      <c r="G531" s="131" t="str">
        <f>ifna(VLookup(V531,Shiny!B:C, 2, 0),"")</f>
        <v/>
      </c>
      <c r="H531" s="141" t="s">
        <v>569</v>
      </c>
      <c r="I531" s="142">
        <v>447.0</v>
      </c>
      <c r="J531" s="135">
        <f>IFNA(VLOOKUP(V531,'Imported Index'!C:D,2,0),1)</f>
        <v>1</v>
      </c>
      <c r="K531" s="135"/>
      <c r="L531" s="132"/>
      <c r="M531" s="136" t="str">
        <f>ifna(IMAGE("https://pokejungle.net/sprites/typeico/"&amp;lower(VLookup(V531,Type!C:E, 2, 0)&amp;".png")),"")</f>
        <v/>
      </c>
      <c r="N531" s="136" t="str">
        <f>ifna(IMAGE("https://pokejungle.net/sprites/typeico/"&amp;lower(VLookup(V531,Type!C:E, 3, 0)&amp;".png")),"")</f>
        <v/>
      </c>
      <c r="O531" s="131"/>
      <c r="P531" s="131"/>
      <c r="Q531" s="136">
        <f>ifna(VLookup(V531, Dex!F:K, 3, 0),"")</f>
        <v>298</v>
      </c>
      <c r="R531" s="136">
        <f>ifna(VLookup(V531, Dex!F:K, 4, 0),"")</f>
        <v>447</v>
      </c>
      <c r="S531" s="136">
        <f>ifna(VLookup(V531, Dex!F:K, 5, 0),"")</f>
        <v>223</v>
      </c>
      <c r="T531" s="136" t="str">
        <f>ifna(VLookup(V531, Dex!F:K, 6, 0),"")</f>
        <v>P163</v>
      </c>
      <c r="U531" s="137">
        <f>ifna(VLookup(V531, Dex!F:L, 7, 0),"")</f>
        <v>135</v>
      </c>
      <c r="V531" s="131" t="str">
        <f t="shared" si="1"/>
        <v>riolu</v>
      </c>
    </row>
    <row r="532" ht="31.5" customHeight="1">
      <c r="A532" s="85">
        <v>531.0</v>
      </c>
      <c r="B532" s="85">
        <v>1.0</v>
      </c>
      <c r="C532" s="85">
        <v>20.0</v>
      </c>
      <c r="D532" s="85">
        <v>8.0</v>
      </c>
      <c r="E532" s="85">
        <v>2.0</v>
      </c>
      <c r="F532" s="85">
        <v>2.0</v>
      </c>
      <c r="G532" s="53" t="str">
        <f>ifna(VLookup(V532,Shiny!B:C, 2, 0),"")</f>
        <v/>
      </c>
      <c r="H532" s="138" t="s">
        <v>570</v>
      </c>
      <c r="I532" s="139">
        <v>448.0</v>
      </c>
      <c r="J532" s="140">
        <f>IFNA(VLOOKUP(V532,'Imported Index'!C:D,2,0),1)</f>
        <v>1</v>
      </c>
      <c r="K532" s="140"/>
      <c r="L532" s="83"/>
      <c r="M532" s="59" t="str">
        <f>ifna(IMAGE("https://pokejungle.net/sprites/typeico/"&amp;lower(VLookup(V532,Type!C:E, 2, 0)&amp;".png")),"")</f>
        <v/>
      </c>
      <c r="N532" s="59" t="str">
        <f>ifna(IMAGE("https://pokejungle.net/sprites/typeico/"&amp;lower(VLookup(V532,Type!C:E, 3, 0)&amp;".png")),"")</f>
        <v/>
      </c>
      <c r="O532" s="53"/>
      <c r="P532" s="53"/>
      <c r="Q532" s="59">
        <f>ifna(VLookup(V532, Dex!F:K, 3, 0),"")</f>
        <v>299</v>
      </c>
      <c r="R532" s="59">
        <f>ifna(VLookup(V532, Dex!F:K, 4, 0),"")</f>
        <v>448</v>
      </c>
      <c r="S532" s="59">
        <f>ifna(VLookup(V532, Dex!F:K, 5, 0),"")</f>
        <v>224</v>
      </c>
      <c r="T532" s="59" t="str">
        <f>ifna(VLookup(V532, Dex!F:K, 6, 0),"")</f>
        <v>P164</v>
      </c>
      <c r="U532" s="63">
        <f>ifna(VLookup(V532, Dex!F:L, 7, 0),"")</f>
        <v>136</v>
      </c>
      <c r="V532" s="53" t="str">
        <f t="shared" si="1"/>
        <v>lucario</v>
      </c>
    </row>
    <row r="533" ht="31.5" customHeight="1">
      <c r="A533" s="130">
        <v>532.0</v>
      </c>
      <c r="B533" s="130">
        <v>1.0</v>
      </c>
      <c r="C533" s="130">
        <v>20.0</v>
      </c>
      <c r="D533" s="130">
        <v>9.0</v>
      </c>
      <c r="E533" s="130">
        <v>2.0</v>
      </c>
      <c r="F533" s="130">
        <v>3.0</v>
      </c>
      <c r="G533" s="131" t="str">
        <f>ifna(VLookup(V533,Shiny!B:C, 2, 0),"")</f>
        <v/>
      </c>
      <c r="H533" s="141" t="s">
        <v>571</v>
      </c>
      <c r="I533" s="142">
        <v>449.0</v>
      </c>
      <c r="J533" s="135">
        <f>IFNA(VLOOKUP(V533,'Imported Index'!C:D,2,0),1)</f>
        <v>1</v>
      </c>
      <c r="K533" s="135"/>
      <c r="L533" s="132"/>
      <c r="M533" s="136" t="str">
        <f>ifna(IMAGE("https://pokejungle.net/sprites/typeico/"&amp;lower(VLookup(V533,Type!C:E, 2, 0)&amp;".png")),"")</f>
        <v/>
      </c>
      <c r="N533" s="136" t="str">
        <f>ifna(IMAGE("https://pokejungle.net/sprites/typeico/"&amp;lower(VLookup(V533,Type!C:E, 3, 0)&amp;".png")),"")</f>
        <v/>
      </c>
      <c r="O533" s="131"/>
      <c r="P533" s="131"/>
      <c r="Q533" s="136">
        <f>ifna(VLookup(V533, Dex!F:K, 3, 0),"")</f>
        <v>314</v>
      </c>
      <c r="R533" s="136">
        <f>ifna(VLookup(V533, Dex!F:K, 4, 0),"")</f>
        <v>449</v>
      </c>
      <c r="S533" s="136">
        <f>ifna(VLookup(V533, Dex!F:K, 5, 0),"")</f>
        <v>107</v>
      </c>
      <c r="T533" s="136" t="str">
        <f>ifna(VLookup(V533, Dex!F:K, 6, 0),"")</f>
        <v>P265</v>
      </c>
      <c r="U533" s="137">
        <f>ifna(VLookup(V533, Dex!F:L, 7, 0),"")</f>
        <v>118</v>
      </c>
      <c r="V533" s="131" t="str">
        <f t="shared" si="1"/>
        <v>hippopotas</v>
      </c>
    </row>
    <row r="534" ht="31.5" customHeight="1">
      <c r="A534" s="85">
        <v>533.0</v>
      </c>
      <c r="B534" s="85">
        <v>1.0</v>
      </c>
      <c r="C534" s="85">
        <v>20.0</v>
      </c>
      <c r="D534" s="85">
        <v>10.0</v>
      </c>
      <c r="E534" s="85">
        <v>2.0</v>
      </c>
      <c r="F534" s="85">
        <v>4.0</v>
      </c>
      <c r="G534" s="53" t="str">
        <f>ifna(VLookup(V534,Shiny!B:C, 2, 0),"")</f>
        <v/>
      </c>
      <c r="H534" s="138" t="s">
        <v>572</v>
      </c>
      <c r="I534" s="139">
        <v>450.0</v>
      </c>
      <c r="J534" s="140">
        <f>IFNA(VLOOKUP(V534,'Imported Index'!C:D,2,0),1)</f>
        <v>1</v>
      </c>
      <c r="K534" s="140"/>
      <c r="L534" s="83"/>
      <c r="M534" s="59" t="str">
        <f>ifna(IMAGE("https://pokejungle.net/sprites/typeico/"&amp;lower(VLookup(V534,Type!C:E, 2, 0)&amp;".png")),"")</f>
        <v/>
      </c>
      <c r="N534" s="59" t="str">
        <f>ifna(IMAGE("https://pokejungle.net/sprites/typeico/"&amp;lower(VLookup(V534,Type!C:E, 3, 0)&amp;".png")),"")</f>
        <v/>
      </c>
      <c r="O534" s="53"/>
      <c r="P534" s="53"/>
      <c r="Q534" s="59">
        <f>ifna(VLookup(V534, Dex!F:K, 3, 0),"")</f>
        <v>315</v>
      </c>
      <c r="R534" s="59">
        <f>ifna(VLookup(V534, Dex!F:K, 4, 0),"")</f>
        <v>450</v>
      </c>
      <c r="S534" s="59">
        <f>ifna(VLookup(V534, Dex!F:K, 5, 0),"")</f>
        <v>108</v>
      </c>
      <c r="T534" s="59" t="str">
        <f>ifna(VLookup(V534, Dex!F:K, 6, 0),"")</f>
        <v>P266</v>
      </c>
      <c r="U534" s="63">
        <f>ifna(VLookup(V534, Dex!F:L, 7, 0),"")</f>
        <v>119</v>
      </c>
      <c r="V534" s="53" t="str">
        <f t="shared" si="1"/>
        <v>hippowdon</v>
      </c>
    </row>
    <row r="535" ht="31.5" customHeight="1">
      <c r="A535" s="130">
        <v>534.0</v>
      </c>
      <c r="B535" s="130">
        <v>1.0</v>
      </c>
      <c r="C535" s="130">
        <v>20.0</v>
      </c>
      <c r="D535" s="130">
        <v>11.0</v>
      </c>
      <c r="E535" s="130">
        <v>2.0</v>
      </c>
      <c r="F535" s="130">
        <v>5.0</v>
      </c>
      <c r="G535" s="131" t="str">
        <f>ifna(VLookup(V535,Shiny!B:C, 2, 0),"")</f>
        <v/>
      </c>
      <c r="H535" s="141" t="s">
        <v>573</v>
      </c>
      <c r="I535" s="142">
        <v>451.0</v>
      </c>
      <c r="J535" s="135">
        <f>IFNA(VLOOKUP(V535,'Imported Index'!C:D,2,0),1)</f>
        <v>1</v>
      </c>
      <c r="K535" s="135"/>
      <c r="L535" s="132"/>
      <c r="M535" s="136" t="str">
        <f>ifna(IMAGE("https://pokejungle.net/sprites/typeico/"&amp;lower(VLookup(V535,Type!C:E, 2, 0)&amp;".png")),"")</f>
        <v/>
      </c>
      <c r="N535" s="136" t="str">
        <f>ifna(IMAGE("https://pokejungle.net/sprites/typeico/"&amp;lower(VLookup(V535,Type!C:E, 3, 0)&amp;".png")),"")</f>
        <v/>
      </c>
      <c r="O535" s="131"/>
      <c r="P535" s="131"/>
      <c r="Q535" s="136">
        <f>ifna(VLookup(V535, Dex!F:K, 3, 0),"")</f>
        <v>285</v>
      </c>
      <c r="R535" s="136">
        <f>ifna(VLookup(V535, Dex!F:K, 4, 0),"")</f>
        <v>451</v>
      </c>
      <c r="S535" s="136">
        <f>ifna(VLookup(V535, Dex!F:K, 5, 0),"")</f>
        <v>148</v>
      </c>
      <c r="T535" s="136" t="str">
        <f>ifna(VLookup(V535, Dex!F:K, 6, 0),"")</f>
        <v/>
      </c>
      <c r="U535" s="137" t="str">
        <f>ifna(VLookup(V535, Dex!F:L, 7, 0),"")</f>
        <v/>
      </c>
      <c r="V535" s="131" t="str">
        <f t="shared" si="1"/>
        <v>skorupi</v>
      </c>
    </row>
    <row r="536" ht="31.5" customHeight="1">
      <c r="A536" s="85">
        <v>535.0</v>
      </c>
      <c r="B536" s="85">
        <v>1.0</v>
      </c>
      <c r="C536" s="85">
        <v>20.0</v>
      </c>
      <c r="D536" s="85">
        <v>12.0</v>
      </c>
      <c r="E536" s="85">
        <v>2.0</v>
      </c>
      <c r="F536" s="85">
        <v>6.0</v>
      </c>
      <c r="G536" s="53" t="str">
        <f>ifna(VLookup(V536,Shiny!B:C, 2, 0),"")</f>
        <v/>
      </c>
      <c r="H536" s="138" t="s">
        <v>574</v>
      </c>
      <c r="I536" s="139">
        <v>452.0</v>
      </c>
      <c r="J536" s="140">
        <f>IFNA(VLOOKUP(V536,'Imported Index'!C:D,2,0),1)</f>
        <v>1</v>
      </c>
      <c r="K536" s="83"/>
      <c r="L536" s="83"/>
      <c r="M536" s="59" t="str">
        <f>ifna(IMAGE("https://pokejungle.net/sprites/typeico/"&amp;lower(VLookup(V536,Type!C:E, 2, 0)&amp;".png")),"")</f>
        <v/>
      </c>
      <c r="N536" s="59" t="str">
        <f>ifna(IMAGE("https://pokejungle.net/sprites/typeico/"&amp;lower(VLookup(V536,Type!C:E, 3, 0)&amp;".png")),"")</f>
        <v/>
      </c>
      <c r="O536" s="53"/>
      <c r="P536" s="53"/>
      <c r="Q536" s="59">
        <f>ifna(VLookup(V536, Dex!F:K, 3, 0),"")</f>
        <v>286</v>
      </c>
      <c r="R536" s="59">
        <f>ifna(VLookup(V536, Dex!F:K, 4, 0),"")</f>
        <v>452</v>
      </c>
      <c r="S536" s="59">
        <f>ifna(VLookup(V536, Dex!F:K, 5, 0),"")</f>
        <v>149</v>
      </c>
      <c r="T536" s="59" t="str">
        <f>ifna(VLookup(V536, Dex!F:K, 6, 0),"")</f>
        <v/>
      </c>
      <c r="U536" s="63" t="str">
        <f>ifna(VLookup(V536, Dex!F:L, 7, 0),"")</f>
        <v/>
      </c>
      <c r="V536" s="53" t="str">
        <f t="shared" si="1"/>
        <v>drapion</v>
      </c>
    </row>
    <row r="537" ht="31.5" customHeight="1">
      <c r="A537" s="130">
        <v>536.0</v>
      </c>
      <c r="B537" s="130">
        <v>1.0</v>
      </c>
      <c r="C537" s="130">
        <v>20.0</v>
      </c>
      <c r="D537" s="130">
        <v>13.0</v>
      </c>
      <c r="E537" s="130">
        <v>3.0</v>
      </c>
      <c r="F537" s="130">
        <v>1.0</v>
      </c>
      <c r="G537" s="131" t="str">
        <f>ifna(VLookup(V537,Shiny!B:C, 2, 0),"")</f>
        <v/>
      </c>
      <c r="H537" s="141" t="s">
        <v>575</v>
      </c>
      <c r="I537" s="142">
        <v>453.0</v>
      </c>
      <c r="J537" s="135">
        <f>IFNA(VLOOKUP(V537,'Imported Index'!C:D,2,0),1)</f>
        <v>1</v>
      </c>
      <c r="K537" s="135"/>
      <c r="L537" s="132"/>
      <c r="M537" s="136" t="str">
        <f>ifna(IMAGE("https://pokejungle.net/sprites/typeico/"&amp;lower(VLookup(V537,Type!C:E, 2, 0)&amp;".png")),"")</f>
        <v/>
      </c>
      <c r="N537" s="136" t="str">
        <f>ifna(IMAGE("https://pokejungle.net/sprites/typeico/"&amp;lower(VLookup(V537,Type!C:E, 3, 0)&amp;".png")),"")</f>
        <v/>
      </c>
      <c r="O537" s="131"/>
      <c r="P537" s="131"/>
      <c r="Q537" s="136">
        <f>ifna(VLookup(V537, Dex!F:K, 3, 0),"")</f>
        <v>222</v>
      </c>
      <c r="R537" s="136">
        <f>ifna(VLookup(V537, Dex!F:K, 4, 0),"")</f>
        <v>453</v>
      </c>
      <c r="S537" s="136">
        <f>ifna(VLookup(V537, Dex!F:K, 5, 0),"")</f>
        <v>99</v>
      </c>
      <c r="T537" s="136" t="str">
        <f>ifna(VLookup(V537, Dex!F:K, 6, 0),"")</f>
        <v>P175</v>
      </c>
      <c r="U537" s="137" t="str">
        <f>ifna(VLookup(V537, Dex!F:L, 7, 0),"")</f>
        <v/>
      </c>
      <c r="V537" s="131" t="str">
        <f t="shared" si="1"/>
        <v>croagunk</v>
      </c>
    </row>
    <row r="538" ht="31.5" customHeight="1">
      <c r="A538" s="85">
        <v>537.0</v>
      </c>
      <c r="B538" s="85">
        <v>1.0</v>
      </c>
      <c r="C538" s="85">
        <v>20.0</v>
      </c>
      <c r="D538" s="85">
        <v>14.0</v>
      </c>
      <c r="E538" s="85">
        <v>3.0</v>
      </c>
      <c r="F538" s="85">
        <v>2.0</v>
      </c>
      <c r="G538" s="53" t="str">
        <f>ifna(VLookup(V538,Shiny!B:C, 2, 0),"")</f>
        <v/>
      </c>
      <c r="H538" s="138" t="s">
        <v>576</v>
      </c>
      <c r="I538" s="139">
        <v>454.0</v>
      </c>
      <c r="J538" s="140">
        <f>IFNA(VLOOKUP(V538,'Imported Index'!C:D,2,0),1)</f>
        <v>1</v>
      </c>
      <c r="K538" s="140"/>
      <c r="L538" s="83"/>
      <c r="M538" s="59" t="str">
        <f>ifna(IMAGE("https://pokejungle.net/sprites/typeico/"&amp;lower(VLookup(V538,Type!C:E, 2, 0)&amp;".png")),"")</f>
        <v/>
      </c>
      <c r="N538" s="59" t="str">
        <f>ifna(IMAGE("https://pokejungle.net/sprites/typeico/"&amp;lower(VLookup(V538,Type!C:E, 3, 0)&amp;".png")),"")</f>
        <v/>
      </c>
      <c r="O538" s="53"/>
      <c r="P538" s="53"/>
      <c r="Q538" s="59">
        <f>ifna(VLookup(V538, Dex!F:K, 3, 0),"")</f>
        <v>223</v>
      </c>
      <c r="R538" s="59">
        <f>ifna(VLookup(V538, Dex!F:K, 4, 0),"")</f>
        <v>454</v>
      </c>
      <c r="S538" s="59">
        <f>ifna(VLookup(V538, Dex!F:K, 5, 0),"")</f>
        <v>100</v>
      </c>
      <c r="T538" s="59" t="str">
        <f>ifna(VLookup(V538, Dex!F:K, 6, 0),"")</f>
        <v>P176</v>
      </c>
      <c r="U538" s="63" t="str">
        <f>ifna(VLookup(V538, Dex!F:L, 7, 0),"")</f>
        <v/>
      </c>
      <c r="V538" s="53" t="str">
        <f t="shared" si="1"/>
        <v>toxicroak</v>
      </c>
    </row>
    <row r="539" ht="31.5" customHeight="1">
      <c r="A539" s="130">
        <v>538.0</v>
      </c>
      <c r="B539" s="130">
        <v>1.0</v>
      </c>
      <c r="C539" s="130">
        <v>20.0</v>
      </c>
      <c r="D539" s="130">
        <v>15.0</v>
      </c>
      <c r="E539" s="130">
        <v>3.0</v>
      </c>
      <c r="F539" s="130">
        <v>3.0</v>
      </c>
      <c r="G539" s="131" t="str">
        <f>ifna(VLookup(V539,Shiny!B:C, 2, 0),"")</f>
        <v/>
      </c>
      <c r="H539" s="141" t="s">
        <v>577</v>
      </c>
      <c r="I539" s="142">
        <v>455.0</v>
      </c>
      <c r="J539" s="135">
        <f>IFNA(VLOOKUP(V539,'Imported Index'!C:D,2,0),1)</f>
        <v>1</v>
      </c>
      <c r="K539" s="132"/>
      <c r="L539" s="132"/>
      <c r="M539" s="136" t="str">
        <f>ifna(IMAGE("https://pokejungle.net/sprites/typeico/"&amp;lower(VLookup(V539,Type!C:E, 2, 0)&amp;".png")),"")</f>
        <v/>
      </c>
      <c r="N539" s="136" t="str">
        <f>ifna(IMAGE("https://pokejungle.net/sprites/typeico/"&amp;lower(VLookup(V539,Type!C:E, 3, 0)&amp;".png")),"")</f>
        <v/>
      </c>
      <c r="O539" s="131"/>
      <c r="P539" s="131"/>
      <c r="Q539" s="136" t="str">
        <f>ifna(VLookup(V539, Dex!F:K, 3, 0),"")</f>
        <v/>
      </c>
      <c r="R539" s="136">
        <f>ifna(VLookup(V539, Dex!F:K, 4, 0),"")</f>
        <v>455</v>
      </c>
      <c r="S539" s="136">
        <f>ifna(VLookup(V539, Dex!F:K, 5, 0),"")</f>
        <v>92</v>
      </c>
      <c r="T539" s="136" t="str">
        <f>ifna(VLookup(V539, Dex!F:K, 6, 0),"")</f>
        <v/>
      </c>
      <c r="U539" s="137" t="str">
        <f>ifna(VLookup(V539, Dex!F:L, 7, 0),"")</f>
        <v/>
      </c>
      <c r="V539" s="131" t="str">
        <f t="shared" si="1"/>
        <v>carnivine</v>
      </c>
    </row>
    <row r="540" ht="31.5" customHeight="1">
      <c r="A540" s="85">
        <v>539.0</v>
      </c>
      <c r="B540" s="85">
        <v>1.0</v>
      </c>
      <c r="C540" s="85">
        <v>20.0</v>
      </c>
      <c r="D540" s="85">
        <v>16.0</v>
      </c>
      <c r="E540" s="85">
        <v>3.0</v>
      </c>
      <c r="F540" s="85">
        <v>4.0</v>
      </c>
      <c r="G540" s="53" t="str">
        <f>ifna(VLookup(V540,Shiny!B:C, 2, 0),"")</f>
        <v/>
      </c>
      <c r="H540" s="138" t="s">
        <v>578</v>
      </c>
      <c r="I540" s="139">
        <v>456.0</v>
      </c>
      <c r="J540" s="140">
        <f>IFNA(VLOOKUP(V540,'Imported Index'!C:D,2,0),1)</f>
        <v>1</v>
      </c>
      <c r="K540" s="140"/>
      <c r="L540" s="83"/>
      <c r="M540" s="59" t="str">
        <f>ifna(IMAGE("https://pokejungle.net/sprites/typeico/"&amp;lower(VLookup(V540,Type!C:E, 2, 0)&amp;".png")),"")</f>
        <v/>
      </c>
      <c r="N540" s="59" t="str">
        <f>ifna(IMAGE("https://pokejungle.net/sprites/typeico/"&amp;lower(VLookup(V540,Type!C:E, 3, 0)&amp;".png")),"")</f>
        <v/>
      </c>
      <c r="O540" s="53"/>
      <c r="P540" s="53"/>
      <c r="Q540" s="59" t="str">
        <f>ifna(VLookup(V540, Dex!F:K, 3, 0),"")</f>
        <v/>
      </c>
      <c r="R540" s="59">
        <f>ifna(VLookup(V540, Dex!F:K, 4, 0),"")</f>
        <v>456</v>
      </c>
      <c r="S540" s="59">
        <f>ifna(VLookup(V540, Dex!F:K, 5, 0),"")</f>
        <v>172</v>
      </c>
      <c r="T540" s="59" t="str">
        <f>ifna(VLookup(V540, Dex!F:K, 6, 0),"")</f>
        <v>P333</v>
      </c>
      <c r="U540" s="63" t="str">
        <f>ifna(VLookup(V540, Dex!F:L, 7, 0),"")</f>
        <v/>
      </c>
      <c r="V540" s="53" t="str">
        <f t="shared" si="1"/>
        <v>finneon</v>
      </c>
    </row>
    <row r="541" ht="31.5" customHeight="1">
      <c r="A541" s="130">
        <v>540.0</v>
      </c>
      <c r="B541" s="130">
        <v>1.0</v>
      </c>
      <c r="C541" s="130">
        <v>20.0</v>
      </c>
      <c r="D541" s="130">
        <v>17.0</v>
      </c>
      <c r="E541" s="130">
        <v>3.0</v>
      </c>
      <c r="F541" s="130">
        <v>5.0</v>
      </c>
      <c r="G541" s="131" t="str">
        <f>ifna(VLookup(V541,Shiny!B:C, 2, 0),"")</f>
        <v/>
      </c>
      <c r="H541" s="141" t="s">
        <v>579</v>
      </c>
      <c r="I541" s="142">
        <v>457.0</v>
      </c>
      <c r="J541" s="135">
        <f>IFNA(VLOOKUP(V541,'Imported Index'!C:D,2,0),1)</f>
        <v>1</v>
      </c>
      <c r="K541" s="135"/>
      <c r="L541" s="132"/>
      <c r="M541" s="136" t="str">
        <f>ifna(IMAGE("https://pokejungle.net/sprites/typeico/"&amp;lower(VLookup(V541,Type!C:E, 2, 0)&amp;".png")),"")</f>
        <v/>
      </c>
      <c r="N541" s="136" t="str">
        <f>ifna(IMAGE("https://pokejungle.net/sprites/typeico/"&amp;lower(VLookup(V541,Type!C:E, 3, 0)&amp;".png")),"")</f>
        <v/>
      </c>
      <c r="O541" s="131"/>
      <c r="P541" s="131"/>
      <c r="Q541" s="136" t="str">
        <f>ifna(VLookup(V541, Dex!F:K, 3, 0),"")</f>
        <v/>
      </c>
      <c r="R541" s="136">
        <f>ifna(VLookup(V541, Dex!F:K, 4, 0),"")</f>
        <v>457</v>
      </c>
      <c r="S541" s="136">
        <f>ifna(VLookup(V541, Dex!F:K, 5, 0),"")</f>
        <v>173</v>
      </c>
      <c r="T541" s="136" t="str">
        <f>ifna(VLookup(V541, Dex!F:K, 6, 0),"")</f>
        <v>P334</v>
      </c>
      <c r="U541" s="137" t="str">
        <f>ifna(VLookup(V541, Dex!F:L, 7, 0),"")</f>
        <v/>
      </c>
      <c r="V541" s="131" t="str">
        <f t="shared" si="1"/>
        <v>lumineon</v>
      </c>
    </row>
    <row r="542" ht="31.5" customHeight="1">
      <c r="A542" s="85">
        <v>541.0</v>
      </c>
      <c r="B542" s="85">
        <v>1.0</v>
      </c>
      <c r="C542" s="85">
        <v>20.0</v>
      </c>
      <c r="D542" s="85">
        <v>18.0</v>
      </c>
      <c r="E542" s="85">
        <v>3.0</v>
      </c>
      <c r="F542" s="85">
        <v>6.0</v>
      </c>
      <c r="G542" s="53" t="str">
        <f>ifna(VLookup(V542,Shiny!B:C, 2, 0),"")</f>
        <v/>
      </c>
      <c r="H542" s="138" t="s">
        <v>580</v>
      </c>
      <c r="I542" s="139">
        <v>458.0</v>
      </c>
      <c r="J542" s="140">
        <f>IFNA(VLOOKUP(V542,'Imported Index'!C:D,2,0),1)</f>
        <v>1</v>
      </c>
      <c r="K542" s="83"/>
      <c r="L542" s="83"/>
      <c r="M542" s="59" t="str">
        <f>ifna(IMAGE("https://pokejungle.net/sprites/typeico/"&amp;lower(VLookup(V542,Type!C:E, 2, 0)&amp;".png")),"")</f>
        <v/>
      </c>
      <c r="N542" s="59" t="str">
        <f>ifna(IMAGE("https://pokejungle.net/sprites/typeico/"&amp;lower(VLookup(V542,Type!C:E, 3, 0)&amp;".png")),"")</f>
        <v/>
      </c>
      <c r="O542" s="53"/>
      <c r="P542" s="53"/>
      <c r="Q542" s="59">
        <f>ifna(VLookup(V542, Dex!F:K, 3, 0),"")</f>
        <v>354</v>
      </c>
      <c r="R542" s="59">
        <f>ifna(VLookup(V542, Dex!F:K, 4, 0),"")</f>
        <v>458</v>
      </c>
      <c r="S542" s="59">
        <f>ifna(VLookup(V542, Dex!F:K, 5, 0),"")</f>
        <v>164</v>
      </c>
      <c r="T542" s="59" t="str">
        <f>ifna(VLookup(V542, Dex!F:K, 6, 0),"")</f>
        <v/>
      </c>
      <c r="U542" s="63" t="str">
        <f>ifna(VLookup(V542, Dex!F:L, 7, 0),"")</f>
        <v/>
      </c>
      <c r="V542" s="53" t="str">
        <f t="shared" si="1"/>
        <v>mantyke</v>
      </c>
    </row>
    <row r="543" ht="31.5" customHeight="1">
      <c r="A543" s="130">
        <v>542.0</v>
      </c>
      <c r="B543" s="130">
        <v>1.0</v>
      </c>
      <c r="C543" s="130">
        <v>20.0</v>
      </c>
      <c r="D543" s="130">
        <v>19.0</v>
      </c>
      <c r="E543" s="130">
        <v>4.0</v>
      </c>
      <c r="F543" s="130">
        <v>1.0</v>
      </c>
      <c r="G543" s="131" t="str">
        <f>ifna(VLookup(V543,Shiny!B:C, 2, 0),"")</f>
        <v/>
      </c>
      <c r="H543" s="141" t="s">
        <v>581</v>
      </c>
      <c r="I543" s="142">
        <v>459.0</v>
      </c>
      <c r="J543" s="135">
        <f>IFNA(VLOOKUP(V543,'Imported Index'!C:D,2,0),1)</f>
        <v>1</v>
      </c>
      <c r="K543" s="135"/>
      <c r="L543" s="132"/>
      <c r="M543" s="136" t="str">
        <f>ifna(IMAGE("https://pokejungle.net/sprites/typeico/"&amp;lower(VLookup(V543,Type!C:E, 2, 0)&amp;".png")),"")</f>
        <v/>
      </c>
      <c r="N543" s="136" t="str">
        <f>ifna(IMAGE("https://pokejungle.net/sprites/typeico/"&amp;lower(VLookup(V543,Type!C:E, 3, 0)&amp;".png")),"")</f>
        <v/>
      </c>
      <c r="O543" s="131"/>
      <c r="P543" s="131"/>
      <c r="Q543" s="136">
        <f>ifna(VLookup(V543, Dex!F:K, 3, 0),"")</f>
        <v>96</v>
      </c>
      <c r="R543" s="136">
        <f>ifna(VLookup(V543, Dex!F:K, 4, 0),"")</f>
        <v>459</v>
      </c>
      <c r="S543" s="136">
        <f>ifna(VLookup(V543, Dex!F:K, 5, 0),"")</f>
        <v>217</v>
      </c>
      <c r="T543" s="136" t="str">
        <f>ifna(VLookup(V543, Dex!F:K, 6, 0),"")</f>
        <v>P352</v>
      </c>
      <c r="U543" s="137">
        <f>ifna(VLookup(V543, Dex!F:L, 7, 0),"")</f>
        <v>172</v>
      </c>
      <c r="V543" s="131" t="str">
        <f t="shared" si="1"/>
        <v>snover</v>
      </c>
    </row>
    <row r="544" ht="31.5" customHeight="1">
      <c r="A544" s="85">
        <v>543.0</v>
      </c>
      <c r="B544" s="85">
        <v>1.0</v>
      </c>
      <c r="C544" s="85">
        <v>20.0</v>
      </c>
      <c r="D544" s="85">
        <v>20.0</v>
      </c>
      <c r="E544" s="85">
        <v>4.0</v>
      </c>
      <c r="F544" s="85">
        <v>2.0</v>
      </c>
      <c r="G544" s="53" t="str">
        <f>ifna(VLookup(V544,Shiny!B:C, 2, 0),"")</f>
        <v/>
      </c>
      <c r="H544" s="138" t="s">
        <v>582</v>
      </c>
      <c r="I544" s="139">
        <v>460.0</v>
      </c>
      <c r="J544" s="140">
        <f>IFNA(VLOOKUP(V544,'Imported Index'!C:D,2,0),1)</f>
        <v>1</v>
      </c>
      <c r="K544" s="140"/>
      <c r="L544" s="83"/>
      <c r="M544" s="59" t="str">
        <f>ifna(IMAGE("https://pokejungle.net/sprites/typeico/"&amp;lower(VLookup(V544,Type!C:E, 2, 0)&amp;".png")),"")</f>
        <v/>
      </c>
      <c r="N544" s="59" t="str">
        <f>ifna(IMAGE("https://pokejungle.net/sprites/typeico/"&amp;lower(VLookup(V544,Type!C:E, 3, 0)&amp;".png")),"")</f>
        <v/>
      </c>
      <c r="O544" s="53"/>
      <c r="P544" s="53"/>
      <c r="Q544" s="59">
        <f>ifna(VLookup(V544, Dex!F:K, 3, 0),"")</f>
        <v>97</v>
      </c>
      <c r="R544" s="59">
        <f>ifna(VLookup(V544, Dex!F:K, 4, 0),"")</f>
        <v>460</v>
      </c>
      <c r="S544" s="59">
        <f>ifna(VLookup(V544, Dex!F:K, 5, 0),"")</f>
        <v>218</v>
      </c>
      <c r="T544" s="59" t="str">
        <f>ifna(VLookup(V544, Dex!F:K, 6, 0),"")</f>
        <v>P353</v>
      </c>
      <c r="U544" s="63">
        <f>ifna(VLookup(V544, Dex!F:L, 7, 0),"")</f>
        <v>173</v>
      </c>
      <c r="V544" s="53" t="str">
        <f t="shared" si="1"/>
        <v>abomasnow</v>
      </c>
    </row>
    <row r="545" ht="31.5" customHeight="1">
      <c r="A545" s="130">
        <v>544.0</v>
      </c>
      <c r="B545" s="130">
        <v>1.0</v>
      </c>
      <c r="C545" s="130">
        <v>20.0</v>
      </c>
      <c r="D545" s="130">
        <v>21.0</v>
      </c>
      <c r="E545" s="130">
        <v>4.0</v>
      </c>
      <c r="F545" s="130">
        <v>3.0</v>
      </c>
      <c r="G545" s="131" t="str">
        <f>ifna(VLookup(V545,Shiny!B:C, 2, 0),"")</f>
        <v/>
      </c>
      <c r="H545" s="141" t="s">
        <v>583</v>
      </c>
      <c r="I545" s="142">
        <v>461.0</v>
      </c>
      <c r="J545" s="135">
        <f>IFNA(VLOOKUP(V545,'Imported Index'!C:D,2,0),1)</f>
        <v>1</v>
      </c>
      <c r="K545" s="135"/>
      <c r="L545" s="132"/>
      <c r="M545" s="136" t="str">
        <f>ifna(IMAGE("https://pokejungle.net/sprites/typeico/"&amp;lower(VLookup(V545,Type!C:E, 2, 0)&amp;".png")),"")</f>
        <v/>
      </c>
      <c r="N545" s="136" t="str">
        <f>ifna(IMAGE("https://pokejungle.net/sprites/typeico/"&amp;lower(VLookup(V545,Type!C:E, 3, 0)&amp;".png")),"")</f>
        <v/>
      </c>
      <c r="O545" s="131"/>
      <c r="P545" s="131"/>
      <c r="Q545" s="136">
        <f>ifna(VLookup(V545, Dex!F:K, 3, 0),"")</f>
        <v>293</v>
      </c>
      <c r="R545" s="136">
        <f>ifna(VLookup(V545, Dex!F:K, 4, 0),"")</f>
        <v>461</v>
      </c>
      <c r="S545" s="136">
        <f>ifna(VLookup(V545, Dex!F:K, 5, 0),"")</f>
        <v>204</v>
      </c>
      <c r="T545" s="136" t="str">
        <f>ifna(VLookup(V545, Dex!F:K, 6, 0),"")</f>
        <v>P231</v>
      </c>
      <c r="U545" s="137" t="str">
        <f>ifna(VLookup(V545, Dex!F:L, 7, 0),"")</f>
        <v/>
      </c>
      <c r="V545" s="131" t="str">
        <f t="shared" si="1"/>
        <v>weavile</v>
      </c>
    </row>
    <row r="546" ht="31.5" customHeight="1">
      <c r="A546" s="85">
        <v>545.0</v>
      </c>
      <c r="B546" s="85">
        <v>1.0</v>
      </c>
      <c r="C546" s="85">
        <v>20.0</v>
      </c>
      <c r="D546" s="85">
        <v>22.0</v>
      </c>
      <c r="E546" s="85">
        <v>4.0</v>
      </c>
      <c r="F546" s="85">
        <v>4.0</v>
      </c>
      <c r="G546" s="53" t="str">
        <f>ifna(VLookup(V546,Shiny!B:C, 2, 0),"")</f>
        <v/>
      </c>
      <c r="H546" s="138" t="s">
        <v>584</v>
      </c>
      <c r="I546" s="139">
        <v>462.0</v>
      </c>
      <c r="J546" s="140">
        <f>IFNA(VLOOKUP(V546,'Imported Index'!C:D,2,0),1)</f>
        <v>1</v>
      </c>
      <c r="K546" s="140"/>
      <c r="L546" s="83"/>
      <c r="M546" s="59" t="str">
        <f>ifna(IMAGE("https://pokejungle.net/sprites/typeico/"&amp;lower(VLookup(V546,Type!C:E, 2, 0)&amp;".png")),"")</f>
        <v/>
      </c>
      <c r="N546" s="59" t="str">
        <f>ifna(IMAGE("https://pokejungle.net/sprites/typeico/"&amp;lower(VLookup(V546,Type!C:E, 3, 0)&amp;".png")),"")</f>
        <v/>
      </c>
      <c r="O546" s="53"/>
      <c r="P546" s="53"/>
      <c r="Q546" s="59" t="str">
        <f>ifna(VLookup(V546, Dex!F:K, 3, 0),"")</f>
        <v>A107</v>
      </c>
      <c r="R546" s="59">
        <f>ifna(VLookup(V546, Dex!F:K, 4, 0),"")</f>
        <v>462</v>
      </c>
      <c r="S546" s="59">
        <f>ifna(VLookup(V546, Dex!F:K, 5, 0),"")</f>
        <v>179</v>
      </c>
      <c r="T546" s="59" t="str">
        <f>ifna(VLookup(V546, Dex!F:K, 6, 0),"")</f>
        <v>P211</v>
      </c>
      <c r="U546" s="63" t="str">
        <f>ifna(VLookup(V546, Dex!F:L, 7, 0),"")</f>
        <v/>
      </c>
      <c r="V546" s="53" t="str">
        <f t="shared" si="1"/>
        <v>magnezone</v>
      </c>
    </row>
    <row r="547" ht="31.5" customHeight="1">
      <c r="A547" s="130">
        <v>546.0</v>
      </c>
      <c r="B547" s="130">
        <v>1.0</v>
      </c>
      <c r="C547" s="130">
        <v>20.0</v>
      </c>
      <c r="D547" s="130">
        <v>23.0</v>
      </c>
      <c r="E547" s="130">
        <v>4.0</v>
      </c>
      <c r="F547" s="130">
        <v>5.0</v>
      </c>
      <c r="G547" s="131" t="str">
        <f>ifna(VLookup(V547,Shiny!B:C, 2, 0),"")</f>
        <v/>
      </c>
      <c r="H547" s="141" t="s">
        <v>585</v>
      </c>
      <c r="I547" s="142">
        <v>463.0</v>
      </c>
      <c r="J547" s="135">
        <f>IFNA(VLOOKUP(V547,'Imported Index'!C:D,2,0),1)</f>
        <v>1</v>
      </c>
      <c r="K547" s="132"/>
      <c r="L547" s="132"/>
      <c r="M547" s="136" t="str">
        <f>ifna(IMAGE("https://pokejungle.net/sprites/typeico/"&amp;lower(VLookup(V547,Type!C:E, 2, 0)&amp;".png")),"")</f>
        <v/>
      </c>
      <c r="N547" s="136" t="str">
        <f>ifna(IMAGE("https://pokejungle.net/sprites/typeico/"&amp;lower(VLookup(V547,Type!C:E, 3, 0)&amp;".png")),"")</f>
        <v/>
      </c>
      <c r="O547" s="131"/>
      <c r="P547" s="131"/>
      <c r="Q547" s="136" t="str">
        <f>ifna(VLookup(V547, Dex!F:K, 3, 0),"")</f>
        <v>A055</v>
      </c>
      <c r="R547" s="136">
        <f>ifna(VLookup(V547, Dex!F:K, 4, 0),"")</f>
        <v>463</v>
      </c>
      <c r="S547" s="136">
        <f>ifna(VLookup(V547, Dex!F:K, 5, 0),"")</f>
        <v>126</v>
      </c>
      <c r="T547" s="136" t="str">
        <f>ifna(VLookup(V547, Dex!F:K, 6, 0),"")</f>
        <v/>
      </c>
      <c r="U547" s="137" t="str">
        <f>ifna(VLookup(V547, Dex!F:L, 7, 0),"")</f>
        <v/>
      </c>
      <c r="V547" s="131" t="str">
        <f t="shared" si="1"/>
        <v>lickilicky</v>
      </c>
    </row>
    <row r="548" ht="31.5" customHeight="1">
      <c r="A548" s="85">
        <v>547.0</v>
      </c>
      <c r="B548" s="85">
        <v>1.0</v>
      </c>
      <c r="C548" s="85">
        <v>20.0</v>
      </c>
      <c r="D548" s="85">
        <v>24.0</v>
      </c>
      <c r="E548" s="85">
        <v>4.0</v>
      </c>
      <c r="F548" s="85">
        <v>6.0</v>
      </c>
      <c r="G548" s="53" t="str">
        <f>ifna(VLookup(V548,Shiny!B:C, 2, 0),"")</f>
        <v/>
      </c>
      <c r="H548" s="138" t="s">
        <v>586</v>
      </c>
      <c r="I548" s="139">
        <v>464.0</v>
      </c>
      <c r="J548" s="140">
        <f>IFNA(VLOOKUP(V548,'Imported Index'!C:D,2,0),1)</f>
        <v>1</v>
      </c>
      <c r="K548" s="83"/>
      <c r="L548" s="83"/>
      <c r="M548" s="59" t="str">
        <f>ifna(IMAGE("https://pokejungle.net/sprites/typeico/"&amp;lower(VLookup(V548,Type!C:E, 2, 0)&amp;".png")),"")</f>
        <v/>
      </c>
      <c r="N548" s="59" t="str">
        <f>ifna(IMAGE("https://pokejungle.net/sprites/typeico/"&amp;lower(VLookup(V548,Type!C:E, 3, 0)&amp;".png")),"")</f>
        <v/>
      </c>
      <c r="O548" s="53"/>
      <c r="P548" s="53"/>
      <c r="Q548" s="59">
        <f>ifna(VLookup(V548, Dex!F:K, 3, 0),"")</f>
        <v>266</v>
      </c>
      <c r="R548" s="59">
        <f>ifna(VLookup(V548, Dex!F:K, 4, 0),"")</f>
        <v>464</v>
      </c>
      <c r="S548" s="59">
        <f>ifna(VLookup(V548, Dex!F:K, 5, 0),"")</f>
        <v>122</v>
      </c>
      <c r="T548" s="59" t="str">
        <f>ifna(VLookup(V548, Dex!F:K, 6, 0),"")</f>
        <v>B007</v>
      </c>
      <c r="U548" s="63" t="str">
        <f>ifna(VLookup(V548, Dex!F:L, 7, 0),"")</f>
        <v/>
      </c>
      <c r="V548" s="53" t="str">
        <f t="shared" si="1"/>
        <v>rhyperior</v>
      </c>
    </row>
    <row r="549" ht="31.5" customHeight="1">
      <c r="A549" s="130">
        <v>548.0</v>
      </c>
      <c r="B549" s="130">
        <v>1.0</v>
      </c>
      <c r="C549" s="130">
        <v>20.0</v>
      </c>
      <c r="D549" s="130">
        <v>25.0</v>
      </c>
      <c r="E549" s="130">
        <v>5.0</v>
      </c>
      <c r="F549" s="130">
        <v>1.0</v>
      </c>
      <c r="G549" s="131" t="str">
        <f>ifna(VLookup(V549,Shiny!B:C, 2, 0),"")</f>
        <v/>
      </c>
      <c r="H549" s="141" t="s">
        <v>587</v>
      </c>
      <c r="I549" s="142">
        <v>465.0</v>
      </c>
      <c r="J549" s="135">
        <f>IFNA(VLOOKUP(V549,'Imported Index'!C:D,2,0),1)</f>
        <v>1</v>
      </c>
      <c r="K549" s="135"/>
      <c r="L549" s="132"/>
      <c r="M549" s="136" t="str">
        <f>ifna(IMAGE("https://pokejungle.net/sprites/typeico/"&amp;lower(VLookup(V549,Type!C:E, 2, 0)&amp;".png")),"")</f>
        <v/>
      </c>
      <c r="N549" s="136" t="str">
        <f>ifna(IMAGE("https://pokejungle.net/sprites/typeico/"&amp;lower(VLookup(V549,Type!C:E, 3, 0)&amp;".png")),"")</f>
        <v/>
      </c>
      <c r="O549" s="131"/>
      <c r="P549" s="131"/>
      <c r="Q549" s="136" t="str">
        <f>ifna(VLookup(V549, Dex!F:K, 3, 0),"")</f>
        <v>A081</v>
      </c>
      <c r="R549" s="136">
        <f>ifna(VLookup(V549, Dex!F:K, 4, 0),"")</f>
        <v>465</v>
      </c>
      <c r="S549" s="136">
        <f>ifna(VLookup(V549, Dex!F:K, 5, 0),"")</f>
        <v>96</v>
      </c>
      <c r="T549" s="136" t="str">
        <f>ifna(VLookup(V549, Dex!F:K, 6, 0),"")</f>
        <v/>
      </c>
      <c r="U549" s="137" t="str">
        <f>ifna(VLookup(V549, Dex!F:L, 7, 0),"")</f>
        <v/>
      </c>
      <c r="V549" s="131" t="str">
        <f t="shared" si="1"/>
        <v>tangrowth</v>
      </c>
    </row>
    <row r="550" ht="31.5" customHeight="1">
      <c r="A550" s="85">
        <v>549.0</v>
      </c>
      <c r="B550" s="85">
        <v>1.0</v>
      </c>
      <c r="C550" s="85">
        <v>20.0</v>
      </c>
      <c r="D550" s="85">
        <v>26.0</v>
      </c>
      <c r="E550" s="85">
        <v>5.0</v>
      </c>
      <c r="F550" s="85">
        <v>2.0</v>
      </c>
      <c r="G550" s="53" t="str">
        <f>ifna(VLookup(V550,Shiny!B:C, 2, 0),"")</f>
        <v/>
      </c>
      <c r="H550" s="138" t="s">
        <v>588</v>
      </c>
      <c r="I550" s="139">
        <v>466.0</v>
      </c>
      <c r="J550" s="140">
        <f>IFNA(VLOOKUP(V550,'Imported Index'!C:D,2,0),1)</f>
        <v>1</v>
      </c>
      <c r="K550" s="83"/>
      <c r="L550" s="83"/>
      <c r="M550" s="59" t="str">
        <f>ifna(IMAGE("https://pokejungle.net/sprites/typeico/"&amp;lower(VLookup(V550,Type!C:E, 2, 0)&amp;".png")),"")</f>
        <v/>
      </c>
      <c r="N550" s="59" t="str">
        <f>ifna(IMAGE("https://pokejungle.net/sprites/typeico/"&amp;lower(VLookup(V550,Type!C:E, 3, 0)&amp;".png")),"")</f>
        <v/>
      </c>
      <c r="O550" s="53"/>
      <c r="P550" s="53"/>
      <c r="Q550" s="59" t="str">
        <f>ifna(VLookup(V550, Dex!F:K, 3, 0),"")</f>
        <v>C017</v>
      </c>
      <c r="R550" s="59">
        <f>ifna(VLookup(V550, Dex!F:K, 4, 0),"")</f>
        <v>466</v>
      </c>
      <c r="S550" s="59">
        <f>ifna(VLookup(V550, Dex!F:K, 5, 0),"")</f>
        <v>184</v>
      </c>
      <c r="T550" s="59" t="str">
        <f>ifna(VLookup(V550, Dex!F:K, 6, 0),"")</f>
        <v>B012</v>
      </c>
      <c r="U550" s="63" t="str">
        <f>ifna(VLookup(V550, Dex!F:L, 7, 0),"")</f>
        <v/>
      </c>
      <c r="V550" s="53" t="str">
        <f t="shared" si="1"/>
        <v>electivire</v>
      </c>
    </row>
    <row r="551" ht="31.5" customHeight="1">
      <c r="A551" s="130">
        <v>550.0</v>
      </c>
      <c r="B551" s="130">
        <v>1.0</v>
      </c>
      <c r="C551" s="130">
        <v>20.0</v>
      </c>
      <c r="D551" s="130">
        <v>27.0</v>
      </c>
      <c r="E551" s="130">
        <v>5.0</v>
      </c>
      <c r="F551" s="130">
        <v>3.0</v>
      </c>
      <c r="G551" s="131" t="str">
        <f>ifna(VLookup(V551,Shiny!B:C, 2, 0),"")</f>
        <v/>
      </c>
      <c r="H551" s="141" t="s">
        <v>589</v>
      </c>
      <c r="I551" s="142">
        <v>467.0</v>
      </c>
      <c r="J551" s="135">
        <f>IFNA(VLOOKUP(V551,'Imported Index'!C:D,2,0),1)</f>
        <v>1</v>
      </c>
      <c r="K551" s="132"/>
      <c r="L551" s="132"/>
      <c r="M551" s="136" t="str">
        <f>ifna(IMAGE("https://pokejungle.net/sprites/typeico/"&amp;lower(VLookup(V551,Type!C:E, 2, 0)&amp;".png")),"")</f>
        <v/>
      </c>
      <c r="N551" s="136" t="str">
        <f>ifna(IMAGE("https://pokejungle.net/sprites/typeico/"&amp;lower(VLookup(V551,Type!C:E, 3, 0)&amp;".png")),"")</f>
        <v/>
      </c>
      <c r="O551" s="131"/>
      <c r="P551" s="131"/>
      <c r="Q551" s="136" t="str">
        <f>ifna(VLookup(V551, Dex!F:K, 3, 0),"")</f>
        <v>C020</v>
      </c>
      <c r="R551" s="136">
        <f>ifna(VLookup(V551, Dex!F:K, 4, 0),"")</f>
        <v>467</v>
      </c>
      <c r="S551" s="136">
        <f>ifna(VLookup(V551, Dex!F:K, 5, 0),"")</f>
        <v>176</v>
      </c>
      <c r="T551" s="136" t="str">
        <f>ifna(VLookup(V551, Dex!F:K, 6, 0),"")</f>
        <v>B015</v>
      </c>
      <c r="U551" s="137" t="str">
        <f>ifna(VLookup(V551, Dex!F:L, 7, 0),"")</f>
        <v/>
      </c>
      <c r="V551" s="131" t="str">
        <f t="shared" si="1"/>
        <v>magmortar</v>
      </c>
    </row>
    <row r="552" ht="31.5" customHeight="1">
      <c r="A552" s="85">
        <v>551.0</v>
      </c>
      <c r="B552" s="85">
        <v>1.0</v>
      </c>
      <c r="C552" s="85">
        <v>20.0</v>
      </c>
      <c r="D552" s="85">
        <v>28.0</v>
      </c>
      <c r="E552" s="85">
        <v>5.0</v>
      </c>
      <c r="F552" s="85">
        <v>4.0</v>
      </c>
      <c r="G552" s="53" t="str">
        <f>ifna(VLookup(V552,Shiny!B:C, 2, 0),"")</f>
        <v/>
      </c>
      <c r="H552" s="138" t="s">
        <v>590</v>
      </c>
      <c r="I552" s="139">
        <v>468.0</v>
      </c>
      <c r="J552" s="140">
        <f>IFNA(VLOOKUP(V552,'Imported Index'!C:D,2,0),1)</f>
        <v>1</v>
      </c>
      <c r="K552" s="83"/>
      <c r="L552" s="83"/>
      <c r="M552" s="59" t="str">
        <f>ifna(IMAGE("https://pokejungle.net/sprites/typeico/"&amp;lower(VLookup(V552,Type!C:E, 2, 0)&amp;".png")),"")</f>
        <v/>
      </c>
      <c r="N552" s="59" t="str">
        <f>ifna(IMAGE("https://pokejungle.net/sprites/typeico/"&amp;lower(VLookup(V552,Type!C:E, 3, 0)&amp;".png")),"")</f>
        <v/>
      </c>
      <c r="O552" s="53"/>
      <c r="P552" s="53"/>
      <c r="Q552" s="59">
        <f>ifna(VLookup(V552, Dex!F:K, 3, 0),"")</f>
        <v>259</v>
      </c>
      <c r="R552" s="59">
        <f>ifna(VLookup(V552, Dex!F:K, 4, 0),"")</f>
        <v>468</v>
      </c>
      <c r="S552" s="59">
        <f>ifna(VLookup(V552, Dex!F:K, 5, 0),"")</f>
        <v>129</v>
      </c>
      <c r="T552" s="59" t="str">
        <f>ifna(VLookup(V552, Dex!F:K, 6, 0),"")</f>
        <v/>
      </c>
      <c r="U552" s="63" t="str">
        <f>ifna(VLookup(V552, Dex!F:L, 7, 0),"")</f>
        <v/>
      </c>
      <c r="V552" s="53" t="str">
        <f t="shared" si="1"/>
        <v>togekiss</v>
      </c>
    </row>
    <row r="553" ht="31.5" customHeight="1">
      <c r="A553" s="130">
        <v>552.0</v>
      </c>
      <c r="B553" s="130">
        <v>1.0</v>
      </c>
      <c r="C553" s="130">
        <v>20.0</v>
      </c>
      <c r="D553" s="130">
        <v>29.0</v>
      </c>
      <c r="E553" s="130">
        <v>5.0</v>
      </c>
      <c r="F553" s="130">
        <v>5.0</v>
      </c>
      <c r="G553" s="131" t="str">
        <f>ifna(VLookup(V553,Shiny!B:C, 2, 0),"")</f>
        <v/>
      </c>
      <c r="H553" s="141" t="s">
        <v>591</v>
      </c>
      <c r="I553" s="142">
        <v>469.0</v>
      </c>
      <c r="J553" s="135">
        <f>IFNA(VLOOKUP(V553,'Imported Index'!C:D,2,0),1)</f>
        <v>1</v>
      </c>
      <c r="K553" s="132"/>
      <c r="L553" s="132"/>
      <c r="M553" s="136" t="str">
        <f>ifna(IMAGE("https://pokejungle.net/sprites/typeico/"&amp;lower(VLookup(V553,Type!C:E, 2, 0)&amp;".png")),"")</f>
        <v/>
      </c>
      <c r="N553" s="136" t="str">
        <f>ifna(IMAGE("https://pokejungle.net/sprites/typeico/"&amp;lower(VLookup(V553,Type!C:E, 3, 0)&amp;".png")),"")</f>
        <v/>
      </c>
      <c r="O553" s="131"/>
      <c r="P553" s="131"/>
      <c r="Q553" s="136" t="str">
        <f>ifna(VLookup(V553, Dex!F:K, 3, 0),"")</f>
        <v/>
      </c>
      <c r="R553" s="136">
        <f>ifna(VLookup(V553, Dex!F:K, 4, 0),"")</f>
        <v>469</v>
      </c>
      <c r="S553" s="136">
        <f>ifna(VLookup(V553, Dex!F:K, 5, 0),"")</f>
        <v>106</v>
      </c>
      <c r="T553" s="136" t="str">
        <f>ifna(VLookup(V553, Dex!F:K, 6, 0),"")</f>
        <v>K004</v>
      </c>
      <c r="U553" s="137" t="str">
        <f>ifna(VLookup(V553, Dex!F:L, 7, 0),"")</f>
        <v/>
      </c>
      <c r="V553" s="131" t="str">
        <f t="shared" si="1"/>
        <v>yanmega</v>
      </c>
    </row>
    <row r="554" ht="31.5" customHeight="1">
      <c r="A554" s="85">
        <v>553.0</v>
      </c>
      <c r="B554" s="85">
        <v>1.0</v>
      </c>
      <c r="C554" s="85">
        <v>20.0</v>
      </c>
      <c r="D554" s="85">
        <v>30.0</v>
      </c>
      <c r="E554" s="85">
        <v>5.0</v>
      </c>
      <c r="F554" s="85">
        <v>6.0</v>
      </c>
      <c r="G554" s="53" t="str">
        <f>ifna(VLookup(V554,Shiny!B:C, 2, 0),"")</f>
        <v/>
      </c>
      <c r="H554" s="138" t="s">
        <v>592</v>
      </c>
      <c r="I554" s="139">
        <v>470.0</v>
      </c>
      <c r="J554" s="140">
        <f>IFNA(VLOOKUP(V554,'Imported Index'!C:D,2,0),1)</f>
        <v>1</v>
      </c>
      <c r="K554" s="140"/>
      <c r="L554" s="83"/>
      <c r="M554" s="59" t="str">
        <f>ifna(IMAGE("https://pokejungle.net/sprites/typeico/"&amp;lower(VLookup(V554,Type!C:E, 2, 0)&amp;".png")),"")</f>
        <v/>
      </c>
      <c r="N554" s="59" t="str">
        <f>ifna(IMAGE("https://pokejungle.net/sprites/typeico/"&amp;lower(VLookup(V554,Type!C:E, 3, 0)&amp;".png")),"")</f>
        <v/>
      </c>
      <c r="O554" s="53"/>
      <c r="P554" s="53"/>
      <c r="Q554" s="59">
        <f>ifna(VLookup(V554, Dex!F:K, 3, 0),"")</f>
        <v>202</v>
      </c>
      <c r="R554" s="59">
        <f>ifna(VLookup(V554, Dex!F:K, 4, 0),"")</f>
        <v>470</v>
      </c>
      <c r="S554" s="59">
        <f>ifna(VLookup(V554, Dex!F:K, 5, 0),"")</f>
        <v>31</v>
      </c>
      <c r="T554" s="59" t="str">
        <f>ifna(VLookup(V554, Dex!F:K, 6, 0),"")</f>
        <v>P185</v>
      </c>
      <c r="U554" s="63">
        <f>ifna(VLookup(V554, Dex!F:L, 7, 0),"")</f>
        <v>106</v>
      </c>
      <c r="V554" s="53" t="str">
        <f t="shared" si="1"/>
        <v>leafeon</v>
      </c>
    </row>
    <row r="555" ht="31.5" customHeight="1">
      <c r="A555" s="130">
        <v>554.0</v>
      </c>
      <c r="B555" s="130">
        <v>1.0</v>
      </c>
      <c r="C555" s="130">
        <v>21.0</v>
      </c>
      <c r="D555" s="130">
        <v>1.0</v>
      </c>
      <c r="E555" s="130">
        <v>1.0</v>
      </c>
      <c r="F555" s="130">
        <v>1.0</v>
      </c>
      <c r="G555" s="131" t="str">
        <f>ifna(VLookup(V555,Shiny!B:C, 2, 0),"")</f>
        <v/>
      </c>
      <c r="H555" s="141" t="s">
        <v>593</v>
      </c>
      <c r="I555" s="142">
        <v>471.0</v>
      </c>
      <c r="J555" s="135">
        <f>IFNA(VLOOKUP(V555,'Imported Index'!C:D,2,0),1)</f>
        <v>1</v>
      </c>
      <c r="K555" s="135"/>
      <c r="L555" s="132"/>
      <c r="M555" s="136" t="str">
        <f>ifna(IMAGE("https://pokejungle.net/sprites/typeico/"&amp;lower(VLookup(V555,Type!C:E, 2, 0)&amp;".png")),"")</f>
        <v/>
      </c>
      <c r="N555" s="136" t="str">
        <f>ifna(IMAGE("https://pokejungle.net/sprites/typeico/"&amp;lower(VLookup(V555,Type!C:E, 3, 0)&amp;".png")),"")</f>
        <v/>
      </c>
      <c r="O555" s="131"/>
      <c r="P555" s="131"/>
      <c r="Q555" s="136">
        <f>ifna(VLookup(V555, Dex!F:K, 3, 0),"")</f>
        <v>203</v>
      </c>
      <c r="R555" s="136">
        <f>ifna(VLookup(V555, Dex!F:K, 4, 0),"")</f>
        <v>471</v>
      </c>
      <c r="S555" s="136">
        <f>ifna(VLookup(V555, Dex!F:K, 5, 0),"")</f>
        <v>32</v>
      </c>
      <c r="T555" s="136" t="str">
        <f>ifna(VLookup(V555, Dex!F:K, 6, 0),"")</f>
        <v>P186</v>
      </c>
      <c r="U555" s="137">
        <f>ifna(VLookup(V555, Dex!F:L, 7, 0),"")</f>
        <v>107</v>
      </c>
      <c r="V555" s="131" t="str">
        <f t="shared" si="1"/>
        <v>glaceon</v>
      </c>
    </row>
    <row r="556" ht="31.5" customHeight="1">
      <c r="A556" s="85">
        <v>555.0</v>
      </c>
      <c r="B556" s="85">
        <v>1.0</v>
      </c>
      <c r="C556" s="85">
        <v>21.0</v>
      </c>
      <c r="D556" s="85">
        <v>2.0</v>
      </c>
      <c r="E556" s="85">
        <v>1.0</v>
      </c>
      <c r="F556" s="85">
        <v>2.0</v>
      </c>
      <c r="G556" s="53" t="str">
        <f>ifna(VLookup(V556,Shiny!B:C, 2, 0),"")</f>
        <v/>
      </c>
      <c r="H556" s="138" t="s">
        <v>594</v>
      </c>
      <c r="I556" s="139">
        <v>472.0</v>
      </c>
      <c r="J556" s="140">
        <f>IFNA(VLOOKUP(V556,'Imported Index'!C:D,2,0),1)</f>
        <v>1</v>
      </c>
      <c r="K556" s="83"/>
      <c r="L556" s="83"/>
      <c r="M556" s="59" t="str">
        <f>ifna(IMAGE("https://pokejungle.net/sprites/typeico/"&amp;lower(VLookup(V556,Type!C:E, 2, 0)&amp;".png")),"")</f>
        <v/>
      </c>
      <c r="N556" s="59" t="str">
        <f>ifna(IMAGE("https://pokejungle.net/sprites/typeico/"&amp;lower(VLookup(V556,Type!C:E, 3, 0)&amp;".png")),"")</f>
        <v/>
      </c>
      <c r="O556" s="53"/>
      <c r="P556" s="53"/>
      <c r="Q556" s="59" t="str">
        <f>ifna(VLookup(V556, Dex!F:K, 3, 0),"")</f>
        <v/>
      </c>
      <c r="R556" s="59">
        <f>ifna(VLookup(V556, Dex!F:K, 4, 0),"")</f>
        <v>472</v>
      </c>
      <c r="S556" s="59">
        <f>ifna(VLookup(V556, Dex!F:K, 5, 0),"")</f>
        <v>186</v>
      </c>
      <c r="T556" s="59" t="str">
        <f>ifna(VLookup(V556, Dex!F:K, 6, 0),"")</f>
        <v>K122</v>
      </c>
      <c r="U556" s="63" t="str">
        <f>ifna(VLookup(V556, Dex!F:L, 7, 0),"")</f>
        <v/>
      </c>
      <c r="V556" s="53" t="str">
        <f t="shared" si="1"/>
        <v>gliscor</v>
      </c>
    </row>
    <row r="557" ht="31.5" customHeight="1">
      <c r="A557" s="130">
        <v>556.0</v>
      </c>
      <c r="B557" s="130">
        <v>1.0</v>
      </c>
      <c r="C557" s="130">
        <v>21.0</v>
      </c>
      <c r="D557" s="130">
        <v>3.0</v>
      </c>
      <c r="E557" s="130">
        <v>1.0</v>
      </c>
      <c r="F557" s="130">
        <v>3.0</v>
      </c>
      <c r="G557" s="131" t="str">
        <f>ifna(VLookup(V557,Shiny!B:C, 2, 0),"")</f>
        <v/>
      </c>
      <c r="H557" s="141" t="s">
        <v>595</v>
      </c>
      <c r="I557" s="142">
        <v>473.0</v>
      </c>
      <c r="J557" s="135">
        <f>IFNA(VLOOKUP(V557,'Imported Index'!C:D,2,0),1)</f>
        <v>1</v>
      </c>
      <c r="K557" s="132"/>
      <c r="L557" s="132"/>
      <c r="M557" s="136" t="str">
        <f>ifna(IMAGE("https://pokejungle.net/sprites/typeico/"&amp;lower(VLookup(V557,Type!C:E, 2, 0)&amp;".png")),"")</f>
        <v/>
      </c>
      <c r="N557" s="136" t="str">
        <f>ifna(IMAGE("https://pokejungle.net/sprites/typeico/"&amp;lower(VLookup(V557,Type!C:E, 3, 0)&amp;".png")),"")</f>
        <v/>
      </c>
      <c r="O557" s="131"/>
      <c r="P557" s="131"/>
      <c r="Q557" s="136">
        <f>ifna(VLookup(V557, Dex!F:K, 3, 0),"")</f>
        <v>77</v>
      </c>
      <c r="R557" s="136">
        <f>ifna(VLookup(V557, Dex!F:K, 4, 0),"")</f>
        <v>473</v>
      </c>
      <c r="S557" s="136">
        <f>ifna(VLookup(V557, Dex!F:K, 5, 0),"")</f>
        <v>214</v>
      </c>
      <c r="T557" s="136" t="str">
        <f>ifna(VLookup(V557, Dex!F:K, 6, 0),"")</f>
        <v>K052</v>
      </c>
      <c r="U557" s="137" t="str">
        <f>ifna(VLookup(V557, Dex!F:L, 7, 0),"")</f>
        <v/>
      </c>
      <c r="V557" s="131" t="str">
        <f t="shared" si="1"/>
        <v>mamoswine</v>
      </c>
    </row>
    <row r="558" ht="31.5" customHeight="1">
      <c r="A558" s="85">
        <v>557.0</v>
      </c>
      <c r="B558" s="85">
        <v>1.0</v>
      </c>
      <c r="C558" s="85">
        <v>21.0</v>
      </c>
      <c r="D558" s="85">
        <v>4.0</v>
      </c>
      <c r="E558" s="85">
        <v>1.0</v>
      </c>
      <c r="F558" s="85">
        <v>4.0</v>
      </c>
      <c r="G558" s="53" t="str">
        <f>ifna(VLookup(V558,Shiny!B:C, 2, 0),"")</f>
        <v/>
      </c>
      <c r="H558" s="138" t="s">
        <v>596</v>
      </c>
      <c r="I558" s="139">
        <v>474.0</v>
      </c>
      <c r="J558" s="140">
        <f>IFNA(VLOOKUP(V558,'Imported Index'!C:D,2,0),1)</f>
        <v>1</v>
      </c>
      <c r="K558" s="83"/>
      <c r="L558" s="83"/>
      <c r="M558" s="59" t="str">
        <f>ifna(IMAGE("https://pokejungle.net/sprites/typeico/"&amp;lower(VLookup(V558,Type!C:E, 2, 0)&amp;".png")),"")</f>
        <v/>
      </c>
      <c r="N558" s="59" t="str">
        <f>ifna(IMAGE("https://pokejungle.net/sprites/typeico/"&amp;lower(VLookup(V558,Type!C:E, 3, 0)&amp;".png")),"")</f>
        <v/>
      </c>
      <c r="O558" s="53"/>
      <c r="P558" s="53"/>
      <c r="Q558" s="59" t="str">
        <f>ifna(VLookup(V558, Dex!F:K, 3, 0),"")</f>
        <v>A210</v>
      </c>
      <c r="R558" s="59">
        <f>ifna(VLookup(V558, Dex!F:K, 4, 0),"")</f>
        <v>474</v>
      </c>
      <c r="S558" s="59">
        <f>ifna(VLookup(V558, Dex!F:K, 5, 0),"")</f>
        <v>135</v>
      </c>
      <c r="T558" s="59" t="str">
        <f>ifna(VLookup(V558, Dex!F:K, 6, 0),"")</f>
        <v>B131</v>
      </c>
      <c r="U558" s="63" t="str">
        <f>ifna(VLookup(V558, Dex!F:L, 7, 0),"")</f>
        <v>H013</v>
      </c>
      <c r="V558" s="53" t="str">
        <f t="shared" si="1"/>
        <v>porygon-z</v>
      </c>
    </row>
    <row r="559" ht="31.5" customHeight="1">
      <c r="A559" s="130">
        <v>558.0</v>
      </c>
      <c r="B559" s="130">
        <v>1.0</v>
      </c>
      <c r="C559" s="130">
        <v>21.0</v>
      </c>
      <c r="D559" s="130">
        <v>5.0</v>
      </c>
      <c r="E559" s="130">
        <v>1.0</v>
      </c>
      <c r="F559" s="130">
        <v>5.0</v>
      </c>
      <c r="G559" s="131" t="str">
        <f>ifna(VLookup(V559,Shiny!B:C, 2, 0),"")</f>
        <v/>
      </c>
      <c r="H559" s="141" t="s">
        <v>597</v>
      </c>
      <c r="I559" s="142">
        <v>475.0</v>
      </c>
      <c r="J559" s="135">
        <f>IFNA(VLOOKUP(V559,'Imported Index'!C:D,2,0),1)</f>
        <v>1</v>
      </c>
      <c r="K559" s="135"/>
      <c r="L559" s="132"/>
      <c r="M559" s="136" t="str">
        <f>ifna(IMAGE("https://pokejungle.net/sprites/typeico/"&amp;lower(VLookup(V559,Type!C:E, 2, 0)&amp;".png")),"")</f>
        <v/>
      </c>
      <c r="N559" s="136" t="str">
        <f>ifna(IMAGE("https://pokejungle.net/sprites/typeico/"&amp;lower(VLookup(V559,Type!C:E, 3, 0)&amp;".png")),"")</f>
        <v/>
      </c>
      <c r="O559" s="131"/>
      <c r="P559" s="131"/>
      <c r="Q559" s="136">
        <f>ifna(VLookup(V559, Dex!F:K, 3, 0),"")</f>
        <v>123</v>
      </c>
      <c r="R559" s="136">
        <f>ifna(VLookup(V559, Dex!F:K, 4, 0),"")</f>
        <v>475</v>
      </c>
      <c r="S559" s="136">
        <f>ifna(VLookup(V559, Dex!F:K, 5, 0),"")</f>
        <v>104</v>
      </c>
      <c r="T559" s="136" t="str">
        <f>ifna(VLookup(V559, Dex!F:K, 6, 0),"")</f>
        <v>P065</v>
      </c>
      <c r="U559" s="137">
        <f>ifna(VLookup(V559, Dex!F:L, 7, 0),"")</f>
        <v>90</v>
      </c>
      <c r="V559" s="131" t="str">
        <f t="shared" si="1"/>
        <v>gallade</v>
      </c>
    </row>
    <row r="560" ht="31.5" customHeight="1">
      <c r="A560" s="85">
        <v>559.0</v>
      </c>
      <c r="B560" s="85">
        <v>1.0</v>
      </c>
      <c r="C560" s="85">
        <v>21.0</v>
      </c>
      <c r="D560" s="85">
        <v>6.0</v>
      </c>
      <c r="E560" s="85">
        <v>1.0</v>
      </c>
      <c r="F560" s="85">
        <v>6.0</v>
      </c>
      <c r="G560" s="53" t="str">
        <f>ifna(VLookup(V560,Shiny!B:C, 2, 0),"")</f>
        <v/>
      </c>
      <c r="H560" s="138" t="s">
        <v>598</v>
      </c>
      <c r="I560" s="139">
        <v>476.0</v>
      </c>
      <c r="J560" s="140">
        <f>IFNA(VLOOKUP(V560,'Imported Index'!C:D,2,0),1)</f>
        <v>1</v>
      </c>
      <c r="K560" s="83"/>
      <c r="L560" s="83"/>
      <c r="M560" s="59" t="str">
        <f>ifna(IMAGE("https://pokejungle.net/sprites/typeico/"&amp;lower(VLookup(V560,Type!C:E, 2, 0)&amp;".png")),"")</f>
        <v/>
      </c>
      <c r="N560" s="59" t="str">
        <f>ifna(IMAGE("https://pokejungle.net/sprites/typeico/"&amp;lower(VLookup(V560,Type!C:E, 3, 0)&amp;".png")),"")</f>
        <v/>
      </c>
      <c r="O560" s="53"/>
      <c r="P560" s="53"/>
      <c r="Q560" s="59" t="str">
        <f>ifna(VLookup(V560, Dex!F:K, 3, 0),"")</f>
        <v/>
      </c>
      <c r="R560" s="59">
        <f>ifna(VLookup(V560, Dex!F:K, 4, 0),"")</f>
        <v>476</v>
      </c>
      <c r="S560" s="59">
        <f>ifna(VLookup(V560, Dex!F:K, 5, 0),"")</f>
        <v>191</v>
      </c>
      <c r="T560" s="59" t="str">
        <f>ifna(VLookup(V560, Dex!F:K, 6, 0),"")</f>
        <v>K108</v>
      </c>
      <c r="U560" s="63" t="str">
        <f>ifna(VLookup(V560, Dex!F:L, 7, 0),"")</f>
        <v/>
      </c>
      <c r="V560" s="53" t="str">
        <f t="shared" si="1"/>
        <v>probopass</v>
      </c>
    </row>
    <row r="561" ht="31.5" customHeight="1">
      <c r="A561" s="130">
        <v>560.0</v>
      </c>
      <c r="B561" s="130">
        <v>1.0</v>
      </c>
      <c r="C561" s="130">
        <v>21.0</v>
      </c>
      <c r="D561" s="130">
        <v>7.0</v>
      </c>
      <c r="E561" s="130">
        <v>2.0</v>
      </c>
      <c r="F561" s="130">
        <v>1.0</v>
      </c>
      <c r="G561" s="131" t="str">
        <f>ifna(VLookup(V561,Shiny!B:C, 2, 0),"")</f>
        <v/>
      </c>
      <c r="H561" s="141" t="s">
        <v>599</v>
      </c>
      <c r="I561" s="142">
        <v>477.0</v>
      </c>
      <c r="J561" s="135">
        <f>IFNA(VLOOKUP(V561,'Imported Index'!C:D,2,0),1)</f>
        <v>1</v>
      </c>
      <c r="K561" s="132"/>
      <c r="L561" s="132"/>
      <c r="M561" s="136" t="str">
        <f>ifna(IMAGE("https://pokejungle.net/sprites/typeico/"&amp;lower(VLookup(V561,Type!C:E, 2, 0)&amp;".png")),"")</f>
        <v/>
      </c>
      <c r="N561" s="136" t="str">
        <f>ifna(IMAGE("https://pokejungle.net/sprites/typeico/"&amp;lower(VLookup(V561,Type!C:E, 3, 0)&amp;".png")),"")</f>
        <v/>
      </c>
      <c r="O561" s="131"/>
      <c r="P561" s="131"/>
      <c r="Q561" s="136">
        <f>ifna(VLookup(V561, Dex!F:K, 3, 0),"")</f>
        <v>137</v>
      </c>
      <c r="R561" s="136">
        <f>ifna(VLookup(V561, Dex!F:K, 4, 0),"")</f>
        <v>477</v>
      </c>
      <c r="S561" s="136">
        <f>ifna(VLookup(V561, Dex!F:K, 5, 0),"")</f>
        <v>160</v>
      </c>
      <c r="T561" s="136" t="str">
        <f>ifna(VLookup(V561, Dex!F:K, 6, 0),"")</f>
        <v>K141</v>
      </c>
      <c r="U561" s="137" t="str">
        <f>ifna(VLookup(V561, Dex!F:L, 7, 0),"")</f>
        <v/>
      </c>
      <c r="V561" s="131" t="str">
        <f t="shared" si="1"/>
        <v>dusknoir</v>
      </c>
    </row>
    <row r="562" ht="31.5" customHeight="1">
      <c r="A562" s="85">
        <v>561.0</v>
      </c>
      <c r="B562" s="85">
        <v>1.0</v>
      </c>
      <c r="C562" s="85">
        <v>21.0</v>
      </c>
      <c r="D562" s="85">
        <v>8.0</v>
      </c>
      <c r="E562" s="85">
        <v>2.0</v>
      </c>
      <c r="F562" s="85">
        <v>2.0</v>
      </c>
      <c r="G562" s="53" t="str">
        <f>ifna(VLookup(V562,Shiny!B:C, 2, 0),"")</f>
        <v/>
      </c>
      <c r="H562" s="138" t="s">
        <v>600</v>
      </c>
      <c r="I562" s="139">
        <v>478.0</v>
      </c>
      <c r="J562" s="140">
        <f>IFNA(VLOOKUP(V562,'Imported Index'!C:D,2,0),1)</f>
        <v>1</v>
      </c>
      <c r="K562" s="140"/>
      <c r="L562" s="83"/>
      <c r="M562" s="59" t="str">
        <f>ifna(IMAGE("https://pokejungle.net/sprites/typeico/"&amp;lower(VLookup(V562,Type!C:E, 2, 0)&amp;".png")),"")</f>
        <v/>
      </c>
      <c r="N562" s="59" t="str">
        <f>ifna(IMAGE("https://pokejungle.net/sprites/typeico/"&amp;lower(VLookup(V562,Type!C:E, 3, 0)&amp;".png")),"")</f>
        <v/>
      </c>
      <c r="O562" s="53"/>
      <c r="P562" s="53"/>
      <c r="Q562" s="59">
        <f>ifna(VLookup(V562, Dex!F:K, 3, 0),"")</f>
        <v>81</v>
      </c>
      <c r="R562" s="59">
        <f>ifna(VLookup(V562, Dex!F:K, 4, 0),"")</f>
        <v>478</v>
      </c>
      <c r="S562" s="59">
        <f>ifna(VLookup(V562, Dex!F:K, 5, 0),"")</f>
        <v>207</v>
      </c>
      <c r="T562" s="59" t="str">
        <f>ifna(VLookup(V562, Dex!F:K, 6, 0),"")</f>
        <v>P359</v>
      </c>
      <c r="U562" s="63">
        <f>ifna(VLookup(V562, Dex!F:L, 7, 0),"")</f>
        <v>171</v>
      </c>
      <c r="V562" s="53" t="str">
        <f t="shared" si="1"/>
        <v>froslass</v>
      </c>
    </row>
    <row r="563" ht="31.5" customHeight="1">
      <c r="A563" s="130">
        <v>562.0</v>
      </c>
      <c r="B563" s="130">
        <v>1.0</v>
      </c>
      <c r="C563" s="130">
        <v>21.0</v>
      </c>
      <c r="D563" s="130">
        <v>9.0</v>
      </c>
      <c r="E563" s="130">
        <v>2.0</v>
      </c>
      <c r="F563" s="130">
        <v>3.0</v>
      </c>
      <c r="G563" s="131" t="str">
        <f>ifna(VLookup(V563,Shiny!B:C, 2, 0),"")</f>
        <v/>
      </c>
      <c r="H563" s="141" t="s">
        <v>601</v>
      </c>
      <c r="I563" s="142">
        <v>479.0</v>
      </c>
      <c r="J563" s="135">
        <f>IFNA(VLOOKUP(V563,'Imported Index'!C:D,2,0),1)</f>
        <v>1</v>
      </c>
      <c r="K563" s="135"/>
      <c r="L563" s="132" t="s">
        <v>500</v>
      </c>
      <c r="M563" s="136" t="str">
        <f>ifna(IMAGE("https://pokejungle.net/sprites/typeico/"&amp;lower(VLookup(V563,Type!C:E, 2, 0)&amp;".png")),"")</f>
        <v/>
      </c>
      <c r="N563" s="136" t="str">
        <f>ifna(IMAGE("https://pokejungle.net/sprites/typeico/"&amp;lower(VLookup(V563,Type!C:E, 3, 0)&amp;".png")),"")</f>
        <v/>
      </c>
      <c r="O563" s="131"/>
      <c r="P563" s="131"/>
      <c r="Q563" s="136">
        <f>ifna(VLookup(V563, Dex!F:K, 3, 0),"")</f>
        <v>372</v>
      </c>
      <c r="R563" s="136">
        <f>ifna(VLookup(V563, Dex!F:K, 4, 0),"")</f>
        <v>479</v>
      </c>
      <c r="S563" s="136">
        <f>ifna(VLookup(V563, Dex!F:K, 5, 0),"")</f>
        <v>194</v>
      </c>
      <c r="T563" s="136" t="str">
        <f>ifna(VLookup(V563, Dex!F:K, 6, 0),"")</f>
        <v>P310</v>
      </c>
      <c r="U563" s="137" t="str">
        <f>ifna(VLookup(V563, Dex!F:L, 7, 0),"")</f>
        <v>H022</v>
      </c>
      <c r="V563" s="131" t="str">
        <f t="shared" si="1"/>
        <v>rotom</v>
      </c>
    </row>
    <row r="564" ht="31.5" customHeight="1">
      <c r="A564" s="85">
        <v>563.0</v>
      </c>
      <c r="B564" s="85">
        <v>1.0</v>
      </c>
      <c r="C564" s="85">
        <v>21.0</v>
      </c>
      <c r="D564" s="85">
        <v>10.0</v>
      </c>
      <c r="E564" s="85">
        <v>2.0</v>
      </c>
      <c r="F564" s="85">
        <v>4.0</v>
      </c>
      <c r="G564" s="53" t="str">
        <f>ifna(VLookup(V564,Shiny!B:C, 2, 0),"")</f>
        <v/>
      </c>
      <c r="H564" s="138" t="s">
        <v>601</v>
      </c>
      <c r="I564" s="139">
        <v>479.0</v>
      </c>
      <c r="J564" s="140">
        <f>IFNA(VLOOKUP(V564,'Imported Index'!C:D,2,0),1)</f>
        <v>1</v>
      </c>
      <c r="K564" s="140"/>
      <c r="L564" s="83" t="s">
        <v>602</v>
      </c>
      <c r="M564" s="59" t="str">
        <f>ifna(IMAGE("https://pokejungle.net/sprites/typeico/"&amp;lower(VLookup(V564,Type!C:E, 2, 0)&amp;".png")),"")</f>
        <v/>
      </c>
      <c r="N564" s="59" t="str">
        <f>ifna(IMAGE("https://pokejungle.net/sprites/typeico/"&amp;lower(VLookup(V564,Type!C:E, 3, 0)&amp;".png")),"")</f>
        <v/>
      </c>
      <c r="O564" s="53">
        <v>-1.0</v>
      </c>
      <c r="P564" s="85"/>
      <c r="Q564" s="59">
        <f>ifna(VLookup(V564, Dex!F:K, 3, 0),"")</f>
        <v>372</v>
      </c>
      <c r="R564" s="59">
        <f>ifna(VLookup(V564, Dex!F:K, 4, 0),"")</f>
        <v>479</v>
      </c>
      <c r="S564" s="59">
        <f>ifna(VLookup(V564, Dex!F:K, 5, 0),"")</f>
        <v>194</v>
      </c>
      <c r="T564" s="59" t="str">
        <f>ifna(VLookup(V564, Dex!F:K, 6, 0),"")</f>
        <v>P310</v>
      </c>
      <c r="U564" s="63" t="str">
        <f>ifna(VLookup(V564, Dex!F:L, 7, 0),"")</f>
        <v>H022</v>
      </c>
      <c r="V564" s="53" t="str">
        <f t="shared" si="1"/>
        <v>rotom-1</v>
      </c>
    </row>
    <row r="565" ht="31.5" customHeight="1">
      <c r="A565" s="130">
        <v>564.0</v>
      </c>
      <c r="B565" s="130">
        <v>1.0</v>
      </c>
      <c r="C565" s="130">
        <v>21.0</v>
      </c>
      <c r="D565" s="130">
        <v>11.0</v>
      </c>
      <c r="E565" s="130">
        <v>2.0</v>
      </c>
      <c r="F565" s="130">
        <v>5.0</v>
      </c>
      <c r="G565" s="131" t="str">
        <f>ifna(VLookup(V565,Shiny!B:C, 2, 0),"")</f>
        <v/>
      </c>
      <c r="H565" s="141" t="s">
        <v>601</v>
      </c>
      <c r="I565" s="142">
        <v>479.0</v>
      </c>
      <c r="J565" s="135">
        <f>IFNA(VLOOKUP(V565,'Imported Index'!C:D,2,0),1)</f>
        <v>1</v>
      </c>
      <c r="K565" s="135"/>
      <c r="L565" s="132" t="s">
        <v>603</v>
      </c>
      <c r="M565" s="136" t="str">
        <f>ifna(IMAGE("https://pokejungle.net/sprites/typeico/"&amp;lower(VLookup(V565,Type!C:E, 2, 0)&amp;".png")),"")</f>
        <v/>
      </c>
      <c r="N565" s="136" t="str">
        <f>ifna(IMAGE("https://pokejungle.net/sprites/typeico/"&amp;lower(VLookup(V565,Type!C:E, 3, 0)&amp;".png")),"")</f>
        <v/>
      </c>
      <c r="O565" s="131">
        <v>-2.0</v>
      </c>
      <c r="P565" s="130"/>
      <c r="Q565" s="136">
        <f>ifna(VLookup(V565, Dex!F:K, 3, 0),"")</f>
        <v>372</v>
      </c>
      <c r="R565" s="136">
        <f>ifna(VLookup(V565, Dex!F:K, 4, 0),"")</f>
        <v>479</v>
      </c>
      <c r="S565" s="136">
        <f>ifna(VLookup(V565, Dex!F:K, 5, 0),"")</f>
        <v>194</v>
      </c>
      <c r="T565" s="136" t="str">
        <f>ifna(VLookup(V565, Dex!F:K, 6, 0),"")</f>
        <v>P310</v>
      </c>
      <c r="U565" s="137" t="str">
        <f>ifna(VLookup(V565, Dex!F:L, 7, 0),"")</f>
        <v>H022</v>
      </c>
      <c r="V565" s="131" t="str">
        <f t="shared" si="1"/>
        <v>rotom-2</v>
      </c>
    </row>
    <row r="566" ht="31.5" customHeight="1">
      <c r="A566" s="85">
        <v>565.0</v>
      </c>
      <c r="B566" s="85">
        <v>1.0</v>
      </c>
      <c r="C566" s="85">
        <v>21.0</v>
      </c>
      <c r="D566" s="85">
        <v>12.0</v>
      </c>
      <c r="E566" s="85">
        <v>2.0</v>
      </c>
      <c r="F566" s="85">
        <v>6.0</v>
      </c>
      <c r="G566" s="53" t="str">
        <f>ifna(VLookup(V566,Shiny!B:C, 2, 0),"")</f>
        <v/>
      </c>
      <c r="H566" s="138" t="s">
        <v>601</v>
      </c>
      <c r="I566" s="139">
        <v>479.0</v>
      </c>
      <c r="J566" s="140">
        <f>IFNA(VLOOKUP(V566,'Imported Index'!C:D,2,0),1)</f>
        <v>1</v>
      </c>
      <c r="K566" s="140"/>
      <c r="L566" s="83" t="s">
        <v>604</v>
      </c>
      <c r="M566" s="59" t="str">
        <f>ifna(IMAGE("https://pokejungle.net/sprites/typeico/"&amp;lower(VLookup(V566,Type!C:E, 2, 0)&amp;".png")),"")</f>
        <v/>
      </c>
      <c r="N566" s="59" t="str">
        <f>ifna(IMAGE("https://pokejungle.net/sprites/typeico/"&amp;lower(VLookup(V566,Type!C:E, 3, 0)&amp;".png")),"")</f>
        <v/>
      </c>
      <c r="O566" s="53">
        <v>-3.0</v>
      </c>
      <c r="P566" s="85"/>
      <c r="Q566" s="59">
        <f>ifna(VLookup(V566, Dex!F:K, 3, 0),"")</f>
        <v>372</v>
      </c>
      <c r="R566" s="59">
        <f>ifna(VLookup(V566, Dex!F:K, 4, 0),"")</f>
        <v>479</v>
      </c>
      <c r="S566" s="59">
        <f>ifna(VLookup(V566, Dex!F:K, 5, 0),"")</f>
        <v>194</v>
      </c>
      <c r="T566" s="59" t="str">
        <f>ifna(VLookup(V566, Dex!F:K, 6, 0),"")</f>
        <v>P310</v>
      </c>
      <c r="U566" s="63" t="str">
        <f>ifna(VLookup(V566, Dex!F:L, 7, 0),"")</f>
        <v>H022</v>
      </c>
      <c r="V566" s="53" t="str">
        <f t="shared" si="1"/>
        <v>rotom-3</v>
      </c>
    </row>
    <row r="567" ht="31.5" customHeight="1">
      <c r="A567" s="130">
        <v>566.0</v>
      </c>
      <c r="B567" s="130">
        <v>1.0</v>
      </c>
      <c r="C567" s="130">
        <v>21.0</v>
      </c>
      <c r="D567" s="130">
        <v>13.0</v>
      </c>
      <c r="E567" s="130">
        <v>3.0</v>
      </c>
      <c r="F567" s="130">
        <v>1.0</v>
      </c>
      <c r="G567" s="131" t="str">
        <f>ifna(VLookup(V567,Shiny!B:C, 2, 0),"")</f>
        <v/>
      </c>
      <c r="H567" s="141" t="s">
        <v>601</v>
      </c>
      <c r="I567" s="142">
        <v>479.0</v>
      </c>
      <c r="J567" s="135">
        <f>IFNA(VLOOKUP(V567,'Imported Index'!C:D,2,0),1)</f>
        <v>1</v>
      </c>
      <c r="K567" s="135"/>
      <c r="L567" s="132" t="s">
        <v>605</v>
      </c>
      <c r="M567" s="136" t="str">
        <f>ifna(IMAGE("https://pokejungle.net/sprites/typeico/"&amp;lower(VLookup(V567,Type!C:E, 2, 0)&amp;".png")),"")</f>
        <v/>
      </c>
      <c r="N567" s="136" t="str">
        <f>ifna(IMAGE("https://pokejungle.net/sprites/typeico/"&amp;lower(VLookup(V567,Type!C:E, 3, 0)&amp;".png")),"")</f>
        <v/>
      </c>
      <c r="O567" s="131">
        <v>-4.0</v>
      </c>
      <c r="P567" s="130"/>
      <c r="Q567" s="136">
        <f>ifna(VLookup(V567, Dex!F:K, 3, 0),"")</f>
        <v>372</v>
      </c>
      <c r="R567" s="136">
        <f>ifna(VLookup(V567, Dex!F:K, 4, 0),"")</f>
        <v>479</v>
      </c>
      <c r="S567" s="136">
        <f>ifna(VLookup(V567, Dex!F:K, 5, 0),"")</f>
        <v>194</v>
      </c>
      <c r="T567" s="136" t="str">
        <f>ifna(VLookup(V567, Dex!F:K, 6, 0),"")</f>
        <v>P310</v>
      </c>
      <c r="U567" s="137" t="str">
        <f>ifna(VLookup(V567, Dex!F:L, 7, 0),"")</f>
        <v>H022</v>
      </c>
      <c r="V567" s="131" t="str">
        <f t="shared" si="1"/>
        <v>rotom-4</v>
      </c>
    </row>
    <row r="568" ht="31.5" customHeight="1">
      <c r="A568" s="85">
        <v>567.0</v>
      </c>
      <c r="B568" s="85">
        <v>1.0</v>
      </c>
      <c r="C568" s="85">
        <v>21.0</v>
      </c>
      <c r="D568" s="85">
        <v>14.0</v>
      </c>
      <c r="E568" s="85">
        <v>3.0</v>
      </c>
      <c r="F568" s="85">
        <v>2.0</v>
      </c>
      <c r="G568" s="53" t="str">
        <f>ifna(VLookup(V568,Shiny!B:C, 2, 0),"")</f>
        <v/>
      </c>
      <c r="H568" s="138" t="s">
        <v>601</v>
      </c>
      <c r="I568" s="139">
        <v>479.0</v>
      </c>
      <c r="J568" s="140">
        <f>IFNA(VLOOKUP(V568,'Imported Index'!C:D,2,0),1)</f>
        <v>1</v>
      </c>
      <c r="K568" s="140"/>
      <c r="L568" s="83" t="s">
        <v>606</v>
      </c>
      <c r="M568" s="59" t="str">
        <f>ifna(IMAGE("https://pokejungle.net/sprites/typeico/"&amp;lower(VLookup(V568,Type!C:E, 2, 0)&amp;".png")),"")</f>
        <v/>
      </c>
      <c r="N568" s="59" t="str">
        <f>ifna(IMAGE("https://pokejungle.net/sprites/typeico/"&amp;lower(VLookup(V568,Type!C:E, 3, 0)&amp;".png")),"")</f>
        <v/>
      </c>
      <c r="O568" s="53">
        <v>-5.0</v>
      </c>
      <c r="P568" s="85"/>
      <c r="Q568" s="59">
        <f>ifna(VLookup(V568, Dex!F:K, 3, 0),"")</f>
        <v>372</v>
      </c>
      <c r="R568" s="59">
        <f>ifna(VLookup(V568, Dex!F:K, 4, 0),"")</f>
        <v>479</v>
      </c>
      <c r="S568" s="59">
        <f>ifna(VLookup(V568, Dex!F:K, 5, 0),"")</f>
        <v>194</v>
      </c>
      <c r="T568" s="59" t="str">
        <f>ifna(VLookup(V568, Dex!F:K, 6, 0),"")</f>
        <v>P310</v>
      </c>
      <c r="U568" s="63" t="str">
        <f>ifna(VLookup(V568, Dex!F:L, 7, 0),"")</f>
        <v>H022</v>
      </c>
      <c r="V568" s="53" t="str">
        <f t="shared" si="1"/>
        <v>rotom-5</v>
      </c>
    </row>
    <row r="569" ht="31.5" customHeight="1">
      <c r="A569" s="130">
        <v>568.0</v>
      </c>
      <c r="B569" s="130">
        <v>1.0</v>
      </c>
      <c r="C569" s="130">
        <v>21.0</v>
      </c>
      <c r="D569" s="130">
        <v>15.0</v>
      </c>
      <c r="E569" s="130">
        <v>3.0</v>
      </c>
      <c r="F569" s="130">
        <v>3.0</v>
      </c>
      <c r="G569" s="131" t="str">
        <f>ifna(VLookup(V569,Shiny!B:C, 2, 0),"")</f>
        <v/>
      </c>
      <c r="H569" s="141" t="s">
        <v>607</v>
      </c>
      <c r="I569" s="142">
        <v>480.0</v>
      </c>
      <c r="J569" s="135">
        <f>IFNA(VLOOKUP(V569,'Imported Index'!C:D,2,0),1)</f>
        <v>1</v>
      </c>
      <c r="K569" s="132"/>
      <c r="L569" s="132"/>
      <c r="M569" s="136" t="str">
        <f>ifna(IMAGE("https://pokejungle.net/sprites/typeico/"&amp;lower(VLookup(V569,Type!C:E, 2, 0)&amp;".png")),"")</f>
        <v/>
      </c>
      <c r="N569" s="136" t="str">
        <f>ifna(IMAGE("https://pokejungle.net/sprites/typeico/"&amp;lower(VLookup(V569,Type!C:E, 3, 0)&amp;".png")),"")</f>
        <v/>
      </c>
      <c r="O569" s="131"/>
      <c r="P569" s="131"/>
      <c r="Q569" s="136" t="str">
        <f>ifna(VLookup(V569, Dex!F:K, 3, 0),"")</f>
        <v/>
      </c>
      <c r="R569" s="136">
        <f>ifna(VLookup(V569, Dex!F:K, 4, 0),"")</f>
        <v>480</v>
      </c>
      <c r="S569" s="136">
        <f>ifna(VLookup(V569, Dex!F:K, 5, 0),"")</f>
        <v>225</v>
      </c>
      <c r="T569" s="136" t="str">
        <f>ifna(VLookup(V569, Dex!F:K, 6, 0),"")</f>
        <v/>
      </c>
      <c r="U569" s="137" t="str">
        <f>ifna(VLookup(V569, Dex!F:L, 7, 0),"")</f>
        <v/>
      </c>
      <c r="V569" s="131" t="str">
        <f t="shared" si="1"/>
        <v>uxie</v>
      </c>
    </row>
    <row r="570" ht="31.5" customHeight="1">
      <c r="A570" s="85">
        <v>569.0</v>
      </c>
      <c r="B570" s="85">
        <v>1.0</v>
      </c>
      <c r="C570" s="85">
        <v>21.0</v>
      </c>
      <c r="D570" s="85">
        <v>16.0</v>
      </c>
      <c r="E570" s="85">
        <v>3.0</v>
      </c>
      <c r="F570" s="85">
        <v>4.0</v>
      </c>
      <c r="G570" s="53" t="str">
        <f>ifna(VLookup(V570,Shiny!B:C, 2, 0),"")</f>
        <v/>
      </c>
      <c r="H570" s="138" t="s">
        <v>608</v>
      </c>
      <c r="I570" s="139">
        <v>481.0</v>
      </c>
      <c r="J570" s="140">
        <f>IFNA(VLOOKUP(V570,'Imported Index'!C:D,2,0),1)</f>
        <v>1</v>
      </c>
      <c r="K570" s="83"/>
      <c r="L570" s="83"/>
      <c r="M570" s="59" t="str">
        <f>ifna(IMAGE("https://pokejungle.net/sprites/typeico/"&amp;lower(VLookup(V570,Type!C:E, 2, 0)&amp;".png")),"")</f>
        <v/>
      </c>
      <c r="N570" s="59" t="str">
        <f>ifna(IMAGE("https://pokejungle.net/sprites/typeico/"&amp;lower(VLookup(V570,Type!C:E, 3, 0)&amp;".png")),"")</f>
        <v/>
      </c>
      <c r="O570" s="53"/>
      <c r="P570" s="53"/>
      <c r="Q570" s="59" t="str">
        <f>ifna(VLookup(V570, Dex!F:K, 3, 0),"")</f>
        <v/>
      </c>
      <c r="R570" s="59">
        <f>ifna(VLookup(V570, Dex!F:K, 4, 0),"")</f>
        <v>481</v>
      </c>
      <c r="S570" s="59">
        <f>ifna(VLookup(V570, Dex!F:K, 5, 0),"")</f>
        <v>226</v>
      </c>
      <c r="T570" s="59" t="str">
        <f>ifna(VLookup(V570, Dex!F:K, 6, 0),"")</f>
        <v/>
      </c>
      <c r="U570" s="63" t="str">
        <f>ifna(VLookup(V570, Dex!F:L, 7, 0),"")</f>
        <v/>
      </c>
      <c r="V570" s="53" t="str">
        <f t="shared" si="1"/>
        <v>mesprit</v>
      </c>
    </row>
    <row r="571" ht="31.5" customHeight="1">
      <c r="A571" s="130">
        <v>570.0</v>
      </c>
      <c r="B571" s="130">
        <v>1.0</v>
      </c>
      <c r="C571" s="130">
        <v>21.0</v>
      </c>
      <c r="D571" s="130">
        <v>17.0</v>
      </c>
      <c r="E571" s="130">
        <v>3.0</v>
      </c>
      <c r="F571" s="130">
        <v>5.0</v>
      </c>
      <c r="G571" s="131" t="str">
        <f>ifna(VLookup(V571,Shiny!B:C, 2, 0),"")</f>
        <v/>
      </c>
      <c r="H571" s="141" t="s">
        <v>609</v>
      </c>
      <c r="I571" s="142">
        <v>482.0</v>
      </c>
      <c r="J571" s="135">
        <f>IFNA(VLOOKUP(V571,'Imported Index'!C:D,2,0),1)</f>
        <v>1</v>
      </c>
      <c r="K571" s="132"/>
      <c r="L571" s="132"/>
      <c r="M571" s="136" t="str">
        <f>ifna(IMAGE("https://pokejungle.net/sprites/typeico/"&amp;lower(VLookup(V571,Type!C:E, 2, 0)&amp;".png")),"")</f>
        <v/>
      </c>
      <c r="N571" s="136" t="str">
        <f>ifna(IMAGE("https://pokejungle.net/sprites/typeico/"&amp;lower(VLookup(V571,Type!C:E, 3, 0)&amp;".png")),"")</f>
        <v/>
      </c>
      <c r="O571" s="131"/>
      <c r="P571" s="131"/>
      <c r="Q571" s="136" t="str">
        <f>ifna(VLookup(V571, Dex!F:K, 3, 0),"")</f>
        <v/>
      </c>
      <c r="R571" s="136">
        <f>ifna(VLookup(V571, Dex!F:K, 4, 0),"")</f>
        <v>482</v>
      </c>
      <c r="S571" s="136">
        <f>ifna(VLookup(V571, Dex!F:K, 5, 0),"")</f>
        <v>227</v>
      </c>
      <c r="T571" s="136" t="str">
        <f>ifna(VLookup(V571, Dex!F:K, 6, 0),"")</f>
        <v/>
      </c>
      <c r="U571" s="137" t="str">
        <f>ifna(VLookup(V571, Dex!F:L, 7, 0),"")</f>
        <v/>
      </c>
      <c r="V571" s="131" t="str">
        <f t="shared" si="1"/>
        <v>azelf</v>
      </c>
    </row>
    <row r="572" ht="31.5" customHeight="1">
      <c r="A572" s="85">
        <v>571.0</v>
      </c>
      <c r="B572" s="85">
        <v>1.0</v>
      </c>
      <c r="C572" s="85">
        <v>21.0</v>
      </c>
      <c r="D572" s="85">
        <v>18.0</v>
      </c>
      <c r="E572" s="85">
        <v>3.0</v>
      </c>
      <c r="F572" s="85">
        <v>6.0</v>
      </c>
      <c r="G572" s="53" t="str">
        <f>ifna(VLookup(V572,Shiny!B:C, 2, 0),"")</f>
        <v/>
      </c>
      <c r="H572" s="138" t="s">
        <v>610</v>
      </c>
      <c r="I572" s="139">
        <v>483.0</v>
      </c>
      <c r="J572" s="140">
        <f>IFNA(VLOOKUP(V572,'Imported Index'!C:D,2,0),1)</f>
        <v>1</v>
      </c>
      <c r="K572" s="83"/>
      <c r="L572" s="83" t="s">
        <v>500</v>
      </c>
      <c r="M572" s="59" t="str">
        <f>ifna(IMAGE("https://pokejungle.net/sprites/typeico/"&amp;lower(VLookup(V572,Type!C:E, 2, 0)&amp;".png")),"")</f>
        <v/>
      </c>
      <c r="N572" s="59" t="str">
        <f>ifna(IMAGE("https://pokejungle.net/sprites/typeico/"&amp;lower(VLookup(V572,Type!C:E, 3, 0)&amp;".png")),"")</f>
        <v/>
      </c>
      <c r="O572" s="53"/>
      <c r="P572" s="53"/>
      <c r="Q572" s="59" t="str">
        <f>ifna(VLookup(V572, Dex!F:K, 3, 0),"")</f>
        <v/>
      </c>
      <c r="R572" s="59">
        <f>ifna(VLookup(V572, Dex!F:K, 4, 0),"")</f>
        <v>483</v>
      </c>
      <c r="S572" s="59">
        <f>ifna(VLookup(V572, Dex!F:K, 5, 0),"")</f>
        <v>235</v>
      </c>
      <c r="T572" s="59" t="str">
        <f>ifna(VLookup(V572, Dex!F:K, 6, 0),"")</f>
        <v/>
      </c>
      <c r="U572" s="63" t="str">
        <f>ifna(VLookup(V572, Dex!F:L, 7, 0),"")</f>
        <v/>
      </c>
      <c r="V572" s="53" t="str">
        <f t="shared" si="1"/>
        <v>dialga</v>
      </c>
    </row>
    <row r="573" ht="31.5" customHeight="1">
      <c r="A573" s="130">
        <v>572.0</v>
      </c>
      <c r="B573" s="130">
        <v>1.0</v>
      </c>
      <c r="C573" s="130">
        <v>21.0</v>
      </c>
      <c r="D573" s="130">
        <v>19.0</v>
      </c>
      <c r="E573" s="130">
        <v>4.0</v>
      </c>
      <c r="F573" s="130">
        <v>1.0</v>
      </c>
      <c r="G573" s="131" t="str">
        <f>ifna(VLookup(V573,Shiny!B:C, 2, 0),"")</f>
        <v/>
      </c>
      <c r="H573" s="141" t="s">
        <v>611</v>
      </c>
      <c r="I573" s="142">
        <v>484.0</v>
      </c>
      <c r="J573" s="135">
        <f>IFNA(VLOOKUP(V573,'Imported Index'!C:D,2,0),1)</f>
        <v>1</v>
      </c>
      <c r="K573" s="132"/>
      <c r="L573" s="132" t="s">
        <v>500</v>
      </c>
      <c r="M573" s="136" t="str">
        <f>ifna(IMAGE("https://pokejungle.net/sprites/typeico/"&amp;lower(VLookup(V573,Type!C:E, 2, 0)&amp;".png")),"")</f>
        <v/>
      </c>
      <c r="N573" s="136" t="str">
        <f>ifna(IMAGE("https://pokejungle.net/sprites/typeico/"&amp;lower(VLookup(V573,Type!C:E, 3, 0)&amp;".png")),"")</f>
        <v/>
      </c>
      <c r="O573" s="131"/>
      <c r="P573" s="131"/>
      <c r="Q573" s="136" t="str">
        <f>ifna(VLookup(V573, Dex!F:K, 3, 0),"")</f>
        <v/>
      </c>
      <c r="R573" s="136">
        <f>ifna(VLookup(V573, Dex!F:K, 4, 0),"")</f>
        <v>484</v>
      </c>
      <c r="S573" s="136">
        <f>ifna(VLookup(V573, Dex!F:K, 5, 0),"")</f>
        <v>236</v>
      </c>
      <c r="T573" s="136" t="str">
        <f>ifna(VLookup(V573, Dex!F:K, 6, 0),"")</f>
        <v/>
      </c>
      <c r="U573" s="137" t="str">
        <f>ifna(VLookup(V573, Dex!F:L, 7, 0),"")</f>
        <v/>
      </c>
      <c r="V573" s="131" t="str">
        <f t="shared" si="1"/>
        <v>palkia</v>
      </c>
    </row>
    <row r="574" ht="31.5" customHeight="1">
      <c r="A574" s="85">
        <v>573.0</v>
      </c>
      <c r="B574" s="85">
        <v>1.0</v>
      </c>
      <c r="C574" s="85">
        <v>21.0</v>
      </c>
      <c r="D574" s="85">
        <v>20.0</v>
      </c>
      <c r="E574" s="85">
        <v>4.0</v>
      </c>
      <c r="F574" s="85">
        <v>2.0</v>
      </c>
      <c r="G574" s="53" t="str">
        <f>ifna(VLookup(V574,Shiny!B:C, 2, 0),"")</f>
        <v/>
      </c>
      <c r="H574" s="138" t="s">
        <v>612</v>
      </c>
      <c r="I574" s="139">
        <v>485.0</v>
      </c>
      <c r="J574" s="140">
        <f>IFNA(VLOOKUP(V574,'Imported Index'!C:D,2,0),1)</f>
        <v>1</v>
      </c>
      <c r="K574" s="83"/>
      <c r="L574" s="83"/>
      <c r="M574" s="59" t="str">
        <f>ifna(IMAGE("https://pokejungle.net/sprites/typeico/"&amp;lower(VLookup(V574,Type!C:E, 2, 0)&amp;".png")),"")</f>
        <v/>
      </c>
      <c r="N574" s="59" t="str">
        <f>ifna(IMAGE("https://pokejungle.net/sprites/typeico/"&amp;lower(VLookup(V574,Type!C:E, 3, 0)&amp;".png")),"")</f>
        <v/>
      </c>
      <c r="O574" s="53"/>
      <c r="P574" s="53"/>
      <c r="Q574" s="59" t="str">
        <f>ifna(VLookup(V574, Dex!F:K, 3, 0),"")</f>
        <v/>
      </c>
      <c r="R574" s="59">
        <f>ifna(VLookup(V574, Dex!F:K, 4, 0),"")</f>
        <v>485</v>
      </c>
      <c r="S574" s="59">
        <f>ifna(VLookup(V574, Dex!F:K, 5, 0),"")</f>
        <v>228</v>
      </c>
      <c r="T574" s="59" t="str">
        <f>ifna(VLookup(V574, Dex!F:K, 6, 0),"")</f>
        <v/>
      </c>
      <c r="U574" s="63" t="str">
        <f>ifna(VLookup(V574, Dex!F:L, 7, 0),"")</f>
        <v>H113</v>
      </c>
      <c r="V574" s="53" t="str">
        <f t="shared" si="1"/>
        <v>heatran</v>
      </c>
    </row>
    <row r="575" ht="31.5" customHeight="1">
      <c r="A575" s="130">
        <v>574.0</v>
      </c>
      <c r="B575" s="130">
        <v>1.0</v>
      </c>
      <c r="C575" s="130">
        <v>21.0</v>
      </c>
      <c r="D575" s="130">
        <v>21.0</v>
      </c>
      <c r="E575" s="130">
        <v>4.0</v>
      </c>
      <c r="F575" s="130">
        <v>3.0</v>
      </c>
      <c r="G575" s="131" t="str">
        <f>ifna(VLookup(V575,Shiny!B:C, 2, 0),"")</f>
        <v/>
      </c>
      <c r="H575" s="141" t="s">
        <v>613</v>
      </c>
      <c r="I575" s="142">
        <v>486.0</v>
      </c>
      <c r="J575" s="135">
        <f>IFNA(VLOOKUP(V575,'Imported Index'!C:D,2,0),1)</f>
        <v>1</v>
      </c>
      <c r="K575" s="132"/>
      <c r="L575" s="132"/>
      <c r="M575" s="136" t="str">
        <f>ifna(IMAGE("https://pokejungle.net/sprites/typeico/"&amp;lower(VLookup(V575,Type!C:E, 2, 0)&amp;".png")),"")</f>
        <v/>
      </c>
      <c r="N575" s="136" t="str">
        <f>ifna(IMAGE("https://pokejungle.net/sprites/typeico/"&amp;lower(VLookup(V575,Type!C:E, 3, 0)&amp;".png")),"")</f>
        <v/>
      </c>
      <c r="O575" s="131"/>
      <c r="P575" s="131"/>
      <c r="Q575" s="136" t="str">
        <f>ifna(VLookup(V575, Dex!F:K, 3, 0),"")</f>
        <v/>
      </c>
      <c r="R575" s="136">
        <f>ifna(VLookup(V575, Dex!F:K, 4, 0),"")</f>
        <v>486</v>
      </c>
      <c r="S575" s="136">
        <f>ifna(VLookup(V575, Dex!F:K, 5, 0),"")</f>
        <v>229</v>
      </c>
      <c r="T575" s="136" t="str">
        <f>ifna(VLookup(V575, Dex!F:K, 6, 0),"")</f>
        <v/>
      </c>
      <c r="U575" s="137" t="str">
        <f>ifna(VLookup(V575, Dex!F:L, 7, 0),"")</f>
        <v/>
      </c>
      <c r="V575" s="131" t="str">
        <f t="shared" si="1"/>
        <v>regigigas</v>
      </c>
    </row>
    <row r="576" ht="31.5" customHeight="1">
      <c r="A576" s="85">
        <v>575.0</v>
      </c>
      <c r="B576" s="85">
        <v>1.0</v>
      </c>
      <c r="C576" s="85">
        <v>21.0</v>
      </c>
      <c r="D576" s="85">
        <v>22.0</v>
      </c>
      <c r="E576" s="85">
        <v>4.0</v>
      </c>
      <c r="F576" s="85">
        <v>4.0</v>
      </c>
      <c r="G576" s="53" t="str">
        <f>ifna(VLookup(V576,Shiny!B:C, 2, 0),"")</f>
        <v/>
      </c>
      <c r="H576" s="138" t="s">
        <v>614</v>
      </c>
      <c r="I576" s="139">
        <v>487.0</v>
      </c>
      <c r="J576" s="140">
        <f>IFNA(VLOOKUP(V576,'Imported Index'!C:D,2,0),1)</f>
        <v>1</v>
      </c>
      <c r="K576" s="83"/>
      <c r="L576" s="83" t="s">
        <v>500</v>
      </c>
      <c r="M576" s="59" t="str">
        <f>ifna(IMAGE("https://pokejungle.net/sprites/typeico/"&amp;lower(VLookup(V576,Type!C:E, 2, 0)&amp;".png")),"")</f>
        <v/>
      </c>
      <c r="N576" s="59" t="str">
        <f>ifna(IMAGE("https://pokejungle.net/sprites/typeico/"&amp;lower(VLookup(V576,Type!C:E, 3, 0)&amp;".png")),"")</f>
        <v/>
      </c>
      <c r="O576" s="53"/>
      <c r="P576" s="53"/>
      <c r="Q576" s="59" t="str">
        <f>ifna(VLookup(V576, Dex!F:K, 3, 0),"")</f>
        <v/>
      </c>
      <c r="R576" s="59">
        <f>ifna(VLookup(V576, Dex!F:K, 4, 0),"")</f>
        <v>487</v>
      </c>
      <c r="S576" s="59">
        <f>ifna(VLookup(V576, Dex!F:K, 5, 0),"")</f>
        <v>237</v>
      </c>
      <c r="T576" s="59" t="str">
        <f>ifna(VLookup(V576, Dex!F:K, 6, 0),"")</f>
        <v/>
      </c>
      <c r="U576" s="63" t="str">
        <f>ifna(VLookup(V576, Dex!F:L, 7, 0),"")</f>
        <v/>
      </c>
      <c r="V576" s="53" t="str">
        <f t="shared" si="1"/>
        <v>giratina</v>
      </c>
    </row>
    <row r="577" ht="31.5" customHeight="1">
      <c r="A577" s="130">
        <v>576.0</v>
      </c>
      <c r="B577" s="130">
        <v>1.0</v>
      </c>
      <c r="C577" s="130">
        <v>21.0</v>
      </c>
      <c r="D577" s="130">
        <v>23.0</v>
      </c>
      <c r="E577" s="130">
        <v>4.0</v>
      </c>
      <c r="F577" s="130">
        <v>5.0</v>
      </c>
      <c r="G577" s="131" t="str">
        <f>ifna(VLookup(V577,Shiny!B:C, 2, 0),"")</f>
        <v/>
      </c>
      <c r="H577" s="141" t="s">
        <v>615</v>
      </c>
      <c r="I577" s="142">
        <v>488.0</v>
      </c>
      <c r="J577" s="135">
        <f>IFNA(VLOOKUP(V577,'Imported Index'!C:D,2,0),1)</f>
        <v>1</v>
      </c>
      <c r="K577" s="132"/>
      <c r="L577" s="132"/>
      <c r="M577" s="136" t="str">
        <f>ifna(IMAGE("https://pokejungle.net/sprites/typeico/"&amp;lower(VLookup(V577,Type!C:E, 2, 0)&amp;".png")),"")</f>
        <v/>
      </c>
      <c r="N577" s="136" t="str">
        <f>ifna(IMAGE("https://pokejungle.net/sprites/typeico/"&amp;lower(VLookup(V577,Type!C:E, 3, 0)&amp;".png")),"")</f>
        <v/>
      </c>
      <c r="O577" s="131"/>
      <c r="P577" s="131"/>
      <c r="Q577" s="136" t="str">
        <f>ifna(VLookup(V577, Dex!F:K, 3, 0),"")</f>
        <v/>
      </c>
      <c r="R577" s="136">
        <f>ifna(VLookup(V577, Dex!F:K, 4, 0),"")</f>
        <v>488</v>
      </c>
      <c r="S577" s="136">
        <f>ifna(VLookup(V577, Dex!F:K, 5, 0),"")</f>
        <v>230</v>
      </c>
      <c r="T577" s="136" t="str">
        <f>ifna(VLookup(V577, Dex!F:K, 6, 0),"")</f>
        <v/>
      </c>
      <c r="U577" s="137" t="str">
        <f>ifna(VLookup(V577, Dex!F:L, 7, 0),"")</f>
        <v/>
      </c>
      <c r="V577" s="131" t="str">
        <f t="shared" si="1"/>
        <v>cresselia</v>
      </c>
    </row>
    <row r="578" ht="31.5" customHeight="1">
      <c r="A578" s="85">
        <v>577.0</v>
      </c>
      <c r="B578" s="85">
        <v>1.0</v>
      </c>
      <c r="C578" s="85">
        <v>21.0</v>
      </c>
      <c r="D578" s="85">
        <v>24.0</v>
      </c>
      <c r="E578" s="85">
        <v>4.0</v>
      </c>
      <c r="F578" s="85">
        <v>6.0</v>
      </c>
      <c r="G578" s="53" t="str">
        <f>ifna(VLookup(V578,Shiny!B:C, 2, 0),"")</f>
        <v/>
      </c>
      <c r="H578" s="138" t="s">
        <v>616</v>
      </c>
      <c r="I578" s="139">
        <v>489.0</v>
      </c>
      <c r="J578" s="140">
        <f>IFNA(VLOOKUP(V578,'Imported Index'!C:D,2,0),1)</f>
        <v>1</v>
      </c>
      <c r="K578" s="83"/>
      <c r="L578" s="83"/>
      <c r="M578" s="59" t="str">
        <f>ifna(IMAGE("https://pokejungle.net/sprites/typeico/"&amp;lower(VLookup(V578,Type!C:E, 2, 0)&amp;".png")),"")</f>
        <v/>
      </c>
      <c r="N578" s="59" t="str">
        <f>ifna(IMAGE("https://pokejungle.net/sprites/typeico/"&amp;lower(VLookup(V578,Type!C:E, 3, 0)&amp;".png")),"")</f>
        <v/>
      </c>
      <c r="O578" s="53"/>
      <c r="P578" s="53"/>
      <c r="Q578" s="59" t="str">
        <f>ifna(VLookup(V578, Dex!F:K, 3, 0),"")</f>
        <v/>
      </c>
      <c r="R578" s="59">
        <f>ifna(VLookup(V578, Dex!F:K, 4, 0),"")</f>
        <v>489</v>
      </c>
      <c r="S578" s="59">
        <f>ifna(VLookup(V578, Dex!F:K, 5, 0),"")</f>
        <v>239</v>
      </c>
      <c r="T578" s="59" t="str">
        <f>ifna(VLookup(V578, Dex!F:K, 6, 0),"")</f>
        <v/>
      </c>
      <c r="U578" s="63" t="str">
        <f>ifna(VLookup(V578, Dex!F:L, 7, 0),"")</f>
        <v/>
      </c>
      <c r="V578" s="53" t="str">
        <f t="shared" si="1"/>
        <v>phione</v>
      </c>
    </row>
    <row r="579" ht="31.5" customHeight="1">
      <c r="A579" s="130">
        <v>578.0</v>
      </c>
      <c r="B579" s="130">
        <v>1.0</v>
      </c>
      <c r="C579" s="130">
        <v>21.0</v>
      </c>
      <c r="D579" s="130">
        <v>25.0</v>
      </c>
      <c r="E579" s="130">
        <v>5.0</v>
      </c>
      <c r="F579" s="130">
        <v>1.0</v>
      </c>
      <c r="G579" s="131" t="str">
        <f>ifna(VLookup(V579,Shiny!B:C, 2, 0),"")</f>
        <v/>
      </c>
      <c r="H579" s="141" t="s">
        <v>617</v>
      </c>
      <c r="I579" s="142">
        <v>490.0</v>
      </c>
      <c r="J579" s="135">
        <f>IFNA(VLOOKUP(V579,'Imported Index'!C:D,2,0),1)</f>
        <v>1</v>
      </c>
      <c r="K579" s="132"/>
      <c r="L579" s="132"/>
      <c r="M579" s="136" t="str">
        <f>ifna(IMAGE("https://pokejungle.net/sprites/typeico/"&amp;lower(VLookup(V579,Type!C:E, 2, 0)&amp;".png")),"")</f>
        <v/>
      </c>
      <c r="N579" s="136" t="str">
        <f>ifna(IMAGE("https://pokejungle.net/sprites/typeico/"&amp;lower(VLookup(V579,Type!C:E, 3, 0)&amp;".png")),"")</f>
        <v/>
      </c>
      <c r="O579" s="131"/>
      <c r="P579" s="131"/>
      <c r="Q579" s="136" t="str">
        <f>ifna(VLookup(V579, Dex!F:K, 3, 0),"")</f>
        <v/>
      </c>
      <c r="R579" s="136">
        <f>ifna(VLookup(V579, Dex!F:K, 4, 0),"")</f>
        <v>490</v>
      </c>
      <c r="S579" s="136">
        <f>ifna(VLookup(V579, Dex!F:K, 5, 0),"")</f>
        <v>240</v>
      </c>
      <c r="T579" s="136" t="str">
        <f>ifna(VLookup(V579, Dex!F:K, 6, 0),"")</f>
        <v/>
      </c>
      <c r="U579" s="137" t="str">
        <f>ifna(VLookup(V579, Dex!F:L, 7, 0),"")</f>
        <v/>
      </c>
      <c r="V579" s="131" t="str">
        <f t="shared" si="1"/>
        <v>manaphy</v>
      </c>
    </row>
    <row r="580" ht="31.5" customHeight="1">
      <c r="A580" s="85">
        <v>579.0</v>
      </c>
      <c r="B580" s="85">
        <v>1.0</v>
      </c>
      <c r="C580" s="85">
        <v>21.0</v>
      </c>
      <c r="D580" s="85">
        <v>26.0</v>
      </c>
      <c r="E580" s="85">
        <v>5.0</v>
      </c>
      <c r="F580" s="85">
        <v>2.0</v>
      </c>
      <c r="G580" s="53" t="str">
        <f>ifna(VLookup(V580,Shiny!B:C, 2, 0),"")</f>
        <v/>
      </c>
      <c r="H580" s="138" t="s">
        <v>618</v>
      </c>
      <c r="I580" s="139">
        <v>491.0</v>
      </c>
      <c r="J580" s="140">
        <f>IFNA(VLOOKUP(V580,'Imported Index'!C:D,2,0),1)</f>
        <v>1</v>
      </c>
      <c r="K580" s="83"/>
      <c r="L580" s="83"/>
      <c r="M580" s="59" t="str">
        <f>ifna(IMAGE("https://pokejungle.net/sprites/typeico/"&amp;lower(VLookup(V580,Type!C:E, 2, 0)&amp;".png")),"")</f>
        <v/>
      </c>
      <c r="N580" s="59" t="str">
        <f>ifna(IMAGE("https://pokejungle.net/sprites/typeico/"&amp;lower(VLookup(V580,Type!C:E, 3, 0)&amp;".png")),"")</f>
        <v/>
      </c>
      <c r="O580" s="53"/>
      <c r="P580" s="53"/>
      <c r="Q580" s="59" t="str">
        <f>ifna(VLookup(V580, Dex!F:K, 3, 0),"")</f>
        <v/>
      </c>
      <c r="R580" s="59">
        <f>ifna(VLookup(V580, Dex!F:K, 4, 0),"")</f>
        <v>491</v>
      </c>
      <c r="S580" s="59">
        <f>ifna(VLookup(V580, Dex!F:K, 5, 0),"")</f>
        <v>242</v>
      </c>
      <c r="T580" s="59" t="str">
        <f>ifna(VLookup(V580, Dex!F:K, 6, 0),"")</f>
        <v/>
      </c>
      <c r="U580" s="63" t="str">
        <f>ifna(VLookup(V580, Dex!F:L, 7, 0),"")</f>
        <v>H125</v>
      </c>
      <c r="V580" s="53" t="str">
        <f t="shared" si="1"/>
        <v>darkrai</v>
      </c>
    </row>
    <row r="581" ht="31.5" customHeight="1">
      <c r="A581" s="130">
        <v>580.0</v>
      </c>
      <c r="B581" s="130">
        <v>1.0</v>
      </c>
      <c r="C581" s="130">
        <v>21.0</v>
      </c>
      <c r="D581" s="130">
        <v>27.0</v>
      </c>
      <c r="E581" s="130">
        <v>5.0</v>
      </c>
      <c r="F581" s="130">
        <v>3.0</v>
      </c>
      <c r="G581" s="131" t="str">
        <f>ifna(VLookup(V581,Shiny!B:C, 2, 0),"")</f>
        <v/>
      </c>
      <c r="H581" s="141" t="s">
        <v>619</v>
      </c>
      <c r="I581" s="142">
        <v>492.0</v>
      </c>
      <c r="J581" s="135">
        <f>IFNA(VLOOKUP(V581,'Imported Index'!C:D,2,0),1)</f>
        <v>1</v>
      </c>
      <c r="K581" s="132"/>
      <c r="L581" s="132" t="s">
        <v>500</v>
      </c>
      <c r="M581" s="136" t="str">
        <f>ifna(IMAGE("https://pokejungle.net/sprites/typeico/"&amp;lower(VLookup(V581,Type!C:E, 2, 0)&amp;".png")),"")</f>
        <v/>
      </c>
      <c r="N581" s="136" t="str">
        <f>ifna(IMAGE("https://pokejungle.net/sprites/typeico/"&amp;lower(VLookup(V581,Type!C:E, 3, 0)&amp;".png")),"")</f>
        <v/>
      </c>
      <c r="O581" s="131"/>
      <c r="P581" s="131"/>
      <c r="Q581" s="136" t="str">
        <f>ifna(VLookup(V581, Dex!F:K, 3, 0),"")</f>
        <v/>
      </c>
      <c r="R581" s="136">
        <f>ifna(VLookup(V581, Dex!F:K, 4, 0),"")</f>
        <v>492</v>
      </c>
      <c r="S581" s="136">
        <f>ifna(VLookup(V581, Dex!F:K, 5, 0),"")</f>
        <v>241</v>
      </c>
      <c r="T581" s="136" t="str">
        <f>ifna(VLookup(V581, Dex!F:K, 6, 0),"")</f>
        <v/>
      </c>
      <c r="U581" s="137" t="str">
        <f>ifna(VLookup(V581, Dex!F:L, 7, 0),"")</f>
        <v/>
      </c>
      <c r="V581" s="131" t="str">
        <f t="shared" si="1"/>
        <v>shaymin</v>
      </c>
    </row>
    <row r="582" ht="31.5" customHeight="1">
      <c r="A582" s="85">
        <v>581.0</v>
      </c>
      <c r="B582" s="85">
        <v>1.0</v>
      </c>
      <c r="C582" s="85">
        <v>21.0</v>
      </c>
      <c r="D582" s="85">
        <v>28.0</v>
      </c>
      <c r="E582" s="85">
        <v>5.0</v>
      </c>
      <c r="F582" s="85">
        <v>4.0</v>
      </c>
      <c r="G582" s="53" t="str">
        <f>ifna(VLookup(V582,Shiny!B:C, 2, 0),"")</f>
        <v/>
      </c>
      <c r="H582" s="138" t="s">
        <v>619</v>
      </c>
      <c r="I582" s="139">
        <v>492.0</v>
      </c>
      <c r="J582" s="140">
        <f>IFNA(VLOOKUP(V582,'Imported Index'!C:D,2,0),1)</f>
        <v>1</v>
      </c>
      <c r="K582" s="83"/>
      <c r="L582" s="83" t="s">
        <v>620</v>
      </c>
      <c r="M582" s="59" t="str">
        <f>ifna(IMAGE("https://pokejungle.net/sprites/typeico/"&amp;lower(VLookup(V582,Type!C:E, 2, 0)&amp;".png")),"")</f>
        <v/>
      </c>
      <c r="N582" s="59" t="str">
        <f>ifna(IMAGE("https://pokejungle.net/sprites/typeico/"&amp;lower(VLookup(V582,Type!C:E, 3, 0)&amp;".png")),"")</f>
        <v/>
      </c>
      <c r="O582" s="85">
        <v>-1.0</v>
      </c>
      <c r="P582" s="53"/>
      <c r="Q582" s="59" t="str">
        <f>ifna(VLookup(V582, Dex!F:K, 3, 0),"")</f>
        <v/>
      </c>
      <c r="R582" s="59">
        <f>ifna(VLookup(V582, Dex!F:K, 4, 0),"")</f>
        <v>492</v>
      </c>
      <c r="S582" s="59">
        <f>ifna(VLookup(V582, Dex!F:K, 5, 0),"")</f>
        <v>241</v>
      </c>
      <c r="T582" s="59" t="str">
        <f>ifna(VLookup(V582, Dex!F:K, 6, 0),"")</f>
        <v/>
      </c>
      <c r="U582" s="63" t="str">
        <f>ifna(VLookup(V582, Dex!F:L, 7, 0),"")</f>
        <v/>
      </c>
      <c r="V582" s="53" t="str">
        <f t="shared" si="1"/>
        <v>shaymin-1</v>
      </c>
    </row>
    <row r="583" ht="31.5" customHeight="1">
      <c r="A583" s="130">
        <v>582.0</v>
      </c>
      <c r="B583" s="130">
        <v>1.0</v>
      </c>
      <c r="C583" s="130">
        <v>21.0</v>
      </c>
      <c r="D583" s="130">
        <v>28.0</v>
      </c>
      <c r="E583" s="130">
        <v>5.0</v>
      </c>
      <c r="F583" s="130">
        <v>5.0</v>
      </c>
      <c r="G583" s="131" t="str">
        <f>ifna(VLookup(V583,Shiny!B:C, 2, 0),"")</f>
        <v/>
      </c>
      <c r="H583" s="141" t="s">
        <v>621</v>
      </c>
      <c r="I583" s="142">
        <v>493.0</v>
      </c>
      <c r="J583" s="135">
        <f>IFNA(VLOOKUP(V583,'Imported Index'!C:D,2,0),1)</f>
        <v>1</v>
      </c>
      <c r="K583" s="132"/>
      <c r="L583" s="132"/>
      <c r="M583" s="136" t="str">
        <f>ifna(IMAGE("https://pokejungle.net/sprites/typeico/"&amp;lower(VLookup(V583,Type!C:E, 2, 0)&amp;".png")),"")</f>
        <v/>
      </c>
      <c r="N583" s="136" t="str">
        <f>ifna(IMAGE("https://pokejungle.net/sprites/typeico/"&amp;lower(VLookup(V583,Type!C:E, 3, 0)&amp;".png")),"")</f>
        <v/>
      </c>
      <c r="O583" s="131"/>
      <c r="P583" s="131"/>
      <c r="Q583" s="136" t="str">
        <f>ifna(VLookup(V583, Dex!F:K, 3, 0),"")</f>
        <v/>
      </c>
      <c r="R583" s="136">
        <f>ifna(VLookup(V583, Dex!F:K, 4, 0),"")</f>
        <v>493</v>
      </c>
      <c r="S583" s="136">
        <f>ifna(VLookup(V583, Dex!F:K, 5, 0),"")</f>
        <v>238</v>
      </c>
      <c r="T583" s="136" t="str">
        <f>ifna(VLookup(V583, Dex!F:K, 6, 0),"")</f>
        <v/>
      </c>
      <c r="U583" s="137" t="str">
        <f>ifna(VLookup(V583, Dex!F:L, 7, 0),"")</f>
        <v/>
      </c>
      <c r="V583" s="131" t="str">
        <f t="shared" si="1"/>
        <v>arceus</v>
      </c>
    </row>
    <row r="584" ht="31.5" customHeight="1">
      <c r="A584" s="85">
        <v>583.0</v>
      </c>
      <c r="B584" s="85"/>
      <c r="C584" s="85"/>
      <c r="D584" s="85"/>
      <c r="E584" s="85"/>
      <c r="F584" s="85"/>
      <c r="G584" s="53" t="str">
        <f>ifna(VLookup(V584,Shiny!B:C, 2, 0),"")</f>
        <v/>
      </c>
      <c r="H584" s="146" t="s">
        <v>236</v>
      </c>
      <c r="I584" s="147"/>
      <c r="J584" s="140">
        <f>IFNA(VLOOKUP(V584,'Imported Index'!C:D,2,0),1)</f>
        <v>1</v>
      </c>
      <c r="K584" s="83"/>
      <c r="L584" s="83"/>
      <c r="M584" s="83"/>
      <c r="N584" s="83"/>
      <c r="O584" s="83"/>
      <c r="P584" s="83"/>
      <c r="Q584" s="83"/>
      <c r="R584" s="83"/>
      <c r="S584" s="83"/>
      <c r="T584" s="83"/>
      <c r="U584" s="63" t="str">
        <f>ifna(VLookup(V584, Dex!F:L, 7, 0),"")</f>
        <v/>
      </c>
      <c r="V584" s="53" t="str">
        <f t="shared" si="1"/>
        <v>gen</v>
      </c>
    </row>
    <row r="585" ht="31.5" customHeight="1">
      <c r="A585" s="130">
        <v>584.0</v>
      </c>
      <c r="B585" s="130">
        <v>1.0</v>
      </c>
      <c r="C585" s="130">
        <v>22.0</v>
      </c>
      <c r="D585" s="130">
        <v>1.0</v>
      </c>
      <c r="E585" s="130">
        <v>1.0</v>
      </c>
      <c r="F585" s="130">
        <v>1.0</v>
      </c>
      <c r="G585" s="131" t="str">
        <f>ifna(VLookup(V585,Shiny!B:C, 2, 0),"")</f>
        <v/>
      </c>
      <c r="H585" s="141" t="s">
        <v>622</v>
      </c>
      <c r="I585" s="142">
        <v>494.0</v>
      </c>
      <c r="J585" s="135">
        <f>IFNA(VLOOKUP(V585,'Imported Index'!C:D,2,0),1)</f>
        <v>1</v>
      </c>
      <c r="K585" s="132"/>
      <c r="L585" s="132"/>
      <c r="M585" s="136" t="str">
        <f>ifna(IMAGE("https://pokejungle.net/sprites/typeico/"&amp;lower(VLookup(V585,Type!C:E, 2, 0)&amp;".png")),"")</f>
        <v/>
      </c>
      <c r="N585" s="136" t="str">
        <f>ifna(IMAGE("https://pokejungle.net/sprites/typeico/"&amp;lower(VLookup(V585,Type!C:E, 3, 0)&amp;".png")),"")</f>
        <v/>
      </c>
      <c r="O585" s="131"/>
      <c r="P585" s="131"/>
      <c r="Q585" s="136" t="str">
        <f>ifna(VLookup(V585, Dex!F:K, 3, 0),"")</f>
        <v/>
      </c>
      <c r="R585" s="136" t="str">
        <f>ifna(VLookup(V585, Dex!F:K, 4, 0),"")</f>
        <v/>
      </c>
      <c r="S585" s="136" t="str">
        <f>ifna(VLookup(V585, Dex!F:K, 5, 0),"")</f>
        <v/>
      </c>
      <c r="T585" s="136" t="str">
        <f>ifna(VLookup(V585, Dex!F:K, 6, 0),"")</f>
        <v/>
      </c>
      <c r="U585" s="137" t="str">
        <f>ifna(VLookup(V585, Dex!F:L, 7, 0),"")</f>
        <v/>
      </c>
      <c r="V585" s="131" t="str">
        <f t="shared" si="1"/>
        <v>victini</v>
      </c>
    </row>
    <row r="586" ht="31.5" customHeight="1">
      <c r="A586" s="85">
        <v>585.0</v>
      </c>
      <c r="B586" s="85">
        <v>1.0</v>
      </c>
      <c r="C586" s="85">
        <v>22.0</v>
      </c>
      <c r="D586" s="85">
        <v>2.0</v>
      </c>
      <c r="E586" s="85">
        <v>1.0</v>
      </c>
      <c r="F586" s="85">
        <v>2.0</v>
      </c>
      <c r="G586" s="53" t="str">
        <f>ifna(VLookup(V586,Shiny!B:C, 2, 0),"")</f>
        <v/>
      </c>
      <c r="H586" s="138" t="s">
        <v>623</v>
      </c>
      <c r="I586" s="139">
        <v>495.0</v>
      </c>
      <c r="J586" s="140">
        <f>IFNA(VLOOKUP(V586,'Imported Index'!C:D,2,0),1)</f>
        <v>1</v>
      </c>
      <c r="K586" s="83"/>
      <c r="L586" s="83"/>
      <c r="M586" s="59" t="str">
        <f>ifna(IMAGE("https://pokejungle.net/sprites/typeico/"&amp;lower(VLookup(V586,Type!C:E, 2, 0)&amp;".png")),"")</f>
        <v/>
      </c>
      <c r="N586" s="59" t="str">
        <f>ifna(IMAGE("https://pokejungle.net/sprites/typeico/"&amp;lower(VLookup(V586,Type!C:E, 3, 0)&amp;".png")),"")</f>
        <v/>
      </c>
      <c r="O586" s="53"/>
      <c r="P586" s="53"/>
      <c r="Q586" s="59" t="str">
        <f>ifna(VLookup(V586, Dex!F:K, 3, 0),"")</f>
        <v/>
      </c>
      <c r="R586" s="59" t="str">
        <f>ifna(VLookup(V586, Dex!F:K, 4, 0),"")</f>
        <v/>
      </c>
      <c r="S586" s="59" t="str">
        <f>ifna(VLookup(V586, Dex!F:K, 5, 0),"")</f>
        <v/>
      </c>
      <c r="T586" s="59" t="str">
        <f>ifna(VLookup(V586, Dex!F:K, 6, 0),"")</f>
        <v>B200</v>
      </c>
      <c r="U586" s="63" t="str">
        <f>ifna(VLookup(V586, Dex!F:L, 7, 0),"")</f>
        <v/>
      </c>
      <c r="V586" s="53" t="str">
        <f t="shared" si="1"/>
        <v>snivy</v>
      </c>
    </row>
    <row r="587" ht="31.5" customHeight="1">
      <c r="A587" s="130">
        <v>586.0</v>
      </c>
      <c r="B587" s="130">
        <v>1.0</v>
      </c>
      <c r="C587" s="130">
        <v>22.0</v>
      </c>
      <c r="D587" s="130">
        <v>3.0</v>
      </c>
      <c r="E587" s="130">
        <v>1.0</v>
      </c>
      <c r="F587" s="130">
        <v>3.0</v>
      </c>
      <c r="G587" s="131" t="str">
        <f>ifna(VLookup(V587,Shiny!B:C, 2, 0),"")</f>
        <v/>
      </c>
      <c r="H587" s="141" t="s">
        <v>624</v>
      </c>
      <c r="I587" s="142">
        <v>496.0</v>
      </c>
      <c r="J587" s="135">
        <f>IFNA(VLOOKUP(V587,'Imported Index'!C:D,2,0),1)</f>
        <v>1</v>
      </c>
      <c r="K587" s="132"/>
      <c r="L587" s="132"/>
      <c r="M587" s="136" t="str">
        <f>ifna(IMAGE("https://pokejungle.net/sprites/typeico/"&amp;lower(VLookup(V587,Type!C:E, 2, 0)&amp;".png")),"")</f>
        <v/>
      </c>
      <c r="N587" s="136" t="str">
        <f>ifna(IMAGE("https://pokejungle.net/sprites/typeico/"&amp;lower(VLookup(V587,Type!C:E, 3, 0)&amp;".png")),"")</f>
        <v/>
      </c>
      <c r="O587" s="131"/>
      <c r="P587" s="131"/>
      <c r="Q587" s="136" t="str">
        <f>ifna(VLookup(V587, Dex!F:K, 3, 0),"")</f>
        <v/>
      </c>
      <c r="R587" s="136" t="str">
        <f>ifna(VLookup(V587, Dex!F:K, 4, 0),"")</f>
        <v/>
      </c>
      <c r="S587" s="136" t="str">
        <f>ifna(VLookup(V587, Dex!F:K, 5, 0),"")</f>
        <v/>
      </c>
      <c r="T587" s="136" t="str">
        <f>ifna(VLookup(V587, Dex!F:K, 6, 0),"")</f>
        <v>B201</v>
      </c>
      <c r="U587" s="137" t="str">
        <f>ifna(VLookup(V587, Dex!F:L, 7, 0),"")</f>
        <v/>
      </c>
      <c r="V587" s="131" t="str">
        <f t="shared" si="1"/>
        <v>servine</v>
      </c>
    </row>
    <row r="588" ht="31.5" customHeight="1">
      <c r="A588" s="85">
        <v>587.0</v>
      </c>
      <c r="B588" s="85">
        <v>1.0</v>
      </c>
      <c r="C588" s="85">
        <v>22.0</v>
      </c>
      <c r="D588" s="85">
        <v>4.0</v>
      </c>
      <c r="E588" s="85">
        <v>1.0</v>
      </c>
      <c r="F588" s="85">
        <v>4.0</v>
      </c>
      <c r="G588" s="53" t="str">
        <f>ifna(VLookup(V588,Shiny!B:C, 2, 0),"")</f>
        <v/>
      </c>
      <c r="H588" s="138" t="s">
        <v>625</v>
      </c>
      <c r="I588" s="139">
        <v>497.0</v>
      </c>
      <c r="J588" s="140">
        <f>IFNA(VLOOKUP(V588,'Imported Index'!C:D,2,0),1)</f>
        <v>1</v>
      </c>
      <c r="K588" s="83"/>
      <c r="L588" s="83"/>
      <c r="M588" s="59" t="str">
        <f>ifna(IMAGE("https://pokejungle.net/sprites/typeico/"&amp;lower(VLookup(V588,Type!C:E, 2, 0)&amp;".png")),"")</f>
        <v/>
      </c>
      <c r="N588" s="59" t="str">
        <f>ifna(IMAGE("https://pokejungle.net/sprites/typeico/"&amp;lower(VLookup(V588,Type!C:E, 3, 0)&amp;".png")),"")</f>
        <v/>
      </c>
      <c r="O588" s="53"/>
      <c r="P588" s="53"/>
      <c r="Q588" s="59" t="str">
        <f>ifna(VLookup(V588, Dex!F:K, 3, 0),"")</f>
        <v/>
      </c>
      <c r="R588" s="59" t="str">
        <f>ifna(VLookup(V588, Dex!F:K, 4, 0),"")</f>
        <v/>
      </c>
      <c r="S588" s="59" t="str">
        <f>ifna(VLookup(V588, Dex!F:K, 5, 0),"")</f>
        <v/>
      </c>
      <c r="T588" s="59" t="str">
        <f>ifna(VLookup(V588, Dex!F:K, 6, 0),"")</f>
        <v>B202</v>
      </c>
      <c r="U588" s="63" t="str">
        <f>ifna(VLookup(V588, Dex!F:L, 7, 0),"")</f>
        <v/>
      </c>
      <c r="V588" s="53" t="str">
        <f t="shared" si="1"/>
        <v>serperior</v>
      </c>
    </row>
    <row r="589" ht="31.5" customHeight="1">
      <c r="A589" s="130">
        <v>588.0</v>
      </c>
      <c r="B589" s="130">
        <v>1.0</v>
      </c>
      <c r="C589" s="130">
        <v>22.0</v>
      </c>
      <c r="D589" s="130">
        <v>5.0</v>
      </c>
      <c r="E589" s="130">
        <v>1.0</v>
      </c>
      <c r="F589" s="130">
        <v>5.0</v>
      </c>
      <c r="G589" s="131" t="str">
        <f>ifna(VLookup(V589,Shiny!B:C, 2, 0),"")</f>
        <v/>
      </c>
      <c r="H589" s="141" t="s">
        <v>626</v>
      </c>
      <c r="I589" s="142">
        <v>498.0</v>
      </c>
      <c r="J589" s="135">
        <f>IFNA(VLOOKUP(V589,'Imported Index'!C:D,2,0),1)</f>
        <v>1</v>
      </c>
      <c r="K589" s="132"/>
      <c r="L589" s="132"/>
      <c r="M589" s="136" t="str">
        <f>ifna(IMAGE("https://pokejungle.net/sprites/typeico/"&amp;lower(VLookup(V589,Type!C:E, 2, 0)&amp;".png")),"")</f>
        <v/>
      </c>
      <c r="N589" s="136" t="str">
        <f>ifna(IMAGE("https://pokejungle.net/sprites/typeico/"&amp;lower(VLookup(V589,Type!C:E, 3, 0)&amp;".png")),"")</f>
        <v/>
      </c>
      <c r="O589" s="131"/>
      <c r="P589" s="131"/>
      <c r="Q589" s="136" t="str">
        <f>ifna(VLookup(V589, Dex!F:K, 3, 0),"")</f>
        <v/>
      </c>
      <c r="R589" s="136" t="str">
        <f>ifna(VLookup(V589, Dex!F:K, 4, 0),"")</f>
        <v/>
      </c>
      <c r="S589" s="136" t="str">
        <f>ifna(VLookup(V589, Dex!F:K, 5, 0),"")</f>
        <v/>
      </c>
      <c r="T589" s="136" t="str">
        <f>ifna(VLookup(V589, Dex!F:K, 6, 0),"")</f>
        <v>B203</v>
      </c>
      <c r="U589" s="137">
        <f>ifna(VLookup(V589, Dex!F:L, 7, 0),"")</f>
        <v>4</v>
      </c>
      <c r="V589" s="131" t="str">
        <f t="shared" si="1"/>
        <v>tepig</v>
      </c>
    </row>
    <row r="590" ht="31.5" customHeight="1">
      <c r="A590" s="85">
        <v>589.0</v>
      </c>
      <c r="B590" s="85">
        <v>1.0</v>
      </c>
      <c r="C590" s="85">
        <v>22.0</v>
      </c>
      <c r="D590" s="85">
        <v>6.0</v>
      </c>
      <c r="E590" s="85">
        <v>1.0</v>
      </c>
      <c r="F590" s="85">
        <v>6.0</v>
      </c>
      <c r="G590" s="53" t="str">
        <f>ifna(VLookup(V590,Shiny!B:C, 2, 0),"")</f>
        <v/>
      </c>
      <c r="H590" s="138" t="s">
        <v>627</v>
      </c>
      <c r="I590" s="139">
        <v>499.0</v>
      </c>
      <c r="J590" s="140">
        <f>IFNA(VLOOKUP(V590,'Imported Index'!C:D,2,0),1)</f>
        <v>1</v>
      </c>
      <c r="K590" s="83"/>
      <c r="L590" s="83"/>
      <c r="M590" s="59" t="str">
        <f>ifna(IMAGE("https://pokejungle.net/sprites/typeico/"&amp;lower(VLookup(V590,Type!C:E, 2, 0)&amp;".png")),"")</f>
        <v/>
      </c>
      <c r="N590" s="59" t="str">
        <f>ifna(IMAGE("https://pokejungle.net/sprites/typeico/"&amp;lower(VLookup(V590,Type!C:E, 3, 0)&amp;".png")),"")</f>
        <v/>
      </c>
      <c r="O590" s="53"/>
      <c r="P590" s="53"/>
      <c r="Q590" s="59" t="str">
        <f>ifna(VLookup(V590, Dex!F:K, 3, 0),"")</f>
        <v/>
      </c>
      <c r="R590" s="59" t="str">
        <f>ifna(VLookup(V590, Dex!F:K, 4, 0),"")</f>
        <v/>
      </c>
      <c r="S590" s="59" t="str">
        <f>ifna(VLookup(V590, Dex!F:K, 5, 0),"")</f>
        <v/>
      </c>
      <c r="T590" s="59" t="str">
        <f>ifna(VLookup(V590, Dex!F:K, 6, 0),"")</f>
        <v>B204</v>
      </c>
      <c r="U590" s="63">
        <f>ifna(VLookup(V590, Dex!F:L, 7, 0),"")</f>
        <v>5</v>
      </c>
      <c r="V590" s="53" t="str">
        <f t="shared" si="1"/>
        <v>pignite</v>
      </c>
    </row>
    <row r="591" ht="31.5" customHeight="1">
      <c r="A591" s="130">
        <v>590.0</v>
      </c>
      <c r="B591" s="130">
        <v>1.0</v>
      </c>
      <c r="C591" s="130">
        <v>22.0</v>
      </c>
      <c r="D591" s="130">
        <v>7.0</v>
      </c>
      <c r="E591" s="130">
        <v>2.0</v>
      </c>
      <c r="F591" s="130">
        <v>1.0</v>
      </c>
      <c r="G591" s="131" t="str">
        <f>ifna(VLookup(V591,Shiny!B:C, 2, 0),"")</f>
        <v/>
      </c>
      <c r="H591" s="141" t="s">
        <v>628</v>
      </c>
      <c r="I591" s="142">
        <v>500.0</v>
      </c>
      <c r="J591" s="135">
        <f>IFNA(VLOOKUP(V591,'Imported Index'!C:D,2,0),1)</f>
        <v>1</v>
      </c>
      <c r="K591" s="132"/>
      <c r="L591" s="132"/>
      <c r="M591" s="136" t="str">
        <f>ifna(IMAGE("https://pokejungle.net/sprites/typeico/"&amp;lower(VLookup(V591,Type!C:E, 2, 0)&amp;".png")),"")</f>
        <v/>
      </c>
      <c r="N591" s="136" t="str">
        <f>ifna(IMAGE("https://pokejungle.net/sprites/typeico/"&amp;lower(VLookup(V591,Type!C:E, 3, 0)&amp;".png")),"")</f>
        <v/>
      </c>
      <c r="O591" s="131"/>
      <c r="P591" s="131"/>
      <c r="Q591" s="136" t="str">
        <f>ifna(VLookup(V591, Dex!F:K, 3, 0),"")</f>
        <v/>
      </c>
      <c r="R591" s="136" t="str">
        <f>ifna(VLookup(V591, Dex!F:K, 4, 0),"")</f>
        <v/>
      </c>
      <c r="S591" s="136" t="str">
        <f>ifna(VLookup(V591, Dex!F:K, 5, 0),"")</f>
        <v/>
      </c>
      <c r="T591" s="136" t="str">
        <f>ifna(VLookup(V591, Dex!F:K, 6, 0),"")</f>
        <v>B205</v>
      </c>
      <c r="U591" s="137">
        <f>ifna(VLookup(V591, Dex!F:L, 7, 0),"")</f>
        <v>6</v>
      </c>
      <c r="V591" s="131" t="str">
        <f t="shared" si="1"/>
        <v>emboar</v>
      </c>
    </row>
    <row r="592" ht="31.5" customHeight="1">
      <c r="A592" s="85">
        <v>591.0</v>
      </c>
      <c r="B592" s="85">
        <v>1.0</v>
      </c>
      <c r="C592" s="85">
        <v>22.0</v>
      </c>
      <c r="D592" s="85">
        <v>8.0</v>
      </c>
      <c r="E592" s="85">
        <v>2.0</v>
      </c>
      <c r="F592" s="85">
        <v>2.0</v>
      </c>
      <c r="G592" s="53" t="str">
        <f>ifna(VLookup(V592,Shiny!B:C, 2, 0),"")</f>
        <v/>
      </c>
      <c r="H592" s="138" t="s">
        <v>629</v>
      </c>
      <c r="I592" s="139">
        <v>501.0</v>
      </c>
      <c r="J592" s="140">
        <f>IFNA(VLOOKUP(V592,'Imported Index'!C:D,2,0),1)</f>
        <v>1</v>
      </c>
      <c r="K592" s="83"/>
      <c r="L592" s="83"/>
      <c r="M592" s="59" t="str">
        <f>ifna(IMAGE("https://pokejungle.net/sprites/typeico/"&amp;lower(VLookup(V592,Type!C:E, 2, 0)&amp;".png")),"")</f>
        <v/>
      </c>
      <c r="N592" s="59" t="str">
        <f>ifna(IMAGE("https://pokejungle.net/sprites/typeico/"&amp;lower(VLookup(V592,Type!C:E, 3, 0)&amp;".png")),"")</f>
        <v/>
      </c>
      <c r="O592" s="53"/>
      <c r="P592" s="53"/>
      <c r="Q592" s="59" t="str">
        <f>ifna(VLookup(V592, Dex!F:K, 3, 0),"")</f>
        <v/>
      </c>
      <c r="R592" s="59" t="str">
        <f>ifna(VLookup(V592, Dex!F:K, 4, 0),"")</f>
        <v/>
      </c>
      <c r="S592" s="59">
        <f>ifna(VLookup(V592, Dex!F:K, 5, 0),"")</f>
        <v>7</v>
      </c>
      <c r="T592" s="59" t="str">
        <f>ifna(VLookup(V592, Dex!F:K, 6, 0),"")</f>
        <v>B206</v>
      </c>
      <c r="U592" s="63" t="str">
        <f>ifna(VLookup(V592, Dex!F:L, 7, 0),"")</f>
        <v/>
      </c>
      <c r="V592" s="53" t="str">
        <f t="shared" si="1"/>
        <v>oshawott</v>
      </c>
    </row>
    <row r="593" ht="31.5" customHeight="1">
      <c r="A593" s="130">
        <v>592.0</v>
      </c>
      <c r="B593" s="130">
        <v>1.0</v>
      </c>
      <c r="C593" s="130">
        <v>22.0</v>
      </c>
      <c r="D593" s="130">
        <v>9.0</v>
      </c>
      <c r="E593" s="130">
        <v>2.0</v>
      </c>
      <c r="F593" s="130">
        <v>3.0</v>
      </c>
      <c r="G593" s="131" t="str">
        <f>ifna(VLookup(V593,Shiny!B:C, 2, 0),"")</f>
        <v/>
      </c>
      <c r="H593" s="141" t="s">
        <v>630</v>
      </c>
      <c r="I593" s="142">
        <v>502.0</v>
      </c>
      <c r="J593" s="135">
        <f>IFNA(VLOOKUP(V593,'Imported Index'!C:D,2,0),1)</f>
        <v>1</v>
      </c>
      <c r="K593" s="132"/>
      <c r="L593" s="132"/>
      <c r="M593" s="136" t="str">
        <f>ifna(IMAGE("https://pokejungle.net/sprites/typeico/"&amp;lower(VLookup(V593,Type!C:E, 2, 0)&amp;".png")),"")</f>
        <v/>
      </c>
      <c r="N593" s="136" t="str">
        <f>ifna(IMAGE("https://pokejungle.net/sprites/typeico/"&amp;lower(VLookup(V593,Type!C:E, 3, 0)&amp;".png")),"")</f>
        <v/>
      </c>
      <c r="O593" s="131"/>
      <c r="P593" s="131"/>
      <c r="Q593" s="136" t="str">
        <f>ifna(VLookup(V593, Dex!F:K, 3, 0),"")</f>
        <v/>
      </c>
      <c r="R593" s="136" t="str">
        <f>ifna(VLookup(V593, Dex!F:K, 4, 0),"")</f>
        <v/>
      </c>
      <c r="S593" s="136">
        <f>ifna(VLookup(V593, Dex!F:K, 5, 0),"")</f>
        <v>8</v>
      </c>
      <c r="T593" s="136" t="str">
        <f>ifna(VLookup(V593, Dex!F:K, 6, 0),"")</f>
        <v>B207</v>
      </c>
      <c r="U593" s="137" t="str">
        <f>ifna(VLookup(V593, Dex!F:L, 7, 0),"")</f>
        <v/>
      </c>
      <c r="V593" s="131" t="str">
        <f t="shared" si="1"/>
        <v>dewott</v>
      </c>
    </row>
    <row r="594" ht="31.5" customHeight="1">
      <c r="A594" s="85">
        <v>593.0</v>
      </c>
      <c r="B594" s="85">
        <v>1.0</v>
      </c>
      <c r="C594" s="85">
        <v>22.0</v>
      </c>
      <c r="D594" s="85">
        <v>10.0</v>
      </c>
      <c r="E594" s="85">
        <v>2.0</v>
      </c>
      <c r="F594" s="85">
        <v>4.0</v>
      </c>
      <c r="G594" s="53" t="str">
        <f>ifna(VLookup(V594,Shiny!B:C, 2, 0),"")</f>
        <v/>
      </c>
      <c r="H594" s="138" t="s">
        <v>631</v>
      </c>
      <c r="I594" s="139">
        <v>503.0</v>
      </c>
      <c r="J594" s="140">
        <f>IFNA(VLOOKUP(V594,'Imported Index'!C:D,2,0),1)</f>
        <v>1</v>
      </c>
      <c r="K594" s="83"/>
      <c r="L594" s="83" t="s">
        <v>97</v>
      </c>
      <c r="M594" s="59" t="str">
        <f>ifna(IMAGE("https://pokejungle.net/sprites/typeico/"&amp;lower(VLookup(V594,Type!C:E, 2, 0)&amp;".png")),"")</f>
        <v/>
      </c>
      <c r="N594" s="59" t="str">
        <f>ifna(IMAGE("https://pokejungle.net/sprites/typeico/"&amp;lower(VLookup(V594,Type!C:E, 3, 0)&amp;".png")),"")</f>
        <v/>
      </c>
      <c r="O594" s="53"/>
      <c r="P594" s="53"/>
      <c r="Q594" s="59" t="str">
        <f>ifna(VLookup(V594, Dex!F:K, 3, 0),"")</f>
        <v/>
      </c>
      <c r="R594" s="59" t="str">
        <f>ifna(VLookup(V594, Dex!F:K, 4, 0),"")</f>
        <v/>
      </c>
      <c r="S594" s="59" t="str">
        <f>ifna(VLookup(V594, Dex!F:K, 5, 0),"")</f>
        <v/>
      </c>
      <c r="T594" s="59" t="str">
        <f>ifna(VLookup(V594, Dex!F:K, 6, 0),"")</f>
        <v>B208</v>
      </c>
      <c r="U594" s="63" t="str">
        <f>ifna(VLookup(V594, Dex!F:L, 7, 0),"")</f>
        <v/>
      </c>
      <c r="V594" s="53" t="str">
        <f t="shared" si="1"/>
        <v>samurott</v>
      </c>
    </row>
    <row r="595" ht="31.5" customHeight="1">
      <c r="A595" s="130">
        <v>594.0</v>
      </c>
      <c r="B595" s="130">
        <v>1.0</v>
      </c>
      <c r="C595" s="130">
        <v>22.0</v>
      </c>
      <c r="D595" s="130">
        <v>11.0</v>
      </c>
      <c r="E595" s="130">
        <v>2.0</v>
      </c>
      <c r="F595" s="130">
        <v>5.0</v>
      </c>
      <c r="G595" s="131" t="str">
        <f>ifna(VLookup(V595,Shiny!B:C, 2, 0),"")</f>
        <v/>
      </c>
      <c r="H595" s="141" t="s">
        <v>631</v>
      </c>
      <c r="I595" s="142">
        <v>503.0</v>
      </c>
      <c r="J595" s="135">
        <f>IFNA(VLOOKUP(V595,'Imported Index'!C:D,2,0),1)</f>
        <v>1</v>
      </c>
      <c r="K595" s="132"/>
      <c r="L595" s="132" t="s">
        <v>139</v>
      </c>
      <c r="M595" s="136" t="str">
        <f>ifna(IMAGE("https://pokejungle.net/sprites/typeico/"&amp;lower(VLookup(V595,Type!C:E, 2, 0)&amp;".png")),"")</f>
        <v/>
      </c>
      <c r="N595" s="136" t="str">
        <f>ifna(IMAGE("https://pokejungle.net/sprites/typeico/"&amp;lower(VLookup(V595,Type!C:E, 3, 0)&amp;".png")),"")</f>
        <v/>
      </c>
      <c r="O595" s="130">
        <v>-1.0</v>
      </c>
      <c r="P595" s="131"/>
      <c r="Q595" s="136" t="str">
        <f>ifna(VLookup(V595, Dex!F:K, 3, 0),"")</f>
        <v/>
      </c>
      <c r="R595" s="136" t="str">
        <f>ifna(VLookup(V595, Dex!F:K, 4, 0),"")</f>
        <v/>
      </c>
      <c r="S595" s="136">
        <f>ifna(VLookup(V595, Dex!F:K, 5, 0),"")</f>
        <v>9</v>
      </c>
      <c r="T595" s="136" t="str">
        <f>ifna(VLookup(V595, Dex!F:K, 6, 0),"")</f>
        <v>B208</v>
      </c>
      <c r="U595" s="137" t="str">
        <f>ifna(VLookup(V595, Dex!F:L, 7, 0),"")</f>
        <v/>
      </c>
      <c r="V595" s="131" t="str">
        <f t="shared" si="1"/>
        <v>samurott-1</v>
      </c>
    </row>
    <row r="596" ht="31.5" customHeight="1">
      <c r="A596" s="85">
        <v>595.0</v>
      </c>
      <c r="B596" s="85">
        <v>1.0</v>
      </c>
      <c r="C596" s="85">
        <v>22.0</v>
      </c>
      <c r="D596" s="85">
        <v>12.0</v>
      </c>
      <c r="E596" s="85">
        <v>2.0</v>
      </c>
      <c r="F596" s="85">
        <v>6.0</v>
      </c>
      <c r="G596" s="53" t="str">
        <f>ifna(VLookup(V596,Shiny!B:C, 2, 0),"")</f>
        <v/>
      </c>
      <c r="H596" s="138" t="s">
        <v>632</v>
      </c>
      <c r="I596" s="139">
        <v>504.0</v>
      </c>
      <c r="J596" s="140">
        <f>IFNA(VLOOKUP(V596,'Imported Index'!C:D,2,0),1)</f>
        <v>1</v>
      </c>
      <c r="K596" s="83"/>
      <c r="L596" s="83"/>
      <c r="M596" s="59" t="str">
        <f>ifna(IMAGE("https://pokejungle.net/sprites/typeico/"&amp;lower(VLookup(V596,Type!C:E, 2, 0)&amp;".png")),"")</f>
        <v/>
      </c>
      <c r="N596" s="59" t="str">
        <f>ifna(IMAGE("https://pokejungle.net/sprites/typeico/"&amp;lower(VLookup(V596,Type!C:E, 3, 0)&amp;".png")),"")</f>
        <v/>
      </c>
      <c r="O596" s="53"/>
      <c r="P596" s="53"/>
      <c r="Q596" s="59" t="str">
        <f>ifna(VLookup(V596, Dex!F:K, 3, 0),"")</f>
        <v/>
      </c>
      <c r="R596" s="59" t="str">
        <f>ifna(VLookup(V596, Dex!F:K, 4, 0),"")</f>
        <v/>
      </c>
      <c r="S596" s="59" t="str">
        <f>ifna(VLookup(V596, Dex!F:K, 5, 0),"")</f>
        <v/>
      </c>
      <c r="T596" s="59" t="str">
        <f>ifna(VLookup(V596, Dex!F:K, 6, 0),"")</f>
        <v/>
      </c>
      <c r="U596" s="63">
        <f>ifna(VLookup(V596, Dex!F:L, 7, 0),"")</f>
        <v>27</v>
      </c>
      <c r="V596" s="53" t="str">
        <f t="shared" si="1"/>
        <v>patrat</v>
      </c>
    </row>
    <row r="597" ht="31.5" customHeight="1">
      <c r="A597" s="130">
        <v>596.0</v>
      </c>
      <c r="B597" s="130">
        <v>1.0</v>
      </c>
      <c r="C597" s="130">
        <v>22.0</v>
      </c>
      <c r="D597" s="130">
        <v>13.0</v>
      </c>
      <c r="E597" s="130">
        <v>3.0</v>
      </c>
      <c r="F597" s="130">
        <v>1.0</v>
      </c>
      <c r="G597" s="131" t="str">
        <f>ifna(VLookup(V597,Shiny!B:C, 2, 0),"")</f>
        <v/>
      </c>
      <c r="H597" s="141" t="s">
        <v>633</v>
      </c>
      <c r="I597" s="142">
        <v>505.0</v>
      </c>
      <c r="J597" s="135">
        <f>IFNA(VLOOKUP(V597,'Imported Index'!C:D,2,0),1)</f>
        <v>1</v>
      </c>
      <c r="K597" s="132"/>
      <c r="L597" s="132"/>
      <c r="M597" s="136" t="str">
        <f>ifna(IMAGE("https://pokejungle.net/sprites/typeico/"&amp;lower(VLookup(V597,Type!C:E, 2, 0)&amp;".png")),"")</f>
        <v/>
      </c>
      <c r="N597" s="136" t="str">
        <f>ifna(IMAGE("https://pokejungle.net/sprites/typeico/"&amp;lower(VLookup(V597,Type!C:E, 3, 0)&amp;".png")),"")</f>
        <v/>
      </c>
      <c r="O597" s="131"/>
      <c r="P597" s="131"/>
      <c r="Q597" s="136" t="str">
        <f>ifna(VLookup(V597, Dex!F:K, 3, 0),"")</f>
        <v/>
      </c>
      <c r="R597" s="136" t="str">
        <f>ifna(VLookup(V597, Dex!F:K, 4, 0),"")</f>
        <v/>
      </c>
      <c r="S597" s="136" t="str">
        <f>ifna(VLookup(V597, Dex!F:K, 5, 0),"")</f>
        <v/>
      </c>
      <c r="T597" s="136" t="str">
        <f>ifna(VLookup(V597, Dex!F:K, 6, 0),"")</f>
        <v/>
      </c>
      <c r="U597" s="137">
        <f>ifna(VLookup(V597, Dex!F:L, 7, 0),"")</f>
        <v>28</v>
      </c>
      <c r="V597" s="131" t="str">
        <f t="shared" si="1"/>
        <v>watchog</v>
      </c>
    </row>
    <row r="598" ht="31.5" customHeight="1">
      <c r="A598" s="85">
        <v>597.0</v>
      </c>
      <c r="B598" s="85">
        <v>1.0</v>
      </c>
      <c r="C598" s="85">
        <v>22.0</v>
      </c>
      <c r="D598" s="85">
        <v>14.0</v>
      </c>
      <c r="E598" s="85">
        <v>3.0</v>
      </c>
      <c r="F598" s="85">
        <v>2.0</v>
      </c>
      <c r="G598" s="53" t="str">
        <f>ifna(VLookup(V598,Shiny!B:C, 2, 0),"")</f>
        <v/>
      </c>
      <c r="H598" s="138" t="s">
        <v>634</v>
      </c>
      <c r="I598" s="139">
        <v>506.0</v>
      </c>
      <c r="J598" s="140">
        <f>IFNA(VLOOKUP(V598,'Imported Index'!C:D,2,0),1)</f>
        <v>1</v>
      </c>
      <c r="K598" s="83"/>
      <c r="L598" s="83"/>
      <c r="M598" s="59" t="str">
        <f>ifna(IMAGE("https://pokejungle.net/sprites/typeico/"&amp;lower(VLookup(V598,Type!C:E, 2, 0)&amp;".png")),"")</f>
        <v/>
      </c>
      <c r="N598" s="59" t="str">
        <f>ifna(IMAGE("https://pokejungle.net/sprites/typeico/"&amp;lower(VLookup(V598,Type!C:E, 3, 0)&amp;".png")),"")</f>
        <v/>
      </c>
      <c r="O598" s="53"/>
      <c r="P598" s="53"/>
      <c r="Q598" s="59" t="str">
        <f>ifna(VLookup(V598, Dex!F:K, 3, 0),"")</f>
        <v>A113</v>
      </c>
      <c r="R598" s="59" t="str">
        <f>ifna(VLookup(V598, Dex!F:K, 4, 0),"")</f>
        <v/>
      </c>
      <c r="S598" s="59" t="str">
        <f>ifna(VLookup(V598, Dex!F:K, 5, 0),"")</f>
        <v/>
      </c>
      <c r="T598" s="59" t="str">
        <f>ifna(VLookup(V598, Dex!F:K, 6, 0),"")</f>
        <v/>
      </c>
      <c r="U598" s="63" t="str">
        <f>ifna(VLookup(V598, Dex!F:L, 7, 0),"")</f>
        <v/>
      </c>
      <c r="V598" s="53" t="str">
        <f t="shared" si="1"/>
        <v>lillipup</v>
      </c>
    </row>
    <row r="599" ht="31.5" customHeight="1">
      <c r="A599" s="130">
        <v>598.0</v>
      </c>
      <c r="B599" s="130">
        <v>1.0</v>
      </c>
      <c r="C599" s="130">
        <v>22.0</v>
      </c>
      <c r="D599" s="130">
        <v>15.0</v>
      </c>
      <c r="E599" s="130">
        <v>3.0</v>
      </c>
      <c r="F599" s="130">
        <v>3.0</v>
      </c>
      <c r="G599" s="131" t="str">
        <f>ifna(VLookup(V599,Shiny!B:C, 2, 0),"")</f>
        <v/>
      </c>
      <c r="H599" s="141" t="s">
        <v>635</v>
      </c>
      <c r="I599" s="142">
        <v>507.0</v>
      </c>
      <c r="J599" s="135">
        <f>IFNA(VLOOKUP(V599,'Imported Index'!C:D,2,0),1)</f>
        <v>1</v>
      </c>
      <c r="K599" s="132"/>
      <c r="L599" s="132"/>
      <c r="M599" s="136" t="str">
        <f>ifna(IMAGE("https://pokejungle.net/sprites/typeico/"&amp;lower(VLookup(V599,Type!C:E, 2, 0)&amp;".png")),"")</f>
        <v/>
      </c>
      <c r="N599" s="136" t="str">
        <f>ifna(IMAGE("https://pokejungle.net/sprites/typeico/"&amp;lower(VLookup(V599,Type!C:E, 3, 0)&amp;".png")),"")</f>
        <v/>
      </c>
      <c r="O599" s="131"/>
      <c r="P599" s="131"/>
      <c r="Q599" s="136" t="str">
        <f>ifna(VLookup(V599, Dex!F:K, 3, 0),"")</f>
        <v>A114</v>
      </c>
      <c r="R599" s="136" t="str">
        <f>ifna(VLookup(V599, Dex!F:K, 4, 0),"")</f>
        <v/>
      </c>
      <c r="S599" s="136" t="str">
        <f>ifna(VLookup(V599, Dex!F:K, 5, 0),"")</f>
        <v/>
      </c>
      <c r="T599" s="136" t="str">
        <f>ifna(VLookup(V599, Dex!F:K, 6, 0),"")</f>
        <v/>
      </c>
      <c r="U599" s="137" t="str">
        <f>ifna(VLookup(V599, Dex!F:L, 7, 0),"")</f>
        <v/>
      </c>
      <c r="V599" s="131" t="str">
        <f t="shared" si="1"/>
        <v>herdier</v>
      </c>
    </row>
    <row r="600" ht="31.5" customHeight="1">
      <c r="A600" s="85">
        <v>599.0</v>
      </c>
      <c r="B600" s="85">
        <v>1.0</v>
      </c>
      <c r="C600" s="85">
        <v>22.0</v>
      </c>
      <c r="D600" s="85">
        <v>16.0</v>
      </c>
      <c r="E600" s="85">
        <v>3.0</v>
      </c>
      <c r="F600" s="85">
        <v>4.0</v>
      </c>
      <c r="G600" s="53" t="str">
        <f>ifna(VLookup(V600,Shiny!B:C, 2, 0),"")</f>
        <v/>
      </c>
      <c r="H600" s="138" t="s">
        <v>636</v>
      </c>
      <c r="I600" s="139">
        <v>508.0</v>
      </c>
      <c r="J600" s="140">
        <f>IFNA(VLOOKUP(V600,'Imported Index'!C:D,2,0),1)</f>
        <v>1</v>
      </c>
      <c r="K600" s="83"/>
      <c r="L600" s="83"/>
      <c r="M600" s="59" t="str">
        <f>ifna(IMAGE("https://pokejungle.net/sprites/typeico/"&amp;lower(VLookup(V600,Type!C:E, 2, 0)&amp;".png")),"")</f>
        <v/>
      </c>
      <c r="N600" s="59" t="str">
        <f>ifna(IMAGE("https://pokejungle.net/sprites/typeico/"&amp;lower(VLookup(V600,Type!C:E, 3, 0)&amp;".png")),"")</f>
        <v/>
      </c>
      <c r="O600" s="53"/>
      <c r="P600" s="53"/>
      <c r="Q600" s="59" t="str">
        <f>ifna(VLookup(V600, Dex!F:K, 3, 0),"")</f>
        <v>A115</v>
      </c>
      <c r="R600" s="59" t="str">
        <f>ifna(VLookup(V600, Dex!F:K, 4, 0),"")</f>
        <v/>
      </c>
      <c r="S600" s="59" t="str">
        <f>ifna(VLookup(V600, Dex!F:K, 5, 0),"")</f>
        <v/>
      </c>
      <c r="T600" s="59" t="str">
        <f>ifna(VLookup(V600, Dex!F:K, 6, 0),"")</f>
        <v/>
      </c>
      <c r="U600" s="63" t="str">
        <f>ifna(VLookup(V600, Dex!F:L, 7, 0),"")</f>
        <v/>
      </c>
      <c r="V600" s="53" t="str">
        <f t="shared" si="1"/>
        <v>stoutland</v>
      </c>
    </row>
    <row r="601" ht="31.5" customHeight="1">
      <c r="A601" s="130">
        <v>600.0</v>
      </c>
      <c r="B601" s="130">
        <v>1.0</v>
      </c>
      <c r="C601" s="130">
        <v>22.0</v>
      </c>
      <c r="D601" s="130">
        <v>17.0</v>
      </c>
      <c r="E601" s="130">
        <v>3.0</v>
      </c>
      <c r="F601" s="130">
        <v>5.0</v>
      </c>
      <c r="G601" s="131" t="str">
        <f>ifna(VLookup(V601,Shiny!B:C, 2, 0),"")</f>
        <v/>
      </c>
      <c r="H601" s="141" t="s">
        <v>637</v>
      </c>
      <c r="I601" s="142">
        <v>509.0</v>
      </c>
      <c r="J601" s="135">
        <f>IFNA(VLOOKUP(V601,'Imported Index'!C:D,2,0),1)</f>
        <v>1</v>
      </c>
      <c r="K601" s="132"/>
      <c r="L601" s="132"/>
      <c r="M601" s="136" t="str">
        <f>ifna(IMAGE("https://pokejungle.net/sprites/typeico/"&amp;lower(VLookup(V601,Type!C:E, 2, 0)&amp;".png")),"")</f>
        <v/>
      </c>
      <c r="N601" s="136" t="str">
        <f>ifna(IMAGE("https://pokejungle.net/sprites/typeico/"&amp;lower(VLookup(V601,Type!C:E, 3, 0)&amp;".png")),"")</f>
        <v/>
      </c>
      <c r="O601" s="131"/>
      <c r="P601" s="131"/>
      <c r="Q601" s="136">
        <f>ifna(VLookup(V601, Dex!F:K, 3, 0),"")</f>
        <v>44</v>
      </c>
      <c r="R601" s="136" t="str">
        <f>ifna(VLookup(V601, Dex!F:K, 4, 0),"")</f>
        <v/>
      </c>
      <c r="S601" s="136" t="str">
        <f>ifna(VLookup(V601, Dex!F:K, 5, 0),"")</f>
        <v/>
      </c>
      <c r="T601" s="136" t="str">
        <f>ifna(VLookup(V601, Dex!F:K, 6, 0),"")</f>
        <v/>
      </c>
      <c r="U601" s="137" t="str">
        <f>ifna(VLookup(V601, Dex!F:L, 7, 0),"")</f>
        <v>H053</v>
      </c>
      <c r="V601" s="131" t="str">
        <f t="shared" si="1"/>
        <v>purrloin</v>
      </c>
    </row>
    <row r="602" ht="31.5" customHeight="1">
      <c r="A602" s="85">
        <v>601.0</v>
      </c>
      <c r="B602" s="85">
        <v>1.0</v>
      </c>
      <c r="C602" s="85">
        <v>22.0</v>
      </c>
      <c r="D602" s="85">
        <v>18.0</v>
      </c>
      <c r="E602" s="85">
        <v>3.0</v>
      </c>
      <c r="F602" s="85">
        <v>6.0</v>
      </c>
      <c r="G602" s="53" t="str">
        <f>ifna(VLookup(V602,Shiny!B:C, 2, 0),"")</f>
        <v/>
      </c>
      <c r="H602" s="138" t="s">
        <v>638</v>
      </c>
      <c r="I602" s="139">
        <v>510.0</v>
      </c>
      <c r="J602" s="140">
        <f>IFNA(VLOOKUP(V602,'Imported Index'!C:D,2,0),1)</f>
        <v>1</v>
      </c>
      <c r="K602" s="83"/>
      <c r="L602" s="83"/>
      <c r="M602" s="59" t="str">
        <f>ifna(IMAGE("https://pokejungle.net/sprites/typeico/"&amp;lower(VLookup(V602,Type!C:E, 2, 0)&amp;".png")),"")</f>
        <v/>
      </c>
      <c r="N602" s="59" t="str">
        <f>ifna(IMAGE("https://pokejungle.net/sprites/typeico/"&amp;lower(VLookup(V602,Type!C:E, 3, 0)&amp;".png")),"")</f>
        <v/>
      </c>
      <c r="O602" s="53"/>
      <c r="P602" s="53"/>
      <c r="Q602" s="59">
        <f>ifna(VLookup(V602, Dex!F:K, 3, 0),"")</f>
        <v>45</v>
      </c>
      <c r="R602" s="59" t="str">
        <f>ifna(VLookup(V602, Dex!F:K, 4, 0),"")</f>
        <v/>
      </c>
      <c r="S602" s="59" t="str">
        <f>ifna(VLookup(V602, Dex!F:K, 5, 0),"")</f>
        <v/>
      </c>
      <c r="T602" s="59" t="str">
        <f>ifna(VLookup(V602, Dex!F:K, 6, 0),"")</f>
        <v/>
      </c>
      <c r="U602" s="63" t="str">
        <f>ifna(VLookup(V602, Dex!F:L, 7, 0),"")</f>
        <v>H054</v>
      </c>
      <c r="V602" s="53" t="str">
        <f t="shared" si="1"/>
        <v>liepard</v>
      </c>
    </row>
    <row r="603" ht="31.5" customHeight="1">
      <c r="A603" s="130">
        <v>602.0</v>
      </c>
      <c r="B603" s="130">
        <v>1.0</v>
      </c>
      <c r="C603" s="130">
        <v>22.0</v>
      </c>
      <c r="D603" s="130">
        <v>19.0</v>
      </c>
      <c r="E603" s="130">
        <v>4.0</v>
      </c>
      <c r="F603" s="130">
        <v>1.0</v>
      </c>
      <c r="G603" s="131" t="str">
        <f>ifna(VLookup(V603,Shiny!B:C, 2, 0),"")</f>
        <v/>
      </c>
      <c r="H603" s="141" t="s">
        <v>639</v>
      </c>
      <c r="I603" s="142">
        <v>511.0</v>
      </c>
      <c r="J603" s="135">
        <f>IFNA(VLOOKUP(V603,'Imported Index'!C:D,2,0),1)</f>
        <v>1</v>
      </c>
      <c r="K603" s="132"/>
      <c r="L603" s="132"/>
      <c r="M603" s="136" t="str">
        <f>ifna(IMAGE("https://pokejungle.net/sprites/typeico/"&amp;lower(VLookup(V603,Type!C:E, 2, 0)&amp;".png")),"")</f>
        <v/>
      </c>
      <c r="N603" s="136" t="str">
        <f>ifna(IMAGE("https://pokejungle.net/sprites/typeico/"&amp;lower(VLookup(V603,Type!C:E, 3, 0)&amp;".png")),"")</f>
        <v/>
      </c>
      <c r="O603" s="131"/>
      <c r="P603" s="131"/>
      <c r="Q603" s="136" t="str">
        <f>ifna(VLookup(V603, Dex!F:K, 3, 0),"")</f>
        <v/>
      </c>
      <c r="R603" s="136" t="str">
        <f>ifna(VLookup(V603, Dex!F:K, 4, 0),"")</f>
        <v/>
      </c>
      <c r="S603" s="136" t="str">
        <f>ifna(VLookup(V603, Dex!F:K, 5, 0),"")</f>
        <v/>
      </c>
      <c r="T603" s="136" t="str">
        <f>ifna(VLookup(V603, Dex!F:K, 6, 0),"")</f>
        <v/>
      </c>
      <c r="U603" s="137">
        <f>ifna(VLookup(V603, Dex!F:L, 7, 0),"")</f>
        <v>77</v>
      </c>
      <c r="V603" s="131" t="str">
        <f t="shared" si="1"/>
        <v>pansage</v>
      </c>
    </row>
    <row r="604" ht="31.5" customHeight="1">
      <c r="A604" s="85">
        <v>603.0</v>
      </c>
      <c r="B604" s="85">
        <v>1.0</v>
      </c>
      <c r="C604" s="85">
        <v>22.0</v>
      </c>
      <c r="D604" s="85">
        <v>20.0</v>
      </c>
      <c r="E604" s="85">
        <v>4.0</v>
      </c>
      <c r="F604" s="85">
        <v>2.0</v>
      </c>
      <c r="G604" s="53" t="str">
        <f>ifna(VLookup(V604,Shiny!B:C, 2, 0),"")</f>
        <v/>
      </c>
      <c r="H604" s="138" t="s">
        <v>640</v>
      </c>
      <c r="I604" s="139">
        <v>512.0</v>
      </c>
      <c r="J604" s="140">
        <f>IFNA(VLOOKUP(V604,'Imported Index'!C:D,2,0),1)</f>
        <v>1</v>
      </c>
      <c r="K604" s="83"/>
      <c r="L604" s="83"/>
      <c r="M604" s="59" t="str">
        <f>ifna(IMAGE("https://pokejungle.net/sprites/typeico/"&amp;lower(VLookup(V604,Type!C:E, 2, 0)&amp;".png")),"")</f>
        <v/>
      </c>
      <c r="N604" s="59" t="str">
        <f>ifna(IMAGE("https://pokejungle.net/sprites/typeico/"&amp;lower(VLookup(V604,Type!C:E, 3, 0)&amp;".png")),"")</f>
        <v/>
      </c>
      <c r="O604" s="53"/>
      <c r="P604" s="53"/>
      <c r="Q604" s="59" t="str">
        <f>ifna(VLookup(V604, Dex!F:K, 3, 0),"")</f>
        <v/>
      </c>
      <c r="R604" s="59" t="str">
        <f>ifna(VLookup(V604, Dex!F:K, 4, 0),"")</f>
        <v/>
      </c>
      <c r="S604" s="59" t="str">
        <f>ifna(VLookup(V604, Dex!F:K, 5, 0),"")</f>
        <v/>
      </c>
      <c r="T604" s="59" t="str">
        <f>ifna(VLookup(V604, Dex!F:K, 6, 0),"")</f>
        <v/>
      </c>
      <c r="U604" s="63">
        <f>ifna(VLookup(V604, Dex!F:L, 7, 0),"")</f>
        <v>78</v>
      </c>
      <c r="V604" s="53" t="str">
        <f t="shared" si="1"/>
        <v>simisage</v>
      </c>
    </row>
    <row r="605" ht="31.5" customHeight="1">
      <c r="A605" s="130">
        <v>604.0</v>
      </c>
      <c r="B605" s="130">
        <v>1.0</v>
      </c>
      <c r="C605" s="130">
        <v>22.0</v>
      </c>
      <c r="D605" s="130">
        <v>21.0</v>
      </c>
      <c r="E605" s="130">
        <v>4.0</v>
      </c>
      <c r="F605" s="130">
        <v>3.0</v>
      </c>
      <c r="G605" s="131" t="str">
        <f>ifna(VLookup(V605,Shiny!B:C, 2, 0),"")</f>
        <v/>
      </c>
      <c r="H605" s="141" t="s">
        <v>641</v>
      </c>
      <c r="I605" s="142">
        <v>513.0</v>
      </c>
      <c r="J605" s="135">
        <f>IFNA(VLOOKUP(V605,'Imported Index'!C:D,2,0),1)</f>
        <v>1</v>
      </c>
      <c r="K605" s="132"/>
      <c r="L605" s="132"/>
      <c r="M605" s="136" t="str">
        <f>ifna(IMAGE("https://pokejungle.net/sprites/typeico/"&amp;lower(VLookup(V605,Type!C:E, 2, 0)&amp;".png")),"")</f>
        <v/>
      </c>
      <c r="N605" s="136" t="str">
        <f>ifna(IMAGE("https://pokejungle.net/sprites/typeico/"&amp;lower(VLookup(V605,Type!C:E, 3, 0)&amp;".png")),"")</f>
        <v/>
      </c>
      <c r="O605" s="131"/>
      <c r="P605" s="131"/>
      <c r="Q605" s="136" t="str">
        <f>ifna(VLookup(V605, Dex!F:K, 3, 0),"")</f>
        <v/>
      </c>
      <c r="R605" s="136" t="str">
        <f>ifna(VLookup(V605, Dex!F:K, 4, 0),"")</f>
        <v/>
      </c>
      <c r="S605" s="136" t="str">
        <f>ifna(VLookup(V605, Dex!F:K, 5, 0),"")</f>
        <v/>
      </c>
      <c r="T605" s="136" t="str">
        <f>ifna(VLookup(V605, Dex!F:K, 6, 0),"")</f>
        <v/>
      </c>
      <c r="U605" s="137">
        <f>ifna(VLookup(V605, Dex!F:L, 7, 0),"")</f>
        <v>79</v>
      </c>
      <c r="V605" s="131" t="str">
        <f t="shared" si="1"/>
        <v>pansear</v>
      </c>
    </row>
    <row r="606" ht="31.5" customHeight="1">
      <c r="A606" s="85">
        <v>605.0</v>
      </c>
      <c r="B606" s="85">
        <v>1.0</v>
      </c>
      <c r="C606" s="85">
        <v>22.0</v>
      </c>
      <c r="D606" s="85">
        <v>22.0</v>
      </c>
      <c r="E606" s="85">
        <v>4.0</v>
      </c>
      <c r="F606" s="85">
        <v>4.0</v>
      </c>
      <c r="G606" s="53" t="str">
        <f>ifna(VLookup(V606,Shiny!B:C, 2, 0),"")</f>
        <v/>
      </c>
      <c r="H606" s="138" t="s">
        <v>642</v>
      </c>
      <c r="I606" s="139">
        <v>514.0</v>
      </c>
      <c r="J606" s="140">
        <f>IFNA(VLOOKUP(V606,'Imported Index'!C:D,2,0),1)</f>
        <v>1</v>
      </c>
      <c r="K606" s="83"/>
      <c r="L606" s="83"/>
      <c r="M606" s="59" t="str">
        <f>ifna(IMAGE("https://pokejungle.net/sprites/typeico/"&amp;lower(VLookup(V606,Type!C:E, 2, 0)&amp;".png")),"")</f>
        <v/>
      </c>
      <c r="N606" s="59" t="str">
        <f>ifna(IMAGE("https://pokejungle.net/sprites/typeico/"&amp;lower(VLookup(V606,Type!C:E, 3, 0)&amp;".png")),"")</f>
        <v/>
      </c>
      <c r="O606" s="53"/>
      <c r="P606" s="53"/>
      <c r="Q606" s="59" t="str">
        <f>ifna(VLookup(V606, Dex!F:K, 3, 0),"")</f>
        <v/>
      </c>
      <c r="R606" s="59" t="str">
        <f>ifna(VLookup(V606, Dex!F:K, 4, 0),"")</f>
        <v/>
      </c>
      <c r="S606" s="59" t="str">
        <f>ifna(VLookup(V606, Dex!F:K, 5, 0),"")</f>
        <v/>
      </c>
      <c r="T606" s="59" t="str">
        <f>ifna(VLookup(V606, Dex!F:K, 6, 0),"")</f>
        <v/>
      </c>
      <c r="U606" s="63">
        <f>ifna(VLookup(V606, Dex!F:L, 7, 0),"")</f>
        <v>80</v>
      </c>
      <c r="V606" s="53" t="str">
        <f t="shared" si="1"/>
        <v>simisear</v>
      </c>
    </row>
    <row r="607" ht="31.5" customHeight="1">
      <c r="A607" s="130">
        <v>606.0</v>
      </c>
      <c r="B607" s="130">
        <v>1.0</v>
      </c>
      <c r="C607" s="130">
        <v>22.0</v>
      </c>
      <c r="D607" s="130">
        <v>23.0</v>
      </c>
      <c r="E607" s="130">
        <v>4.0</v>
      </c>
      <c r="F607" s="130">
        <v>5.0</v>
      </c>
      <c r="G607" s="131" t="str">
        <f>ifna(VLookup(V607,Shiny!B:C, 2, 0),"")</f>
        <v/>
      </c>
      <c r="H607" s="141" t="s">
        <v>643</v>
      </c>
      <c r="I607" s="142">
        <v>515.0</v>
      </c>
      <c r="J607" s="135">
        <f>IFNA(VLOOKUP(V607,'Imported Index'!C:D,2,0),1)</f>
        <v>1</v>
      </c>
      <c r="K607" s="132"/>
      <c r="L607" s="132"/>
      <c r="M607" s="136" t="str">
        <f>ifna(IMAGE("https://pokejungle.net/sprites/typeico/"&amp;lower(VLookup(V607,Type!C:E, 2, 0)&amp;".png")),"")</f>
        <v/>
      </c>
      <c r="N607" s="136" t="str">
        <f>ifna(IMAGE("https://pokejungle.net/sprites/typeico/"&amp;lower(VLookup(V607,Type!C:E, 3, 0)&amp;".png")),"")</f>
        <v/>
      </c>
      <c r="O607" s="131"/>
      <c r="P607" s="131"/>
      <c r="Q607" s="136" t="str">
        <f>ifna(VLookup(V607, Dex!F:K, 3, 0),"")</f>
        <v/>
      </c>
      <c r="R607" s="136" t="str">
        <f>ifna(VLookup(V607, Dex!F:K, 4, 0),"")</f>
        <v/>
      </c>
      <c r="S607" s="136" t="str">
        <f>ifna(VLookup(V607, Dex!F:K, 5, 0),"")</f>
        <v/>
      </c>
      <c r="T607" s="136" t="str">
        <f>ifna(VLookup(V607, Dex!F:K, 6, 0),"")</f>
        <v/>
      </c>
      <c r="U607" s="137">
        <f>ifna(VLookup(V607, Dex!F:L, 7, 0),"")</f>
        <v>81</v>
      </c>
      <c r="V607" s="131" t="str">
        <f t="shared" si="1"/>
        <v>panpour</v>
      </c>
    </row>
    <row r="608" ht="31.5" customHeight="1">
      <c r="A608" s="85">
        <v>607.0</v>
      </c>
      <c r="B608" s="85">
        <v>1.0</v>
      </c>
      <c r="C608" s="85">
        <v>22.0</v>
      </c>
      <c r="D608" s="85">
        <v>24.0</v>
      </c>
      <c r="E608" s="85">
        <v>4.0</v>
      </c>
      <c r="F608" s="85">
        <v>6.0</v>
      </c>
      <c r="G608" s="53" t="str">
        <f>ifna(VLookup(V608,Shiny!B:C, 2, 0),"")</f>
        <v/>
      </c>
      <c r="H608" s="138" t="s">
        <v>644</v>
      </c>
      <c r="I608" s="139">
        <v>516.0</v>
      </c>
      <c r="J608" s="140">
        <f>IFNA(VLOOKUP(V608,'Imported Index'!C:D,2,0),1)</f>
        <v>1</v>
      </c>
      <c r="K608" s="83"/>
      <c r="L608" s="83"/>
      <c r="M608" s="59" t="str">
        <f>ifna(IMAGE("https://pokejungle.net/sprites/typeico/"&amp;lower(VLookup(V608,Type!C:E, 2, 0)&amp;".png")),"")</f>
        <v/>
      </c>
      <c r="N608" s="59" t="str">
        <f>ifna(IMAGE("https://pokejungle.net/sprites/typeico/"&amp;lower(VLookup(V608,Type!C:E, 3, 0)&amp;".png")),"")</f>
        <v/>
      </c>
      <c r="O608" s="53"/>
      <c r="P608" s="53"/>
      <c r="Q608" s="59" t="str">
        <f>ifna(VLookup(V608, Dex!F:K, 3, 0),"")</f>
        <v/>
      </c>
      <c r="R608" s="59" t="str">
        <f>ifna(VLookup(V608, Dex!F:K, 4, 0),"")</f>
        <v/>
      </c>
      <c r="S608" s="59" t="str">
        <f>ifna(VLookup(V608, Dex!F:K, 5, 0),"")</f>
        <v/>
      </c>
      <c r="T608" s="59" t="str">
        <f>ifna(VLookup(V608, Dex!F:K, 6, 0),"")</f>
        <v/>
      </c>
      <c r="U608" s="63">
        <f>ifna(VLookup(V608, Dex!F:L, 7, 0),"")</f>
        <v>82</v>
      </c>
      <c r="V608" s="53" t="str">
        <f t="shared" si="1"/>
        <v>simipour</v>
      </c>
    </row>
    <row r="609" ht="31.5" customHeight="1">
      <c r="A609" s="130">
        <v>608.0</v>
      </c>
      <c r="B609" s="130">
        <v>1.0</v>
      </c>
      <c r="C609" s="130">
        <v>22.0</v>
      </c>
      <c r="D609" s="130">
        <v>25.0</v>
      </c>
      <c r="E609" s="130">
        <v>5.0</v>
      </c>
      <c r="F609" s="130">
        <v>1.0</v>
      </c>
      <c r="G609" s="131" t="str">
        <f>ifna(VLookup(V609,Shiny!B:C, 2, 0),"")</f>
        <v/>
      </c>
      <c r="H609" s="141" t="s">
        <v>645</v>
      </c>
      <c r="I609" s="142">
        <v>517.0</v>
      </c>
      <c r="J609" s="135">
        <f>IFNA(VLOOKUP(V609,'Imported Index'!C:D,2,0),1)</f>
        <v>1</v>
      </c>
      <c r="K609" s="132"/>
      <c r="L609" s="132"/>
      <c r="M609" s="136" t="str">
        <f>ifna(IMAGE("https://pokejungle.net/sprites/typeico/"&amp;lower(VLookup(V609,Type!C:E, 2, 0)&amp;".png")),"")</f>
        <v/>
      </c>
      <c r="N609" s="136" t="str">
        <f>ifna(IMAGE("https://pokejungle.net/sprites/typeico/"&amp;lower(VLookup(V609,Type!C:E, 3, 0)&amp;".png")),"")</f>
        <v/>
      </c>
      <c r="O609" s="131"/>
      <c r="P609" s="131"/>
      <c r="Q609" s="136">
        <f>ifna(VLookup(V609, Dex!F:K, 3, 0),"")</f>
        <v>90</v>
      </c>
      <c r="R609" s="136" t="str">
        <f>ifna(VLookup(V609, Dex!F:K, 4, 0),"")</f>
        <v/>
      </c>
      <c r="S609" s="136" t="str">
        <f>ifna(VLookup(V609, Dex!F:K, 5, 0),"")</f>
        <v/>
      </c>
      <c r="T609" s="136" t="str">
        <f>ifna(VLookup(V609, Dex!F:K, 6, 0),"")</f>
        <v/>
      </c>
      <c r="U609" s="137" t="str">
        <f>ifna(VLookup(V609, Dex!F:L, 7, 0),"")</f>
        <v>H055</v>
      </c>
      <c r="V609" s="131" t="str">
        <f t="shared" si="1"/>
        <v>munna</v>
      </c>
    </row>
    <row r="610" ht="31.5" customHeight="1">
      <c r="A610" s="85">
        <v>609.0</v>
      </c>
      <c r="B610" s="85">
        <v>1.0</v>
      </c>
      <c r="C610" s="85">
        <v>22.0</v>
      </c>
      <c r="D610" s="85">
        <v>26.0</v>
      </c>
      <c r="E610" s="85">
        <v>5.0</v>
      </c>
      <c r="F610" s="85">
        <v>2.0</v>
      </c>
      <c r="G610" s="53" t="str">
        <f>ifna(VLookup(V610,Shiny!B:C, 2, 0),"")</f>
        <v/>
      </c>
      <c r="H610" s="138" t="s">
        <v>646</v>
      </c>
      <c r="I610" s="139">
        <v>518.0</v>
      </c>
      <c r="J610" s="140">
        <f>IFNA(VLOOKUP(V610,'Imported Index'!C:D,2,0),1)</f>
        <v>1</v>
      </c>
      <c r="K610" s="140"/>
      <c r="L610" s="83"/>
      <c r="M610" s="59" t="str">
        <f>ifna(IMAGE("https://pokejungle.net/sprites/typeico/"&amp;lower(VLookup(V610,Type!C:E, 2, 0)&amp;".png")),"")</f>
        <v/>
      </c>
      <c r="N610" s="59" t="str">
        <f>ifna(IMAGE("https://pokejungle.net/sprites/typeico/"&amp;lower(VLookup(V610,Type!C:E, 3, 0)&amp;".png")),"")</f>
        <v/>
      </c>
      <c r="O610" s="53"/>
      <c r="P610" s="53"/>
      <c r="Q610" s="59">
        <f>ifna(VLookup(V610, Dex!F:K, 3, 0),"")</f>
        <v>91</v>
      </c>
      <c r="R610" s="59" t="str">
        <f>ifna(VLookup(V610, Dex!F:K, 4, 0),"")</f>
        <v/>
      </c>
      <c r="S610" s="59" t="str">
        <f>ifna(VLookup(V610, Dex!F:K, 5, 0),"")</f>
        <v/>
      </c>
      <c r="T610" s="59" t="str">
        <f>ifna(VLookup(V610, Dex!F:K, 6, 0),"")</f>
        <v/>
      </c>
      <c r="U610" s="63" t="str">
        <f>ifna(VLookup(V610, Dex!F:L, 7, 0),"")</f>
        <v>H056</v>
      </c>
      <c r="V610" s="53" t="str">
        <f t="shared" si="1"/>
        <v>musharna</v>
      </c>
    </row>
    <row r="611" ht="31.5" customHeight="1">
      <c r="A611" s="130">
        <v>610.0</v>
      </c>
      <c r="B611" s="130">
        <v>1.0</v>
      </c>
      <c r="C611" s="130">
        <v>22.0</v>
      </c>
      <c r="D611" s="130">
        <v>27.0</v>
      </c>
      <c r="E611" s="130">
        <v>5.0</v>
      </c>
      <c r="F611" s="130">
        <v>3.0</v>
      </c>
      <c r="G611" s="131" t="str">
        <f>ifna(VLookup(V611,Shiny!B:C, 2, 0),"")</f>
        <v/>
      </c>
      <c r="H611" s="141" t="s">
        <v>647</v>
      </c>
      <c r="I611" s="142">
        <v>519.0</v>
      </c>
      <c r="J611" s="135">
        <f>IFNA(VLOOKUP(V611,'Imported Index'!C:D,2,0),1)</f>
        <v>1</v>
      </c>
      <c r="K611" s="135"/>
      <c r="L611" s="132"/>
      <c r="M611" s="136" t="str">
        <f>ifna(IMAGE("https://pokejungle.net/sprites/typeico/"&amp;lower(VLookup(V611,Type!C:E, 2, 0)&amp;".png")),"")</f>
        <v/>
      </c>
      <c r="N611" s="136" t="str">
        <f>ifna(IMAGE("https://pokejungle.net/sprites/typeico/"&amp;lower(VLookup(V611,Type!C:E, 3, 0)&amp;".png")),"")</f>
        <v/>
      </c>
      <c r="O611" s="131"/>
      <c r="P611" s="131"/>
      <c r="Q611" s="136">
        <f>ifna(VLookup(V611, Dex!F:K, 3, 0),"")</f>
        <v>26</v>
      </c>
      <c r="R611" s="136" t="str">
        <f>ifna(VLookup(V611, Dex!F:K, 4, 0),"")</f>
        <v/>
      </c>
      <c r="S611" s="136" t="str">
        <f>ifna(VLookup(V611, Dex!F:K, 5, 0),"")</f>
        <v/>
      </c>
      <c r="T611" s="136" t="str">
        <f>ifna(VLookup(V611, Dex!F:K, 6, 0),"")</f>
        <v/>
      </c>
      <c r="U611" s="137" t="str">
        <f>ifna(VLookup(V611, Dex!F:L, 7, 0),"")</f>
        <v/>
      </c>
      <c r="V611" s="131" t="str">
        <f t="shared" si="1"/>
        <v>pidove</v>
      </c>
    </row>
    <row r="612" ht="31.5" customHeight="1">
      <c r="A612" s="85">
        <v>611.0</v>
      </c>
      <c r="B612" s="85">
        <v>1.0</v>
      </c>
      <c r="C612" s="85">
        <v>22.0</v>
      </c>
      <c r="D612" s="85">
        <v>28.0</v>
      </c>
      <c r="E612" s="85">
        <v>5.0</v>
      </c>
      <c r="F612" s="85">
        <v>4.0</v>
      </c>
      <c r="G612" s="53" t="str">
        <f>ifna(VLookup(V612,Shiny!B:C, 2, 0),"")</f>
        <v/>
      </c>
      <c r="H612" s="138" t="s">
        <v>648</v>
      </c>
      <c r="I612" s="139">
        <v>520.0</v>
      </c>
      <c r="J612" s="140">
        <f>IFNA(VLOOKUP(V612,'Imported Index'!C:D,2,0),1)</f>
        <v>1</v>
      </c>
      <c r="K612" s="140"/>
      <c r="L612" s="83"/>
      <c r="M612" s="59" t="str">
        <f>ifna(IMAGE("https://pokejungle.net/sprites/typeico/"&amp;lower(VLookup(V612,Type!C:E, 2, 0)&amp;".png")),"")</f>
        <v/>
      </c>
      <c r="N612" s="59" t="str">
        <f>ifna(IMAGE("https://pokejungle.net/sprites/typeico/"&amp;lower(VLookup(V612,Type!C:E, 3, 0)&amp;".png")),"")</f>
        <v/>
      </c>
      <c r="O612" s="53"/>
      <c r="P612" s="53"/>
      <c r="Q612" s="59">
        <f>ifna(VLookup(V612, Dex!F:K, 3, 0),"")</f>
        <v>27</v>
      </c>
      <c r="R612" s="59" t="str">
        <f>ifna(VLookup(V612, Dex!F:K, 4, 0),"")</f>
        <v/>
      </c>
      <c r="S612" s="59" t="str">
        <f>ifna(VLookup(V612, Dex!F:K, 5, 0),"")</f>
        <v/>
      </c>
      <c r="T612" s="59" t="str">
        <f>ifna(VLookup(V612, Dex!F:K, 6, 0),"")</f>
        <v/>
      </c>
      <c r="U612" s="63" t="str">
        <f>ifna(VLookup(V612, Dex!F:L, 7, 0),"")</f>
        <v/>
      </c>
      <c r="V612" s="53" t="str">
        <f t="shared" si="1"/>
        <v>tranquill</v>
      </c>
    </row>
    <row r="613" ht="31.5" customHeight="1">
      <c r="A613" s="130">
        <v>612.0</v>
      </c>
      <c r="B613" s="130">
        <v>1.0</v>
      </c>
      <c r="C613" s="130">
        <v>22.0</v>
      </c>
      <c r="D613" s="130">
        <v>29.0</v>
      </c>
      <c r="E613" s="130">
        <v>5.0</v>
      </c>
      <c r="F613" s="130">
        <v>5.0</v>
      </c>
      <c r="G613" s="131" t="str">
        <f>ifna(VLookup(V613,Shiny!B:C, 2, 0),"")</f>
        <v/>
      </c>
      <c r="H613" s="141" t="s">
        <v>649</v>
      </c>
      <c r="I613" s="142">
        <v>521.0</v>
      </c>
      <c r="J613" s="135">
        <f>IFNA(VLOOKUP(V613,'Imported Index'!C:D,2,0),1)</f>
        <v>1</v>
      </c>
      <c r="K613" s="135"/>
      <c r="L613" s="132"/>
      <c r="M613" s="136" t="str">
        <f>ifna(IMAGE("https://pokejungle.net/sprites/typeico/"&amp;lower(VLookup(V613,Type!C:E, 2, 0)&amp;".png")),"")</f>
        <v/>
      </c>
      <c r="N613" s="136" t="str">
        <f>ifna(IMAGE("https://pokejungle.net/sprites/typeico/"&amp;lower(VLookup(V613,Type!C:E, 3, 0)&amp;".png")),"")</f>
        <v/>
      </c>
      <c r="O613" s="131"/>
      <c r="P613" s="131"/>
      <c r="Q613" s="136">
        <f>ifna(VLookup(V613, Dex!F:K, 3, 0),"")</f>
        <v>28</v>
      </c>
      <c r="R613" s="136" t="str">
        <f>ifna(VLookup(V613, Dex!F:K, 4, 0),"")</f>
        <v/>
      </c>
      <c r="S613" s="136" t="str">
        <f>ifna(VLookup(V613, Dex!F:K, 5, 0),"")</f>
        <v/>
      </c>
      <c r="T613" s="136" t="str">
        <f>ifna(VLookup(V613, Dex!F:K, 6, 0),"")</f>
        <v/>
      </c>
      <c r="U613" s="137" t="str">
        <f>ifna(VLookup(V613, Dex!F:L, 7, 0),"")</f>
        <v/>
      </c>
      <c r="V613" s="131" t="str">
        <f t="shared" si="1"/>
        <v>unfezant</v>
      </c>
    </row>
    <row r="614" ht="31.5" customHeight="1">
      <c r="A614" s="85">
        <v>613.0</v>
      </c>
      <c r="B614" s="85">
        <v>1.0</v>
      </c>
      <c r="C614" s="85">
        <v>22.0</v>
      </c>
      <c r="D614" s="85">
        <v>30.0</v>
      </c>
      <c r="E614" s="85">
        <v>5.0</v>
      </c>
      <c r="F614" s="85">
        <v>6.0</v>
      </c>
      <c r="G614" s="53" t="str">
        <f>ifna(VLookup(V614,Shiny!B:C, 2, 0),"")</f>
        <v/>
      </c>
      <c r="H614" s="138" t="s">
        <v>650</v>
      </c>
      <c r="I614" s="139">
        <v>522.0</v>
      </c>
      <c r="J614" s="140">
        <f>IFNA(VLOOKUP(V614,'Imported Index'!C:D,2,0),1)</f>
        <v>1</v>
      </c>
      <c r="K614" s="83"/>
      <c r="L614" s="83"/>
      <c r="M614" s="59" t="str">
        <f>ifna(IMAGE("https://pokejungle.net/sprites/typeico/"&amp;lower(VLookup(V614,Type!C:E, 2, 0)&amp;".png")),"")</f>
        <v/>
      </c>
      <c r="N614" s="59" t="str">
        <f>ifna(IMAGE("https://pokejungle.net/sprites/typeico/"&amp;lower(VLookup(V614,Type!C:E, 3, 0)&amp;".png")),"")</f>
        <v/>
      </c>
      <c r="O614" s="53"/>
      <c r="P614" s="53"/>
      <c r="Q614" s="59" t="str">
        <f>ifna(VLookup(V614, Dex!F:K, 3, 0),"")</f>
        <v/>
      </c>
      <c r="R614" s="59" t="str">
        <f>ifna(VLookup(V614, Dex!F:K, 4, 0),"")</f>
        <v/>
      </c>
      <c r="S614" s="59" t="str">
        <f>ifna(VLookup(V614, Dex!F:K, 5, 0),"")</f>
        <v/>
      </c>
      <c r="T614" s="59" t="str">
        <f>ifna(VLookup(V614, Dex!F:K, 6, 0),"")</f>
        <v>B023</v>
      </c>
      <c r="U614" s="63" t="str">
        <f>ifna(VLookup(V614, Dex!F:L, 7, 0),"")</f>
        <v/>
      </c>
      <c r="V614" s="53" t="str">
        <f t="shared" si="1"/>
        <v>blitzle</v>
      </c>
    </row>
    <row r="615" ht="31.5" customHeight="1">
      <c r="A615" s="130">
        <v>614.0</v>
      </c>
      <c r="B615" s="130">
        <v>1.0</v>
      </c>
      <c r="C615" s="130">
        <v>23.0</v>
      </c>
      <c r="D615" s="130">
        <v>1.0</v>
      </c>
      <c r="E615" s="130">
        <v>1.0</v>
      </c>
      <c r="F615" s="130">
        <v>1.0</v>
      </c>
      <c r="G615" s="131" t="str">
        <f>ifna(VLookup(V615,Shiny!B:C, 2, 0),"")</f>
        <v/>
      </c>
      <c r="H615" s="141" t="s">
        <v>651</v>
      </c>
      <c r="I615" s="142">
        <v>523.0</v>
      </c>
      <c r="J615" s="135">
        <f>IFNA(VLOOKUP(V615,'Imported Index'!C:D,2,0),1)</f>
        <v>1</v>
      </c>
      <c r="K615" s="132"/>
      <c r="L615" s="132"/>
      <c r="M615" s="136" t="str">
        <f>ifna(IMAGE("https://pokejungle.net/sprites/typeico/"&amp;lower(VLookup(V615,Type!C:E, 2, 0)&amp;".png")),"")</f>
        <v/>
      </c>
      <c r="N615" s="136" t="str">
        <f>ifna(IMAGE("https://pokejungle.net/sprites/typeico/"&amp;lower(VLookup(V615,Type!C:E, 3, 0)&amp;".png")),"")</f>
        <v/>
      </c>
      <c r="O615" s="131"/>
      <c r="P615" s="131"/>
      <c r="Q615" s="136" t="str">
        <f>ifna(VLookup(V615, Dex!F:K, 3, 0),"")</f>
        <v/>
      </c>
      <c r="R615" s="136" t="str">
        <f>ifna(VLookup(V615, Dex!F:K, 4, 0),"")</f>
        <v/>
      </c>
      <c r="S615" s="136" t="str">
        <f>ifna(VLookup(V615, Dex!F:K, 5, 0),"")</f>
        <v/>
      </c>
      <c r="T615" s="136" t="str">
        <f>ifna(VLookup(V615, Dex!F:K, 6, 0),"")</f>
        <v>B024</v>
      </c>
      <c r="U615" s="137" t="str">
        <f>ifna(VLookup(V615, Dex!F:L, 7, 0),"")</f>
        <v/>
      </c>
      <c r="V615" s="131" t="str">
        <f t="shared" si="1"/>
        <v>zebstrika</v>
      </c>
    </row>
    <row r="616" ht="31.5" customHeight="1">
      <c r="A616" s="85">
        <v>615.0</v>
      </c>
      <c r="B616" s="85">
        <v>1.0</v>
      </c>
      <c r="C616" s="85">
        <v>23.0</v>
      </c>
      <c r="D616" s="85">
        <v>2.0</v>
      </c>
      <c r="E616" s="85">
        <v>1.0</v>
      </c>
      <c r="F616" s="85">
        <v>2.0</v>
      </c>
      <c r="G616" s="53" t="str">
        <f>ifna(VLookup(V616,Shiny!B:C, 2, 0),"")</f>
        <v/>
      </c>
      <c r="H616" s="138" t="s">
        <v>652</v>
      </c>
      <c r="I616" s="139">
        <v>524.0</v>
      </c>
      <c r="J616" s="140">
        <f>IFNA(VLOOKUP(V616,'Imported Index'!C:D,2,0),1)</f>
        <v>1</v>
      </c>
      <c r="K616" s="83"/>
      <c r="L616" s="83"/>
      <c r="M616" s="59" t="str">
        <f>ifna(IMAGE("https://pokejungle.net/sprites/typeico/"&amp;lower(VLookup(V616,Type!C:E, 2, 0)&amp;".png")),"")</f>
        <v/>
      </c>
      <c r="N616" s="59" t="str">
        <f>ifna(IMAGE("https://pokejungle.net/sprites/typeico/"&amp;lower(VLookup(V616,Type!C:E, 3, 0)&amp;".png")),"")</f>
        <v/>
      </c>
      <c r="O616" s="53"/>
      <c r="P616" s="53"/>
      <c r="Q616" s="59">
        <f>ifna(VLookup(V616, Dex!F:K, 3, 0),"")</f>
        <v>168</v>
      </c>
      <c r="R616" s="59" t="str">
        <f>ifna(VLookup(V616, Dex!F:K, 4, 0),"")</f>
        <v/>
      </c>
      <c r="S616" s="59" t="str">
        <f>ifna(VLookup(V616, Dex!F:K, 5, 0),"")</f>
        <v/>
      </c>
      <c r="T616" s="59" t="str">
        <f>ifna(VLookup(V616, Dex!F:K, 6, 0),"")</f>
        <v/>
      </c>
      <c r="U616" s="63" t="str">
        <f>ifna(VLookup(V616, Dex!F:L, 7, 0),"")</f>
        <v/>
      </c>
      <c r="V616" s="53" t="str">
        <f t="shared" si="1"/>
        <v>roggenrola</v>
      </c>
    </row>
    <row r="617" ht="31.5" customHeight="1">
      <c r="A617" s="130">
        <v>616.0</v>
      </c>
      <c r="B617" s="130">
        <v>1.0</v>
      </c>
      <c r="C617" s="130">
        <v>23.0</v>
      </c>
      <c r="D617" s="130">
        <v>3.0</v>
      </c>
      <c r="E617" s="130">
        <v>1.0</v>
      </c>
      <c r="F617" s="130">
        <v>3.0</v>
      </c>
      <c r="G617" s="131" t="str">
        <f>ifna(VLookup(V617,Shiny!B:C, 2, 0),"")</f>
        <v/>
      </c>
      <c r="H617" s="141" t="s">
        <v>653</v>
      </c>
      <c r="I617" s="142">
        <v>525.0</v>
      </c>
      <c r="J617" s="135">
        <f>IFNA(VLOOKUP(V617,'Imported Index'!C:D,2,0),1)</f>
        <v>1</v>
      </c>
      <c r="K617" s="132"/>
      <c r="L617" s="132"/>
      <c r="M617" s="136" t="str">
        <f>ifna(IMAGE("https://pokejungle.net/sprites/typeico/"&amp;lower(VLookup(V617,Type!C:E, 2, 0)&amp;".png")),"")</f>
        <v/>
      </c>
      <c r="N617" s="136" t="str">
        <f>ifna(IMAGE("https://pokejungle.net/sprites/typeico/"&amp;lower(VLookup(V617,Type!C:E, 3, 0)&amp;".png")),"")</f>
        <v/>
      </c>
      <c r="O617" s="131"/>
      <c r="P617" s="131"/>
      <c r="Q617" s="136">
        <f>ifna(VLookup(V617, Dex!F:K, 3, 0),"")</f>
        <v>169</v>
      </c>
      <c r="R617" s="136" t="str">
        <f>ifna(VLookup(V617, Dex!F:K, 4, 0),"")</f>
        <v/>
      </c>
      <c r="S617" s="136" t="str">
        <f>ifna(VLookup(V617, Dex!F:K, 5, 0),"")</f>
        <v/>
      </c>
      <c r="T617" s="136" t="str">
        <f>ifna(VLookup(V617, Dex!F:K, 6, 0),"")</f>
        <v/>
      </c>
      <c r="U617" s="137" t="str">
        <f>ifna(VLookup(V617, Dex!F:L, 7, 0),"")</f>
        <v/>
      </c>
      <c r="V617" s="131" t="str">
        <f t="shared" si="1"/>
        <v>boldore</v>
      </c>
    </row>
    <row r="618" ht="31.5" customHeight="1">
      <c r="A618" s="85">
        <v>617.0</v>
      </c>
      <c r="B618" s="85">
        <v>1.0</v>
      </c>
      <c r="C618" s="85">
        <v>23.0</v>
      </c>
      <c r="D618" s="85">
        <v>4.0</v>
      </c>
      <c r="E618" s="85">
        <v>1.0</v>
      </c>
      <c r="F618" s="85">
        <v>4.0</v>
      </c>
      <c r="G618" s="53" t="str">
        <f>ifna(VLookup(V618,Shiny!B:C, 2, 0),"")</f>
        <v/>
      </c>
      <c r="H618" s="138" t="s">
        <v>654</v>
      </c>
      <c r="I618" s="139">
        <v>526.0</v>
      </c>
      <c r="J618" s="140">
        <f>IFNA(VLOOKUP(V618,'Imported Index'!C:D,2,0),1)</f>
        <v>1</v>
      </c>
      <c r="K618" s="83"/>
      <c r="L618" s="83"/>
      <c r="M618" s="59" t="str">
        <f>ifna(IMAGE("https://pokejungle.net/sprites/typeico/"&amp;lower(VLookup(V618,Type!C:E, 2, 0)&amp;".png")),"")</f>
        <v/>
      </c>
      <c r="N618" s="59" t="str">
        <f>ifna(IMAGE("https://pokejungle.net/sprites/typeico/"&amp;lower(VLookup(V618,Type!C:E, 3, 0)&amp;".png")),"")</f>
        <v/>
      </c>
      <c r="O618" s="53"/>
      <c r="P618" s="53"/>
      <c r="Q618" s="59">
        <f>ifna(VLookup(V618, Dex!F:K, 3, 0),"")</f>
        <v>170</v>
      </c>
      <c r="R618" s="59" t="str">
        <f>ifna(VLookup(V618, Dex!F:K, 4, 0),"")</f>
        <v/>
      </c>
      <c r="S618" s="59" t="str">
        <f>ifna(VLookup(V618, Dex!F:K, 5, 0),"")</f>
        <v/>
      </c>
      <c r="T618" s="59" t="str">
        <f>ifna(VLookup(V618, Dex!F:K, 6, 0),"")</f>
        <v/>
      </c>
      <c r="U618" s="63" t="str">
        <f>ifna(VLookup(V618, Dex!F:L, 7, 0),"")</f>
        <v/>
      </c>
      <c r="V618" s="53" t="str">
        <f t="shared" si="1"/>
        <v>gigalith</v>
      </c>
    </row>
    <row r="619" ht="31.5" customHeight="1">
      <c r="A619" s="130">
        <v>618.0</v>
      </c>
      <c r="B619" s="130">
        <v>1.0</v>
      </c>
      <c r="C619" s="130">
        <v>23.0</v>
      </c>
      <c r="D619" s="130">
        <v>5.0</v>
      </c>
      <c r="E619" s="130">
        <v>1.0</v>
      </c>
      <c r="F619" s="130">
        <v>5.0</v>
      </c>
      <c r="G619" s="131" t="str">
        <f>ifna(VLookup(V619,Shiny!B:C, 2, 0),"")</f>
        <v/>
      </c>
      <c r="H619" s="141" t="s">
        <v>655</v>
      </c>
      <c r="I619" s="142">
        <v>527.0</v>
      </c>
      <c r="J619" s="135">
        <f>IFNA(VLOOKUP(V619,'Imported Index'!C:D,2,0),1)</f>
        <v>1</v>
      </c>
      <c r="K619" s="132"/>
      <c r="L619" s="132"/>
      <c r="M619" s="136" t="str">
        <f>ifna(IMAGE("https://pokejungle.net/sprites/typeico/"&amp;lower(VLookup(V619,Type!C:E, 2, 0)&amp;".png")),"")</f>
        <v/>
      </c>
      <c r="N619" s="136" t="str">
        <f>ifna(IMAGE("https://pokejungle.net/sprites/typeico/"&amp;lower(VLookup(V619,Type!C:E, 3, 0)&amp;".png")),"")</f>
        <v/>
      </c>
      <c r="O619" s="131"/>
      <c r="P619" s="131"/>
      <c r="Q619" s="136">
        <f>ifna(VLookup(V619, Dex!F:K, 3, 0),"")</f>
        <v>174</v>
      </c>
      <c r="R619" s="136" t="str">
        <f>ifna(VLookup(V619, Dex!F:K, 4, 0),"")</f>
        <v/>
      </c>
      <c r="S619" s="136" t="str">
        <f>ifna(VLookup(V619, Dex!F:K, 5, 0),"")</f>
        <v/>
      </c>
      <c r="T619" s="136" t="str">
        <f>ifna(VLookup(V619, Dex!F:K, 6, 0),"")</f>
        <v/>
      </c>
      <c r="U619" s="137" t="str">
        <f>ifna(VLookup(V619, Dex!F:L, 7, 0),"")</f>
        <v/>
      </c>
      <c r="V619" s="131" t="str">
        <f t="shared" si="1"/>
        <v>woobat</v>
      </c>
    </row>
    <row r="620" ht="31.5" customHeight="1">
      <c r="A620" s="85">
        <v>619.0</v>
      </c>
      <c r="B620" s="85">
        <v>1.0</v>
      </c>
      <c r="C620" s="85">
        <v>23.0</v>
      </c>
      <c r="D620" s="85">
        <v>6.0</v>
      </c>
      <c r="E620" s="85">
        <v>1.0</v>
      </c>
      <c r="F620" s="85">
        <v>6.0</v>
      </c>
      <c r="G620" s="53" t="str">
        <f>ifna(VLookup(V620,Shiny!B:C, 2, 0),"")</f>
        <v/>
      </c>
      <c r="H620" s="138" t="s">
        <v>656</v>
      </c>
      <c r="I620" s="139">
        <v>528.0</v>
      </c>
      <c r="J620" s="140">
        <f>IFNA(VLOOKUP(V620,'Imported Index'!C:D,2,0),1)</f>
        <v>1</v>
      </c>
      <c r="K620" s="83"/>
      <c r="L620" s="83"/>
      <c r="M620" s="59" t="str">
        <f>ifna(IMAGE("https://pokejungle.net/sprites/typeico/"&amp;lower(VLookup(V620,Type!C:E, 2, 0)&amp;".png")),"")</f>
        <v/>
      </c>
      <c r="N620" s="59" t="str">
        <f>ifna(IMAGE("https://pokejungle.net/sprites/typeico/"&amp;lower(VLookup(V620,Type!C:E, 3, 0)&amp;".png")),"")</f>
        <v/>
      </c>
      <c r="O620" s="53"/>
      <c r="P620" s="53"/>
      <c r="Q620" s="59">
        <f>ifna(VLookup(V620, Dex!F:K, 3, 0),"")</f>
        <v>175</v>
      </c>
      <c r="R620" s="59" t="str">
        <f>ifna(VLookup(V620, Dex!F:K, 4, 0),"")</f>
        <v/>
      </c>
      <c r="S620" s="59" t="str">
        <f>ifna(VLookup(V620, Dex!F:K, 5, 0),"")</f>
        <v/>
      </c>
      <c r="T620" s="59" t="str">
        <f>ifna(VLookup(V620, Dex!F:K, 6, 0),"")</f>
        <v/>
      </c>
      <c r="U620" s="63" t="str">
        <f>ifna(VLookup(V620, Dex!F:L, 7, 0),"")</f>
        <v/>
      </c>
      <c r="V620" s="53" t="str">
        <f t="shared" si="1"/>
        <v>swoobat</v>
      </c>
    </row>
    <row r="621" ht="31.5" customHeight="1">
      <c r="A621" s="130">
        <v>620.0</v>
      </c>
      <c r="B621" s="130">
        <v>1.0</v>
      </c>
      <c r="C621" s="130">
        <v>23.0</v>
      </c>
      <c r="D621" s="130">
        <v>7.0</v>
      </c>
      <c r="E621" s="130">
        <v>2.0</v>
      </c>
      <c r="F621" s="130">
        <v>1.0</v>
      </c>
      <c r="G621" s="131" t="str">
        <f>ifna(VLookup(V621,Shiny!B:C, 2, 0),"")</f>
        <v/>
      </c>
      <c r="H621" s="141" t="s">
        <v>657</v>
      </c>
      <c r="I621" s="142">
        <v>529.0</v>
      </c>
      <c r="J621" s="135">
        <f>IFNA(VLOOKUP(V621,'Imported Index'!C:D,2,0),1)</f>
        <v>1</v>
      </c>
      <c r="K621" s="132"/>
      <c r="L621" s="132"/>
      <c r="M621" s="136" t="str">
        <f>ifna(IMAGE("https://pokejungle.net/sprites/typeico/"&amp;lower(VLookup(V621,Type!C:E, 2, 0)&amp;".png")),"")</f>
        <v/>
      </c>
      <c r="N621" s="136" t="str">
        <f>ifna(IMAGE("https://pokejungle.net/sprites/typeico/"&amp;lower(VLookup(V621,Type!C:E, 3, 0)&amp;".png")),"")</f>
        <v/>
      </c>
      <c r="O621" s="131"/>
      <c r="P621" s="131"/>
      <c r="Q621" s="136">
        <f>ifna(VLookup(V621, Dex!F:K, 3, 0),"")</f>
        <v>166</v>
      </c>
      <c r="R621" s="136" t="str">
        <f>ifna(VLookup(V621, Dex!F:K, 4, 0),"")</f>
        <v/>
      </c>
      <c r="S621" s="136" t="str">
        <f>ifna(VLookup(V621, Dex!F:K, 5, 0),"")</f>
        <v/>
      </c>
      <c r="T621" s="136" t="str">
        <f>ifna(VLookup(V621, Dex!F:K, 6, 0),"")</f>
        <v>B099</v>
      </c>
      <c r="U621" s="137">
        <f>ifna(VLookup(V621, Dex!F:L, 7, 0),"")</f>
        <v>120</v>
      </c>
      <c r="V621" s="131" t="str">
        <f t="shared" si="1"/>
        <v>drilbur</v>
      </c>
    </row>
    <row r="622" ht="31.5" customHeight="1">
      <c r="A622" s="85">
        <v>621.0</v>
      </c>
      <c r="B622" s="85">
        <v>1.0</v>
      </c>
      <c r="C622" s="85">
        <v>23.0</v>
      </c>
      <c r="D622" s="85">
        <v>8.0</v>
      </c>
      <c r="E622" s="85">
        <v>2.0</v>
      </c>
      <c r="F622" s="85">
        <v>2.0</v>
      </c>
      <c r="G622" s="53" t="str">
        <f>ifna(VLookup(V622,Shiny!B:C, 2, 0),"")</f>
        <v/>
      </c>
      <c r="H622" s="138" t="s">
        <v>658</v>
      </c>
      <c r="I622" s="139">
        <v>530.0</v>
      </c>
      <c r="J622" s="140">
        <f>IFNA(VLOOKUP(V622,'Imported Index'!C:D,2,0),1)</f>
        <v>1</v>
      </c>
      <c r="K622" s="83"/>
      <c r="L622" s="83"/>
      <c r="M622" s="59" t="str">
        <f>ifna(IMAGE("https://pokejungle.net/sprites/typeico/"&amp;lower(VLookup(V622,Type!C:E, 2, 0)&amp;".png")),"")</f>
        <v/>
      </c>
      <c r="N622" s="59" t="str">
        <f>ifna(IMAGE("https://pokejungle.net/sprites/typeico/"&amp;lower(VLookup(V622,Type!C:E, 3, 0)&amp;".png")),"")</f>
        <v/>
      </c>
      <c r="O622" s="53"/>
      <c r="P622" s="53"/>
      <c r="Q622" s="59">
        <f>ifna(VLookup(V622, Dex!F:K, 3, 0),"")</f>
        <v>167</v>
      </c>
      <c r="R622" s="59" t="str">
        <f>ifna(VLookup(V622, Dex!F:K, 4, 0),"")</f>
        <v/>
      </c>
      <c r="S622" s="59" t="str">
        <f>ifna(VLookup(V622, Dex!F:K, 5, 0),"")</f>
        <v/>
      </c>
      <c r="T622" s="59" t="str">
        <f>ifna(VLookup(V622, Dex!F:K, 6, 0),"")</f>
        <v>B100</v>
      </c>
      <c r="U622" s="63">
        <f>ifna(VLookup(V622, Dex!F:L, 7, 0),"")</f>
        <v>121</v>
      </c>
      <c r="V622" s="53" t="str">
        <f t="shared" si="1"/>
        <v>excadrill</v>
      </c>
    </row>
    <row r="623" ht="31.5" customHeight="1">
      <c r="A623" s="130">
        <v>622.0</v>
      </c>
      <c r="B623" s="130">
        <v>1.0</v>
      </c>
      <c r="C623" s="130">
        <v>23.0</v>
      </c>
      <c r="D623" s="130">
        <v>9.0</v>
      </c>
      <c r="E623" s="130">
        <v>2.0</v>
      </c>
      <c r="F623" s="130">
        <v>3.0</v>
      </c>
      <c r="G623" s="131" t="str">
        <f>ifna(VLookup(V623,Shiny!B:C, 2, 0),"")</f>
        <v/>
      </c>
      <c r="H623" s="141" t="s">
        <v>659</v>
      </c>
      <c r="I623" s="142">
        <v>531.0</v>
      </c>
      <c r="J623" s="135">
        <f>IFNA(VLOOKUP(V623,'Imported Index'!C:D,2,0),1)</f>
        <v>1</v>
      </c>
      <c r="K623" s="132"/>
      <c r="L623" s="132"/>
      <c r="M623" s="136" t="str">
        <f>ifna(IMAGE("https://pokejungle.net/sprites/typeico/"&amp;lower(VLookup(V623,Type!C:E, 2, 0)&amp;".png")),"")</f>
        <v/>
      </c>
      <c r="N623" s="136" t="str">
        <f>ifna(IMAGE("https://pokejungle.net/sprites/typeico/"&amp;lower(VLookup(V623,Type!C:E, 3, 0)&amp;".png")),"")</f>
        <v/>
      </c>
      <c r="O623" s="131"/>
      <c r="P623" s="131"/>
      <c r="Q623" s="136" t="str">
        <f>ifna(VLookup(V623, Dex!F:K, 3, 0),"")</f>
        <v>C021</v>
      </c>
      <c r="R623" s="136" t="str">
        <f>ifna(VLookup(V623, Dex!F:K, 4, 0),"")</f>
        <v/>
      </c>
      <c r="S623" s="136" t="str">
        <f>ifna(VLookup(V623, Dex!F:K, 5, 0),"")</f>
        <v/>
      </c>
      <c r="T623" s="136" t="str">
        <f>ifna(VLookup(V623, Dex!F:K, 6, 0),"")</f>
        <v/>
      </c>
      <c r="U623" s="137">
        <f>ifna(VLookup(V623, Dex!F:L, 7, 0),"")</f>
        <v>95</v>
      </c>
      <c r="V623" s="131" t="str">
        <f t="shared" si="1"/>
        <v>audino</v>
      </c>
    </row>
    <row r="624" ht="31.5" customHeight="1">
      <c r="A624" s="85">
        <v>623.0</v>
      </c>
      <c r="B624" s="85">
        <v>1.0</v>
      </c>
      <c r="C624" s="85">
        <v>23.0</v>
      </c>
      <c r="D624" s="85">
        <v>10.0</v>
      </c>
      <c r="E624" s="85">
        <v>2.0</v>
      </c>
      <c r="F624" s="85">
        <v>4.0</v>
      </c>
      <c r="G624" s="53" t="str">
        <f>ifna(VLookup(V624,Shiny!B:C, 2, 0),"")</f>
        <v/>
      </c>
      <c r="H624" s="138" t="s">
        <v>660</v>
      </c>
      <c r="I624" s="139">
        <v>532.0</v>
      </c>
      <c r="J624" s="140">
        <f>IFNA(VLOOKUP(V624,'Imported Index'!C:D,2,0),1)</f>
        <v>1</v>
      </c>
      <c r="K624" s="140"/>
      <c r="L624" s="83"/>
      <c r="M624" s="59" t="str">
        <f>ifna(IMAGE("https://pokejungle.net/sprites/typeico/"&amp;lower(VLookup(V624,Type!C:E, 2, 0)&amp;".png")),"")</f>
        <v/>
      </c>
      <c r="N624" s="59" t="str">
        <f>ifna(IMAGE("https://pokejungle.net/sprites/typeico/"&amp;lower(VLookup(V624,Type!C:E, 3, 0)&amp;".png")),"")</f>
        <v/>
      </c>
      <c r="O624" s="53"/>
      <c r="P624" s="53"/>
      <c r="Q624" s="59">
        <f>ifna(VLookup(V624, Dex!F:K, 3, 0),"")</f>
        <v>171</v>
      </c>
      <c r="R624" s="59" t="str">
        <f>ifna(VLookup(V624, Dex!F:K, 4, 0),"")</f>
        <v/>
      </c>
      <c r="S624" s="59" t="str">
        <f>ifna(VLookup(V624, Dex!F:K, 5, 0),"")</f>
        <v/>
      </c>
      <c r="T624" s="59" t="str">
        <f>ifna(VLookup(V624, Dex!F:K, 6, 0),"")</f>
        <v>K085</v>
      </c>
      <c r="U624" s="63" t="str">
        <f>ifna(VLookup(V624, Dex!F:L, 7, 0),"")</f>
        <v/>
      </c>
      <c r="V624" s="53" t="str">
        <f t="shared" si="1"/>
        <v>timburr</v>
      </c>
    </row>
    <row r="625" ht="31.5" customHeight="1">
      <c r="A625" s="130">
        <v>624.0</v>
      </c>
      <c r="B625" s="130">
        <v>1.0</v>
      </c>
      <c r="C625" s="130">
        <v>23.0</v>
      </c>
      <c r="D625" s="130">
        <v>11.0</v>
      </c>
      <c r="E625" s="130">
        <v>2.0</v>
      </c>
      <c r="F625" s="130">
        <v>5.0</v>
      </c>
      <c r="G625" s="131" t="str">
        <f>ifna(VLookup(V625,Shiny!B:C, 2, 0),"")</f>
        <v/>
      </c>
      <c r="H625" s="141" t="s">
        <v>661</v>
      </c>
      <c r="I625" s="142">
        <v>533.0</v>
      </c>
      <c r="J625" s="135">
        <f>IFNA(VLOOKUP(V625,'Imported Index'!C:D,2,0),1)</f>
        <v>1</v>
      </c>
      <c r="K625" s="135"/>
      <c r="L625" s="132"/>
      <c r="M625" s="136" t="str">
        <f>ifna(IMAGE("https://pokejungle.net/sprites/typeico/"&amp;lower(VLookup(V625,Type!C:E, 2, 0)&amp;".png")),"")</f>
        <v/>
      </c>
      <c r="N625" s="136" t="str">
        <f>ifna(IMAGE("https://pokejungle.net/sprites/typeico/"&amp;lower(VLookup(V625,Type!C:E, 3, 0)&amp;".png")),"")</f>
        <v/>
      </c>
      <c r="O625" s="131"/>
      <c r="P625" s="131"/>
      <c r="Q625" s="136">
        <f>ifna(VLookup(V625, Dex!F:K, 3, 0),"")</f>
        <v>172</v>
      </c>
      <c r="R625" s="136" t="str">
        <f>ifna(VLookup(V625, Dex!F:K, 4, 0),"")</f>
        <v/>
      </c>
      <c r="S625" s="136" t="str">
        <f>ifna(VLookup(V625, Dex!F:K, 5, 0),"")</f>
        <v/>
      </c>
      <c r="T625" s="136" t="str">
        <f>ifna(VLookup(V625, Dex!F:K, 6, 0),"")</f>
        <v>K086</v>
      </c>
      <c r="U625" s="137" t="str">
        <f>ifna(VLookup(V625, Dex!F:L, 7, 0),"")</f>
        <v/>
      </c>
      <c r="V625" s="131" t="str">
        <f t="shared" si="1"/>
        <v>gurdurr</v>
      </c>
    </row>
    <row r="626" ht="31.5" customHeight="1">
      <c r="A626" s="85">
        <v>625.0</v>
      </c>
      <c r="B626" s="85">
        <v>1.0</v>
      </c>
      <c r="C626" s="85">
        <v>23.0</v>
      </c>
      <c r="D626" s="85">
        <v>12.0</v>
      </c>
      <c r="E626" s="85">
        <v>2.0</v>
      </c>
      <c r="F626" s="85">
        <v>6.0</v>
      </c>
      <c r="G626" s="53" t="str">
        <f>ifna(VLookup(V626,Shiny!B:C, 2, 0),"")</f>
        <v/>
      </c>
      <c r="H626" s="138" t="s">
        <v>662</v>
      </c>
      <c r="I626" s="139">
        <v>534.0</v>
      </c>
      <c r="J626" s="140">
        <f>IFNA(VLOOKUP(V626,'Imported Index'!C:D,2,0),1)</f>
        <v>1</v>
      </c>
      <c r="K626" s="140"/>
      <c r="L626" s="83"/>
      <c r="M626" s="59" t="str">
        <f>ifna(IMAGE("https://pokejungle.net/sprites/typeico/"&amp;lower(VLookup(V626,Type!C:E, 2, 0)&amp;".png")),"")</f>
        <v/>
      </c>
      <c r="N626" s="59" t="str">
        <f>ifna(IMAGE("https://pokejungle.net/sprites/typeico/"&amp;lower(VLookup(V626,Type!C:E, 3, 0)&amp;".png")),"")</f>
        <v/>
      </c>
      <c r="O626" s="53"/>
      <c r="P626" s="53"/>
      <c r="Q626" s="59">
        <f>ifna(VLookup(V626, Dex!F:K, 3, 0),"")</f>
        <v>173</v>
      </c>
      <c r="R626" s="59" t="str">
        <f>ifna(VLookup(V626, Dex!F:K, 4, 0),"")</f>
        <v/>
      </c>
      <c r="S626" s="59" t="str">
        <f>ifna(VLookup(V626, Dex!F:K, 5, 0),"")</f>
        <v/>
      </c>
      <c r="T626" s="59" t="str">
        <f>ifna(VLookup(V626, Dex!F:K, 6, 0),"")</f>
        <v>K087</v>
      </c>
      <c r="U626" s="63" t="str">
        <f>ifna(VLookup(V626, Dex!F:L, 7, 0),"")</f>
        <v/>
      </c>
      <c r="V626" s="53" t="str">
        <f t="shared" si="1"/>
        <v>conkeldurr</v>
      </c>
    </row>
    <row r="627" ht="31.5" customHeight="1">
      <c r="A627" s="130">
        <v>626.0</v>
      </c>
      <c r="B627" s="130">
        <v>1.0</v>
      </c>
      <c r="C627" s="130">
        <v>23.0</v>
      </c>
      <c r="D627" s="130">
        <v>13.0</v>
      </c>
      <c r="E627" s="130">
        <v>3.0</v>
      </c>
      <c r="F627" s="130">
        <v>1.0</v>
      </c>
      <c r="G627" s="131" t="str">
        <f>ifna(VLookup(V627,Shiny!B:C, 2, 0),"")</f>
        <v/>
      </c>
      <c r="H627" s="141" t="s">
        <v>663</v>
      </c>
      <c r="I627" s="142">
        <v>535.0</v>
      </c>
      <c r="J627" s="135">
        <f>IFNA(VLOOKUP(V627,'Imported Index'!C:D,2,0),1)</f>
        <v>1</v>
      </c>
      <c r="K627" s="135"/>
      <c r="L627" s="132"/>
      <c r="M627" s="136" t="str">
        <f>ifna(IMAGE("https://pokejungle.net/sprites/typeico/"&amp;lower(VLookup(V627,Type!C:E, 2, 0)&amp;".png")),"")</f>
        <v/>
      </c>
      <c r="N627" s="136" t="str">
        <f>ifna(IMAGE("https://pokejungle.net/sprites/typeico/"&amp;lower(VLookup(V627,Type!C:E, 3, 0)&amp;".png")),"")</f>
        <v/>
      </c>
      <c r="O627" s="131"/>
      <c r="P627" s="131"/>
      <c r="Q627" s="136">
        <f>ifna(VLookup(V627, Dex!F:K, 3, 0),"")</f>
        <v>132</v>
      </c>
      <c r="R627" s="136" t="str">
        <f>ifna(VLookup(V627, Dex!F:K, 4, 0),"")</f>
        <v/>
      </c>
      <c r="S627" s="136" t="str">
        <f>ifna(VLookup(V627, Dex!F:K, 5, 0),"")</f>
        <v/>
      </c>
      <c r="T627" s="136" t="str">
        <f>ifna(VLookup(V627, Dex!F:K, 6, 0),"")</f>
        <v/>
      </c>
      <c r="U627" s="137" t="str">
        <f>ifna(VLookup(V627, Dex!F:L, 7, 0),"")</f>
        <v/>
      </c>
      <c r="V627" s="131" t="str">
        <f t="shared" si="1"/>
        <v>tympole</v>
      </c>
    </row>
    <row r="628" ht="31.5" customHeight="1">
      <c r="A628" s="85">
        <v>627.0</v>
      </c>
      <c r="B628" s="85">
        <v>1.0</v>
      </c>
      <c r="C628" s="85">
        <v>23.0</v>
      </c>
      <c r="D628" s="85">
        <v>14.0</v>
      </c>
      <c r="E628" s="85">
        <v>3.0</v>
      </c>
      <c r="F628" s="85">
        <v>2.0</v>
      </c>
      <c r="G628" s="53" t="str">
        <f>ifna(VLookup(V628,Shiny!B:C, 2, 0),"")</f>
        <v/>
      </c>
      <c r="H628" s="138" t="s">
        <v>664</v>
      </c>
      <c r="I628" s="139">
        <v>536.0</v>
      </c>
      <c r="J628" s="140">
        <f>IFNA(VLOOKUP(V628,'Imported Index'!C:D,2,0),1)</f>
        <v>1</v>
      </c>
      <c r="K628" s="140"/>
      <c r="L628" s="83"/>
      <c r="M628" s="59" t="str">
        <f>ifna(IMAGE("https://pokejungle.net/sprites/typeico/"&amp;lower(VLookup(V628,Type!C:E, 2, 0)&amp;".png")),"")</f>
        <v/>
      </c>
      <c r="N628" s="59" t="str">
        <f>ifna(IMAGE("https://pokejungle.net/sprites/typeico/"&amp;lower(VLookup(V628,Type!C:E, 3, 0)&amp;".png")),"")</f>
        <v/>
      </c>
      <c r="O628" s="53"/>
      <c r="P628" s="53"/>
      <c r="Q628" s="59">
        <f>ifna(VLookup(V628, Dex!F:K, 3, 0),"")</f>
        <v>133</v>
      </c>
      <c r="R628" s="59" t="str">
        <f>ifna(VLookup(V628, Dex!F:K, 4, 0),"")</f>
        <v/>
      </c>
      <c r="S628" s="59" t="str">
        <f>ifna(VLookup(V628, Dex!F:K, 5, 0),"")</f>
        <v/>
      </c>
      <c r="T628" s="59" t="str">
        <f>ifna(VLookup(V628, Dex!F:K, 6, 0),"")</f>
        <v/>
      </c>
      <c r="U628" s="63" t="str">
        <f>ifna(VLookup(V628, Dex!F:L, 7, 0),"")</f>
        <v/>
      </c>
      <c r="V628" s="53" t="str">
        <f t="shared" si="1"/>
        <v>palpitoad</v>
      </c>
    </row>
    <row r="629" ht="31.5" customHeight="1">
      <c r="A629" s="130">
        <v>628.0</v>
      </c>
      <c r="B629" s="130">
        <v>1.0</v>
      </c>
      <c r="C629" s="130">
        <v>23.0</v>
      </c>
      <c r="D629" s="130">
        <v>15.0</v>
      </c>
      <c r="E629" s="130">
        <v>3.0</v>
      </c>
      <c r="F629" s="130">
        <v>3.0</v>
      </c>
      <c r="G629" s="131" t="str">
        <f>ifna(VLookup(V629,Shiny!B:C, 2, 0),"")</f>
        <v/>
      </c>
      <c r="H629" s="141" t="s">
        <v>665</v>
      </c>
      <c r="I629" s="142">
        <v>537.0</v>
      </c>
      <c r="J629" s="135">
        <f>IFNA(VLOOKUP(V629,'Imported Index'!C:D,2,0),1)</f>
        <v>1</v>
      </c>
      <c r="K629" s="135"/>
      <c r="L629" s="132"/>
      <c r="M629" s="136" t="str">
        <f>ifna(IMAGE("https://pokejungle.net/sprites/typeico/"&amp;lower(VLookup(V629,Type!C:E, 2, 0)&amp;".png")),"")</f>
        <v/>
      </c>
      <c r="N629" s="136" t="str">
        <f>ifna(IMAGE("https://pokejungle.net/sprites/typeico/"&amp;lower(VLookup(V629,Type!C:E, 3, 0)&amp;".png")),"")</f>
        <v/>
      </c>
      <c r="O629" s="131"/>
      <c r="P629" s="131"/>
      <c r="Q629" s="136">
        <f>ifna(VLookup(V629, Dex!F:K, 3, 0),"")</f>
        <v>134</v>
      </c>
      <c r="R629" s="136" t="str">
        <f>ifna(VLookup(V629, Dex!F:K, 4, 0),"")</f>
        <v/>
      </c>
      <c r="S629" s="136" t="str">
        <f>ifna(VLookup(V629, Dex!F:K, 5, 0),"")</f>
        <v/>
      </c>
      <c r="T629" s="136" t="str">
        <f>ifna(VLookup(V629, Dex!F:K, 6, 0),"")</f>
        <v/>
      </c>
      <c r="U629" s="137" t="str">
        <f>ifna(VLookup(V629, Dex!F:L, 7, 0),"")</f>
        <v/>
      </c>
      <c r="V629" s="131" t="str">
        <f t="shared" si="1"/>
        <v>seismitoad</v>
      </c>
    </row>
    <row r="630" ht="31.5" customHeight="1">
      <c r="A630" s="85">
        <v>629.0</v>
      </c>
      <c r="B630" s="85">
        <v>1.0</v>
      </c>
      <c r="C630" s="85">
        <v>23.0</v>
      </c>
      <c r="D630" s="85">
        <v>16.0</v>
      </c>
      <c r="E630" s="85">
        <v>3.0</v>
      </c>
      <c r="F630" s="85">
        <v>4.0</v>
      </c>
      <c r="G630" s="53" t="str">
        <f>ifna(VLookup(V630,Shiny!B:C, 2, 0),"")</f>
        <v/>
      </c>
      <c r="H630" s="138" t="s">
        <v>666</v>
      </c>
      <c r="I630" s="139">
        <v>538.0</v>
      </c>
      <c r="J630" s="140">
        <f>IFNA(VLOOKUP(V630,'Imported Index'!C:D,2,0),1)</f>
        <v>1</v>
      </c>
      <c r="K630" s="83"/>
      <c r="L630" s="83"/>
      <c r="M630" s="59" t="str">
        <f>ifna(IMAGE("https://pokejungle.net/sprites/typeico/"&amp;lower(VLookup(V630,Type!C:E, 2, 0)&amp;".png")),"")</f>
        <v/>
      </c>
      <c r="N630" s="59" t="str">
        <f>ifna(IMAGE("https://pokejungle.net/sprites/typeico/"&amp;lower(VLookup(V630,Type!C:E, 3, 0)&amp;".png")),"")</f>
        <v/>
      </c>
      <c r="O630" s="53"/>
      <c r="P630" s="53"/>
      <c r="Q630" s="59">
        <f>ifna(VLookup(V630, Dex!F:K, 3, 0),"")</f>
        <v>248</v>
      </c>
      <c r="R630" s="59" t="str">
        <f>ifna(VLookup(V630, Dex!F:K, 4, 0),"")</f>
        <v/>
      </c>
      <c r="S630" s="59" t="str">
        <f>ifna(VLookup(V630, Dex!F:K, 5, 0),"")</f>
        <v/>
      </c>
      <c r="T630" s="59" t="str">
        <f>ifna(VLookup(V630, Dex!F:K, 6, 0),"")</f>
        <v/>
      </c>
      <c r="U630" s="63" t="str">
        <f>ifna(VLookup(V630, Dex!F:L, 7, 0),"")</f>
        <v>H057</v>
      </c>
      <c r="V630" s="53" t="str">
        <f t="shared" si="1"/>
        <v>throh</v>
      </c>
    </row>
    <row r="631" ht="31.5" customHeight="1">
      <c r="A631" s="130">
        <v>630.0</v>
      </c>
      <c r="B631" s="130">
        <v>1.0</v>
      </c>
      <c r="C631" s="130">
        <v>23.0</v>
      </c>
      <c r="D631" s="130">
        <v>17.0</v>
      </c>
      <c r="E631" s="130">
        <v>3.0</v>
      </c>
      <c r="F631" s="130">
        <v>5.0</v>
      </c>
      <c r="G631" s="131" t="str">
        <f>ifna(VLookup(V631,Shiny!B:C, 2, 0),"")</f>
        <v/>
      </c>
      <c r="H631" s="141" t="s">
        <v>667</v>
      </c>
      <c r="I631" s="142">
        <v>539.0</v>
      </c>
      <c r="J631" s="135">
        <f>IFNA(VLOOKUP(V631,'Imported Index'!C:D,2,0),1)</f>
        <v>1</v>
      </c>
      <c r="K631" s="132"/>
      <c r="L631" s="132"/>
      <c r="M631" s="136" t="str">
        <f>ifna(IMAGE("https://pokejungle.net/sprites/typeico/"&amp;lower(VLookup(V631,Type!C:E, 2, 0)&amp;".png")),"")</f>
        <v/>
      </c>
      <c r="N631" s="136" t="str">
        <f>ifna(IMAGE("https://pokejungle.net/sprites/typeico/"&amp;lower(VLookup(V631,Type!C:E, 3, 0)&amp;".png")),"")</f>
        <v/>
      </c>
      <c r="O631" s="131"/>
      <c r="P631" s="131"/>
      <c r="Q631" s="136">
        <f>ifna(VLookup(V631, Dex!F:K, 3, 0),"")</f>
        <v>249</v>
      </c>
      <c r="R631" s="136" t="str">
        <f>ifna(VLookup(V631, Dex!F:K, 4, 0),"")</f>
        <v/>
      </c>
      <c r="S631" s="136" t="str">
        <f>ifna(VLookup(V631, Dex!F:K, 5, 0),"")</f>
        <v/>
      </c>
      <c r="T631" s="136" t="str">
        <f>ifna(VLookup(V631, Dex!F:K, 6, 0),"")</f>
        <v/>
      </c>
      <c r="U631" s="137" t="str">
        <f>ifna(VLookup(V631, Dex!F:L, 7, 0),"")</f>
        <v>H058</v>
      </c>
      <c r="V631" s="131" t="str">
        <f t="shared" si="1"/>
        <v>sawk</v>
      </c>
    </row>
    <row r="632" ht="31.5" customHeight="1">
      <c r="A632" s="85">
        <v>631.0</v>
      </c>
      <c r="B632" s="85">
        <v>1.0</v>
      </c>
      <c r="C632" s="85">
        <v>23.0</v>
      </c>
      <c r="D632" s="85">
        <v>18.0</v>
      </c>
      <c r="E632" s="85">
        <v>3.0</v>
      </c>
      <c r="F632" s="85">
        <v>6.0</v>
      </c>
      <c r="G632" s="53" t="str">
        <f>ifna(VLookup(V632,Shiny!B:C, 2, 0),"")</f>
        <v/>
      </c>
      <c r="H632" s="138" t="s">
        <v>668</v>
      </c>
      <c r="I632" s="139">
        <v>540.0</v>
      </c>
      <c r="J632" s="140">
        <f>IFNA(VLOOKUP(V632,'Imported Index'!C:D,2,0),1)</f>
        <v>1</v>
      </c>
      <c r="K632" s="83"/>
      <c r="L632" s="83"/>
      <c r="M632" s="59" t="str">
        <f>ifna(IMAGE("https://pokejungle.net/sprites/typeico/"&amp;lower(VLookup(V632,Type!C:E, 2, 0)&amp;".png")),"")</f>
        <v/>
      </c>
      <c r="N632" s="59" t="str">
        <f>ifna(IMAGE("https://pokejungle.net/sprites/typeico/"&amp;lower(VLookup(V632,Type!C:E, 3, 0)&amp;".png")),"")</f>
        <v/>
      </c>
      <c r="O632" s="53"/>
      <c r="P632" s="53"/>
      <c r="Q632" s="59" t="str">
        <f>ifna(VLookup(V632, Dex!F:K, 3, 0),"")</f>
        <v/>
      </c>
      <c r="R632" s="59" t="str">
        <f>ifna(VLookup(V632, Dex!F:K, 4, 0),"")</f>
        <v/>
      </c>
      <c r="S632" s="59" t="str">
        <f>ifna(VLookup(V632, Dex!F:K, 5, 0),"")</f>
        <v/>
      </c>
      <c r="T632" s="59" t="str">
        <f>ifna(VLookup(V632, Dex!F:K, 6, 0),"")</f>
        <v>K013</v>
      </c>
      <c r="U632" s="63" t="str">
        <f>ifna(VLookup(V632, Dex!F:L, 7, 0),"")</f>
        <v/>
      </c>
      <c r="V632" s="53" t="str">
        <f t="shared" si="1"/>
        <v>sewaddle</v>
      </c>
    </row>
    <row r="633" ht="31.5" customHeight="1">
      <c r="A633" s="130">
        <v>632.0</v>
      </c>
      <c r="B633" s="130">
        <v>1.0</v>
      </c>
      <c r="C633" s="130">
        <v>23.0</v>
      </c>
      <c r="D633" s="130">
        <v>19.0</v>
      </c>
      <c r="E633" s="130">
        <v>4.0</v>
      </c>
      <c r="F633" s="130">
        <v>1.0</v>
      </c>
      <c r="G633" s="131" t="str">
        <f>ifna(VLookup(V633,Shiny!B:C, 2, 0),"")</f>
        <v/>
      </c>
      <c r="H633" s="141" t="s">
        <v>669</v>
      </c>
      <c r="I633" s="142">
        <v>541.0</v>
      </c>
      <c r="J633" s="135">
        <f>IFNA(VLOOKUP(V633,'Imported Index'!C:D,2,0),1)</f>
        <v>1</v>
      </c>
      <c r="K633" s="132"/>
      <c r="L633" s="132"/>
      <c r="M633" s="136" t="str">
        <f>ifna(IMAGE("https://pokejungle.net/sprites/typeico/"&amp;lower(VLookup(V633,Type!C:E, 2, 0)&amp;".png")),"")</f>
        <v/>
      </c>
      <c r="N633" s="136" t="str">
        <f>ifna(IMAGE("https://pokejungle.net/sprites/typeico/"&amp;lower(VLookup(V633,Type!C:E, 3, 0)&amp;".png")),"")</f>
        <v/>
      </c>
      <c r="O633" s="131"/>
      <c r="P633" s="131"/>
      <c r="Q633" s="136" t="str">
        <f>ifna(VLookup(V633, Dex!F:K, 3, 0),"")</f>
        <v/>
      </c>
      <c r="R633" s="136" t="str">
        <f>ifna(VLookup(V633, Dex!F:K, 4, 0),"")</f>
        <v/>
      </c>
      <c r="S633" s="136" t="str">
        <f>ifna(VLookup(V633, Dex!F:K, 5, 0),"")</f>
        <v/>
      </c>
      <c r="T633" s="136" t="str">
        <f>ifna(VLookup(V633, Dex!F:K, 6, 0),"")</f>
        <v>K014</v>
      </c>
      <c r="U633" s="137" t="str">
        <f>ifna(VLookup(V633, Dex!F:L, 7, 0),"")</f>
        <v/>
      </c>
      <c r="V633" s="131" t="str">
        <f t="shared" si="1"/>
        <v>swadloon</v>
      </c>
    </row>
    <row r="634" ht="31.5" customHeight="1">
      <c r="A634" s="85">
        <v>633.0</v>
      </c>
      <c r="B634" s="85">
        <v>1.0</v>
      </c>
      <c r="C634" s="85">
        <v>23.0</v>
      </c>
      <c r="D634" s="85">
        <v>20.0</v>
      </c>
      <c r="E634" s="85">
        <v>4.0</v>
      </c>
      <c r="F634" s="85">
        <v>2.0</v>
      </c>
      <c r="G634" s="53" t="str">
        <f>ifna(VLookup(V634,Shiny!B:C, 2, 0),"")</f>
        <v/>
      </c>
      <c r="H634" s="138" t="s">
        <v>670</v>
      </c>
      <c r="I634" s="139">
        <v>542.0</v>
      </c>
      <c r="J634" s="140">
        <f>IFNA(VLOOKUP(V634,'Imported Index'!C:D,2,0),1)</f>
        <v>1</v>
      </c>
      <c r="K634" s="83"/>
      <c r="L634" s="83"/>
      <c r="M634" s="59" t="str">
        <f>ifna(IMAGE("https://pokejungle.net/sprites/typeico/"&amp;lower(VLookup(V634,Type!C:E, 2, 0)&amp;".png")),"")</f>
        <v/>
      </c>
      <c r="N634" s="59" t="str">
        <f>ifna(IMAGE("https://pokejungle.net/sprites/typeico/"&amp;lower(VLookup(V634,Type!C:E, 3, 0)&amp;".png")),"")</f>
        <v/>
      </c>
      <c r="O634" s="53"/>
      <c r="P634" s="53"/>
      <c r="Q634" s="59" t="str">
        <f>ifna(VLookup(V634, Dex!F:K, 3, 0),"")</f>
        <v/>
      </c>
      <c r="R634" s="59" t="str">
        <f>ifna(VLookup(V634, Dex!F:K, 4, 0),"")</f>
        <v/>
      </c>
      <c r="S634" s="59" t="str">
        <f>ifna(VLookup(V634, Dex!F:K, 5, 0),"")</f>
        <v/>
      </c>
      <c r="T634" s="59" t="str">
        <f>ifna(VLookup(V634, Dex!F:K, 6, 0),"")</f>
        <v>K015</v>
      </c>
      <c r="U634" s="63" t="str">
        <f>ifna(VLookup(V634, Dex!F:L, 7, 0),"")</f>
        <v/>
      </c>
      <c r="V634" s="53" t="str">
        <f t="shared" si="1"/>
        <v>leavanny</v>
      </c>
    </row>
    <row r="635" ht="31.5" customHeight="1">
      <c r="A635" s="130">
        <v>634.0</v>
      </c>
      <c r="B635" s="130">
        <v>1.0</v>
      </c>
      <c r="C635" s="130">
        <v>23.0</v>
      </c>
      <c r="D635" s="130">
        <v>21.0</v>
      </c>
      <c r="E635" s="130">
        <v>4.0</v>
      </c>
      <c r="F635" s="130">
        <v>3.0</v>
      </c>
      <c r="G635" s="131" t="str">
        <f>ifna(VLookup(V635,Shiny!B:C, 2, 0),"")</f>
        <v/>
      </c>
      <c r="H635" s="141" t="s">
        <v>671</v>
      </c>
      <c r="I635" s="142">
        <v>543.0</v>
      </c>
      <c r="J635" s="135">
        <f>IFNA(VLOOKUP(V635,'Imported Index'!C:D,2,0),1)</f>
        <v>1</v>
      </c>
      <c r="K635" s="132"/>
      <c r="L635" s="132"/>
      <c r="M635" s="136" t="str">
        <f>ifna(IMAGE("https://pokejungle.net/sprites/typeico/"&amp;lower(VLookup(V635,Type!C:E, 2, 0)&amp;".png")),"")</f>
        <v/>
      </c>
      <c r="N635" s="136" t="str">
        <f>ifna(IMAGE("https://pokejungle.net/sprites/typeico/"&amp;lower(VLookup(V635,Type!C:E, 3, 0)&amp;".png")),"")</f>
        <v/>
      </c>
      <c r="O635" s="131"/>
      <c r="P635" s="131"/>
      <c r="Q635" s="136" t="str">
        <f>ifna(VLookup(V635, Dex!F:K, 3, 0),"")</f>
        <v>A074</v>
      </c>
      <c r="R635" s="136" t="str">
        <f>ifna(VLookup(V635, Dex!F:K, 4, 0),"")</f>
        <v/>
      </c>
      <c r="S635" s="136" t="str">
        <f>ifna(VLookup(V635, Dex!F:K, 5, 0),"")</f>
        <v/>
      </c>
      <c r="T635" s="136" t="str">
        <f>ifna(VLookup(V635, Dex!F:K, 6, 0),"")</f>
        <v/>
      </c>
      <c r="U635" s="137">
        <f>ifna(VLookup(V635, Dex!F:L, 7, 0),"")</f>
        <v>68</v>
      </c>
      <c r="V635" s="131" t="str">
        <f t="shared" si="1"/>
        <v>venipede</v>
      </c>
    </row>
    <row r="636" ht="31.5" customHeight="1">
      <c r="A636" s="85">
        <v>635.0</v>
      </c>
      <c r="B636" s="85">
        <v>1.0</v>
      </c>
      <c r="C636" s="85">
        <v>23.0</v>
      </c>
      <c r="D636" s="85">
        <v>22.0</v>
      </c>
      <c r="E636" s="85">
        <v>4.0</v>
      </c>
      <c r="F636" s="85">
        <v>4.0</v>
      </c>
      <c r="G636" s="53" t="str">
        <f>ifna(VLookup(V636,Shiny!B:C, 2, 0),"")</f>
        <v/>
      </c>
      <c r="H636" s="138" t="s">
        <v>672</v>
      </c>
      <c r="I636" s="139">
        <v>544.0</v>
      </c>
      <c r="J636" s="140">
        <f>IFNA(VLOOKUP(V636,'Imported Index'!C:D,2,0),1)</f>
        <v>1</v>
      </c>
      <c r="K636" s="83"/>
      <c r="L636" s="83"/>
      <c r="M636" s="59" t="str">
        <f>ifna(IMAGE("https://pokejungle.net/sprites/typeico/"&amp;lower(VLookup(V636,Type!C:E, 2, 0)&amp;".png")),"")</f>
        <v/>
      </c>
      <c r="N636" s="59" t="str">
        <f>ifna(IMAGE("https://pokejungle.net/sprites/typeico/"&amp;lower(VLookup(V636,Type!C:E, 3, 0)&amp;".png")),"")</f>
        <v/>
      </c>
      <c r="O636" s="53"/>
      <c r="P636" s="53"/>
      <c r="Q636" s="59" t="str">
        <f>ifna(VLookup(V636, Dex!F:K, 3, 0),"")</f>
        <v>A075</v>
      </c>
      <c r="R636" s="59" t="str">
        <f>ifna(VLookup(V636, Dex!F:K, 4, 0),"")</f>
        <v/>
      </c>
      <c r="S636" s="59" t="str">
        <f>ifna(VLookup(V636, Dex!F:K, 5, 0),"")</f>
        <v/>
      </c>
      <c r="T636" s="59" t="str">
        <f>ifna(VLookup(V636, Dex!F:K, 6, 0),"")</f>
        <v/>
      </c>
      <c r="U636" s="63">
        <f>ifna(VLookup(V636, Dex!F:L, 7, 0),"")</f>
        <v>69</v>
      </c>
      <c r="V636" s="53" t="str">
        <f t="shared" si="1"/>
        <v>whirlipede</v>
      </c>
    </row>
    <row r="637" ht="31.5" customHeight="1">
      <c r="A637" s="130">
        <v>636.0</v>
      </c>
      <c r="B637" s="130">
        <v>1.0</v>
      </c>
      <c r="C637" s="130">
        <v>23.0</v>
      </c>
      <c r="D637" s="130">
        <v>23.0</v>
      </c>
      <c r="E637" s="130">
        <v>4.0</v>
      </c>
      <c r="F637" s="130">
        <v>5.0</v>
      </c>
      <c r="G637" s="131" t="str">
        <f>ifna(VLookup(V637,Shiny!B:C, 2, 0),"")</f>
        <v/>
      </c>
      <c r="H637" s="141" t="s">
        <v>673</v>
      </c>
      <c r="I637" s="142">
        <v>545.0</v>
      </c>
      <c r="J637" s="135">
        <f>IFNA(VLOOKUP(V637,'Imported Index'!C:D,2,0),1)</f>
        <v>1</v>
      </c>
      <c r="K637" s="132"/>
      <c r="L637" s="132"/>
      <c r="M637" s="136" t="str">
        <f>ifna(IMAGE("https://pokejungle.net/sprites/typeico/"&amp;lower(VLookup(V637,Type!C:E, 2, 0)&amp;".png")),"")</f>
        <v/>
      </c>
      <c r="N637" s="136" t="str">
        <f>ifna(IMAGE("https://pokejungle.net/sprites/typeico/"&amp;lower(VLookup(V637,Type!C:E, 3, 0)&amp;".png")),"")</f>
        <v/>
      </c>
      <c r="O637" s="131"/>
      <c r="P637" s="131"/>
      <c r="Q637" s="136" t="str">
        <f>ifna(VLookup(V637, Dex!F:K, 3, 0),"")</f>
        <v>A076</v>
      </c>
      <c r="R637" s="136" t="str">
        <f>ifna(VLookup(V637, Dex!F:K, 4, 0),"")</f>
        <v/>
      </c>
      <c r="S637" s="136" t="str">
        <f>ifna(VLookup(V637, Dex!F:K, 5, 0),"")</f>
        <v/>
      </c>
      <c r="T637" s="136" t="str">
        <f>ifna(VLookup(V637, Dex!F:K, 6, 0),"")</f>
        <v/>
      </c>
      <c r="U637" s="137">
        <f>ifna(VLookup(V637, Dex!F:L, 7, 0),"")</f>
        <v>70</v>
      </c>
      <c r="V637" s="131" t="str">
        <f t="shared" si="1"/>
        <v>scolipede</v>
      </c>
    </row>
    <row r="638" ht="31.5" customHeight="1">
      <c r="A638" s="85">
        <v>637.0</v>
      </c>
      <c r="B638" s="85">
        <v>1.0</v>
      </c>
      <c r="C638" s="85">
        <v>23.0</v>
      </c>
      <c r="D638" s="85">
        <v>24.0</v>
      </c>
      <c r="E638" s="85">
        <v>4.0</v>
      </c>
      <c r="F638" s="85">
        <v>6.0</v>
      </c>
      <c r="G638" s="53" t="str">
        <f>ifna(VLookup(V638,Shiny!B:C, 2, 0),"")</f>
        <v/>
      </c>
      <c r="H638" s="138" t="s">
        <v>674</v>
      </c>
      <c r="I638" s="139">
        <v>546.0</v>
      </c>
      <c r="J638" s="140">
        <f>IFNA(VLOOKUP(V638,'Imported Index'!C:D,2,0),1)</f>
        <v>1</v>
      </c>
      <c r="K638" s="83"/>
      <c r="L638" s="83"/>
      <c r="M638" s="59" t="str">
        <f>ifna(IMAGE("https://pokejungle.net/sprites/typeico/"&amp;lower(VLookup(V638,Type!C:E, 2, 0)&amp;".png")),"")</f>
        <v/>
      </c>
      <c r="N638" s="59" t="str">
        <f>ifna(IMAGE("https://pokejungle.net/sprites/typeico/"&amp;lower(VLookup(V638,Type!C:E, 3, 0)&amp;".png")),"")</f>
        <v/>
      </c>
      <c r="O638" s="53"/>
      <c r="P638" s="53"/>
      <c r="Q638" s="59">
        <f>ifna(VLookup(V638, Dex!F:K, 3, 0),"")</f>
        <v>262</v>
      </c>
      <c r="R638" s="59" t="str">
        <f>ifna(VLookup(V638, Dex!F:K, 4, 0),"")</f>
        <v/>
      </c>
      <c r="S638" s="59" t="str">
        <f>ifna(VLookup(V638, Dex!F:K, 5, 0),"")</f>
        <v/>
      </c>
      <c r="T638" s="59" t="str">
        <f>ifna(VLookup(V638, Dex!F:K, 6, 0),"")</f>
        <v>B056</v>
      </c>
      <c r="U638" s="63" t="str">
        <f>ifna(VLookup(V638, Dex!F:L, 7, 0),"")</f>
        <v/>
      </c>
      <c r="V638" s="53" t="str">
        <f t="shared" si="1"/>
        <v>cottonee</v>
      </c>
    </row>
    <row r="639" ht="31.5" customHeight="1">
      <c r="A639" s="130">
        <v>638.0</v>
      </c>
      <c r="B639" s="130">
        <v>1.0</v>
      </c>
      <c r="C639" s="130">
        <v>23.0</v>
      </c>
      <c r="D639" s="130">
        <v>25.0</v>
      </c>
      <c r="E639" s="130">
        <v>5.0</v>
      </c>
      <c r="F639" s="130">
        <v>1.0</v>
      </c>
      <c r="G639" s="131" t="str">
        <f>ifna(VLookup(V639,Shiny!B:C, 2, 0),"")</f>
        <v/>
      </c>
      <c r="H639" s="141" t="s">
        <v>675</v>
      </c>
      <c r="I639" s="142">
        <v>547.0</v>
      </c>
      <c r="J639" s="135">
        <f>IFNA(VLOOKUP(V639,'Imported Index'!C:D,2,0),1)</f>
        <v>1</v>
      </c>
      <c r="K639" s="132"/>
      <c r="L639" s="132"/>
      <c r="M639" s="136" t="str">
        <f>ifna(IMAGE("https://pokejungle.net/sprites/typeico/"&amp;lower(VLookup(V639,Type!C:E, 2, 0)&amp;".png")),"")</f>
        <v/>
      </c>
      <c r="N639" s="136" t="str">
        <f>ifna(IMAGE("https://pokejungle.net/sprites/typeico/"&amp;lower(VLookup(V639,Type!C:E, 3, 0)&amp;".png")),"")</f>
        <v/>
      </c>
      <c r="O639" s="131"/>
      <c r="P639" s="131"/>
      <c r="Q639" s="136">
        <f>ifna(VLookup(V639, Dex!F:K, 3, 0),"")</f>
        <v>263</v>
      </c>
      <c r="R639" s="136" t="str">
        <f>ifna(VLookup(V639, Dex!F:K, 4, 0),"")</f>
        <v/>
      </c>
      <c r="S639" s="136" t="str">
        <f>ifna(VLookup(V639, Dex!F:K, 5, 0),"")</f>
        <v/>
      </c>
      <c r="T639" s="136" t="str">
        <f>ifna(VLookup(V639, Dex!F:K, 6, 0),"")</f>
        <v>B057</v>
      </c>
      <c r="U639" s="137" t="str">
        <f>ifna(VLookup(V639, Dex!F:L, 7, 0),"")</f>
        <v/>
      </c>
      <c r="V639" s="131" t="str">
        <f t="shared" si="1"/>
        <v>whimsicott</v>
      </c>
    </row>
    <row r="640" ht="31.5" customHeight="1">
      <c r="A640" s="85">
        <v>639.0</v>
      </c>
      <c r="B640" s="85">
        <v>1.0</v>
      </c>
      <c r="C640" s="85">
        <v>23.0</v>
      </c>
      <c r="D640" s="85">
        <v>26.0</v>
      </c>
      <c r="E640" s="85">
        <v>5.0</v>
      </c>
      <c r="F640" s="85">
        <v>2.0</v>
      </c>
      <c r="G640" s="53" t="str">
        <f>ifna(VLookup(V640,Shiny!B:C, 2, 0),"")</f>
        <v/>
      </c>
      <c r="H640" s="138" t="s">
        <v>676</v>
      </c>
      <c r="I640" s="139">
        <v>548.0</v>
      </c>
      <c r="J640" s="140">
        <f>IFNA(VLOOKUP(V640,'Imported Index'!C:D,2,0),1)</f>
        <v>1</v>
      </c>
      <c r="K640" s="140"/>
      <c r="L640" s="83"/>
      <c r="M640" s="59" t="str">
        <f>ifna(IMAGE("https://pokejungle.net/sprites/typeico/"&amp;lower(VLookup(V640,Type!C:E, 2, 0)&amp;".png")),"")</f>
        <v/>
      </c>
      <c r="N640" s="59" t="str">
        <f>ifna(IMAGE("https://pokejungle.net/sprites/typeico/"&amp;lower(VLookup(V640,Type!C:E, 3, 0)&amp;".png")),"")</f>
        <v/>
      </c>
      <c r="O640" s="53"/>
      <c r="P640" s="53"/>
      <c r="Q640" s="59" t="str">
        <f>ifna(VLookup(V640, Dex!F:K, 3, 0),"")</f>
        <v>A201</v>
      </c>
      <c r="R640" s="59" t="str">
        <f>ifna(VLookup(V640, Dex!F:K, 4, 0),"")</f>
        <v/>
      </c>
      <c r="S640" s="59">
        <f>ifna(VLookup(V640, Dex!F:K, 5, 0),"")</f>
        <v>93</v>
      </c>
      <c r="T640" s="59" t="str">
        <f>ifna(VLookup(V640, Dex!F:K, 6, 0),"")</f>
        <v>P104</v>
      </c>
      <c r="U640" s="63" t="str">
        <f>ifna(VLookup(V640, Dex!F:L, 7, 0),"")</f>
        <v/>
      </c>
      <c r="V640" s="53" t="str">
        <f t="shared" si="1"/>
        <v>petilil</v>
      </c>
    </row>
    <row r="641" ht="31.5" customHeight="1">
      <c r="A641" s="130">
        <v>640.0</v>
      </c>
      <c r="B641" s="130">
        <v>1.0</v>
      </c>
      <c r="C641" s="130">
        <v>23.0</v>
      </c>
      <c r="D641" s="130">
        <v>27.0</v>
      </c>
      <c r="E641" s="130">
        <v>5.0</v>
      </c>
      <c r="F641" s="130">
        <v>3.0</v>
      </c>
      <c r="G641" s="131" t="str">
        <f>ifna(VLookup(V641,Shiny!B:C, 2, 0),"")</f>
        <v/>
      </c>
      <c r="H641" s="141" t="s">
        <v>677</v>
      </c>
      <c r="I641" s="142">
        <v>549.0</v>
      </c>
      <c r="J641" s="135">
        <f>IFNA(VLOOKUP(V641,'Imported Index'!C:D,2,0),1)</f>
        <v>1</v>
      </c>
      <c r="K641" s="135"/>
      <c r="L641" s="132" t="s">
        <v>97</v>
      </c>
      <c r="M641" s="136" t="str">
        <f>ifna(IMAGE("https://pokejungle.net/sprites/typeico/"&amp;lower(VLookup(V641,Type!C:E, 2, 0)&amp;".png")),"")</f>
        <v/>
      </c>
      <c r="N641" s="136" t="str">
        <f>ifna(IMAGE("https://pokejungle.net/sprites/typeico/"&amp;lower(VLookup(V641,Type!C:E, 3, 0)&amp;".png")),"")</f>
        <v/>
      </c>
      <c r="O641" s="131"/>
      <c r="P641" s="131"/>
      <c r="Q641" s="136" t="str">
        <f>ifna(VLookup(V641, Dex!F:K, 3, 0),"")</f>
        <v>A202</v>
      </c>
      <c r="R641" s="136" t="str">
        <f>ifna(VLookup(V641, Dex!F:K, 4, 0),"")</f>
        <v/>
      </c>
      <c r="S641" s="136" t="str">
        <f>ifna(VLookup(V641, Dex!F:K, 5, 0),"")</f>
        <v/>
      </c>
      <c r="T641" s="136" t="str">
        <f>ifna(VLookup(V641, Dex!F:K, 6, 0),"")</f>
        <v>P105</v>
      </c>
      <c r="U641" s="137" t="str">
        <f>ifna(VLookup(V641, Dex!F:L, 7, 0),"")</f>
        <v/>
      </c>
      <c r="V641" s="131" t="str">
        <f t="shared" si="1"/>
        <v>lilligant</v>
      </c>
    </row>
    <row r="642" ht="31.5" customHeight="1">
      <c r="A642" s="85">
        <v>641.0</v>
      </c>
      <c r="B642" s="85">
        <v>1.0</v>
      </c>
      <c r="C642" s="85">
        <v>23.0</v>
      </c>
      <c r="D642" s="85">
        <v>28.0</v>
      </c>
      <c r="E642" s="85">
        <v>5.0</v>
      </c>
      <c r="F642" s="85">
        <v>4.0</v>
      </c>
      <c r="G642" s="53" t="str">
        <f>ifna(VLookup(V642,Shiny!B:C, 2, 0),"")</f>
        <v/>
      </c>
      <c r="H642" s="138" t="s">
        <v>677</v>
      </c>
      <c r="I642" s="139">
        <v>549.0</v>
      </c>
      <c r="J642" s="140">
        <f>IFNA(VLOOKUP(V642,'Imported Index'!C:D,2,0),1)</f>
        <v>1</v>
      </c>
      <c r="K642" s="140"/>
      <c r="L642" s="83" t="s">
        <v>139</v>
      </c>
      <c r="M642" s="59" t="str">
        <f>ifna(IMAGE("https://pokejungle.net/sprites/typeico/"&amp;lower(VLookup(V642,Type!C:E, 2, 0)&amp;".png")),"")</f>
        <v/>
      </c>
      <c r="N642" s="59" t="str">
        <f>ifna(IMAGE("https://pokejungle.net/sprites/typeico/"&amp;lower(VLookup(V642,Type!C:E, 3, 0)&amp;".png")),"")</f>
        <v/>
      </c>
      <c r="O642" s="85">
        <v>-1.0</v>
      </c>
      <c r="P642" s="53"/>
      <c r="Q642" s="59" t="str">
        <f>ifna(VLookup(V642, Dex!F:K, 3, 0),"")</f>
        <v/>
      </c>
      <c r="R642" s="59" t="str">
        <f>ifna(VLookup(V642, Dex!F:K, 4, 0),"")</f>
        <v/>
      </c>
      <c r="S642" s="59">
        <f>ifna(VLookup(V642, Dex!F:K, 5, 0),"")</f>
        <v>94</v>
      </c>
      <c r="T642" s="59" t="str">
        <f>ifna(VLookup(V642, Dex!F:K, 6, 0),"")</f>
        <v>P105</v>
      </c>
      <c r="U642" s="63" t="str">
        <f>ifna(VLookup(V642, Dex!F:L, 7, 0),"")</f>
        <v/>
      </c>
      <c r="V642" s="53" t="str">
        <f t="shared" si="1"/>
        <v>lilligant-1</v>
      </c>
    </row>
    <row r="643" ht="31.5" customHeight="1">
      <c r="A643" s="130">
        <v>642.0</v>
      </c>
      <c r="B643" s="130">
        <v>1.0</v>
      </c>
      <c r="C643" s="130">
        <v>23.0</v>
      </c>
      <c r="D643" s="130">
        <v>29.0</v>
      </c>
      <c r="E643" s="130">
        <v>5.0</v>
      </c>
      <c r="F643" s="130">
        <v>5.0</v>
      </c>
      <c r="G643" s="131" t="str">
        <f>ifna(VLookup(V643,Shiny!B:C, 2, 0),"")</f>
        <v/>
      </c>
      <c r="H643" s="141" t="s">
        <v>678</v>
      </c>
      <c r="I643" s="142">
        <v>550.0</v>
      </c>
      <c r="J643" s="135">
        <f>IFNA(VLOOKUP(V643,'Imported Index'!C:D,2,0),1)</f>
        <v>1</v>
      </c>
      <c r="K643" s="135"/>
      <c r="L643" s="132" t="s">
        <v>679</v>
      </c>
      <c r="M643" s="136" t="str">
        <f>ifna(IMAGE("https://pokejungle.net/sprites/typeico/"&amp;lower(VLookup(V643,Type!C:E, 2, 0)&amp;".png")),"")</f>
        <v/>
      </c>
      <c r="N643" s="136" t="str">
        <f>ifna(IMAGE("https://pokejungle.net/sprites/typeico/"&amp;lower(VLookup(V643,Type!C:E, 3, 0)&amp;".png")),"")</f>
        <v/>
      </c>
      <c r="O643" s="131"/>
      <c r="P643" s="131"/>
      <c r="Q643" s="136">
        <f>ifna(VLookup(V643, Dex!F:K, 3, 0),"")</f>
        <v>154</v>
      </c>
      <c r="R643" s="136" t="str">
        <f>ifna(VLookup(V643, Dex!F:K, 4, 0),"")</f>
        <v/>
      </c>
      <c r="S643" s="136" t="str">
        <f>ifna(VLookup(V643, Dex!F:K, 5, 0),"")</f>
        <v/>
      </c>
      <c r="T643" s="136" t="str">
        <f>ifna(VLookup(V643, Dex!F:K, 6, 0),"")</f>
        <v>P138</v>
      </c>
      <c r="U643" s="137" t="str">
        <f>ifna(VLookup(V643, Dex!F:L, 7, 0),"")</f>
        <v/>
      </c>
      <c r="V643" s="131" t="str">
        <f t="shared" si="1"/>
        <v>basculin</v>
      </c>
    </row>
    <row r="644" ht="31.5" customHeight="1">
      <c r="A644" s="85">
        <v>643.0</v>
      </c>
      <c r="B644" s="85">
        <v>1.0</v>
      </c>
      <c r="C644" s="85">
        <v>23.0</v>
      </c>
      <c r="D644" s="85">
        <v>30.0</v>
      </c>
      <c r="E644" s="85">
        <v>5.0</v>
      </c>
      <c r="F644" s="85">
        <v>6.0</v>
      </c>
      <c r="G644" s="53" t="str">
        <f>ifna(VLookup(V644,Shiny!B:C, 2, 0),"")</f>
        <v/>
      </c>
      <c r="H644" s="138" t="s">
        <v>678</v>
      </c>
      <c r="I644" s="139">
        <v>550.0</v>
      </c>
      <c r="J644" s="140">
        <f>IFNA(VLOOKUP(V644,'Imported Index'!C:D,2,0),1)</f>
        <v>1</v>
      </c>
      <c r="K644" s="140"/>
      <c r="L644" s="83" t="s">
        <v>680</v>
      </c>
      <c r="M644" s="59" t="str">
        <f>ifna(IMAGE("https://pokejungle.net/sprites/typeico/"&amp;lower(VLookup(V644,Type!C:E, 2, 0)&amp;".png")),"")</f>
        <v/>
      </c>
      <c r="N644" s="59" t="str">
        <f>ifna(IMAGE("https://pokejungle.net/sprites/typeico/"&amp;lower(VLookup(V644,Type!C:E, 3, 0)&amp;".png")),"")</f>
        <v/>
      </c>
      <c r="O644" s="85">
        <v>-1.0</v>
      </c>
      <c r="P644" s="53"/>
      <c r="Q644" s="59">
        <f>ifna(VLookup(V644, Dex!F:K, 3, 0),"")</f>
        <v>154</v>
      </c>
      <c r="R644" s="59" t="str">
        <f>ifna(VLookup(V644, Dex!F:K, 4, 0),"")</f>
        <v/>
      </c>
      <c r="S644" s="59" t="str">
        <f>ifna(VLookup(V644, Dex!F:K, 5, 0),"")</f>
        <v/>
      </c>
      <c r="T644" s="59" t="str">
        <f>ifna(VLookup(V644, Dex!F:K, 6, 0),"")</f>
        <v>P138</v>
      </c>
      <c r="U644" s="63" t="str">
        <f>ifna(VLookup(V644, Dex!F:L, 7, 0),"")</f>
        <v/>
      </c>
      <c r="V644" s="53" t="str">
        <f t="shared" si="1"/>
        <v>basculin-1</v>
      </c>
    </row>
    <row r="645" ht="31.5" customHeight="1">
      <c r="A645" s="130">
        <v>644.0</v>
      </c>
      <c r="B645" s="130">
        <v>1.0</v>
      </c>
      <c r="C645" s="130">
        <v>24.0</v>
      </c>
      <c r="D645" s="130">
        <v>1.0</v>
      </c>
      <c r="E645" s="130">
        <v>1.0</v>
      </c>
      <c r="F645" s="130">
        <v>1.0</v>
      </c>
      <c r="G645" s="131" t="str">
        <f>ifna(VLookup(V645,Shiny!B:C, 2, 0),"")</f>
        <v/>
      </c>
      <c r="H645" s="141" t="s">
        <v>678</v>
      </c>
      <c r="I645" s="142">
        <v>550.0</v>
      </c>
      <c r="J645" s="135">
        <f>IFNA(VLOOKUP(V645,'Imported Index'!C:D,2,0),1)</f>
        <v>1</v>
      </c>
      <c r="K645" s="135"/>
      <c r="L645" s="132" t="s">
        <v>681</v>
      </c>
      <c r="M645" s="136" t="str">
        <f>ifna(IMAGE("https://pokejungle.net/sprites/typeico/"&amp;lower(VLookup(V645,Type!C:E, 2, 0)&amp;".png")),"")</f>
        <v/>
      </c>
      <c r="N645" s="136" t="str">
        <f>ifna(IMAGE("https://pokejungle.net/sprites/typeico/"&amp;lower(VLookup(V645,Type!C:E, 3, 0)&amp;".png")),"")</f>
        <v/>
      </c>
      <c r="O645" s="130">
        <v>-2.0</v>
      </c>
      <c r="P645" s="131"/>
      <c r="Q645" s="136">
        <f>ifna(VLookup(V645, Dex!F:K, 3, 0),"")</f>
        <v>154</v>
      </c>
      <c r="R645" s="136" t="str">
        <f>ifna(VLookup(V645, Dex!F:K, 4, 0),"")</f>
        <v/>
      </c>
      <c r="S645" s="136">
        <f>ifna(VLookup(V645, Dex!F:K, 5, 0),"")</f>
        <v>166</v>
      </c>
      <c r="T645" s="136" t="str">
        <f>ifna(VLookup(V645, Dex!F:K, 6, 0),"")</f>
        <v>K194</v>
      </c>
      <c r="U645" s="137" t="str">
        <f>ifna(VLookup(V645, Dex!F:L, 7, 0),"")</f>
        <v/>
      </c>
      <c r="V645" s="131" t="str">
        <f t="shared" si="1"/>
        <v>basculin-2</v>
      </c>
    </row>
    <row r="646" ht="31.5" customHeight="1">
      <c r="A646" s="85">
        <v>645.0</v>
      </c>
      <c r="B646" s="85">
        <v>1.0</v>
      </c>
      <c r="C646" s="85">
        <v>24.0</v>
      </c>
      <c r="D646" s="85">
        <v>2.0</v>
      </c>
      <c r="E646" s="85">
        <v>1.0</v>
      </c>
      <c r="F646" s="85">
        <v>2.0</v>
      </c>
      <c r="G646" s="53" t="str">
        <f>ifna(VLookup(V646,Shiny!B:C, 2, 0),"")</f>
        <v/>
      </c>
      <c r="H646" s="138" t="s">
        <v>682</v>
      </c>
      <c r="I646" s="139">
        <v>551.0</v>
      </c>
      <c r="J646" s="140">
        <f>IFNA(VLOOKUP(V646,'Imported Index'!C:D,2,0),1)</f>
        <v>1</v>
      </c>
      <c r="K646" s="140"/>
      <c r="L646" s="83"/>
      <c r="M646" s="59" t="str">
        <f>ifna(IMAGE("https://pokejungle.net/sprites/typeico/"&amp;lower(VLookup(V646,Type!C:E, 2, 0)&amp;".png")),"")</f>
        <v/>
      </c>
      <c r="N646" s="59" t="str">
        <f>ifna(IMAGE("https://pokejungle.net/sprites/typeico/"&amp;lower(VLookup(V646,Type!C:E, 3, 0)&amp;".png")),"")</f>
        <v/>
      </c>
      <c r="O646" s="53"/>
      <c r="P646" s="53"/>
      <c r="Q646" s="59" t="str">
        <f>ifna(VLookup(V646, Dex!F:K, 3, 0),"")</f>
        <v>A176</v>
      </c>
      <c r="R646" s="59" t="str">
        <f>ifna(VLookup(V646, Dex!F:K, 4, 0),"")</f>
        <v/>
      </c>
      <c r="S646" s="59" t="str">
        <f>ifna(VLookup(V646, Dex!F:K, 5, 0),"")</f>
        <v/>
      </c>
      <c r="T646" s="59" t="str">
        <f>ifna(VLookup(V646, Dex!F:K, 6, 0),"")</f>
        <v>P267</v>
      </c>
      <c r="U646" s="63">
        <f>ifna(VLookup(V646, Dex!F:L, 7, 0),"")</f>
        <v>122</v>
      </c>
      <c r="V646" s="53" t="str">
        <f t="shared" si="1"/>
        <v>sandile</v>
      </c>
    </row>
    <row r="647" ht="31.5" customHeight="1">
      <c r="A647" s="130">
        <v>646.0</v>
      </c>
      <c r="B647" s="130">
        <v>1.0</v>
      </c>
      <c r="C647" s="130">
        <v>24.0</v>
      </c>
      <c r="D647" s="130">
        <v>3.0</v>
      </c>
      <c r="E647" s="130">
        <v>1.0</v>
      </c>
      <c r="F647" s="130">
        <v>3.0</v>
      </c>
      <c r="G647" s="131" t="str">
        <f>ifna(VLookup(V647,Shiny!B:C, 2, 0),"")</f>
        <v/>
      </c>
      <c r="H647" s="141" t="s">
        <v>683</v>
      </c>
      <c r="I647" s="142">
        <v>552.0</v>
      </c>
      <c r="J647" s="135">
        <f>IFNA(VLOOKUP(V647,'Imported Index'!C:D,2,0),1)</f>
        <v>1</v>
      </c>
      <c r="K647" s="135"/>
      <c r="L647" s="132"/>
      <c r="M647" s="136" t="str">
        <f>ifna(IMAGE("https://pokejungle.net/sprites/typeico/"&amp;lower(VLookup(V647,Type!C:E, 2, 0)&amp;".png")),"")</f>
        <v/>
      </c>
      <c r="N647" s="136" t="str">
        <f>ifna(IMAGE("https://pokejungle.net/sprites/typeico/"&amp;lower(VLookup(V647,Type!C:E, 3, 0)&amp;".png")),"")</f>
        <v/>
      </c>
      <c r="O647" s="131"/>
      <c r="P647" s="131"/>
      <c r="Q647" s="136" t="str">
        <f>ifna(VLookup(V647, Dex!F:K, 3, 0),"")</f>
        <v>A177</v>
      </c>
      <c r="R647" s="136" t="str">
        <f>ifna(VLookup(V647, Dex!F:K, 4, 0),"")</f>
        <v/>
      </c>
      <c r="S647" s="136" t="str">
        <f>ifna(VLookup(V647, Dex!F:K, 5, 0),"")</f>
        <v/>
      </c>
      <c r="T647" s="136" t="str">
        <f>ifna(VLookup(V647, Dex!F:K, 6, 0),"")</f>
        <v>P268</v>
      </c>
      <c r="U647" s="137">
        <f>ifna(VLookup(V647, Dex!F:L, 7, 0),"")</f>
        <v>123</v>
      </c>
      <c r="V647" s="131" t="str">
        <f t="shared" si="1"/>
        <v>krokorok</v>
      </c>
    </row>
    <row r="648" ht="31.5" customHeight="1">
      <c r="A648" s="85">
        <v>647.0</v>
      </c>
      <c r="B648" s="85">
        <v>1.0</v>
      </c>
      <c r="C648" s="85">
        <v>24.0</v>
      </c>
      <c r="D648" s="85">
        <v>4.0</v>
      </c>
      <c r="E648" s="85">
        <v>1.0</v>
      </c>
      <c r="F648" s="85">
        <v>4.0</v>
      </c>
      <c r="G648" s="53" t="str">
        <f>ifna(VLookup(V648,Shiny!B:C, 2, 0),"")</f>
        <v/>
      </c>
      <c r="H648" s="138" t="s">
        <v>684</v>
      </c>
      <c r="I648" s="139">
        <v>553.0</v>
      </c>
      <c r="J648" s="140">
        <f>IFNA(VLOOKUP(V648,'Imported Index'!C:D,2,0),1)</f>
        <v>1</v>
      </c>
      <c r="K648" s="140"/>
      <c r="L648" s="83"/>
      <c r="M648" s="59" t="str">
        <f>ifna(IMAGE("https://pokejungle.net/sprites/typeico/"&amp;lower(VLookup(V648,Type!C:E, 2, 0)&amp;".png")),"")</f>
        <v/>
      </c>
      <c r="N648" s="59" t="str">
        <f>ifna(IMAGE("https://pokejungle.net/sprites/typeico/"&amp;lower(VLookup(V648,Type!C:E, 3, 0)&amp;".png")),"")</f>
        <v/>
      </c>
      <c r="O648" s="53"/>
      <c r="P648" s="53"/>
      <c r="Q648" s="59" t="str">
        <f>ifna(VLookup(V648, Dex!F:K, 3, 0),"")</f>
        <v>A178</v>
      </c>
      <c r="R648" s="59" t="str">
        <f>ifna(VLookup(V648, Dex!F:K, 4, 0),"")</f>
        <v/>
      </c>
      <c r="S648" s="59" t="str">
        <f>ifna(VLookup(V648, Dex!F:K, 5, 0),"")</f>
        <v/>
      </c>
      <c r="T648" s="59" t="str">
        <f>ifna(VLookup(V648, Dex!F:K, 6, 0),"")</f>
        <v>P269</v>
      </c>
      <c r="U648" s="63">
        <f>ifna(VLookup(V648, Dex!F:L, 7, 0),"")</f>
        <v>124</v>
      </c>
      <c r="V648" s="53" t="str">
        <f t="shared" si="1"/>
        <v>krookodile</v>
      </c>
    </row>
    <row r="649" ht="31.5" customHeight="1">
      <c r="A649" s="130">
        <v>648.0</v>
      </c>
      <c r="B649" s="130">
        <v>1.0</v>
      </c>
      <c r="C649" s="130">
        <v>24.0</v>
      </c>
      <c r="D649" s="130">
        <v>5.0</v>
      </c>
      <c r="E649" s="130">
        <v>1.0</v>
      </c>
      <c r="F649" s="130">
        <v>5.0</v>
      </c>
      <c r="G649" s="131" t="str">
        <f>ifna(VLookup(V649,Shiny!B:C, 2, 0),"")</f>
        <v/>
      </c>
      <c r="H649" s="141" t="s">
        <v>685</v>
      </c>
      <c r="I649" s="142">
        <v>554.0</v>
      </c>
      <c r="J649" s="135">
        <f>IFNA(VLOOKUP(V649,'Imported Index'!C:D,2,0),1)</f>
        <v>1</v>
      </c>
      <c r="K649" s="132"/>
      <c r="L649" s="132" t="s">
        <v>97</v>
      </c>
      <c r="M649" s="136" t="str">
        <f>ifna(IMAGE("https://pokejungle.net/sprites/typeico/"&amp;lower(VLookup(V649,Type!C:E, 2, 0)&amp;".png")),"")</f>
        <v/>
      </c>
      <c r="N649" s="136" t="str">
        <f>ifna(IMAGE("https://pokejungle.net/sprites/typeico/"&amp;lower(VLookup(V649,Type!C:E, 3, 0)&amp;".png")),"")</f>
        <v/>
      </c>
      <c r="O649" s="131"/>
      <c r="P649" s="131"/>
      <c r="Q649" s="136">
        <f>ifna(VLookup(V649, Dex!F:K, 3, 0),"")</f>
        <v>367</v>
      </c>
      <c r="R649" s="136" t="str">
        <f>ifna(VLookup(V649, Dex!F:K, 4, 0),"")</f>
        <v/>
      </c>
      <c r="S649" s="136" t="str">
        <f>ifna(VLookup(V649, Dex!F:K, 5, 0),"")</f>
        <v/>
      </c>
      <c r="T649" s="136" t="str">
        <f>ifna(VLookup(V649, Dex!F:K, 6, 0),"")</f>
        <v/>
      </c>
      <c r="U649" s="137" t="str">
        <f>ifna(VLookup(V649, Dex!F:L, 7, 0),"")</f>
        <v/>
      </c>
      <c r="V649" s="131" t="str">
        <f t="shared" si="1"/>
        <v>darumaka</v>
      </c>
    </row>
    <row r="650" ht="31.5" customHeight="1">
      <c r="A650" s="85">
        <v>649.0</v>
      </c>
      <c r="B650" s="85">
        <v>1.0</v>
      </c>
      <c r="C650" s="85">
        <v>24.0</v>
      </c>
      <c r="D650" s="85">
        <v>6.0</v>
      </c>
      <c r="E650" s="85">
        <v>1.0</v>
      </c>
      <c r="F650" s="85">
        <v>6.0</v>
      </c>
      <c r="G650" s="53" t="str">
        <f>ifna(VLookup(V650,Shiny!B:C, 2, 0),"")</f>
        <v/>
      </c>
      <c r="H650" s="138" t="s">
        <v>685</v>
      </c>
      <c r="I650" s="139">
        <v>554.0</v>
      </c>
      <c r="J650" s="140">
        <f>IFNA(VLOOKUP(V650,'Imported Index'!C:D,2,0),1)</f>
        <v>1</v>
      </c>
      <c r="K650" s="140"/>
      <c r="L650" s="89" t="s">
        <v>132</v>
      </c>
      <c r="M650" s="59" t="str">
        <f>ifna(IMAGE("https://pokejungle.net/sprites/typeico/"&amp;lower(VLookup(V650,Type!C:E, 2, 0)&amp;".png")),"")</f>
        <v/>
      </c>
      <c r="N650" s="59" t="str">
        <f>ifna(IMAGE("https://pokejungle.net/sprites/typeico/"&amp;lower(VLookup(V650,Type!C:E, 3, 0)&amp;".png")),"")</f>
        <v/>
      </c>
      <c r="O650" s="85">
        <v>-1.0</v>
      </c>
      <c r="P650" s="53"/>
      <c r="Q650" s="59">
        <f>ifna(VLookup(V650, Dex!F:K, 3, 0),"")</f>
        <v>367</v>
      </c>
      <c r="R650" s="59" t="str">
        <f>ifna(VLookup(V650, Dex!F:K, 4, 0),"")</f>
        <v/>
      </c>
      <c r="S650" s="59" t="str">
        <f>ifna(VLookup(V650, Dex!F:K, 5, 0),"")</f>
        <v/>
      </c>
      <c r="T650" s="59" t="str">
        <f>ifna(VLookup(V650, Dex!F:K, 6, 0),"")</f>
        <v/>
      </c>
      <c r="U650" s="63" t="str">
        <f>ifna(VLookup(V650, Dex!F:L, 7, 0),"")</f>
        <v/>
      </c>
      <c r="V650" s="53" t="str">
        <f t="shared" si="1"/>
        <v>darumaka-1</v>
      </c>
    </row>
    <row r="651" ht="31.5" customHeight="1">
      <c r="A651" s="130">
        <v>650.0</v>
      </c>
      <c r="B651" s="130">
        <v>1.0</v>
      </c>
      <c r="C651" s="130">
        <v>24.0</v>
      </c>
      <c r="D651" s="130">
        <v>7.0</v>
      </c>
      <c r="E651" s="130">
        <v>2.0</v>
      </c>
      <c r="F651" s="130">
        <v>1.0</v>
      </c>
      <c r="G651" s="131" t="str">
        <f>ifna(VLookup(V651,Shiny!B:C, 2, 0),"")</f>
        <v/>
      </c>
      <c r="H651" s="141" t="s">
        <v>686</v>
      </c>
      <c r="I651" s="142">
        <v>555.0</v>
      </c>
      <c r="J651" s="135">
        <f>IFNA(VLOOKUP(V651,'Imported Index'!C:D,2,0),1)</f>
        <v>1</v>
      </c>
      <c r="K651" s="135"/>
      <c r="L651" s="132" t="s">
        <v>97</v>
      </c>
      <c r="M651" s="136" t="str">
        <f>ifna(IMAGE("https://pokejungle.net/sprites/typeico/"&amp;lower(VLookup(V651,Type!C:E, 2, 0)&amp;".png")),"")</f>
        <v/>
      </c>
      <c r="N651" s="136" t="str">
        <f>ifna(IMAGE("https://pokejungle.net/sprites/typeico/"&amp;lower(VLookup(V651,Type!C:E, 3, 0)&amp;".png")),"")</f>
        <v/>
      </c>
      <c r="O651" s="131"/>
      <c r="P651" s="131"/>
      <c r="Q651" s="136">
        <f>ifna(VLookup(V651, Dex!F:K, 3, 0),"")</f>
        <v>368</v>
      </c>
      <c r="R651" s="136" t="str">
        <f>ifna(VLookup(V651, Dex!F:K, 4, 0),"")</f>
        <v/>
      </c>
      <c r="S651" s="136" t="str">
        <f>ifna(VLookup(V651, Dex!F:K, 5, 0),"")</f>
        <v/>
      </c>
      <c r="T651" s="136" t="str">
        <f>ifna(VLookup(V651, Dex!F:K, 6, 0),"")</f>
        <v/>
      </c>
      <c r="U651" s="137" t="str">
        <f>ifna(VLookup(V651, Dex!F:L, 7, 0),"")</f>
        <v/>
      </c>
      <c r="V651" s="131" t="str">
        <f t="shared" si="1"/>
        <v>darmanitan</v>
      </c>
    </row>
    <row r="652" ht="31.5" customHeight="1">
      <c r="A652" s="85">
        <v>651.0</v>
      </c>
      <c r="B652" s="85">
        <v>1.0</v>
      </c>
      <c r="C652" s="85">
        <v>24.0</v>
      </c>
      <c r="D652" s="85">
        <v>8.0</v>
      </c>
      <c r="E652" s="85">
        <v>2.0</v>
      </c>
      <c r="F652" s="85">
        <v>2.0</v>
      </c>
      <c r="G652" s="53" t="str">
        <f>ifna(VLookup(V652,Shiny!B:C, 2, 0),"")</f>
        <v/>
      </c>
      <c r="H652" s="138" t="s">
        <v>686</v>
      </c>
      <c r="I652" s="139">
        <v>555.0</v>
      </c>
      <c r="J652" s="140">
        <f>IFNA(VLOOKUP(V652,'Imported Index'!C:D,2,0),1)</f>
        <v>1</v>
      </c>
      <c r="K652" s="83"/>
      <c r="L652" s="89" t="s">
        <v>132</v>
      </c>
      <c r="M652" s="59" t="str">
        <f>ifna(IMAGE("https://pokejungle.net/sprites/typeico/"&amp;lower(VLookup(V652,Type!C:E, 2, 0)&amp;".png")),"")</f>
        <v/>
      </c>
      <c r="N652" s="59" t="str">
        <f>ifna(IMAGE("https://pokejungle.net/sprites/typeico/"&amp;lower(VLookup(V652,Type!C:E, 3, 0)&amp;".png")),"")</f>
        <v/>
      </c>
      <c r="O652" s="85">
        <v>-1.0</v>
      </c>
      <c r="P652" s="53"/>
      <c r="Q652" s="59">
        <f>ifna(VLookup(V652, Dex!F:K, 3, 0),"")</f>
        <v>368</v>
      </c>
      <c r="R652" s="59" t="str">
        <f>ifna(VLookup(V652, Dex!F:K, 4, 0),"")</f>
        <v/>
      </c>
      <c r="S652" s="59" t="str">
        <f>ifna(VLookup(V652, Dex!F:K, 5, 0),"")</f>
        <v/>
      </c>
      <c r="T652" s="59" t="str">
        <f>ifna(VLookup(V652, Dex!F:K, 6, 0),"")</f>
        <v/>
      </c>
      <c r="U652" s="63" t="str">
        <f>ifna(VLookup(V652, Dex!F:L, 7, 0),"")</f>
        <v/>
      </c>
      <c r="V652" s="53" t="str">
        <f t="shared" si="1"/>
        <v>darmanitan-1</v>
      </c>
    </row>
    <row r="653" ht="31.5" customHeight="1">
      <c r="A653" s="130">
        <v>652.0</v>
      </c>
      <c r="B653" s="130">
        <v>1.0</v>
      </c>
      <c r="C653" s="130">
        <v>24.0</v>
      </c>
      <c r="D653" s="130">
        <v>9.0</v>
      </c>
      <c r="E653" s="130">
        <v>2.0</v>
      </c>
      <c r="F653" s="130">
        <v>3.0</v>
      </c>
      <c r="G653" s="131" t="str">
        <f>ifna(VLookup(V653,Shiny!B:C, 2, 0),"")</f>
        <v/>
      </c>
      <c r="H653" s="141" t="s">
        <v>687</v>
      </c>
      <c r="I653" s="142">
        <v>556.0</v>
      </c>
      <c r="J653" s="135">
        <f>IFNA(VLOOKUP(V653,'Imported Index'!C:D,2,0),1)</f>
        <v>1</v>
      </c>
      <c r="K653" s="132"/>
      <c r="L653" s="132"/>
      <c r="M653" s="136" t="str">
        <f>ifna(IMAGE("https://pokejungle.net/sprites/typeico/"&amp;lower(VLookup(V653,Type!C:E, 2, 0)&amp;".png")),"")</f>
        <v/>
      </c>
      <c r="N653" s="136" t="str">
        <f>ifna(IMAGE("https://pokejungle.net/sprites/typeico/"&amp;lower(VLookup(V653,Type!C:E, 3, 0)&amp;".png")),"")</f>
        <v/>
      </c>
      <c r="O653" s="131"/>
      <c r="P653" s="131"/>
      <c r="Q653" s="136">
        <f>ifna(VLookup(V653, Dex!F:K, 3, 0),"")</f>
        <v>296</v>
      </c>
      <c r="R653" s="136" t="str">
        <f>ifna(VLookup(V653, Dex!F:K, 4, 0),"")</f>
        <v/>
      </c>
      <c r="S653" s="136" t="str">
        <f>ifna(VLookup(V653, Dex!F:K, 5, 0),"")</f>
        <v/>
      </c>
      <c r="T653" s="136" t="str">
        <f>ifna(VLookup(V653, Dex!F:K, 6, 0),"")</f>
        <v/>
      </c>
      <c r="U653" s="137" t="str">
        <f>ifna(VLookup(V653, Dex!F:L, 7, 0),"")</f>
        <v/>
      </c>
      <c r="V653" s="131" t="str">
        <f t="shared" si="1"/>
        <v>maractus</v>
      </c>
    </row>
    <row r="654" ht="31.5" customHeight="1">
      <c r="A654" s="85">
        <v>653.0</v>
      </c>
      <c r="B654" s="85">
        <v>1.0</v>
      </c>
      <c r="C654" s="85">
        <v>24.0</v>
      </c>
      <c r="D654" s="85">
        <v>10.0</v>
      </c>
      <c r="E654" s="85">
        <v>2.0</v>
      </c>
      <c r="F654" s="85">
        <v>4.0</v>
      </c>
      <c r="G654" s="53" t="str">
        <f>ifna(VLookup(V654,Shiny!B:C, 2, 0),"")</f>
        <v/>
      </c>
      <c r="H654" s="138" t="s">
        <v>688</v>
      </c>
      <c r="I654" s="139">
        <v>557.0</v>
      </c>
      <c r="J654" s="140">
        <f>IFNA(VLOOKUP(V654,'Imported Index'!C:D,2,0),1)</f>
        <v>1</v>
      </c>
      <c r="K654" s="140"/>
      <c r="L654" s="83"/>
      <c r="M654" s="59" t="str">
        <f>ifna(IMAGE("https://pokejungle.net/sprites/typeico/"&amp;lower(VLookup(V654,Type!C:E, 2, 0)&amp;".png")),"")</f>
        <v/>
      </c>
      <c r="N654" s="59" t="str">
        <f>ifna(IMAGE("https://pokejungle.net/sprites/typeico/"&amp;lower(VLookup(V654,Type!C:E, 3, 0)&amp;".png")),"")</f>
        <v/>
      </c>
      <c r="O654" s="53"/>
      <c r="P654" s="53"/>
      <c r="Q654" s="59">
        <f>ifna(VLookup(V654, Dex!F:K, 3, 0),"")</f>
        <v>86</v>
      </c>
      <c r="R654" s="59" t="str">
        <f>ifna(VLookup(V654, Dex!F:K, 4, 0),"")</f>
        <v/>
      </c>
      <c r="S654" s="59" t="str">
        <f>ifna(VLookup(V654, Dex!F:K, 5, 0),"")</f>
        <v/>
      </c>
      <c r="T654" s="59" t="str">
        <f>ifna(VLookup(V654, Dex!F:K, 6, 0),"")</f>
        <v/>
      </c>
      <c r="U654" s="63" t="str">
        <f>ifna(VLookup(V654, Dex!F:L, 7, 0),"")</f>
        <v/>
      </c>
      <c r="V654" s="53" t="str">
        <f t="shared" si="1"/>
        <v>dwebble</v>
      </c>
    </row>
    <row r="655" ht="31.5" customHeight="1">
      <c r="A655" s="130">
        <v>654.0</v>
      </c>
      <c r="B655" s="130">
        <v>1.0</v>
      </c>
      <c r="C655" s="130">
        <v>24.0</v>
      </c>
      <c r="D655" s="130">
        <v>11.0</v>
      </c>
      <c r="E655" s="130">
        <v>2.0</v>
      </c>
      <c r="F655" s="130">
        <v>5.0</v>
      </c>
      <c r="G655" s="131" t="str">
        <f>ifna(VLookup(V655,Shiny!B:C, 2, 0),"")</f>
        <v/>
      </c>
      <c r="H655" s="141" t="s">
        <v>689</v>
      </c>
      <c r="I655" s="142">
        <v>558.0</v>
      </c>
      <c r="J655" s="135">
        <f>IFNA(VLOOKUP(V655,'Imported Index'!C:D,2,0),1)</f>
        <v>1</v>
      </c>
      <c r="K655" s="135"/>
      <c r="L655" s="132"/>
      <c r="M655" s="136" t="str">
        <f>ifna(IMAGE("https://pokejungle.net/sprites/typeico/"&amp;lower(VLookup(V655,Type!C:E, 2, 0)&amp;".png")),"")</f>
        <v/>
      </c>
      <c r="N655" s="136" t="str">
        <f>ifna(IMAGE("https://pokejungle.net/sprites/typeico/"&amp;lower(VLookup(V655,Type!C:E, 3, 0)&amp;".png")),"")</f>
        <v/>
      </c>
      <c r="O655" s="131"/>
      <c r="P655" s="131"/>
      <c r="Q655" s="136">
        <f>ifna(VLookup(V655, Dex!F:K, 3, 0),"")</f>
        <v>87</v>
      </c>
      <c r="R655" s="136" t="str">
        <f>ifna(VLookup(V655, Dex!F:K, 4, 0),"")</f>
        <v/>
      </c>
      <c r="S655" s="136" t="str">
        <f>ifna(VLookup(V655, Dex!F:K, 5, 0),"")</f>
        <v/>
      </c>
      <c r="T655" s="136" t="str">
        <f>ifna(VLookup(V655, Dex!F:K, 6, 0),"")</f>
        <v/>
      </c>
      <c r="U655" s="137" t="str">
        <f>ifna(VLookup(V655, Dex!F:L, 7, 0),"")</f>
        <v/>
      </c>
      <c r="V655" s="131" t="str">
        <f t="shared" si="1"/>
        <v>crustle</v>
      </c>
    </row>
    <row r="656" ht="31.5" customHeight="1">
      <c r="A656" s="85">
        <v>655.0</v>
      </c>
      <c r="B656" s="85">
        <v>1.0</v>
      </c>
      <c r="C656" s="85">
        <v>24.0</v>
      </c>
      <c r="D656" s="85">
        <v>12.0</v>
      </c>
      <c r="E656" s="85">
        <v>2.0</v>
      </c>
      <c r="F656" s="85">
        <v>6.0</v>
      </c>
      <c r="G656" s="53" t="str">
        <f>ifna(VLookup(V656,Shiny!B:C, 2, 0),"")</f>
        <v/>
      </c>
      <c r="H656" s="138" t="s">
        <v>690</v>
      </c>
      <c r="I656" s="139">
        <v>559.0</v>
      </c>
      <c r="J656" s="140">
        <f>IFNA(VLOOKUP(V656,'Imported Index'!C:D,2,0),1)</f>
        <v>1</v>
      </c>
      <c r="K656" s="83"/>
      <c r="L656" s="83"/>
      <c r="M656" s="59" t="str">
        <f>ifna(IMAGE("https://pokejungle.net/sprites/typeico/"&amp;lower(VLookup(V656,Type!C:E, 2, 0)&amp;".png")),"")</f>
        <v/>
      </c>
      <c r="N656" s="59" t="str">
        <f>ifna(IMAGE("https://pokejungle.net/sprites/typeico/"&amp;lower(VLookup(V656,Type!C:E, 3, 0)&amp;".png")),"")</f>
        <v/>
      </c>
      <c r="O656" s="53"/>
      <c r="P656" s="53"/>
      <c r="Q656" s="59">
        <f>ifna(VLookup(V656, Dex!F:K, 3, 0),"")</f>
        <v>224</v>
      </c>
      <c r="R656" s="59" t="str">
        <f>ifna(VLookup(V656, Dex!F:K, 4, 0),"")</f>
        <v/>
      </c>
      <c r="S656" s="59" t="str">
        <f>ifna(VLookup(V656, Dex!F:K, 5, 0),"")</f>
        <v/>
      </c>
      <c r="T656" s="59" t="str">
        <f>ifna(VLookup(V656, Dex!F:K, 6, 0),"")</f>
        <v>B121</v>
      </c>
      <c r="U656" s="63">
        <f>ifna(VLookup(V656, Dex!F:L, 7, 0),"")</f>
        <v>184</v>
      </c>
      <c r="V656" s="53" t="str">
        <f t="shared" si="1"/>
        <v>scraggy</v>
      </c>
    </row>
    <row r="657" ht="31.5" customHeight="1">
      <c r="A657" s="130">
        <v>656.0</v>
      </c>
      <c r="B657" s="130">
        <v>1.0</v>
      </c>
      <c r="C657" s="130">
        <v>24.0</v>
      </c>
      <c r="D657" s="130">
        <v>13.0</v>
      </c>
      <c r="E657" s="130">
        <v>3.0</v>
      </c>
      <c r="F657" s="130">
        <v>1.0</v>
      </c>
      <c r="G657" s="131" t="str">
        <f>ifna(VLookup(V657,Shiny!B:C, 2, 0),"")</f>
        <v/>
      </c>
      <c r="H657" s="141" t="s">
        <v>691</v>
      </c>
      <c r="I657" s="142">
        <v>560.0</v>
      </c>
      <c r="J657" s="135">
        <f>IFNA(VLOOKUP(V657,'Imported Index'!C:D,2,0),1)</f>
        <v>1</v>
      </c>
      <c r="K657" s="132"/>
      <c r="L657" s="132"/>
      <c r="M657" s="136" t="str">
        <f>ifna(IMAGE("https://pokejungle.net/sprites/typeico/"&amp;lower(VLookup(V657,Type!C:E, 2, 0)&amp;".png")),"")</f>
        <v/>
      </c>
      <c r="N657" s="136" t="str">
        <f>ifna(IMAGE("https://pokejungle.net/sprites/typeico/"&amp;lower(VLookup(V657,Type!C:E, 3, 0)&amp;".png")),"")</f>
        <v/>
      </c>
      <c r="O657" s="131"/>
      <c r="P657" s="131"/>
      <c r="Q657" s="136">
        <f>ifna(VLookup(V657, Dex!F:K, 3, 0),"")</f>
        <v>225</v>
      </c>
      <c r="R657" s="136" t="str">
        <f>ifna(VLookup(V657, Dex!F:K, 4, 0),"")</f>
        <v/>
      </c>
      <c r="S657" s="136" t="str">
        <f>ifna(VLookup(V657, Dex!F:K, 5, 0),"")</f>
        <v/>
      </c>
      <c r="T657" s="136" t="str">
        <f>ifna(VLookup(V657, Dex!F:K, 6, 0),"")</f>
        <v>B122</v>
      </c>
      <c r="U657" s="137">
        <f>ifna(VLookup(V657, Dex!F:L, 7, 0),"")</f>
        <v>185</v>
      </c>
      <c r="V657" s="131" t="str">
        <f t="shared" si="1"/>
        <v>scrafty</v>
      </c>
    </row>
    <row r="658" ht="31.5" customHeight="1">
      <c r="A658" s="85">
        <v>657.0</v>
      </c>
      <c r="B658" s="85">
        <v>1.0</v>
      </c>
      <c r="C658" s="85">
        <v>24.0</v>
      </c>
      <c r="D658" s="85">
        <v>14.0</v>
      </c>
      <c r="E658" s="85">
        <v>3.0</v>
      </c>
      <c r="F658" s="85">
        <v>2.0</v>
      </c>
      <c r="G658" s="53" t="str">
        <f>ifna(VLookup(V658,Shiny!B:C, 2, 0),"")</f>
        <v/>
      </c>
      <c r="H658" s="138" t="s">
        <v>692</v>
      </c>
      <c r="I658" s="139">
        <v>561.0</v>
      </c>
      <c r="J658" s="140">
        <f>IFNA(VLOOKUP(V658,'Imported Index'!C:D,2,0),1)</f>
        <v>1</v>
      </c>
      <c r="K658" s="83"/>
      <c r="L658" s="83"/>
      <c r="M658" s="59" t="str">
        <f>ifna(IMAGE("https://pokejungle.net/sprites/typeico/"&amp;lower(VLookup(V658,Type!C:E, 2, 0)&amp;".png")),"")</f>
        <v/>
      </c>
      <c r="N658" s="59" t="str">
        <f>ifna(IMAGE("https://pokejungle.net/sprites/typeico/"&amp;lower(VLookup(V658,Type!C:E, 3, 0)&amp;".png")),"")</f>
        <v/>
      </c>
      <c r="O658" s="53"/>
      <c r="P658" s="53"/>
      <c r="Q658" s="59">
        <f>ifna(VLookup(V658, Dex!F:K, 3, 0),"")</f>
        <v>297</v>
      </c>
      <c r="R658" s="59" t="str">
        <f>ifna(VLookup(V658, Dex!F:K, 4, 0),"")</f>
        <v/>
      </c>
      <c r="S658" s="59" t="str">
        <f>ifna(VLookup(V658, Dex!F:K, 5, 0),"")</f>
        <v/>
      </c>
      <c r="T658" s="59" t="str">
        <f>ifna(VLookup(V658, Dex!F:K, 6, 0),"")</f>
        <v/>
      </c>
      <c r="U658" s="63" t="str">
        <f>ifna(VLookup(V658, Dex!F:L, 7, 0),"")</f>
        <v/>
      </c>
      <c r="V658" s="53" t="str">
        <f t="shared" si="1"/>
        <v>sigilyph</v>
      </c>
    </row>
    <row r="659" ht="31.5" customHeight="1">
      <c r="A659" s="130">
        <v>658.0</v>
      </c>
      <c r="B659" s="130">
        <v>1.0</v>
      </c>
      <c r="C659" s="130">
        <v>24.0</v>
      </c>
      <c r="D659" s="130">
        <v>15.0</v>
      </c>
      <c r="E659" s="130">
        <v>3.0</v>
      </c>
      <c r="F659" s="130">
        <v>3.0</v>
      </c>
      <c r="G659" s="131" t="str">
        <f>ifna(VLookup(V659,Shiny!B:C, 2, 0),"")</f>
        <v/>
      </c>
      <c r="H659" s="141" t="s">
        <v>693</v>
      </c>
      <c r="I659" s="142">
        <v>562.0</v>
      </c>
      <c r="J659" s="135">
        <f>IFNA(VLOOKUP(V659,'Imported Index'!C:D,2,0),1)</f>
        <v>1</v>
      </c>
      <c r="K659" s="132"/>
      <c r="L659" s="132" t="s">
        <v>97</v>
      </c>
      <c r="M659" s="136" t="str">
        <f>ifna(IMAGE("https://pokejungle.net/sprites/typeico/"&amp;lower(VLookup(V659,Type!C:E, 2, 0)&amp;".png")),"")</f>
        <v/>
      </c>
      <c r="N659" s="136" t="str">
        <f>ifna(IMAGE("https://pokejungle.net/sprites/typeico/"&amp;lower(VLookup(V659,Type!C:E, 3, 0)&amp;".png")),"")</f>
        <v/>
      </c>
      <c r="O659" s="131"/>
      <c r="P659" s="131"/>
      <c r="Q659" s="136">
        <f>ifna(VLookup(V659, Dex!F:K, 3, 0),"")</f>
        <v>327</v>
      </c>
      <c r="R659" s="136" t="str">
        <f>ifna(VLookup(V659, Dex!F:K, 4, 0),"")</f>
        <v/>
      </c>
      <c r="S659" s="136" t="str">
        <f>ifna(VLookup(V659, Dex!F:K, 5, 0),"")</f>
        <v/>
      </c>
      <c r="T659" s="136" t="str">
        <f>ifna(VLookup(V659, Dex!F:K, 6, 0),"")</f>
        <v/>
      </c>
      <c r="U659" s="137" t="str">
        <f>ifna(VLookup(V659, Dex!F:L, 7, 0),"")</f>
        <v>H059</v>
      </c>
      <c r="V659" s="131" t="str">
        <f t="shared" si="1"/>
        <v>yamask</v>
      </c>
    </row>
    <row r="660" ht="31.5" customHeight="1">
      <c r="A660" s="85">
        <v>659.0</v>
      </c>
      <c r="B660" s="85">
        <v>1.0</v>
      </c>
      <c r="C660" s="85">
        <v>24.0</v>
      </c>
      <c r="D660" s="85">
        <v>16.0</v>
      </c>
      <c r="E660" s="85">
        <v>3.0</v>
      </c>
      <c r="F660" s="85">
        <v>4.0</v>
      </c>
      <c r="G660" s="53" t="str">
        <f>ifna(VLookup(V660,Shiny!B:C, 2, 0),"")</f>
        <v/>
      </c>
      <c r="H660" s="138" t="s">
        <v>693</v>
      </c>
      <c r="I660" s="139">
        <v>562.0</v>
      </c>
      <c r="J660" s="140">
        <f>IFNA(VLOOKUP(V660,'Imported Index'!C:D,2,0),1)</f>
        <v>1</v>
      </c>
      <c r="K660" s="140"/>
      <c r="L660" s="89" t="s">
        <v>132</v>
      </c>
      <c r="M660" s="59" t="str">
        <f>ifna(IMAGE("https://pokejungle.net/sprites/typeico/"&amp;lower(VLookup(V660,Type!C:E, 2, 0)&amp;".png")),"")</f>
        <v/>
      </c>
      <c r="N660" s="59" t="str">
        <f>ifna(IMAGE("https://pokejungle.net/sprites/typeico/"&amp;lower(VLookup(V660,Type!C:E, 3, 0)&amp;".png")),"")</f>
        <v/>
      </c>
      <c r="O660" s="85">
        <v>-1.0</v>
      </c>
      <c r="P660" s="53"/>
      <c r="Q660" s="59">
        <f>ifna(VLookup(V660, Dex!F:K, 3, 0),"")</f>
        <v>327</v>
      </c>
      <c r="R660" s="59" t="str">
        <f>ifna(VLookup(V660, Dex!F:K, 4, 0),"")</f>
        <v/>
      </c>
      <c r="S660" s="59" t="str">
        <f>ifna(VLookup(V660, Dex!F:K, 5, 0),"")</f>
        <v/>
      </c>
      <c r="T660" s="59" t="str">
        <f>ifna(VLookup(V660, Dex!F:K, 6, 0),"")</f>
        <v/>
      </c>
      <c r="U660" s="63" t="str">
        <f>ifna(VLookup(V660, Dex!F:L, 7, 0),"")</f>
        <v>H059</v>
      </c>
      <c r="V660" s="53" t="str">
        <f t="shared" si="1"/>
        <v>yamask-1</v>
      </c>
    </row>
    <row r="661" ht="31.5" customHeight="1">
      <c r="A661" s="130">
        <v>660.0</v>
      </c>
      <c r="B661" s="130">
        <v>1.0</v>
      </c>
      <c r="C661" s="130">
        <v>24.0</v>
      </c>
      <c r="D661" s="130">
        <v>17.0</v>
      </c>
      <c r="E661" s="130">
        <v>3.0</v>
      </c>
      <c r="F661" s="130">
        <v>5.0</v>
      </c>
      <c r="G661" s="131" t="str">
        <f>ifna(VLookup(V661,Shiny!B:C, 2, 0),"")</f>
        <v/>
      </c>
      <c r="H661" s="141" t="s">
        <v>694</v>
      </c>
      <c r="I661" s="142">
        <v>563.0</v>
      </c>
      <c r="J661" s="135">
        <f>IFNA(VLOOKUP(V661,'Imported Index'!C:D,2,0),1)</f>
        <v>1</v>
      </c>
      <c r="K661" s="135"/>
      <c r="L661" s="132"/>
      <c r="M661" s="136" t="str">
        <f>ifna(IMAGE("https://pokejungle.net/sprites/typeico/"&amp;lower(VLookup(V661,Type!C:E, 2, 0)&amp;".png")),"")</f>
        <v/>
      </c>
      <c r="N661" s="136" t="str">
        <f>ifna(IMAGE("https://pokejungle.net/sprites/typeico/"&amp;lower(VLookup(V661,Type!C:E, 3, 0)&amp;".png")),"")</f>
        <v/>
      </c>
      <c r="O661" s="131"/>
      <c r="P661" s="131"/>
      <c r="Q661" s="136">
        <f>ifna(VLookup(V661, Dex!F:K, 3, 0),"")</f>
        <v>329</v>
      </c>
      <c r="R661" s="136" t="str">
        <f>ifna(VLookup(V661, Dex!F:K, 4, 0),"")</f>
        <v/>
      </c>
      <c r="S661" s="136" t="str">
        <f>ifna(VLookup(V661, Dex!F:K, 5, 0),"")</f>
        <v/>
      </c>
      <c r="T661" s="136" t="str">
        <f>ifna(VLookup(V661, Dex!F:K, 6, 0),"")</f>
        <v/>
      </c>
      <c r="U661" s="137" t="str">
        <f>ifna(VLookup(V661, Dex!F:L, 7, 0),"")</f>
        <v>H060</v>
      </c>
      <c r="V661" s="131" t="str">
        <f t="shared" si="1"/>
        <v>cofagrigus</v>
      </c>
    </row>
    <row r="662" ht="31.5" customHeight="1">
      <c r="A662" s="85">
        <v>661.0</v>
      </c>
      <c r="B662" s="85">
        <v>1.0</v>
      </c>
      <c r="C662" s="85">
        <v>24.0</v>
      </c>
      <c r="D662" s="85">
        <v>18.0</v>
      </c>
      <c r="E662" s="85">
        <v>3.0</v>
      </c>
      <c r="F662" s="85">
        <v>6.0</v>
      </c>
      <c r="G662" s="53" t="str">
        <f>ifna(VLookup(V662,Shiny!B:C, 2, 0),"")</f>
        <v/>
      </c>
      <c r="H662" s="138" t="s">
        <v>695</v>
      </c>
      <c r="I662" s="139">
        <v>564.0</v>
      </c>
      <c r="J662" s="140">
        <f>IFNA(VLOOKUP(V662,'Imported Index'!C:D,2,0),1)</f>
        <v>1</v>
      </c>
      <c r="K662" s="83"/>
      <c r="L662" s="83"/>
      <c r="M662" s="59" t="str">
        <f>ifna(IMAGE("https://pokejungle.net/sprites/typeico/"&amp;lower(VLookup(V662,Type!C:E, 2, 0)&amp;".png")),"")</f>
        <v/>
      </c>
      <c r="N662" s="59" t="str">
        <f>ifna(IMAGE("https://pokejungle.net/sprites/typeico/"&amp;lower(VLookup(V662,Type!C:E, 3, 0)&amp;".png")),"")</f>
        <v/>
      </c>
      <c r="O662" s="53"/>
      <c r="P662" s="53"/>
      <c r="Q662" s="59" t="str">
        <f>ifna(VLookup(V662, Dex!F:K, 3, 0),"")</f>
        <v>C147</v>
      </c>
      <c r="R662" s="59" t="str">
        <f>ifna(VLookup(V662, Dex!F:K, 4, 0),"")</f>
        <v/>
      </c>
      <c r="S662" s="59" t="str">
        <f>ifna(VLookup(V662, Dex!F:K, 5, 0),"")</f>
        <v/>
      </c>
      <c r="T662" s="59" t="str">
        <f>ifna(VLookup(V662, Dex!F:K, 6, 0),"")</f>
        <v/>
      </c>
      <c r="U662" s="63" t="str">
        <f>ifna(VLookup(V662, Dex!F:L, 7, 0),"")</f>
        <v/>
      </c>
      <c r="V662" s="53" t="str">
        <f t="shared" si="1"/>
        <v>tirtouga</v>
      </c>
    </row>
    <row r="663" ht="31.5" customHeight="1">
      <c r="A663" s="130">
        <v>662.0</v>
      </c>
      <c r="B663" s="130">
        <v>1.0</v>
      </c>
      <c r="C663" s="130">
        <v>24.0</v>
      </c>
      <c r="D663" s="130">
        <v>19.0</v>
      </c>
      <c r="E663" s="130">
        <v>4.0</v>
      </c>
      <c r="F663" s="130">
        <v>1.0</v>
      </c>
      <c r="G663" s="131" t="str">
        <f>ifna(VLookup(V663,Shiny!B:C, 2, 0),"")</f>
        <v/>
      </c>
      <c r="H663" s="141" t="s">
        <v>696</v>
      </c>
      <c r="I663" s="142">
        <v>565.0</v>
      </c>
      <c r="J663" s="135">
        <f>IFNA(VLOOKUP(V663,'Imported Index'!C:D,2,0),1)</f>
        <v>1</v>
      </c>
      <c r="K663" s="132"/>
      <c r="L663" s="132"/>
      <c r="M663" s="136" t="str">
        <f>ifna(IMAGE("https://pokejungle.net/sprites/typeico/"&amp;lower(VLookup(V663,Type!C:E, 2, 0)&amp;".png")),"")</f>
        <v/>
      </c>
      <c r="N663" s="136" t="str">
        <f>ifna(IMAGE("https://pokejungle.net/sprites/typeico/"&amp;lower(VLookup(V663,Type!C:E, 3, 0)&amp;".png")),"")</f>
        <v/>
      </c>
      <c r="O663" s="131"/>
      <c r="P663" s="131"/>
      <c r="Q663" s="136" t="str">
        <f>ifna(VLookup(V663, Dex!F:K, 3, 0),"")</f>
        <v>C148</v>
      </c>
      <c r="R663" s="136" t="str">
        <f>ifna(VLookup(V663, Dex!F:K, 4, 0),"")</f>
        <v/>
      </c>
      <c r="S663" s="136" t="str">
        <f>ifna(VLookup(V663, Dex!F:K, 5, 0),"")</f>
        <v/>
      </c>
      <c r="T663" s="136" t="str">
        <f>ifna(VLookup(V663, Dex!F:K, 6, 0),"")</f>
        <v/>
      </c>
      <c r="U663" s="137" t="str">
        <f>ifna(VLookup(V663, Dex!F:L, 7, 0),"")</f>
        <v/>
      </c>
      <c r="V663" s="131" t="str">
        <f t="shared" si="1"/>
        <v>carracosta</v>
      </c>
    </row>
    <row r="664" ht="31.5" customHeight="1">
      <c r="A664" s="85">
        <v>663.0</v>
      </c>
      <c r="B664" s="85">
        <v>1.0</v>
      </c>
      <c r="C664" s="85">
        <v>24.0</v>
      </c>
      <c r="D664" s="85">
        <v>20.0</v>
      </c>
      <c r="E664" s="85">
        <v>4.0</v>
      </c>
      <c r="F664" s="85">
        <v>2.0</v>
      </c>
      <c r="G664" s="53" t="str">
        <f>ifna(VLookup(V664,Shiny!B:C, 2, 0),"")</f>
        <v/>
      </c>
      <c r="H664" s="138" t="s">
        <v>697</v>
      </c>
      <c r="I664" s="139">
        <v>566.0</v>
      </c>
      <c r="J664" s="140">
        <f>IFNA(VLOOKUP(V664,'Imported Index'!C:D,2,0),1)</f>
        <v>1</v>
      </c>
      <c r="K664" s="83"/>
      <c r="L664" s="83"/>
      <c r="M664" s="59" t="str">
        <f>ifna(IMAGE("https://pokejungle.net/sprites/typeico/"&amp;lower(VLookup(V664,Type!C:E, 2, 0)&amp;".png")),"")</f>
        <v/>
      </c>
      <c r="N664" s="59" t="str">
        <f>ifna(IMAGE("https://pokejungle.net/sprites/typeico/"&amp;lower(VLookup(V664,Type!C:E, 3, 0)&amp;".png")),"")</f>
        <v/>
      </c>
      <c r="O664" s="53"/>
      <c r="P664" s="53"/>
      <c r="Q664" s="59" t="str">
        <f>ifna(VLookup(V664, Dex!F:K, 3, 0),"")</f>
        <v>C149</v>
      </c>
      <c r="R664" s="59" t="str">
        <f>ifna(VLookup(V664, Dex!F:K, 4, 0),"")</f>
        <v/>
      </c>
      <c r="S664" s="59" t="str">
        <f>ifna(VLookup(V664, Dex!F:K, 5, 0),"")</f>
        <v/>
      </c>
      <c r="T664" s="59" t="str">
        <f>ifna(VLookup(V664, Dex!F:K, 6, 0),"")</f>
        <v/>
      </c>
      <c r="U664" s="63" t="str">
        <f>ifna(VLookup(V664, Dex!F:L, 7, 0),"")</f>
        <v/>
      </c>
      <c r="V664" s="53" t="str">
        <f t="shared" si="1"/>
        <v>archen</v>
      </c>
    </row>
    <row r="665" ht="31.5" customHeight="1">
      <c r="A665" s="130">
        <v>664.0</v>
      </c>
      <c r="B665" s="130">
        <v>1.0</v>
      </c>
      <c r="C665" s="130">
        <v>24.0</v>
      </c>
      <c r="D665" s="130">
        <v>21.0</v>
      </c>
      <c r="E665" s="130">
        <v>4.0</v>
      </c>
      <c r="F665" s="130">
        <v>3.0</v>
      </c>
      <c r="G665" s="131" t="str">
        <f>ifna(VLookup(V665,Shiny!B:C, 2, 0),"")</f>
        <v/>
      </c>
      <c r="H665" s="141" t="s">
        <v>698</v>
      </c>
      <c r="I665" s="142">
        <v>567.0</v>
      </c>
      <c r="J665" s="135">
        <f>IFNA(VLOOKUP(V665,'Imported Index'!C:D,2,0),1)</f>
        <v>1</v>
      </c>
      <c r="K665" s="132"/>
      <c r="L665" s="132"/>
      <c r="M665" s="136" t="str">
        <f>ifna(IMAGE("https://pokejungle.net/sprites/typeico/"&amp;lower(VLookup(V665,Type!C:E, 2, 0)&amp;".png")),"")</f>
        <v/>
      </c>
      <c r="N665" s="136" t="str">
        <f>ifna(IMAGE("https://pokejungle.net/sprites/typeico/"&amp;lower(VLookup(V665,Type!C:E, 3, 0)&amp;".png")),"")</f>
        <v/>
      </c>
      <c r="O665" s="131"/>
      <c r="P665" s="131"/>
      <c r="Q665" s="136" t="str">
        <f>ifna(VLookup(V665, Dex!F:K, 3, 0),"")</f>
        <v>C150</v>
      </c>
      <c r="R665" s="136" t="str">
        <f>ifna(VLookup(V665, Dex!F:K, 4, 0),"")</f>
        <v/>
      </c>
      <c r="S665" s="136" t="str">
        <f>ifna(VLookup(V665, Dex!F:K, 5, 0),"")</f>
        <v/>
      </c>
      <c r="T665" s="136" t="str">
        <f>ifna(VLookup(V665, Dex!F:K, 6, 0),"")</f>
        <v/>
      </c>
      <c r="U665" s="137" t="str">
        <f>ifna(VLookup(V665, Dex!F:L, 7, 0),"")</f>
        <v/>
      </c>
      <c r="V665" s="131" t="str">
        <f t="shared" si="1"/>
        <v>archeops</v>
      </c>
    </row>
    <row r="666" ht="31.5" customHeight="1">
      <c r="A666" s="85">
        <v>665.0</v>
      </c>
      <c r="B666" s="85">
        <v>1.0</v>
      </c>
      <c r="C666" s="85">
        <v>24.0</v>
      </c>
      <c r="D666" s="85">
        <v>22.0</v>
      </c>
      <c r="E666" s="85">
        <v>4.0</v>
      </c>
      <c r="F666" s="85">
        <v>4.0</v>
      </c>
      <c r="G666" s="53" t="str">
        <f>ifna(VLookup(V666,Shiny!B:C, 2, 0),"")</f>
        <v/>
      </c>
      <c r="H666" s="138" t="s">
        <v>699</v>
      </c>
      <c r="I666" s="139">
        <v>568.0</v>
      </c>
      <c r="J666" s="140">
        <f>IFNA(VLOOKUP(V666,'Imported Index'!C:D,2,0),1)</f>
        <v>1</v>
      </c>
      <c r="K666" s="83"/>
      <c r="L666" s="83"/>
      <c r="M666" s="59" t="str">
        <f>ifna(IMAGE("https://pokejungle.net/sprites/typeico/"&amp;lower(VLookup(V666,Type!C:E, 2, 0)&amp;".png")),"")</f>
        <v/>
      </c>
      <c r="N666" s="59" t="str">
        <f>ifna(IMAGE("https://pokejungle.net/sprites/typeico/"&amp;lower(VLookup(V666,Type!C:E, 3, 0)&amp;".png")),"")</f>
        <v/>
      </c>
      <c r="O666" s="53"/>
      <c r="P666" s="53"/>
      <c r="Q666" s="59">
        <f>ifna(VLookup(V666, Dex!F:K, 3, 0),"")</f>
        <v>157</v>
      </c>
      <c r="R666" s="59" t="str">
        <f>ifna(VLookup(V666, Dex!F:K, 4, 0),"")</f>
        <v/>
      </c>
      <c r="S666" s="59" t="str">
        <f>ifna(VLookup(V666, Dex!F:K, 5, 0),"")</f>
        <v/>
      </c>
      <c r="T666" s="59" t="str">
        <f>ifna(VLookup(V666, Dex!F:K, 6, 0),"")</f>
        <v/>
      </c>
      <c r="U666" s="63">
        <f>ifna(VLookup(V666, Dex!F:L, 7, 0),"")</f>
        <v>49</v>
      </c>
      <c r="V666" s="53" t="str">
        <f t="shared" si="1"/>
        <v>trubbish</v>
      </c>
    </row>
    <row r="667" ht="31.5" customHeight="1">
      <c r="A667" s="130">
        <v>666.0</v>
      </c>
      <c r="B667" s="130">
        <v>1.0</v>
      </c>
      <c r="C667" s="130">
        <v>24.0</v>
      </c>
      <c r="D667" s="130">
        <v>23.0</v>
      </c>
      <c r="E667" s="130">
        <v>4.0</v>
      </c>
      <c r="F667" s="130">
        <v>5.0</v>
      </c>
      <c r="G667" s="131" t="str">
        <f>ifna(VLookup(V667,Shiny!B:C, 2, 0),"")</f>
        <v/>
      </c>
      <c r="H667" s="141" t="s">
        <v>700</v>
      </c>
      <c r="I667" s="142">
        <v>569.0</v>
      </c>
      <c r="J667" s="135">
        <f>IFNA(VLOOKUP(V667,'Imported Index'!C:D,2,0),1)</f>
        <v>1</v>
      </c>
      <c r="K667" s="132"/>
      <c r="L667" s="132"/>
      <c r="M667" s="136" t="str">
        <f>ifna(IMAGE("https://pokejungle.net/sprites/typeico/"&amp;lower(VLookup(V667,Type!C:E, 2, 0)&amp;".png")),"")</f>
        <v/>
      </c>
      <c r="N667" s="136" t="str">
        <f>ifna(IMAGE("https://pokejungle.net/sprites/typeico/"&amp;lower(VLookup(V667,Type!C:E, 3, 0)&amp;".png")),"")</f>
        <v/>
      </c>
      <c r="O667" s="131"/>
      <c r="P667" s="131"/>
      <c r="Q667" s="136">
        <f>ifna(VLookup(V667, Dex!F:K, 3, 0),"")</f>
        <v>158</v>
      </c>
      <c r="R667" s="136" t="str">
        <f>ifna(VLookup(V667, Dex!F:K, 4, 0),"")</f>
        <v/>
      </c>
      <c r="S667" s="136" t="str">
        <f>ifna(VLookup(V667, Dex!F:K, 5, 0),"")</f>
        <v/>
      </c>
      <c r="T667" s="136" t="str">
        <f>ifna(VLookup(V667, Dex!F:K, 6, 0),"")</f>
        <v/>
      </c>
      <c r="U667" s="137">
        <f>ifna(VLookup(V667, Dex!F:L, 7, 0),"")</f>
        <v>50</v>
      </c>
      <c r="V667" s="131" t="str">
        <f t="shared" si="1"/>
        <v>garbodor</v>
      </c>
    </row>
    <row r="668" ht="31.5" customHeight="1">
      <c r="A668" s="85">
        <v>667.0</v>
      </c>
      <c r="B668" s="85">
        <v>1.0</v>
      </c>
      <c r="C668" s="85">
        <v>24.0</v>
      </c>
      <c r="D668" s="85">
        <v>24.0</v>
      </c>
      <c r="E668" s="85">
        <v>4.0</v>
      </c>
      <c r="F668" s="85">
        <v>6.0</v>
      </c>
      <c r="G668" s="53" t="str">
        <f>ifna(VLookup(V668,Shiny!B:C, 2, 0),"")</f>
        <v/>
      </c>
      <c r="H668" s="138" t="s">
        <v>701</v>
      </c>
      <c r="I668" s="139">
        <v>570.0</v>
      </c>
      <c r="J668" s="140">
        <f>IFNA(VLOOKUP(V668,'Imported Index'!C:D,2,0),1)</f>
        <v>1</v>
      </c>
      <c r="K668" s="140"/>
      <c r="L668" s="83" t="s">
        <v>97</v>
      </c>
      <c r="M668" s="59" t="str">
        <f>ifna(IMAGE("https://pokejungle.net/sprites/typeico/"&amp;lower(VLookup(V668,Type!C:E, 2, 0)&amp;".png")),"")</f>
        <v/>
      </c>
      <c r="N668" s="59" t="str">
        <f>ifna(IMAGE("https://pokejungle.net/sprites/typeico/"&amp;lower(VLookup(V668,Type!C:E, 3, 0)&amp;".png")),"")</f>
        <v/>
      </c>
      <c r="O668" s="53"/>
      <c r="P668" s="53"/>
      <c r="Q668" s="59" t="str">
        <f>ifna(VLookup(V668, Dex!F:K, 3, 0),"")</f>
        <v>A087</v>
      </c>
      <c r="R668" s="59" t="str">
        <f>ifna(VLookup(V668, Dex!F:K, 4, 0),"")</f>
        <v/>
      </c>
      <c r="S668" s="59" t="str">
        <f>ifna(VLookup(V668, Dex!F:K, 5, 0),"")</f>
        <v/>
      </c>
      <c r="T668" s="59" t="str">
        <f>ifna(VLookup(V668, Dex!F:K, 6, 0),"")</f>
        <v>P228</v>
      </c>
      <c r="U668" s="63" t="str">
        <f>ifna(VLookup(V668, Dex!F:L, 7, 0),"")</f>
        <v/>
      </c>
      <c r="V668" s="53" t="str">
        <f t="shared" si="1"/>
        <v>zorua</v>
      </c>
    </row>
    <row r="669" ht="31.5" customHeight="1">
      <c r="A669" s="130">
        <v>668.0</v>
      </c>
      <c r="B669" s="130">
        <v>1.0</v>
      </c>
      <c r="C669" s="130">
        <v>24.0</v>
      </c>
      <c r="D669" s="130">
        <v>25.0</v>
      </c>
      <c r="E669" s="130">
        <v>5.0</v>
      </c>
      <c r="F669" s="130">
        <v>1.0</v>
      </c>
      <c r="G669" s="131" t="str">
        <f>ifna(VLookup(V669,Shiny!B:C, 2, 0),"")</f>
        <v/>
      </c>
      <c r="H669" s="141" t="s">
        <v>701</v>
      </c>
      <c r="I669" s="142">
        <v>570.0</v>
      </c>
      <c r="J669" s="135">
        <f>IFNA(VLOOKUP(V669,'Imported Index'!C:D,2,0),1)</f>
        <v>1</v>
      </c>
      <c r="K669" s="135"/>
      <c r="L669" s="132" t="s">
        <v>139</v>
      </c>
      <c r="M669" s="136" t="str">
        <f>ifna(IMAGE("https://pokejungle.net/sprites/typeico/"&amp;lower(VLookup(V669,Type!C:E, 2, 0)&amp;".png")),"")</f>
        <v/>
      </c>
      <c r="N669" s="136" t="str">
        <f>ifna(IMAGE("https://pokejungle.net/sprites/typeico/"&amp;lower(VLookup(V669,Type!C:E, 3, 0)&amp;".png")),"")</f>
        <v/>
      </c>
      <c r="O669" s="130">
        <v>-1.0</v>
      </c>
      <c r="P669" s="131"/>
      <c r="Q669" s="136" t="str">
        <f>ifna(VLookup(V669, Dex!F:K, 3, 0),"")</f>
        <v/>
      </c>
      <c r="R669" s="136" t="str">
        <f>ifna(VLookup(V669, Dex!F:K, 4, 0),"")</f>
        <v/>
      </c>
      <c r="S669" s="136">
        <f>ifna(VLookup(V669, Dex!F:K, 5, 0),"")</f>
        <v>219</v>
      </c>
      <c r="T669" s="136" t="str">
        <f>ifna(VLookup(V669, Dex!F:K, 6, 0),"")</f>
        <v>P228</v>
      </c>
      <c r="U669" s="137" t="str">
        <f>ifna(VLookup(V669, Dex!F:L, 7, 0),"")</f>
        <v/>
      </c>
      <c r="V669" s="131" t="str">
        <f t="shared" si="1"/>
        <v>zorua-1</v>
      </c>
    </row>
    <row r="670" ht="31.5" customHeight="1">
      <c r="A670" s="85">
        <v>669.0</v>
      </c>
      <c r="B670" s="85">
        <v>1.0</v>
      </c>
      <c r="C670" s="85">
        <v>24.0</v>
      </c>
      <c r="D670" s="85">
        <v>26.0</v>
      </c>
      <c r="E670" s="85">
        <v>5.0</v>
      </c>
      <c r="F670" s="85">
        <v>2.0</v>
      </c>
      <c r="G670" s="53" t="str">
        <f>ifna(VLookup(V670,Shiny!B:C, 2, 0),"")</f>
        <v/>
      </c>
      <c r="H670" s="138" t="s">
        <v>702</v>
      </c>
      <c r="I670" s="139">
        <v>571.0</v>
      </c>
      <c r="J670" s="140">
        <f>IFNA(VLOOKUP(V670,'Imported Index'!C:D,2,0),1)</f>
        <v>1</v>
      </c>
      <c r="K670" s="140"/>
      <c r="L670" s="83" t="s">
        <v>97</v>
      </c>
      <c r="M670" s="59" t="str">
        <f>ifna(IMAGE("https://pokejungle.net/sprites/typeico/"&amp;lower(VLookup(V670,Type!C:E, 2, 0)&amp;".png")),"")</f>
        <v/>
      </c>
      <c r="N670" s="59" t="str">
        <f>ifna(IMAGE("https://pokejungle.net/sprites/typeico/"&amp;lower(VLookup(V670,Type!C:E, 3, 0)&amp;".png")),"")</f>
        <v/>
      </c>
      <c r="O670" s="53"/>
      <c r="P670" s="53"/>
      <c r="Q670" s="59" t="str">
        <f>ifna(VLookup(V670, Dex!F:K, 3, 0),"")</f>
        <v>A088</v>
      </c>
      <c r="R670" s="59" t="str">
        <f>ifna(VLookup(V670, Dex!F:K, 4, 0),"")</f>
        <v/>
      </c>
      <c r="S670" s="59" t="str">
        <f>ifna(VLookup(V670, Dex!F:K, 5, 0),"")</f>
        <v/>
      </c>
      <c r="T670" s="59" t="str">
        <f>ifna(VLookup(V670, Dex!F:K, 6, 0),"")</f>
        <v>P229</v>
      </c>
      <c r="U670" s="63" t="str">
        <f>ifna(VLookup(V670, Dex!F:L, 7, 0),"")</f>
        <v/>
      </c>
      <c r="V670" s="53" t="str">
        <f t="shared" si="1"/>
        <v>zoroark</v>
      </c>
    </row>
    <row r="671" ht="31.5" customHeight="1">
      <c r="A671" s="130">
        <v>670.0</v>
      </c>
      <c r="B671" s="130">
        <v>1.0</v>
      </c>
      <c r="C671" s="130">
        <v>24.0</v>
      </c>
      <c r="D671" s="130">
        <v>27.0</v>
      </c>
      <c r="E671" s="130">
        <v>5.0</v>
      </c>
      <c r="F671" s="130">
        <v>3.0</v>
      </c>
      <c r="G671" s="131" t="str">
        <f>ifna(VLookup(V671,Shiny!B:C, 2, 0),"")</f>
        <v/>
      </c>
      <c r="H671" s="141" t="s">
        <v>702</v>
      </c>
      <c r="I671" s="142">
        <v>571.0</v>
      </c>
      <c r="J671" s="135">
        <f>IFNA(VLOOKUP(V671,'Imported Index'!C:D,2,0),1)</f>
        <v>1</v>
      </c>
      <c r="K671" s="135"/>
      <c r="L671" s="132" t="s">
        <v>139</v>
      </c>
      <c r="M671" s="136" t="str">
        <f>ifna(IMAGE("https://pokejungle.net/sprites/typeico/"&amp;lower(VLookup(V671,Type!C:E, 2, 0)&amp;".png")),"")</f>
        <v/>
      </c>
      <c r="N671" s="136" t="str">
        <f>ifna(IMAGE("https://pokejungle.net/sprites/typeico/"&amp;lower(VLookup(V671,Type!C:E, 3, 0)&amp;".png")),"")</f>
        <v/>
      </c>
      <c r="O671" s="130">
        <v>-1.0</v>
      </c>
      <c r="P671" s="131"/>
      <c r="Q671" s="136" t="str">
        <f>ifna(VLookup(V671, Dex!F:K, 3, 0),"")</f>
        <v/>
      </c>
      <c r="R671" s="136" t="str">
        <f>ifna(VLookup(V671, Dex!F:K, 4, 0),"")</f>
        <v/>
      </c>
      <c r="S671" s="136">
        <f>ifna(VLookup(V671, Dex!F:K, 5, 0),"")</f>
        <v>220</v>
      </c>
      <c r="T671" s="136" t="str">
        <f>ifna(VLookup(V671, Dex!F:K, 6, 0),"")</f>
        <v>P229</v>
      </c>
      <c r="U671" s="137" t="str">
        <f>ifna(VLookup(V671, Dex!F:L, 7, 0),"")</f>
        <v/>
      </c>
      <c r="V671" s="131" t="str">
        <f t="shared" si="1"/>
        <v>zoroark-1</v>
      </c>
    </row>
    <row r="672" ht="31.5" customHeight="1">
      <c r="A672" s="85">
        <v>671.0</v>
      </c>
      <c r="B672" s="85">
        <v>1.0</v>
      </c>
      <c r="C672" s="85">
        <v>24.0</v>
      </c>
      <c r="D672" s="85">
        <v>28.0</v>
      </c>
      <c r="E672" s="85">
        <v>5.0</v>
      </c>
      <c r="F672" s="85">
        <v>4.0</v>
      </c>
      <c r="G672" s="53" t="str">
        <f>ifna(VLookup(V672,Shiny!B:C, 2, 0),"")</f>
        <v/>
      </c>
      <c r="H672" s="138" t="s">
        <v>703</v>
      </c>
      <c r="I672" s="139">
        <v>572.0</v>
      </c>
      <c r="J672" s="140">
        <f>IFNA(VLOOKUP(V672,'Imported Index'!C:D,2,0),1)</f>
        <v>1</v>
      </c>
      <c r="K672" s="83"/>
      <c r="L672" s="83"/>
      <c r="M672" s="59" t="str">
        <f>ifna(IMAGE("https://pokejungle.net/sprites/typeico/"&amp;lower(VLookup(V672,Type!C:E, 2, 0)&amp;".png")),"")</f>
        <v/>
      </c>
      <c r="N672" s="59" t="str">
        <f>ifna(IMAGE("https://pokejungle.net/sprites/typeico/"&amp;lower(VLookup(V672,Type!C:E, 3, 0)&amp;".png")),"")</f>
        <v/>
      </c>
      <c r="O672" s="53"/>
      <c r="P672" s="53"/>
      <c r="Q672" s="59">
        <f>ifna(VLookup(V672, Dex!F:K, 3, 0),"")</f>
        <v>50</v>
      </c>
      <c r="R672" s="59" t="str">
        <f>ifna(VLookup(V672, Dex!F:K, 4, 0),"")</f>
        <v/>
      </c>
      <c r="S672" s="59" t="str">
        <f>ifna(VLookup(V672, Dex!F:K, 5, 0),"")</f>
        <v/>
      </c>
      <c r="T672" s="59" t="str">
        <f>ifna(VLookup(V672, Dex!F:K, 6, 0),"")</f>
        <v>B111</v>
      </c>
      <c r="U672" s="63" t="str">
        <f>ifna(VLookup(V672, Dex!F:L, 7, 0),"")</f>
        <v/>
      </c>
      <c r="V672" s="53" t="str">
        <f t="shared" si="1"/>
        <v>minccino</v>
      </c>
    </row>
    <row r="673" ht="31.5" customHeight="1">
      <c r="A673" s="130">
        <v>672.0</v>
      </c>
      <c r="B673" s="130">
        <v>1.0</v>
      </c>
      <c r="C673" s="130">
        <v>24.0</v>
      </c>
      <c r="D673" s="130">
        <v>29.0</v>
      </c>
      <c r="E673" s="130">
        <v>5.0</v>
      </c>
      <c r="F673" s="130">
        <v>5.0</v>
      </c>
      <c r="G673" s="131" t="str">
        <f>ifna(VLookup(V673,Shiny!B:C, 2, 0),"")</f>
        <v/>
      </c>
      <c r="H673" s="141" t="s">
        <v>704</v>
      </c>
      <c r="I673" s="142">
        <v>573.0</v>
      </c>
      <c r="J673" s="135">
        <f>IFNA(VLOOKUP(V673,'Imported Index'!C:D,2,0),1)</f>
        <v>1</v>
      </c>
      <c r="K673" s="132"/>
      <c r="L673" s="132"/>
      <c r="M673" s="136" t="str">
        <f>ifna(IMAGE("https://pokejungle.net/sprites/typeico/"&amp;lower(VLookup(V673,Type!C:E, 2, 0)&amp;".png")),"")</f>
        <v/>
      </c>
      <c r="N673" s="136" t="str">
        <f>ifna(IMAGE("https://pokejungle.net/sprites/typeico/"&amp;lower(VLookup(V673,Type!C:E, 3, 0)&amp;".png")),"")</f>
        <v/>
      </c>
      <c r="O673" s="131"/>
      <c r="P673" s="131"/>
      <c r="Q673" s="136">
        <f>ifna(VLookup(V673, Dex!F:K, 3, 0),"")</f>
        <v>51</v>
      </c>
      <c r="R673" s="136" t="str">
        <f>ifna(VLookup(V673, Dex!F:K, 4, 0),"")</f>
        <v/>
      </c>
      <c r="S673" s="136" t="str">
        <f>ifna(VLookup(V673, Dex!F:K, 5, 0),"")</f>
        <v/>
      </c>
      <c r="T673" s="136" t="str">
        <f>ifna(VLookup(V673, Dex!F:K, 6, 0),"")</f>
        <v>B112</v>
      </c>
      <c r="U673" s="137" t="str">
        <f>ifna(VLookup(V673, Dex!F:L, 7, 0),"")</f>
        <v/>
      </c>
      <c r="V673" s="131" t="str">
        <f t="shared" si="1"/>
        <v>cinccino</v>
      </c>
    </row>
    <row r="674" ht="31.5" customHeight="1">
      <c r="A674" s="85">
        <v>673.0</v>
      </c>
      <c r="B674" s="85">
        <v>1.0</v>
      </c>
      <c r="C674" s="85">
        <v>24.0</v>
      </c>
      <c r="D674" s="85">
        <v>30.0</v>
      </c>
      <c r="E674" s="85">
        <v>5.0</v>
      </c>
      <c r="F674" s="85">
        <v>6.0</v>
      </c>
      <c r="G674" s="53" t="str">
        <f>ifna(VLookup(V674,Shiny!B:C, 2, 0),"")</f>
        <v/>
      </c>
      <c r="H674" s="138" t="s">
        <v>705</v>
      </c>
      <c r="I674" s="139">
        <v>574.0</v>
      </c>
      <c r="J674" s="140">
        <f>IFNA(VLOOKUP(V674,'Imported Index'!C:D,2,0),1)</f>
        <v>1</v>
      </c>
      <c r="K674" s="140"/>
      <c r="L674" s="83"/>
      <c r="M674" s="59" t="str">
        <f>ifna(IMAGE("https://pokejungle.net/sprites/typeico/"&amp;lower(VLookup(V674,Type!C:E, 2, 0)&amp;".png")),"")</f>
        <v/>
      </c>
      <c r="N674" s="59" t="str">
        <f>ifna(IMAGE("https://pokejungle.net/sprites/typeico/"&amp;lower(VLookup(V674,Type!C:E, 3, 0)&amp;".png")),"")</f>
        <v/>
      </c>
      <c r="O674" s="53"/>
      <c r="P674" s="53"/>
      <c r="Q674" s="59">
        <f>ifna(VLookup(V674, Dex!F:K, 3, 0),"")</f>
        <v>267</v>
      </c>
      <c r="R674" s="59" t="str">
        <f>ifna(VLookup(V674, Dex!F:K, 4, 0),"")</f>
        <v/>
      </c>
      <c r="S674" s="59" t="str">
        <f>ifna(VLookup(V674, Dex!F:K, 5, 0),"")</f>
        <v/>
      </c>
      <c r="T674" s="59" t="str">
        <f>ifna(VLookup(V674, Dex!F:K, 6, 0),"")</f>
        <v>P234</v>
      </c>
      <c r="U674" s="63" t="str">
        <f>ifna(VLookup(V674, Dex!F:L, 7, 0),"")</f>
        <v/>
      </c>
      <c r="V674" s="53" t="str">
        <f t="shared" si="1"/>
        <v>gothita</v>
      </c>
    </row>
    <row r="675" ht="31.5" customHeight="1">
      <c r="A675" s="130">
        <v>674.0</v>
      </c>
      <c r="B675" s="130">
        <v>1.0</v>
      </c>
      <c r="C675" s="130">
        <v>25.0</v>
      </c>
      <c r="D675" s="130">
        <v>1.0</v>
      </c>
      <c r="E675" s="130">
        <v>1.0</v>
      </c>
      <c r="F675" s="130">
        <v>1.0</v>
      </c>
      <c r="G675" s="131" t="str">
        <f>ifna(VLookup(V675,Shiny!B:C, 2, 0),"")</f>
        <v/>
      </c>
      <c r="H675" s="141" t="s">
        <v>706</v>
      </c>
      <c r="I675" s="142">
        <v>575.0</v>
      </c>
      <c r="J675" s="135">
        <f>IFNA(VLOOKUP(V675,'Imported Index'!C:D,2,0),1)</f>
        <v>1</v>
      </c>
      <c r="K675" s="135"/>
      <c r="L675" s="132"/>
      <c r="M675" s="136" t="str">
        <f>ifna(IMAGE("https://pokejungle.net/sprites/typeico/"&amp;lower(VLookup(V675,Type!C:E, 2, 0)&amp;".png")),"")</f>
        <v/>
      </c>
      <c r="N675" s="136" t="str">
        <f>ifna(IMAGE("https://pokejungle.net/sprites/typeico/"&amp;lower(VLookup(V675,Type!C:E, 3, 0)&amp;".png")),"")</f>
        <v/>
      </c>
      <c r="O675" s="131"/>
      <c r="P675" s="131"/>
      <c r="Q675" s="136">
        <f>ifna(VLookup(V675, Dex!F:K, 3, 0),"")</f>
        <v>268</v>
      </c>
      <c r="R675" s="136" t="str">
        <f>ifna(VLookup(V675, Dex!F:K, 4, 0),"")</f>
        <v/>
      </c>
      <c r="S675" s="136" t="str">
        <f>ifna(VLookup(V675, Dex!F:K, 5, 0),"")</f>
        <v/>
      </c>
      <c r="T675" s="136" t="str">
        <f>ifna(VLookup(V675, Dex!F:K, 6, 0),"")</f>
        <v>P235</v>
      </c>
      <c r="U675" s="137" t="str">
        <f>ifna(VLookup(V675, Dex!F:L, 7, 0),"")</f>
        <v/>
      </c>
      <c r="V675" s="131" t="str">
        <f t="shared" si="1"/>
        <v>gothorita</v>
      </c>
    </row>
    <row r="676" ht="31.5" customHeight="1">
      <c r="A676" s="85">
        <v>675.0</v>
      </c>
      <c r="B676" s="85">
        <v>1.0</v>
      </c>
      <c r="C676" s="85">
        <v>25.0</v>
      </c>
      <c r="D676" s="85">
        <v>2.0</v>
      </c>
      <c r="E676" s="85">
        <v>1.0</v>
      </c>
      <c r="F676" s="85">
        <v>2.0</v>
      </c>
      <c r="G676" s="53" t="str">
        <f>ifna(VLookup(V676,Shiny!B:C, 2, 0),"")</f>
        <v/>
      </c>
      <c r="H676" s="138" t="s">
        <v>707</v>
      </c>
      <c r="I676" s="139">
        <v>576.0</v>
      </c>
      <c r="J676" s="140">
        <f>IFNA(VLOOKUP(V676,'Imported Index'!C:D,2,0),1)</f>
        <v>1</v>
      </c>
      <c r="K676" s="140"/>
      <c r="L676" s="83"/>
      <c r="M676" s="59" t="str">
        <f>ifna(IMAGE("https://pokejungle.net/sprites/typeico/"&amp;lower(VLookup(V676,Type!C:E, 2, 0)&amp;".png")),"")</f>
        <v/>
      </c>
      <c r="N676" s="59" t="str">
        <f>ifna(IMAGE("https://pokejungle.net/sprites/typeico/"&amp;lower(VLookup(V676,Type!C:E, 3, 0)&amp;".png")),"")</f>
        <v/>
      </c>
      <c r="O676" s="53"/>
      <c r="P676" s="53"/>
      <c r="Q676" s="59">
        <f>ifna(VLookup(V676, Dex!F:K, 3, 0),"")</f>
        <v>269</v>
      </c>
      <c r="R676" s="59" t="str">
        <f>ifna(VLookup(V676, Dex!F:K, 4, 0),"")</f>
        <v/>
      </c>
      <c r="S676" s="59" t="str">
        <f>ifna(VLookup(V676, Dex!F:K, 5, 0),"")</f>
        <v/>
      </c>
      <c r="T676" s="59" t="str">
        <f>ifna(VLookup(V676, Dex!F:K, 6, 0),"")</f>
        <v>P236</v>
      </c>
      <c r="U676" s="63" t="str">
        <f>ifna(VLookup(V676, Dex!F:L, 7, 0),"")</f>
        <v/>
      </c>
      <c r="V676" s="53" t="str">
        <f t="shared" si="1"/>
        <v>gothitelle</v>
      </c>
    </row>
    <row r="677" ht="31.5" customHeight="1">
      <c r="A677" s="130">
        <v>676.0</v>
      </c>
      <c r="B677" s="130">
        <v>1.0</v>
      </c>
      <c r="C677" s="130">
        <v>25.0</v>
      </c>
      <c r="D677" s="130">
        <v>3.0</v>
      </c>
      <c r="E677" s="130">
        <v>1.0</v>
      </c>
      <c r="F677" s="130">
        <v>3.0</v>
      </c>
      <c r="G677" s="131" t="str">
        <f>ifna(VLookup(V677,Shiny!B:C, 2, 0),"")</f>
        <v/>
      </c>
      <c r="H677" s="141" t="s">
        <v>708</v>
      </c>
      <c r="I677" s="142">
        <v>577.0</v>
      </c>
      <c r="J677" s="135">
        <f>IFNA(VLOOKUP(V677,'Imported Index'!C:D,2,0),1)</f>
        <v>1</v>
      </c>
      <c r="K677" s="132"/>
      <c r="L677" s="132"/>
      <c r="M677" s="136" t="str">
        <f>ifna(IMAGE("https://pokejungle.net/sprites/typeico/"&amp;lower(VLookup(V677,Type!C:E, 2, 0)&amp;".png")),"")</f>
        <v/>
      </c>
      <c r="N677" s="136" t="str">
        <f>ifna(IMAGE("https://pokejungle.net/sprites/typeico/"&amp;lower(VLookup(V677,Type!C:E, 3, 0)&amp;".png")),"")</f>
        <v/>
      </c>
      <c r="O677" s="131"/>
      <c r="P677" s="131"/>
      <c r="Q677" s="136">
        <f>ifna(VLookup(V677, Dex!F:K, 3, 0),"")</f>
        <v>270</v>
      </c>
      <c r="R677" s="136" t="str">
        <f>ifna(VLookup(V677, Dex!F:K, 4, 0),"")</f>
        <v/>
      </c>
      <c r="S677" s="136" t="str">
        <f>ifna(VLookup(V677, Dex!F:K, 5, 0),"")</f>
        <v/>
      </c>
      <c r="T677" s="136" t="str">
        <f>ifna(VLookup(V677, Dex!F:K, 6, 0),"")</f>
        <v>B148</v>
      </c>
      <c r="U677" s="137" t="str">
        <f>ifna(VLookup(V677, Dex!F:L, 7, 0),"")</f>
        <v/>
      </c>
      <c r="V677" s="131" t="str">
        <f t="shared" si="1"/>
        <v>solosis</v>
      </c>
    </row>
    <row r="678" ht="31.5" customHeight="1">
      <c r="A678" s="85">
        <v>677.0</v>
      </c>
      <c r="B678" s="85">
        <v>1.0</v>
      </c>
      <c r="C678" s="85">
        <v>25.0</v>
      </c>
      <c r="D678" s="85">
        <v>4.0</v>
      </c>
      <c r="E678" s="85">
        <v>1.0</v>
      </c>
      <c r="F678" s="85">
        <v>4.0</v>
      </c>
      <c r="G678" s="53" t="str">
        <f>ifna(VLookup(V678,Shiny!B:C, 2, 0),"")</f>
        <v/>
      </c>
      <c r="H678" s="138" t="s">
        <v>709</v>
      </c>
      <c r="I678" s="139">
        <v>578.0</v>
      </c>
      <c r="J678" s="140">
        <f>IFNA(VLOOKUP(V678,'Imported Index'!C:D,2,0),1)</f>
        <v>1</v>
      </c>
      <c r="K678" s="83"/>
      <c r="L678" s="83"/>
      <c r="M678" s="59" t="str">
        <f>ifna(IMAGE("https://pokejungle.net/sprites/typeico/"&amp;lower(VLookup(V678,Type!C:E, 2, 0)&amp;".png")),"")</f>
        <v/>
      </c>
      <c r="N678" s="59" t="str">
        <f>ifna(IMAGE("https://pokejungle.net/sprites/typeico/"&amp;lower(VLookup(V678,Type!C:E, 3, 0)&amp;".png")),"")</f>
        <v/>
      </c>
      <c r="O678" s="53"/>
      <c r="P678" s="53"/>
      <c r="Q678" s="59">
        <f>ifna(VLookup(V678, Dex!F:K, 3, 0),"")</f>
        <v>271</v>
      </c>
      <c r="R678" s="59" t="str">
        <f>ifna(VLookup(V678, Dex!F:K, 4, 0),"")</f>
        <v/>
      </c>
      <c r="S678" s="59" t="str">
        <f>ifna(VLookup(V678, Dex!F:K, 5, 0),"")</f>
        <v/>
      </c>
      <c r="T678" s="59" t="str">
        <f>ifna(VLookup(V678, Dex!F:K, 6, 0),"")</f>
        <v>B149</v>
      </c>
      <c r="U678" s="63" t="str">
        <f>ifna(VLookup(V678, Dex!F:L, 7, 0),"")</f>
        <v/>
      </c>
      <c r="V678" s="53" t="str">
        <f t="shared" si="1"/>
        <v>duosion</v>
      </c>
    </row>
    <row r="679" ht="31.5" customHeight="1">
      <c r="A679" s="130">
        <v>678.0</v>
      </c>
      <c r="B679" s="130">
        <v>1.0</v>
      </c>
      <c r="C679" s="130">
        <v>25.0</v>
      </c>
      <c r="D679" s="130">
        <v>5.0</v>
      </c>
      <c r="E679" s="130">
        <v>1.0</v>
      </c>
      <c r="F679" s="130">
        <v>5.0</v>
      </c>
      <c r="G679" s="131" t="str">
        <f>ifna(VLookup(V679,Shiny!B:C, 2, 0),"")</f>
        <v/>
      </c>
      <c r="H679" s="141" t="s">
        <v>710</v>
      </c>
      <c r="I679" s="142">
        <v>579.0</v>
      </c>
      <c r="J679" s="135">
        <f>IFNA(VLOOKUP(V679,'Imported Index'!C:D,2,0),1)</f>
        <v>1</v>
      </c>
      <c r="K679" s="132"/>
      <c r="L679" s="132"/>
      <c r="M679" s="136" t="str">
        <f>ifna(IMAGE("https://pokejungle.net/sprites/typeico/"&amp;lower(VLookup(V679,Type!C:E, 2, 0)&amp;".png")),"")</f>
        <v/>
      </c>
      <c r="N679" s="136" t="str">
        <f>ifna(IMAGE("https://pokejungle.net/sprites/typeico/"&amp;lower(VLookup(V679,Type!C:E, 3, 0)&amp;".png")),"")</f>
        <v/>
      </c>
      <c r="O679" s="131"/>
      <c r="P679" s="131"/>
      <c r="Q679" s="136">
        <f>ifna(VLookup(V679, Dex!F:K, 3, 0),"")</f>
        <v>272</v>
      </c>
      <c r="R679" s="136" t="str">
        <f>ifna(VLookup(V679, Dex!F:K, 4, 0),"")</f>
        <v/>
      </c>
      <c r="S679" s="136" t="str">
        <f>ifna(VLookup(V679, Dex!F:K, 5, 0),"")</f>
        <v/>
      </c>
      <c r="T679" s="136" t="str">
        <f>ifna(VLookup(V679, Dex!F:K, 6, 0),"")</f>
        <v>B150</v>
      </c>
      <c r="U679" s="137" t="str">
        <f>ifna(VLookup(V679, Dex!F:L, 7, 0),"")</f>
        <v/>
      </c>
      <c r="V679" s="131" t="str">
        <f t="shared" si="1"/>
        <v>reuniclus</v>
      </c>
    </row>
    <row r="680" ht="31.5" customHeight="1">
      <c r="A680" s="85">
        <v>679.0</v>
      </c>
      <c r="B680" s="85">
        <v>1.0</v>
      </c>
      <c r="C680" s="85">
        <v>25.0</v>
      </c>
      <c r="D680" s="85">
        <v>6.0</v>
      </c>
      <c r="E680" s="85">
        <v>1.0</v>
      </c>
      <c r="F680" s="85">
        <v>6.0</v>
      </c>
      <c r="G680" s="53" t="str">
        <f>ifna(VLookup(V680,Shiny!B:C, 2, 0),"")</f>
        <v/>
      </c>
      <c r="H680" s="138" t="s">
        <v>711</v>
      </c>
      <c r="I680" s="139">
        <v>580.0</v>
      </c>
      <c r="J680" s="140">
        <f>IFNA(VLOOKUP(V680,'Imported Index'!C:D,2,0),1)</f>
        <v>1</v>
      </c>
      <c r="K680" s="83"/>
      <c r="L680" s="83"/>
      <c r="M680" s="59" t="str">
        <f>ifna(IMAGE("https://pokejungle.net/sprites/typeico/"&amp;lower(VLookup(V680,Type!C:E, 2, 0)&amp;".png")),"")</f>
        <v/>
      </c>
      <c r="N680" s="59" t="str">
        <f>ifna(IMAGE("https://pokejungle.net/sprites/typeico/"&amp;lower(VLookup(V680,Type!C:E, 3, 0)&amp;".png")),"")</f>
        <v/>
      </c>
      <c r="O680" s="53"/>
      <c r="P680" s="53"/>
      <c r="Q680" s="59" t="str">
        <f>ifna(VLookup(V680, Dex!F:K, 3, 0),"")</f>
        <v/>
      </c>
      <c r="R680" s="59" t="str">
        <f>ifna(VLookup(V680, Dex!F:K, 4, 0),"")</f>
        <v/>
      </c>
      <c r="S680" s="59" t="str">
        <f>ifna(VLookup(V680, Dex!F:K, 5, 0),"")</f>
        <v/>
      </c>
      <c r="T680" s="59" t="str">
        <f>ifna(VLookup(V680, Dex!F:K, 6, 0),"")</f>
        <v>K181</v>
      </c>
      <c r="U680" s="63" t="str">
        <f>ifna(VLookup(V680, Dex!F:L, 7, 0),"")</f>
        <v/>
      </c>
      <c r="V680" s="53" t="str">
        <f t="shared" si="1"/>
        <v>ducklett</v>
      </c>
    </row>
    <row r="681" ht="31.5" customHeight="1">
      <c r="A681" s="130">
        <v>680.0</v>
      </c>
      <c r="B681" s="130">
        <v>1.0</v>
      </c>
      <c r="C681" s="130">
        <v>25.0</v>
      </c>
      <c r="D681" s="130">
        <v>7.0</v>
      </c>
      <c r="E681" s="130">
        <v>2.0</v>
      </c>
      <c r="F681" s="130">
        <v>1.0</v>
      </c>
      <c r="G681" s="131" t="str">
        <f>ifna(VLookup(V681,Shiny!B:C, 2, 0),"")</f>
        <v/>
      </c>
      <c r="H681" s="141" t="s">
        <v>712</v>
      </c>
      <c r="I681" s="142">
        <v>581.0</v>
      </c>
      <c r="J681" s="135">
        <f>IFNA(VLOOKUP(V681,'Imported Index'!C:D,2,0),1)</f>
        <v>1</v>
      </c>
      <c r="K681" s="132"/>
      <c r="L681" s="132"/>
      <c r="M681" s="136" t="str">
        <f>ifna(IMAGE("https://pokejungle.net/sprites/typeico/"&amp;lower(VLookup(V681,Type!C:E, 2, 0)&amp;".png")),"")</f>
        <v/>
      </c>
      <c r="N681" s="136" t="str">
        <f>ifna(IMAGE("https://pokejungle.net/sprites/typeico/"&amp;lower(VLookup(V681,Type!C:E, 3, 0)&amp;".png")),"")</f>
        <v/>
      </c>
      <c r="O681" s="131"/>
      <c r="P681" s="131"/>
      <c r="Q681" s="136" t="str">
        <f>ifna(VLookup(V681, Dex!F:K, 3, 0),"")</f>
        <v/>
      </c>
      <c r="R681" s="136" t="str">
        <f>ifna(VLookup(V681, Dex!F:K, 4, 0),"")</f>
        <v/>
      </c>
      <c r="S681" s="136" t="str">
        <f>ifna(VLookup(V681, Dex!F:K, 5, 0),"")</f>
        <v/>
      </c>
      <c r="T681" s="136" t="str">
        <f>ifna(VLookup(V681, Dex!F:K, 6, 0),"")</f>
        <v>K182</v>
      </c>
      <c r="U681" s="137" t="str">
        <f>ifna(VLookup(V681, Dex!F:L, 7, 0),"")</f>
        <v/>
      </c>
      <c r="V681" s="131" t="str">
        <f t="shared" si="1"/>
        <v>swanna</v>
      </c>
    </row>
    <row r="682" ht="31.5" customHeight="1">
      <c r="A682" s="85">
        <v>681.0</v>
      </c>
      <c r="B682" s="85">
        <v>1.0</v>
      </c>
      <c r="C682" s="85">
        <v>25.0</v>
      </c>
      <c r="D682" s="85">
        <v>8.0</v>
      </c>
      <c r="E682" s="85">
        <v>2.0</v>
      </c>
      <c r="F682" s="85">
        <v>2.0</v>
      </c>
      <c r="G682" s="53" t="str">
        <f>ifna(VLookup(V682,Shiny!B:C, 2, 0),"")</f>
        <v/>
      </c>
      <c r="H682" s="138" t="s">
        <v>713</v>
      </c>
      <c r="I682" s="139">
        <v>582.0</v>
      </c>
      <c r="J682" s="140">
        <f>IFNA(VLOOKUP(V682,'Imported Index'!C:D,2,0),1)</f>
        <v>1</v>
      </c>
      <c r="K682" s="83"/>
      <c r="L682" s="83"/>
      <c r="M682" s="59" t="str">
        <f>ifna(IMAGE("https://pokejungle.net/sprites/typeico/"&amp;lower(VLookup(V682,Type!C:E, 2, 0)&amp;".png")),"")</f>
        <v/>
      </c>
      <c r="N682" s="59" t="str">
        <f>ifna(IMAGE("https://pokejungle.net/sprites/typeico/"&amp;lower(VLookup(V682,Type!C:E, 3, 0)&amp;".png")),"")</f>
        <v/>
      </c>
      <c r="O682" s="53"/>
      <c r="P682" s="53"/>
      <c r="Q682" s="59">
        <f>ifna(VLookup(V682, Dex!F:K, 3, 0),"")</f>
        <v>72</v>
      </c>
      <c r="R682" s="59" t="str">
        <f>ifna(VLookup(V682, Dex!F:K, 4, 0),"")</f>
        <v/>
      </c>
      <c r="S682" s="59" t="str">
        <f>ifna(VLookup(V682, Dex!F:K, 5, 0),"")</f>
        <v/>
      </c>
      <c r="T682" s="59" t="str">
        <f>ifna(VLookup(V682, Dex!F:K, 6, 0),"")</f>
        <v/>
      </c>
      <c r="U682" s="63">
        <f>ifna(VLookup(V682, Dex!F:L, 7, 0),"")</f>
        <v>113</v>
      </c>
      <c r="V682" s="53" t="str">
        <f t="shared" si="1"/>
        <v>vanillite</v>
      </c>
    </row>
    <row r="683" ht="31.5" customHeight="1">
      <c r="A683" s="130">
        <v>682.0</v>
      </c>
      <c r="B683" s="130">
        <v>1.0</v>
      </c>
      <c r="C683" s="130">
        <v>25.0</v>
      </c>
      <c r="D683" s="130">
        <v>9.0</v>
      </c>
      <c r="E683" s="130">
        <v>2.0</v>
      </c>
      <c r="F683" s="130">
        <v>3.0</v>
      </c>
      <c r="G683" s="131" t="str">
        <f>ifna(VLookup(V683,Shiny!B:C, 2, 0),"")</f>
        <v/>
      </c>
      <c r="H683" s="141" t="s">
        <v>714</v>
      </c>
      <c r="I683" s="142">
        <v>583.0</v>
      </c>
      <c r="J683" s="135">
        <f>IFNA(VLOOKUP(V683,'Imported Index'!C:D,2,0),1)</f>
        <v>1</v>
      </c>
      <c r="K683" s="132"/>
      <c r="L683" s="132"/>
      <c r="M683" s="136" t="str">
        <f>ifna(IMAGE("https://pokejungle.net/sprites/typeico/"&amp;lower(VLookup(V683,Type!C:E, 2, 0)&amp;".png")),"")</f>
        <v/>
      </c>
      <c r="N683" s="136" t="str">
        <f>ifna(IMAGE("https://pokejungle.net/sprites/typeico/"&amp;lower(VLookup(V683,Type!C:E, 3, 0)&amp;".png")),"")</f>
        <v/>
      </c>
      <c r="O683" s="131"/>
      <c r="P683" s="131"/>
      <c r="Q683" s="136">
        <f>ifna(VLookup(V683, Dex!F:K, 3, 0),"")</f>
        <v>73</v>
      </c>
      <c r="R683" s="136" t="str">
        <f>ifna(VLookup(V683, Dex!F:K, 4, 0),"")</f>
        <v/>
      </c>
      <c r="S683" s="136" t="str">
        <f>ifna(VLookup(V683, Dex!F:K, 5, 0),"")</f>
        <v/>
      </c>
      <c r="T683" s="136" t="str">
        <f>ifna(VLookup(V683, Dex!F:K, 6, 0),"")</f>
        <v/>
      </c>
      <c r="U683" s="137">
        <f>ifna(VLookup(V683, Dex!F:L, 7, 0),"")</f>
        <v>114</v>
      </c>
      <c r="V683" s="131" t="str">
        <f t="shared" si="1"/>
        <v>vanillish</v>
      </c>
    </row>
    <row r="684" ht="31.5" customHeight="1">
      <c r="A684" s="85">
        <v>683.0</v>
      </c>
      <c r="B684" s="85">
        <v>1.0</v>
      </c>
      <c r="C684" s="85">
        <v>25.0</v>
      </c>
      <c r="D684" s="85">
        <v>10.0</v>
      </c>
      <c r="E684" s="85">
        <v>2.0</v>
      </c>
      <c r="F684" s="85">
        <v>4.0</v>
      </c>
      <c r="G684" s="53" t="str">
        <f>ifna(VLookup(V684,Shiny!B:C, 2, 0),"")</f>
        <v/>
      </c>
      <c r="H684" s="138" t="s">
        <v>715</v>
      </c>
      <c r="I684" s="139">
        <v>584.0</v>
      </c>
      <c r="J684" s="140">
        <f>IFNA(VLOOKUP(V684,'Imported Index'!C:D,2,0),1)</f>
        <v>1</v>
      </c>
      <c r="K684" s="83"/>
      <c r="L684" s="83"/>
      <c r="M684" s="59" t="str">
        <f>ifna(IMAGE("https://pokejungle.net/sprites/typeico/"&amp;lower(VLookup(V684,Type!C:E, 2, 0)&amp;".png")),"")</f>
        <v/>
      </c>
      <c r="N684" s="59" t="str">
        <f>ifna(IMAGE("https://pokejungle.net/sprites/typeico/"&amp;lower(VLookup(V684,Type!C:E, 3, 0)&amp;".png")),"")</f>
        <v/>
      </c>
      <c r="O684" s="53"/>
      <c r="P684" s="53"/>
      <c r="Q684" s="59">
        <f>ifna(VLookup(V684, Dex!F:K, 3, 0),"")</f>
        <v>74</v>
      </c>
      <c r="R684" s="59" t="str">
        <f>ifna(VLookup(V684, Dex!F:K, 4, 0),"")</f>
        <v/>
      </c>
      <c r="S684" s="59" t="str">
        <f>ifna(VLookup(V684, Dex!F:K, 5, 0),"")</f>
        <v/>
      </c>
      <c r="T684" s="59" t="str">
        <f>ifna(VLookup(V684, Dex!F:K, 6, 0),"")</f>
        <v/>
      </c>
      <c r="U684" s="63">
        <f>ifna(VLookup(V684, Dex!F:L, 7, 0),"")</f>
        <v>115</v>
      </c>
      <c r="V684" s="53" t="str">
        <f t="shared" si="1"/>
        <v>vanilluxe</v>
      </c>
    </row>
    <row r="685" ht="31.5" customHeight="1">
      <c r="A685" s="130">
        <v>684.0</v>
      </c>
      <c r="B685" s="130">
        <v>1.0</v>
      </c>
      <c r="C685" s="130">
        <v>25.0</v>
      </c>
      <c r="D685" s="130">
        <v>11.0</v>
      </c>
      <c r="E685" s="130">
        <v>2.0</v>
      </c>
      <c r="F685" s="130">
        <v>5.0</v>
      </c>
      <c r="G685" s="131" t="str">
        <f>ifna(VLookup(V685,Shiny!B:C, 2, 0),"")</f>
        <v/>
      </c>
      <c r="H685" s="141" t="s">
        <v>716</v>
      </c>
      <c r="I685" s="142">
        <v>585.0</v>
      </c>
      <c r="J685" s="135">
        <f>IFNA(VLOOKUP(V685,'Imported Index'!C:D,2,0),1)</f>
        <v>1</v>
      </c>
      <c r="K685" s="135"/>
      <c r="L685" s="132" t="s">
        <v>717</v>
      </c>
      <c r="M685" s="136" t="str">
        <f>ifna(IMAGE("https://pokejungle.net/sprites/typeico/"&amp;lower(VLookup(V685,Type!C:E, 2, 0)&amp;".png")),"")</f>
        <v/>
      </c>
      <c r="N685" s="136" t="str">
        <f>ifna(IMAGE("https://pokejungle.net/sprites/typeico/"&amp;lower(VLookup(V685,Type!C:E, 3, 0)&amp;".png")),"")</f>
        <v/>
      </c>
      <c r="O685" s="131"/>
      <c r="P685" s="131"/>
      <c r="Q685" s="136" t="str">
        <f>ifna(VLookup(V685, Dex!F:K, 3, 0),"")</f>
        <v/>
      </c>
      <c r="R685" s="136" t="str">
        <f>ifna(VLookup(V685, Dex!F:K, 4, 0),"")</f>
        <v/>
      </c>
      <c r="S685" s="136" t="str">
        <f>ifna(VLookup(V685, Dex!F:K, 5, 0),"")</f>
        <v/>
      </c>
      <c r="T685" s="136" t="str">
        <f>ifna(VLookup(V685, Dex!F:K, 6, 0),"")</f>
        <v>P190</v>
      </c>
      <c r="U685" s="137" t="str">
        <f>ifna(VLookup(V685, Dex!F:L, 7, 0),"")</f>
        <v/>
      </c>
      <c r="V685" s="131" t="str">
        <f t="shared" si="1"/>
        <v>deerling</v>
      </c>
    </row>
    <row r="686" ht="31.5" customHeight="1">
      <c r="A686" s="85">
        <v>685.0</v>
      </c>
      <c r="B686" s="85">
        <v>1.0</v>
      </c>
      <c r="C686" s="85">
        <v>25.0</v>
      </c>
      <c r="D686" s="85">
        <v>12.0</v>
      </c>
      <c r="E686" s="85">
        <v>2.0</v>
      </c>
      <c r="F686" s="85">
        <v>6.0</v>
      </c>
      <c r="G686" s="53" t="str">
        <f>ifna(VLookup(V686,Shiny!B:C, 2, 0),"")</f>
        <v/>
      </c>
      <c r="H686" s="138" t="s">
        <v>716</v>
      </c>
      <c r="I686" s="139">
        <v>585.0</v>
      </c>
      <c r="J686" s="140">
        <f>IFNA(VLOOKUP(V686,'Imported Index'!C:D,2,0),1)</f>
        <v>1</v>
      </c>
      <c r="K686" s="140"/>
      <c r="L686" s="83" t="s">
        <v>718</v>
      </c>
      <c r="M686" s="59" t="str">
        <f>ifna(IMAGE("https://pokejungle.net/sprites/typeico/"&amp;lower(VLookup(V686,Type!C:E, 2, 0)&amp;".png")),"")</f>
        <v/>
      </c>
      <c r="N686" s="59" t="str">
        <f>ifna(IMAGE("https://pokejungle.net/sprites/typeico/"&amp;lower(VLookup(V686,Type!C:E, 3, 0)&amp;".png")),"")</f>
        <v/>
      </c>
      <c r="O686" s="85">
        <v>-1.0</v>
      </c>
      <c r="P686" s="53"/>
      <c r="Q686" s="59" t="str">
        <f>ifna(VLookup(V686, Dex!F:K, 3, 0),"")</f>
        <v/>
      </c>
      <c r="R686" s="59" t="str">
        <f>ifna(VLookup(V686, Dex!F:K, 4, 0),"")</f>
        <v/>
      </c>
      <c r="S686" s="59" t="str">
        <f>ifna(VLookup(V686, Dex!F:K, 5, 0),"")</f>
        <v/>
      </c>
      <c r="T686" s="59" t="str">
        <f>ifna(VLookup(V686, Dex!F:K, 6, 0),"")</f>
        <v>P190</v>
      </c>
      <c r="U686" s="63" t="str">
        <f>ifna(VLookup(V686, Dex!F:L, 7, 0),"")</f>
        <v/>
      </c>
      <c r="V686" s="53" t="str">
        <f t="shared" si="1"/>
        <v>deerling-1</v>
      </c>
    </row>
    <row r="687" ht="31.5" customHeight="1">
      <c r="A687" s="130">
        <v>686.0</v>
      </c>
      <c r="B687" s="130">
        <v>1.0</v>
      </c>
      <c r="C687" s="130">
        <v>25.0</v>
      </c>
      <c r="D687" s="130">
        <v>13.0</v>
      </c>
      <c r="E687" s="130">
        <v>3.0</v>
      </c>
      <c r="F687" s="130">
        <v>1.0</v>
      </c>
      <c r="G687" s="131" t="str">
        <f>ifna(VLookup(V687,Shiny!B:C, 2, 0),"")</f>
        <v/>
      </c>
      <c r="H687" s="141" t="s">
        <v>716</v>
      </c>
      <c r="I687" s="142">
        <v>585.0</v>
      </c>
      <c r="J687" s="135">
        <f>IFNA(VLOOKUP(V687,'Imported Index'!C:D,2,0),1)</f>
        <v>1</v>
      </c>
      <c r="K687" s="135"/>
      <c r="L687" s="132" t="s">
        <v>719</v>
      </c>
      <c r="M687" s="136" t="str">
        <f>ifna(IMAGE("https://pokejungle.net/sprites/typeico/"&amp;lower(VLookup(V687,Type!C:E, 2, 0)&amp;".png")),"")</f>
        <v/>
      </c>
      <c r="N687" s="136" t="str">
        <f>ifna(IMAGE("https://pokejungle.net/sprites/typeico/"&amp;lower(VLookup(V687,Type!C:E, 3, 0)&amp;".png")),"")</f>
        <v/>
      </c>
      <c r="O687" s="130">
        <v>-2.0</v>
      </c>
      <c r="P687" s="131"/>
      <c r="Q687" s="136" t="str">
        <f>ifna(VLookup(V687, Dex!F:K, 3, 0),"")</f>
        <v/>
      </c>
      <c r="R687" s="136" t="str">
        <f>ifna(VLookup(V687, Dex!F:K, 4, 0),"")</f>
        <v/>
      </c>
      <c r="S687" s="136" t="str">
        <f>ifna(VLookup(V687, Dex!F:K, 5, 0),"")</f>
        <v/>
      </c>
      <c r="T687" s="136" t="str">
        <f>ifna(VLookup(V687, Dex!F:K, 6, 0),"")</f>
        <v>P190</v>
      </c>
      <c r="U687" s="137" t="str">
        <f>ifna(VLookup(V687, Dex!F:L, 7, 0),"")</f>
        <v/>
      </c>
      <c r="V687" s="131" t="str">
        <f t="shared" si="1"/>
        <v>deerling-2</v>
      </c>
    </row>
    <row r="688" ht="31.5" customHeight="1">
      <c r="A688" s="85">
        <v>687.0</v>
      </c>
      <c r="B688" s="85">
        <v>1.0</v>
      </c>
      <c r="C688" s="85">
        <v>25.0</v>
      </c>
      <c r="D688" s="85">
        <v>14.0</v>
      </c>
      <c r="E688" s="85">
        <v>3.0</v>
      </c>
      <c r="F688" s="85">
        <v>2.0</v>
      </c>
      <c r="G688" s="53" t="str">
        <f>ifna(VLookup(V688,Shiny!B:C, 2, 0),"")</f>
        <v/>
      </c>
      <c r="H688" s="138" t="s">
        <v>716</v>
      </c>
      <c r="I688" s="139">
        <v>585.0</v>
      </c>
      <c r="J688" s="140">
        <f>IFNA(VLOOKUP(V688,'Imported Index'!C:D,2,0),1)</f>
        <v>1</v>
      </c>
      <c r="K688" s="140"/>
      <c r="L688" s="83" t="s">
        <v>720</v>
      </c>
      <c r="M688" s="59" t="str">
        <f>ifna(IMAGE("https://pokejungle.net/sprites/typeico/"&amp;lower(VLookup(V688,Type!C:E, 2, 0)&amp;".png")),"")</f>
        <v/>
      </c>
      <c r="N688" s="59" t="str">
        <f>ifna(IMAGE("https://pokejungle.net/sprites/typeico/"&amp;lower(VLookup(V688,Type!C:E, 3, 0)&amp;".png")),"")</f>
        <v/>
      </c>
      <c r="O688" s="85">
        <v>-3.0</v>
      </c>
      <c r="P688" s="53"/>
      <c r="Q688" s="59" t="str">
        <f>ifna(VLookup(V688, Dex!F:K, 3, 0),"")</f>
        <v/>
      </c>
      <c r="R688" s="59" t="str">
        <f>ifna(VLookup(V688, Dex!F:K, 4, 0),"")</f>
        <v/>
      </c>
      <c r="S688" s="59" t="str">
        <f>ifna(VLookup(V688, Dex!F:K, 5, 0),"")</f>
        <v/>
      </c>
      <c r="T688" s="59" t="str">
        <f>ifna(VLookup(V688, Dex!F:K, 6, 0),"")</f>
        <v>P190</v>
      </c>
      <c r="U688" s="63" t="str">
        <f>ifna(VLookup(V688, Dex!F:L, 7, 0),"")</f>
        <v/>
      </c>
      <c r="V688" s="53" t="str">
        <f t="shared" si="1"/>
        <v>deerling-3</v>
      </c>
    </row>
    <row r="689" ht="31.5" customHeight="1">
      <c r="A689" s="130">
        <v>688.0</v>
      </c>
      <c r="B689" s="130">
        <v>1.0</v>
      </c>
      <c r="C689" s="130">
        <v>25.0</v>
      </c>
      <c r="D689" s="130">
        <v>15.0</v>
      </c>
      <c r="E689" s="130">
        <v>3.0</v>
      </c>
      <c r="F689" s="130">
        <v>3.0</v>
      </c>
      <c r="G689" s="131" t="str">
        <f>ifna(VLookup(V689,Shiny!B:C, 2, 0),"")</f>
        <v/>
      </c>
      <c r="H689" s="141" t="s">
        <v>721</v>
      </c>
      <c r="I689" s="142">
        <v>586.0</v>
      </c>
      <c r="J689" s="135">
        <f>IFNA(VLOOKUP(V689,'Imported Index'!C:D,2,0),1)</f>
        <v>1</v>
      </c>
      <c r="K689" s="135"/>
      <c r="L689" s="132" t="s">
        <v>717</v>
      </c>
      <c r="M689" s="136" t="str">
        <f>ifna(IMAGE("https://pokejungle.net/sprites/typeico/"&amp;lower(VLookup(V689,Type!C:E, 2, 0)&amp;".png")),"")</f>
        <v/>
      </c>
      <c r="N689" s="136" t="str">
        <f>ifna(IMAGE("https://pokejungle.net/sprites/typeico/"&amp;lower(VLookup(V689,Type!C:E, 3, 0)&amp;".png")),"")</f>
        <v/>
      </c>
      <c r="O689" s="131"/>
      <c r="P689" s="131"/>
      <c r="Q689" s="136" t="str">
        <f>ifna(VLookup(V689, Dex!F:K, 3, 0),"")</f>
        <v/>
      </c>
      <c r="R689" s="136" t="str">
        <f>ifna(VLookup(V689, Dex!F:K, 4, 0),"")</f>
        <v/>
      </c>
      <c r="S689" s="136" t="str">
        <f>ifna(VLookup(V689, Dex!F:K, 5, 0),"")</f>
        <v/>
      </c>
      <c r="T689" s="136" t="str">
        <f>ifna(VLookup(V689, Dex!F:K, 6, 0),"")</f>
        <v>P191</v>
      </c>
      <c r="U689" s="137" t="str">
        <f>ifna(VLookup(V689, Dex!F:L, 7, 0),"")</f>
        <v/>
      </c>
      <c r="V689" s="131" t="str">
        <f t="shared" si="1"/>
        <v>sawsbuck</v>
      </c>
    </row>
    <row r="690" ht="31.5" customHeight="1">
      <c r="A690" s="85">
        <v>689.0</v>
      </c>
      <c r="B690" s="85">
        <v>1.0</v>
      </c>
      <c r="C690" s="85">
        <v>25.0</v>
      </c>
      <c r="D690" s="85">
        <v>16.0</v>
      </c>
      <c r="E690" s="85">
        <v>3.0</v>
      </c>
      <c r="F690" s="85">
        <v>4.0</v>
      </c>
      <c r="G690" s="53" t="str">
        <f>ifna(VLookup(V690,Shiny!B:C, 2, 0),"")</f>
        <v/>
      </c>
      <c r="H690" s="138" t="s">
        <v>721</v>
      </c>
      <c r="I690" s="139">
        <v>586.0</v>
      </c>
      <c r="J690" s="140">
        <f>IFNA(VLOOKUP(V690,'Imported Index'!C:D,2,0),1)</f>
        <v>1</v>
      </c>
      <c r="K690" s="140"/>
      <c r="L690" s="83" t="s">
        <v>718</v>
      </c>
      <c r="M690" s="59" t="str">
        <f>ifna(IMAGE("https://pokejungle.net/sprites/typeico/"&amp;lower(VLookup(V690,Type!C:E, 2, 0)&amp;".png")),"")</f>
        <v/>
      </c>
      <c r="N690" s="59" t="str">
        <f>ifna(IMAGE("https://pokejungle.net/sprites/typeico/"&amp;lower(VLookup(V690,Type!C:E, 3, 0)&amp;".png")),"")</f>
        <v/>
      </c>
      <c r="O690" s="85">
        <v>-1.0</v>
      </c>
      <c r="P690" s="53"/>
      <c r="Q690" s="59" t="str">
        <f>ifna(VLookup(V690, Dex!F:K, 3, 0),"")</f>
        <v/>
      </c>
      <c r="R690" s="59" t="str">
        <f>ifna(VLookup(V690, Dex!F:K, 4, 0),"")</f>
        <v/>
      </c>
      <c r="S690" s="59" t="str">
        <f>ifna(VLookup(V690, Dex!F:K, 5, 0),"")</f>
        <v/>
      </c>
      <c r="T690" s="59" t="str">
        <f>ifna(VLookup(V690, Dex!F:K, 6, 0),"")</f>
        <v>P191</v>
      </c>
      <c r="U690" s="63" t="str">
        <f>ifna(VLookup(V690, Dex!F:L, 7, 0),"")</f>
        <v/>
      </c>
      <c r="V690" s="53" t="str">
        <f t="shared" si="1"/>
        <v>sawsbuck-1</v>
      </c>
    </row>
    <row r="691" ht="31.5" customHeight="1">
      <c r="A691" s="130">
        <v>690.0</v>
      </c>
      <c r="B691" s="130">
        <v>1.0</v>
      </c>
      <c r="C691" s="130">
        <v>25.0</v>
      </c>
      <c r="D691" s="130">
        <v>17.0</v>
      </c>
      <c r="E691" s="130">
        <v>3.0</v>
      </c>
      <c r="F691" s="130">
        <v>5.0</v>
      </c>
      <c r="G691" s="131" t="str">
        <f>ifna(VLookup(V691,Shiny!B:C, 2, 0),"")</f>
        <v/>
      </c>
      <c r="H691" s="141" t="s">
        <v>721</v>
      </c>
      <c r="I691" s="142">
        <v>586.0</v>
      </c>
      <c r="J691" s="135">
        <f>IFNA(VLOOKUP(V691,'Imported Index'!C:D,2,0),1)</f>
        <v>1</v>
      </c>
      <c r="K691" s="135"/>
      <c r="L691" s="132" t="s">
        <v>719</v>
      </c>
      <c r="M691" s="136" t="str">
        <f>ifna(IMAGE("https://pokejungle.net/sprites/typeico/"&amp;lower(VLookup(V691,Type!C:E, 2, 0)&amp;".png")),"")</f>
        <v/>
      </c>
      <c r="N691" s="136" t="str">
        <f>ifna(IMAGE("https://pokejungle.net/sprites/typeico/"&amp;lower(VLookup(V691,Type!C:E, 3, 0)&amp;".png")),"")</f>
        <v/>
      </c>
      <c r="O691" s="130">
        <v>-2.0</v>
      </c>
      <c r="P691" s="131"/>
      <c r="Q691" s="136" t="str">
        <f>ifna(VLookup(V691, Dex!F:K, 3, 0),"")</f>
        <v/>
      </c>
      <c r="R691" s="136" t="str">
        <f>ifna(VLookup(V691, Dex!F:K, 4, 0),"")</f>
        <v/>
      </c>
      <c r="S691" s="136" t="str">
        <f>ifna(VLookup(V691, Dex!F:K, 5, 0),"")</f>
        <v/>
      </c>
      <c r="T691" s="136" t="str">
        <f>ifna(VLookup(V691, Dex!F:K, 6, 0),"")</f>
        <v>P191</v>
      </c>
      <c r="U691" s="137" t="str">
        <f>ifna(VLookup(V691, Dex!F:L, 7, 0),"")</f>
        <v/>
      </c>
      <c r="V691" s="131" t="str">
        <f t="shared" si="1"/>
        <v>sawsbuck-2</v>
      </c>
    </row>
    <row r="692" ht="31.5" customHeight="1">
      <c r="A692" s="85">
        <v>691.0</v>
      </c>
      <c r="B692" s="85">
        <v>1.0</v>
      </c>
      <c r="C692" s="85">
        <v>25.0</v>
      </c>
      <c r="D692" s="85">
        <v>18.0</v>
      </c>
      <c r="E692" s="85">
        <v>3.0</v>
      </c>
      <c r="F692" s="85">
        <v>6.0</v>
      </c>
      <c r="G692" s="53" t="str">
        <f>ifna(VLookup(V692,Shiny!B:C, 2, 0),"")</f>
        <v/>
      </c>
      <c r="H692" s="138" t="s">
        <v>721</v>
      </c>
      <c r="I692" s="139">
        <v>586.0</v>
      </c>
      <c r="J692" s="140">
        <f>IFNA(VLOOKUP(V692,'Imported Index'!C:D,2,0),1)</f>
        <v>1</v>
      </c>
      <c r="K692" s="140"/>
      <c r="L692" s="83" t="s">
        <v>720</v>
      </c>
      <c r="M692" s="59" t="str">
        <f>ifna(IMAGE("https://pokejungle.net/sprites/typeico/"&amp;lower(VLookup(V692,Type!C:E, 2, 0)&amp;".png")),"")</f>
        <v/>
      </c>
      <c r="N692" s="59" t="str">
        <f>ifna(IMAGE("https://pokejungle.net/sprites/typeico/"&amp;lower(VLookup(V692,Type!C:E, 3, 0)&amp;".png")),"")</f>
        <v/>
      </c>
      <c r="O692" s="85">
        <v>-3.0</v>
      </c>
      <c r="P692" s="53"/>
      <c r="Q692" s="59" t="str">
        <f>ifna(VLookup(V692, Dex!F:K, 3, 0),"")</f>
        <v/>
      </c>
      <c r="R692" s="59" t="str">
        <f>ifna(VLookup(V692, Dex!F:K, 4, 0),"")</f>
        <v/>
      </c>
      <c r="S692" s="59" t="str">
        <f>ifna(VLookup(V692, Dex!F:K, 5, 0),"")</f>
        <v/>
      </c>
      <c r="T692" s="59" t="str">
        <f>ifna(VLookup(V692, Dex!F:K, 6, 0),"")</f>
        <v>P191</v>
      </c>
      <c r="U692" s="63" t="str">
        <f>ifna(VLookup(V692, Dex!F:L, 7, 0),"")</f>
        <v/>
      </c>
      <c r="V692" s="53" t="str">
        <f t="shared" si="1"/>
        <v>sawsbuck-3</v>
      </c>
    </row>
    <row r="693" ht="31.5" customHeight="1">
      <c r="A693" s="130">
        <v>692.0</v>
      </c>
      <c r="B693" s="130">
        <v>1.0</v>
      </c>
      <c r="C693" s="130">
        <v>25.0</v>
      </c>
      <c r="D693" s="130">
        <v>19.0</v>
      </c>
      <c r="E693" s="130">
        <v>4.0</v>
      </c>
      <c r="F693" s="130">
        <v>1.0</v>
      </c>
      <c r="G693" s="131" t="str">
        <f>ifna(VLookup(V693,Shiny!B:C, 2, 0),"")</f>
        <v/>
      </c>
      <c r="H693" s="141" t="s">
        <v>722</v>
      </c>
      <c r="I693" s="142">
        <v>587.0</v>
      </c>
      <c r="J693" s="135">
        <f>IFNA(VLOOKUP(V693,'Imported Index'!C:D,2,0),1)</f>
        <v>1</v>
      </c>
      <c r="K693" s="132"/>
      <c r="L693" s="132"/>
      <c r="M693" s="136" t="str">
        <f>ifna(IMAGE("https://pokejungle.net/sprites/typeico/"&amp;lower(VLookup(V693,Type!C:E, 2, 0)&amp;".png")),"")</f>
        <v/>
      </c>
      <c r="N693" s="136" t="str">
        <f>ifna(IMAGE("https://pokejungle.net/sprites/typeico/"&amp;lower(VLookup(V693,Type!C:E, 3, 0)&amp;".png")),"")</f>
        <v/>
      </c>
      <c r="O693" s="131"/>
      <c r="P693" s="131"/>
      <c r="Q693" s="136" t="str">
        <f>ifna(VLookup(V693, Dex!F:K, 3, 0),"")</f>
        <v>A102</v>
      </c>
      <c r="R693" s="136" t="str">
        <f>ifna(VLookup(V693, Dex!F:K, 4, 0),"")</f>
        <v/>
      </c>
      <c r="S693" s="136" t="str">
        <f>ifna(VLookup(V693, Dex!F:K, 5, 0),"")</f>
        <v/>
      </c>
      <c r="T693" s="136" t="str">
        <f>ifna(VLookup(V693, Dex!F:K, 6, 0),"")</f>
        <v/>
      </c>
      <c r="U693" s="137">
        <f>ifna(VLookup(V693, Dex!F:L, 7, 0),"")</f>
        <v>180</v>
      </c>
      <c r="V693" s="131" t="str">
        <f t="shared" si="1"/>
        <v>emolga</v>
      </c>
    </row>
    <row r="694" ht="31.5" customHeight="1">
      <c r="A694" s="85">
        <v>693.0</v>
      </c>
      <c r="B694" s="85">
        <v>1.0</v>
      </c>
      <c r="C694" s="85">
        <v>25.0</v>
      </c>
      <c r="D694" s="85">
        <v>20.0</v>
      </c>
      <c r="E694" s="85">
        <v>4.0</v>
      </c>
      <c r="F694" s="85">
        <v>2.0</v>
      </c>
      <c r="G694" s="53" t="str">
        <f>ifna(VLookup(V694,Shiny!B:C, 2, 0),"")</f>
        <v/>
      </c>
      <c r="H694" s="138" t="s">
        <v>723</v>
      </c>
      <c r="I694" s="139">
        <v>588.0</v>
      </c>
      <c r="J694" s="140">
        <f>IFNA(VLOOKUP(V694,'Imported Index'!C:D,2,0),1)</f>
        <v>1</v>
      </c>
      <c r="K694" s="83"/>
      <c r="L694" s="83"/>
      <c r="M694" s="59" t="str">
        <f>ifna(IMAGE("https://pokejungle.net/sprites/typeico/"&amp;lower(VLookup(V694,Type!C:E, 2, 0)&amp;".png")),"")</f>
        <v/>
      </c>
      <c r="N694" s="59" t="str">
        <f>ifna(IMAGE("https://pokejungle.net/sprites/typeico/"&amp;lower(VLookup(V694,Type!C:E, 3, 0)&amp;".png")),"")</f>
        <v/>
      </c>
      <c r="O694" s="53"/>
      <c r="P694" s="53"/>
      <c r="Q694" s="59">
        <f>ifna(VLookup(V694, Dex!F:K, 3, 0),"")</f>
        <v>273</v>
      </c>
      <c r="R694" s="59" t="str">
        <f>ifna(VLookup(V694, Dex!F:K, 4, 0),"")</f>
        <v/>
      </c>
      <c r="S694" s="59" t="str">
        <f>ifna(VLookup(V694, Dex!F:K, 5, 0),"")</f>
        <v/>
      </c>
      <c r="T694" s="59" t="str">
        <f>ifna(VLookup(V694, Dex!F:K, 6, 0),"")</f>
        <v/>
      </c>
      <c r="U694" s="63" t="str">
        <f>ifna(VLookup(V694, Dex!F:L, 7, 0),"")</f>
        <v/>
      </c>
      <c r="V694" s="53" t="str">
        <f t="shared" si="1"/>
        <v>karrablast</v>
      </c>
    </row>
    <row r="695" ht="31.5" customHeight="1">
      <c r="A695" s="130">
        <v>694.0</v>
      </c>
      <c r="B695" s="130">
        <v>1.0</v>
      </c>
      <c r="C695" s="130">
        <v>25.0</v>
      </c>
      <c r="D695" s="130">
        <v>21.0</v>
      </c>
      <c r="E695" s="130">
        <v>4.0</v>
      </c>
      <c r="F695" s="130">
        <v>3.0</v>
      </c>
      <c r="G695" s="131" t="str">
        <f>ifna(VLookup(V695,Shiny!B:C, 2, 0),"")</f>
        <v/>
      </c>
      <c r="H695" s="141" t="s">
        <v>724</v>
      </c>
      <c r="I695" s="142">
        <v>589.0</v>
      </c>
      <c r="J695" s="135">
        <f>IFNA(VLOOKUP(V695,'Imported Index'!C:D,2,0),1)</f>
        <v>1</v>
      </c>
      <c r="K695" s="135"/>
      <c r="L695" s="132"/>
      <c r="M695" s="136" t="str">
        <f>ifna(IMAGE("https://pokejungle.net/sprites/typeico/"&amp;lower(VLookup(V695,Type!C:E, 2, 0)&amp;".png")),"")</f>
        <v/>
      </c>
      <c r="N695" s="136" t="str">
        <f>ifna(IMAGE("https://pokejungle.net/sprites/typeico/"&amp;lower(VLookup(V695,Type!C:E, 3, 0)&amp;".png")),"")</f>
        <v/>
      </c>
      <c r="O695" s="131"/>
      <c r="P695" s="131"/>
      <c r="Q695" s="136">
        <f>ifna(VLookup(V695, Dex!F:K, 3, 0),"")</f>
        <v>274</v>
      </c>
      <c r="R695" s="136" t="str">
        <f>ifna(VLookup(V695, Dex!F:K, 4, 0),"")</f>
        <v/>
      </c>
      <c r="S695" s="136" t="str">
        <f>ifna(VLookup(V695, Dex!F:K, 5, 0),"")</f>
        <v/>
      </c>
      <c r="T695" s="136" t="str">
        <f>ifna(VLookup(V695, Dex!F:K, 6, 0),"")</f>
        <v/>
      </c>
      <c r="U695" s="137" t="str">
        <f>ifna(VLookup(V695, Dex!F:L, 7, 0),"")</f>
        <v/>
      </c>
      <c r="V695" s="131" t="str">
        <f t="shared" si="1"/>
        <v>escavalier</v>
      </c>
    </row>
    <row r="696" ht="31.5" customHeight="1">
      <c r="A696" s="85">
        <v>695.0</v>
      </c>
      <c r="B696" s="85">
        <v>1.0</v>
      </c>
      <c r="C696" s="85">
        <v>25.0</v>
      </c>
      <c r="D696" s="85">
        <v>22.0</v>
      </c>
      <c r="E696" s="85">
        <v>4.0</v>
      </c>
      <c r="F696" s="85">
        <v>4.0</v>
      </c>
      <c r="G696" s="53" t="str">
        <f>ifna(VLookup(V696,Shiny!B:C, 2, 0),"")</f>
        <v/>
      </c>
      <c r="H696" s="138" t="s">
        <v>725</v>
      </c>
      <c r="I696" s="139">
        <v>590.0</v>
      </c>
      <c r="J696" s="140">
        <f>IFNA(VLOOKUP(V696,'Imported Index'!C:D,2,0),1)</f>
        <v>1</v>
      </c>
      <c r="K696" s="140"/>
      <c r="L696" s="83"/>
      <c r="M696" s="59" t="str">
        <f>ifna(IMAGE("https://pokejungle.net/sprites/typeico/"&amp;lower(VLookup(V696,Type!C:E, 2, 0)&amp;".png")),"")</f>
        <v/>
      </c>
      <c r="N696" s="59" t="str">
        <f>ifna(IMAGE("https://pokejungle.net/sprites/typeico/"&amp;lower(VLookup(V696,Type!C:E, 3, 0)&amp;".png")),"")</f>
        <v/>
      </c>
      <c r="O696" s="53"/>
      <c r="P696" s="53"/>
      <c r="Q696" s="59" t="str">
        <f>ifna(VLookup(V696, Dex!F:K, 3, 0),"")</f>
        <v>A077</v>
      </c>
      <c r="R696" s="59" t="str">
        <f>ifna(VLookup(V696, Dex!F:K, 4, 0),"")</f>
        <v/>
      </c>
      <c r="S696" s="59" t="str">
        <f>ifna(VLookup(V696, Dex!F:K, 5, 0),"")</f>
        <v/>
      </c>
      <c r="T696" s="59" t="str">
        <f>ifna(VLookup(V696, Dex!F:K, 6, 0),"")</f>
        <v>P205</v>
      </c>
      <c r="U696" s="63" t="str">
        <f>ifna(VLookup(V696, Dex!F:L, 7, 0),"")</f>
        <v>H111</v>
      </c>
      <c r="V696" s="53" t="str">
        <f t="shared" si="1"/>
        <v>foongus</v>
      </c>
    </row>
    <row r="697" ht="31.5" customHeight="1">
      <c r="A697" s="130">
        <v>696.0</v>
      </c>
      <c r="B697" s="130">
        <v>1.0</v>
      </c>
      <c r="C697" s="130">
        <v>25.0</v>
      </c>
      <c r="D697" s="130">
        <v>23.0</v>
      </c>
      <c r="E697" s="130">
        <v>4.0</v>
      </c>
      <c r="F697" s="130">
        <v>5.0</v>
      </c>
      <c r="G697" s="131" t="str">
        <f>ifna(VLookup(V697,Shiny!B:C, 2, 0),"")</f>
        <v/>
      </c>
      <c r="H697" s="141" t="s">
        <v>726</v>
      </c>
      <c r="I697" s="142">
        <v>591.0</v>
      </c>
      <c r="J697" s="135">
        <f>IFNA(VLOOKUP(V697,'Imported Index'!C:D,2,0),1)</f>
        <v>1</v>
      </c>
      <c r="K697" s="135"/>
      <c r="L697" s="132"/>
      <c r="M697" s="136" t="str">
        <f>ifna(IMAGE("https://pokejungle.net/sprites/typeico/"&amp;lower(VLookup(V697,Type!C:E, 2, 0)&amp;".png")),"")</f>
        <v/>
      </c>
      <c r="N697" s="136" t="str">
        <f>ifna(IMAGE("https://pokejungle.net/sprites/typeico/"&amp;lower(VLookup(V697,Type!C:E, 3, 0)&amp;".png")),"")</f>
        <v/>
      </c>
      <c r="O697" s="131"/>
      <c r="P697" s="131"/>
      <c r="Q697" s="136" t="str">
        <f>ifna(VLookup(V697, Dex!F:K, 3, 0),"")</f>
        <v>A078</v>
      </c>
      <c r="R697" s="136" t="str">
        <f>ifna(VLookup(V697, Dex!F:K, 4, 0),"")</f>
        <v/>
      </c>
      <c r="S697" s="136" t="str">
        <f>ifna(VLookup(V697, Dex!F:K, 5, 0),"")</f>
        <v/>
      </c>
      <c r="T697" s="136" t="str">
        <f>ifna(VLookup(V697, Dex!F:K, 6, 0),"")</f>
        <v>P206</v>
      </c>
      <c r="U697" s="137" t="str">
        <f>ifna(VLookup(V697, Dex!F:L, 7, 0),"")</f>
        <v>H112</v>
      </c>
      <c r="V697" s="131" t="str">
        <f t="shared" si="1"/>
        <v>amoonguss</v>
      </c>
    </row>
    <row r="698" ht="31.5" customHeight="1">
      <c r="A698" s="85">
        <v>697.0</v>
      </c>
      <c r="B698" s="85">
        <v>1.0</v>
      </c>
      <c r="C698" s="85">
        <v>25.0</v>
      </c>
      <c r="D698" s="85">
        <v>24.0</v>
      </c>
      <c r="E698" s="85">
        <v>4.0</v>
      </c>
      <c r="F698" s="85">
        <v>6.0</v>
      </c>
      <c r="G698" s="53" t="str">
        <f>ifna(VLookup(V698,Shiny!B:C, 2, 0),"")</f>
        <v/>
      </c>
      <c r="H698" s="138" t="s">
        <v>727</v>
      </c>
      <c r="I698" s="139">
        <v>592.0</v>
      </c>
      <c r="J698" s="140">
        <f>IFNA(VLOOKUP(V698,'Imported Index'!C:D,2,0),1)</f>
        <v>1</v>
      </c>
      <c r="K698" s="83"/>
      <c r="L698" s="83"/>
      <c r="M698" s="59" t="str">
        <f>ifna(IMAGE("https://pokejungle.net/sprites/typeico/"&amp;lower(VLookup(V698,Type!C:E, 2, 0)&amp;".png")),"")</f>
        <v/>
      </c>
      <c r="N698" s="59" t="str">
        <f>ifna(IMAGE("https://pokejungle.net/sprites/typeico/"&amp;lower(VLookup(V698,Type!C:E, 3, 0)&amp;".png")),"")</f>
        <v/>
      </c>
      <c r="O698" s="53"/>
      <c r="P698" s="53"/>
      <c r="Q698" s="59">
        <f>ifna(VLookup(V698, Dex!F:K, 3, 0),"")</f>
        <v>305</v>
      </c>
      <c r="R698" s="59" t="str">
        <f>ifna(VLookup(V698, Dex!F:K, 4, 0),"")</f>
        <v/>
      </c>
      <c r="S698" s="59" t="str">
        <f>ifna(VLookup(V698, Dex!F:K, 5, 0),"")</f>
        <v/>
      </c>
      <c r="T698" s="59" t="str">
        <f>ifna(VLookup(V698, Dex!F:K, 6, 0),"")</f>
        <v/>
      </c>
      <c r="U698" s="63" t="str">
        <f>ifna(VLookup(V698, Dex!F:L, 7, 0),"")</f>
        <v/>
      </c>
      <c r="V698" s="53" t="str">
        <f t="shared" si="1"/>
        <v>frillish</v>
      </c>
    </row>
    <row r="699" ht="31.5" customHeight="1">
      <c r="A699" s="130">
        <v>698.0</v>
      </c>
      <c r="B699" s="130">
        <v>1.0</v>
      </c>
      <c r="C699" s="130">
        <v>25.0</v>
      </c>
      <c r="D699" s="130">
        <v>25.0</v>
      </c>
      <c r="E699" s="130">
        <v>5.0</v>
      </c>
      <c r="F699" s="130">
        <v>1.0</v>
      </c>
      <c r="G699" s="131" t="str">
        <f>ifna(VLookup(V699,Shiny!B:C, 2, 0),"")</f>
        <v/>
      </c>
      <c r="H699" s="141" t="s">
        <v>728</v>
      </c>
      <c r="I699" s="142">
        <v>593.0</v>
      </c>
      <c r="J699" s="135">
        <f>IFNA(VLOOKUP(V699,'Imported Index'!C:D,2,0),1)</f>
        <v>1</v>
      </c>
      <c r="K699" s="132"/>
      <c r="L699" s="132"/>
      <c r="M699" s="136" t="str">
        <f>ifna(IMAGE("https://pokejungle.net/sprites/typeico/"&amp;lower(VLookup(V699,Type!C:E, 2, 0)&amp;".png")),"")</f>
        <v/>
      </c>
      <c r="N699" s="136" t="str">
        <f>ifna(IMAGE("https://pokejungle.net/sprites/typeico/"&amp;lower(VLookup(V699,Type!C:E, 3, 0)&amp;".png")),"")</f>
        <v/>
      </c>
      <c r="O699" s="131"/>
      <c r="P699" s="131"/>
      <c r="Q699" s="136">
        <f>ifna(VLookup(V699, Dex!F:K, 3, 0),"")</f>
        <v>306</v>
      </c>
      <c r="R699" s="136" t="str">
        <f>ifna(VLookup(V699, Dex!F:K, 4, 0),"")</f>
        <v/>
      </c>
      <c r="S699" s="136" t="str">
        <f>ifna(VLookup(V699, Dex!F:K, 5, 0),"")</f>
        <v/>
      </c>
      <c r="T699" s="136" t="str">
        <f>ifna(VLookup(V699, Dex!F:K, 6, 0),"")</f>
        <v/>
      </c>
      <c r="U699" s="137" t="str">
        <f>ifna(VLookup(V699, Dex!F:L, 7, 0),"")</f>
        <v/>
      </c>
      <c r="V699" s="131" t="str">
        <f t="shared" si="1"/>
        <v>jellicent</v>
      </c>
    </row>
    <row r="700" ht="31.5" customHeight="1">
      <c r="A700" s="85">
        <v>699.0</v>
      </c>
      <c r="B700" s="85">
        <v>1.0</v>
      </c>
      <c r="C700" s="85">
        <v>25.0</v>
      </c>
      <c r="D700" s="85">
        <v>26.0</v>
      </c>
      <c r="E700" s="85">
        <v>5.0</v>
      </c>
      <c r="F700" s="85">
        <v>2.0</v>
      </c>
      <c r="G700" s="53" t="str">
        <f>ifna(VLookup(V700,Shiny!B:C, 2, 0),"")</f>
        <v/>
      </c>
      <c r="H700" s="138" t="s">
        <v>729</v>
      </c>
      <c r="I700" s="139">
        <v>594.0</v>
      </c>
      <c r="J700" s="140">
        <f>IFNA(VLOOKUP(V700,'Imported Index'!C:D,2,0),1)</f>
        <v>1</v>
      </c>
      <c r="K700" s="140"/>
      <c r="L700" s="83"/>
      <c r="M700" s="59" t="str">
        <f>ifna(IMAGE("https://pokejungle.net/sprites/typeico/"&amp;lower(VLookup(V700,Type!C:E, 2, 0)&amp;".png")),"")</f>
        <v/>
      </c>
      <c r="N700" s="59" t="str">
        <f>ifna(IMAGE("https://pokejungle.net/sprites/typeico/"&amp;lower(VLookup(V700,Type!C:E, 3, 0)&amp;".png")),"")</f>
        <v/>
      </c>
      <c r="O700" s="53"/>
      <c r="P700" s="53"/>
      <c r="Q700" s="59" t="str">
        <f>ifna(VLookup(V700, Dex!F:K, 3, 0),"")</f>
        <v/>
      </c>
      <c r="R700" s="59" t="str">
        <f>ifna(VLookup(V700, Dex!F:K, 4, 0),"")</f>
        <v/>
      </c>
      <c r="S700" s="59" t="str">
        <f>ifna(VLookup(V700, Dex!F:K, 5, 0),"")</f>
        <v/>
      </c>
      <c r="T700" s="59" t="str">
        <f>ifna(VLookup(V700, Dex!F:K, 6, 0),"")</f>
        <v>P336</v>
      </c>
      <c r="U700" s="63" t="str">
        <f>ifna(VLookup(V700, Dex!F:L, 7, 0),"")</f>
        <v/>
      </c>
      <c r="V700" s="53" t="str">
        <f t="shared" si="1"/>
        <v>alomomola</v>
      </c>
    </row>
    <row r="701" ht="31.5" customHeight="1">
      <c r="A701" s="130">
        <v>700.0</v>
      </c>
      <c r="B701" s="130">
        <v>1.0</v>
      </c>
      <c r="C701" s="130">
        <v>25.0</v>
      </c>
      <c r="D701" s="130">
        <v>27.0</v>
      </c>
      <c r="E701" s="130">
        <v>5.0</v>
      </c>
      <c r="F701" s="130">
        <v>3.0</v>
      </c>
      <c r="G701" s="131" t="str">
        <f>ifna(VLookup(V701,Shiny!B:C, 2, 0),"")</f>
        <v/>
      </c>
      <c r="H701" s="141" t="s">
        <v>730</v>
      </c>
      <c r="I701" s="142">
        <v>595.0</v>
      </c>
      <c r="J701" s="135">
        <f>IFNA(VLOOKUP(V701,'Imported Index'!C:D,2,0),1)</f>
        <v>1</v>
      </c>
      <c r="K701" s="132"/>
      <c r="L701" s="132"/>
      <c r="M701" s="136" t="str">
        <f>ifna(IMAGE("https://pokejungle.net/sprites/typeico/"&amp;lower(VLookup(V701,Type!C:E, 2, 0)&amp;".png")),"")</f>
        <v/>
      </c>
      <c r="N701" s="136" t="str">
        <f>ifna(IMAGE("https://pokejungle.net/sprites/typeico/"&amp;lower(VLookup(V701,Type!C:E, 3, 0)&amp;".png")),"")</f>
        <v/>
      </c>
      <c r="O701" s="131"/>
      <c r="P701" s="131"/>
      <c r="Q701" s="136">
        <f>ifna(VLookup(V701, Dex!F:K, 3, 0),"")</f>
        <v>64</v>
      </c>
      <c r="R701" s="136" t="str">
        <f>ifna(VLookup(V701, Dex!F:K, 4, 0),"")</f>
        <v/>
      </c>
      <c r="S701" s="136" t="str">
        <f>ifna(VLookup(V701, Dex!F:K, 5, 0),"")</f>
        <v/>
      </c>
      <c r="T701" s="136" t="str">
        <f>ifna(VLookup(V701, Dex!F:K, 6, 0),"")</f>
        <v>B132</v>
      </c>
      <c r="U701" s="137" t="str">
        <f>ifna(VLookup(V701, Dex!F:L, 7, 0),"")</f>
        <v/>
      </c>
      <c r="V701" s="131" t="str">
        <f t="shared" si="1"/>
        <v>joltik</v>
      </c>
    </row>
    <row r="702" ht="31.5" customHeight="1">
      <c r="A702" s="85">
        <v>701.0</v>
      </c>
      <c r="B702" s="85">
        <v>1.0</v>
      </c>
      <c r="C702" s="85">
        <v>25.0</v>
      </c>
      <c r="D702" s="85">
        <v>28.0</v>
      </c>
      <c r="E702" s="85">
        <v>5.0</v>
      </c>
      <c r="F702" s="85">
        <v>4.0</v>
      </c>
      <c r="G702" s="53" t="str">
        <f>ifna(VLookup(V702,Shiny!B:C, 2, 0),"")</f>
        <v/>
      </c>
      <c r="H702" s="138" t="s">
        <v>731</v>
      </c>
      <c r="I702" s="139">
        <v>596.0</v>
      </c>
      <c r="J702" s="140">
        <f>IFNA(VLOOKUP(V702,'Imported Index'!C:D,2,0),1)</f>
        <v>1</v>
      </c>
      <c r="K702" s="83"/>
      <c r="L702" s="83"/>
      <c r="M702" s="59" t="str">
        <f>ifna(IMAGE("https://pokejungle.net/sprites/typeico/"&amp;lower(VLookup(V702,Type!C:E, 2, 0)&amp;".png")),"")</f>
        <v/>
      </c>
      <c r="N702" s="59" t="str">
        <f>ifna(IMAGE("https://pokejungle.net/sprites/typeico/"&amp;lower(VLookup(V702,Type!C:E, 3, 0)&amp;".png")),"")</f>
        <v/>
      </c>
      <c r="O702" s="53"/>
      <c r="P702" s="53"/>
      <c r="Q702" s="59">
        <f>ifna(VLookup(V702, Dex!F:K, 3, 0),"")</f>
        <v>65</v>
      </c>
      <c r="R702" s="59" t="str">
        <f>ifna(VLookup(V702, Dex!F:K, 4, 0),"")</f>
        <v/>
      </c>
      <c r="S702" s="59" t="str">
        <f>ifna(VLookup(V702, Dex!F:K, 5, 0),"")</f>
        <v/>
      </c>
      <c r="T702" s="59" t="str">
        <f>ifna(VLookup(V702, Dex!F:K, 6, 0),"")</f>
        <v>B133</v>
      </c>
      <c r="U702" s="63" t="str">
        <f>ifna(VLookup(V702, Dex!F:L, 7, 0),"")</f>
        <v/>
      </c>
      <c r="V702" s="53" t="str">
        <f t="shared" si="1"/>
        <v>galvantula</v>
      </c>
    </row>
    <row r="703" ht="31.5" customHeight="1">
      <c r="A703" s="130">
        <v>702.0</v>
      </c>
      <c r="B703" s="130">
        <v>1.0</v>
      </c>
      <c r="C703" s="130">
        <v>25.0</v>
      </c>
      <c r="D703" s="130">
        <v>29.0</v>
      </c>
      <c r="E703" s="130">
        <v>5.0</v>
      </c>
      <c r="F703" s="130">
        <v>5.0</v>
      </c>
      <c r="G703" s="131" t="str">
        <f>ifna(VLookup(V703,Shiny!B:C, 2, 0),"")</f>
        <v/>
      </c>
      <c r="H703" s="141" t="s">
        <v>732</v>
      </c>
      <c r="I703" s="142">
        <v>597.0</v>
      </c>
      <c r="J703" s="135">
        <f>IFNA(VLOOKUP(V703,'Imported Index'!C:D,2,0),1)</f>
        <v>1</v>
      </c>
      <c r="K703" s="132"/>
      <c r="L703" s="132"/>
      <c r="M703" s="136" t="str">
        <f>ifna(IMAGE("https://pokejungle.net/sprites/typeico/"&amp;lower(VLookup(V703,Type!C:E, 2, 0)&amp;".png")),"")</f>
        <v/>
      </c>
      <c r="N703" s="136" t="str">
        <f>ifna(IMAGE("https://pokejungle.net/sprites/typeico/"&amp;lower(VLookup(V703,Type!C:E, 3, 0)&amp;".png")),"")</f>
        <v/>
      </c>
      <c r="O703" s="131"/>
      <c r="P703" s="131"/>
      <c r="Q703" s="136">
        <f>ifna(VLookup(V703, Dex!F:K, 3, 0),"")</f>
        <v>189</v>
      </c>
      <c r="R703" s="136" t="str">
        <f>ifna(VLookup(V703, Dex!F:K, 4, 0),"")</f>
        <v/>
      </c>
      <c r="S703" s="136" t="str">
        <f>ifna(VLookup(V703, Dex!F:K, 5, 0),"")</f>
        <v/>
      </c>
      <c r="T703" s="136" t="str">
        <f>ifna(VLookup(V703, Dex!F:K, 6, 0),"")</f>
        <v/>
      </c>
      <c r="U703" s="137" t="str">
        <f>ifna(VLookup(V703, Dex!F:L, 7, 0),"")</f>
        <v/>
      </c>
      <c r="V703" s="131" t="str">
        <f t="shared" si="1"/>
        <v>ferroseed</v>
      </c>
    </row>
    <row r="704" ht="31.5" customHeight="1">
      <c r="A704" s="85">
        <v>703.0</v>
      </c>
      <c r="B704" s="85">
        <v>1.0</v>
      </c>
      <c r="C704" s="85">
        <v>25.0</v>
      </c>
      <c r="D704" s="85">
        <v>30.0</v>
      </c>
      <c r="E704" s="85">
        <v>5.0</v>
      </c>
      <c r="F704" s="85">
        <v>6.0</v>
      </c>
      <c r="G704" s="53" t="str">
        <f>ifna(VLookup(V704,Shiny!B:C, 2, 0),"")</f>
        <v/>
      </c>
      <c r="H704" s="138" t="s">
        <v>733</v>
      </c>
      <c r="I704" s="139">
        <v>598.0</v>
      </c>
      <c r="J704" s="140">
        <f>IFNA(VLOOKUP(V704,'Imported Index'!C:D,2,0),1)</f>
        <v>1</v>
      </c>
      <c r="K704" s="83"/>
      <c r="L704" s="83"/>
      <c r="M704" s="59" t="str">
        <f>ifna(IMAGE("https://pokejungle.net/sprites/typeico/"&amp;lower(VLookup(V704,Type!C:E, 2, 0)&amp;".png")),"")</f>
        <v/>
      </c>
      <c r="N704" s="59" t="str">
        <f>ifna(IMAGE("https://pokejungle.net/sprites/typeico/"&amp;lower(VLookup(V704,Type!C:E, 3, 0)&amp;".png")),"")</f>
        <v/>
      </c>
      <c r="O704" s="53"/>
      <c r="P704" s="53"/>
      <c r="Q704" s="59">
        <f>ifna(VLookup(V704, Dex!F:K, 3, 0),"")</f>
        <v>190</v>
      </c>
      <c r="R704" s="59" t="str">
        <f>ifna(VLookup(V704, Dex!F:K, 4, 0),"")</f>
        <v/>
      </c>
      <c r="S704" s="59" t="str">
        <f>ifna(VLookup(V704, Dex!F:K, 5, 0),"")</f>
        <v/>
      </c>
      <c r="T704" s="59" t="str">
        <f>ifna(VLookup(V704, Dex!F:K, 6, 0),"")</f>
        <v/>
      </c>
      <c r="U704" s="63" t="str">
        <f>ifna(VLookup(V704, Dex!F:L, 7, 0),"")</f>
        <v/>
      </c>
      <c r="V704" s="53" t="str">
        <f t="shared" si="1"/>
        <v>ferrothorn</v>
      </c>
    </row>
    <row r="705" ht="31.5" customHeight="1">
      <c r="A705" s="130">
        <v>704.0</v>
      </c>
      <c r="B705" s="130">
        <v>1.0</v>
      </c>
      <c r="C705" s="130">
        <v>26.0</v>
      </c>
      <c r="D705" s="130">
        <v>1.0</v>
      </c>
      <c r="E705" s="130">
        <v>1.0</v>
      </c>
      <c r="F705" s="130">
        <v>1.0</v>
      </c>
      <c r="G705" s="131" t="str">
        <f>ifna(VLookup(V705,Shiny!B:C, 2, 0),"")</f>
        <v/>
      </c>
      <c r="H705" s="141" t="s">
        <v>734</v>
      </c>
      <c r="I705" s="142">
        <v>599.0</v>
      </c>
      <c r="J705" s="135">
        <f>IFNA(VLOOKUP(V705,'Imported Index'!C:D,2,0),1)</f>
        <v>1</v>
      </c>
      <c r="K705" s="132"/>
      <c r="L705" s="132"/>
      <c r="M705" s="136" t="str">
        <f>ifna(IMAGE("https://pokejungle.net/sprites/typeico/"&amp;lower(VLookup(V705,Type!C:E, 2, 0)&amp;".png")),"")</f>
        <v/>
      </c>
      <c r="N705" s="136" t="str">
        <f>ifna(IMAGE("https://pokejungle.net/sprites/typeico/"&amp;lower(VLookup(V705,Type!C:E, 3, 0)&amp;".png")),"")</f>
        <v/>
      </c>
      <c r="O705" s="131"/>
      <c r="P705" s="131"/>
      <c r="Q705" s="136">
        <f>ifna(VLookup(V705, Dex!F:K, 3, 0),"")</f>
        <v>113</v>
      </c>
      <c r="R705" s="136" t="str">
        <f>ifna(VLookup(V705, Dex!F:K, 4, 0),"")</f>
        <v/>
      </c>
      <c r="S705" s="136" t="str">
        <f>ifna(VLookup(V705, Dex!F:K, 5, 0),"")</f>
        <v/>
      </c>
      <c r="T705" s="136" t="str">
        <f>ifna(VLookup(V705, Dex!F:K, 6, 0),"")</f>
        <v/>
      </c>
      <c r="U705" s="137" t="str">
        <f>ifna(VLookup(V705, Dex!F:L, 7, 0),"")</f>
        <v/>
      </c>
      <c r="V705" s="131" t="str">
        <f t="shared" si="1"/>
        <v>klink</v>
      </c>
    </row>
    <row r="706" ht="31.5" customHeight="1">
      <c r="A706" s="85">
        <v>705.0</v>
      </c>
      <c r="B706" s="85">
        <v>1.0</v>
      </c>
      <c r="C706" s="85">
        <v>26.0</v>
      </c>
      <c r="D706" s="85">
        <v>2.0</v>
      </c>
      <c r="E706" s="85">
        <v>1.0</v>
      </c>
      <c r="F706" s="85">
        <v>2.0</v>
      </c>
      <c r="G706" s="53" t="str">
        <f>ifna(VLookup(V706,Shiny!B:C, 2, 0),"")</f>
        <v/>
      </c>
      <c r="H706" s="138" t="s">
        <v>735</v>
      </c>
      <c r="I706" s="139">
        <v>600.0</v>
      </c>
      <c r="J706" s="140">
        <f>IFNA(VLOOKUP(V706,'Imported Index'!C:D,2,0),1)</f>
        <v>1</v>
      </c>
      <c r="K706" s="83"/>
      <c r="L706" s="83"/>
      <c r="M706" s="59" t="str">
        <f>ifna(IMAGE("https://pokejungle.net/sprites/typeico/"&amp;lower(VLookup(V706,Type!C:E, 2, 0)&amp;".png")),"")</f>
        <v/>
      </c>
      <c r="N706" s="59" t="str">
        <f>ifna(IMAGE("https://pokejungle.net/sprites/typeico/"&amp;lower(VLookup(V706,Type!C:E, 3, 0)&amp;".png")),"")</f>
        <v/>
      </c>
      <c r="O706" s="53"/>
      <c r="P706" s="53"/>
      <c r="Q706" s="59">
        <f>ifna(VLookup(V706, Dex!F:K, 3, 0),"")</f>
        <v>114</v>
      </c>
      <c r="R706" s="59" t="str">
        <f>ifna(VLookup(V706, Dex!F:K, 4, 0),"")</f>
        <v/>
      </c>
      <c r="S706" s="59" t="str">
        <f>ifna(VLookup(V706, Dex!F:K, 5, 0),"")</f>
        <v/>
      </c>
      <c r="T706" s="59" t="str">
        <f>ifna(VLookup(V706, Dex!F:K, 6, 0),"")</f>
        <v/>
      </c>
      <c r="U706" s="63" t="str">
        <f>ifna(VLookup(V706, Dex!F:L, 7, 0),"")</f>
        <v/>
      </c>
      <c r="V706" s="53" t="str">
        <f t="shared" si="1"/>
        <v>klang</v>
      </c>
    </row>
    <row r="707" ht="31.5" customHeight="1">
      <c r="A707" s="130">
        <v>706.0</v>
      </c>
      <c r="B707" s="130">
        <v>1.0</v>
      </c>
      <c r="C707" s="130">
        <v>26.0</v>
      </c>
      <c r="D707" s="130">
        <v>3.0</v>
      </c>
      <c r="E707" s="130">
        <v>1.0</v>
      </c>
      <c r="F707" s="130">
        <v>3.0</v>
      </c>
      <c r="G707" s="131" t="str">
        <f>ifna(VLookup(V707,Shiny!B:C, 2, 0),"")</f>
        <v/>
      </c>
      <c r="H707" s="141" t="s">
        <v>736</v>
      </c>
      <c r="I707" s="142">
        <v>601.0</v>
      </c>
      <c r="J707" s="135">
        <f>IFNA(VLOOKUP(V707,'Imported Index'!C:D,2,0),1)</f>
        <v>1</v>
      </c>
      <c r="K707" s="132"/>
      <c r="L707" s="132"/>
      <c r="M707" s="136" t="str">
        <f>ifna(IMAGE("https://pokejungle.net/sprites/typeico/"&amp;lower(VLookup(V707,Type!C:E, 2, 0)&amp;".png")),"")</f>
        <v/>
      </c>
      <c r="N707" s="136" t="str">
        <f>ifna(IMAGE("https://pokejungle.net/sprites/typeico/"&amp;lower(VLookup(V707,Type!C:E, 3, 0)&amp;".png")),"")</f>
        <v/>
      </c>
      <c r="O707" s="131"/>
      <c r="P707" s="131"/>
      <c r="Q707" s="136">
        <f>ifna(VLookup(V707, Dex!F:K, 3, 0),"")</f>
        <v>115</v>
      </c>
      <c r="R707" s="136" t="str">
        <f>ifna(VLookup(V707, Dex!F:K, 4, 0),"")</f>
        <v/>
      </c>
      <c r="S707" s="136" t="str">
        <f>ifna(VLookup(V707, Dex!F:K, 5, 0),"")</f>
        <v/>
      </c>
      <c r="T707" s="136" t="str">
        <f>ifna(VLookup(V707, Dex!F:K, 6, 0),"")</f>
        <v/>
      </c>
      <c r="U707" s="137" t="str">
        <f>ifna(VLookup(V707, Dex!F:L, 7, 0),"")</f>
        <v/>
      </c>
      <c r="V707" s="131" t="str">
        <f t="shared" si="1"/>
        <v>klinklang</v>
      </c>
    </row>
    <row r="708" ht="31.5" customHeight="1">
      <c r="A708" s="85">
        <v>707.0</v>
      </c>
      <c r="B708" s="85">
        <v>1.0</v>
      </c>
      <c r="C708" s="85">
        <v>26.0</v>
      </c>
      <c r="D708" s="85">
        <v>4.0</v>
      </c>
      <c r="E708" s="85">
        <v>1.0</v>
      </c>
      <c r="F708" s="85">
        <v>4.0</v>
      </c>
      <c r="G708" s="53" t="str">
        <f>ifna(VLookup(V708,Shiny!B:C, 2, 0),"")</f>
        <v/>
      </c>
      <c r="H708" s="138" t="s">
        <v>737</v>
      </c>
      <c r="I708" s="139">
        <v>602.0</v>
      </c>
      <c r="J708" s="140">
        <f>IFNA(VLOOKUP(V708,'Imported Index'!C:D,2,0),1)</f>
        <v>1</v>
      </c>
      <c r="K708" s="140"/>
      <c r="L708" s="83"/>
      <c r="M708" s="59" t="str">
        <f>ifna(IMAGE("https://pokejungle.net/sprites/typeico/"&amp;lower(VLookup(V708,Type!C:E, 2, 0)&amp;".png")),"")</f>
        <v/>
      </c>
      <c r="N708" s="59" t="str">
        <f>ifna(IMAGE("https://pokejungle.net/sprites/typeico/"&amp;lower(VLookup(V708,Type!C:E, 3, 0)&amp;".png")),"")</f>
        <v/>
      </c>
      <c r="O708" s="53"/>
      <c r="P708" s="53"/>
      <c r="Q708" s="59" t="str">
        <f>ifna(VLookup(V708, Dex!F:K, 3, 0),"")</f>
        <v/>
      </c>
      <c r="R708" s="59" t="str">
        <f>ifna(VLookup(V708, Dex!F:K, 4, 0),"")</f>
        <v/>
      </c>
      <c r="S708" s="59" t="str">
        <f>ifna(VLookup(V708, Dex!F:K, 5, 0),"")</f>
        <v/>
      </c>
      <c r="T708" s="59" t="str">
        <f>ifna(VLookup(V708, Dex!F:K, 6, 0),"")</f>
        <v>P341</v>
      </c>
      <c r="U708" s="63">
        <f>ifna(VLookup(V708, Dex!F:L, 7, 0),"")</f>
        <v>142</v>
      </c>
      <c r="V708" s="53" t="str">
        <f t="shared" si="1"/>
        <v>tynamo</v>
      </c>
    </row>
    <row r="709" ht="31.5" customHeight="1">
      <c r="A709" s="130">
        <v>708.0</v>
      </c>
      <c r="B709" s="130">
        <v>1.0</v>
      </c>
      <c r="C709" s="130">
        <v>26.0</v>
      </c>
      <c r="D709" s="130">
        <v>5.0</v>
      </c>
      <c r="E709" s="130">
        <v>1.0</v>
      </c>
      <c r="F709" s="130">
        <v>5.0</v>
      </c>
      <c r="G709" s="131" t="str">
        <f>ifna(VLookup(V709,Shiny!B:C, 2, 0),"")</f>
        <v/>
      </c>
      <c r="H709" s="141" t="s">
        <v>738</v>
      </c>
      <c r="I709" s="142">
        <v>603.0</v>
      </c>
      <c r="J709" s="135">
        <f>IFNA(VLOOKUP(V709,'Imported Index'!C:D,2,0),1)</f>
        <v>1</v>
      </c>
      <c r="K709" s="135"/>
      <c r="L709" s="132"/>
      <c r="M709" s="136" t="str">
        <f>ifna(IMAGE("https://pokejungle.net/sprites/typeico/"&amp;lower(VLookup(V709,Type!C:E, 2, 0)&amp;".png")),"")</f>
        <v/>
      </c>
      <c r="N709" s="136" t="str">
        <f>ifna(IMAGE("https://pokejungle.net/sprites/typeico/"&amp;lower(VLookup(V709,Type!C:E, 3, 0)&amp;".png")),"")</f>
        <v/>
      </c>
      <c r="O709" s="131"/>
      <c r="P709" s="131"/>
      <c r="Q709" s="136" t="str">
        <f>ifna(VLookup(V709, Dex!F:K, 3, 0),"")</f>
        <v/>
      </c>
      <c r="R709" s="136" t="str">
        <f>ifna(VLookup(V709, Dex!F:K, 4, 0),"")</f>
        <v/>
      </c>
      <c r="S709" s="136" t="str">
        <f>ifna(VLookup(V709, Dex!F:K, 5, 0),"")</f>
        <v/>
      </c>
      <c r="T709" s="136" t="str">
        <f>ifna(VLookup(V709, Dex!F:K, 6, 0),"")</f>
        <v>P342</v>
      </c>
      <c r="U709" s="137">
        <f>ifna(VLookup(V709, Dex!F:L, 7, 0),"")</f>
        <v>143</v>
      </c>
      <c r="V709" s="131" t="str">
        <f t="shared" si="1"/>
        <v>eelektrik</v>
      </c>
    </row>
    <row r="710" ht="31.5" customHeight="1">
      <c r="A710" s="85">
        <v>709.0</v>
      </c>
      <c r="B710" s="85">
        <v>1.0</v>
      </c>
      <c r="C710" s="85">
        <v>26.0</v>
      </c>
      <c r="D710" s="85">
        <v>6.0</v>
      </c>
      <c r="E710" s="85">
        <v>1.0</v>
      </c>
      <c r="F710" s="85">
        <v>6.0</v>
      </c>
      <c r="G710" s="53" t="str">
        <f>ifna(VLookup(V710,Shiny!B:C, 2, 0),"")</f>
        <v/>
      </c>
      <c r="H710" s="138" t="s">
        <v>739</v>
      </c>
      <c r="I710" s="139">
        <v>604.0</v>
      </c>
      <c r="J710" s="140">
        <f>IFNA(VLOOKUP(V710,'Imported Index'!C:D,2,0),1)</f>
        <v>1</v>
      </c>
      <c r="K710" s="140"/>
      <c r="L710" s="83"/>
      <c r="M710" s="59" t="str">
        <f>ifna(IMAGE("https://pokejungle.net/sprites/typeico/"&amp;lower(VLookup(V710,Type!C:E, 2, 0)&amp;".png")),"")</f>
        <v/>
      </c>
      <c r="N710" s="59" t="str">
        <f>ifna(IMAGE("https://pokejungle.net/sprites/typeico/"&amp;lower(VLookup(V710,Type!C:E, 3, 0)&amp;".png")),"")</f>
        <v/>
      </c>
      <c r="O710" s="53"/>
      <c r="P710" s="53"/>
      <c r="Q710" s="59" t="str">
        <f>ifna(VLookup(V710, Dex!F:K, 3, 0),"")</f>
        <v/>
      </c>
      <c r="R710" s="59" t="str">
        <f>ifna(VLookup(V710, Dex!F:K, 4, 0),"")</f>
        <v/>
      </c>
      <c r="S710" s="59" t="str">
        <f>ifna(VLookup(V710, Dex!F:K, 5, 0),"")</f>
        <v/>
      </c>
      <c r="T710" s="59" t="str">
        <f>ifna(VLookup(V710, Dex!F:K, 6, 0),"")</f>
        <v>P343</v>
      </c>
      <c r="U710" s="63">
        <f>ifna(VLookup(V710, Dex!F:L, 7, 0),"")</f>
        <v>144</v>
      </c>
      <c r="V710" s="53" t="str">
        <f t="shared" si="1"/>
        <v>eelektross</v>
      </c>
    </row>
    <row r="711" ht="31.5" customHeight="1">
      <c r="A711" s="130">
        <v>710.0</v>
      </c>
      <c r="B711" s="130">
        <v>1.0</v>
      </c>
      <c r="C711" s="130">
        <v>26.0</v>
      </c>
      <c r="D711" s="130">
        <v>7.0</v>
      </c>
      <c r="E711" s="130">
        <v>2.0</v>
      </c>
      <c r="F711" s="130">
        <v>1.0</v>
      </c>
      <c r="G711" s="131" t="str">
        <f>ifna(VLookup(V711,Shiny!B:C, 2, 0),"")</f>
        <v/>
      </c>
      <c r="H711" s="141" t="s">
        <v>740</v>
      </c>
      <c r="I711" s="142">
        <v>605.0</v>
      </c>
      <c r="J711" s="135">
        <f>IFNA(VLOOKUP(V711,'Imported Index'!C:D,2,0),1)</f>
        <v>1</v>
      </c>
      <c r="K711" s="132"/>
      <c r="L711" s="132"/>
      <c r="M711" s="136" t="str">
        <f>ifna(IMAGE("https://pokejungle.net/sprites/typeico/"&amp;lower(VLookup(V711,Type!C:E, 2, 0)&amp;".png")),"")</f>
        <v/>
      </c>
      <c r="N711" s="136" t="str">
        <f>ifna(IMAGE("https://pokejungle.net/sprites/typeico/"&amp;lower(VLookup(V711,Type!C:E, 3, 0)&amp;".png")),"")</f>
        <v/>
      </c>
      <c r="O711" s="131"/>
      <c r="P711" s="131"/>
      <c r="Q711" s="136">
        <f>ifna(VLookup(V711, Dex!F:K, 3, 0),"")</f>
        <v>277</v>
      </c>
      <c r="R711" s="136" t="str">
        <f>ifna(VLookup(V711, Dex!F:K, 4, 0),"")</f>
        <v/>
      </c>
      <c r="S711" s="136" t="str">
        <f>ifna(VLookup(V711, Dex!F:K, 5, 0),"")</f>
        <v/>
      </c>
      <c r="T711" s="136" t="str">
        <f>ifna(VLookup(V711, Dex!F:K, 6, 0),"")</f>
        <v/>
      </c>
      <c r="U711" s="137" t="str">
        <f>ifna(VLookup(V711, Dex!F:L, 7, 0),"")</f>
        <v/>
      </c>
      <c r="V711" s="131" t="str">
        <f t="shared" si="1"/>
        <v>elgyem</v>
      </c>
    </row>
    <row r="712" ht="31.5" customHeight="1">
      <c r="A712" s="85">
        <v>711.0</v>
      </c>
      <c r="B712" s="85">
        <v>1.0</v>
      </c>
      <c r="C712" s="85">
        <v>26.0</v>
      </c>
      <c r="D712" s="85">
        <v>8.0</v>
      </c>
      <c r="E712" s="85">
        <v>2.0</v>
      </c>
      <c r="F712" s="85">
        <v>2.0</v>
      </c>
      <c r="G712" s="53" t="str">
        <f>ifna(VLookup(V712,Shiny!B:C, 2, 0),"")</f>
        <v/>
      </c>
      <c r="H712" s="138" t="s">
        <v>741</v>
      </c>
      <c r="I712" s="139">
        <v>606.0</v>
      </c>
      <c r="J712" s="140">
        <f>IFNA(VLOOKUP(V712,'Imported Index'!C:D,2,0),1)</f>
        <v>1</v>
      </c>
      <c r="K712" s="83"/>
      <c r="L712" s="83"/>
      <c r="M712" s="59" t="str">
        <f>ifna(IMAGE("https://pokejungle.net/sprites/typeico/"&amp;lower(VLookup(V712,Type!C:E, 2, 0)&amp;".png")),"")</f>
        <v/>
      </c>
      <c r="N712" s="59" t="str">
        <f>ifna(IMAGE("https://pokejungle.net/sprites/typeico/"&amp;lower(VLookup(V712,Type!C:E, 3, 0)&amp;".png")),"")</f>
        <v/>
      </c>
      <c r="O712" s="53"/>
      <c r="P712" s="53"/>
      <c r="Q712" s="59">
        <f>ifna(VLookup(V712, Dex!F:K, 3, 0),"")</f>
        <v>278</v>
      </c>
      <c r="R712" s="59" t="str">
        <f>ifna(VLookup(V712, Dex!F:K, 4, 0),"")</f>
        <v/>
      </c>
      <c r="S712" s="59" t="str">
        <f>ifna(VLookup(V712, Dex!F:K, 5, 0),"")</f>
        <v/>
      </c>
      <c r="T712" s="59" t="str">
        <f>ifna(VLookup(V712, Dex!F:K, 6, 0),"")</f>
        <v/>
      </c>
      <c r="U712" s="63" t="str">
        <f>ifna(VLookup(V712, Dex!F:L, 7, 0),"")</f>
        <v/>
      </c>
      <c r="V712" s="53" t="str">
        <f t="shared" si="1"/>
        <v>beheeyem</v>
      </c>
    </row>
    <row r="713" ht="31.5" customHeight="1">
      <c r="A713" s="130">
        <v>712.0</v>
      </c>
      <c r="B713" s="130">
        <v>1.0</v>
      </c>
      <c r="C713" s="130">
        <v>26.0</v>
      </c>
      <c r="D713" s="130">
        <v>9.0</v>
      </c>
      <c r="E713" s="130">
        <v>2.0</v>
      </c>
      <c r="F713" s="130">
        <v>3.0</v>
      </c>
      <c r="G713" s="131" t="str">
        <f>ifna(VLookup(V713,Shiny!B:C, 2, 0),"")</f>
        <v/>
      </c>
      <c r="H713" s="141" t="s">
        <v>742</v>
      </c>
      <c r="I713" s="142">
        <v>607.0</v>
      </c>
      <c r="J713" s="135">
        <f>IFNA(VLOOKUP(V713,'Imported Index'!C:D,2,0),1)</f>
        <v>1</v>
      </c>
      <c r="K713" s="132"/>
      <c r="L713" s="132"/>
      <c r="M713" s="136" t="str">
        <f>ifna(IMAGE("https://pokejungle.net/sprites/typeico/"&amp;lower(VLookup(V713,Type!C:E, 2, 0)&amp;".png")),"")</f>
        <v/>
      </c>
      <c r="N713" s="136" t="str">
        <f>ifna(IMAGE("https://pokejungle.net/sprites/typeico/"&amp;lower(VLookup(V713,Type!C:E, 3, 0)&amp;".png")),"")</f>
        <v/>
      </c>
      <c r="O713" s="131"/>
      <c r="P713" s="131"/>
      <c r="Q713" s="136">
        <f>ifna(VLookup(V713, Dex!F:K, 3, 0),"")</f>
        <v>287</v>
      </c>
      <c r="R713" s="136" t="str">
        <f>ifna(VLookup(V713, Dex!F:K, 4, 0),"")</f>
        <v/>
      </c>
      <c r="S713" s="136" t="str">
        <f>ifna(VLookup(V713, Dex!F:K, 5, 0),"")</f>
        <v/>
      </c>
      <c r="T713" s="136" t="str">
        <f>ifna(VLookup(V713, Dex!F:K, 6, 0),"")</f>
        <v>K146</v>
      </c>
      <c r="U713" s="137">
        <f>ifna(VLookup(V713, Dex!F:L, 7, 0),"")</f>
        <v>189</v>
      </c>
      <c r="V713" s="131" t="str">
        <f t="shared" si="1"/>
        <v>litwick</v>
      </c>
    </row>
    <row r="714" ht="31.5" customHeight="1">
      <c r="A714" s="85">
        <v>713.0</v>
      </c>
      <c r="B714" s="85">
        <v>1.0</v>
      </c>
      <c r="C714" s="85">
        <v>26.0</v>
      </c>
      <c r="D714" s="85">
        <v>10.0</v>
      </c>
      <c r="E714" s="85">
        <v>2.0</v>
      </c>
      <c r="F714" s="85">
        <v>4.0</v>
      </c>
      <c r="G714" s="53" t="str">
        <f>ifna(VLookup(V714,Shiny!B:C, 2, 0),"")</f>
        <v/>
      </c>
      <c r="H714" s="138" t="s">
        <v>743</v>
      </c>
      <c r="I714" s="139">
        <v>608.0</v>
      </c>
      <c r="J714" s="140">
        <f>IFNA(VLOOKUP(V714,'Imported Index'!C:D,2,0),1)</f>
        <v>1</v>
      </c>
      <c r="K714" s="83"/>
      <c r="L714" s="83"/>
      <c r="M714" s="59" t="str">
        <f>ifna(IMAGE("https://pokejungle.net/sprites/typeico/"&amp;lower(VLookup(V714,Type!C:E, 2, 0)&amp;".png")),"")</f>
        <v/>
      </c>
      <c r="N714" s="59" t="str">
        <f>ifna(IMAGE("https://pokejungle.net/sprites/typeico/"&amp;lower(VLookup(V714,Type!C:E, 3, 0)&amp;".png")),"")</f>
        <v/>
      </c>
      <c r="O714" s="53"/>
      <c r="P714" s="53"/>
      <c r="Q714" s="59">
        <f>ifna(VLookup(V714, Dex!F:K, 3, 0),"")</f>
        <v>288</v>
      </c>
      <c r="R714" s="59" t="str">
        <f>ifna(VLookup(V714, Dex!F:K, 4, 0),"")</f>
        <v/>
      </c>
      <c r="S714" s="59" t="str">
        <f>ifna(VLookup(V714, Dex!F:K, 5, 0),"")</f>
        <v/>
      </c>
      <c r="T714" s="59" t="str">
        <f>ifna(VLookup(V714, Dex!F:K, 6, 0),"")</f>
        <v>K147</v>
      </c>
      <c r="U714" s="63">
        <f>ifna(VLookup(V714, Dex!F:L, 7, 0),"")</f>
        <v>190</v>
      </c>
      <c r="V714" s="53" t="str">
        <f t="shared" si="1"/>
        <v>lampent</v>
      </c>
    </row>
    <row r="715" ht="31.5" customHeight="1">
      <c r="A715" s="130">
        <v>714.0</v>
      </c>
      <c r="B715" s="130">
        <v>1.0</v>
      </c>
      <c r="C715" s="130">
        <v>26.0</v>
      </c>
      <c r="D715" s="130">
        <v>11.0</v>
      </c>
      <c r="E715" s="130">
        <v>2.0</v>
      </c>
      <c r="F715" s="130">
        <v>5.0</v>
      </c>
      <c r="G715" s="131" t="str">
        <f>ifna(VLookup(V715,Shiny!B:C, 2, 0),"")</f>
        <v/>
      </c>
      <c r="H715" s="141" t="s">
        <v>744</v>
      </c>
      <c r="I715" s="142">
        <v>609.0</v>
      </c>
      <c r="J715" s="135">
        <f>IFNA(VLOOKUP(V715,'Imported Index'!C:D,2,0),1)</f>
        <v>1</v>
      </c>
      <c r="K715" s="132"/>
      <c r="L715" s="132"/>
      <c r="M715" s="136" t="str">
        <f>ifna(IMAGE("https://pokejungle.net/sprites/typeico/"&amp;lower(VLookup(V715,Type!C:E, 2, 0)&amp;".png")),"")</f>
        <v/>
      </c>
      <c r="N715" s="136" t="str">
        <f>ifna(IMAGE("https://pokejungle.net/sprites/typeico/"&amp;lower(VLookup(V715,Type!C:E, 3, 0)&amp;".png")),"")</f>
        <v/>
      </c>
      <c r="O715" s="131"/>
      <c r="P715" s="131"/>
      <c r="Q715" s="136">
        <f>ifna(VLookup(V715, Dex!F:K, 3, 0),"")</f>
        <v>289</v>
      </c>
      <c r="R715" s="136" t="str">
        <f>ifna(VLookup(V715, Dex!F:K, 4, 0),"")</f>
        <v/>
      </c>
      <c r="S715" s="136" t="str">
        <f>ifna(VLookup(V715, Dex!F:K, 5, 0),"")</f>
        <v/>
      </c>
      <c r="T715" s="136" t="str">
        <f>ifna(VLookup(V715, Dex!F:K, 6, 0),"")</f>
        <v>K148</v>
      </c>
      <c r="U715" s="137">
        <f>ifna(VLookup(V715, Dex!F:L, 7, 0),"")</f>
        <v>191</v>
      </c>
      <c r="V715" s="131" t="str">
        <f t="shared" si="1"/>
        <v>chandelure</v>
      </c>
    </row>
    <row r="716" ht="31.5" customHeight="1">
      <c r="A716" s="85">
        <v>715.0</v>
      </c>
      <c r="B716" s="85">
        <v>1.0</v>
      </c>
      <c r="C716" s="85">
        <v>26.0</v>
      </c>
      <c r="D716" s="85">
        <v>12.0</v>
      </c>
      <c r="E716" s="85">
        <v>2.0</v>
      </c>
      <c r="F716" s="85">
        <v>6.0</v>
      </c>
      <c r="G716" s="53" t="str">
        <f>ifna(VLookup(V716,Shiny!B:C, 2, 0),"")</f>
        <v/>
      </c>
      <c r="H716" s="138" t="s">
        <v>745</v>
      </c>
      <c r="I716" s="139">
        <v>610.0</v>
      </c>
      <c r="J716" s="140">
        <f>IFNA(VLOOKUP(V716,'Imported Index'!C:D,2,0),1)</f>
        <v>1</v>
      </c>
      <c r="K716" s="140"/>
      <c r="L716" s="83"/>
      <c r="M716" s="59" t="str">
        <f>ifna(IMAGE("https://pokejungle.net/sprites/typeico/"&amp;lower(VLookup(V716,Type!C:E, 2, 0)&amp;".png")),"")</f>
        <v/>
      </c>
      <c r="N716" s="59" t="str">
        <f>ifna(IMAGE("https://pokejungle.net/sprites/typeico/"&amp;lower(VLookup(V716,Type!C:E, 3, 0)&amp;".png")),"")</f>
        <v/>
      </c>
      <c r="O716" s="53"/>
      <c r="P716" s="53"/>
      <c r="Q716" s="59">
        <f>ifna(VLookup(V716, Dex!F:K, 3, 0),"")</f>
        <v>324</v>
      </c>
      <c r="R716" s="59" t="str">
        <f>ifna(VLookup(V716, Dex!F:K, 4, 0),"")</f>
        <v/>
      </c>
      <c r="S716" s="59" t="str">
        <f>ifna(VLookup(V716, Dex!F:K, 5, 0),"")</f>
        <v/>
      </c>
      <c r="T716" s="59" t="str">
        <f>ifna(VLookup(V716, Dex!F:K, 6, 0),"")</f>
        <v>P155</v>
      </c>
      <c r="U716" s="63" t="str">
        <f>ifna(VLookup(V716, Dex!F:L, 7, 0),"")</f>
        <v/>
      </c>
      <c r="V716" s="53" t="str">
        <f t="shared" si="1"/>
        <v>axew</v>
      </c>
    </row>
    <row r="717" ht="31.5" customHeight="1">
      <c r="A717" s="130">
        <v>716.0</v>
      </c>
      <c r="B717" s="130">
        <v>1.0</v>
      </c>
      <c r="C717" s="130">
        <v>26.0</v>
      </c>
      <c r="D717" s="130">
        <v>13.0</v>
      </c>
      <c r="E717" s="130">
        <v>3.0</v>
      </c>
      <c r="F717" s="130">
        <v>1.0</v>
      </c>
      <c r="G717" s="131" t="str">
        <f>ifna(VLookup(V717,Shiny!B:C, 2, 0),"")</f>
        <v/>
      </c>
      <c r="H717" s="141" t="s">
        <v>746</v>
      </c>
      <c r="I717" s="142">
        <v>611.0</v>
      </c>
      <c r="J717" s="135">
        <f>IFNA(VLOOKUP(V717,'Imported Index'!C:D,2,0),1)</f>
        <v>1</v>
      </c>
      <c r="K717" s="135"/>
      <c r="L717" s="132"/>
      <c r="M717" s="136" t="str">
        <f>ifna(IMAGE("https://pokejungle.net/sprites/typeico/"&amp;lower(VLookup(V717,Type!C:E, 2, 0)&amp;".png")),"")</f>
        <v/>
      </c>
      <c r="N717" s="136" t="str">
        <f>ifna(IMAGE("https://pokejungle.net/sprites/typeico/"&amp;lower(VLookup(V717,Type!C:E, 3, 0)&amp;".png")),"")</f>
        <v/>
      </c>
      <c r="O717" s="131"/>
      <c r="P717" s="131"/>
      <c r="Q717" s="136">
        <f>ifna(VLookup(V717, Dex!F:K, 3, 0),"")</f>
        <v>325</v>
      </c>
      <c r="R717" s="136" t="str">
        <f>ifna(VLookup(V717, Dex!F:K, 4, 0),"")</f>
        <v/>
      </c>
      <c r="S717" s="136" t="str">
        <f>ifna(VLookup(V717, Dex!F:K, 5, 0),"")</f>
        <v/>
      </c>
      <c r="T717" s="136" t="str">
        <f>ifna(VLookup(V717, Dex!F:K, 6, 0),"")</f>
        <v>P156</v>
      </c>
      <c r="U717" s="137" t="str">
        <f>ifna(VLookup(V717, Dex!F:L, 7, 0),"")</f>
        <v/>
      </c>
      <c r="V717" s="131" t="str">
        <f t="shared" si="1"/>
        <v>fraxure</v>
      </c>
    </row>
    <row r="718" ht="31.5" customHeight="1">
      <c r="A718" s="85">
        <v>717.0</v>
      </c>
      <c r="B718" s="85">
        <v>1.0</v>
      </c>
      <c r="C718" s="85">
        <v>26.0</v>
      </c>
      <c r="D718" s="85">
        <v>14.0</v>
      </c>
      <c r="E718" s="85">
        <v>3.0</v>
      </c>
      <c r="F718" s="85">
        <v>2.0</v>
      </c>
      <c r="G718" s="53" t="str">
        <f>ifna(VLookup(V718,Shiny!B:C, 2, 0),"")</f>
        <v/>
      </c>
      <c r="H718" s="138" t="s">
        <v>747</v>
      </c>
      <c r="I718" s="139">
        <v>612.0</v>
      </c>
      <c r="J718" s="140">
        <f>IFNA(VLOOKUP(V718,'Imported Index'!C:D,2,0),1)</f>
        <v>1</v>
      </c>
      <c r="K718" s="140"/>
      <c r="L718" s="83"/>
      <c r="M718" s="59" t="str">
        <f>ifna(IMAGE("https://pokejungle.net/sprites/typeico/"&amp;lower(VLookup(V718,Type!C:E, 2, 0)&amp;".png")),"")</f>
        <v/>
      </c>
      <c r="N718" s="59" t="str">
        <f>ifna(IMAGE("https://pokejungle.net/sprites/typeico/"&amp;lower(VLookup(V718,Type!C:E, 3, 0)&amp;".png")),"")</f>
        <v/>
      </c>
      <c r="O718" s="53"/>
      <c r="P718" s="53"/>
      <c r="Q718" s="59">
        <f>ifna(VLookup(V718, Dex!F:K, 3, 0),"")</f>
        <v>326</v>
      </c>
      <c r="R718" s="59" t="str">
        <f>ifna(VLookup(V718, Dex!F:K, 4, 0),"")</f>
        <v/>
      </c>
      <c r="S718" s="59" t="str">
        <f>ifna(VLookup(V718, Dex!F:K, 5, 0),"")</f>
        <v/>
      </c>
      <c r="T718" s="59" t="str">
        <f>ifna(VLookup(V718, Dex!F:K, 6, 0),"")</f>
        <v>P157</v>
      </c>
      <c r="U718" s="63" t="str">
        <f>ifna(VLookup(V718, Dex!F:L, 7, 0),"")</f>
        <v/>
      </c>
      <c r="V718" s="53" t="str">
        <f t="shared" si="1"/>
        <v>haxorus</v>
      </c>
    </row>
    <row r="719" ht="31.5" customHeight="1">
      <c r="A719" s="130">
        <v>718.0</v>
      </c>
      <c r="B719" s="130">
        <v>1.0</v>
      </c>
      <c r="C719" s="130">
        <v>26.0</v>
      </c>
      <c r="D719" s="130">
        <v>15.0</v>
      </c>
      <c r="E719" s="130">
        <v>3.0</v>
      </c>
      <c r="F719" s="130">
        <v>3.0</v>
      </c>
      <c r="G719" s="131" t="str">
        <f>ifna(VLookup(V719,Shiny!B:C, 2, 0),"")</f>
        <v/>
      </c>
      <c r="H719" s="141" t="s">
        <v>748</v>
      </c>
      <c r="I719" s="142">
        <v>613.0</v>
      </c>
      <c r="J719" s="135">
        <f>IFNA(VLOOKUP(V719,'Imported Index'!C:D,2,0),1)</f>
        <v>1</v>
      </c>
      <c r="K719" s="135"/>
      <c r="L719" s="132"/>
      <c r="M719" s="136" t="str">
        <f>ifna(IMAGE("https://pokejungle.net/sprites/typeico/"&amp;lower(VLookup(V719,Type!C:E, 2, 0)&amp;".png")),"")</f>
        <v/>
      </c>
      <c r="N719" s="136" t="str">
        <f>ifna(IMAGE("https://pokejungle.net/sprites/typeico/"&amp;lower(VLookup(V719,Type!C:E, 3, 0)&amp;".png")),"")</f>
        <v/>
      </c>
      <c r="O719" s="131"/>
      <c r="P719" s="131"/>
      <c r="Q719" s="136">
        <f>ifna(VLookup(V719, Dex!F:K, 3, 0),"")</f>
        <v>279</v>
      </c>
      <c r="R719" s="136" t="str">
        <f>ifna(VLookup(V719, Dex!F:K, 4, 0),"")</f>
        <v/>
      </c>
      <c r="S719" s="136" t="str">
        <f>ifna(VLookup(V719, Dex!F:K, 5, 0),"")</f>
        <v/>
      </c>
      <c r="T719" s="136" t="str">
        <f>ifna(VLookup(V719, Dex!F:K, 6, 0),"")</f>
        <v>P355</v>
      </c>
      <c r="U719" s="137" t="str">
        <f>ifna(VLookup(V719, Dex!F:L, 7, 0),"")</f>
        <v/>
      </c>
      <c r="V719" s="131" t="str">
        <f t="shared" si="1"/>
        <v>cubchoo</v>
      </c>
    </row>
    <row r="720" ht="31.5" customHeight="1">
      <c r="A720" s="85">
        <v>719.0</v>
      </c>
      <c r="B720" s="85">
        <v>1.0</v>
      </c>
      <c r="C720" s="85">
        <v>26.0</v>
      </c>
      <c r="D720" s="85">
        <v>16.0</v>
      </c>
      <c r="E720" s="85">
        <v>3.0</v>
      </c>
      <c r="F720" s="85">
        <v>4.0</v>
      </c>
      <c r="G720" s="53" t="str">
        <f>ifna(VLookup(V720,Shiny!B:C, 2, 0),"")</f>
        <v/>
      </c>
      <c r="H720" s="138" t="s">
        <v>749</v>
      </c>
      <c r="I720" s="139">
        <v>614.0</v>
      </c>
      <c r="J720" s="140">
        <f>IFNA(VLOOKUP(V720,'Imported Index'!C:D,2,0),1)</f>
        <v>1</v>
      </c>
      <c r="K720" s="140"/>
      <c r="L720" s="83"/>
      <c r="M720" s="59" t="str">
        <f>ifna(IMAGE("https://pokejungle.net/sprites/typeico/"&amp;lower(VLookup(V720,Type!C:E, 2, 0)&amp;".png")),"")</f>
        <v/>
      </c>
      <c r="N720" s="59" t="str">
        <f>ifna(IMAGE("https://pokejungle.net/sprites/typeico/"&amp;lower(VLookup(V720,Type!C:E, 3, 0)&amp;".png")),"")</f>
        <v/>
      </c>
      <c r="O720" s="53"/>
      <c r="P720" s="53"/>
      <c r="Q720" s="59">
        <f>ifna(VLookup(V720, Dex!F:K, 3, 0),"")</f>
        <v>280</v>
      </c>
      <c r="R720" s="59" t="str">
        <f>ifna(VLookup(V720, Dex!F:K, 4, 0),"")</f>
        <v/>
      </c>
      <c r="S720" s="59" t="str">
        <f>ifna(VLookup(V720, Dex!F:K, 5, 0),"")</f>
        <v/>
      </c>
      <c r="T720" s="59" t="str">
        <f>ifna(VLookup(V720, Dex!F:K, 6, 0),"")</f>
        <v>P356</v>
      </c>
      <c r="U720" s="63" t="str">
        <f>ifna(VLookup(V720, Dex!F:L, 7, 0),"")</f>
        <v/>
      </c>
      <c r="V720" s="53" t="str">
        <f t="shared" si="1"/>
        <v>beartic</v>
      </c>
    </row>
    <row r="721" ht="31.5" customHeight="1">
      <c r="A721" s="130">
        <v>720.0</v>
      </c>
      <c r="B721" s="130">
        <v>1.0</v>
      </c>
      <c r="C721" s="130">
        <v>26.0</v>
      </c>
      <c r="D721" s="130">
        <v>17.0</v>
      </c>
      <c r="E721" s="130">
        <v>3.0</v>
      </c>
      <c r="F721" s="130">
        <v>5.0</v>
      </c>
      <c r="G721" s="131" t="str">
        <f>ifna(VLookup(V721,Shiny!B:C, 2, 0),"")</f>
        <v/>
      </c>
      <c r="H721" s="141" t="s">
        <v>750</v>
      </c>
      <c r="I721" s="142">
        <v>615.0</v>
      </c>
      <c r="J721" s="135">
        <f>IFNA(VLOOKUP(V721,'Imported Index'!C:D,2,0),1)</f>
        <v>1</v>
      </c>
      <c r="K721" s="135"/>
      <c r="L721" s="132"/>
      <c r="M721" s="136" t="str">
        <f>ifna(IMAGE("https://pokejungle.net/sprites/typeico/"&amp;lower(VLookup(V721,Type!C:E, 2, 0)&amp;".png")),"")</f>
        <v/>
      </c>
      <c r="N721" s="136" t="str">
        <f>ifna(IMAGE("https://pokejungle.net/sprites/typeico/"&amp;lower(VLookup(V721,Type!C:E, 3, 0)&amp;".png")),"")</f>
        <v/>
      </c>
      <c r="O721" s="131"/>
      <c r="P721" s="131"/>
      <c r="Q721" s="136" t="str">
        <f>ifna(VLookup(V721, Dex!F:K, 3, 0),"")</f>
        <v>C030</v>
      </c>
      <c r="R721" s="136" t="str">
        <f>ifna(VLookup(V721, Dex!F:K, 4, 0),"")</f>
        <v/>
      </c>
      <c r="S721" s="136" t="str">
        <f>ifna(VLookup(V721, Dex!F:K, 5, 0),"")</f>
        <v/>
      </c>
      <c r="T721" s="136" t="str">
        <f>ifna(VLookup(V721, Dex!F:K, 6, 0),"")</f>
        <v>P360</v>
      </c>
      <c r="U721" s="137" t="str">
        <f>ifna(VLookup(V721, Dex!F:L, 7, 0),"")</f>
        <v>H029</v>
      </c>
      <c r="V721" s="131" t="str">
        <f t="shared" si="1"/>
        <v>cryogonal</v>
      </c>
    </row>
    <row r="722" ht="31.5" customHeight="1">
      <c r="A722" s="85">
        <v>721.0</v>
      </c>
      <c r="B722" s="85">
        <v>1.0</v>
      </c>
      <c r="C722" s="85">
        <v>26.0</v>
      </c>
      <c r="D722" s="85">
        <v>18.0</v>
      </c>
      <c r="E722" s="85">
        <v>3.0</v>
      </c>
      <c r="F722" s="85">
        <v>6.0</v>
      </c>
      <c r="G722" s="53" t="str">
        <f>ifna(VLookup(V722,Shiny!B:C, 2, 0),"")</f>
        <v/>
      </c>
      <c r="H722" s="138" t="s">
        <v>751</v>
      </c>
      <c r="I722" s="139">
        <v>616.0</v>
      </c>
      <c r="J722" s="140">
        <f>IFNA(VLOOKUP(V722,'Imported Index'!C:D,2,0),1)</f>
        <v>1</v>
      </c>
      <c r="K722" s="83"/>
      <c r="L722" s="83"/>
      <c r="M722" s="59" t="str">
        <f>ifna(IMAGE("https://pokejungle.net/sprites/typeico/"&amp;lower(VLookup(V722,Type!C:E, 2, 0)&amp;".png")),"")</f>
        <v/>
      </c>
      <c r="N722" s="59" t="str">
        <f>ifna(IMAGE("https://pokejungle.net/sprites/typeico/"&amp;lower(VLookup(V722,Type!C:E, 3, 0)&amp;".png")),"")</f>
        <v/>
      </c>
      <c r="O722" s="53"/>
      <c r="P722" s="53"/>
      <c r="Q722" s="59">
        <f>ifna(VLookup(V722, Dex!F:K, 3, 0),"")</f>
        <v>275</v>
      </c>
      <c r="R722" s="59" t="str">
        <f>ifna(VLookup(V722, Dex!F:K, 4, 0),"")</f>
        <v/>
      </c>
      <c r="S722" s="59" t="str">
        <f>ifna(VLookup(V722, Dex!F:K, 5, 0),"")</f>
        <v/>
      </c>
      <c r="T722" s="59" t="str">
        <f>ifna(VLookup(V722, Dex!F:K, 6, 0),"")</f>
        <v/>
      </c>
      <c r="U722" s="63" t="str">
        <f>ifna(VLookup(V722, Dex!F:L, 7, 0),"")</f>
        <v/>
      </c>
      <c r="V722" s="53" t="str">
        <f t="shared" si="1"/>
        <v>shelmet</v>
      </c>
    </row>
    <row r="723" ht="31.5" customHeight="1">
      <c r="A723" s="130">
        <v>722.0</v>
      </c>
      <c r="B723" s="130">
        <v>1.0</v>
      </c>
      <c r="C723" s="130">
        <v>26.0</v>
      </c>
      <c r="D723" s="130">
        <v>19.0</v>
      </c>
      <c r="E723" s="130">
        <v>4.0</v>
      </c>
      <c r="F723" s="130">
        <v>1.0</v>
      </c>
      <c r="G723" s="131" t="str">
        <f>ifna(VLookup(V723,Shiny!B:C, 2, 0),"")</f>
        <v/>
      </c>
      <c r="H723" s="141" t="s">
        <v>752</v>
      </c>
      <c r="I723" s="142">
        <v>617.0</v>
      </c>
      <c r="J723" s="135">
        <f>IFNA(VLOOKUP(V723,'Imported Index'!C:D,2,0),1)</f>
        <v>1</v>
      </c>
      <c r="K723" s="132"/>
      <c r="L723" s="132"/>
      <c r="M723" s="136" t="str">
        <f>ifna(IMAGE("https://pokejungle.net/sprites/typeico/"&amp;lower(VLookup(V723,Type!C:E, 2, 0)&amp;".png")),"")</f>
        <v/>
      </c>
      <c r="N723" s="136" t="str">
        <f>ifna(IMAGE("https://pokejungle.net/sprites/typeico/"&amp;lower(VLookup(V723,Type!C:E, 3, 0)&amp;".png")),"")</f>
        <v/>
      </c>
      <c r="O723" s="131"/>
      <c r="P723" s="131"/>
      <c r="Q723" s="136">
        <f>ifna(VLookup(V723, Dex!F:K, 3, 0),"")</f>
        <v>276</v>
      </c>
      <c r="R723" s="136" t="str">
        <f>ifna(VLookup(V723, Dex!F:K, 4, 0),"")</f>
        <v/>
      </c>
      <c r="S723" s="136" t="str">
        <f>ifna(VLookup(V723, Dex!F:K, 5, 0),"")</f>
        <v/>
      </c>
      <c r="T723" s="136" t="str">
        <f>ifna(VLookup(V723, Dex!F:K, 6, 0),"")</f>
        <v/>
      </c>
      <c r="U723" s="137" t="str">
        <f>ifna(VLookup(V723, Dex!F:L, 7, 0),"")</f>
        <v/>
      </c>
      <c r="V723" s="131" t="str">
        <f t="shared" si="1"/>
        <v>accelgor</v>
      </c>
    </row>
    <row r="724" ht="31.5" customHeight="1">
      <c r="A724" s="85">
        <v>723.0</v>
      </c>
      <c r="B724" s="85">
        <v>1.0</v>
      </c>
      <c r="C724" s="85">
        <v>26.0</v>
      </c>
      <c r="D724" s="85">
        <v>20.0</v>
      </c>
      <c r="E724" s="85">
        <v>4.0</v>
      </c>
      <c r="F724" s="85">
        <v>2.0</v>
      </c>
      <c r="G724" s="53" t="str">
        <f>ifna(VLookup(V724,Shiny!B:C, 2, 0),"")</f>
        <v/>
      </c>
      <c r="H724" s="138" t="s">
        <v>753</v>
      </c>
      <c r="I724" s="139">
        <v>618.0</v>
      </c>
      <c r="J724" s="140">
        <f>IFNA(VLOOKUP(V724,'Imported Index'!C:D,2,0),1)</f>
        <v>1</v>
      </c>
      <c r="K724" s="83"/>
      <c r="L724" s="83" t="s">
        <v>97</v>
      </c>
      <c r="M724" s="59" t="str">
        <f>ifna(IMAGE("https://pokejungle.net/sprites/typeico/"&amp;lower(VLookup(V724,Type!C:E, 2, 0)&amp;".png")),"")</f>
        <v/>
      </c>
      <c r="N724" s="59" t="str">
        <f>ifna(IMAGE("https://pokejungle.net/sprites/typeico/"&amp;lower(VLookup(V724,Type!C:E, 3, 0)&amp;".png")),"")</f>
        <v/>
      </c>
      <c r="O724" s="53"/>
      <c r="P724" s="53"/>
      <c r="Q724" s="59">
        <f>ifna(VLookup(V724, Dex!F:K, 3, 0),"")</f>
        <v>226</v>
      </c>
      <c r="R724" s="59" t="str">
        <f>ifna(VLookup(V724, Dex!F:K, 4, 0),"")</f>
        <v/>
      </c>
      <c r="S724" s="59" t="str">
        <f>ifna(VLookup(V724, Dex!F:K, 5, 0),"")</f>
        <v/>
      </c>
      <c r="T724" s="59" t="str">
        <f>ifna(VLookup(V724, Dex!F:K, 6, 0),"")</f>
        <v/>
      </c>
      <c r="U724" s="63">
        <f>ifna(VLookup(V724, Dex!F:L, 7, 0),"")</f>
        <v>157</v>
      </c>
      <c r="V724" s="53" t="str">
        <f t="shared" si="1"/>
        <v>stunfisk</v>
      </c>
    </row>
    <row r="725" ht="31.5" customHeight="1">
      <c r="A725" s="130">
        <v>724.0</v>
      </c>
      <c r="B725" s="130">
        <v>1.0</v>
      </c>
      <c r="C725" s="130">
        <v>26.0</v>
      </c>
      <c r="D725" s="130">
        <v>21.0</v>
      </c>
      <c r="E725" s="130">
        <v>4.0</v>
      </c>
      <c r="F725" s="130">
        <v>3.0</v>
      </c>
      <c r="G725" s="131" t="str">
        <f>ifna(VLookup(V725,Shiny!B:C, 2, 0),"")</f>
        <v/>
      </c>
      <c r="H725" s="141" t="s">
        <v>753</v>
      </c>
      <c r="I725" s="142">
        <v>618.0</v>
      </c>
      <c r="J725" s="135">
        <f>IFNA(VLOOKUP(V725,'Imported Index'!C:D,2,0),1)</f>
        <v>1</v>
      </c>
      <c r="K725" s="132"/>
      <c r="L725" s="132" t="s">
        <v>132</v>
      </c>
      <c r="M725" s="136" t="str">
        <f>ifna(IMAGE("https://pokejungle.net/sprites/typeico/"&amp;lower(VLookup(V725,Type!C:E, 2, 0)&amp;".png")),"")</f>
        <v/>
      </c>
      <c r="N725" s="136" t="str">
        <f>ifna(IMAGE("https://pokejungle.net/sprites/typeico/"&amp;lower(VLookup(V725,Type!C:E, 3, 0)&amp;".png")),"")</f>
        <v/>
      </c>
      <c r="O725" s="130">
        <v>-1.0</v>
      </c>
      <c r="P725" s="131"/>
      <c r="Q725" s="136">
        <f>ifna(VLookup(V725, Dex!F:K, 3, 0),"")</f>
        <v>226</v>
      </c>
      <c r="R725" s="136" t="str">
        <f>ifna(VLookup(V725, Dex!F:K, 4, 0),"")</f>
        <v/>
      </c>
      <c r="S725" s="136" t="str">
        <f>ifna(VLookup(V725, Dex!F:K, 5, 0),"")</f>
        <v/>
      </c>
      <c r="T725" s="136" t="str">
        <f>ifna(VLookup(V725, Dex!F:K, 6, 0),"")</f>
        <v/>
      </c>
      <c r="U725" s="137">
        <f>ifna(VLookup(V725, Dex!F:L, 7, 0),"")</f>
        <v>157</v>
      </c>
      <c r="V725" s="131" t="str">
        <f t="shared" si="1"/>
        <v>stunfisk-1</v>
      </c>
    </row>
    <row r="726" ht="31.5" customHeight="1">
      <c r="A726" s="85">
        <v>725.0</v>
      </c>
      <c r="B726" s="85">
        <v>1.0</v>
      </c>
      <c r="C726" s="85">
        <v>26.0</v>
      </c>
      <c r="D726" s="85">
        <v>22.0</v>
      </c>
      <c r="E726" s="85">
        <v>4.0</v>
      </c>
      <c r="F726" s="85">
        <v>4.0</v>
      </c>
      <c r="G726" s="53" t="str">
        <f>ifna(VLookup(V726,Shiny!B:C, 2, 0),"")</f>
        <v/>
      </c>
      <c r="H726" s="138" t="s">
        <v>754</v>
      </c>
      <c r="I726" s="139">
        <v>619.0</v>
      </c>
      <c r="J726" s="140">
        <f>IFNA(VLOOKUP(V726,'Imported Index'!C:D,2,0),1)</f>
        <v>1</v>
      </c>
      <c r="K726" s="83"/>
      <c r="L726" s="83"/>
      <c r="M726" s="59" t="str">
        <f>ifna(IMAGE("https://pokejungle.net/sprites/typeico/"&amp;lower(VLookup(V726,Type!C:E, 2, 0)&amp;".png")),"")</f>
        <v/>
      </c>
      <c r="N726" s="59" t="str">
        <f>ifna(IMAGE("https://pokejungle.net/sprites/typeico/"&amp;lower(VLookup(V726,Type!C:E, 3, 0)&amp;".png")),"")</f>
        <v/>
      </c>
      <c r="O726" s="53"/>
      <c r="P726" s="53"/>
      <c r="Q726" s="59" t="str">
        <f>ifna(VLookup(V726, Dex!F:K, 3, 0),"")</f>
        <v>A163</v>
      </c>
      <c r="R726" s="59" t="str">
        <f>ifna(VLookup(V726, Dex!F:K, 4, 0),"")</f>
        <v/>
      </c>
      <c r="S726" s="59" t="str">
        <f>ifna(VLookup(V726, Dex!F:K, 5, 0),"")</f>
        <v/>
      </c>
      <c r="T726" s="59" t="str">
        <f>ifna(VLookup(V726, Dex!F:K, 6, 0),"")</f>
        <v>K137</v>
      </c>
      <c r="U726" s="63" t="str">
        <f>ifna(VLookup(V726, Dex!F:L, 7, 0),"")</f>
        <v/>
      </c>
      <c r="V726" s="53" t="str">
        <f t="shared" si="1"/>
        <v>mienfoo</v>
      </c>
    </row>
    <row r="727" ht="31.5" customHeight="1">
      <c r="A727" s="130">
        <v>726.0</v>
      </c>
      <c r="B727" s="130">
        <v>1.0</v>
      </c>
      <c r="C727" s="130">
        <v>26.0</v>
      </c>
      <c r="D727" s="130">
        <v>23.0</v>
      </c>
      <c r="E727" s="130">
        <v>4.0</v>
      </c>
      <c r="F727" s="130">
        <v>5.0</v>
      </c>
      <c r="G727" s="131" t="str">
        <f>ifna(VLookup(V727,Shiny!B:C, 2, 0),"")</f>
        <v/>
      </c>
      <c r="H727" s="141" t="s">
        <v>755</v>
      </c>
      <c r="I727" s="142">
        <v>620.0</v>
      </c>
      <c r="J727" s="135">
        <f>IFNA(VLOOKUP(V727,'Imported Index'!C:D,2,0),1)</f>
        <v>1</v>
      </c>
      <c r="K727" s="132"/>
      <c r="L727" s="132"/>
      <c r="M727" s="136" t="str">
        <f>ifna(IMAGE("https://pokejungle.net/sprites/typeico/"&amp;lower(VLookup(V727,Type!C:E, 2, 0)&amp;".png")),"")</f>
        <v/>
      </c>
      <c r="N727" s="136" t="str">
        <f>ifna(IMAGE("https://pokejungle.net/sprites/typeico/"&amp;lower(VLookup(V727,Type!C:E, 3, 0)&amp;".png")),"")</f>
        <v/>
      </c>
      <c r="O727" s="131"/>
      <c r="P727" s="131"/>
      <c r="Q727" s="136" t="str">
        <f>ifna(VLookup(V727, Dex!F:K, 3, 0),"")</f>
        <v>A164</v>
      </c>
      <c r="R727" s="136" t="str">
        <f>ifna(VLookup(V727, Dex!F:K, 4, 0),"")</f>
        <v/>
      </c>
      <c r="S727" s="136" t="str">
        <f>ifna(VLookup(V727, Dex!F:K, 5, 0),"")</f>
        <v/>
      </c>
      <c r="T727" s="136" t="str">
        <f>ifna(VLookup(V727, Dex!F:K, 6, 0),"")</f>
        <v>K138</v>
      </c>
      <c r="U727" s="137" t="str">
        <f>ifna(VLookup(V727, Dex!F:L, 7, 0),"")</f>
        <v/>
      </c>
      <c r="V727" s="131" t="str">
        <f t="shared" si="1"/>
        <v>mienshao</v>
      </c>
    </row>
    <row r="728" ht="31.5" customHeight="1">
      <c r="A728" s="85">
        <v>727.0</v>
      </c>
      <c r="B728" s="85">
        <v>1.0</v>
      </c>
      <c r="C728" s="85">
        <v>26.0</v>
      </c>
      <c r="D728" s="85">
        <v>24.0</v>
      </c>
      <c r="E728" s="85">
        <v>4.0</v>
      </c>
      <c r="F728" s="85">
        <v>6.0</v>
      </c>
      <c r="G728" s="53" t="str">
        <f>ifna(VLookup(V728,Shiny!B:C, 2, 0),"")</f>
        <v/>
      </c>
      <c r="H728" s="138" t="s">
        <v>756</v>
      </c>
      <c r="I728" s="139">
        <v>621.0</v>
      </c>
      <c r="J728" s="140">
        <f>IFNA(VLOOKUP(V728,'Imported Index'!C:D,2,0),1)</f>
        <v>1</v>
      </c>
      <c r="K728" s="83"/>
      <c r="L728" s="83"/>
      <c r="M728" s="59" t="str">
        <f>ifna(IMAGE("https://pokejungle.net/sprites/typeico/"&amp;lower(VLookup(V728,Type!C:E, 2, 0)&amp;".png")),"")</f>
        <v/>
      </c>
      <c r="N728" s="59" t="str">
        <f>ifna(IMAGE("https://pokejungle.net/sprites/typeico/"&amp;lower(VLookup(V728,Type!C:E, 3, 0)&amp;".png")),"")</f>
        <v/>
      </c>
      <c r="O728" s="53"/>
      <c r="P728" s="53"/>
      <c r="Q728" s="59" t="str">
        <f>ifna(VLookup(V728, Dex!F:K, 3, 0),"")</f>
        <v>A063</v>
      </c>
      <c r="R728" s="59" t="str">
        <f>ifna(VLookup(V728, Dex!F:K, 4, 0),"")</f>
        <v/>
      </c>
      <c r="S728" s="59" t="str">
        <f>ifna(VLookup(V728, Dex!F:K, 5, 0),"")</f>
        <v/>
      </c>
      <c r="T728" s="59" t="str">
        <f>ifna(VLookup(V728, Dex!F:K, 6, 0),"")</f>
        <v/>
      </c>
      <c r="U728" s="63" t="str">
        <f>ifna(VLookup(V728, Dex!F:L, 7, 0),"")</f>
        <v/>
      </c>
      <c r="V728" s="53" t="str">
        <f t="shared" si="1"/>
        <v>druddigon</v>
      </c>
    </row>
    <row r="729" ht="31.5" customHeight="1">
      <c r="A729" s="130">
        <v>728.0</v>
      </c>
      <c r="B729" s="130">
        <v>1.0</v>
      </c>
      <c r="C729" s="130">
        <v>26.0</v>
      </c>
      <c r="D729" s="130">
        <v>25.0</v>
      </c>
      <c r="E729" s="130">
        <v>5.0</v>
      </c>
      <c r="F729" s="130">
        <v>1.0</v>
      </c>
      <c r="G729" s="131" t="str">
        <f>ifna(VLookup(V729,Shiny!B:C, 2, 0),"")</f>
        <v/>
      </c>
      <c r="H729" s="141" t="s">
        <v>757</v>
      </c>
      <c r="I729" s="142">
        <v>622.0</v>
      </c>
      <c r="J729" s="135">
        <f>IFNA(VLOOKUP(V729,'Imported Index'!C:D,2,0),1)</f>
        <v>1</v>
      </c>
      <c r="K729" s="132"/>
      <c r="L729" s="132"/>
      <c r="M729" s="136" t="str">
        <f>ifna(IMAGE("https://pokejungle.net/sprites/typeico/"&amp;lower(VLookup(V729,Type!C:E, 2, 0)&amp;".png")),"")</f>
        <v/>
      </c>
      <c r="N729" s="136" t="str">
        <f>ifna(IMAGE("https://pokejungle.net/sprites/typeico/"&amp;lower(VLookup(V729,Type!C:E, 3, 0)&amp;".png")),"")</f>
        <v/>
      </c>
      <c r="O729" s="131"/>
      <c r="P729" s="131"/>
      <c r="Q729" s="136">
        <f>ifna(VLookup(V729, Dex!F:K, 3, 0),"")</f>
        <v>88</v>
      </c>
      <c r="R729" s="136" t="str">
        <f>ifna(VLookup(V729, Dex!F:K, 4, 0),"")</f>
        <v/>
      </c>
      <c r="S729" s="136" t="str">
        <f>ifna(VLookup(V729, Dex!F:K, 5, 0),"")</f>
        <v/>
      </c>
      <c r="T729" s="136" t="str">
        <f>ifna(VLookup(V729, Dex!F:K, 6, 0),"")</f>
        <v>B123</v>
      </c>
      <c r="U729" s="137" t="str">
        <f>ifna(VLookup(V729, Dex!F:L, 7, 0),"")</f>
        <v>H071</v>
      </c>
      <c r="V729" s="131" t="str">
        <f t="shared" si="1"/>
        <v>golett</v>
      </c>
    </row>
    <row r="730" ht="31.5" customHeight="1">
      <c r="A730" s="85">
        <v>729.0</v>
      </c>
      <c r="B730" s="85">
        <v>1.0</v>
      </c>
      <c r="C730" s="85">
        <v>26.0</v>
      </c>
      <c r="D730" s="85">
        <v>26.0</v>
      </c>
      <c r="E730" s="85">
        <v>5.0</v>
      </c>
      <c r="F730" s="85">
        <v>2.0</v>
      </c>
      <c r="G730" s="53" t="str">
        <f>ifna(VLookup(V730,Shiny!B:C, 2, 0),"")</f>
        <v/>
      </c>
      <c r="H730" s="138" t="s">
        <v>758</v>
      </c>
      <c r="I730" s="139">
        <v>623.0</v>
      </c>
      <c r="J730" s="140">
        <f>IFNA(VLOOKUP(V730,'Imported Index'!C:D,2,0),1)</f>
        <v>1</v>
      </c>
      <c r="K730" s="83"/>
      <c r="L730" s="83"/>
      <c r="M730" s="59" t="str">
        <f>ifna(IMAGE("https://pokejungle.net/sprites/typeico/"&amp;lower(VLookup(V730,Type!C:E, 2, 0)&amp;".png")),"")</f>
        <v/>
      </c>
      <c r="N730" s="59" t="str">
        <f>ifna(IMAGE("https://pokejungle.net/sprites/typeico/"&amp;lower(VLookup(V730,Type!C:E, 3, 0)&amp;".png")),"")</f>
        <v/>
      </c>
      <c r="O730" s="53"/>
      <c r="P730" s="53"/>
      <c r="Q730" s="59">
        <f>ifna(VLookup(V730, Dex!F:K, 3, 0),"")</f>
        <v>89</v>
      </c>
      <c r="R730" s="59" t="str">
        <f>ifna(VLookup(V730, Dex!F:K, 4, 0),"")</f>
        <v/>
      </c>
      <c r="S730" s="59" t="str">
        <f>ifna(VLookup(V730, Dex!F:K, 5, 0),"")</f>
        <v/>
      </c>
      <c r="T730" s="59" t="str">
        <f>ifna(VLookup(V730, Dex!F:K, 6, 0),"")</f>
        <v>B124</v>
      </c>
      <c r="U730" s="63" t="str">
        <f>ifna(VLookup(V730, Dex!F:L, 7, 0),"")</f>
        <v>H072</v>
      </c>
      <c r="V730" s="53" t="str">
        <f t="shared" si="1"/>
        <v>golurk</v>
      </c>
    </row>
    <row r="731" ht="31.5" customHeight="1">
      <c r="A731" s="130">
        <v>730.0</v>
      </c>
      <c r="B731" s="130">
        <v>1.0</v>
      </c>
      <c r="C731" s="130">
        <v>26.0</v>
      </c>
      <c r="D731" s="130">
        <v>27.0</v>
      </c>
      <c r="E731" s="130">
        <v>5.0</v>
      </c>
      <c r="F731" s="130">
        <v>3.0</v>
      </c>
      <c r="G731" s="131" t="str">
        <f>ifna(VLookup(V731,Shiny!B:C, 2, 0),"")</f>
        <v/>
      </c>
      <c r="H731" s="141" t="s">
        <v>759</v>
      </c>
      <c r="I731" s="142">
        <v>624.0</v>
      </c>
      <c r="J731" s="135">
        <f>IFNA(VLOOKUP(V731,'Imported Index'!C:D,2,0),1)</f>
        <v>1</v>
      </c>
      <c r="K731" s="135"/>
      <c r="L731" s="132"/>
      <c r="M731" s="136" t="str">
        <f>ifna(IMAGE("https://pokejungle.net/sprites/typeico/"&amp;lower(VLookup(V731,Type!C:E, 2, 0)&amp;".png")),"")</f>
        <v/>
      </c>
      <c r="N731" s="136" t="str">
        <f>ifna(IMAGE("https://pokejungle.net/sprites/typeico/"&amp;lower(VLookup(V731,Type!C:E, 3, 0)&amp;".png")),"")</f>
        <v/>
      </c>
      <c r="O731" s="131"/>
      <c r="P731" s="131"/>
      <c r="Q731" s="136">
        <f>ifna(VLookup(V731, Dex!F:K, 3, 0),"")</f>
        <v>246</v>
      </c>
      <c r="R731" s="136" t="str">
        <f>ifna(VLookup(V731, Dex!F:K, 4, 0),"")</f>
        <v/>
      </c>
      <c r="S731" s="136" t="str">
        <f>ifna(VLookup(V731, Dex!F:K, 5, 0),"")</f>
        <v/>
      </c>
      <c r="T731" s="136" t="str">
        <f>ifna(VLookup(V731, Dex!F:K, 6, 0),"")</f>
        <v>P367</v>
      </c>
      <c r="U731" s="137" t="str">
        <f>ifna(VLookup(V731, Dex!F:L, 7, 0),"")</f>
        <v/>
      </c>
      <c r="V731" s="131" t="str">
        <f t="shared" si="1"/>
        <v>pawniard</v>
      </c>
    </row>
    <row r="732" ht="31.5" customHeight="1">
      <c r="A732" s="85">
        <v>731.0</v>
      </c>
      <c r="B732" s="85">
        <v>1.0</v>
      </c>
      <c r="C732" s="85">
        <v>26.0</v>
      </c>
      <c r="D732" s="85">
        <v>28.0</v>
      </c>
      <c r="E732" s="85">
        <v>5.0</v>
      </c>
      <c r="F732" s="85">
        <v>4.0</v>
      </c>
      <c r="G732" s="53" t="str">
        <f>ifna(VLookup(V732,Shiny!B:C, 2, 0),"")</f>
        <v/>
      </c>
      <c r="H732" s="138" t="s">
        <v>760</v>
      </c>
      <c r="I732" s="139">
        <v>625.0</v>
      </c>
      <c r="J732" s="140">
        <f>IFNA(VLOOKUP(V732,'Imported Index'!C:D,2,0),1)</f>
        <v>1</v>
      </c>
      <c r="K732" s="140"/>
      <c r="L732" s="83"/>
      <c r="M732" s="59" t="str">
        <f>ifna(IMAGE("https://pokejungle.net/sprites/typeico/"&amp;lower(VLookup(V732,Type!C:E, 2, 0)&amp;".png")),"")</f>
        <v/>
      </c>
      <c r="N732" s="59" t="str">
        <f>ifna(IMAGE("https://pokejungle.net/sprites/typeico/"&amp;lower(VLookup(V732,Type!C:E, 3, 0)&amp;".png")),"")</f>
        <v/>
      </c>
      <c r="O732" s="53"/>
      <c r="P732" s="53"/>
      <c r="Q732" s="59">
        <f>ifna(VLookup(V732, Dex!F:K, 3, 0),"")</f>
        <v>247</v>
      </c>
      <c r="R732" s="59" t="str">
        <f>ifna(VLookup(V732, Dex!F:K, 4, 0),"")</f>
        <v/>
      </c>
      <c r="S732" s="59" t="str">
        <f>ifna(VLookup(V732, Dex!F:K, 5, 0),"")</f>
        <v/>
      </c>
      <c r="T732" s="59" t="str">
        <f>ifna(VLookup(V732, Dex!F:K, 6, 0),"")</f>
        <v>P368</v>
      </c>
      <c r="U732" s="63" t="str">
        <f>ifna(VLookup(V732, Dex!F:L, 7, 0),"")</f>
        <v/>
      </c>
      <c r="V732" s="53" t="str">
        <f t="shared" si="1"/>
        <v>bisharp</v>
      </c>
    </row>
    <row r="733" ht="31.5" customHeight="1">
      <c r="A733" s="130">
        <v>732.0</v>
      </c>
      <c r="B733" s="130">
        <v>1.0</v>
      </c>
      <c r="C733" s="130">
        <v>26.0</v>
      </c>
      <c r="D733" s="130">
        <v>29.0</v>
      </c>
      <c r="E733" s="130">
        <v>5.0</v>
      </c>
      <c r="F733" s="130">
        <v>5.0</v>
      </c>
      <c r="G733" s="131" t="str">
        <f>ifna(VLookup(V733,Shiny!B:C, 2, 0),"")</f>
        <v/>
      </c>
      <c r="H733" s="141" t="s">
        <v>761</v>
      </c>
      <c r="I733" s="142">
        <v>626.0</v>
      </c>
      <c r="J733" s="135">
        <f>IFNA(VLOOKUP(V733,'Imported Index'!C:D,2,0),1)</f>
        <v>1</v>
      </c>
      <c r="K733" s="132"/>
      <c r="L733" s="132"/>
      <c r="M733" s="136" t="str">
        <f>ifna(IMAGE("https://pokejungle.net/sprites/typeico/"&amp;lower(VLookup(V733,Type!C:E, 2, 0)&amp;".png")),"")</f>
        <v/>
      </c>
      <c r="N733" s="136" t="str">
        <f>ifna(IMAGE("https://pokejungle.net/sprites/typeico/"&amp;lower(VLookup(V733,Type!C:E, 3, 0)&amp;".png")),"")</f>
        <v/>
      </c>
      <c r="O733" s="131"/>
      <c r="P733" s="131"/>
      <c r="Q733" s="136" t="str">
        <f>ifna(VLookup(V733, Dex!F:K, 3, 0),"")</f>
        <v>A053</v>
      </c>
      <c r="R733" s="136" t="str">
        <f>ifna(VLookup(V733, Dex!F:K, 4, 0),"")</f>
        <v/>
      </c>
      <c r="S733" s="136" t="str">
        <f>ifna(VLookup(V733, Dex!F:K, 5, 0),"")</f>
        <v/>
      </c>
      <c r="T733" s="136" t="str">
        <f>ifna(VLookup(V733, Dex!F:K, 6, 0),"")</f>
        <v/>
      </c>
      <c r="U733" s="137" t="str">
        <f>ifna(VLookup(V733, Dex!F:L, 7, 0),"")</f>
        <v/>
      </c>
      <c r="V733" s="131" t="str">
        <f t="shared" si="1"/>
        <v>bouffalant</v>
      </c>
    </row>
    <row r="734" ht="31.5" customHeight="1">
      <c r="A734" s="85">
        <v>733.0</v>
      </c>
      <c r="B734" s="85">
        <v>1.0</v>
      </c>
      <c r="C734" s="85">
        <v>26.0</v>
      </c>
      <c r="D734" s="85">
        <v>30.0</v>
      </c>
      <c r="E734" s="85">
        <v>5.0</v>
      </c>
      <c r="F734" s="85">
        <v>6.0</v>
      </c>
      <c r="G734" s="53" t="str">
        <f>ifna(VLookup(V734,Shiny!B:C, 2, 0),"")</f>
        <v/>
      </c>
      <c r="H734" s="138" t="s">
        <v>762</v>
      </c>
      <c r="I734" s="139">
        <v>627.0</v>
      </c>
      <c r="J734" s="140">
        <f>IFNA(VLOOKUP(V734,'Imported Index'!C:D,2,0),1)</f>
        <v>1</v>
      </c>
      <c r="K734" s="140"/>
      <c r="L734" s="83"/>
      <c r="M734" s="59" t="str">
        <f>ifna(IMAGE("https://pokejungle.net/sprites/typeico/"&amp;lower(VLookup(V734,Type!C:E, 2, 0)&amp;".png")),"")</f>
        <v/>
      </c>
      <c r="N734" s="59" t="str">
        <f>ifna(IMAGE("https://pokejungle.net/sprites/typeico/"&amp;lower(VLookup(V734,Type!C:E, 3, 0)&amp;".png")),"")</f>
        <v/>
      </c>
      <c r="O734" s="53"/>
      <c r="P734" s="53"/>
      <c r="Q734" s="59">
        <f>ifna(VLookup(V734, Dex!F:K, 3, 0),"")</f>
        <v>281</v>
      </c>
      <c r="R734" s="59" t="str">
        <f>ifna(VLookup(V734, Dex!F:K, 4, 0),"")</f>
        <v/>
      </c>
      <c r="S734" s="59">
        <f>ifna(VLookup(V734, Dex!F:K, 5, 0),"")</f>
        <v>221</v>
      </c>
      <c r="T734" s="59" t="str">
        <f>ifna(VLookup(V734, Dex!F:K, 6, 0),"")</f>
        <v>P365</v>
      </c>
      <c r="U734" s="63" t="str">
        <f>ifna(VLookup(V734, Dex!F:L, 7, 0),"")</f>
        <v/>
      </c>
      <c r="V734" s="53" t="str">
        <f t="shared" si="1"/>
        <v>rufflet</v>
      </c>
    </row>
    <row r="735" ht="31.5" customHeight="1">
      <c r="A735" s="130">
        <v>734.0</v>
      </c>
      <c r="B735" s="130">
        <v>1.0</v>
      </c>
      <c r="C735" s="130">
        <v>27.0</v>
      </c>
      <c r="D735" s="130">
        <v>1.0</v>
      </c>
      <c r="E735" s="130">
        <v>1.0</v>
      </c>
      <c r="F735" s="130">
        <v>1.0</v>
      </c>
      <c r="G735" s="131" t="str">
        <f>ifna(VLookup(V735,Shiny!B:C, 2, 0),"")</f>
        <v/>
      </c>
      <c r="H735" s="141" t="s">
        <v>763</v>
      </c>
      <c r="I735" s="142">
        <v>628.0</v>
      </c>
      <c r="J735" s="135">
        <f>IFNA(VLOOKUP(V735,'Imported Index'!C:D,2,0),1)</f>
        <v>1</v>
      </c>
      <c r="K735" s="135"/>
      <c r="L735" s="132" t="s">
        <v>97</v>
      </c>
      <c r="M735" s="136" t="str">
        <f>ifna(IMAGE("https://pokejungle.net/sprites/typeico/"&amp;lower(VLookup(V735,Type!C:E, 2, 0)&amp;".png")),"")</f>
        <v/>
      </c>
      <c r="N735" s="136" t="str">
        <f>ifna(IMAGE("https://pokejungle.net/sprites/typeico/"&amp;lower(VLookup(V735,Type!C:E, 3, 0)&amp;".png")),"")</f>
        <v/>
      </c>
      <c r="O735" s="131"/>
      <c r="P735" s="131"/>
      <c r="Q735" s="136">
        <f>ifna(VLookup(V735, Dex!F:K, 3, 0),"")</f>
        <v>282</v>
      </c>
      <c r="R735" s="136" t="str">
        <f>ifna(VLookup(V735, Dex!F:K, 4, 0),"")</f>
        <v/>
      </c>
      <c r="S735" s="136" t="str">
        <f>ifna(VLookup(V735, Dex!F:K, 5, 0),"")</f>
        <v/>
      </c>
      <c r="T735" s="136" t="str">
        <f>ifna(VLookup(V735, Dex!F:K, 6, 0),"")</f>
        <v>P366</v>
      </c>
      <c r="U735" s="137" t="str">
        <f>ifna(VLookup(V735, Dex!F:L, 7, 0),"")</f>
        <v/>
      </c>
      <c r="V735" s="131" t="str">
        <f t="shared" si="1"/>
        <v>braviary</v>
      </c>
    </row>
    <row r="736" ht="31.5" customHeight="1">
      <c r="A736" s="85">
        <v>735.0</v>
      </c>
      <c r="B736" s="85">
        <v>1.0</v>
      </c>
      <c r="C736" s="85">
        <v>27.0</v>
      </c>
      <c r="D736" s="85">
        <v>2.0</v>
      </c>
      <c r="E736" s="85">
        <v>1.0</v>
      </c>
      <c r="F736" s="85">
        <v>2.0</v>
      </c>
      <c r="G736" s="53" t="str">
        <f>ifna(VLookup(V736,Shiny!B:C, 2, 0),"")</f>
        <v/>
      </c>
      <c r="H736" s="138" t="s">
        <v>763</v>
      </c>
      <c r="I736" s="139">
        <v>628.0</v>
      </c>
      <c r="J736" s="140">
        <f>IFNA(VLOOKUP(V736,'Imported Index'!C:D,2,0),1)</f>
        <v>1</v>
      </c>
      <c r="K736" s="140"/>
      <c r="L736" s="83" t="s">
        <v>139</v>
      </c>
      <c r="M736" s="59" t="str">
        <f>ifna(IMAGE("https://pokejungle.net/sprites/typeico/"&amp;lower(VLookup(V736,Type!C:E, 2, 0)&amp;".png")),"")</f>
        <v/>
      </c>
      <c r="N736" s="59" t="str">
        <f>ifna(IMAGE("https://pokejungle.net/sprites/typeico/"&amp;lower(VLookup(V736,Type!C:E, 3, 0)&amp;".png")),"")</f>
        <v/>
      </c>
      <c r="O736" s="85">
        <v>-1.0</v>
      </c>
      <c r="P736" s="53"/>
      <c r="Q736" s="59" t="str">
        <f>ifna(VLookup(V736, Dex!F:K, 3, 0),"")</f>
        <v/>
      </c>
      <c r="R736" s="59" t="str">
        <f>ifna(VLookup(V736, Dex!F:K, 4, 0),"")</f>
        <v/>
      </c>
      <c r="S736" s="59">
        <f>ifna(VLookup(V736, Dex!F:K, 5, 0),"")</f>
        <v>222</v>
      </c>
      <c r="T736" s="59" t="str">
        <f>ifna(VLookup(V736, Dex!F:K, 6, 0),"")</f>
        <v>P366</v>
      </c>
      <c r="U736" s="63" t="str">
        <f>ifna(VLookup(V736, Dex!F:L, 7, 0),"")</f>
        <v/>
      </c>
      <c r="V736" s="53" t="str">
        <f t="shared" si="1"/>
        <v>braviary-1</v>
      </c>
    </row>
    <row r="737" ht="31.5" customHeight="1">
      <c r="A737" s="130">
        <v>736.0</v>
      </c>
      <c r="B737" s="130">
        <v>1.0</v>
      </c>
      <c r="C737" s="130">
        <v>27.0</v>
      </c>
      <c r="D737" s="130">
        <v>3.0</v>
      </c>
      <c r="E737" s="130">
        <v>1.0</v>
      </c>
      <c r="F737" s="130">
        <v>3.0</v>
      </c>
      <c r="G737" s="131" t="str">
        <f>ifna(VLookup(V737,Shiny!B:C, 2, 0),"")</f>
        <v/>
      </c>
      <c r="H737" s="141" t="s">
        <v>764</v>
      </c>
      <c r="I737" s="142">
        <v>629.0</v>
      </c>
      <c r="J737" s="135">
        <f>IFNA(VLOOKUP(V737,'Imported Index'!C:D,2,0),1)</f>
        <v>1</v>
      </c>
      <c r="K737" s="132"/>
      <c r="L737" s="132"/>
      <c r="M737" s="136" t="str">
        <f>ifna(IMAGE("https://pokejungle.net/sprites/typeico/"&amp;lower(VLookup(V737,Type!C:E, 2, 0)&amp;".png")),"")</f>
        <v/>
      </c>
      <c r="N737" s="136" t="str">
        <f>ifna(IMAGE("https://pokejungle.net/sprites/typeico/"&amp;lower(VLookup(V737,Type!C:E, 3, 0)&amp;".png")),"")</f>
        <v/>
      </c>
      <c r="O737" s="131"/>
      <c r="P737" s="131"/>
      <c r="Q737" s="136">
        <f>ifna(VLookup(V737, Dex!F:K, 3, 0),"")</f>
        <v>283</v>
      </c>
      <c r="R737" s="136" t="str">
        <f>ifna(VLookup(V737, Dex!F:K, 4, 0),"")</f>
        <v/>
      </c>
      <c r="S737" s="136" t="str">
        <f>ifna(VLookup(V737, Dex!F:K, 5, 0),"")</f>
        <v/>
      </c>
      <c r="T737" s="136" t="str">
        <f>ifna(VLookup(V737, Dex!F:K, 6, 0),"")</f>
        <v>K127</v>
      </c>
      <c r="U737" s="137" t="str">
        <f>ifna(VLookup(V737, Dex!F:L, 7, 0),"")</f>
        <v/>
      </c>
      <c r="V737" s="131" t="str">
        <f t="shared" si="1"/>
        <v>vullaby</v>
      </c>
    </row>
    <row r="738" ht="31.5" customHeight="1">
      <c r="A738" s="85">
        <v>737.0</v>
      </c>
      <c r="B738" s="85">
        <v>1.0</v>
      </c>
      <c r="C738" s="85">
        <v>27.0</v>
      </c>
      <c r="D738" s="85">
        <v>4.0</v>
      </c>
      <c r="E738" s="85">
        <v>1.0</v>
      </c>
      <c r="F738" s="85">
        <v>4.0</v>
      </c>
      <c r="G738" s="53" t="str">
        <f>ifna(VLookup(V738,Shiny!B:C, 2, 0),"")</f>
        <v/>
      </c>
      <c r="H738" s="138" t="s">
        <v>765</v>
      </c>
      <c r="I738" s="139">
        <v>630.0</v>
      </c>
      <c r="J738" s="140">
        <f>IFNA(VLOOKUP(V738,'Imported Index'!C:D,2,0),1)</f>
        <v>1</v>
      </c>
      <c r="K738" s="83"/>
      <c r="L738" s="83"/>
      <c r="M738" s="59" t="str">
        <f>ifna(IMAGE("https://pokejungle.net/sprites/typeico/"&amp;lower(VLookup(V738,Type!C:E, 2, 0)&amp;".png")),"")</f>
        <v/>
      </c>
      <c r="N738" s="59" t="str">
        <f>ifna(IMAGE("https://pokejungle.net/sprites/typeico/"&amp;lower(VLookup(V738,Type!C:E, 3, 0)&amp;".png")),"")</f>
        <v/>
      </c>
      <c r="O738" s="53"/>
      <c r="P738" s="53"/>
      <c r="Q738" s="59">
        <f>ifna(VLookup(V738, Dex!F:K, 3, 0),"")</f>
        <v>284</v>
      </c>
      <c r="R738" s="59" t="str">
        <f>ifna(VLookup(V738, Dex!F:K, 4, 0),"")</f>
        <v/>
      </c>
      <c r="S738" s="59" t="str">
        <f>ifna(VLookup(V738, Dex!F:K, 5, 0),"")</f>
        <v/>
      </c>
      <c r="T738" s="59" t="str">
        <f>ifna(VLookup(V738, Dex!F:K, 6, 0),"")</f>
        <v>K128</v>
      </c>
      <c r="U738" s="63" t="str">
        <f>ifna(VLookup(V738, Dex!F:L, 7, 0),"")</f>
        <v/>
      </c>
      <c r="V738" s="53" t="str">
        <f t="shared" si="1"/>
        <v>mandibuzz</v>
      </c>
    </row>
    <row r="739" ht="31.5" customHeight="1">
      <c r="A739" s="130">
        <v>738.0</v>
      </c>
      <c r="B739" s="130">
        <v>1.0</v>
      </c>
      <c r="C739" s="130">
        <v>27.0</v>
      </c>
      <c r="D739" s="130">
        <v>5.0</v>
      </c>
      <c r="E739" s="130">
        <v>1.0</v>
      </c>
      <c r="F739" s="130">
        <v>5.0</v>
      </c>
      <c r="G739" s="131" t="str">
        <f>ifna(VLookup(V739,Shiny!B:C, 2, 0),"")</f>
        <v/>
      </c>
      <c r="H739" s="141" t="s">
        <v>766</v>
      </c>
      <c r="I739" s="142">
        <v>631.0</v>
      </c>
      <c r="J739" s="135">
        <f>IFNA(VLOOKUP(V739,'Imported Index'!C:D,2,0),1)</f>
        <v>1</v>
      </c>
      <c r="K739" s="132"/>
      <c r="L739" s="132"/>
      <c r="M739" s="136" t="str">
        <f>ifna(IMAGE("https://pokejungle.net/sprites/typeico/"&amp;lower(VLookup(V739,Type!C:E, 2, 0)&amp;".png")),"")</f>
        <v/>
      </c>
      <c r="N739" s="136" t="str">
        <f>ifna(IMAGE("https://pokejungle.net/sprites/typeico/"&amp;lower(VLookup(V739,Type!C:E, 3, 0)&amp;".png")),"")</f>
        <v/>
      </c>
      <c r="O739" s="131"/>
      <c r="P739" s="131"/>
      <c r="Q739" s="136">
        <f>ifna(VLookup(V739, Dex!F:K, 3, 0),"")</f>
        <v>317</v>
      </c>
      <c r="R739" s="136" t="str">
        <f>ifna(VLookup(V739, Dex!F:K, 4, 0),"")</f>
        <v/>
      </c>
      <c r="S739" s="136" t="str">
        <f>ifna(VLookup(V739, Dex!F:K, 5, 0),"")</f>
        <v/>
      </c>
      <c r="T739" s="136" t="str">
        <f>ifna(VLookup(V739, Dex!F:K, 6, 0),"")</f>
        <v/>
      </c>
      <c r="U739" s="137" t="str">
        <f>ifna(VLookup(V739, Dex!F:L, 7, 0),"")</f>
        <v/>
      </c>
      <c r="V739" s="131" t="str">
        <f t="shared" si="1"/>
        <v>heatmor</v>
      </c>
    </row>
    <row r="740" ht="31.5" customHeight="1">
      <c r="A740" s="85">
        <v>739.0</v>
      </c>
      <c r="B740" s="85">
        <v>1.0</v>
      </c>
      <c r="C740" s="85">
        <v>27.0</v>
      </c>
      <c r="D740" s="85">
        <v>6.0</v>
      </c>
      <c r="E740" s="85">
        <v>1.0</v>
      </c>
      <c r="F740" s="85">
        <v>6.0</v>
      </c>
      <c r="G740" s="53" t="str">
        <f>ifna(VLookup(V740,Shiny!B:C, 2, 0),"")</f>
        <v/>
      </c>
      <c r="H740" s="138" t="s">
        <v>767</v>
      </c>
      <c r="I740" s="139">
        <v>632.0</v>
      </c>
      <c r="J740" s="140">
        <f>IFNA(VLOOKUP(V740,'Imported Index'!C:D,2,0),1)</f>
        <v>1</v>
      </c>
      <c r="K740" s="83"/>
      <c r="L740" s="83"/>
      <c r="M740" s="59" t="str">
        <f>ifna(IMAGE("https://pokejungle.net/sprites/typeico/"&amp;lower(VLookup(V740,Type!C:E, 2, 0)&amp;".png")),"")</f>
        <v/>
      </c>
      <c r="N740" s="59" t="str">
        <f>ifna(IMAGE("https://pokejungle.net/sprites/typeico/"&amp;lower(VLookup(V740,Type!C:E, 3, 0)&amp;".png")),"")</f>
        <v/>
      </c>
      <c r="O740" s="53"/>
      <c r="P740" s="53"/>
      <c r="Q740" s="59">
        <f>ifna(VLookup(V740, Dex!F:K, 3, 0),"")</f>
        <v>316</v>
      </c>
      <c r="R740" s="59" t="str">
        <f>ifna(VLookup(V740, Dex!F:K, 4, 0),"")</f>
        <v/>
      </c>
      <c r="S740" s="59" t="str">
        <f>ifna(VLookup(V740, Dex!F:K, 5, 0),"")</f>
        <v/>
      </c>
      <c r="T740" s="59" t="str">
        <f>ifna(VLookup(V740, Dex!F:K, 6, 0),"")</f>
        <v/>
      </c>
      <c r="U740" s="63" t="str">
        <f>ifna(VLookup(V740, Dex!F:L, 7, 0),"")</f>
        <v/>
      </c>
      <c r="V740" s="53" t="str">
        <f t="shared" si="1"/>
        <v>durant</v>
      </c>
    </row>
    <row r="741" ht="31.5" customHeight="1">
      <c r="A741" s="130">
        <v>740.0</v>
      </c>
      <c r="B741" s="130">
        <v>1.0</v>
      </c>
      <c r="C741" s="130">
        <v>27.0</v>
      </c>
      <c r="D741" s="130">
        <v>7.0</v>
      </c>
      <c r="E741" s="130">
        <v>2.0</v>
      </c>
      <c r="F741" s="130">
        <v>1.0</v>
      </c>
      <c r="G741" s="131" t="str">
        <f>ifna(VLookup(V741,Shiny!B:C, 2, 0),"")</f>
        <v/>
      </c>
      <c r="H741" s="141" t="s">
        <v>768</v>
      </c>
      <c r="I741" s="142">
        <v>633.0</v>
      </c>
      <c r="J741" s="135">
        <f>IFNA(VLOOKUP(V741,'Imported Index'!C:D,2,0),1)</f>
        <v>1</v>
      </c>
      <c r="K741" s="135"/>
      <c r="L741" s="132"/>
      <c r="M741" s="136" t="str">
        <f>ifna(IMAGE("https://pokejungle.net/sprites/typeico/"&amp;lower(VLookup(V741,Type!C:E, 2, 0)&amp;".png")),"")</f>
        <v/>
      </c>
      <c r="N741" s="136" t="str">
        <f>ifna(IMAGE("https://pokejungle.net/sprites/typeico/"&amp;lower(VLookup(V741,Type!C:E, 3, 0)&amp;".png")),"")</f>
        <v/>
      </c>
      <c r="O741" s="131"/>
      <c r="P741" s="131"/>
      <c r="Q741" s="136">
        <f>ifna(VLookup(V741, Dex!F:K, 3, 0),"")</f>
        <v>386</v>
      </c>
      <c r="R741" s="136" t="str">
        <f>ifna(VLookup(V741, Dex!F:K, 4, 0),"")</f>
        <v/>
      </c>
      <c r="S741" s="136" t="str">
        <f>ifna(VLookup(V741, Dex!F:K, 5, 0),"")</f>
        <v/>
      </c>
      <c r="T741" s="136" t="str">
        <f>ifna(VLookup(V741, Dex!F:K, 6, 0),"")</f>
        <v>P370</v>
      </c>
      <c r="U741" s="137" t="str">
        <f>ifna(VLookup(V741, Dex!F:L, 7, 0),"")</f>
        <v/>
      </c>
      <c r="V741" s="131" t="str">
        <f t="shared" si="1"/>
        <v>deino</v>
      </c>
    </row>
    <row r="742" ht="31.5" customHeight="1">
      <c r="A742" s="85">
        <v>741.0</v>
      </c>
      <c r="B742" s="85">
        <v>1.0</v>
      </c>
      <c r="C742" s="85">
        <v>27.0</v>
      </c>
      <c r="D742" s="85">
        <v>8.0</v>
      </c>
      <c r="E742" s="85">
        <v>2.0</v>
      </c>
      <c r="F742" s="85">
        <v>2.0</v>
      </c>
      <c r="G742" s="53" t="str">
        <f>ifna(VLookup(V742,Shiny!B:C, 2, 0),"")</f>
        <v/>
      </c>
      <c r="H742" s="138" t="s">
        <v>769</v>
      </c>
      <c r="I742" s="139">
        <v>634.0</v>
      </c>
      <c r="J742" s="140">
        <f>IFNA(VLOOKUP(V742,'Imported Index'!C:D,2,0),1)</f>
        <v>1</v>
      </c>
      <c r="K742" s="140"/>
      <c r="L742" s="83"/>
      <c r="M742" s="59" t="str">
        <f>ifna(IMAGE("https://pokejungle.net/sprites/typeico/"&amp;lower(VLookup(V742,Type!C:E, 2, 0)&amp;".png")),"")</f>
        <v/>
      </c>
      <c r="N742" s="59" t="str">
        <f>ifna(IMAGE("https://pokejungle.net/sprites/typeico/"&amp;lower(VLookup(V742,Type!C:E, 3, 0)&amp;".png")),"")</f>
        <v/>
      </c>
      <c r="O742" s="53"/>
      <c r="P742" s="53"/>
      <c r="Q742" s="59">
        <f>ifna(VLookup(V742, Dex!F:K, 3, 0),"")</f>
        <v>387</v>
      </c>
      <c r="R742" s="59" t="str">
        <f>ifna(VLookup(V742, Dex!F:K, 4, 0),"")</f>
        <v/>
      </c>
      <c r="S742" s="59" t="str">
        <f>ifna(VLookup(V742, Dex!F:K, 5, 0),"")</f>
        <v/>
      </c>
      <c r="T742" s="59" t="str">
        <f>ifna(VLookup(V742, Dex!F:K, 6, 0),"")</f>
        <v>P371</v>
      </c>
      <c r="U742" s="63" t="str">
        <f>ifna(VLookup(V742, Dex!F:L, 7, 0),"")</f>
        <v/>
      </c>
      <c r="V742" s="53" t="str">
        <f t="shared" si="1"/>
        <v>zweilous</v>
      </c>
    </row>
    <row r="743" ht="31.5" customHeight="1">
      <c r="A743" s="130">
        <v>742.0</v>
      </c>
      <c r="B743" s="130">
        <v>1.0</v>
      </c>
      <c r="C743" s="130">
        <v>27.0</v>
      </c>
      <c r="D743" s="130">
        <v>9.0</v>
      </c>
      <c r="E743" s="130">
        <v>2.0</v>
      </c>
      <c r="F743" s="130">
        <v>3.0</v>
      </c>
      <c r="G743" s="131" t="str">
        <f>ifna(VLookup(V743,Shiny!B:C, 2, 0),"")</f>
        <v/>
      </c>
      <c r="H743" s="141" t="s">
        <v>770</v>
      </c>
      <c r="I743" s="142">
        <v>635.0</v>
      </c>
      <c r="J743" s="135">
        <f>IFNA(VLOOKUP(V743,'Imported Index'!C:D,2,0),1)</f>
        <v>1</v>
      </c>
      <c r="K743" s="135"/>
      <c r="L743" s="132"/>
      <c r="M743" s="136" t="str">
        <f>ifna(IMAGE("https://pokejungle.net/sprites/typeico/"&amp;lower(VLookup(V743,Type!C:E, 2, 0)&amp;".png")),"")</f>
        <v/>
      </c>
      <c r="N743" s="136" t="str">
        <f>ifna(IMAGE("https://pokejungle.net/sprites/typeico/"&amp;lower(VLookup(V743,Type!C:E, 3, 0)&amp;".png")),"")</f>
        <v/>
      </c>
      <c r="O743" s="131"/>
      <c r="P743" s="131"/>
      <c r="Q743" s="136">
        <f>ifna(VLookup(V743, Dex!F:K, 3, 0),"")</f>
        <v>388</v>
      </c>
      <c r="R743" s="136" t="str">
        <f>ifna(VLookup(V743, Dex!F:K, 4, 0),"")</f>
        <v/>
      </c>
      <c r="S743" s="136" t="str">
        <f>ifna(VLookup(V743, Dex!F:K, 5, 0),"")</f>
        <v/>
      </c>
      <c r="T743" s="136" t="str">
        <f>ifna(VLookup(V743, Dex!F:K, 6, 0),"")</f>
        <v>P372</v>
      </c>
      <c r="U743" s="137" t="str">
        <f>ifna(VLookup(V743, Dex!F:L, 7, 0),"")</f>
        <v/>
      </c>
      <c r="V743" s="131" t="str">
        <f t="shared" si="1"/>
        <v>hydreigon</v>
      </c>
    </row>
    <row r="744" ht="31.5" customHeight="1">
      <c r="A744" s="85">
        <v>743.0</v>
      </c>
      <c r="B744" s="85">
        <v>1.0</v>
      </c>
      <c r="C744" s="85">
        <v>27.0</v>
      </c>
      <c r="D744" s="85">
        <v>10.0</v>
      </c>
      <c r="E744" s="85">
        <v>2.0</v>
      </c>
      <c r="F744" s="85">
        <v>4.0</v>
      </c>
      <c r="G744" s="53" t="str">
        <f>ifna(VLookup(V744,Shiny!B:C, 2, 0),"")</f>
        <v/>
      </c>
      <c r="H744" s="138" t="s">
        <v>771</v>
      </c>
      <c r="I744" s="139">
        <v>636.0</v>
      </c>
      <c r="J744" s="140">
        <f>IFNA(VLOOKUP(V744,'Imported Index'!C:D,2,0),1)</f>
        <v>1</v>
      </c>
      <c r="K744" s="140"/>
      <c r="L744" s="83"/>
      <c r="M744" s="59" t="str">
        <f>ifna(IMAGE("https://pokejungle.net/sprites/typeico/"&amp;lower(VLookup(V744,Type!C:E, 2, 0)&amp;".png")),"")</f>
        <v/>
      </c>
      <c r="N744" s="59" t="str">
        <f>ifna(IMAGE("https://pokejungle.net/sprites/typeico/"&amp;lower(VLookup(V744,Type!C:E, 3, 0)&amp;".png")),"")</f>
        <v/>
      </c>
      <c r="O744" s="53"/>
      <c r="P744" s="53"/>
      <c r="Q744" s="59" t="str">
        <f>ifna(VLookup(V744, Dex!F:K, 3, 0),"")</f>
        <v>A186</v>
      </c>
      <c r="R744" s="59" t="str">
        <f>ifna(VLookup(V744, Dex!F:K, 4, 0),"")</f>
        <v/>
      </c>
      <c r="S744" s="59" t="str">
        <f>ifna(VLookup(V744, Dex!F:K, 5, 0),"")</f>
        <v/>
      </c>
      <c r="T744" s="59" t="str">
        <f>ifna(VLookup(V744, Dex!F:K, 6, 0),"")</f>
        <v>P274</v>
      </c>
      <c r="U744" s="63" t="str">
        <f>ifna(VLookup(V744, Dex!F:L, 7, 0),"")</f>
        <v/>
      </c>
      <c r="V744" s="53" t="str">
        <f t="shared" si="1"/>
        <v>larvesta</v>
      </c>
    </row>
    <row r="745" ht="31.5" customHeight="1">
      <c r="A745" s="130">
        <v>744.0</v>
      </c>
      <c r="B745" s="130">
        <v>1.0</v>
      </c>
      <c r="C745" s="130">
        <v>27.0</v>
      </c>
      <c r="D745" s="130">
        <v>11.0</v>
      </c>
      <c r="E745" s="130">
        <v>2.0</v>
      </c>
      <c r="F745" s="130">
        <v>5.0</v>
      </c>
      <c r="G745" s="131" t="str">
        <f>ifna(VLookup(V745,Shiny!B:C, 2, 0),"")</f>
        <v/>
      </c>
      <c r="H745" s="141" t="s">
        <v>772</v>
      </c>
      <c r="I745" s="142">
        <v>637.0</v>
      </c>
      <c r="J745" s="135">
        <f>IFNA(VLOOKUP(V745,'Imported Index'!C:D,2,0),1)</f>
        <v>1</v>
      </c>
      <c r="K745" s="135"/>
      <c r="L745" s="132"/>
      <c r="M745" s="136" t="str">
        <f>ifna(IMAGE("https://pokejungle.net/sprites/typeico/"&amp;lower(VLookup(V745,Type!C:E, 2, 0)&amp;".png")),"")</f>
        <v/>
      </c>
      <c r="N745" s="136" t="str">
        <f>ifna(IMAGE("https://pokejungle.net/sprites/typeico/"&amp;lower(VLookup(V745,Type!C:E, 3, 0)&amp;".png")),"")</f>
        <v/>
      </c>
      <c r="O745" s="131"/>
      <c r="P745" s="131"/>
      <c r="Q745" s="136" t="str">
        <f>ifna(VLookup(V745, Dex!F:K, 3, 0),"")</f>
        <v>A187</v>
      </c>
      <c r="R745" s="136" t="str">
        <f>ifna(VLookup(V745, Dex!F:K, 4, 0),"")</f>
        <v/>
      </c>
      <c r="S745" s="136" t="str">
        <f>ifna(VLookup(V745, Dex!F:K, 5, 0),"")</f>
        <v/>
      </c>
      <c r="T745" s="136" t="str">
        <f>ifna(VLookup(V745, Dex!F:K, 6, 0),"")</f>
        <v>P275</v>
      </c>
      <c r="U745" s="137" t="str">
        <f>ifna(VLookup(V745, Dex!F:L, 7, 0),"")</f>
        <v/>
      </c>
      <c r="V745" s="131" t="str">
        <f t="shared" si="1"/>
        <v>volcarona</v>
      </c>
    </row>
    <row r="746" ht="31.5" customHeight="1">
      <c r="A746" s="85">
        <v>745.0</v>
      </c>
      <c r="B746" s="85">
        <v>1.0</v>
      </c>
      <c r="C746" s="85">
        <v>27.0</v>
      </c>
      <c r="D746" s="85">
        <v>12.0</v>
      </c>
      <c r="E746" s="85">
        <v>2.0</v>
      </c>
      <c r="F746" s="85">
        <v>6.0</v>
      </c>
      <c r="G746" s="53" t="str">
        <f>ifna(VLookup(V746,Shiny!B:C, 2, 0),"")</f>
        <v/>
      </c>
      <c r="H746" s="138" t="s">
        <v>773</v>
      </c>
      <c r="I746" s="139">
        <v>638.0</v>
      </c>
      <c r="J746" s="140">
        <f>IFNA(VLOOKUP(V746,'Imported Index'!C:D,2,0),1)</f>
        <v>1</v>
      </c>
      <c r="K746" s="83"/>
      <c r="L746" s="83"/>
      <c r="M746" s="59" t="str">
        <f>ifna(IMAGE("https://pokejungle.net/sprites/typeico/"&amp;lower(VLookup(V746,Type!C:E, 2, 0)&amp;".png")),"")</f>
        <v/>
      </c>
      <c r="N746" s="59" t="str">
        <f>ifna(IMAGE("https://pokejungle.net/sprites/typeico/"&amp;lower(VLookup(V746,Type!C:E, 3, 0)&amp;".png")),"")</f>
        <v/>
      </c>
      <c r="O746" s="53"/>
      <c r="P746" s="53"/>
      <c r="Q746" s="59" t="str">
        <f>ifna(VLookup(V746, Dex!F:K, 3, 0),"")</f>
        <v>C205</v>
      </c>
      <c r="R746" s="59" t="str">
        <f>ifna(VLookup(V746, Dex!F:K, 4, 0),"")</f>
        <v/>
      </c>
      <c r="S746" s="59" t="str">
        <f>ifna(VLookup(V746, Dex!F:K, 5, 0),"")</f>
        <v/>
      </c>
      <c r="T746" s="59" t="str">
        <f>ifna(VLookup(V746, Dex!F:K, 6, 0),"")</f>
        <v/>
      </c>
      <c r="U746" s="63" t="str">
        <f>ifna(VLookup(V746, Dex!F:L, 7, 0),"")</f>
        <v>H115</v>
      </c>
      <c r="V746" s="53" t="str">
        <f t="shared" si="1"/>
        <v>cobalion</v>
      </c>
    </row>
    <row r="747" ht="31.5" customHeight="1">
      <c r="A747" s="130">
        <v>746.0</v>
      </c>
      <c r="B747" s="130">
        <v>1.0</v>
      </c>
      <c r="C747" s="130">
        <v>27.0</v>
      </c>
      <c r="D747" s="130">
        <v>13.0</v>
      </c>
      <c r="E747" s="130">
        <v>3.0</v>
      </c>
      <c r="F747" s="130">
        <v>1.0</v>
      </c>
      <c r="G747" s="131" t="str">
        <f>ifna(VLookup(V747,Shiny!B:C, 2, 0),"")</f>
        <v/>
      </c>
      <c r="H747" s="141" t="s">
        <v>774</v>
      </c>
      <c r="I747" s="142">
        <v>639.0</v>
      </c>
      <c r="J747" s="135">
        <f>IFNA(VLOOKUP(V747,'Imported Index'!C:D,2,0),1)</f>
        <v>1</v>
      </c>
      <c r="K747" s="132"/>
      <c r="L747" s="132"/>
      <c r="M747" s="136" t="str">
        <f>ifna(IMAGE("https://pokejungle.net/sprites/typeico/"&amp;lower(VLookup(V747,Type!C:E, 2, 0)&amp;".png")),"")</f>
        <v/>
      </c>
      <c r="N747" s="136" t="str">
        <f>ifna(IMAGE("https://pokejungle.net/sprites/typeico/"&amp;lower(VLookup(V747,Type!C:E, 3, 0)&amp;".png")),"")</f>
        <v/>
      </c>
      <c r="O747" s="131"/>
      <c r="P747" s="131"/>
      <c r="Q747" s="136" t="str">
        <f>ifna(VLookup(V747, Dex!F:K, 3, 0),"")</f>
        <v>C206</v>
      </c>
      <c r="R747" s="136" t="str">
        <f>ifna(VLookup(V747, Dex!F:K, 4, 0),"")</f>
        <v/>
      </c>
      <c r="S747" s="136" t="str">
        <f>ifna(VLookup(V747, Dex!F:K, 5, 0),"")</f>
        <v/>
      </c>
      <c r="T747" s="136" t="str">
        <f>ifna(VLookup(V747, Dex!F:K, 6, 0),"")</f>
        <v/>
      </c>
      <c r="U747" s="137" t="str">
        <f>ifna(VLookup(V747, Dex!F:L, 7, 0),"")</f>
        <v>H116</v>
      </c>
      <c r="V747" s="131" t="str">
        <f t="shared" si="1"/>
        <v>terrakion</v>
      </c>
    </row>
    <row r="748" ht="31.5" customHeight="1">
      <c r="A748" s="85">
        <v>747.0</v>
      </c>
      <c r="B748" s="85">
        <v>1.0</v>
      </c>
      <c r="C748" s="85">
        <v>27.0</v>
      </c>
      <c r="D748" s="85">
        <v>14.0</v>
      </c>
      <c r="E748" s="85">
        <v>3.0</v>
      </c>
      <c r="F748" s="85">
        <v>2.0</v>
      </c>
      <c r="G748" s="53" t="str">
        <f>ifna(VLookup(V748,Shiny!B:C, 2, 0),"")</f>
        <v/>
      </c>
      <c r="H748" s="138" t="s">
        <v>775</v>
      </c>
      <c r="I748" s="139">
        <v>640.0</v>
      </c>
      <c r="J748" s="140">
        <f>IFNA(VLOOKUP(V748,'Imported Index'!C:D,2,0),1)</f>
        <v>1</v>
      </c>
      <c r="K748" s="83"/>
      <c r="L748" s="83"/>
      <c r="M748" s="59" t="str">
        <f>ifna(IMAGE("https://pokejungle.net/sprites/typeico/"&amp;lower(VLookup(V748,Type!C:E, 2, 0)&amp;".png")),"")</f>
        <v/>
      </c>
      <c r="N748" s="59" t="str">
        <f>ifna(IMAGE("https://pokejungle.net/sprites/typeico/"&amp;lower(VLookup(V748,Type!C:E, 3, 0)&amp;".png")),"")</f>
        <v/>
      </c>
      <c r="O748" s="53"/>
      <c r="P748" s="53"/>
      <c r="Q748" s="59" t="str">
        <f>ifna(VLookup(V748, Dex!F:K, 3, 0),"")</f>
        <v>C207</v>
      </c>
      <c r="R748" s="59" t="str">
        <f>ifna(VLookup(V748, Dex!F:K, 4, 0),"")</f>
        <v/>
      </c>
      <c r="S748" s="59" t="str">
        <f>ifna(VLookup(V748, Dex!F:K, 5, 0),"")</f>
        <v/>
      </c>
      <c r="T748" s="59" t="str">
        <f>ifna(VLookup(V748, Dex!F:K, 6, 0),"")</f>
        <v/>
      </c>
      <c r="U748" s="63" t="str">
        <f>ifna(VLookup(V748, Dex!F:L, 7, 0),"")</f>
        <v>H117</v>
      </c>
      <c r="V748" s="53" t="str">
        <f t="shared" si="1"/>
        <v>virizion</v>
      </c>
    </row>
    <row r="749" ht="31.5" customHeight="1">
      <c r="A749" s="130">
        <v>748.0</v>
      </c>
      <c r="B749" s="130">
        <v>1.0</v>
      </c>
      <c r="C749" s="130">
        <v>27.0</v>
      </c>
      <c r="D749" s="130">
        <v>15.0</v>
      </c>
      <c r="E749" s="130">
        <v>3.0</v>
      </c>
      <c r="F749" s="130">
        <v>3.0</v>
      </c>
      <c r="G749" s="131" t="str">
        <f>ifna(VLookup(V749,Shiny!B:C, 2, 0),"")</f>
        <v/>
      </c>
      <c r="H749" s="141" t="s">
        <v>776</v>
      </c>
      <c r="I749" s="142">
        <v>641.0</v>
      </c>
      <c r="J749" s="135">
        <f>IFNA(VLOOKUP(V749,'Imported Index'!C:D,2,0),1)</f>
        <v>1</v>
      </c>
      <c r="K749" s="132"/>
      <c r="L749" s="132" t="s">
        <v>777</v>
      </c>
      <c r="M749" s="136" t="str">
        <f>ifna(IMAGE("https://pokejungle.net/sprites/typeico/"&amp;lower(VLookup(V749,Type!C:E, 2, 0)&amp;".png")),"")</f>
        <v/>
      </c>
      <c r="N749" s="136" t="str">
        <f>ifna(IMAGE("https://pokejungle.net/sprites/typeico/"&amp;lower(VLookup(V749,Type!C:E, 3, 0)&amp;".png")),"")</f>
        <v/>
      </c>
      <c r="O749" s="131"/>
      <c r="P749" s="131"/>
      <c r="Q749" s="136" t="str">
        <f>ifna(VLookup(V749, Dex!F:K, 3, 0),"")</f>
        <v/>
      </c>
      <c r="R749" s="136" t="str">
        <f>ifna(VLookup(V749, Dex!F:K, 4, 0),"")</f>
        <v/>
      </c>
      <c r="S749" s="136">
        <f>ifna(VLookup(V749, Dex!F:K, 5, 0),"")</f>
        <v>231</v>
      </c>
      <c r="T749" s="136" t="str">
        <f>ifna(VLookup(V749, Dex!F:K, 6, 0),"")</f>
        <v/>
      </c>
      <c r="U749" s="137" t="str">
        <f>ifna(VLookup(V749, Dex!F:L, 7, 0),"")</f>
        <v/>
      </c>
      <c r="V749" s="131" t="str">
        <f t="shared" si="1"/>
        <v>tornadus</v>
      </c>
    </row>
    <row r="750" ht="31.5" customHeight="1">
      <c r="A750" s="85">
        <v>749.0</v>
      </c>
      <c r="B750" s="85">
        <v>1.0</v>
      </c>
      <c r="C750" s="85">
        <v>27.0</v>
      </c>
      <c r="D750" s="85">
        <v>16.0</v>
      </c>
      <c r="E750" s="85">
        <v>3.0</v>
      </c>
      <c r="F750" s="85">
        <v>4.0</v>
      </c>
      <c r="G750" s="53" t="str">
        <f>ifna(VLookup(V750,Shiny!B:C, 2, 0),"")</f>
        <v/>
      </c>
      <c r="H750" s="138" t="s">
        <v>776</v>
      </c>
      <c r="I750" s="139">
        <v>641.0</v>
      </c>
      <c r="J750" s="140">
        <f>IFNA(VLOOKUP(V750,'Imported Index'!C:D,2,0),1)</f>
        <v>1</v>
      </c>
      <c r="K750" s="83"/>
      <c r="L750" s="83" t="s">
        <v>778</v>
      </c>
      <c r="M750" s="59" t="str">
        <f>ifna(IMAGE("https://pokejungle.net/sprites/typeico/"&amp;lower(VLookup(V750,Type!C:E, 2, 0)&amp;".png")),"")</f>
        <v/>
      </c>
      <c r="N750" s="59" t="str">
        <f>ifna(IMAGE("https://pokejungle.net/sprites/typeico/"&amp;lower(VLookup(V750,Type!C:E, 3, 0)&amp;".png")),"")</f>
        <v/>
      </c>
      <c r="O750" s="85">
        <v>-1.0</v>
      </c>
      <c r="P750" s="53"/>
      <c r="Q750" s="59" t="str">
        <f>ifna(VLookup(V750, Dex!F:K, 3, 0),"")</f>
        <v/>
      </c>
      <c r="R750" s="59" t="str">
        <f>ifna(VLookup(V750, Dex!F:K, 4, 0),"")</f>
        <v/>
      </c>
      <c r="S750" s="59">
        <f>ifna(VLookup(V750, Dex!F:K, 5, 0),"")</f>
        <v>231</v>
      </c>
      <c r="T750" s="59" t="str">
        <f>ifna(VLookup(V750, Dex!F:K, 6, 0),"")</f>
        <v/>
      </c>
      <c r="U750" s="63" t="str">
        <f>ifna(VLookup(V750, Dex!F:L, 7, 0),"")</f>
        <v/>
      </c>
      <c r="V750" s="53" t="str">
        <f t="shared" si="1"/>
        <v>tornadus-1</v>
      </c>
    </row>
    <row r="751" ht="31.5" customHeight="1">
      <c r="A751" s="130">
        <v>750.0</v>
      </c>
      <c r="B751" s="130">
        <v>1.0</v>
      </c>
      <c r="C751" s="130">
        <v>27.0</v>
      </c>
      <c r="D751" s="130">
        <v>17.0</v>
      </c>
      <c r="E751" s="130">
        <v>3.0</v>
      </c>
      <c r="F751" s="130">
        <v>5.0</v>
      </c>
      <c r="G751" s="131" t="str">
        <f>ifna(VLookup(V751,Shiny!B:C, 2, 0),"")</f>
        <v/>
      </c>
      <c r="H751" s="141" t="s">
        <v>779</v>
      </c>
      <c r="I751" s="142">
        <v>642.0</v>
      </c>
      <c r="J751" s="135">
        <f>IFNA(VLOOKUP(V751,'Imported Index'!C:D,2,0),1)</f>
        <v>1</v>
      </c>
      <c r="K751" s="132"/>
      <c r="L751" s="132" t="s">
        <v>777</v>
      </c>
      <c r="M751" s="136" t="str">
        <f>ifna(IMAGE("https://pokejungle.net/sprites/typeico/"&amp;lower(VLookup(V751,Type!C:E, 2, 0)&amp;".png")),"")</f>
        <v/>
      </c>
      <c r="N751" s="136" t="str">
        <f>ifna(IMAGE("https://pokejungle.net/sprites/typeico/"&amp;lower(VLookup(V751,Type!C:E, 3, 0)&amp;".png")),"")</f>
        <v/>
      </c>
      <c r="O751" s="131"/>
      <c r="P751" s="131"/>
      <c r="Q751" s="136" t="str">
        <f>ifna(VLookup(V751, Dex!F:K, 3, 0),"")</f>
        <v/>
      </c>
      <c r="R751" s="136" t="str">
        <f>ifna(VLookup(V751, Dex!F:K, 4, 0),"")</f>
        <v/>
      </c>
      <c r="S751" s="136">
        <f>ifna(VLookup(V751, Dex!F:K, 5, 0),"")</f>
        <v>232</v>
      </c>
      <c r="T751" s="136" t="str">
        <f>ifna(VLookup(V751, Dex!F:K, 6, 0),"")</f>
        <v/>
      </c>
      <c r="U751" s="137" t="str">
        <f>ifna(VLookup(V751, Dex!F:L, 7, 0),"")</f>
        <v/>
      </c>
      <c r="V751" s="131" t="str">
        <f t="shared" si="1"/>
        <v>thundurus</v>
      </c>
    </row>
    <row r="752" ht="31.5" customHeight="1">
      <c r="A752" s="85">
        <v>751.0</v>
      </c>
      <c r="B752" s="85">
        <v>1.0</v>
      </c>
      <c r="C752" s="85">
        <v>27.0</v>
      </c>
      <c r="D752" s="85">
        <v>18.0</v>
      </c>
      <c r="E752" s="85">
        <v>3.0</v>
      </c>
      <c r="F752" s="85">
        <v>6.0</v>
      </c>
      <c r="G752" s="53" t="str">
        <f>ifna(VLookup(V752,Shiny!B:C, 2, 0),"")</f>
        <v/>
      </c>
      <c r="H752" s="138" t="s">
        <v>779</v>
      </c>
      <c r="I752" s="139">
        <v>642.0</v>
      </c>
      <c r="J752" s="140">
        <f>IFNA(VLOOKUP(V752,'Imported Index'!C:D,2,0),1)</f>
        <v>1</v>
      </c>
      <c r="K752" s="83"/>
      <c r="L752" s="83" t="s">
        <v>778</v>
      </c>
      <c r="M752" s="59" t="str">
        <f>ifna(IMAGE("https://pokejungle.net/sprites/typeico/"&amp;lower(VLookup(V752,Type!C:E, 2, 0)&amp;".png")),"")</f>
        <v/>
      </c>
      <c r="N752" s="59" t="str">
        <f>ifna(IMAGE("https://pokejungle.net/sprites/typeico/"&amp;lower(VLookup(V752,Type!C:E, 3, 0)&amp;".png")),"")</f>
        <v/>
      </c>
      <c r="O752" s="85">
        <v>-1.0</v>
      </c>
      <c r="P752" s="53"/>
      <c r="Q752" s="59" t="str">
        <f>ifna(VLookup(V752, Dex!F:K, 3, 0),"")</f>
        <v/>
      </c>
      <c r="R752" s="59" t="str">
        <f>ifna(VLookup(V752, Dex!F:K, 4, 0),"")</f>
        <v/>
      </c>
      <c r="S752" s="59">
        <f>ifna(VLookup(V752, Dex!F:K, 5, 0),"")</f>
        <v>232</v>
      </c>
      <c r="T752" s="59" t="str">
        <f>ifna(VLookup(V752, Dex!F:K, 6, 0),"")</f>
        <v/>
      </c>
      <c r="U752" s="63" t="str">
        <f>ifna(VLookup(V752, Dex!F:L, 7, 0),"")</f>
        <v/>
      </c>
      <c r="V752" s="53" t="str">
        <f t="shared" si="1"/>
        <v>thundurus-1</v>
      </c>
    </row>
    <row r="753" ht="31.5" customHeight="1">
      <c r="A753" s="130">
        <v>752.0</v>
      </c>
      <c r="B753" s="130">
        <v>1.0</v>
      </c>
      <c r="C753" s="130">
        <v>27.0</v>
      </c>
      <c r="D753" s="130">
        <v>19.0</v>
      </c>
      <c r="E753" s="130">
        <v>4.0</v>
      </c>
      <c r="F753" s="130">
        <v>1.0</v>
      </c>
      <c r="G753" s="131" t="str">
        <f>ifna(VLookup(V753,Shiny!B:C, 2, 0),"")</f>
        <v/>
      </c>
      <c r="H753" s="141" t="s">
        <v>780</v>
      </c>
      <c r="I753" s="142">
        <v>643.0</v>
      </c>
      <c r="J753" s="135">
        <f>IFNA(VLOOKUP(V753,'Imported Index'!C:D,2,0),1)</f>
        <v>1</v>
      </c>
      <c r="K753" s="132"/>
      <c r="L753" s="132"/>
      <c r="M753" s="136" t="str">
        <f>ifna(IMAGE("https://pokejungle.net/sprites/typeico/"&amp;lower(VLookup(V753,Type!C:E, 2, 0)&amp;".png")),"")</f>
        <v/>
      </c>
      <c r="N753" s="136" t="str">
        <f>ifna(IMAGE("https://pokejungle.net/sprites/typeico/"&amp;lower(VLookup(V753,Type!C:E, 3, 0)&amp;".png")),"")</f>
        <v/>
      </c>
      <c r="O753" s="131"/>
      <c r="P753" s="131"/>
      <c r="Q753" s="136" t="str">
        <f>ifna(VLookup(V753, Dex!F:K, 3, 0),"")</f>
        <v/>
      </c>
      <c r="R753" s="136" t="str">
        <f>ifna(VLookup(V753, Dex!F:K, 4, 0),"")</f>
        <v/>
      </c>
      <c r="S753" s="136" t="str">
        <f>ifna(VLookup(V753, Dex!F:K, 5, 0),"")</f>
        <v/>
      </c>
      <c r="T753" s="136" t="str">
        <f>ifna(VLookup(V753, Dex!F:K, 6, 0),"")</f>
        <v/>
      </c>
      <c r="U753" s="137" t="str">
        <f>ifna(VLookup(V753, Dex!F:L, 7, 0),"")</f>
        <v/>
      </c>
      <c r="V753" s="131" t="str">
        <f t="shared" si="1"/>
        <v>reshiram</v>
      </c>
    </row>
    <row r="754" ht="31.5" customHeight="1">
      <c r="A754" s="85">
        <v>753.0</v>
      </c>
      <c r="B754" s="85">
        <v>1.0</v>
      </c>
      <c r="C754" s="85">
        <v>27.0</v>
      </c>
      <c r="D754" s="85">
        <v>20.0</v>
      </c>
      <c r="E754" s="85">
        <v>4.0</v>
      </c>
      <c r="F754" s="85">
        <v>2.0</v>
      </c>
      <c r="G754" s="53" t="str">
        <f>ifna(VLookup(V754,Shiny!B:C, 2, 0),"")</f>
        <v/>
      </c>
      <c r="H754" s="138" t="s">
        <v>781</v>
      </c>
      <c r="I754" s="139">
        <v>644.0</v>
      </c>
      <c r="J754" s="140">
        <f>IFNA(VLOOKUP(V754,'Imported Index'!C:D,2,0),1)</f>
        <v>1</v>
      </c>
      <c r="K754" s="83"/>
      <c r="L754" s="83"/>
      <c r="M754" s="59" t="str">
        <f>ifna(IMAGE("https://pokejungle.net/sprites/typeico/"&amp;lower(VLookup(V754,Type!C:E, 2, 0)&amp;".png")),"")</f>
        <v/>
      </c>
      <c r="N754" s="59" t="str">
        <f>ifna(IMAGE("https://pokejungle.net/sprites/typeico/"&amp;lower(VLookup(V754,Type!C:E, 3, 0)&amp;".png")),"")</f>
        <v/>
      </c>
      <c r="O754" s="53"/>
      <c r="P754" s="53"/>
      <c r="Q754" s="59" t="str">
        <f>ifna(VLookup(V754, Dex!F:K, 3, 0),"")</f>
        <v/>
      </c>
      <c r="R754" s="59" t="str">
        <f>ifna(VLookup(V754, Dex!F:K, 4, 0),"")</f>
        <v/>
      </c>
      <c r="S754" s="59" t="str">
        <f>ifna(VLookup(V754, Dex!F:K, 5, 0),"")</f>
        <v/>
      </c>
      <c r="T754" s="59" t="str">
        <f>ifna(VLookup(V754, Dex!F:K, 6, 0),"")</f>
        <v/>
      </c>
      <c r="U754" s="63" t="str">
        <f>ifna(VLookup(V754, Dex!F:L, 7, 0),"")</f>
        <v/>
      </c>
      <c r="V754" s="53" t="str">
        <f t="shared" si="1"/>
        <v>zekrom</v>
      </c>
    </row>
    <row r="755" ht="31.5" customHeight="1">
      <c r="A755" s="130">
        <v>754.0</v>
      </c>
      <c r="B755" s="130">
        <v>1.0</v>
      </c>
      <c r="C755" s="130">
        <v>27.0</v>
      </c>
      <c r="D755" s="130">
        <v>21.0</v>
      </c>
      <c r="E755" s="130">
        <v>4.0</v>
      </c>
      <c r="F755" s="130">
        <v>3.0</v>
      </c>
      <c r="G755" s="131" t="str">
        <f>ifna(VLookup(V755,Shiny!B:C, 2, 0),"")</f>
        <v/>
      </c>
      <c r="H755" s="141" t="s">
        <v>782</v>
      </c>
      <c r="I755" s="142">
        <v>645.0</v>
      </c>
      <c r="J755" s="135">
        <f>IFNA(VLOOKUP(V755,'Imported Index'!C:D,2,0),1)</f>
        <v>1</v>
      </c>
      <c r="K755" s="132"/>
      <c r="L755" s="132" t="s">
        <v>777</v>
      </c>
      <c r="M755" s="136" t="str">
        <f>ifna(IMAGE("https://pokejungle.net/sprites/typeico/"&amp;lower(VLookup(V755,Type!C:E, 2, 0)&amp;".png")),"")</f>
        <v/>
      </c>
      <c r="N755" s="136" t="str">
        <f>ifna(IMAGE("https://pokejungle.net/sprites/typeico/"&amp;lower(VLookup(V755,Type!C:E, 3, 0)&amp;".png")),"")</f>
        <v/>
      </c>
      <c r="O755" s="131"/>
      <c r="P755" s="131"/>
      <c r="Q755" s="136" t="str">
        <f>ifna(VLookup(V755, Dex!F:K, 3, 0),"")</f>
        <v/>
      </c>
      <c r="R755" s="136" t="str">
        <f>ifna(VLookup(V755, Dex!F:K, 4, 0),"")</f>
        <v/>
      </c>
      <c r="S755" s="136">
        <f>ifna(VLookup(V755, Dex!F:K, 5, 0),"")</f>
        <v>233</v>
      </c>
      <c r="T755" s="136" t="str">
        <f>ifna(VLookup(V755, Dex!F:K, 6, 0),"")</f>
        <v/>
      </c>
      <c r="U755" s="137" t="str">
        <f>ifna(VLookup(V755, Dex!F:L, 7, 0),"")</f>
        <v/>
      </c>
      <c r="V755" s="131" t="str">
        <f t="shared" si="1"/>
        <v>landorus</v>
      </c>
    </row>
    <row r="756" ht="31.5" customHeight="1">
      <c r="A756" s="85">
        <v>755.0</v>
      </c>
      <c r="B756" s="85">
        <v>1.0</v>
      </c>
      <c r="C756" s="85">
        <v>27.0</v>
      </c>
      <c r="D756" s="85">
        <v>22.0</v>
      </c>
      <c r="E756" s="85">
        <v>4.0</v>
      </c>
      <c r="F756" s="85">
        <v>4.0</v>
      </c>
      <c r="G756" s="53" t="str">
        <f>ifna(VLookup(V756,Shiny!B:C, 2, 0),"")</f>
        <v/>
      </c>
      <c r="H756" s="138" t="s">
        <v>782</v>
      </c>
      <c r="I756" s="139">
        <v>645.0</v>
      </c>
      <c r="J756" s="140">
        <f>IFNA(VLOOKUP(V756,'Imported Index'!C:D,2,0),1)</f>
        <v>1</v>
      </c>
      <c r="K756" s="83"/>
      <c r="L756" s="83" t="s">
        <v>778</v>
      </c>
      <c r="M756" s="59" t="str">
        <f>ifna(IMAGE("https://pokejungle.net/sprites/typeico/"&amp;lower(VLookup(V756,Type!C:E, 2, 0)&amp;".png")),"")</f>
        <v/>
      </c>
      <c r="N756" s="59" t="str">
        <f>ifna(IMAGE("https://pokejungle.net/sprites/typeico/"&amp;lower(VLookup(V756,Type!C:E, 3, 0)&amp;".png")),"")</f>
        <v/>
      </c>
      <c r="O756" s="85">
        <v>-1.0</v>
      </c>
      <c r="P756" s="53"/>
      <c r="Q756" s="59" t="str">
        <f>ifna(VLookup(V756, Dex!F:K, 3, 0),"")</f>
        <v/>
      </c>
      <c r="R756" s="59" t="str">
        <f>ifna(VLookup(V756, Dex!F:K, 4, 0),"")</f>
        <v/>
      </c>
      <c r="S756" s="59">
        <f>ifna(VLookup(V756, Dex!F:K, 5, 0),"")</f>
        <v>233</v>
      </c>
      <c r="T756" s="59" t="str">
        <f>ifna(VLookup(V756, Dex!F:K, 6, 0),"")</f>
        <v/>
      </c>
      <c r="U756" s="63" t="str">
        <f>ifna(VLookup(V756, Dex!F:L, 7, 0),"")</f>
        <v/>
      </c>
      <c r="V756" s="53" t="str">
        <f t="shared" si="1"/>
        <v>landorus-1</v>
      </c>
    </row>
    <row r="757" ht="31.5" customHeight="1">
      <c r="A757" s="130">
        <v>756.0</v>
      </c>
      <c r="B757" s="130">
        <v>1.0</v>
      </c>
      <c r="C757" s="130">
        <v>27.0</v>
      </c>
      <c r="D757" s="130">
        <v>23.0</v>
      </c>
      <c r="E757" s="130">
        <v>4.0</v>
      </c>
      <c r="F757" s="130">
        <v>5.0</v>
      </c>
      <c r="G757" s="131" t="str">
        <f>ifna(VLookup(V757,Shiny!B:C, 2, 0),"")</f>
        <v/>
      </c>
      <c r="H757" s="141" t="s">
        <v>783</v>
      </c>
      <c r="I757" s="142">
        <v>646.0</v>
      </c>
      <c r="J757" s="135">
        <f>IFNA(VLOOKUP(V757,'Imported Index'!C:D,2,0),1)</f>
        <v>1</v>
      </c>
      <c r="K757" s="132"/>
      <c r="L757" s="132"/>
      <c r="M757" s="136" t="str">
        <f>ifna(IMAGE("https://pokejungle.net/sprites/typeico/"&amp;lower(VLookup(V757,Type!C:E, 2, 0)&amp;".png")),"")</f>
        <v/>
      </c>
      <c r="N757" s="136" t="str">
        <f>ifna(IMAGE("https://pokejungle.net/sprites/typeico/"&amp;lower(VLookup(V757,Type!C:E, 3, 0)&amp;".png")),"")</f>
        <v/>
      </c>
      <c r="O757" s="131"/>
      <c r="P757" s="131"/>
      <c r="Q757" s="136" t="str">
        <f>ifna(VLookup(V757, Dex!F:K, 3, 0),"")</f>
        <v/>
      </c>
      <c r="R757" s="136" t="str">
        <f>ifna(VLookup(V757, Dex!F:K, 4, 0),"")</f>
        <v/>
      </c>
      <c r="S757" s="136" t="str">
        <f>ifna(VLookup(V757, Dex!F:K, 5, 0),"")</f>
        <v/>
      </c>
      <c r="T757" s="136" t="str">
        <f>ifna(VLookup(V757, Dex!F:K, 6, 0),"")</f>
        <v/>
      </c>
      <c r="U757" s="137" t="str">
        <f>ifna(VLookup(V757, Dex!F:L, 7, 0),"")</f>
        <v/>
      </c>
      <c r="V757" s="131" t="str">
        <f t="shared" si="1"/>
        <v>kyurem</v>
      </c>
    </row>
    <row r="758" ht="31.5" customHeight="1">
      <c r="A758" s="85">
        <v>757.0</v>
      </c>
      <c r="B758" s="85">
        <v>1.0</v>
      </c>
      <c r="C758" s="85">
        <v>27.0</v>
      </c>
      <c r="D758" s="85">
        <v>24.0</v>
      </c>
      <c r="E758" s="85">
        <v>4.0</v>
      </c>
      <c r="F758" s="85">
        <v>6.0</v>
      </c>
      <c r="G758" s="53" t="str">
        <f>ifna(VLookup(V758,Shiny!B:C, 2, 0),"")</f>
        <v/>
      </c>
      <c r="H758" s="138" t="s">
        <v>784</v>
      </c>
      <c r="I758" s="139">
        <v>647.0</v>
      </c>
      <c r="J758" s="140">
        <f>IFNA(VLOOKUP(V758,'Imported Index'!C:D,2,0),1)</f>
        <v>1</v>
      </c>
      <c r="K758" s="140"/>
      <c r="L758" s="83"/>
      <c r="M758" s="59" t="str">
        <f>ifna(IMAGE("https://pokejungle.net/sprites/typeico/"&amp;lower(VLookup(V758,Type!C:E, 2, 0)&amp;".png")),"")</f>
        <v/>
      </c>
      <c r="N758" s="59" t="str">
        <f>ifna(IMAGE("https://pokejungle.net/sprites/typeico/"&amp;lower(VLookup(V758,Type!C:E, 3, 0)&amp;".png")),"")</f>
        <v/>
      </c>
      <c r="O758" s="53"/>
      <c r="P758" s="53"/>
      <c r="Q758" s="59" t="str">
        <f>ifna(VLookup(V758, Dex!F:K, 3, 0),"")</f>
        <v/>
      </c>
      <c r="R758" s="59" t="str">
        <f>ifna(VLookup(V758, Dex!F:K, 4, 0),"")</f>
        <v/>
      </c>
      <c r="S758" s="59" t="str">
        <f>ifna(VLookup(V758, Dex!F:K, 5, 0),"")</f>
        <v/>
      </c>
      <c r="T758" s="59" t="str">
        <f>ifna(VLookup(V758, Dex!F:K, 6, 0),"")</f>
        <v/>
      </c>
      <c r="U758" s="63" t="str">
        <f>ifna(VLookup(V758, Dex!F:L, 7, 0),"")</f>
        <v>H118</v>
      </c>
      <c r="V758" s="53" t="str">
        <f t="shared" si="1"/>
        <v>keldeo</v>
      </c>
    </row>
    <row r="759" ht="31.5" customHeight="1">
      <c r="A759" s="130">
        <v>758.0</v>
      </c>
      <c r="B759" s="130">
        <v>1.0</v>
      </c>
      <c r="C759" s="130">
        <v>27.0</v>
      </c>
      <c r="D759" s="130">
        <v>25.0</v>
      </c>
      <c r="E759" s="130">
        <v>5.0</v>
      </c>
      <c r="F759" s="130">
        <v>1.0</v>
      </c>
      <c r="G759" s="131" t="str">
        <f>ifna(VLookup(V759,Shiny!B:C, 2, 0),"")</f>
        <v/>
      </c>
      <c r="H759" s="141" t="s">
        <v>784</v>
      </c>
      <c r="I759" s="142">
        <v>647.0</v>
      </c>
      <c r="J759" s="135">
        <f>IFNA(VLOOKUP(V759,'Imported Index'!C:D,2,0),1)</f>
        <v>1</v>
      </c>
      <c r="K759" s="132"/>
      <c r="L759" s="132" t="s">
        <v>785</v>
      </c>
      <c r="M759" s="136" t="str">
        <f>ifna(IMAGE("https://pokejungle.net/sprites/typeico/"&amp;lower(VLookup(V759,Type!C:E, 2, 0)&amp;".png")),"")</f>
        <v/>
      </c>
      <c r="N759" s="136" t="str">
        <f>ifna(IMAGE("https://pokejungle.net/sprites/typeico/"&amp;lower(VLookup(V759,Type!C:E, 3, 0)&amp;".png")),"")</f>
        <v/>
      </c>
      <c r="O759" s="130">
        <v>-1.0</v>
      </c>
      <c r="P759" s="131"/>
      <c r="Q759" s="136" t="str">
        <f>ifna(VLookup(V759, Dex!F:K, 3, 0),"")</f>
        <v/>
      </c>
      <c r="R759" s="136" t="str">
        <f>ifna(VLookup(V759, Dex!F:K, 4, 0),"")</f>
        <v/>
      </c>
      <c r="S759" s="136" t="str">
        <f>ifna(VLookup(V759, Dex!F:K, 5, 0),"")</f>
        <v/>
      </c>
      <c r="T759" s="136" t="str">
        <f>ifna(VLookup(V759, Dex!F:K, 6, 0),"")</f>
        <v/>
      </c>
      <c r="U759" s="137" t="str">
        <f>ifna(VLookup(V759, Dex!F:L, 7, 0),"")</f>
        <v>H118</v>
      </c>
      <c r="V759" s="131" t="str">
        <f t="shared" si="1"/>
        <v>keldeo-1</v>
      </c>
    </row>
    <row r="760" ht="31.5" customHeight="1">
      <c r="A760" s="85">
        <v>759.0</v>
      </c>
      <c r="B760" s="85">
        <v>1.0</v>
      </c>
      <c r="C760" s="85">
        <v>27.0</v>
      </c>
      <c r="D760" s="85">
        <v>26.0</v>
      </c>
      <c r="E760" s="85">
        <v>5.0</v>
      </c>
      <c r="F760" s="85">
        <v>2.0</v>
      </c>
      <c r="G760" s="53" t="str">
        <f>ifna(VLookup(V760,Shiny!B:C, 2, 0),"")</f>
        <v/>
      </c>
      <c r="H760" s="138" t="s">
        <v>786</v>
      </c>
      <c r="I760" s="139">
        <v>648.0</v>
      </c>
      <c r="J760" s="140">
        <f>IFNA(VLOOKUP(V760,'Imported Index'!C:D,2,0),1)</f>
        <v>1</v>
      </c>
      <c r="K760" s="83"/>
      <c r="L760" s="83"/>
      <c r="M760" s="59" t="str">
        <f>ifna(IMAGE("https://pokejungle.net/sprites/typeico/"&amp;lower(VLookup(V760,Type!C:E, 2, 0)&amp;".png")),"")</f>
        <v/>
      </c>
      <c r="N760" s="59" t="str">
        <f>ifna(IMAGE("https://pokejungle.net/sprites/typeico/"&amp;lower(VLookup(V760,Type!C:E, 3, 0)&amp;".png")),"")</f>
        <v/>
      </c>
      <c r="O760" s="53"/>
      <c r="P760" s="53"/>
      <c r="Q760" s="59" t="str">
        <f>ifna(VLookup(V760, Dex!F:K, 3, 0),"")</f>
        <v/>
      </c>
      <c r="R760" s="59" t="str">
        <f>ifna(VLookup(V760, Dex!F:K, 4, 0),"")</f>
        <v/>
      </c>
      <c r="S760" s="59" t="str">
        <f>ifna(VLookup(V760, Dex!F:K, 5, 0),"")</f>
        <v/>
      </c>
      <c r="T760" s="59" t="str">
        <f>ifna(VLookup(V760, Dex!F:K, 6, 0),"")</f>
        <v/>
      </c>
      <c r="U760" s="63" t="str">
        <f>ifna(VLookup(V760, Dex!F:L, 7, 0),"")</f>
        <v>H119</v>
      </c>
      <c r="V760" s="53" t="str">
        <f t="shared" si="1"/>
        <v>meloetta</v>
      </c>
    </row>
    <row r="761" ht="31.5" customHeight="1">
      <c r="A761" s="130">
        <v>760.0</v>
      </c>
      <c r="B761" s="130">
        <v>1.0</v>
      </c>
      <c r="C761" s="130">
        <v>27.0</v>
      </c>
      <c r="D761" s="130">
        <v>27.0</v>
      </c>
      <c r="E761" s="130">
        <v>5.0</v>
      </c>
      <c r="F761" s="130">
        <v>3.0</v>
      </c>
      <c r="G761" s="131" t="str">
        <f>ifna(VLookup(V761,Shiny!B:C, 2, 0),"")</f>
        <v/>
      </c>
      <c r="H761" s="141" t="s">
        <v>787</v>
      </c>
      <c r="I761" s="142">
        <v>649.0</v>
      </c>
      <c r="J761" s="135">
        <f>IFNA(VLOOKUP(V761,'Imported Index'!C:D,2,0),1)</f>
        <v>1</v>
      </c>
      <c r="K761" s="135"/>
      <c r="L761" s="132"/>
      <c r="M761" s="136" t="str">
        <f>ifna(IMAGE("https://pokejungle.net/sprites/typeico/"&amp;lower(VLookup(V761,Type!C:E, 2, 0)&amp;".png")),"")</f>
        <v/>
      </c>
      <c r="N761" s="136" t="str">
        <f>ifna(IMAGE("https://pokejungle.net/sprites/typeico/"&amp;lower(VLookup(V761,Type!C:E, 3, 0)&amp;".png")),"")</f>
        <v/>
      </c>
      <c r="O761" s="131"/>
      <c r="P761" s="131"/>
      <c r="Q761" s="136" t="str">
        <f>ifna(VLookup(V761, Dex!F:K, 3, 0),"")</f>
        <v/>
      </c>
      <c r="R761" s="136" t="str">
        <f>ifna(VLookup(V761, Dex!F:K, 4, 0),"")</f>
        <v/>
      </c>
      <c r="S761" s="136" t="str">
        <f>ifna(VLookup(V761, Dex!F:K, 5, 0),"")</f>
        <v/>
      </c>
      <c r="T761" s="136" t="str">
        <f>ifna(VLookup(V761, Dex!F:K, 6, 0),"")</f>
        <v/>
      </c>
      <c r="U761" s="137" t="str">
        <f>ifna(VLookup(V761, Dex!F:L, 7, 0),"")</f>
        <v>H120</v>
      </c>
      <c r="V761" s="131" t="str">
        <f t="shared" si="1"/>
        <v>genesect</v>
      </c>
    </row>
    <row r="762" ht="31.5" customHeight="1">
      <c r="A762" s="85">
        <v>761.0</v>
      </c>
      <c r="B762" s="85"/>
      <c r="C762" s="85"/>
      <c r="D762" s="85"/>
      <c r="E762" s="85"/>
      <c r="F762" s="85"/>
      <c r="G762" s="53" t="str">
        <f>ifna(VLookup(V762,Shiny!B:C, 2, 0),"")</f>
        <v/>
      </c>
      <c r="H762" s="146" t="s">
        <v>236</v>
      </c>
      <c r="I762" s="147"/>
      <c r="J762" s="140">
        <f>IFNA(VLOOKUP(V762,'Imported Index'!C:D,2,0),1)</f>
        <v>1</v>
      </c>
      <c r="K762" s="83"/>
      <c r="L762" s="83"/>
      <c r="M762" s="83"/>
      <c r="N762" s="83"/>
      <c r="O762" s="83"/>
      <c r="P762" s="83"/>
      <c r="Q762" s="83"/>
      <c r="R762" s="83"/>
      <c r="S762" s="83"/>
      <c r="T762" s="83"/>
      <c r="U762" s="63" t="str">
        <f>ifna(VLookup(V762, Dex!F:L, 7, 0),"")</f>
        <v/>
      </c>
      <c r="V762" s="53" t="str">
        <f t="shared" si="1"/>
        <v>gen</v>
      </c>
    </row>
    <row r="763" ht="31.5" customHeight="1">
      <c r="A763" s="130">
        <v>762.0</v>
      </c>
      <c r="B763" s="130">
        <v>1.0</v>
      </c>
      <c r="C763" s="130">
        <v>28.0</v>
      </c>
      <c r="D763" s="130">
        <v>1.0</v>
      </c>
      <c r="E763" s="130">
        <v>1.0</v>
      </c>
      <c r="F763" s="130">
        <v>1.0</v>
      </c>
      <c r="G763" s="131" t="str">
        <f>ifna(VLookup(V763,Shiny!B:C, 2, 0),"")</f>
        <v/>
      </c>
      <c r="H763" s="141" t="s">
        <v>788</v>
      </c>
      <c r="I763" s="142">
        <v>650.0</v>
      </c>
      <c r="J763" s="135">
        <f>IFNA(VLOOKUP(V763,'Imported Index'!C:D,2,0),1)</f>
        <v>1</v>
      </c>
      <c r="K763" s="132"/>
      <c r="L763" s="132"/>
      <c r="M763" s="136" t="str">
        <f>ifna(IMAGE("https://pokejungle.net/sprites/typeico/"&amp;lower(VLookup(V763,Type!C:E, 2, 0)&amp;".png")),"")</f>
        <v/>
      </c>
      <c r="N763" s="136" t="str">
        <f>ifna(IMAGE("https://pokejungle.net/sprites/typeico/"&amp;lower(VLookup(V763,Type!C:E, 3, 0)&amp;".png")),"")</f>
        <v/>
      </c>
      <c r="O763" s="131"/>
      <c r="P763" s="131"/>
      <c r="Q763" s="136" t="str">
        <f>ifna(VLookup(V763, Dex!F:K, 3, 0),"")</f>
        <v/>
      </c>
      <c r="R763" s="136" t="str">
        <f>ifna(VLookup(V763, Dex!F:K, 4, 0),"")</f>
        <v/>
      </c>
      <c r="S763" s="136" t="str">
        <f>ifna(VLookup(V763, Dex!F:K, 5, 0),"")</f>
        <v/>
      </c>
      <c r="T763" s="136" t="str">
        <f>ifna(VLookup(V763, Dex!F:K, 6, 0),"")</f>
        <v>B209</v>
      </c>
      <c r="U763" s="137">
        <f>ifna(VLookup(V763, Dex!F:L, 7, 0),"")</f>
        <v>213</v>
      </c>
      <c r="V763" s="131" t="str">
        <f t="shared" si="1"/>
        <v>chespin</v>
      </c>
    </row>
    <row r="764" ht="31.5" customHeight="1">
      <c r="A764" s="85">
        <v>763.0</v>
      </c>
      <c r="B764" s="85">
        <v>1.0</v>
      </c>
      <c r="C764" s="85">
        <v>28.0</v>
      </c>
      <c r="D764" s="85">
        <v>2.0</v>
      </c>
      <c r="E764" s="85">
        <v>1.0</v>
      </c>
      <c r="F764" s="85">
        <v>2.0</v>
      </c>
      <c r="G764" s="53" t="str">
        <f>ifna(VLookup(V764,Shiny!B:C, 2, 0),"")</f>
        <v/>
      </c>
      <c r="H764" s="138" t="s">
        <v>789</v>
      </c>
      <c r="I764" s="139">
        <v>651.0</v>
      </c>
      <c r="J764" s="140">
        <f>IFNA(VLOOKUP(V764,'Imported Index'!C:D,2,0),1)</f>
        <v>1</v>
      </c>
      <c r="K764" s="83"/>
      <c r="L764" s="83"/>
      <c r="M764" s="59" t="str">
        <f>ifna(IMAGE("https://pokejungle.net/sprites/typeico/"&amp;lower(VLookup(V764,Type!C:E, 2, 0)&amp;".png")),"")</f>
        <v/>
      </c>
      <c r="N764" s="59" t="str">
        <f>ifna(IMAGE("https://pokejungle.net/sprites/typeico/"&amp;lower(VLookup(V764,Type!C:E, 3, 0)&amp;".png")),"")</f>
        <v/>
      </c>
      <c r="O764" s="53"/>
      <c r="P764" s="53"/>
      <c r="Q764" s="59" t="str">
        <f>ifna(VLookup(V764, Dex!F:K, 3, 0),"")</f>
        <v/>
      </c>
      <c r="R764" s="59" t="str">
        <f>ifna(VLookup(V764, Dex!F:K, 4, 0),"")</f>
        <v/>
      </c>
      <c r="S764" s="59" t="str">
        <f>ifna(VLookup(V764, Dex!F:K, 5, 0),"")</f>
        <v/>
      </c>
      <c r="T764" s="59" t="str">
        <f>ifna(VLookup(V764, Dex!F:K, 6, 0),"")</f>
        <v>B210</v>
      </c>
      <c r="U764" s="63">
        <f>ifna(VLookup(V764, Dex!F:L, 7, 0),"")</f>
        <v>214</v>
      </c>
      <c r="V764" s="53" t="str">
        <f t="shared" si="1"/>
        <v>quilladin</v>
      </c>
    </row>
    <row r="765" ht="31.5" customHeight="1">
      <c r="A765" s="130">
        <v>764.0</v>
      </c>
      <c r="B765" s="130">
        <v>1.0</v>
      </c>
      <c r="C765" s="130">
        <v>28.0</v>
      </c>
      <c r="D765" s="130">
        <v>3.0</v>
      </c>
      <c r="E765" s="130">
        <v>1.0</v>
      </c>
      <c r="F765" s="130">
        <v>3.0</v>
      </c>
      <c r="G765" s="131" t="str">
        <f>ifna(VLookup(V765,Shiny!B:C, 2, 0),"")</f>
        <v/>
      </c>
      <c r="H765" s="141" t="s">
        <v>790</v>
      </c>
      <c r="I765" s="142">
        <v>652.0</v>
      </c>
      <c r="J765" s="135">
        <f>IFNA(VLOOKUP(V765,'Imported Index'!C:D,2,0),1)</f>
        <v>1</v>
      </c>
      <c r="K765" s="132"/>
      <c r="L765" s="132"/>
      <c r="M765" s="136" t="str">
        <f>ifna(IMAGE("https://pokejungle.net/sprites/typeico/"&amp;lower(VLookup(V765,Type!C:E, 2, 0)&amp;".png")),"")</f>
        <v/>
      </c>
      <c r="N765" s="136" t="str">
        <f>ifna(IMAGE("https://pokejungle.net/sprites/typeico/"&amp;lower(VLookup(V765,Type!C:E, 3, 0)&amp;".png")),"")</f>
        <v/>
      </c>
      <c r="O765" s="131"/>
      <c r="P765" s="131"/>
      <c r="Q765" s="136" t="str">
        <f>ifna(VLookup(V765, Dex!F:K, 3, 0),"")</f>
        <v/>
      </c>
      <c r="R765" s="136" t="str">
        <f>ifna(VLookup(V765, Dex!F:K, 4, 0),"")</f>
        <v/>
      </c>
      <c r="S765" s="136" t="str">
        <f>ifna(VLookup(V765, Dex!F:K, 5, 0),"")</f>
        <v/>
      </c>
      <c r="T765" s="136" t="str">
        <f>ifna(VLookup(V765, Dex!F:K, 6, 0),"")</f>
        <v>B211</v>
      </c>
      <c r="U765" s="137">
        <f>ifna(VLookup(V765, Dex!F:L, 7, 0),"")</f>
        <v>215</v>
      </c>
      <c r="V765" s="131" t="str">
        <f t="shared" si="1"/>
        <v>chesnaught</v>
      </c>
    </row>
    <row r="766" ht="31.5" customHeight="1">
      <c r="A766" s="85">
        <v>765.0</v>
      </c>
      <c r="B766" s="85">
        <v>1.0</v>
      </c>
      <c r="C766" s="85">
        <v>28.0</v>
      </c>
      <c r="D766" s="85">
        <v>4.0</v>
      </c>
      <c r="E766" s="85">
        <v>1.0</v>
      </c>
      <c r="F766" s="85">
        <v>4.0</v>
      </c>
      <c r="G766" s="53" t="str">
        <f>ifna(VLookup(V766,Shiny!B:C, 2, 0),"")</f>
        <v/>
      </c>
      <c r="H766" s="138" t="s">
        <v>791</v>
      </c>
      <c r="I766" s="139">
        <v>653.0</v>
      </c>
      <c r="J766" s="140">
        <f>IFNA(VLOOKUP(V766,'Imported Index'!C:D,2,0),1)</f>
        <v>1</v>
      </c>
      <c r="K766" s="83"/>
      <c r="L766" s="83"/>
      <c r="M766" s="59" t="str">
        <f>ifna(IMAGE("https://pokejungle.net/sprites/typeico/"&amp;lower(VLookup(V766,Type!C:E, 2, 0)&amp;".png")),"")</f>
        <v/>
      </c>
      <c r="N766" s="59" t="str">
        <f>ifna(IMAGE("https://pokejungle.net/sprites/typeico/"&amp;lower(VLookup(V766,Type!C:E, 3, 0)&amp;".png")),"")</f>
        <v/>
      </c>
      <c r="O766" s="53"/>
      <c r="P766" s="53"/>
      <c r="Q766" s="59" t="str">
        <f>ifna(VLookup(V766, Dex!F:K, 3, 0),"")</f>
        <v/>
      </c>
      <c r="R766" s="59" t="str">
        <f>ifna(VLookup(V766, Dex!F:K, 4, 0),"")</f>
        <v/>
      </c>
      <c r="S766" s="59" t="str">
        <f>ifna(VLookup(V766, Dex!F:K, 5, 0),"")</f>
        <v/>
      </c>
      <c r="T766" s="59" t="str">
        <f>ifna(VLookup(V766, Dex!F:K, 6, 0),"")</f>
        <v>B212</v>
      </c>
      <c r="U766" s="63">
        <f>ifna(VLookup(V766, Dex!F:L, 7, 0),"")</f>
        <v>217</v>
      </c>
      <c r="V766" s="53" t="str">
        <f t="shared" si="1"/>
        <v>fennekin</v>
      </c>
    </row>
    <row r="767" ht="31.5" customHeight="1">
      <c r="A767" s="130">
        <v>766.0</v>
      </c>
      <c r="B767" s="130">
        <v>1.0</v>
      </c>
      <c r="C767" s="130">
        <v>28.0</v>
      </c>
      <c r="D767" s="130">
        <v>5.0</v>
      </c>
      <c r="E767" s="130">
        <v>1.0</v>
      </c>
      <c r="F767" s="130">
        <v>5.0</v>
      </c>
      <c r="G767" s="131" t="str">
        <f>ifna(VLookup(V767,Shiny!B:C, 2, 0),"")</f>
        <v/>
      </c>
      <c r="H767" s="141" t="s">
        <v>792</v>
      </c>
      <c r="I767" s="142">
        <v>654.0</v>
      </c>
      <c r="J767" s="135">
        <f>IFNA(VLOOKUP(V767,'Imported Index'!C:D,2,0),1)</f>
        <v>1</v>
      </c>
      <c r="K767" s="132"/>
      <c r="L767" s="132"/>
      <c r="M767" s="136" t="str">
        <f>ifna(IMAGE("https://pokejungle.net/sprites/typeico/"&amp;lower(VLookup(V767,Type!C:E, 2, 0)&amp;".png")),"")</f>
        <v/>
      </c>
      <c r="N767" s="136" t="str">
        <f>ifna(IMAGE("https://pokejungle.net/sprites/typeico/"&amp;lower(VLookup(V767,Type!C:E, 3, 0)&amp;".png")),"")</f>
        <v/>
      </c>
      <c r="O767" s="131"/>
      <c r="P767" s="131"/>
      <c r="Q767" s="136" t="str">
        <f>ifna(VLookup(V767, Dex!F:K, 3, 0),"")</f>
        <v/>
      </c>
      <c r="R767" s="136" t="str">
        <f>ifna(VLookup(V767, Dex!F:K, 4, 0),"")</f>
        <v/>
      </c>
      <c r="S767" s="136" t="str">
        <f>ifna(VLookup(V767, Dex!F:K, 5, 0),"")</f>
        <v/>
      </c>
      <c r="T767" s="136" t="str">
        <f>ifna(VLookup(V767, Dex!F:K, 6, 0),"")</f>
        <v>B213</v>
      </c>
      <c r="U767" s="137">
        <f>ifna(VLookup(V767, Dex!F:L, 7, 0),"")</f>
        <v>218</v>
      </c>
      <c r="V767" s="131" t="str">
        <f t="shared" si="1"/>
        <v>braixen</v>
      </c>
    </row>
    <row r="768" ht="31.5" customHeight="1">
      <c r="A768" s="85">
        <v>767.0</v>
      </c>
      <c r="B768" s="85">
        <v>1.0</v>
      </c>
      <c r="C768" s="85">
        <v>28.0</v>
      </c>
      <c r="D768" s="85">
        <v>6.0</v>
      </c>
      <c r="E768" s="85">
        <v>1.0</v>
      </c>
      <c r="F768" s="85">
        <v>6.0</v>
      </c>
      <c r="G768" s="53" t="str">
        <f>ifna(VLookup(V768,Shiny!B:C, 2, 0),"")</f>
        <v/>
      </c>
      <c r="H768" s="138" t="s">
        <v>793</v>
      </c>
      <c r="I768" s="139">
        <v>655.0</v>
      </c>
      <c r="J768" s="140">
        <f>IFNA(VLOOKUP(V768,'Imported Index'!C:D,2,0),1)</f>
        <v>1</v>
      </c>
      <c r="K768" s="83"/>
      <c r="L768" s="83"/>
      <c r="M768" s="59" t="str">
        <f>ifna(IMAGE("https://pokejungle.net/sprites/typeico/"&amp;lower(VLookup(V768,Type!C:E, 2, 0)&amp;".png")),"")</f>
        <v/>
      </c>
      <c r="N768" s="59" t="str">
        <f>ifna(IMAGE("https://pokejungle.net/sprites/typeico/"&amp;lower(VLookup(V768,Type!C:E, 3, 0)&amp;".png")),"")</f>
        <v/>
      </c>
      <c r="O768" s="53"/>
      <c r="P768" s="53"/>
      <c r="Q768" s="59" t="str">
        <f>ifna(VLookup(V768, Dex!F:K, 3, 0),"")</f>
        <v/>
      </c>
      <c r="R768" s="59" t="str">
        <f>ifna(VLookup(V768, Dex!F:K, 4, 0),"")</f>
        <v/>
      </c>
      <c r="S768" s="59" t="str">
        <f>ifna(VLookup(V768, Dex!F:K, 5, 0),"")</f>
        <v/>
      </c>
      <c r="T768" s="59" t="str">
        <f>ifna(VLookup(V768, Dex!F:K, 6, 0),"")</f>
        <v>B214</v>
      </c>
      <c r="U768" s="63">
        <f>ifna(VLookup(V768, Dex!F:L, 7, 0),"")</f>
        <v>219</v>
      </c>
      <c r="V768" s="53" t="str">
        <f t="shared" si="1"/>
        <v>delphox</v>
      </c>
    </row>
    <row r="769" ht="31.5" customHeight="1">
      <c r="A769" s="130">
        <v>768.0</v>
      </c>
      <c r="B769" s="130">
        <v>1.0</v>
      </c>
      <c r="C769" s="130">
        <v>28.0</v>
      </c>
      <c r="D769" s="130">
        <v>7.0</v>
      </c>
      <c r="E769" s="130">
        <v>2.0</v>
      </c>
      <c r="F769" s="130">
        <v>1.0</v>
      </c>
      <c r="G769" s="131" t="str">
        <f>ifna(VLookup(V769,Shiny!B:C, 2, 0),"")</f>
        <v/>
      </c>
      <c r="H769" s="141" t="s">
        <v>794</v>
      </c>
      <c r="I769" s="142">
        <v>656.0</v>
      </c>
      <c r="J769" s="135">
        <f>IFNA(VLOOKUP(V769,'Imported Index'!C:D,2,0),1)</f>
        <v>1</v>
      </c>
      <c r="K769" s="132"/>
      <c r="L769" s="132"/>
      <c r="M769" s="136" t="str">
        <f>ifna(IMAGE("https://pokejungle.net/sprites/typeico/"&amp;lower(VLookup(V769,Type!C:E, 2, 0)&amp;".png")),"")</f>
        <v/>
      </c>
      <c r="N769" s="136" t="str">
        <f>ifna(IMAGE("https://pokejungle.net/sprites/typeico/"&amp;lower(VLookup(V769,Type!C:E, 3, 0)&amp;".png")),"")</f>
        <v/>
      </c>
      <c r="O769" s="131"/>
      <c r="P769" s="131"/>
      <c r="Q769" s="136" t="str">
        <f>ifna(VLookup(V769, Dex!F:K, 3, 0),"")</f>
        <v/>
      </c>
      <c r="R769" s="136" t="str">
        <f>ifna(VLookup(V769, Dex!F:K, 4, 0),"")</f>
        <v/>
      </c>
      <c r="S769" s="136" t="str">
        <f>ifna(VLookup(V769, Dex!F:K, 5, 0),"")</f>
        <v/>
      </c>
      <c r="T769" s="136" t="str">
        <f>ifna(VLookup(V769, Dex!F:K, 6, 0),"")</f>
        <v>B215</v>
      </c>
      <c r="U769" s="137">
        <f>ifna(VLookup(V769, Dex!F:L, 7, 0),"")</f>
        <v>209</v>
      </c>
      <c r="V769" s="131" t="str">
        <f t="shared" si="1"/>
        <v>froakie</v>
      </c>
    </row>
    <row r="770" ht="31.5" customHeight="1">
      <c r="A770" s="85">
        <v>769.0</v>
      </c>
      <c r="B770" s="85">
        <v>1.0</v>
      </c>
      <c r="C770" s="85">
        <v>28.0</v>
      </c>
      <c r="D770" s="85">
        <v>8.0</v>
      </c>
      <c r="E770" s="85">
        <v>2.0</v>
      </c>
      <c r="F770" s="85">
        <v>2.0</v>
      </c>
      <c r="G770" s="53" t="str">
        <f>ifna(VLookup(V770,Shiny!B:C, 2, 0),"")</f>
        <v/>
      </c>
      <c r="H770" s="138" t="s">
        <v>795</v>
      </c>
      <c r="I770" s="139">
        <v>657.0</v>
      </c>
      <c r="J770" s="140">
        <f>IFNA(VLOOKUP(V770,'Imported Index'!C:D,2,0),1)</f>
        <v>1</v>
      </c>
      <c r="K770" s="83"/>
      <c r="L770" s="83"/>
      <c r="M770" s="59" t="str">
        <f>ifna(IMAGE("https://pokejungle.net/sprites/typeico/"&amp;lower(VLookup(V770,Type!C:E, 2, 0)&amp;".png")),"")</f>
        <v/>
      </c>
      <c r="N770" s="59" t="str">
        <f>ifna(IMAGE("https://pokejungle.net/sprites/typeico/"&amp;lower(VLookup(V770,Type!C:E, 3, 0)&amp;".png")),"")</f>
        <v/>
      </c>
      <c r="O770" s="53"/>
      <c r="P770" s="53"/>
      <c r="Q770" s="59" t="str">
        <f>ifna(VLookup(V770, Dex!F:K, 3, 0),"")</f>
        <v/>
      </c>
      <c r="R770" s="59" t="str">
        <f>ifna(VLookup(V770, Dex!F:K, 4, 0),"")</f>
        <v/>
      </c>
      <c r="S770" s="59" t="str">
        <f>ifna(VLookup(V770, Dex!F:K, 5, 0),"")</f>
        <v/>
      </c>
      <c r="T770" s="59" t="str">
        <f>ifna(VLookup(V770, Dex!F:K, 6, 0),"")</f>
        <v>B216</v>
      </c>
      <c r="U770" s="63">
        <f>ifna(VLookup(V770, Dex!F:L, 7, 0),"")</f>
        <v>210</v>
      </c>
      <c r="V770" s="53" t="str">
        <f t="shared" si="1"/>
        <v>frogadier</v>
      </c>
    </row>
    <row r="771" ht="31.5" customHeight="1">
      <c r="A771" s="130">
        <v>770.0</v>
      </c>
      <c r="B771" s="130">
        <v>1.0</v>
      </c>
      <c r="C771" s="130">
        <v>28.0</v>
      </c>
      <c r="D771" s="130">
        <v>9.0</v>
      </c>
      <c r="E771" s="130">
        <v>2.0</v>
      </c>
      <c r="F771" s="130">
        <v>3.0</v>
      </c>
      <c r="G771" s="131" t="str">
        <f>ifna(VLookup(V771,Shiny!B:C, 2, 0),"")</f>
        <v/>
      </c>
      <c r="H771" s="141" t="s">
        <v>796</v>
      </c>
      <c r="I771" s="142">
        <v>658.0</v>
      </c>
      <c r="J771" s="135">
        <f>IFNA(VLOOKUP(V771,'Imported Index'!C:D,2,0),1)</f>
        <v>1</v>
      </c>
      <c r="K771" s="132"/>
      <c r="L771" s="132"/>
      <c r="M771" s="136" t="str">
        <f>ifna(IMAGE("https://pokejungle.net/sprites/typeico/"&amp;lower(VLookup(V771,Type!C:E, 2, 0)&amp;".png")),"")</f>
        <v/>
      </c>
      <c r="N771" s="136" t="str">
        <f>ifna(IMAGE("https://pokejungle.net/sprites/typeico/"&amp;lower(VLookup(V771,Type!C:E, 3, 0)&amp;".png")),"")</f>
        <v/>
      </c>
      <c r="O771" s="131"/>
      <c r="P771" s="131"/>
      <c r="Q771" s="136" t="str">
        <f>ifna(VLookup(V771, Dex!F:K, 3, 0),"")</f>
        <v/>
      </c>
      <c r="R771" s="136" t="str">
        <f>ifna(VLookup(V771, Dex!F:K, 4, 0),"")</f>
        <v/>
      </c>
      <c r="S771" s="136" t="str">
        <f>ifna(VLookup(V771, Dex!F:K, 5, 0),"")</f>
        <v/>
      </c>
      <c r="T771" s="136" t="str">
        <f>ifna(VLookup(V771, Dex!F:K, 6, 0),"")</f>
        <v>B217</v>
      </c>
      <c r="U771" s="137">
        <f>ifna(VLookup(V771, Dex!F:L, 7, 0),"")</f>
        <v>211</v>
      </c>
      <c r="V771" s="131" t="str">
        <f t="shared" si="1"/>
        <v>greninja</v>
      </c>
    </row>
    <row r="772" ht="31.5" customHeight="1">
      <c r="A772" s="85">
        <v>771.0</v>
      </c>
      <c r="B772" s="85">
        <v>1.0</v>
      </c>
      <c r="C772" s="85">
        <v>28.0</v>
      </c>
      <c r="D772" s="85">
        <v>10.0</v>
      </c>
      <c r="E772" s="85">
        <v>2.0</v>
      </c>
      <c r="F772" s="85">
        <v>4.0</v>
      </c>
      <c r="G772" s="53" t="str">
        <f>ifna(VLookup(V772,Shiny!B:C, 2, 0),"")</f>
        <v/>
      </c>
      <c r="H772" s="138" t="s">
        <v>797</v>
      </c>
      <c r="I772" s="139">
        <v>659.0</v>
      </c>
      <c r="J772" s="140">
        <f>IFNA(VLOOKUP(V772,'Imported Index'!C:D,2,0),1)</f>
        <v>1</v>
      </c>
      <c r="K772" s="83"/>
      <c r="L772" s="83"/>
      <c r="M772" s="59" t="str">
        <f>ifna(IMAGE("https://pokejungle.net/sprites/typeico/"&amp;lower(VLookup(V772,Type!C:E, 2, 0)&amp;".png")),"")</f>
        <v/>
      </c>
      <c r="N772" s="59" t="str">
        <f>ifna(IMAGE("https://pokejungle.net/sprites/typeico/"&amp;lower(VLookup(V772,Type!C:E, 3, 0)&amp;".png")),"")</f>
        <v/>
      </c>
      <c r="O772" s="53"/>
      <c r="P772" s="53"/>
      <c r="Q772" s="59">
        <f>ifna(VLookup(V772, Dex!F:K, 3, 0),"")</f>
        <v>48</v>
      </c>
      <c r="R772" s="59" t="str">
        <f>ifna(VLookup(V772, Dex!F:K, 4, 0),"")</f>
        <v/>
      </c>
      <c r="S772" s="59" t="str">
        <f>ifna(VLookup(V772, Dex!F:K, 5, 0),"")</f>
        <v/>
      </c>
      <c r="T772" s="59" t="str">
        <f>ifna(VLookup(V772, Dex!F:K, 6, 0),"")</f>
        <v/>
      </c>
      <c r="U772" s="63">
        <f>ifna(VLookup(V772, Dex!F:L, 7, 0),"")</f>
        <v>13</v>
      </c>
      <c r="V772" s="53" t="str">
        <f t="shared" si="1"/>
        <v>bunnelby</v>
      </c>
    </row>
    <row r="773" ht="31.5" customHeight="1">
      <c r="A773" s="130">
        <v>772.0</v>
      </c>
      <c r="B773" s="130">
        <v>1.0</v>
      </c>
      <c r="C773" s="130">
        <v>28.0</v>
      </c>
      <c r="D773" s="130">
        <v>11.0</v>
      </c>
      <c r="E773" s="130">
        <v>2.0</v>
      </c>
      <c r="F773" s="130">
        <v>5.0</v>
      </c>
      <c r="G773" s="131" t="str">
        <f>ifna(VLookup(V773,Shiny!B:C, 2, 0),"")</f>
        <v/>
      </c>
      <c r="H773" s="141" t="s">
        <v>798</v>
      </c>
      <c r="I773" s="142">
        <v>660.0</v>
      </c>
      <c r="J773" s="135">
        <f>IFNA(VLOOKUP(V773,'Imported Index'!C:D,2,0),1)</f>
        <v>1</v>
      </c>
      <c r="K773" s="132"/>
      <c r="L773" s="132"/>
      <c r="M773" s="136" t="str">
        <f>ifna(IMAGE("https://pokejungle.net/sprites/typeico/"&amp;lower(VLookup(V773,Type!C:E, 2, 0)&amp;".png")),"")</f>
        <v/>
      </c>
      <c r="N773" s="136" t="str">
        <f>ifna(IMAGE("https://pokejungle.net/sprites/typeico/"&amp;lower(VLookup(V773,Type!C:E, 3, 0)&amp;".png")),"")</f>
        <v/>
      </c>
      <c r="O773" s="131"/>
      <c r="P773" s="131"/>
      <c r="Q773" s="136">
        <f>ifna(VLookup(V773, Dex!F:K, 3, 0),"")</f>
        <v>49</v>
      </c>
      <c r="R773" s="136" t="str">
        <f>ifna(VLookup(V773, Dex!F:K, 4, 0),"")</f>
        <v/>
      </c>
      <c r="S773" s="136" t="str">
        <f>ifna(VLookup(V773, Dex!F:K, 5, 0),"")</f>
        <v/>
      </c>
      <c r="T773" s="136" t="str">
        <f>ifna(VLookup(V773, Dex!F:K, 6, 0),"")</f>
        <v/>
      </c>
      <c r="U773" s="137">
        <f>ifna(VLookup(V773, Dex!F:L, 7, 0),"")</f>
        <v>14</v>
      </c>
      <c r="V773" s="131" t="str">
        <f t="shared" si="1"/>
        <v>diggersby</v>
      </c>
    </row>
    <row r="774" ht="31.5" customHeight="1">
      <c r="A774" s="85">
        <v>773.0</v>
      </c>
      <c r="B774" s="85">
        <v>1.0</v>
      </c>
      <c r="C774" s="85">
        <v>28.0</v>
      </c>
      <c r="D774" s="85">
        <v>12.0</v>
      </c>
      <c r="E774" s="85">
        <v>2.0</v>
      </c>
      <c r="F774" s="85">
        <v>6.0</v>
      </c>
      <c r="G774" s="53" t="str">
        <f>ifna(VLookup(V774,Shiny!B:C, 2, 0),"")</f>
        <v/>
      </c>
      <c r="H774" s="138" t="s">
        <v>799</v>
      </c>
      <c r="I774" s="139">
        <v>661.0</v>
      </c>
      <c r="J774" s="140">
        <f>IFNA(VLOOKUP(V774,'Imported Index'!C:D,2,0),1)</f>
        <v>1</v>
      </c>
      <c r="K774" s="140"/>
      <c r="L774" s="83"/>
      <c r="M774" s="59" t="str">
        <f>ifna(IMAGE("https://pokejungle.net/sprites/typeico/"&amp;lower(VLookup(V774,Type!C:E, 2, 0)&amp;".png")),"")</f>
        <v/>
      </c>
      <c r="N774" s="59" t="str">
        <f>ifna(IMAGE("https://pokejungle.net/sprites/typeico/"&amp;lower(VLookup(V774,Type!C:E, 3, 0)&amp;".png")),"")</f>
        <v/>
      </c>
      <c r="O774" s="53"/>
      <c r="P774" s="53"/>
      <c r="Q774" s="59" t="str">
        <f>ifna(VLookup(V774, Dex!F:K, 3, 0),"")</f>
        <v>A022</v>
      </c>
      <c r="R774" s="59" t="str">
        <f>ifna(VLookup(V774, Dex!F:K, 4, 0),"")</f>
        <v/>
      </c>
      <c r="S774" s="59" t="str">
        <f>ifna(VLookup(V774, Dex!F:K, 5, 0),"")</f>
        <v/>
      </c>
      <c r="T774" s="59" t="str">
        <f>ifna(VLookup(V774, Dex!F:K, 6, 0),"")</f>
        <v>P019</v>
      </c>
      <c r="U774" s="63">
        <f>ifna(VLookup(V774, Dex!F:L, 7, 0),"")</f>
        <v>10</v>
      </c>
      <c r="V774" s="53" t="str">
        <f t="shared" si="1"/>
        <v>fletchling</v>
      </c>
    </row>
    <row r="775" ht="31.5" customHeight="1">
      <c r="A775" s="130">
        <v>774.0</v>
      </c>
      <c r="B775" s="130">
        <v>1.0</v>
      </c>
      <c r="C775" s="130">
        <v>28.0</v>
      </c>
      <c r="D775" s="130">
        <v>13.0</v>
      </c>
      <c r="E775" s="130">
        <v>3.0</v>
      </c>
      <c r="F775" s="130">
        <v>1.0</v>
      </c>
      <c r="G775" s="131" t="str">
        <f>ifna(VLookup(V775,Shiny!B:C, 2, 0),"")</f>
        <v/>
      </c>
      <c r="H775" s="141" t="s">
        <v>800</v>
      </c>
      <c r="I775" s="142">
        <v>662.0</v>
      </c>
      <c r="J775" s="135">
        <f>IFNA(VLOOKUP(V775,'Imported Index'!C:D,2,0),1)</f>
        <v>1</v>
      </c>
      <c r="K775" s="135"/>
      <c r="L775" s="132"/>
      <c r="M775" s="136" t="str">
        <f>ifna(IMAGE("https://pokejungle.net/sprites/typeico/"&amp;lower(VLookup(V775,Type!C:E, 2, 0)&amp;".png")),"")</f>
        <v/>
      </c>
      <c r="N775" s="136" t="str">
        <f>ifna(IMAGE("https://pokejungle.net/sprites/typeico/"&amp;lower(VLookup(V775,Type!C:E, 3, 0)&amp;".png")),"")</f>
        <v/>
      </c>
      <c r="O775" s="131"/>
      <c r="P775" s="131"/>
      <c r="Q775" s="136" t="str">
        <f>ifna(VLookup(V775, Dex!F:K, 3, 0),"")</f>
        <v>A023</v>
      </c>
      <c r="R775" s="136" t="str">
        <f>ifna(VLookup(V775, Dex!F:K, 4, 0),"")</f>
        <v/>
      </c>
      <c r="S775" s="136" t="str">
        <f>ifna(VLookup(V775, Dex!F:K, 5, 0),"")</f>
        <v/>
      </c>
      <c r="T775" s="136" t="str">
        <f>ifna(VLookup(V775, Dex!F:K, 6, 0),"")</f>
        <v>P020</v>
      </c>
      <c r="U775" s="137">
        <f>ifna(VLookup(V775, Dex!F:L, 7, 0),"")</f>
        <v>11</v>
      </c>
      <c r="V775" s="131" t="str">
        <f t="shared" si="1"/>
        <v>fletchinder</v>
      </c>
    </row>
    <row r="776" ht="31.5" customHeight="1">
      <c r="A776" s="85">
        <v>775.0</v>
      </c>
      <c r="B776" s="85">
        <v>1.0</v>
      </c>
      <c r="C776" s="85">
        <v>28.0</v>
      </c>
      <c r="D776" s="85">
        <v>14.0</v>
      </c>
      <c r="E776" s="85">
        <v>3.0</v>
      </c>
      <c r="F776" s="85">
        <v>2.0</v>
      </c>
      <c r="G776" s="53" t="str">
        <f>ifna(VLookup(V776,Shiny!B:C, 2, 0),"")</f>
        <v/>
      </c>
      <c r="H776" s="138" t="s">
        <v>801</v>
      </c>
      <c r="I776" s="139">
        <v>663.0</v>
      </c>
      <c r="J776" s="140">
        <f>IFNA(VLOOKUP(V776,'Imported Index'!C:D,2,0),1)</f>
        <v>1</v>
      </c>
      <c r="K776" s="140"/>
      <c r="L776" s="83"/>
      <c r="M776" s="59" t="str">
        <f>ifna(IMAGE("https://pokejungle.net/sprites/typeico/"&amp;lower(VLookup(V776,Type!C:E, 2, 0)&amp;".png")),"")</f>
        <v/>
      </c>
      <c r="N776" s="59" t="str">
        <f>ifna(IMAGE("https://pokejungle.net/sprites/typeico/"&amp;lower(VLookup(V776,Type!C:E, 3, 0)&amp;".png")),"")</f>
        <v/>
      </c>
      <c r="O776" s="53"/>
      <c r="P776" s="53"/>
      <c r="Q776" s="59" t="str">
        <f>ifna(VLookup(V776, Dex!F:K, 3, 0),"")</f>
        <v>A024</v>
      </c>
      <c r="R776" s="59" t="str">
        <f>ifna(VLookup(V776, Dex!F:K, 4, 0),"")</f>
        <v/>
      </c>
      <c r="S776" s="59" t="str">
        <f>ifna(VLookup(V776, Dex!F:K, 5, 0),"")</f>
        <v/>
      </c>
      <c r="T776" s="59" t="str">
        <f>ifna(VLookup(V776, Dex!F:K, 6, 0),"")</f>
        <v>P021</v>
      </c>
      <c r="U776" s="63">
        <f>ifna(VLookup(V776, Dex!F:L, 7, 0),"")</f>
        <v>12</v>
      </c>
      <c r="V776" s="53" t="str">
        <f t="shared" si="1"/>
        <v>talonflame</v>
      </c>
    </row>
    <row r="777" ht="31.5" customHeight="1">
      <c r="A777" s="130">
        <v>776.0</v>
      </c>
      <c r="B777" s="130">
        <v>1.0</v>
      </c>
      <c r="C777" s="130">
        <v>28.0</v>
      </c>
      <c r="D777" s="130">
        <v>15.0</v>
      </c>
      <c r="E777" s="130">
        <v>3.0</v>
      </c>
      <c r="F777" s="130">
        <v>3.0</v>
      </c>
      <c r="G777" s="131" t="str">
        <f>ifna(VLookup(V777,Shiny!B:C, 2, 0),"")</f>
        <v/>
      </c>
      <c r="H777" s="141" t="s">
        <v>802</v>
      </c>
      <c r="I777" s="142">
        <v>664.0</v>
      </c>
      <c r="J777" s="135">
        <f>IFNA(VLOOKUP(V777,'Imported Index'!C:D,2,0),1)</f>
        <v>1</v>
      </c>
      <c r="K777" s="135"/>
      <c r="L777" s="132"/>
      <c r="M777" s="136" t="str">
        <f>ifna(IMAGE("https://pokejungle.net/sprites/typeico/"&amp;lower(VLookup(V777,Type!C:E, 2, 0)&amp;".png")),"")</f>
        <v/>
      </c>
      <c r="N777" s="136" t="str">
        <f>ifna(IMAGE("https://pokejungle.net/sprites/typeico/"&amp;lower(VLookup(V777,Type!C:E, 3, 0)&amp;".png")),"")</f>
        <v/>
      </c>
      <c r="O777" s="131"/>
      <c r="P777" s="131"/>
      <c r="Q777" s="136" t="str">
        <f>ifna(VLookup(V777, Dex!F:K, 3, 0),"")</f>
        <v/>
      </c>
      <c r="R777" s="136" t="str">
        <f>ifna(VLookup(V777, Dex!F:K, 4, 0),"")</f>
        <v/>
      </c>
      <c r="S777" s="136" t="str">
        <f>ifna(VLookup(V777, Dex!F:K, 5, 0),"")</f>
        <v/>
      </c>
      <c r="T777" s="136" t="str">
        <f>ifna(VLookup(V777, Dex!F:K, 6, 0),"")</f>
        <v>P035</v>
      </c>
      <c r="U777" s="137">
        <f>ifna(VLookup(V777, Dex!F:L, 7, 0),"")</f>
        <v>15</v>
      </c>
      <c r="V777" s="131" t="str">
        <f t="shared" si="1"/>
        <v>scatterbug</v>
      </c>
    </row>
    <row r="778" ht="31.5" customHeight="1">
      <c r="A778" s="85">
        <v>777.0</v>
      </c>
      <c r="B778" s="85">
        <v>1.0</v>
      </c>
      <c r="C778" s="85">
        <v>28.0</v>
      </c>
      <c r="D778" s="85">
        <v>16.0</v>
      </c>
      <c r="E778" s="85">
        <v>3.0</v>
      </c>
      <c r="F778" s="85">
        <v>4.0</v>
      </c>
      <c r="G778" s="53" t="str">
        <f>ifna(VLookup(V778,Shiny!B:C, 2, 0),"")</f>
        <v/>
      </c>
      <c r="H778" s="138" t="s">
        <v>803</v>
      </c>
      <c r="I778" s="139">
        <v>665.0</v>
      </c>
      <c r="J778" s="140">
        <f>IFNA(VLOOKUP(V778,'Imported Index'!C:D,2,0),1)</f>
        <v>1</v>
      </c>
      <c r="K778" s="140"/>
      <c r="L778" s="83"/>
      <c r="M778" s="59" t="str">
        <f>ifna(IMAGE("https://pokejungle.net/sprites/typeico/"&amp;lower(VLookup(V778,Type!C:E, 2, 0)&amp;".png")),"")</f>
        <v/>
      </c>
      <c r="N778" s="59" t="str">
        <f>ifna(IMAGE("https://pokejungle.net/sprites/typeico/"&amp;lower(VLookup(V778,Type!C:E, 3, 0)&amp;".png")),"")</f>
        <v/>
      </c>
      <c r="O778" s="53"/>
      <c r="P778" s="53"/>
      <c r="Q778" s="59" t="str">
        <f>ifna(VLookup(V778, Dex!F:K, 3, 0),"")</f>
        <v/>
      </c>
      <c r="R778" s="59" t="str">
        <f>ifna(VLookup(V778, Dex!F:K, 4, 0),"")</f>
        <v/>
      </c>
      <c r="S778" s="59" t="str">
        <f>ifna(VLookup(V778, Dex!F:K, 5, 0),"")</f>
        <v/>
      </c>
      <c r="T778" s="59" t="str">
        <f>ifna(VLookup(V778, Dex!F:K, 6, 0),"")</f>
        <v>P036</v>
      </c>
      <c r="U778" s="63">
        <f>ifna(VLookup(V778, Dex!F:L, 7, 0),"")</f>
        <v>16</v>
      </c>
      <c r="V778" s="53" t="str">
        <f t="shared" si="1"/>
        <v>spewpa</v>
      </c>
    </row>
    <row r="779" ht="31.5" customHeight="1">
      <c r="A779" s="130">
        <v>778.0</v>
      </c>
      <c r="B779" s="130">
        <v>1.0</v>
      </c>
      <c r="C779" s="130">
        <v>28.0</v>
      </c>
      <c r="D779" s="130">
        <v>17.0</v>
      </c>
      <c r="E779" s="130">
        <v>3.0</v>
      </c>
      <c r="F779" s="130">
        <v>5.0</v>
      </c>
      <c r="G779" s="131" t="str">
        <f>ifna(VLookup(V779,Shiny!B:C, 2, 0),"")</f>
        <v/>
      </c>
      <c r="H779" s="141" t="s">
        <v>804</v>
      </c>
      <c r="I779" s="142">
        <v>666.0</v>
      </c>
      <c r="J779" s="135">
        <f>IFNA(VLOOKUP(V779,'Imported Index'!C:D,2,0),1)</f>
        <v>1</v>
      </c>
      <c r="K779" s="135"/>
      <c r="L779" s="132" t="s">
        <v>805</v>
      </c>
      <c r="M779" s="136" t="str">
        <f>ifna(IMAGE("https://pokejungle.net/sprites/typeico/"&amp;lower(VLookup(V779,Type!C:E, 2, 0)&amp;".png")),"")</f>
        <v/>
      </c>
      <c r="N779" s="136" t="str">
        <f>ifna(IMAGE("https://pokejungle.net/sprites/typeico/"&amp;lower(VLookup(V779,Type!C:E, 3, 0)&amp;".png")),"")</f>
        <v/>
      </c>
      <c r="O779" s="131"/>
      <c r="P779" s="131"/>
      <c r="Q779" s="136" t="str">
        <f>ifna(VLookup(V779, Dex!F:K, 3, 0),"")</f>
        <v/>
      </c>
      <c r="R779" s="136" t="str">
        <f>ifna(VLookup(V779, Dex!F:K, 4, 0),"")</f>
        <v/>
      </c>
      <c r="S779" s="136" t="str">
        <f>ifna(VLookup(V779, Dex!F:K, 5, 0),"")</f>
        <v/>
      </c>
      <c r="T779" s="136" t="str">
        <f>ifna(VLookup(V779, Dex!F:K, 6, 0),"")</f>
        <v>P037</v>
      </c>
      <c r="U779" s="137">
        <f>ifna(VLookup(V779, Dex!F:L, 7, 0),"")</f>
        <v>17</v>
      </c>
      <c r="V779" s="131" t="str">
        <f t="shared" si="1"/>
        <v>vivillon</v>
      </c>
    </row>
    <row r="780" ht="31.5" customHeight="1">
      <c r="A780" s="85">
        <v>779.0</v>
      </c>
      <c r="B780" s="85">
        <v>1.0</v>
      </c>
      <c r="C780" s="85">
        <v>28.0</v>
      </c>
      <c r="D780" s="85">
        <v>18.0</v>
      </c>
      <c r="E780" s="85">
        <v>3.0</v>
      </c>
      <c r="F780" s="85">
        <v>6.0</v>
      </c>
      <c r="G780" s="53" t="str">
        <f>ifna(VLookup(V780,Shiny!B:C, 2, 0),"")</f>
        <v/>
      </c>
      <c r="H780" s="138" t="s">
        <v>804</v>
      </c>
      <c r="I780" s="139">
        <v>666.0</v>
      </c>
      <c r="J780" s="140">
        <f>IFNA(VLOOKUP(V780,'Imported Index'!C:D,2,0),1)</f>
        <v>1</v>
      </c>
      <c r="K780" s="140"/>
      <c r="L780" s="83" t="s">
        <v>806</v>
      </c>
      <c r="M780" s="59" t="str">
        <f>ifna(IMAGE("https://pokejungle.net/sprites/typeico/"&amp;lower(VLookup(V780,Type!C:E, 2, 0)&amp;".png")),"")</f>
        <v/>
      </c>
      <c r="N780" s="59" t="str">
        <f>ifna(IMAGE("https://pokejungle.net/sprites/typeico/"&amp;lower(VLookup(V780,Type!C:E, 3, 0)&amp;".png")),"")</f>
        <v/>
      </c>
      <c r="O780" s="85">
        <v>-1.0</v>
      </c>
      <c r="P780" s="53"/>
      <c r="Q780" s="59" t="str">
        <f>ifna(VLookup(V780, Dex!F:K, 3, 0),"")</f>
        <v/>
      </c>
      <c r="R780" s="59" t="str">
        <f>ifna(VLookup(V780, Dex!F:K, 4, 0),"")</f>
        <v/>
      </c>
      <c r="S780" s="59" t="str">
        <f>ifna(VLookup(V780, Dex!F:K, 5, 0),"")</f>
        <v/>
      </c>
      <c r="T780" s="59" t="str">
        <f>ifna(VLookup(V780, Dex!F:K, 6, 0),"")</f>
        <v>P037</v>
      </c>
      <c r="U780" s="63">
        <f>ifna(VLookup(V780, Dex!F:L, 7, 0),"")</f>
        <v>17</v>
      </c>
      <c r="V780" s="53" t="str">
        <f t="shared" si="1"/>
        <v>vivillon-1</v>
      </c>
    </row>
    <row r="781" ht="31.5" customHeight="1">
      <c r="A781" s="130">
        <v>780.0</v>
      </c>
      <c r="B781" s="130">
        <v>1.0</v>
      </c>
      <c r="C781" s="130">
        <v>28.0</v>
      </c>
      <c r="D781" s="130">
        <v>19.0</v>
      </c>
      <c r="E781" s="130">
        <v>4.0</v>
      </c>
      <c r="F781" s="130">
        <v>1.0</v>
      </c>
      <c r="G781" s="131" t="str">
        <f>ifna(VLookup(V781,Shiny!B:C, 2, 0),"")</f>
        <v/>
      </c>
      <c r="H781" s="141" t="s">
        <v>804</v>
      </c>
      <c r="I781" s="142">
        <v>666.0</v>
      </c>
      <c r="J781" s="135">
        <f>IFNA(VLOOKUP(V781,'Imported Index'!C:D,2,0),1)</f>
        <v>1</v>
      </c>
      <c r="K781" s="135"/>
      <c r="L781" s="132" t="s">
        <v>807</v>
      </c>
      <c r="M781" s="136" t="str">
        <f>ifna(IMAGE("https://pokejungle.net/sprites/typeico/"&amp;lower(VLookup(V781,Type!C:E, 2, 0)&amp;".png")),"")</f>
        <v/>
      </c>
      <c r="N781" s="136" t="str">
        <f>ifna(IMAGE("https://pokejungle.net/sprites/typeico/"&amp;lower(VLookup(V781,Type!C:E, 3, 0)&amp;".png")),"")</f>
        <v/>
      </c>
      <c r="O781" s="130">
        <v>-2.0</v>
      </c>
      <c r="P781" s="131"/>
      <c r="Q781" s="136" t="str">
        <f>ifna(VLookup(V781, Dex!F:K, 3, 0),"")</f>
        <v/>
      </c>
      <c r="R781" s="136" t="str">
        <f>ifna(VLookup(V781, Dex!F:K, 4, 0),"")</f>
        <v/>
      </c>
      <c r="S781" s="136" t="str">
        <f>ifna(VLookup(V781, Dex!F:K, 5, 0),"")</f>
        <v/>
      </c>
      <c r="T781" s="136" t="str">
        <f>ifna(VLookup(V781, Dex!F:K, 6, 0),"")</f>
        <v>P037</v>
      </c>
      <c r="U781" s="137">
        <f>ifna(VLookup(V781, Dex!F:L, 7, 0),"")</f>
        <v>17</v>
      </c>
      <c r="V781" s="131" t="str">
        <f t="shared" si="1"/>
        <v>vivillon-2</v>
      </c>
    </row>
    <row r="782" ht="31.5" customHeight="1">
      <c r="A782" s="85">
        <v>781.0</v>
      </c>
      <c r="B782" s="85">
        <v>1.0</v>
      </c>
      <c r="C782" s="85">
        <v>28.0</v>
      </c>
      <c r="D782" s="85">
        <v>20.0</v>
      </c>
      <c r="E782" s="85">
        <v>4.0</v>
      </c>
      <c r="F782" s="85">
        <v>2.0</v>
      </c>
      <c r="G782" s="53" t="str">
        <f>ifna(VLookup(V782,Shiny!B:C, 2, 0),"")</f>
        <v/>
      </c>
      <c r="H782" s="138" t="s">
        <v>804</v>
      </c>
      <c r="I782" s="139">
        <v>666.0</v>
      </c>
      <c r="J782" s="140">
        <f>IFNA(VLOOKUP(V782,'Imported Index'!C:D,2,0),1)</f>
        <v>1</v>
      </c>
      <c r="K782" s="140"/>
      <c r="L782" s="83" t="s">
        <v>808</v>
      </c>
      <c r="M782" s="59" t="str">
        <f>ifna(IMAGE("https://pokejungle.net/sprites/typeico/"&amp;lower(VLookup(V782,Type!C:E, 2, 0)&amp;".png")),"")</f>
        <v/>
      </c>
      <c r="N782" s="59" t="str">
        <f>ifna(IMAGE("https://pokejungle.net/sprites/typeico/"&amp;lower(VLookup(V782,Type!C:E, 3, 0)&amp;".png")),"")</f>
        <v/>
      </c>
      <c r="O782" s="85">
        <v>-3.0</v>
      </c>
      <c r="P782" s="53"/>
      <c r="Q782" s="59" t="str">
        <f>ifna(VLookup(V782, Dex!F:K, 3, 0),"")</f>
        <v/>
      </c>
      <c r="R782" s="59" t="str">
        <f>ifna(VLookup(V782, Dex!F:K, 4, 0),"")</f>
        <v/>
      </c>
      <c r="S782" s="59" t="str">
        <f>ifna(VLookup(V782, Dex!F:K, 5, 0),"")</f>
        <v/>
      </c>
      <c r="T782" s="59" t="str">
        <f>ifna(VLookup(V782, Dex!F:K, 6, 0),"")</f>
        <v>P037</v>
      </c>
      <c r="U782" s="63">
        <f>ifna(VLookup(V782, Dex!F:L, 7, 0),"")</f>
        <v>17</v>
      </c>
      <c r="V782" s="53" t="str">
        <f t="shared" si="1"/>
        <v>vivillon-3</v>
      </c>
    </row>
    <row r="783" ht="31.5" customHeight="1">
      <c r="A783" s="130">
        <v>782.0</v>
      </c>
      <c r="B783" s="130">
        <v>1.0</v>
      </c>
      <c r="C783" s="130">
        <v>28.0</v>
      </c>
      <c r="D783" s="130">
        <v>21.0</v>
      </c>
      <c r="E783" s="130">
        <v>4.0</v>
      </c>
      <c r="F783" s="130">
        <v>3.0</v>
      </c>
      <c r="G783" s="131" t="str">
        <f>ifna(VLookup(V783,Shiny!B:C, 2, 0),"")</f>
        <v/>
      </c>
      <c r="H783" s="141" t="s">
        <v>804</v>
      </c>
      <c r="I783" s="142">
        <v>666.0</v>
      </c>
      <c r="J783" s="135">
        <f>IFNA(VLOOKUP(V783,'Imported Index'!C:D,2,0),1)</f>
        <v>1</v>
      </c>
      <c r="K783" s="135"/>
      <c r="L783" s="132" t="s">
        <v>809</v>
      </c>
      <c r="M783" s="136" t="str">
        <f>ifna(IMAGE("https://pokejungle.net/sprites/typeico/"&amp;lower(VLookup(V783,Type!C:E, 2, 0)&amp;".png")),"")</f>
        <v/>
      </c>
      <c r="N783" s="136" t="str">
        <f>ifna(IMAGE("https://pokejungle.net/sprites/typeico/"&amp;lower(VLookup(V783,Type!C:E, 3, 0)&amp;".png")),"")</f>
        <v/>
      </c>
      <c r="O783" s="130">
        <v>-4.0</v>
      </c>
      <c r="P783" s="131"/>
      <c r="Q783" s="136" t="str">
        <f>ifna(VLookup(V783, Dex!F:K, 3, 0),"")</f>
        <v/>
      </c>
      <c r="R783" s="136" t="str">
        <f>ifna(VLookup(V783, Dex!F:K, 4, 0),"")</f>
        <v/>
      </c>
      <c r="S783" s="136" t="str">
        <f>ifna(VLookup(V783, Dex!F:K, 5, 0),"")</f>
        <v/>
      </c>
      <c r="T783" s="136" t="str">
        <f>ifna(VLookup(V783, Dex!F:K, 6, 0),"")</f>
        <v>P037</v>
      </c>
      <c r="U783" s="137">
        <f>ifna(VLookup(V783, Dex!F:L, 7, 0),"")</f>
        <v>17</v>
      </c>
      <c r="V783" s="131" t="str">
        <f t="shared" si="1"/>
        <v>vivillon-4</v>
      </c>
    </row>
    <row r="784" ht="31.5" customHeight="1">
      <c r="A784" s="85">
        <v>783.0</v>
      </c>
      <c r="B784" s="85">
        <v>1.0</v>
      </c>
      <c r="C784" s="85">
        <v>28.0</v>
      </c>
      <c r="D784" s="85">
        <v>22.0</v>
      </c>
      <c r="E784" s="85">
        <v>4.0</v>
      </c>
      <c r="F784" s="85">
        <v>4.0</v>
      </c>
      <c r="G784" s="53" t="str">
        <f>ifna(VLookup(V784,Shiny!B:C, 2, 0),"")</f>
        <v/>
      </c>
      <c r="H784" s="138" t="s">
        <v>804</v>
      </c>
      <c r="I784" s="139">
        <v>666.0</v>
      </c>
      <c r="J784" s="140">
        <f>IFNA(VLOOKUP(V784,'Imported Index'!C:D,2,0),1)</f>
        <v>1</v>
      </c>
      <c r="K784" s="140"/>
      <c r="L784" s="83" t="s">
        <v>810</v>
      </c>
      <c r="M784" s="59" t="str">
        <f>ifna(IMAGE("https://pokejungle.net/sprites/typeico/"&amp;lower(VLookup(V784,Type!C:E, 2, 0)&amp;".png")),"")</f>
        <v/>
      </c>
      <c r="N784" s="59" t="str">
        <f>ifna(IMAGE("https://pokejungle.net/sprites/typeico/"&amp;lower(VLookup(V784,Type!C:E, 3, 0)&amp;".png")),"")</f>
        <v/>
      </c>
      <c r="O784" s="85">
        <v>-5.0</v>
      </c>
      <c r="P784" s="53"/>
      <c r="Q784" s="59" t="str">
        <f>ifna(VLookup(V784, Dex!F:K, 3, 0),"")</f>
        <v/>
      </c>
      <c r="R784" s="59" t="str">
        <f>ifna(VLookup(V784, Dex!F:K, 4, 0),"")</f>
        <v/>
      </c>
      <c r="S784" s="59" t="str">
        <f>ifna(VLookup(V784, Dex!F:K, 5, 0),"")</f>
        <v/>
      </c>
      <c r="T784" s="59" t="str">
        <f>ifna(VLookup(V784, Dex!F:K, 6, 0),"")</f>
        <v>P037</v>
      </c>
      <c r="U784" s="63">
        <f>ifna(VLookup(V784, Dex!F:L, 7, 0),"")</f>
        <v>17</v>
      </c>
      <c r="V784" s="53" t="str">
        <f t="shared" si="1"/>
        <v>vivillon-5</v>
      </c>
    </row>
    <row r="785" ht="31.5" customHeight="1">
      <c r="A785" s="130">
        <v>784.0</v>
      </c>
      <c r="B785" s="130">
        <v>1.0</v>
      </c>
      <c r="C785" s="130">
        <v>28.0</v>
      </c>
      <c r="D785" s="130">
        <v>23.0</v>
      </c>
      <c r="E785" s="130">
        <v>4.0</v>
      </c>
      <c r="F785" s="130">
        <v>5.0</v>
      </c>
      <c r="G785" s="131" t="str">
        <f>ifna(VLookup(V785,Shiny!B:C, 2, 0),"")</f>
        <v/>
      </c>
      <c r="H785" s="141" t="s">
        <v>804</v>
      </c>
      <c r="I785" s="142">
        <v>666.0</v>
      </c>
      <c r="J785" s="135">
        <f>IFNA(VLOOKUP(V785,'Imported Index'!C:D,2,0),1)</f>
        <v>1</v>
      </c>
      <c r="K785" s="135"/>
      <c r="L785" s="132" t="s">
        <v>811</v>
      </c>
      <c r="M785" s="136" t="str">
        <f>ifna(IMAGE("https://pokejungle.net/sprites/typeico/"&amp;lower(VLookup(V785,Type!C:E, 2, 0)&amp;".png")),"")</f>
        <v/>
      </c>
      <c r="N785" s="136" t="str">
        <f>ifna(IMAGE("https://pokejungle.net/sprites/typeico/"&amp;lower(VLookup(V785,Type!C:E, 3, 0)&amp;".png")),"")</f>
        <v/>
      </c>
      <c r="O785" s="130">
        <v>-6.0</v>
      </c>
      <c r="P785" s="131"/>
      <c r="Q785" s="136" t="str">
        <f>ifna(VLookup(V785, Dex!F:K, 3, 0),"")</f>
        <v/>
      </c>
      <c r="R785" s="136" t="str">
        <f>ifna(VLookup(V785, Dex!F:K, 4, 0),"")</f>
        <v/>
      </c>
      <c r="S785" s="136" t="str">
        <f>ifna(VLookup(V785, Dex!F:K, 5, 0),"")</f>
        <v/>
      </c>
      <c r="T785" s="136" t="str">
        <f>ifna(VLookup(V785, Dex!F:K, 6, 0),"")</f>
        <v>P037</v>
      </c>
      <c r="U785" s="137">
        <f>ifna(VLookup(V785, Dex!F:L, 7, 0),"")</f>
        <v>17</v>
      </c>
      <c r="V785" s="131" t="str">
        <f t="shared" si="1"/>
        <v>vivillon-6</v>
      </c>
    </row>
    <row r="786" ht="31.5" customHeight="1">
      <c r="A786" s="85">
        <v>785.0</v>
      </c>
      <c r="B786" s="85">
        <v>1.0</v>
      </c>
      <c r="C786" s="85">
        <v>28.0</v>
      </c>
      <c r="D786" s="85">
        <v>24.0</v>
      </c>
      <c r="E786" s="85">
        <v>4.0</v>
      </c>
      <c r="F786" s="85">
        <v>6.0</v>
      </c>
      <c r="G786" s="53" t="str">
        <f>ifna(VLookup(V786,Shiny!B:C, 2, 0),"")</f>
        <v/>
      </c>
      <c r="H786" s="138" t="s">
        <v>804</v>
      </c>
      <c r="I786" s="139">
        <v>666.0</v>
      </c>
      <c r="J786" s="140">
        <f>IFNA(VLOOKUP(V786,'Imported Index'!C:D,2,0),1)</f>
        <v>1</v>
      </c>
      <c r="K786" s="140"/>
      <c r="L786" s="83" t="s">
        <v>812</v>
      </c>
      <c r="M786" s="59" t="str">
        <f>ifna(IMAGE("https://pokejungle.net/sprites/typeico/"&amp;lower(VLookup(V786,Type!C:E, 2, 0)&amp;".png")),"")</f>
        <v/>
      </c>
      <c r="N786" s="59" t="str">
        <f>ifna(IMAGE("https://pokejungle.net/sprites/typeico/"&amp;lower(VLookup(V786,Type!C:E, 3, 0)&amp;".png")),"")</f>
        <v/>
      </c>
      <c r="O786" s="85">
        <v>-7.0</v>
      </c>
      <c r="P786" s="53"/>
      <c r="Q786" s="59" t="str">
        <f>ifna(VLookup(V786, Dex!F:K, 3, 0),"")</f>
        <v/>
      </c>
      <c r="R786" s="59" t="str">
        <f>ifna(VLookup(V786, Dex!F:K, 4, 0),"")</f>
        <v/>
      </c>
      <c r="S786" s="59" t="str">
        <f>ifna(VLookup(V786, Dex!F:K, 5, 0),"")</f>
        <v/>
      </c>
      <c r="T786" s="59" t="str">
        <f>ifna(VLookup(V786, Dex!F:K, 6, 0),"")</f>
        <v>P037</v>
      </c>
      <c r="U786" s="63">
        <f>ifna(VLookup(V786, Dex!F:L, 7, 0),"")</f>
        <v>17</v>
      </c>
      <c r="V786" s="53" t="str">
        <f t="shared" si="1"/>
        <v>vivillon-7</v>
      </c>
    </row>
    <row r="787" ht="31.5" customHeight="1">
      <c r="A787" s="130">
        <v>786.0</v>
      </c>
      <c r="B787" s="130">
        <v>1.0</v>
      </c>
      <c r="C787" s="130">
        <v>28.0</v>
      </c>
      <c r="D787" s="130">
        <v>25.0</v>
      </c>
      <c r="E787" s="130">
        <v>5.0</v>
      </c>
      <c r="F787" s="130">
        <v>1.0</v>
      </c>
      <c r="G787" s="131" t="str">
        <f>ifna(VLookup(V787,Shiny!B:C, 2, 0),"")</f>
        <v/>
      </c>
      <c r="H787" s="141" t="s">
        <v>804</v>
      </c>
      <c r="I787" s="142">
        <v>666.0</v>
      </c>
      <c r="J787" s="135">
        <f>IFNA(VLOOKUP(V787,'Imported Index'!C:D,2,0),1)</f>
        <v>1</v>
      </c>
      <c r="K787" s="135"/>
      <c r="L787" s="132" t="s">
        <v>813</v>
      </c>
      <c r="M787" s="136" t="str">
        <f>ifna(IMAGE("https://pokejungle.net/sprites/typeico/"&amp;lower(VLookup(V787,Type!C:E, 2, 0)&amp;".png")),"")</f>
        <v/>
      </c>
      <c r="N787" s="136" t="str">
        <f>ifna(IMAGE("https://pokejungle.net/sprites/typeico/"&amp;lower(VLookup(V787,Type!C:E, 3, 0)&amp;".png")),"")</f>
        <v/>
      </c>
      <c r="O787" s="130">
        <v>-8.0</v>
      </c>
      <c r="P787" s="131"/>
      <c r="Q787" s="136" t="str">
        <f>ifna(VLookup(V787, Dex!F:K, 3, 0),"")</f>
        <v/>
      </c>
      <c r="R787" s="136" t="str">
        <f>ifna(VLookup(V787, Dex!F:K, 4, 0),"")</f>
        <v/>
      </c>
      <c r="S787" s="136" t="str">
        <f>ifna(VLookup(V787, Dex!F:K, 5, 0),"")</f>
        <v/>
      </c>
      <c r="T787" s="136" t="str">
        <f>ifna(VLookup(V787, Dex!F:K, 6, 0),"")</f>
        <v>P037</v>
      </c>
      <c r="U787" s="137">
        <f>ifna(VLookup(V787, Dex!F:L, 7, 0),"")</f>
        <v>17</v>
      </c>
      <c r="V787" s="131" t="str">
        <f t="shared" si="1"/>
        <v>vivillon-8</v>
      </c>
    </row>
    <row r="788" ht="31.5" customHeight="1">
      <c r="A788" s="85">
        <v>787.0</v>
      </c>
      <c r="B788" s="85">
        <v>1.0</v>
      </c>
      <c r="C788" s="85">
        <v>28.0</v>
      </c>
      <c r="D788" s="85">
        <v>26.0</v>
      </c>
      <c r="E788" s="85">
        <v>5.0</v>
      </c>
      <c r="F788" s="85">
        <v>2.0</v>
      </c>
      <c r="G788" s="53" t="str">
        <f>ifna(VLookup(V788,Shiny!B:C, 2, 0),"")</f>
        <v/>
      </c>
      <c r="H788" s="138" t="s">
        <v>804</v>
      </c>
      <c r="I788" s="139">
        <v>666.0</v>
      </c>
      <c r="J788" s="140">
        <f>IFNA(VLOOKUP(V788,'Imported Index'!C:D,2,0),1)</f>
        <v>1</v>
      </c>
      <c r="K788" s="140"/>
      <c r="L788" s="83" t="s">
        <v>814</v>
      </c>
      <c r="M788" s="59" t="str">
        <f>ifna(IMAGE("https://pokejungle.net/sprites/typeico/"&amp;lower(VLookup(V788,Type!C:E, 2, 0)&amp;".png")),"")</f>
        <v/>
      </c>
      <c r="N788" s="59" t="str">
        <f>ifna(IMAGE("https://pokejungle.net/sprites/typeico/"&amp;lower(VLookup(V788,Type!C:E, 3, 0)&amp;".png")),"")</f>
        <v/>
      </c>
      <c r="O788" s="85">
        <v>-9.0</v>
      </c>
      <c r="P788" s="53"/>
      <c r="Q788" s="59" t="str">
        <f>ifna(VLookup(V788, Dex!F:K, 3, 0),"")</f>
        <v/>
      </c>
      <c r="R788" s="59" t="str">
        <f>ifna(VLookup(V788, Dex!F:K, 4, 0),"")</f>
        <v/>
      </c>
      <c r="S788" s="59" t="str">
        <f>ifna(VLookup(V788, Dex!F:K, 5, 0),"")</f>
        <v/>
      </c>
      <c r="T788" s="59" t="str">
        <f>ifna(VLookup(V788, Dex!F:K, 6, 0),"")</f>
        <v>P037</v>
      </c>
      <c r="U788" s="63">
        <f>ifna(VLookup(V788, Dex!F:L, 7, 0),"")</f>
        <v>17</v>
      </c>
      <c r="V788" s="53" t="str">
        <f t="shared" si="1"/>
        <v>vivillon-9</v>
      </c>
    </row>
    <row r="789" ht="31.5" customHeight="1">
      <c r="A789" s="130">
        <v>788.0</v>
      </c>
      <c r="B789" s="130">
        <v>1.0</v>
      </c>
      <c r="C789" s="130">
        <v>28.0</v>
      </c>
      <c r="D789" s="130">
        <v>27.0</v>
      </c>
      <c r="E789" s="130">
        <v>5.0</v>
      </c>
      <c r="F789" s="130">
        <v>3.0</v>
      </c>
      <c r="G789" s="131" t="str">
        <f>ifna(VLookup(V789,Shiny!B:C, 2, 0),"")</f>
        <v/>
      </c>
      <c r="H789" s="141" t="s">
        <v>804</v>
      </c>
      <c r="I789" s="142">
        <v>666.0</v>
      </c>
      <c r="J789" s="135">
        <f>IFNA(VLOOKUP(V789,'Imported Index'!C:D,2,0),1)</f>
        <v>1</v>
      </c>
      <c r="K789" s="135"/>
      <c r="L789" s="132" t="s">
        <v>815</v>
      </c>
      <c r="M789" s="136" t="str">
        <f>ifna(IMAGE("https://pokejungle.net/sprites/typeico/"&amp;lower(VLookup(V789,Type!C:E, 2, 0)&amp;".png")),"")</f>
        <v/>
      </c>
      <c r="N789" s="136" t="str">
        <f>ifna(IMAGE("https://pokejungle.net/sprites/typeico/"&amp;lower(VLookup(V789,Type!C:E, 3, 0)&amp;".png")),"")</f>
        <v/>
      </c>
      <c r="O789" s="130">
        <v>-10.0</v>
      </c>
      <c r="P789" s="131"/>
      <c r="Q789" s="136" t="str">
        <f>ifna(VLookup(V789, Dex!F:K, 3, 0),"")</f>
        <v/>
      </c>
      <c r="R789" s="136" t="str">
        <f>ifna(VLookup(V789, Dex!F:K, 4, 0),"")</f>
        <v/>
      </c>
      <c r="S789" s="136" t="str">
        <f>ifna(VLookup(V789, Dex!F:K, 5, 0),"")</f>
        <v/>
      </c>
      <c r="T789" s="136" t="str">
        <f>ifna(VLookup(V789, Dex!F:K, 6, 0),"")</f>
        <v>P037</v>
      </c>
      <c r="U789" s="137">
        <f>ifna(VLookup(V789, Dex!F:L, 7, 0),"")</f>
        <v>17</v>
      </c>
      <c r="V789" s="131" t="str">
        <f t="shared" si="1"/>
        <v>vivillon-10</v>
      </c>
    </row>
    <row r="790" ht="31.5" customHeight="1">
      <c r="A790" s="85">
        <v>789.0</v>
      </c>
      <c r="B790" s="85">
        <v>1.0</v>
      </c>
      <c r="C790" s="85">
        <v>28.0</v>
      </c>
      <c r="D790" s="85">
        <v>28.0</v>
      </c>
      <c r="E790" s="85">
        <v>5.0</v>
      </c>
      <c r="F790" s="85">
        <v>4.0</v>
      </c>
      <c r="G790" s="53" t="str">
        <f>ifna(VLookup(V790,Shiny!B:C, 2, 0),"")</f>
        <v/>
      </c>
      <c r="H790" s="138" t="s">
        <v>804</v>
      </c>
      <c r="I790" s="139">
        <v>666.0</v>
      </c>
      <c r="J790" s="140">
        <f>IFNA(VLOOKUP(V790,'Imported Index'!C:D,2,0),1)</f>
        <v>1</v>
      </c>
      <c r="K790" s="140"/>
      <c r="L790" s="83" t="s">
        <v>816</v>
      </c>
      <c r="M790" s="59" t="str">
        <f>ifna(IMAGE("https://pokejungle.net/sprites/typeico/"&amp;lower(VLookup(V790,Type!C:E, 2, 0)&amp;".png")),"")</f>
        <v/>
      </c>
      <c r="N790" s="59" t="str">
        <f>ifna(IMAGE("https://pokejungle.net/sprites/typeico/"&amp;lower(VLookup(V790,Type!C:E, 3, 0)&amp;".png")),"")</f>
        <v/>
      </c>
      <c r="O790" s="85">
        <v>-11.0</v>
      </c>
      <c r="P790" s="53"/>
      <c r="Q790" s="59" t="str">
        <f>ifna(VLookup(V790, Dex!F:K, 3, 0),"")</f>
        <v/>
      </c>
      <c r="R790" s="59" t="str">
        <f>ifna(VLookup(V790, Dex!F:K, 4, 0),"")</f>
        <v/>
      </c>
      <c r="S790" s="59" t="str">
        <f>ifna(VLookup(V790, Dex!F:K, 5, 0),"")</f>
        <v/>
      </c>
      <c r="T790" s="59" t="str">
        <f>ifna(VLookup(V790, Dex!F:K, 6, 0),"")</f>
        <v>P037</v>
      </c>
      <c r="U790" s="63">
        <f>ifna(VLookup(V790, Dex!F:L, 7, 0),"")</f>
        <v>17</v>
      </c>
      <c r="V790" s="53" t="str">
        <f t="shared" si="1"/>
        <v>vivillon-11</v>
      </c>
    </row>
    <row r="791" ht="31.5" customHeight="1">
      <c r="A791" s="130">
        <v>790.0</v>
      </c>
      <c r="B791" s="130">
        <v>1.0</v>
      </c>
      <c r="C791" s="130">
        <v>28.0</v>
      </c>
      <c r="D791" s="130">
        <v>29.0</v>
      </c>
      <c r="E791" s="130">
        <v>5.0</v>
      </c>
      <c r="F791" s="130">
        <v>5.0</v>
      </c>
      <c r="G791" s="131" t="str">
        <f>ifna(VLookup(V791,Shiny!B:C, 2, 0),"")</f>
        <v/>
      </c>
      <c r="H791" s="141" t="s">
        <v>804</v>
      </c>
      <c r="I791" s="142">
        <v>666.0</v>
      </c>
      <c r="J791" s="135">
        <f>IFNA(VLOOKUP(V791,'Imported Index'!C:D,2,0),1)</f>
        <v>1</v>
      </c>
      <c r="K791" s="135"/>
      <c r="L791" s="132" t="s">
        <v>817</v>
      </c>
      <c r="M791" s="136" t="str">
        <f>ifna(IMAGE("https://pokejungle.net/sprites/typeico/"&amp;lower(VLookup(V791,Type!C:E, 2, 0)&amp;".png")),"")</f>
        <v/>
      </c>
      <c r="N791" s="136" t="str">
        <f>ifna(IMAGE("https://pokejungle.net/sprites/typeico/"&amp;lower(VLookup(V791,Type!C:E, 3, 0)&amp;".png")),"")</f>
        <v/>
      </c>
      <c r="O791" s="130">
        <v>-12.0</v>
      </c>
      <c r="P791" s="131"/>
      <c r="Q791" s="136" t="str">
        <f>ifna(VLookup(V791, Dex!F:K, 3, 0),"")</f>
        <v/>
      </c>
      <c r="R791" s="136" t="str">
        <f>ifna(VLookup(V791, Dex!F:K, 4, 0),"")</f>
        <v/>
      </c>
      <c r="S791" s="136" t="str">
        <f>ifna(VLookup(V791, Dex!F:K, 5, 0),"")</f>
        <v/>
      </c>
      <c r="T791" s="136" t="str">
        <f>ifna(VLookup(V791, Dex!F:K, 6, 0),"")</f>
        <v>P037</v>
      </c>
      <c r="U791" s="137">
        <f>ifna(VLookup(V791, Dex!F:L, 7, 0),"")</f>
        <v>17</v>
      </c>
      <c r="V791" s="131" t="str">
        <f t="shared" si="1"/>
        <v>vivillon-12</v>
      </c>
    </row>
    <row r="792" ht="31.5" customHeight="1">
      <c r="A792" s="85">
        <v>791.0</v>
      </c>
      <c r="B792" s="85">
        <v>1.0</v>
      </c>
      <c r="C792" s="85">
        <v>28.0</v>
      </c>
      <c r="D792" s="85">
        <v>30.0</v>
      </c>
      <c r="E792" s="85">
        <v>5.0</v>
      </c>
      <c r="F792" s="85">
        <v>6.0</v>
      </c>
      <c r="G792" s="53" t="str">
        <f>ifna(VLookup(V792,Shiny!B:C, 2, 0),"")</f>
        <v/>
      </c>
      <c r="H792" s="138" t="s">
        <v>804</v>
      </c>
      <c r="I792" s="139">
        <v>666.0</v>
      </c>
      <c r="J792" s="140">
        <f>IFNA(VLOOKUP(V792,'Imported Index'!C:D,2,0),1)</f>
        <v>1</v>
      </c>
      <c r="K792" s="140"/>
      <c r="L792" s="83" t="s">
        <v>818</v>
      </c>
      <c r="M792" s="59" t="str">
        <f>ifna(IMAGE("https://pokejungle.net/sprites/typeico/"&amp;lower(VLookup(V792,Type!C:E, 2, 0)&amp;".png")),"")</f>
        <v/>
      </c>
      <c r="N792" s="59" t="str">
        <f>ifna(IMAGE("https://pokejungle.net/sprites/typeico/"&amp;lower(VLookup(V792,Type!C:E, 3, 0)&amp;".png")),"")</f>
        <v/>
      </c>
      <c r="O792" s="85">
        <v>-13.0</v>
      </c>
      <c r="P792" s="53"/>
      <c r="Q792" s="59" t="str">
        <f>ifna(VLookup(V792, Dex!F:K, 3, 0),"")</f>
        <v/>
      </c>
      <c r="R792" s="59" t="str">
        <f>ifna(VLookup(V792, Dex!F:K, 4, 0),"")</f>
        <v/>
      </c>
      <c r="S792" s="59" t="str">
        <f>ifna(VLookup(V792, Dex!F:K, 5, 0),"")</f>
        <v/>
      </c>
      <c r="T792" s="59" t="str">
        <f>ifna(VLookup(V792, Dex!F:K, 6, 0),"")</f>
        <v>P037</v>
      </c>
      <c r="U792" s="63">
        <f>ifna(VLookup(V792, Dex!F:L, 7, 0),"")</f>
        <v>17</v>
      </c>
      <c r="V792" s="53" t="str">
        <f t="shared" si="1"/>
        <v>vivillon-13</v>
      </c>
    </row>
    <row r="793" ht="31.5" customHeight="1">
      <c r="A793" s="130">
        <v>792.0</v>
      </c>
      <c r="B793" s="130">
        <v>1.0</v>
      </c>
      <c r="C793" s="130">
        <v>29.0</v>
      </c>
      <c r="D793" s="130">
        <v>1.0</v>
      </c>
      <c r="E793" s="130">
        <v>1.0</v>
      </c>
      <c r="F793" s="130">
        <v>1.0</v>
      </c>
      <c r="G793" s="131" t="str">
        <f>ifna(VLookup(V793,Shiny!B:C, 2, 0),"")</f>
        <v/>
      </c>
      <c r="H793" s="141" t="s">
        <v>804</v>
      </c>
      <c r="I793" s="142">
        <v>666.0</v>
      </c>
      <c r="J793" s="135">
        <f>IFNA(VLOOKUP(V793,'Imported Index'!C:D,2,0),1)</f>
        <v>1</v>
      </c>
      <c r="K793" s="135"/>
      <c r="L793" s="132" t="s">
        <v>819</v>
      </c>
      <c r="M793" s="136" t="str">
        <f>ifna(IMAGE("https://pokejungle.net/sprites/typeico/"&amp;lower(VLookup(V793,Type!C:E, 2, 0)&amp;".png")),"")</f>
        <v/>
      </c>
      <c r="N793" s="136" t="str">
        <f>ifna(IMAGE("https://pokejungle.net/sprites/typeico/"&amp;lower(VLookup(V793,Type!C:E, 3, 0)&amp;".png")),"")</f>
        <v/>
      </c>
      <c r="O793" s="130">
        <v>-14.0</v>
      </c>
      <c r="P793" s="131"/>
      <c r="Q793" s="136" t="str">
        <f>ifna(VLookup(V793, Dex!F:K, 3, 0),"")</f>
        <v/>
      </c>
      <c r="R793" s="136" t="str">
        <f>ifna(VLookup(V793, Dex!F:K, 4, 0),"")</f>
        <v/>
      </c>
      <c r="S793" s="136" t="str">
        <f>ifna(VLookup(V793, Dex!F:K, 5, 0),"")</f>
        <v/>
      </c>
      <c r="T793" s="136" t="str">
        <f>ifna(VLookup(V793, Dex!F:K, 6, 0),"")</f>
        <v>P037</v>
      </c>
      <c r="U793" s="137">
        <f>ifna(VLookup(V793, Dex!F:L, 7, 0),"")</f>
        <v>17</v>
      </c>
      <c r="V793" s="131" t="str">
        <f t="shared" si="1"/>
        <v>vivillon-14</v>
      </c>
    </row>
    <row r="794" ht="31.5" customHeight="1">
      <c r="A794" s="85">
        <v>793.0</v>
      </c>
      <c r="B794" s="85">
        <v>1.0</v>
      </c>
      <c r="C794" s="85">
        <v>29.0</v>
      </c>
      <c r="D794" s="85">
        <v>2.0</v>
      </c>
      <c r="E794" s="85">
        <v>1.0</v>
      </c>
      <c r="F794" s="85">
        <v>2.0</v>
      </c>
      <c r="G794" s="53" t="str">
        <f>ifna(VLookup(V794,Shiny!B:C, 2, 0),"")</f>
        <v/>
      </c>
      <c r="H794" s="138" t="s">
        <v>804</v>
      </c>
      <c r="I794" s="139">
        <v>666.0</v>
      </c>
      <c r="J794" s="140">
        <f>IFNA(VLOOKUP(V794,'Imported Index'!C:D,2,0),1)</f>
        <v>1</v>
      </c>
      <c r="K794" s="140"/>
      <c r="L794" s="83" t="s">
        <v>820</v>
      </c>
      <c r="M794" s="59" t="str">
        <f>ifna(IMAGE("https://pokejungle.net/sprites/typeico/"&amp;lower(VLookup(V794,Type!C:E, 2, 0)&amp;".png")),"")</f>
        <v/>
      </c>
      <c r="N794" s="59" t="str">
        <f>ifna(IMAGE("https://pokejungle.net/sprites/typeico/"&amp;lower(VLookup(V794,Type!C:E, 3, 0)&amp;".png")),"")</f>
        <v/>
      </c>
      <c r="O794" s="85">
        <v>-15.0</v>
      </c>
      <c r="P794" s="53"/>
      <c r="Q794" s="59" t="str">
        <f>ifna(VLookup(V794, Dex!F:K, 3, 0),"")</f>
        <v/>
      </c>
      <c r="R794" s="59" t="str">
        <f>ifna(VLookup(V794, Dex!F:K, 4, 0),"")</f>
        <v/>
      </c>
      <c r="S794" s="59" t="str">
        <f>ifna(VLookup(V794, Dex!F:K, 5, 0),"")</f>
        <v/>
      </c>
      <c r="T794" s="59" t="str">
        <f>ifna(VLookup(V794, Dex!F:K, 6, 0),"")</f>
        <v>P037</v>
      </c>
      <c r="U794" s="63">
        <f>ifna(VLookup(V794, Dex!F:L, 7, 0),"")</f>
        <v>17</v>
      </c>
      <c r="V794" s="53" t="str">
        <f t="shared" si="1"/>
        <v>vivillon-15</v>
      </c>
    </row>
    <row r="795" ht="31.5" customHeight="1">
      <c r="A795" s="130">
        <v>794.0</v>
      </c>
      <c r="B795" s="130">
        <v>1.0</v>
      </c>
      <c r="C795" s="130">
        <v>29.0</v>
      </c>
      <c r="D795" s="130">
        <v>3.0</v>
      </c>
      <c r="E795" s="130">
        <v>1.0</v>
      </c>
      <c r="F795" s="130">
        <v>3.0</v>
      </c>
      <c r="G795" s="131" t="str">
        <f>ifna(VLookup(V795,Shiny!B:C, 2, 0),"")</f>
        <v/>
      </c>
      <c r="H795" s="141" t="s">
        <v>804</v>
      </c>
      <c r="I795" s="142">
        <v>666.0</v>
      </c>
      <c r="J795" s="135">
        <f>IFNA(VLOOKUP(V795,'Imported Index'!C:D,2,0),1)</f>
        <v>1</v>
      </c>
      <c r="K795" s="135"/>
      <c r="L795" s="132" t="s">
        <v>821</v>
      </c>
      <c r="M795" s="136" t="str">
        <f>ifna(IMAGE("https://pokejungle.net/sprites/typeico/"&amp;lower(VLookup(V795,Type!C:E, 2, 0)&amp;".png")),"")</f>
        <v/>
      </c>
      <c r="N795" s="136" t="str">
        <f>ifna(IMAGE("https://pokejungle.net/sprites/typeico/"&amp;lower(VLookup(V795,Type!C:E, 3, 0)&amp;".png")),"")</f>
        <v/>
      </c>
      <c r="O795" s="130">
        <v>-16.0</v>
      </c>
      <c r="P795" s="131"/>
      <c r="Q795" s="136" t="str">
        <f>ifna(VLookup(V795, Dex!F:K, 3, 0),"")</f>
        <v/>
      </c>
      <c r="R795" s="136" t="str">
        <f>ifna(VLookup(V795, Dex!F:K, 4, 0),"")</f>
        <v/>
      </c>
      <c r="S795" s="136" t="str">
        <f>ifna(VLookup(V795, Dex!F:K, 5, 0),"")</f>
        <v/>
      </c>
      <c r="T795" s="136" t="str">
        <f>ifna(VLookup(V795, Dex!F:K, 6, 0),"")</f>
        <v>P037</v>
      </c>
      <c r="U795" s="137">
        <f>ifna(VLookup(V795, Dex!F:L, 7, 0),"")</f>
        <v>17</v>
      </c>
      <c r="V795" s="131" t="str">
        <f t="shared" si="1"/>
        <v>vivillon-16</v>
      </c>
    </row>
    <row r="796" ht="31.5" customHeight="1">
      <c r="A796" s="85">
        <v>795.0</v>
      </c>
      <c r="B796" s="85">
        <v>1.0</v>
      </c>
      <c r="C796" s="85">
        <v>29.0</v>
      </c>
      <c r="D796" s="85">
        <v>4.0</v>
      </c>
      <c r="E796" s="85">
        <v>1.0</v>
      </c>
      <c r="F796" s="85">
        <v>4.0</v>
      </c>
      <c r="G796" s="53" t="str">
        <f>ifna(VLookup(V796,Shiny!B:C, 2, 0),"")</f>
        <v/>
      </c>
      <c r="H796" s="138" t="s">
        <v>804</v>
      </c>
      <c r="I796" s="139">
        <v>666.0</v>
      </c>
      <c r="J796" s="140">
        <f>IFNA(VLOOKUP(V796,'Imported Index'!C:D,2,0),1)</f>
        <v>1</v>
      </c>
      <c r="K796" s="140"/>
      <c r="L796" s="83" t="s">
        <v>822</v>
      </c>
      <c r="M796" s="59" t="str">
        <f>ifna(IMAGE("https://pokejungle.net/sprites/typeico/"&amp;lower(VLookup(V796,Type!C:E, 2, 0)&amp;".png")),"")</f>
        <v/>
      </c>
      <c r="N796" s="59" t="str">
        <f>ifna(IMAGE("https://pokejungle.net/sprites/typeico/"&amp;lower(VLookup(V796,Type!C:E, 3, 0)&amp;".png")),"")</f>
        <v/>
      </c>
      <c r="O796" s="85">
        <v>-17.0</v>
      </c>
      <c r="P796" s="53"/>
      <c r="Q796" s="59" t="str">
        <f>ifna(VLookup(V796, Dex!F:K, 3, 0),"")</f>
        <v/>
      </c>
      <c r="R796" s="59" t="str">
        <f>ifna(VLookup(V796, Dex!F:K, 4, 0),"")</f>
        <v/>
      </c>
      <c r="S796" s="59" t="str">
        <f>ifna(VLookup(V796, Dex!F:K, 5, 0),"")</f>
        <v/>
      </c>
      <c r="T796" s="59" t="str">
        <f>ifna(VLookup(V796, Dex!F:K, 6, 0),"")</f>
        <v>P037</v>
      </c>
      <c r="U796" s="63">
        <f>ifna(VLookup(V796, Dex!F:L, 7, 0),"")</f>
        <v>17</v>
      </c>
      <c r="V796" s="53" t="str">
        <f t="shared" si="1"/>
        <v>vivillon-17</v>
      </c>
    </row>
    <row r="797" ht="31.5" customHeight="1">
      <c r="A797" s="130">
        <v>796.0</v>
      </c>
      <c r="B797" s="130">
        <v>1.0</v>
      </c>
      <c r="C797" s="130">
        <v>29.0</v>
      </c>
      <c r="D797" s="130">
        <v>5.0</v>
      </c>
      <c r="E797" s="130">
        <v>1.0</v>
      </c>
      <c r="F797" s="130">
        <v>5.0</v>
      </c>
      <c r="G797" s="131" t="str">
        <f>ifna(VLookup(V797,Shiny!B:C, 2, 0),"")</f>
        <v/>
      </c>
      <c r="H797" s="141" t="s">
        <v>804</v>
      </c>
      <c r="I797" s="142">
        <v>666.0</v>
      </c>
      <c r="J797" s="135">
        <f>IFNA(VLOOKUP(V797,'Imported Index'!C:D,2,0),1)</f>
        <v>1</v>
      </c>
      <c r="K797" s="135"/>
      <c r="L797" s="132" t="s">
        <v>823</v>
      </c>
      <c r="M797" s="136" t="str">
        <f>ifna(IMAGE("https://pokejungle.net/sprites/typeico/"&amp;lower(VLookup(V797,Type!C:E, 2, 0)&amp;".png")),"")</f>
        <v/>
      </c>
      <c r="N797" s="136" t="str">
        <f>ifna(IMAGE("https://pokejungle.net/sprites/typeico/"&amp;lower(VLookup(V797,Type!C:E, 3, 0)&amp;".png")),"")</f>
        <v/>
      </c>
      <c r="O797" s="130">
        <v>-18.0</v>
      </c>
      <c r="P797" s="131"/>
      <c r="Q797" s="136" t="str">
        <f>ifna(VLookup(V797, Dex!F:K, 3, 0),"")</f>
        <v/>
      </c>
      <c r="R797" s="136" t="str">
        <f>ifna(VLookup(V797, Dex!F:K, 4, 0),"")</f>
        <v/>
      </c>
      <c r="S797" s="136" t="str">
        <f>ifna(VLookup(V797, Dex!F:K, 5, 0),"")</f>
        <v/>
      </c>
      <c r="T797" s="136" t="str">
        <f>ifna(VLookup(V797, Dex!F:K, 6, 0),"")</f>
        <v>P037</v>
      </c>
      <c r="U797" s="137">
        <f>ifna(VLookup(V797, Dex!F:L, 7, 0),"")</f>
        <v>17</v>
      </c>
      <c r="V797" s="131" t="str">
        <f t="shared" si="1"/>
        <v>vivillon-18</v>
      </c>
    </row>
    <row r="798" ht="31.5" customHeight="1">
      <c r="A798" s="85">
        <v>797.0</v>
      </c>
      <c r="B798" s="85">
        <v>1.0</v>
      </c>
      <c r="C798" s="85">
        <v>29.0</v>
      </c>
      <c r="D798" s="85">
        <v>6.0</v>
      </c>
      <c r="E798" s="85">
        <v>1.0</v>
      </c>
      <c r="F798" s="85">
        <v>6.0</v>
      </c>
      <c r="G798" s="53" t="str">
        <f>ifna(VLookup(V798,Shiny!B:C, 2, 0),"")</f>
        <v/>
      </c>
      <c r="H798" s="138" t="s">
        <v>804</v>
      </c>
      <c r="I798" s="139">
        <v>666.0</v>
      </c>
      <c r="J798" s="140">
        <f>IFNA(VLOOKUP(V798,'Imported Index'!C:D,2,0),1)</f>
        <v>1</v>
      </c>
      <c r="K798" s="140"/>
      <c r="L798" s="83" t="s">
        <v>824</v>
      </c>
      <c r="M798" s="59" t="str">
        <f>ifna(IMAGE("https://pokejungle.net/sprites/typeico/"&amp;lower(VLookup(V798,Type!C:E, 2, 0)&amp;".png")),"")</f>
        <v/>
      </c>
      <c r="N798" s="59" t="str">
        <f>ifna(IMAGE("https://pokejungle.net/sprites/typeico/"&amp;lower(VLookup(V798,Type!C:E, 3, 0)&amp;".png")),"")</f>
        <v/>
      </c>
      <c r="O798" s="85">
        <v>-19.0</v>
      </c>
      <c r="P798" s="53"/>
      <c r="Q798" s="59" t="str">
        <f>ifna(VLookup(V798, Dex!F:K, 3, 0),"")</f>
        <v/>
      </c>
      <c r="R798" s="59" t="str">
        <f>ifna(VLookup(V798, Dex!F:K, 4, 0),"")</f>
        <v/>
      </c>
      <c r="S798" s="59" t="str">
        <f>ifna(VLookup(V798, Dex!F:K, 5, 0),"")</f>
        <v/>
      </c>
      <c r="T798" s="59" t="str">
        <f>ifna(VLookup(V798, Dex!F:K, 6, 0),"")</f>
        <v>P037</v>
      </c>
      <c r="U798" s="63">
        <f>ifna(VLookup(V798, Dex!F:L, 7, 0),"")</f>
        <v>17</v>
      </c>
      <c r="V798" s="53" t="str">
        <f t="shared" si="1"/>
        <v>vivillon-19</v>
      </c>
    </row>
    <row r="799" ht="31.5" customHeight="1">
      <c r="A799" s="130">
        <v>798.0</v>
      </c>
      <c r="B799" s="130">
        <v>1.0</v>
      </c>
      <c r="C799" s="130">
        <v>29.0</v>
      </c>
      <c r="D799" s="130">
        <v>7.0</v>
      </c>
      <c r="E799" s="130">
        <v>2.0</v>
      </c>
      <c r="F799" s="130">
        <v>1.0</v>
      </c>
      <c r="G799" s="131" t="str">
        <f>ifna(VLookup(V799,Shiny!B:C, 2, 0),"")</f>
        <v/>
      </c>
      <c r="H799" s="141" t="s">
        <v>825</v>
      </c>
      <c r="I799" s="142">
        <v>667.0</v>
      </c>
      <c r="J799" s="135">
        <f>IFNA(VLOOKUP(V799,'Imported Index'!C:D,2,0),1)</f>
        <v>1</v>
      </c>
      <c r="K799" s="135"/>
      <c r="L799" s="132"/>
      <c r="M799" s="136" t="str">
        <f>ifna(IMAGE("https://pokejungle.net/sprites/typeico/"&amp;lower(VLookup(V799,Type!C:E, 2, 0)&amp;".png")),"")</f>
        <v/>
      </c>
      <c r="N799" s="136" t="str">
        <f>ifna(IMAGE("https://pokejungle.net/sprites/typeico/"&amp;lower(VLookup(V799,Type!C:E, 3, 0)&amp;".png")),"")</f>
        <v/>
      </c>
      <c r="O799" s="131"/>
      <c r="P799" s="131"/>
      <c r="Q799" s="136" t="str">
        <f>ifna(VLookup(V799, Dex!F:K, 3, 0),"")</f>
        <v/>
      </c>
      <c r="R799" s="136" t="str">
        <f>ifna(VLookup(V799, Dex!F:K, 4, 0),"")</f>
        <v/>
      </c>
      <c r="S799" s="136" t="str">
        <f>ifna(VLookup(V799, Dex!F:K, 5, 0),"")</f>
        <v/>
      </c>
      <c r="T799" s="136" t="str">
        <f>ifna(VLookup(V799, Dex!F:K, 6, 0),"")</f>
        <v>P224</v>
      </c>
      <c r="U799" s="137">
        <f>ifna(VLookup(V799, Dex!F:L, 7, 0),"")</f>
        <v>45</v>
      </c>
      <c r="V799" s="131" t="str">
        <f t="shared" si="1"/>
        <v>litleo</v>
      </c>
    </row>
    <row r="800" ht="31.5" customHeight="1">
      <c r="A800" s="85">
        <v>799.0</v>
      </c>
      <c r="B800" s="85">
        <v>1.0</v>
      </c>
      <c r="C800" s="85">
        <v>29.0</v>
      </c>
      <c r="D800" s="85">
        <v>8.0</v>
      </c>
      <c r="E800" s="85">
        <v>2.0</v>
      </c>
      <c r="F800" s="85">
        <v>2.0</v>
      </c>
      <c r="G800" s="53" t="str">
        <f>ifna(VLookup(V800,Shiny!B:C, 2, 0),"")</f>
        <v/>
      </c>
      <c r="H800" s="138" t="s">
        <v>826</v>
      </c>
      <c r="I800" s="139">
        <v>668.0</v>
      </c>
      <c r="J800" s="140">
        <f>IFNA(VLOOKUP(V800,'Imported Index'!C:D,2,0),1)</f>
        <v>1</v>
      </c>
      <c r="K800" s="140"/>
      <c r="L800" s="83"/>
      <c r="M800" s="59" t="str">
        <f>ifna(IMAGE("https://pokejungle.net/sprites/typeico/"&amp;lower(VLookup(V800,Type!C:E, 2, 0)&amp;".png")),"")</f>
        <v/>
      </c>
      <c r="N800" s="59" t="str">
        <f>ifna(IMAGE("https://pokejungle.net/sprites/typeico/"&amp;lower(VLookup(V800,Type!C:E, 3, 0)&amp;".png")),"")</f>
        <v/>
      </c>
      <c r="O800" s="53"/>
      <c r="P800" s="53"/>
      <c r="Q800" s="59" t="str">
        <f>ifna(VLookup(V800, Dex!F:K, 3, 0),"")</f>
        <v/>
      </c>
      <c r="R800" s="59" t="str">
        <f>ifna(VLookup(V800, Dex!F:K, 4, 0),"")</f>
        <v/>
      </c>
      <c r="S800" s="59" t="str">
        <f>ifna(VLookup(V800, Dex!F:K, 5, 0),"")</f>
        <v/>
      </c>
      <c r="T800" s="59" t="str">
        <f>ifna(VLookup(V800, Dex!F:K, 6, 0),"")</f>
        <v>P225</v>
      </c>
      <c r="U800" s="63">
        <f>ifna(VLookup(V800, Dex!F:L, 7, 0),"")</f>
        <v>46</v>
      </c>
      <c r="V800" s="53" t="str">
        <f t="shared" si="1"/>
        <v>pyroar</v>
      </c>
    </row>
    <row r="801" ht="31.5" customHeight="1">
      <c r="A801" s="130">
        <v>800.0</v>
      </c>
      <c r="B801" s="130">
        <v>1.0</v>
      </c>
      <c r="C801" s="130">
        <v>29.0</v>
      </c>
      <c r="D801" s="130">
        <v>9.0</v>
      </c>
      <c r="E801" s="130">
        <v>2.0</v>
      </c>
      <c r="F801" s="130">
        <v>3.0</v>
      </c>
      <c r="G801" s="131" t="str">
        <f>ifna(VLookup(V801,Shiny!B:C, 2, 0),"")</f>
        <v/>
      </c>
      <c r="H801" s="141" t="s">
        <v>827</v>
      </c>
      <c r="I801" s="142">
        <v>669.0</v>
      </c>
      <c r="J801" s="135">
        <f>IFNA(VLOOKUP(V801,'Imported Index'!C:D,2,0),1)</f>
        <v>1</v>
      </c>
      <c r="K801" s="135"/>
      <c r="L801" s="132" t="s">
        <v>828</v>
      </c>
      <c r="M801" s="136" t="str">
        <f>ifna(IMAGE("https://pokejungle.net/sprites/typeico/"&amp;lower(VLookup(V801,Type!C:E, 2, 0)&amp;".png")),"")</f>
        <v/>
      </c>
      <c r="N801" s="136" t="str">
        <f>ifna(IMAGE("https://pokejungle.net/sprites/typeico/"&amp;lower(VLookup(V801,Type!C:E, 3, 0)&amp;".png")),"")</f>
        <v/>
      </c>
      <c r="O801" s="131"/>
      <c r="P801" s="131"/>
      <c r="Q801" s="136" t="str">
        <f>ifna(VLookup(V801, Dex!F:K, 3, 0),"")</f>
        <v/>
      </c>
      <c r="R801" s="136" t="str">
        <f>ifna(VLookup(V801, Dex!F:K, 4, 0),"")</f>
        <v/>
      </c>
      <c r="S801" s="136" t="str">
        <f>ifna(VLookup(V801, Dex!F:K, 5, 0),"")</f>
        <v/>
      </c>
      <c r="T801" s="136" t="str">
        <f>ifna(VLookup(V801, Dex!F:K, 6, 0),"")</f>
        <v>P145</v>
      </c>
      <c r="U801" s="137">
        <f>ifna(VLookup(V801, Dex!F:L, 7, 0),"")</f>
        <v>38</v>
      </c>
      <c r="V801" s="131" t="str">
        <f t="shared" si="1"/>
        <v>flabébé</v>
      </c>
    </row>
    <row r="802" ht="31.5" customHeight="1">
      <c r="A802" s="85">
        <v>801.0</v>
      </c>
      <c r="B802" s="85">
        <v>1.0</v>
      </c>
      <c r="C802" s="85">
        <v>29.0</v>
      </c>
      <c r="D802" s="85">
        <v>10.0</v>
      </c>
      <c r="E802" s="85">
        <v>2.0</v>
      </c>
      <c r="F802" s="85">
        <v>4.0</v>
      </c>
      <c r="G802" s="53" t="str">
        <f>ifna(VLookup(V802,Shiny!B:C, 2, 0),"")</f>
        <v/>
      </c>
      <c r="H802" s="138" t="s">
        <v>827</v>
      </c>
      <c r="I802" s="139">
        <v>669.0</v>
      </c>
      <c r="J802" s="140">
        <f>IFNA(VLOOKUP(V802,'Imported Index'!C:D,2,0),1)</f>
        <v>1</v>
      </c>
      <c r="K802" s="140"/>
      <c r="L802" s="83" t="s">
        <v>829</v>
      </c>
      <c r="M802" s="59" t="str">
        <f>ifna(IMAGE("https://pokejungle.net/sprites/typeico/"&amp;lower(VLookup(V802,Type!C:E, 2, 0)&amp;".png")),"")</f>
        <v/>
      </c>
      <c r="N802" s="59" t="str">
        <f>ifna(IMAGE("https://pokejungle.net/sprites/typeico/"&amp;lower(VLookup(V802,Type!C:E, 3, 0)&amp;".png")),"")</f>
        <v/>
      </c>
      <c r="O802" s="85">
        <v>-1.0</v>
      </c>
      <c r="P802" s="53"/>
      <c r="Q802" s="59" t="str">
        <f>ifna(VLookup(V802, Dex!F:K, 3, 0),"")</f>
        <v/>
      </c>
      <c r="R802" s="59" t="str">
        <f>ifna(VLookup(V802, Dex!F:K, 4, 0),"")</f>
        <v/>
      </c>
      <c r="S802" s="59" t="str">
        <f>ifna(VLookup(V802, Dex!F:K, 5, 0),"")</f>
        <v/>
      </c>
      <c r="T802" s="59" t="str">
        <f>ifna(VLookup(V802, Dex!F:K, 6, 0),"")</f>
        <v>P145</v>
      </c>
      <c r="U802" s="63">
        <f>ifna(VLookup(V802, Dex!F:L, 7, 0),"")</f>
        <v>38</v>
      </c>
      <c r="V802" s="53" t="str">
        <f t="shared" si="1"/>
        <v>flabébé-1</v>
      </c>
    </row>
    <row r="803" ht="31.5" customHeight="1">
      <c r="A803" s="130">
        <v>802.0</v>
      </c>
      <c r="B803" s="130">
        <v>1.0</v>
      </c>
      <c r="C803" s="130">
        <v>29.0</v>
      </c>
      <c r="D803" s="130">
        <v>11.0</v>
      </c>
      <c r="E803" s="130">
        <v>2.0</v>
      </c>
      <c r="F803" s="130">
        <v>5.0</v>
      </c>
      <c r="G803" s="131" t="str">
        <f>ifna(VLookup(V803,Shiny!B:C, 2, 0),"")</f>
        <v/>
      </c>
      <c r="H803" s="141" t="s">
        <v>827</v>
      </c>
      <c r="I803" s="142">
        <v>669.0</v>
      </c>
      <c r="J803" s="135">
        <f>IFNA(VLOOKUP(V803,'Imported Index'!C:D,2,0),1)</f>
        <v>1</v>
      </c>
      <c r="K803" s="135"/>
      <c r="L803" s="132" t="s">
        <v>830</v>
      </c>
      <c r="M803" s="136" t="str">
        <f>ifna(IMAGE("https://pokejungle.net/sprites/typeico/"&amp;lower(VLookup(V803,Type!C:E, 2, 0)&amp;".png")),"")</f>
        <v/>
      </c>
      <c r="N803" s="136" t="str">
        <f>ifna(IMAGE("https://pokejungle.net/sprites/typeico/"&amp;lower(VLookup(V803,Type!C:E, 3, 0)&amp;".png")),"")</f>
        <v/>
      </c>
      <c r="O803" s="130">
        <v>-2.0</v>
      </c>
      <c r="P803" s="131"/>
      <c r="Q803" s="136" t="str">
        <f>ifna(VLookup(V803, Dex!F:K, 3, 0),"")</f>
        <v/>
      </c>
      <c r="R803" s="136" t="str">
        <f>ifna(VLookup(V803, Dex!F:K, 4, 0),"")</f>
        <v/>
      </c>
      <c r="S803" s="136" t="str">
        <f>ifna(VLookup(V803, Dex!F:K, 5, 0),"")</f>
        <v/>
      </c>
      <c r="T803" s="136" t="str">
        <f>ifna(VLookup(V803, Dex!F:K, 6, 0),"")</f>
        <v>P145</v>
      </c>
      <c r="U803" s="137">
        <f>ifna(VLookup(V803, Dex!F:L, 7, 0),"")</f>
        <v>38</v>
      </c>
      <c r="V803" s="131" t="str">
        <f t="shared" si="1"/>
        <v>flabébé-2</v>
      </c>
    </row>
    <row r="804" ht="31.5" customHeight="1">
      <c r="A804" s="85">
        <v>803.0</v>
      </c>
      <c r="B804" s="85">
        <v>1.0</v>
      </c>
      <c r="C804" s="85">
        <v>29.0</v>
      </c>
      <c r="D804" s="85">
        <v>12.0</v>
      </c>
      <c r="E804" s="85">
        <v>2.0</v>
      </c>
      <c r="F804" s="85">
        <v>6.0</v>
      </c>
      <c r="G804" s="53" t="str">
        <f>ifna(VLookup(V804,Shiny!B:C, 2, 0),"")</f>
        <v/>
      </c>
      <c r="H804" s="138" t="s">
        <v>827</v>
      </c>
      <c r="I804" s="139">
        <v>669.0</v>
      </c>
      <c r="J804" s="140">
        <f>IFNA(VLOOKUP(V804,'Imported Index'!C:D,2,0),1)</f>
        <v>1</v>
      </c>
      <c r="K804" s="140"/>
      <c r="L804" s="83" t="s">
        <v>831</v>
      </c>
      <c r="M804" s="59" t="str">
        <f>ifna(IMAGE("https://pokejungle.net/sprites/typeico/"&amp;lower(VLookup(V804,Type!C:E, 2, 0)&amp;".png")),"")</f>
        <v/>
      </c>
      <c r="N804" s="59" t="str">
        <f>ifna(IMAGE("https://pokejungle.net/sprites/typeico/"&amp;lower(VLookup(V804,Type!C:E, 3, 0)&amp;".png")),"")</f>
        <v/>
      </c>
      <c r="O804" s="85">
        <v>-3.0</v>
      </c>
      <c r="P804" s="53"/>
      <c r="Q804" s="59" t="str">
        <f>ifna(VLookup(V804, Dex!F:K, 3, 0),"")</f>
        <v/>
      </c>
      <c r="R804" s="59" t="str">
        <f>ifna(VLookup(V804, Dex!F:K, 4, 0),"")</f>
        <v/>
      </c>
      <c r="S804" s="59" t="str">
        <f>ifna(VLookup(V804, Dex!F:K, 5, 0),"")</f>
        <v/>
      </c>
      <c r="T804" s="59" t="str">
        <f>ifna(VLookup(V804, Dex!F:K, 6, 0),"")</f>
        <v>P145</v>
      </c>
      <c r="U804" s="63">
        <f>ifna(VLookup(V804, Dex!F:L, 7, 0),"")</f>
        <v>38</v>
      </c>
      <c r="V804" s="53" t="str">
        <f t="shared" si="1"/>
        <v>flabébé-3</v>
      </c>
    </row>
    <row r="805" ht="31.5" customHeight="1">
      <c r="A805" s="130">
        <v>804.0</v>
      </c>
      <c r="B805" s="130">
        <v>1.0</v>
      </c>
      <c r="C805" s="130">
        <v>29.0</v>
      </c>
      <c r="D805" s="130">
        <v>13.0</v>
      </c>
      <c r="E805" s="130">
        <v>3.0</v>
      </c>
      <c r="F805" s="130">
        <v>1.0</v>
      </c>
      <c r="G805" s="131" t="str">
        <f>ifna(VLookup(V805,Shiny!B:C, 2, 0),"")</f>
        <v/>
      </c>
      <c r="H805" s="141" t="s">
        <v>827</v>
      </c>
      <c r="I805" s="142">
        <v>669.0</v>
      </c>
      <c r="J805" s="135">
        <f>IFNA(VLOOKUP(V805,'Imported Index'!C:D,2,0),1)</f>
        <v>1</v>
      </c>
      <c r="K805" s="135"/>
      <c r="L805" s="132" t="s">
        <v>832</v>
      </c>
      <c r="M805" s="136" t="str">
        <f>ifna(IMAGE("https://pokejungle.net/sprites/typeico/"&amp;lower(VLookup(V805,Type!C:E, 2, 0)&amp;".png")),"")</f>
        <v/>
      </c>
      <c r="N805" s="136" t="str">
        <f>ifna(IMAGE("https://pokejungle.net/sprites/typeico/"&amp;lower(VLookup(V805,Type!C:E, 3, 0)&amp;".png")),"")</f>
        <v/>
      </c>
      <c r="O805" s="130">
        <v>-4.0</v>
      </c>
      <c r="P805" s="131"/>
      <c r="Q805" s="136" t="str">
        <f>ifna(VLookup(V805, Dex!F:K, 3, 0),"")</f>
        <v/>
      </c>
      <c r="R805" s="136" t="str">
        <f>ifna(VLookup(V805, Dex!F:K, 4, 0),"")</f>
        <v/>
      </c>
      <c r="S805" s="136" t="str">
        <f>ifna(VLookup(V805, Dex!F:K, 5, 0),"")</f>
        <v/>
      </c>
      <c r="T805" s="136" t="str">
        <f>ifna(VLookup(V805, Dex!F:K, 6, 0),"")</f>
        <v>P145</v>
      </c>
      <c r="U805" s="137">
        <f>ifna(VLookup(V805, Dex!F:L, 7, 0),"")</f>
        <v>38</v>
      </c>
      <c r="V805" s="131" t="str">
        <f t="shared" si="1"/>
        <v>flabébé-4</v>
      </c>
    </row>
    <row r="806" ht="31.5" customHeight="1">
      <c r="A806" s="85">
        <v>805.0</v>
      </c>
      <c r="B806" s="85">
        <v>1.0</v>
      </c>
      <c r="C806" s="85">
        <v>29.0</v>
      </c>
      <c r="D806" s="85">
        <v>14.0</v>
      </c>
      <c r="E806" s="85">
        <v>3.0</v>
      </c>
      <c r="F806" s="85">
        <v>2.0</v>
      </c>
      <c r="G806" s="53" t="str">
        <f>ifna(VLookup(V806,Shiny!B:C, 2, 0),"")</f>
        <v/>
      </c>
      <c r="H806" s="138" t="s">
        <v>833</v>
      </c>
      <c r="I806" s="139">
        <v>670.0</v>
      </c>
      <c r="J806" s="140">
        <f>IFNA(VLOOKUP(V806,'Imported Index'!C:D,2,0),1)</f>
        <v>1</v>
      </c>
      <c r="K806" s="140"/>
      <c r="L806" s="83" t="s">
        <v>828</v>
      </c>
      <c r="M806" s="59" t="str">
        <f>ifna(IMAGE("https://pokejungle.net/sprites/typeico/"&amp;lower(VLookup(V806,Type!C:E, 2, 0)&amp;".png")),"")</f>
        <v/>
      </c>
      <c r="N806" s="59" t="str">
        <f>ifna(IMAGE("https://pokejungle.net/sprites/typeico/"&amp;lower(VLookup(V806,Type!C:E, 3, 0)&amp;".png")),"")</f>
        <v/>
      </c>
      <c r="O806" s="53"/>
      <c r="P806" s="53"/>
      <c r="Q806" s="59" t="str">
        <f>ifna(VLookup(V806, Dex!F:K, 3, 0),"")</f>
        <v/>
      </c>
      <c r="R806" s="59" t="str">
        <f>ifna(VLookup(V806, Dex!F:K, 4, 0),"")</f>
        <v/>
      </c>
      <c r="S806" s="59" t="str">
        <f>ifna(VLookup(V806, Dex!F:K, 5, 0),"")</f>
        <v/>
      </c>
      <c r="T806" s="59" t="str">
        <f>ifna(VLookup(V806, Dex!F:K, 6, 0),"")</f>
        <v>P146</v>
      </c>
      <c r="U806" s="63">
        <f>ifna(VLookup(V806, Dex!F:L, 7, 0),"")</f>
        <v>39</v>
      </c>
      <c r="V806" s="53" t="str">
        <f t="shared" si="1"/>
        <v>floette</v>
      </c>
    </row>
    <row r="807" ht="31.5" customHeight="1">
      <c r="A807" s="130">
        <v>806.0</v>
      </c>
      <c r="B807" s="130">
        <v>1.0</v>
      </c>
      <c r="C807" s="130">
        <v>29.0</v>
      </c>
      <c r="D807" s="130">
        <v>15.0</v>
      </c>
      <c r="E807" s="130">
        <v>3.0</v>
      </c>
      <c r="F807" s="130">
        <v>3.0</v>
      </c>
      <c r="G807" s="131" t="str">
        <f>ifna(VLookup(V807,Shiny!B:C, 2, 0),"")</f>
        <v/>
      </c>
      <c r="H807" s="141" t="s">
        <v>833</v>
      </c>
      <c r="I807" s="142">
        <v>670.0</v>
      </c>
      <c r="J807" s="135">
        <f>IFNA(VLOOKUP(V807,'Imported Index'!C:D,2,0),1)</f>
        <v>1</v>
      </c>
      <c r="K807" s="135"/>
      <c r="L807" s="132" t="s">
        <v>829</v>
      </c>
      <c r="M807" s="136" t="str">
        <f>ifna(IMAGE("https://pokejungle.net/sprites/typeico/"&amp;lower(VLookup(V807,Type!C:E, 2, 0)&amp;".png")),"")</f>
        <v/>
      </c>
      <c r="N807" s="136" t="str">
        <f>ifna(IMAGE("https://pokejungle.net/sprites/typeico/"&amp;lower(VLookup(V807,Type!C:E, 3, 0)&amp;".png")),"")</f>
        <v/>
      </c>
      <c r="O807" s="130">
        <v>-1.0</v>
      </c>
      <c r="P807" s="131"/>
      <c r="Q807" s="136" t="str">
        <f>ifna(VLookup(V807, Dex!F:K, 3, 0),"")</f>
        <v/>
      </c>
      <c r="R807" s="136" t="str">
        <f>ifna(VLookup(V807, Dex!F:K, 4, 0),"")</f>
        <v/>
      </c>
      <c r="S807" s="136" t="str">
        <f>ifna(VLookup(V807, Dex!F:K, 5, 0),"")</f>
        <v/>
      </c>
      <c r="T807" s="136" t="str">
        <f>ifna(VLookup(V807, Dex!F:K, 6, 0),"")</f>
        <v>P146</v>
      </c>
      <c r="U807" s="137">
        <f>ifna(VLookup(V807, Dex!F:L, 7, 0),"")</f>
        <v>39</v>
      </c>
      <c r="V807" s="131" t="str">
        <f t="shared" si="1"/>
        <v>floette-1</v>
      </c>
    </row>
    <row r="808" ht="31.5" customHeight="1">
      <c r="A808" s="85">
        <v>807.0</v>
      </c>
      <c r="B808" s="85">
        <v>1.0</v>
      </c>
      <c r="C808" s="85">
        <v>29.0</v>
      </c>
      <c r="D808" s="85">
        <v>16.0</v>
      </c>
      <c r="E808" s="85">
        <v>3.0</v>
      </c>
      <c r="F808" s="85">
        <v>4.0</v>
      </c>
      <c r="G808" s="53" t="str">
        <f>ifna(VLookup(V808,Shiny!B:C, 2, 0),"")</f>
        <v/>
      </c>
      <c r="H808" s="138" t="s">
        <v>833</v>
      </c>
      <c r="I808" s="139">
        <v>670.0</v>
      </c>
      <c r="J808" s="140">
        <f>IFNA(VLOOKUP(V808,'Imported Index'!C:D,2,0),1)</f>
        <v>1</v>
      </c>
      <c r="K808" s="140"/>
      <c r="L808" s="83" t="s">
        <v>830</v>
      </c>
      <c r="M808" s="59" t="str">
        <f>ifna(IMAGE("https://pokejungle.net/sprites/typeico/"&amp;lower(VLookup(V808,Type!C:E, 2, 0)&amp;".png")),"")</f>
        <v/>
      </c>
      <c r="N808" s="59" t="str">
        <f>ifna(IMAGE("https://pokejungle.net/sprites/typeico/"&amp;lower(VLookup(V808,Type!C:E, 3, 0)&amp;".png")),"")</f>
        <v/>
      </c>
      <c r="O808" s="85">
        <v>-2.0</v>
      </c>
      <c r="P808" s="53"/>
      <c r="Q808" s="59" t="str">
        <f>ifna(VLookup(V808, Dex!F:K, 3, 0),"")</f>
        <v/>
      </c>
      <c r="R808" s="59" t="str">
        <f>ifna(VLookup(V808, Dex!F:K, 4, 0),"")</f>
        <v/>
      </c>
      <c r="S808" s="59" t="str">
        <f>ifna(VLookup(V808, Dex!F:K, 5, 0),"")</f>
        <v/>
      </c>
      <c r="T808" s="59" t="str">
        <f>ifna(VLookup(V808, Dex!F:K, 6, 0),"")</f>
        <v>P146</v>
      </c>
      <c r="U808" s="63">
        <f>ifna(VLookup(V808, Dex!F:L, 7, 0),"")</f>
        <v>39</v>
      </c>
      <c r="V808" s="53" t="str">
        <f t="shared" si="1"/>
        <v>floette-2</v>
      </c>
    </row>
    <row r="809" ht="31.5" customHeight="1">
      <c r="A809" s="130">
        <v>808.0</v>
      </c>
      <c r="B809" s="130">
        <v>1.0</v>
      </c>
      <c r="C809" s="130">
        <v>29.0</v>
      </c>
      <c r="D809" s="130">
        <v>17.0</v>
      </c>
      <c r="E809" s="130">
        <v>3.0</v>
      </c>
      <c r="F809" s="130">
        <v>5.0</v>
      </c>
      <c r="G809" s="131" t="str">
        <f>ifna(VLookup(V809,Shiny!B:C, 2, 0),"")</f>
        <v/>
      </c>
      <c r="H809" s="141" t="s">
        <v>833</v>
      </c>
      <c r="I809" s="142">
        <v>670.0</v>
      </c>
      <c r="J809" s="135">
        <f>IFNA(VLOOKUP(V809,'Imported Index'!C:D,2,0),1)</f>
        <v>1</v>
      </c>
      <c r="K809" s="135"/>
      <c r="L809" s="132" t="s">
        <v>831</v>
      </c>
      <c r="M809" s="136" t="str">
        <f>ifna(IMAGE("https://pokejungle.net/sprites/typeico/"&amp;lower(VLookup(V809,Type!C:E, 2, 0)&amp;".png")),"")</f>
        <v/>
      </c>
      <c r="N809" s="136" t="str">
        <f>ifna(IMAGE("https://pokejungle.net/sprites/typeico/"&amp;lower(VLookup(V809,Type!C:E, 3, 0)&amp;".png")),"")</f>
        <v/>
      </c>
      <c r="O809" s="130">
        <v>-3.0</v>
      </c>
      <c r="P809" s="131"/>
      <c r="Q809" s="136" t="str">
        <f>ifna(VLookup(V809, Dex!F:K, 3, 0),"")</f>
        <v/>
      </c>
      <c r="R809" s="136" t="str">
        <f>ifna(VLookup(V809, Dex!F:K, 4, 0),"")</f>
        <v/>
      </c>
      <c r="S809" s="136" t="str">
        <f>ifna(VLookup(V809, Dex!F:K, 5, 0),"")</f>
        <v/>
      </c>
      <c r="T809" s="136" t="str">
        <f>ifna(VLookup(V809, Dex!F:K, 6, 0),"")</f>
        <v>P146</v>
      </c>
      <c r="U809" s="137">
        <f>ifna(VLookup(V809, Dex!F:L, 7, 0),"")</f>
        <v>39</v>
      </c>
      <c r="V809" s="131" t="str">
        <f t="shared" si="1"/>
        <v>floette-3</v>
      </c>
    </row>
    <row r="810" ht="31.5" customHeight="1">
      <c r="A810" s="85">
        <v>809.0</v>
      </c>
      <c r="B810" s="85">
        <v>1.0</v>
      </c>
      <c r="C810" s="85">
        <v>29.0</v>
      </c>
      <c r="D810" s="85">
        <v>18.0</v>
      </c>
      <c r="E810" s="85">
        <v>3.0</v>
      </c>
      <c r="F810" s="85">
        <v>6.0</v>
      </c>
      <c r="G810" s="53" t="str">
        <f>ifna(VLookup(V810,Shiny!B:C, 2, 0),"")</f>
        <v/>
      </c>
      <c r="H810" s="138" t="s">
        <v>833</v>
      </c>
      <c r="I810" s="139">
        <v>670.0</v>
      </c>
      <c r="J810" s="140">
        <f>IFNA(VLOOKUP(V810,'Imported Index'!C:D,2,0),1)</f>
        <v>1</v>
      </c>
      <c r="K810" s="140"/>
      <c r="L810" s="83" t="s">
        <v>832</v>
      </c>
      <c r="M810" s="59" t="str">
        <f>ifna(IMAGE("https://pokejungle.net/sprites/typeico/"&amp;lower(VLookup(V810,Type!C:E, 2, 0)&amp;".png")),"")</f>
        <v/>
      </c>
      <c r="N810" s="59" t="str">
        <f>ifna(IMAGE("https://pokejungle.net/sprites/typeico/"&amp;lower(VLookup(V810,Type!C:E, 3, 0)&amp;".png")),"")</f>
        <v/>
      </c>
      <c r="O810" s="85">
        <v>-4.0</v>
      </c>
      <c r="P810" s="53"/>
      <c r="Q810" s="59" t="str">
        <f>ifna(VLookup(V810, Dex!F:K, 3, 0),"")</f>
        <v/>
      </c>
      <c r="R810" s="59" t="str">
        <f>ifna(VLookup(V810, Dex!F:K, 4, 0),"")</f>
        <v/>
      </c>
      <c r="S810" s="59" t="str">
        <f>ifna(VLookup(V810, Dex!F:K, 5, 0),"")</f>
        <v/>
      </c>
      <c r="T810" s="59" t="str">
        <f>ifna(VLookup(V810, Dex!F:K, 6, 0),"")</f>
        <v>P146</v>
      </c>
      <c r="U810" s="63">
        <f>ifna(VLookup(V810, Dex!F:L, 7, 0),"")</f>
        <v>39</v>
      </c>
      <c r="V810" s="53" t="str">
        <f t="shared" si="1"/>
        <v>floette-4</v>
      </c>
    </row>
    <row r="811" ht="31.5" customHeight="1">
      <c r="A811" s="130">
        <v>810.0</v>
      </c>
      <c r="B811" s="130">
        <v>1.0</v>
      </c>
      <c r="C811" s="130">
        <v>29.0</v>
      </c>
      <c r="D811" s="130">
        <v>19.0</v>
      </c>
      <c r="E811" s="130">
        <v>4.0</v>
      </c>
      <c r="F811" s="130">
        <v>1.0</v>
      </c>
      <c r="G811" s="131" t="str">
        <f>ifna(VLookup(V811,Shiny!B:C, 2, 0),"")</f>
        <v/>
      </c>
      <c r="H811" s="141" t="s">
        <v>833</v>
      </c>
      <c r="I811" s="142">
        <v>670.0</v>
      </c>
      <c r="J811" s="135">
        <f>IFNA(VLOOKUP(V811,'Imported Index'!C:D,2,0),1)</f>
        <v>1</v>
      </c>
      <c r="K811" s="135"/>
      <c r="L811" s="148" t="s">
        <v>834</v>
      </c>
      <c r="M811" s="136" t="str">
        <f>ifna(IMAGE("https://pokejungle.net/sprites/typeico/"&amp;lower(VLookup(V811,Type!C:E, 2, 0)&amp;".png")),"")</f>
        <v/>
      </c>
      <c r="N811" s="136" t="str">
        <f>ifna(IMAGE("https://pokejungle.net/sprites/typeico/"&amp;lower(VLookup(V811,Type!C:E, 3, 0)&amp;".png")),"")</f>
        <v/>
      </c>
      <c r="O811" s="129">
        <v>-5.0</v>
      </c>
      <c r="P811" s="131"/>
      <c r="Q811" s="136" t="str">
        <f>ifna(VLookup(V811, Dex!F:K, 3, 0),"")</f>
        <v/>
      </c>
      <c r="R811" s="136" t="str">
        <f>ifna(VLookup(V811, Dex!F:K, 4, 0),"")</f>
        <v/>
      </c>
      <c r="S811" s="136" t="str">
        <f>ifna(VLookup(V811, Dex!F:K, 5, 0),"")</f>
        <v/>
      </c>
      <c r="T811" s="136" t="str">
        <f>ifna(VLookup(V811, Dex!F:K, 6, 0),"")</f>
        <v/>
      </c>
      <c r="U811" s="137">
        <f>ifna(VLookup(V811, Dex!F:L, 7, 0),"")</f>
        <v>39</v>
      </c>
      <c r="V811" s="131" t="str">
        <f t="shared" si="1"/>
        <v>floette-5</v>
      </c>
    </row>
    <row r="812" ht="31.5" customHeight="1">
      <c r="A812" s="85">
        <v>811.0</v>
      </c>
      <c r="B812" s="85">
        <v>1.0</v>
      </c>
      <c r="C812" s="85">
        <v>29.0</v>
      </c>
      <c r="D812" s="85">
        <v>20.0</v>
      </c>
      <c r="E812" s="85">
        <v>4.0</v>
      </c>
      <c r="F812" s="85">
        <v>2.0</v>
      </c>
      <c r="G812" s="53" t="str">
        <f>ifna(VLookup(V812,Shiny!B:C, 2, 0),"")</f>
        <v/>
      </c>
      <c r="H812" s="138" t="s">
        <v>835</v>
      </c>
      <c r="I812" s="139">
        <v>671.0</v>
      </c>
      <c r="J812" s="140">
        <f>IFNA(VLOOKUP(V812,'Imported Index'!C:D,2,0),1)</f>
        <v>1</v>
      </c>
      <c r="K812" s="140"/>
      <c r="L812" s="83" t="s">
        <v>828</v>
      </c>
      <c r="M812" s="59" t="str">
        <f>ifna(IMAGE("https://pokejungle.net/sprites/typeico/"&amp;lower(VLookup(V812,Type!C:E, 2, 0)&amp;".png")),"")</f>
        <v/>
      </c>
      <c r="N812" s="59" t="str">
        <f>ifna(IMAGE("https://pokejungle.net/sprites/typeico/"&amp;lower(VLookup(V812,Type!C:E, 3, 0)&amp;".png")),"")</f>
        <v/>
      </c>
      <c r="O812" s="53"/>
      <c r="P812" s="53"/>
      <c r="Q812" s="59" t="str">
        <f>ifna(VLookup(V812, Dex!F:K, 3, 0),"")</f>
        <v/>
      </c>
      <c r="R812" s="59" t="str">
        <f>ifna(VLookup(V812, Dex!F:K, 4, 0),"")</f>
        <v/>
      </c>
      <c r="S812" s="59" t="str">
        <f>ifna(VLookup(V812, Dex!F:K, 5, 0),"")</f>
        <v/>
      </c>
      <c r="T812" s="59" t="str">
        <f>ifna(VLookup(V812, Dex!F:K, 6, 0),"")</f>
        <v>P147</v>
      </c>
      <c r="U812" s="63">
        <f>ifna(VLookup(V812, Dex!F:L, 7, 0),"")</f>
        <v>40</v>
      </c>
      <c r="V812" s="53" t="str">
        <f t="shared" si="1"/>
        <v>florges</v>
      </c>
    </row>
    <row r="813" ht="31.5" customHeight="1">
      <c r="A813" s="130">
        <v>812.0</v>
      </c>
      <c r="B813" s="130">
        <v>1.0</v>
      </c>
      <c r="C813" s="130">
        <v>29.0</v>
      </c>
      <c r="D813" s="130">
        <v>21.0</v>
      </c>
      <c r="E813" s="130">
        <v>4.0</v>
      </c>
      <c r="F813" s="130">
        <v>3.0</v>
      </c>
      <c r="G813" s="131" t="str">
        <f>ifna(VLookup(V813,Shiny!B:C, 2, 0),"")</f>
        <v/>
      </c>
      <c r="H813" s="141" t="s">
        <v>835</v>
      </c>
      <c r="I813" s="142">
        <v>671.0</v>
      </c>
      <c r="J813" s="135">
        <f>IFNA(VLOOKUP(V813,'Imported Index'!C:D,2,0),1)</f>
        <v>1</v>
      </c>
      <c r="K813" s="135"/>
      <c r="L813" s="132" t="s">
        <v>829</v>
      </c>
      <c r="M813" s="136" t="str">
        <f>ifna(IMAGE("https://pokejungle.net/sprites/typeico/"&amp;lower(VLookup(V813,Type!C:E, 2, 0)&amp;".png")),"")</f>
        <v/>
      </c>
      <c r="N813" s="136" t="str">
        <f>ifna(IMAGE("https://pokejungle.net/sprites/typeico/"&amp;lower(VLookup(V813,Type!C:E, 3, 0)&amp;".png")),"")</f>
        <v/>
      </c>
      <c r="O813" s="130">
        <v>-1.0</v>
      </c>
      <c r="P813" s="131"/>
      <c r="Q813" s="136" t="str">
        <f>ifna(VLookup(V813, Dex!F:K, 3, 0),"")</f>
        <v/>
      </c>
      <c r="R813" s="136" t="str">
        <f>ifna(VLookup(V813, Dex!F:K, 4, 0),"")</f>
        <v/>
      </c>
      <c r="S813" s="136" t="str">
        <f>ifna(VLookup(V813, Dex!F:K, 5, 0),"")</f>
        <v/>
      </c>
      <c r="T813" s="136" t="str">
        <f>ifna(VLookup(V813, Dex!F:K, 6, 0),"")</f>
        <v>P147</v>
      </c>
      <c r="U813" s="137">
        <f>ifna(VLookup(V813, Dex!F:L, 7, 0),"")</f>
        <v>40</v>
      </c>
      <c r="V813" s="131" t="str">
        <f t="shared" si="1"/>
        <v>florges-1</v>
      </c>
    </row>
    <row r="814" ht="31.5" customHeight="1">
      <c r="A814" s="85">
        <v>813.0</v>
      </c>
      <c r="B814" s="85">
        <v>1.0</v>
      </c>
      <c r="C814" s="85">
        <v>29.0</v>
      </c>
      <c r="D814" s="85">
        <v>22.0</v>
      </c>
      <c r="E814" s="85">
        <v>4.0</v>
      </c>
      <c r="F814" s="85">
        <v>4.0</v>
      </c>
      <c r="G814" s="53" t="str">
        <f>ifna(VLookup(V814,Shiny!B:C, 2, 0),"")</f>
        <v/>
      </c>
      <c r="H814" s="138" t="s">
        <v>835</v>
      </c>
      <c r="I814" s="139">
        <v>671.0</v>
      </c>
      <c r="J814" s="140">
        <f>IFNA(VLOOKUP(V814,'Imported Index'!C:D,2,0),1)</f>
        <v>1</v>
      </c>
      <c r="K814" s="140"/>
      <c r="L814" s="83" t="s">
        <v>830</v>
      </c>
      <c r="M814" s="59" t="str">
        <f>ifna(IMAGE("https://pokejungle.net/sprites/typeico/"&amp;lower(VLookup(V814,Type!C:E, 2, 0)&amp;".png")),"")</f>
        <v/>
      </c>
      <c r="N814" s="59" t="str">
        <f>ifna(IMAGE("https://pokejungle.net/sprites/typeico/"&amp;lower(VLookup(V814,Type!C:E, 3, 0)&amp;".png")),"")</f>
        <v/>
      </c>
      <c r="O814" s="85">
        <v>-2.0</v>
      </c>
      <c r="P814" s="53"/>
      <c r="Q814" s="59" t="str">
        <f>ifna(VLookup(V814, Dex!F:K, 3, 0),"")</f>
        <v/>
      </c>
      <c r="R814" s="59" t="str">
        <f>ifna(VLookup(V814, Dex!F:K, 4, 0),"")</f>
        <v/>
      </c>
      <c r="S814" s="59" t="str">
        <f>ifna(VLookup(V814, Dex!F:K, 5, 0),"")</f>
        <v/>
      </c>
      <c r="T814" s="59" t="str">
        <f>ifna(VLookup(V814, Dex!F:K, 6, 0),"")</f>
        <v>P147</v>
      </c>
      <c r="U814" s="63">
        <f>ifna(VLookup(V814, Dex!F:L, 7, 0),"")</f>
        <v>40</v>
      </c>
      <c r="V814" s="53" t="str">
        <f t="shared" si="1"/>
        <v>florges-2</v>
      </c>
    </row>
    <row r="815" ht="31.5" customHeight="1">
      <c r="A815" s="130">
        <v>814.0</v>
      </c>
      <c r="B815" s="130">
        <v>1.0</v>
      </c>
      <c r="C815" s="130">
        <v>29.0</v>
      </c>
      <c r="D815" s="130">
        <v>23.0</v>
      </c>
      <c r="E815" s="130">
        <v>4.0</v>
      </c>
      <c r="F815" s="130">
        <v>5.0</v>
      </c>
      <c r="G815" s="131" t="str">
        <f>ifna(VLookup(V815,Shiny!B:C, 2, 0),"")</f>
        <v/>
      </c>
      <c r="H815" s="141" t="s">
        <v>835</v>
      </c>
      <c r="I815" s="142">
        <v>671.0</v>
      </c>
      <c r="J815" s="135">
        <f>IFNA(VLOOKUP(V815,'Imported Index'!C:D,2,0),1)</f>
        <v>1</v>
      </c>
      <c r="K815" s="135"/>
      <c r="L815" s="132" t="s">
        <v>831</v>
      </c>
      <c r="M815" s="136" t="str">
        <f>ifna(IMAGE("https://pokejungle.net/sprites/typeico/"&amp;lower(VLookup(V815,Type!C:E, 2, 0)&amp;".png")),"")</f>
        <v/>
      </c>
      <c r="N815" s="136" t="str">
        <f>ifna(IMAGE("https://pokejungle.net/sprites/typeico/"&amp;lower(VLookup(V815,Type!C:E, 3, 0)&amp;".png")),"")</f>
        <v/>
      </c>
      <c r="O815" s="130">
        <v>-3.0</v>
      </c>
      <c r="P815" s="131"/>
      <c r="Q815" s="136" t="str">
        <f>ifna(VLookup(V815, Dex!F:K, 3, 0),"")</f>
        <v/>
      </c>
      <c r="R815" s="136" t="str">
        <f>ifna(VLookup(V815, Dex!F:K, 4, 0),"")</f>
        <v/>
      </c>
      <c r="S815" s="136" t="str">
        <f>ifna(VLookup(V815, Dex!F:K, 5, 0),"")</f>
        <v/>
      </c>
      <c r="T815" s="136" t="str">
        <f>ifna(VLookup(V815, Dex!F:K, 6, 0),"")</f>
        <v>P147</v>
      </c>
      <c r="U815" s="137">
        <f>ifna(VLookup(V815, Dex!F:L, 7, 0),"")</f>
        <v>40</v>
      </c>
      <c r="V815" s="131" t="str">
        <f t="shared" si="1"/>
        <v>florges-3</v>
      </c>
    </row>
    <row r="816" ht="31.5" customHeight="1">
      <c r="A816" s="85">
        <v>815.0</v>
      </c>
      <c r="B816" s="85">
        <v>1.0</v>
      </c>
      <c r="C816" s="85">
        <v>29.0</v>
      </c>
      <c r="D816" s="85">
        <v>24.0</v>
      </c>
      <c r="E816" s="85">
        <v>4.0</v>
      </c>
      <c r="F816" s="85">
        <v>6.0</v>
      </c>
      <c r="G816" s="53" t="str">
        <f>ifna(VLookup(V816,Shiny!B:C, 2, 0),"")</f>
        <v/>
      </c>
      <c r="H816" s="138" t="s">
        <v>835</v>
      </c>
      <c r="I816" s="139">
        <v>671.0</v>
      </c>
      <c r="J816" s="140">
        <f>IFNA(VLOOKUP(V816,'Imported Index'!C:D,2,0),1)</f>
        <v>1</v>
      </c>
      <c r="K816" s="140"/>
      <c r="L816" s="83" t="s">
        <v>832</v>
      </c>
      <c r="M816" s="59" t="str">
        <f>ifna(IMAGE("https://pokejungle.net/sprites/typeico/"&amp;lower(VLookup(V816,Type!C:E, 2, 0)&amp;".png")),"")</f>
        <v/>
      </c>
      <c r="N816" s="59" t="str">
        <f>ifna(IMAGE("https://pokejungle.net/sprites/typeico/"&amp;lower(VLookup(V816,Type!C:E, 3, 0)&amp;".png")),"")</f>
        <v/>
      </c>
      <c r="O816" s="85">
        <v>-4.0</v>
      </c>
      <c r="P816" s="53"/>
      <c r="Q816" s="59" t="str">
        <f>ifna(VLookup(V816, Dex!F:K, 3, 0),"")</f>
        <v/>
      </c>
      <c r="R816" s="59" t="str">
        <f>ifna(VLookup(V816, Dex!F:K, 4, 0),"")</f>
        <v/>
      </c>
      <c r="S816" s="59" t="str">
        <f>ifna(VLookup(V816, Dex!F:K, 5, 0),"")</f>
        <v/>
      </c>
      <c r="T816" s="59" t="str">
        <f>ifna(VLookup(V816, Dex!F:K, 6, 0),"")</f>
        <v>P147</v>
      </c>
      <c r="U816" s="63">
        <f>ifna(VLookup(V816, Dex!F:L, 7, 0),"")</f>
        <v>40</v>
      </c>
      <c r="V816" s="53" t="str">
        <f t="shared" si="1"/>
        <v>florges-4</v>
      </c>
    </row>
    <row r="817" ht="31.5" customHeight="1">
      <c r="A817" s="130">
        <v>816.0</v>
      </c>
      <c r="B817" s="130">
        <v>1.0</v>
      </c>
      <c r="C817" s="130">
        <v>29.0</v>
      </c>
      <c r="D817" s="130">
        <v>25.0</v>
      </c>
      <c r="E817" s="130">
        <v>5.0</v>
      </c>
      <c r="F817" s="130">
        <v>1.0</v>
      </c>
      <c r="G817" s="131" t="str">
        <f>ifna(VLookup(V817,Shiny!B:C, 2, 0),"")</f>
        <v/>
      </c>
      <c r="H817" s="141" t="s">
        <v>836</v>
      </c>
      <c r="I817" s="142">
        <v>672.0</v>
      </c>
      <c r="J817" s="135">
        <f>IFNA(VLOOKUP(V817,'Imported Index'!C:D,2,0),1)</f>
        <v>1</v>
      </c>
      <c r="K817" s="135"/>
      <c r="L817" s="132"/>
      <c r="M817" s="136" t="str">
        <f>ifna(IMAGE("https://pokejungle.net/sprites/typeico/"&amp;lower(VLookup(V817,Type!C:E, 2, 0)&amp;".png")),"")</f>
        <v/>
      </c>
      <c r="N817" s="136" t="str">
        <f>ifna(IMAGE("https://pokejungle.net/sprites/typeico/"&amp;lower(VLookup(V817,Type!C:E, 3, 0)&amp;".png")),"")</f>
        <v/>
      </c>
      <c r="O817" s="131"/>
      <c r="P817" s="131"/>
      <c r="Q817" s="136" t="str">
        <f>ifna(VLookup(V817, Dex!F:K, 3, 0),"")</f>
        <v/>
      </c>
      <c r="R817" s="136" t="str">
        <f>ifna(VLookup(V817, Dex!F:K, 4, 0),"")</f>
        <v/>
      </c>
      <c r="S817" s="136" t="str">
        <f>ifna(VLookup(V817, Dex!F:K, 5, 0),"")</f>
        <v/>
      </c>
      <c r="T817" s="136" t="str">
        <f>ifna(VLookup(V817, Dex!F:K, 6, 0),"")</f>
        <v>P221</v>
      </c>
      <c r="U817" s="137">
        <f>ifna(VLookup(V817, Dex!F:L, 7, 0),"")</f>
        <v>41</v>
      </c>
      <c r="V817" s="131" t="str">
        <f t="shared" si="1"/>
        <v>skiddo</v>
      </c>
    </row>
    <row r="818" ht="31.5" customHeight="1">
      <c r="A818" s="85">
        <v>817.0</v>
      </c>
      <c r="B818" s="85">
        <v>1.0</v>
      </c>
      <c r="C818" s="85">
        <v>29.0</v>
      </c>
      <c r="D818" s="85">
        <v>26.0</v>
      </c>
      <c r="E818" s="85">
        <v>5.0</v>
      </c>
      <c r="F818" s="85">
        <v>2.0</v>
      </c>
      <c r="G818" s="53" t="str">
        <f>ifna(VLookup(V818,Shiny!B:C, 2, 0),"")</f>
        <v/>
      </c>
      <c r="H818" s="138" t="s">
        <v>837</v>
      </c>
      <c r="I818" s="139">
        <v>673.0</v>
      </c>
      <c r="J818" s="140">
        <f>IFNA(VLOOKUP(V818,'Imported Index'!C:D,2,0),1)</f>
        <v>1</v>
      </c>
      <c r="K818" s="140"/>
      <c r="L818" s="83"/>
      <c r="M818" s="59" t="str">
        <f>ifna(IMAGE("https://pokejungle.net/sprites/typeico/"&amp;lower(VLookup(V818,Type!C:E, 2, 0)&amp;".png")),"")</f>
        <v/>
      </c>
      <c r="N818" s="59" t="str">
        <f>ifna(IMAGE("https://pokejungle.net/sprites/typeico/"&amp;lower(VLookup(V818,Type!C:E, 3, 0)&amp;".png")),"")</f>
        <v/>
      </c>
      <c r="O818" s="53"/>
      <c r="P818" s="53"/>
      <c r="Q818" s="59" t="str">
        <f>ifna(VLookup(V818, Dex!F:K, 3, 0),"")</f>
        <v/>
      </c>
      <c r="R818" s="59" t="str">
        <f>ifna(VLookup(V818, Dex!F:K, 4, 0),"")</f>
        <v/>
      </c>
      <c r="S818" s="59" t="str">
        <f>ifna(VLookup(V818, Dex!F:K, 5, 0),"")</f>
        <v/>
      </c>
      <c r="T818" s="59" t="str">
        <f>ifna(VLookup(V818, Dex!F:K, 6, 0),"")</f>
        <v>P222</v>
      </c>
      <c r="U818" s="63">
        <f>ifna(VLookup(V818, Dex!F:L, 7, 0),"")</f>
        <v>42</v>
      </c>
      <c r="V818" s="53" t="str">
        <f t="shared" si="1"/>
        <v>gogoat</v>
      </c>
    </row>
    <row r="819" ht="31.5" customHeight="1">
      <c r="A819" s="130">
        <v>818.0</v>
      </c>
      <c r="B819" s="130">
        <v>1.0</v>
      </c>
      <c r="C819" s="130">
        <v>29.0</v>
      </c>
      <c r="D819" s="130">
        <v>27.0</v>
      </c>
      <c r="E819" s="130">
        <v>5.0</v>
      </c>
      <c r="F819" s="130">
        <v>3.0</v>
      </c>
      <c r="G819" s="131" t="str">
        <f>ifna(VLookup(V819,Shiny!B:C, 2, 0),"")</f>
        <v/>
      </c>
      <c r="H819" s="141" t="s">
        <v>838</v>
      </c>
      <c r="I819" s="142">
        <v>674.0</v>
      </c>
      <c r="J819" s="135">
        <f>IFNA(VLOOKUP(V819,'Imported Index'!C:D,2,0),1)</f>
        <v>1</v>
      </c>
      <c r="K819" s="132"/>
      <c r="L819" s="132"/>
      <c r="M819" s="136" t="str">
        <f>ifna(IMAGE("https://pokejungle.net/sprites/typeico/"&amp;lower(VLookup(V819,Type!C:E, 2, 0)&amp;".png")),"")</f>
        <v/>
      </c>
      <c r="N819" s="136" t="str">
        <f>ifna(IMAGE("https://pokejungle.net/sprites/typeico/"&amp;lower(VLookup(V819,Type!C:E, 3, 0)&amp;".png")),"")</f>
        <v/>
      </c>
      <c r="O819" s="131"/>
      <c r="P819" s="131"/>
      <c r="Q819" s="136">
        <f>ifna(VLookup(V819, Dex!F:K, 3, 0),"")</f>
        <v>111</v>
      </c>
      <c r="R819" s="136" t="str">
        <f>ifna(VLookup(V819, Dex!F:K, 4, 0),"")</f>
        <v/>
      </c>
      <c r="S819" s="136" t="str">
        <f>ifna(VLookup(V819, Dex!F:K, 5, 0),"")</f>
        <v/>
      </c>
      <c r="T819" s="136" t="str">
        <f>ifna(VLookup(V819, Dex!F:K, 6, 0),"")</f>
        <v/>
      </c>
      <c r="U819" s="137">
        <f>ifna(VLookup(V819, Dex!F:L, 7, 0),"")</f>
        <v>47</v>
      </c>
      <c r="V819" s="131" t="str">
        <f t="shared" si="1"/>
        <v>pancham</v>
      </c>
    </row>
    <row r="820" ht="31.5" customHeight="1">
      <c r="A820" s="85">
        <v>819.0</v>
      </c>
      <c r="B820" s="85">
        <v>1.0</v>
      </c>
      <c r="C820" s="85">
        <v>29.0</v>
      </c>
      <c r="D820" s="85">
        <v>28.0</v>
      </c>
      <c r="E820" s="85">
        <v>5.0</v>
      </c>
      <c r="F820" s="85">
        <v>4.0</v>
      </c>
      <c r="G820" s="53" t="str">
        <f>ifna(VLookup(V820,Shiny!B:C, 2, 0),"")</f>
        <v/>
      </c>
      <c r="H820" s="138" t="s">
        <v>839</v>
      </c>
      <c r="I820" s="139">
        <v>675.0</v>
      </c>
      <c r="J820" s="140">
        <f>IFNA(VLOOKUP(V820,'Imported Index'!C:D,2,0),1)</f>
        <v>1</v>
      </c>
      <c r="K820" s="83"/>
      <c r="L820" s="83"/>
      <c r="M820" s="59" t="str">
        <f>ifna(IMAGE("https://pokejungle.net/sprites/typeico/"&amp;lower(VLookup(V820,Type!C:E, 2, 0)&amp;".png")),"")</f>
        <v/>
      </c>
      <c r="N820" s="59" t="str">
        <f>ifna(IMAGE("https://pokejungle.net/sprites/typeico/"&amp;lower(VLookup(V820,Type!C:E, 3, 0)&amp;".png")),"")</f>
        <v/>
      </c>
      <c r="O820" s="53"/>
      <c r="P820" s="53"/>
      <c r="Q820" s="59">
        <f>ifna(VLookup(V820, Dex!F:K, 3, 0),"")</f>
        <v>112</v>
      </c>
      <c r="R820" s="59" t="str">
        <f>ifna(VLookup(V820, Dex!F:K, 4, 0),"")</f>
        <v/>
      </c>
      <c r="S820" s="59" t="str">
        <f>ifna(VLookup(V820, Dex!F:K, 5, 0),"")</f>
        <v/>
      </c>
      <c r="T820" s="59" t="str">
        <f>ifna(VLookup(V820, Dex!F:K, 6, 0),"")</f>
        <v/>
      </c>
      <c r="U820" s="63">
        <f>ifna(VLookup(V820, Dex!F:L, 7, 0),"")</f>
        <v>48</v>
      </c>
      <c r="V820" s="53" t="str">
        <f t="shared" si="1"/>
        <v>pangoro</v>
      </c>
    </row>
    <row r="821" ht="31.5" customHeight="1">
      <c r="A821" s="130">
        <v>820.0</v>
      </c>
      <c r="B821" s="130">
        <v>1.0</v>
      </c>
      <c r="C821" s="130">
        <v>29.0</v>
      </c>
      <c r="D821" s="130">
        <v>29.0</v>
      </c>
      <c r="E821" s="130">
        <v>5.0</v>
      </c>
      <c r="F821" s="130">
        <v>5.0</v>
      </c>
      <c r="G821" s="131" t="str">
        <f>ifna(VLookup(V821,Shiny!B:C, 2, 0),"")</f>
        <v/>
      </c>
      <c r="H821" s="141" t="s">
        <v>840</v>
      </c>
      <c r="I821" s="142">
        <v>676.0</v>
      </c>
      <c r="J821" s="135">
        <f>IFNA(VLOOKUP(V821,'Imported Index'!C:D,2,0),1)</f>
        <v>1</v>
      </c>
      <c r="K821" s="132"/>
      <c r="L821" s="132"/>
      <c r="M821" s="136" t="str">
        <f>ifna(IMAGE("https://pokejungle.net/sprites/typeico/"&amp;lower(VLookup(V821,Type!C:E, 2, 0)&amp;".png")),"")</f>
        <v/>
      </c>
      <c r="N821" s="136" t="str">
        <f>ifna(IMAGE("https://pokejungle.net/sprites/typeico/"&amp;lower(VLookup(V821,Type!C:E, 3, 0)&amp;".png")),"")</f>
        <v/>
      </c>
      <c r="O821" s="131"/>
      <c r="P821" s="131"/>
      <c r="Q821" s="136" t="str">
        <f>ifna(VLookup(V821, Dex!F:K, 3, 0),"")</f>
        <v/>
      </c>
      <c r="R821" s="136" t="str">
        <f>ifna(VLookup(V821, Dex!F:K, 4, 0),"")</f>
        <v/>
      </c>
      <c r="S821" s="136" t="str">
        <f>ifna(VLookup(V821, Dex!F:K, 5, 0),"")</f>
        <v/>
      </c>
      <c r="T821" s="136" t="str">
        <f>ifna(VLookup(V821, Dex!F:K, 6, 0),"")</f>
        <v/>
      </c>
      <c r="U821" s="137">
        <f>ifna(VLookup(V821, Dex!F:L, 7, 0),"")</f>
        <v>158</v>
      </c>
      <c r="V821" s="131" t="str">
        <f t="shared" si="1"/>
        <v>furfrou</v>
      </c>
    </row>
    <row r="822" ht="31.5" customHeight="1">
      <c r="A822" s="85">
        <v>821.0</v>
      </c>
      <c r="B822" s="85">
        <v>1.0</v>
      </c>
      <c r="C822" s="85">
        <v>29.0</v>
      </c>
      <c r="D822" s="85">
        <v>30.0</v>
      </c>
      <c r="E822" s="85">
        <v>5.0</v>
      </c>
      <c r="F822" s="85">
        <v>6.0</v>
      </c>
      <c r="G822" s="53" t="str">
        <f>ifna(VLookup(V822,Shiny!B:C, 2, 0),"")</f>
        <v/>
      </c>
      <c r="H822" s="138" t="s">
        <v>840</v>
      </c>
      <c r="I822" s="139">
        <v>676.0</v>
      </c>
      <c r="J822" s="140">
        <f>IFNA(VLOOKUP(V822,'Imported Index'!C:D,2,0),1)</f>
        <v>1</v>
      </c>
      <c r="K822" s="83"/>
      <c r="L822" s="83" t="s">
        <v>841</v>
      </c>
      <c r="M822" s="59" t="str">
        <f>ifna(IMAGE("https://pokejungle.net/sprites/typeico/"&amp;lower(VLookup(V822,Type!C:E, 2, 0)&amp;".png")),"")</f>
        <v/>
      </c>
      <c r="N822" s="59" t="str">
        <f>ifna(IMAGE("https://pokejungle.net/sprites/typeico/"&amp;lower(VLookup(V822,Type!C:E, 3, 0)&amp;".png")),"")</f>
        <v/>
      </c>
      <c r="O822" s="85">
        <v>-1.0</v>
      </c>
      <c r="P822" s="53"/>
      <c r="Q822" s="59" t="str">
        <f>ifna(VLookup(V822, Dex!F:K, 3, 0),"")</f>
        <v/>
      </c>
      <c r="R822" s="59" t="str">
        <f>ifna(VLookup(V822, Dex!F:K, 4, 0),"")</f>
        <v/>
      </c>
      <c r="S822" s="59" t="str">
        <f>ifna(VLookup(V822, Dex!F:K, 5, 0),"")</f>
        <v/>
      </c>
      <c r="T822" s="59" t="str">
        <f>ifna(VLookup(V822, Dex!F:K, 6, 0),"")</f>
        <v/>
      </c>
      <c r="U822" s="63">
        <f>ifna(VLookup(V822, Dex!F:L, 7, 0),"")</f>
        <v>158</v>
      </c>
      <c r="V822" s="53" t="str">
        <f t="shared" si="1"/>
        <v>furfrou-1</v>
      </c>
    </row>
    <row r="823" ht="31.5" customHeight="1">
      <c r="A823" s="130">
        <v>822.0</v>
      </c>
      <c r="B823" s="130">
        <v>1.0</v>
      </c>
      <c r="C823" s="130">
        <v>30.0</v>
      </c>
      <c r="D823" s="130">
        <v>1.0</v>
      </c>
      <c r="E823" s="130">
        <v>1.0</v>
      </c>
      <c r="F823" s="130">
        <v>1.0</v>
      </c>
      <c r="G823" s="131" t="str">
        <f>ifna(VLookup(V823,Shiny!B:C, 2, 0),"")</f>
        <v/>
      </c>
      <c r="H823" s="141" t="s">
        <v>840</v>
      </c>
      <c r="I823" s="142">
        <v>676.0</v>
      </c>
      <c r="J823" s="135">
        <f>IFNA(VLOOKUP(V823,'Imported Index'!C:D,2,0),1)</f>
        <v>1</v>
      </c>
      <c r="K823" s="132"/>
      <c r="L823" s="132" t="s">
        <v>842</v>
      </c>
      <c r="M823" s="136" t="str">
        <f>ifna(IMAGE("https://pokejungle.net/sprites/typeico/"&amp;lower(VLookup(V823,Type!C:E, 2, 0)&amp;".png")),"")</f>
        <v/>
      </c>
      <c r="N823" s="136" t="str">
        <f>ifna(IMAGE("https://pokejungle.net/sprites/typeico/"&amp;lower(VLookup(V823,Type!C:E, 3, 0)&amp;".png")),"")</f>
        <v/>
      </c>
      <c r="O823" s="130">
        <v>-2.0</v>
      </c>
      <c r="P823" s="131"/>
      <c r="Q823" s="136" t="str">
        <f>ifna(VLookup(V823, Dex!F:K, 3, 0),"")</f>
        <v/>
      </c>
      <c r="R823" s="136" t="str">
        <f>ifna(VLookup(V823, Dex!F:K, 4, 0),"")</f>
        <v/>
      </c>
      <c r="S823" s="136" t="str">
        <f>ifna(VLookup(V823, Dex!F:K, 5, 0),"")</f>
        <v/>
      </c>
      <c r="T823" s="136" t="str">
        <f>ifna(VLookup(V823, Dex!F:K, 6, 0),"")</f>
        <v/>
      </c>
      <c r="U823" s="137">
        <f>ifna(VLookup(V823, Dex!F:L, 7, 0),"")</f>
        <v>158</v>
      </c>
      <c r="V823" s="131" t="str">
        <f t="shared" si="1"/>
        <v>furfrou-2</v>
      </c>
    </row>
    <row r="824" ht="31.5" customHeight="1">
      <c r="A824" s="85">
        <v>823.0</v>
      </c>
      <c r="B824" s="85">
        <v>1.0</v>
      </c>
      <c r="C824" s="85">
        <v>30.0</v>
      </c>
      <c r="D824" s="85">
        <v>2.0</v>
      </c>
      <c r="E824" s="85">
        <v>1.0</v>
      </c>
      <c r="F824" s="85">
        <v>2.0</v>
      </c>
      <c r="G824" s="53" t="str">
        <f>ifna(VLookup(V824,Shiny!B:C, 2, 0),"")</f>
        <v/>
      </c>
      <c r="H824" s="138" t="s">
        <v>840</v>
      </c>
      <c r="I824" s="139">
        <v>676.0</v>
      </c>
      <c r="J824" s="140">
        <f>IFNA(VLOOKUP(V824,'Imported Index'!C:D,2,0),1)</f>
        <v>1</v>
      </c>
      <c r="K824" s="83"/>
      <c r="L824" s="83" t="s">
        <v>843</v>
      </c>
      <c r="M824" s="59" t="str">
        <f>ifna(IMAGE("https://pokejungle.net/sprites/typeico/"&amp;lower(VLookup(V824,Type!C:E, 2, 0)&amp;".png")),"")</f>
        <v/>
      </c>
      <c r="N824" s="59" t="str">
        <f>ifna(IMAGE("https://pokejungle.net/sprites/typeico/"&amp;lower(VLookup(V824,Type!C:E, 3, 0)&amp;".png")),"")</f>
        <v/>
      </c>
      <c r="O824" s="85">
        <v>-3.0</v>
      </c>
      <c r="P824" s="53"/>
      <c r="Q824" s="59" t="str">
        <f>ifna(VLookup(V824, Dex!F:K, 3, 0),"")</f>
        <v/>
      </c>
      <c r="R824" s="59" t="str">
        <f>ifna(VLookup(V824, Dex!F:K, 4, 0),"")</f>
        <v/>
      </c>
      <c r="S824" s="59" t="str">
        <f>ifna(VLookup(V824, Dex!F:K, 5, 0),"")</f>
        <v/>
      </c>
      <c r="T824" s="59" t="str">
        <f>ifna(VLookup(V824, Dex!F:K, 6, 0),"")</f>
        <v/>
      </c>
      <c r="U824" s="63">
        <f>ifna(VLookup(V824, Dex!F:L, 7, 0),"")</f>
        <v>158</v>
      </c>
      <c r="V824" s="53" t="str">
        <f t="shared" si="1"/>
        <v>furfrou-3</v>
      </c>
    </row>
    <row r="825" ht="31.5" customHeight="1">
      <c r="A825" s="130">
        <v>824.0</v>
      </c>
      <c r="B825" s="130">
        <v>1.0</v>
      </c>
      <c r="C825" s="130">
        <v>30.0</v>
      </c>
      <c r="D825" s="130">
        <v>3.0</v>
      </c>
      <c r="E825" s="130">
        <v>1.0</v>
      </c>
      <c r="F825" s="130">
        <v>3.0</v>
      </c>
      <c r="G825" s="131" t="str">
        <f>ifna(VLookup(V825,Shiny!B:C, 2, 0),"")</f>
        <v/>
      </c>
      <c r="H825" s="141" t="s">
        <v>840</v>
      </c>
      <c r="I825" s="142">
        <v>676.0</v>
      </c>
      <c r="J825" s="135">
        <f>IFNA(VLOOKUP(V825,'Imported Index'!C:D,2,0),1)</f>
        <v>1</v>
      </c>
      <c r="K825" s="132"/>
      <c r="L825" s="132" t="s">
        <v>844</v>
      </c>
      <c r="M825" s="136" t="str">
        <f>ifna(IMAGE("https://pokejungle.net/sprites/typeico/"&amp;lower(VLookup(V825,Type!C:E, 2, 0)&amp;".png")),"")</f>
        <v/>
      </c>
      <c r="N825" s="136" t="str">
        <f>ifna(IMAGE("https://pokejungle.net/sprites/typeico/"&amp;lower(VLookup(V825,Type!C:E, 3, 0)&amp;".png")),"")</f>
        <v/>
      </c>
      <c r="O825" s="130">
        <v>-4.0</v>
      </c>
      <c r="P825" s="131"/>
      <c r="Q825" s="136" t="str">
        <f>ifna(VLookup(V825, Dex!F:K, 3, 0),"")</f>
        <v/>
      </c>
      <c r="R825" s="136" t="str">
        <f>ifna(VLookup(V825, Dex!F:K, 4, 0),"")</f>
        <v/>
      </c>
      <c r="S825" s="136" t="str">
        <f>ifna(VLookup(V825, Dex!F:K, 5, 0),"")</f>
        <v/>
      </c>
      <c r="T825" s="136" t="str">
        <f>ifna(VLookup(V825, Dex!F:K, 6, 0),"")</f>
        <v/>
      </c>
      <c r="U825" s="137">
        <f>ifna(VLookup(V825, Dex!F:L, 7, 0),"")</f>
        <v>158</v>
      </c>
      <c r="V825" s="131" t="str">
        <f t="shared" si="1"/>
        <v>furfrou-4</v>
      </c>
    </row>
    <row r="826" ht="31.5" customHeight="1">
      <c r="A826" s="85">
        <v>825.0</v>
      </c>
      <c r="B826" s="85">
        <v>1.0</v>
      </c>
      <c r="C826" s="85">
        <v>30.0</v>
      </c>
      <c r="D826" s="85">
        <v>4.0</v>
      </c>
      <c r="E826" s="85">
        <v>1.0</v>
      </c>
      <c r="F826" s="85">
        <v>4.0</v>
      </c>
      <c r="G826" s="53" t="str">
        <f>ifna(VLookup(V826,Shiny!B:C, 2, 0),"")</f>
        <v/>
      </c>
      <c r="H826" s="138" t="s">
        <v>840</v>
      </c>
      <c r="I826" s="139">
        <v>676.0</v>
      </c>
      <c r="J826" s="140">
        <f>IFNA(VLOOKUP(V826,'Imported Index'!C:D,2,0),1)</f>
        <v>1</v>
      </c>
      <c r="K826" s="83"/>
      <c r="L826" s="83" t="s">
        <v>845</v>
      </c>
      <c r="M826" s="59" t="str">
        <f>ifna(IMAGE("https://pokejungle.net/sprites/typeico/"&amp;lower(VLookup(V826,Type!C:E, 2, 0)&amp;".png")),"")</f>
        <v/>
      </c>
      <c r="N826" s="59" t="str">
        <f>ifna(IMAGE("https://pokejungle.net/sprites/typeico/"&amp;lower(VLookup(V826,Type!C:E, 3, 0)&amp;".png")),"")</f>
        <v/>
      </c>
      <c r="O826" s="85">
        <v>-5.0</v>
      </c>
      <c r="P826" s="53"/>
      <c r="Q826" s="59" t="str">
        <f>ifna(VLookup(V826, Dex!F:K, 3, 0),"")</f>
        <v/>
      </c>
      <c r="R826" s="59" t="str">
        <f>ifna(VLookup(V826, Dex!F:K, 4, 0),"")</f>
        <v/>
      </c>
      <c r="S826" s="59" t="str">
        <f>ifna(VLookup(V826, Dex!F:K, 5, 0),"")</f>
        <v/>
      </c>
      <c r="T826" s="59" t="str">
        <f>ifna(VLookup(V826, Dex!F:K, 6, 0),"")</f>
        <v/>
      </c>
      <c r="U826" s="63">
        <f>ifna(VLookup(V826, Dex!F:L, 7, 0),"")</f>
        <v>158</v>
      </c>
      <c r="V826" s="53" t="str">
        <f t="shared" si="1"/>
        <v>furfrou-5</v>
      </c>
    </row>
    <row r="827" ht="31.5" customHeight="1">
      <c r="A827" s="130">
        <v>826.0</v>
      </c>
      <c r="B827" s="130">
        <v>1.0</v>
      </c>
      <c r="C827" s="130">
        <v>30.0</v>
      </c>
      <c r="D827" s="130">
        <v>5.0</v>
      </c>
      <c r="E827" s="130">
        <v>1.0</v>
      </c>
      <c r="F827" s="130">
        <v>5.0</v>
      </c>
      <c r="G827" s="131" t="str">
        <f>ifna(VLookup(V827,Shiny!B:C, 2, 0),"")</f>
        <v/>
      </c>
      <c r="H827" s="141" t="s">
        <v>840</v>
      </c>
      <c r="I827" s="142">
        <v>676.0</v>
      </c>
      <c r="J827" s="135">
        <f>IFNA(VLOOKUP(V827,'Imported Index'!C:D,2,0),1)</f>
        <v>1</v>
      </c>
      <c r="K827" s="132"/>
      <c r="L827" s="132" t="s">
        <v>846</v>
      </c>
      <c r="M827" s="136" t="str">
        <f>ifna(IMAGE("https://pokejungle.net/sprites/typeico/"&amp;lower(VLookup(V827,Type!C:E, 2, 0)&amp;".png")),"")</f>
        <v/>
      </c>
      <c r="N827" s="136" t="str">
        <f>ifna(IMAGE("https://pokejungle.net/sprites/typeico/"&amp;lower(VLookup(V827,Type!C:E, 3, 0)&amp;".png")),"")</f>
        <v/>
      </c>
      <c r="O827" s="130">
        <v>-6.0</v>
      </c>
      <c r="P827" s="131"/>
      <c r="Q827" s="136" t="str">
        <f>ifna(VLookup(V827, Dex!F:K, 3, 0),"")</f>
        <v/>
      </c>
      <c r="R827" s="136" t="str">
        <f>ifna(VLookup(V827, Dex!F:K, 4, 0),"")</f>
        <v/>
      </c>
      <c r="S827" s="136" t="str">
        <f>ifna(VLookup(V827, Dex!F:K, 5, 0),"")</f>
        <v/>
      </c>
      <c r="T827" s="136" t="str">
        <f>ifna(VLookup(V827, Dex!F:K, 6, 0),"")</f>
        <v/>
      </c>
      <c r="U827" s="137">
        <f>ifna(VLookup(V827, Dex!F:L, 7, 0),"")</f>
        <v>158</v>
      </c>
      <c r="V827" s="131" t="str">
        <f t="shared" si="1"/>
        <v>furfrou-6</v>
      </c>
    </row>
    <row r="828" ht="31.5" customHeight="1">
      <c r="A828" s="85">
        <v>827.0</v>
      </c>
      <c r="B828" s="85">
        <v>1.0</v>
      </c>
      <c r="C828" s="85">
        <v>30.0</v>
      </c>
      <c r="D828" s="85">
        <v>6.0</v>
      </c>
      <c r="E828" s="85">
        <v>1.0</v>
      </c>
      <c r="F828" s="85">
        <v>6.0</v>
      </c>
      <c r="G828" s="53" t="str">
        <f>ifna(VLookup(V828,Shiny!B:C, 2, 0),"")</f>
        <v/>
      </c>
      <c r="H828" s="138" t="s">
        <v>840</v>
      </c>
      <c r="I828" s="139">
        <v>676.0</v>
      </c>
      <c r="J828" s="140">
        <f>IFNA(VLOOKUP(V828,'Imported Index'!C:D,2,0),1)</f>
        <v>1</v>
      </c>
      <c r="K828" s="83"/>
      <c r="L828" s="83" t="s">
        <v>847</v>
      </c>
      <c r="M828" s="59" t="str">
        <f>ifna(IMAGE("https://pokejungle.net/sprites/typeico/"&amp;lower(VLookup(V828,Type!C:E, 2, 0)&amp;".png")),"")</f>
        <v/>
      </c>
      <c r="N828" s="59" t="str">
        <f>ifna(IMAGE("https://pokejungle.net/sprites/typeico/"&amp;lower(VLookup(V828,Type!C:E, 3, 0)&amp;".png")),"")</f>
        <v/>
      </c>
      <c r="O828" s="85">
        <v>-7.0</v>
      </c>
      <c r="P828" s="53"/>
      <c r="Q828" s="59" t="str">
        <f>ifna(VLookup(V828, Dex!F:K, 3, 0),"")</f>
        <v/>
      </c>
      <c r="R828" s="59" t="str">
        <f>ifna(VLookup(V828, Dex!F:K, 4, 0),"")</f>
        <v/>
      </c>
      <c r="S828" s="59" t="str">
        <f>ifna(VLookup(V828, Dex!F:K, 5, 0),"")</f>
        <v/>
      </c>
      <c r="T828" s="59" t="str">
        <f>ifna(VLookup(V828, Dex!F:K, 6, 0),"")</f>
        <v/>
      </c>
      <c r="U828" s="63">
        <f>ifna(VLookup(V828, Dex!F:L, 7, 0),"")</f>
        <v>158</v>
      </c>
      <c r="V828" s="53" t="str">
        <f t="shared" si="1"/>
        <v>furfrou-7</v>
      </c>
    </row>
    <row r="829" ht="31.5" customHeight="1">
      <c r="A829" s="130">
        <v>828.0</v>
      </c>
      <c r="B829" s="130">
        <v>1.0</v>
      </c>
      <c r="C829" s="130">
        <v>30.0</v>
      </c>
      <c r="D829" s="130">
        <v>7.0</v>
      </c>
      <c r="E829" s="130">
        <v>2.0</v>
      </c>
      <c r="F829" s="130">
        <v>1.0</v>
      </c>
      <c r="G829" s="131" t="str">
        <f>ifna(VLookup(V829,Shiny!B:C, 2, 0),"")</f>
        <v/>
      </c>
      <c r="H829" s="141" t="s">
        <v>840</v>
      </c>
      <c r="I829" s="142">
        <v>676.0</v>
      </c>
      <c r="J829" s="135">
        <f>IFNA(VLOOKUP(V829,'Imported Index'!C:D,2,0),1)</f>
        <v>1</v>
      </c>
      <c r="K829" s="132"/>
      <c r="L829" s="132" t="s">
        <v>848</v>
      </c>
      <c r="M829" s="136" t="str">
        <f>ifna(IMAGE("https://pokejungle.net/sprites/typeico/"&amp;lower(VLookup(V829,Type!C:E, 2, 0)&amp;".png")),"")</f>
        <v/>
      </c>
      <c r="N829" s="136" t="str">
        <f>ifna(IMAGE("https://pokejungle.net/sprites/typeico/"&amp;lower(VLookup(V829,Type!C:E, 3, 0)&amp;".png")),"")</f>
        <v/>
      </c>
      <c r="O829" s="130">
        <v>-8.0</v>
      </c>
      <c r="P829" s="131"/>
      <c r="Q829" s="136" t="str">
        <f>ifna(VLookup(V829, Dex!F:K, 3, 0),"")</f>
        <v/>
      </c>
      <c r="R829" s="136" t="str">
        <f>ifna(VLookup(V829, Dex!F:K, 4, 0),"")</f>
        <v/>
      </c>
      <c r="S829" s="136" t="str">
        <f>ifna(VLookup(V829, Dex!F:K, 5, 0),"")</f>
        <v/>
      </c>
      <c r="T829" s="136" t="str">
        <f>ifna(VLookup(V829, Dex!F:K, 6, 0),"")</f>
        <v/>
      </c>
      <c r="U829" s="137">
        <f>ifna(VLookup(V829, Dex!F:L, 7, 0),"")</f>
        <v>158</v>
      </c>
      <c r="V829" s="131" t="str">
        <f t="shared" si="1"/>
        <v>furfrou-8</v>
      </c>
    </row>
    <row r="830" ht="31.5" customHeight="1">
      <c r="A830" s="85">
        <v>829.0</v>
      </c>
      <c r="B830" s="85">
        <v>1.0</v>
      </c>
      <c r="C830" s="85">
        <v>30.0</v>
      </c>
      <c r="D830" s="85">
        <v>8.0</v>
      </c>
      <c r="E830" s="85">
        <v>2.0</v>
      </c>
      <c r="F830" s="85">
        <v>2.0</v>
      </c>
      <c r="G830" s="53" t="str">
        <f>ifna(VLookup(V830,Shiny!B:C, 2, 0),"")</f>
        <v/>
      </c>
      <c r="H830" s="138" t="s">
        <v>840</v>
      </c>
      <c r="I830" s="139">
        <v>676.0</v>
      </c>
      <c r="J830" s="140">
        <f>IFNA(VLOOKUP(V830,'Imported Index'!C:D,2,0),1)</f>
        <v>1</v>
      </c>
      <c r="K830" s="83"/>
      <c r="L830" s="83" t="s">
        <v>849</v>
      </c>
      <c r="M830" s="59" t="str">
        <f>ifna(IMAGE("https://pokejungle.net/sprites/typeico/"&amp;lower(VLookup(V830,Type!C:E, 2, 0)&amp;".png")),"")</f>
        <v/>
      </c>
      <c r="N830" s="59" t="str">
        <f>ifna(IMAGE("https://pokejungle.net/sprites/typeico/"&amp;lower(VLookup(V830,Type!C:E, 3, 0)&amp;".png")),"")</f>
        <v/>
      </c>
      <c r="O830" s="85">
        <v>-9.0</v>
      </c>
      <c r="P830" s="53"/>
      <c r="Q830" s="59" t="str">
        <f>ifna(VLookup(V830, Dex!F:K, 3, 0),"")</f>
        <v/>
      </c>
      <c r="R830" s="59" t="str">
        <f>ifna(VLookup(V830, Dex!F:K, 4, 0),"")</f>
        <v/>
      </c>
      <c r="S830" s="59" t="str">
        <f>ifna(VLookup(V830, Dex!F:K, 5, 0),"")</f>
        <v/>
      </c>
      <c r="T830" s="59" t="str">
        <f>ifna(VLookup(V830, Dex!F:K, 6, 0),"")</f>
        <v/>
      </c>
      <c r="U830" s="63">
        <f>ifna(VLookup(V830, Dex!F:L, 7, 0),"")</f>
        <v>158</v>
      </c>
      <c r="V830" s="53" t="str">
        <f t="shared" si="1"/>
        <v>furfrou-9</v>
      </c>
    </row>
    <row r="831" ht="31.5" customHeight="1">
      <c r="A831" s="130">
        <v>830.0</v>
      </c>
      <c r="B831" s="130">
        <v>1.0</v>
      </c>
      <c r="C831" s="130">
        <v>30.0</v>
      </c>
      <c r="D831" s="130">
        <v>9.0</v>
      </c>
      <c r="E831" s="130">
        <v>2.0</v>
      </c>
      <c r="F831" s="130">
        <v>3.0</v>
      </c>
      <c r="G831" s="131" t="str">
        <f>ifna(VLookup(V831,Shiny!B:C, 2, 0),"")</f>
        <v/>
      </c>
      <c r="H831" s="141" t="s">
        <v>850</v>
      </c>
      <c r="I831" s="142">
        <v>677.0</v>
      </c>
      <c r="J831" s="135">
        <f>IFNA(VLOOKUP(V831,'Imported Index'!C:D,2,0),1)</f>
        <v>1</v>
      </c>
      <c r="K831" s="132"/>
      <c r="L831" s="132"/>
      <c r="M831" s="136" t="str">
        <f>ifna(IMAGE("https://pokejungle.net/sprites/typeico/"&amp;lower(VLookup(V831,Type!C:E, 2, 0)&amp;".png")),"")</f>
        <v/>
      </c>
      <c r="N831" s="136" t="str">
        <f>ifna(IMAGE("https://pokejungle.net/sprites/typeico/"&amp;lower(VLookup(V831,Type!C:E, 3, 0)&amp;".png")),"")</f>
        <v/>
      </c>
      <c r="O831" s="131"/>
      <c r="P831" s="131"/>
      <c r="Q831" s="136">
        <f>ifna(VLookup(V831, Dex!F:K, 3, 0),"")</f>
        <v>208</v>
      </c>
      <c r="R831" s="136" t="str">
        <f>ifna(VLookup(V831, Dex!F:K, 4, 0),"")</f>
        <v/>
      </c>
      <c r="S831" s="136" t="str">
        <f>ifna(VLookup(V831, Dex!F:K, 5, 0),"")</f>
        <v/>
      </c>
      <c r="T831" s="136" t="str">
        <f>ifna(VLookup(V831, Dex!F:K, 6, 0),"")</f>
        <v>B104</v>
      </c>
      <c r="U831" s="137">
        <f>ifna(VLookup(V831, Dex!F:L, 7, 0),"")</f>
        <v>43</v>
      </c>
      <c r="V831" s="131" t="str">
        <f t="shared" si="1"/>
        <v>espurr</v>
      </c>
    </row>
    <row r="832" ht="31.5" customHeight="1">
      <c r="A832" s="85">
        <v>831.0</v>
      </c>
      <c r="B832" s="85">
        <v>1.0</v>
      </c>
      <c r="C832" s="85">
        <v>30.0</v>
      </c>
      <c r="D832" s="85">
        <v>10.0</v>
      </c>
      <c r="E832" s="85">
        <v>2.0</v>
      </c>
      <c r="F832" s="85">
        <v>4.0</v>
      </c>
      <c r="G832" s="53" t="str">
        <f>ifna(VLookup(V832,Shiny!B:C, 2, 0),"")</f>
        <v/>
      </c>
      <c r="H832" s="138" t="s">
        <v>851</v>
      </c>
      <c r="I832" s="139">
        <v>678.0</v>
      </c>
      <c r="J832" s="140">
        <f>IFNA(VLOOKUP(V832,'Imported Index'!C:D,2,0),1)</f>
        <v>1</v>
      </c>
      <c r="K832" s="83"/>
      <c r="L832" s="83"/>
      <c r="M832" s="59" t="str">
        <f>ifna(IMAGE("https://pokejungle.net/sprites/typeico/"&amp;lower(VLookup(V832,Type!C:E, 2, 0)&amp;".png")),"")</f>
        <v/>
      </c>
      <c r="N832" s="59" t="str">
        <f>ifna(IMAGE("https://pokejungle.net/sprites/typeico/"&amp;lower(VLookup(V832,Type!C:E, 3, 0)&amp;".png")),"")</f>
        <v/>
      </c>
      <c r="O832" s="53"/>
      <c r="P832" s="53"/>
      <c r="Q832" s="59">
        <f>ifna(VLookup(V832, Dex!F:K, 3, 0),"")</f>
        <v>209</v>
      </c>
      <c r="R832" s="59" t="str">
        <f>ifna(VLookup(V832, Dex!F:K, 4, 0),"")</f>
        <v/>
      </c>
      <c r="S832" s="59" t="str">
        <f>ifna(VLookup(V832, Dex!F:K, 5, 0),"")</f>
        <v/>
      </c>
      <c r="T832" s="59" t="str">
        <f>ifna(VLookup(V832, Dex!F:K, 6, 0),"")</f>
        <v>B105</v>
      </c>
      <c r="U832" s="63">
        <f>ifna(VLookup(V832, Dex!F:L, 7, 0),"")</f>
        <v>44</v>
      </c>
      <c r="V832" s="53" t="str">
        <f t="shared" si="1"/>
        <v>meowstic</v>
      </c>
    </row>
    <row r="833" ht="31.5" customHeight="1">
      <c r="A833" s="130">
        <v>832.0</v>
      </c>
      <c r="B833" s="130">
        <v>1.0</v>
      </c>
      <c r="C833" s="130">
        <v>30.0</v>
      </c>
      <c r="D833" s="130">
        <v>11.0</v>
      </c>
      <c r="E833" s="130">
        <v>2.0</v>
      </c>
      <c r="F833" s="130">
        <v>5.0</v>
      </c>
      <c r="G833" s="131" t="str">
        <f>ifna(VLookup(V833,Shiny!B:C, 2, 0),"")</f>
        <v/>
      </c>
      <c r="H833" s="141" t="s">
        <v>852</v>
      </c>
      <c r="I833" s="142">
        <v>679.0</v>
      </c>
      <c r="J833" s="135">
        <f>IFNA(VLOOKUP(V833,'Imported Index'!C:D,2,0),1)</f>
        <v>1</v>
      </c>
      <c r="K833" s="132"/>
      <c r="L833" s="132"/>
      <c r="M833" s="136" t="str">
        <f>ifna(IMAGE("https://pokejungle.net/sprites/typeico/"&amp;lower(VLookup(V833,Type!C:E, 2, 0)&amp;".png")),"")</f>
        <v/>
      </c>
      <c r="N833" s="136" t="str">
        <f>ifna(IMAGE("https://pokejungle.net/sprites/typeico/"&amp;lower(VLookup(V833,Type!C:E, 3, 0)&amp;".png")),"")</f>
        <v/>
      </c>
      <c r="O833" s="131"/>
      <c r="P833" s="131"/>
      <c r="Q833" s="136">
        <f>ifna(VLookup(V833, Dex!F:K, 3, 0),"")</f>
        <v>330</v>
      </c>
      <c r="R833" s="136" t="str">
        <f>ifna(VLookup(V833, Dex!F:K, 4, 0),"")</f>
        <v/>
      </c>
      <c r="S833" s="136" t="str">
        <f>ifna(VLookup(V833, Dex!F:K, 5, 0),"")</f>
        <v/>
      </c>
      <c r="T833" s="136" t="str">
        <f>ifna(VLookup(V833, Dex!F:K, 6, 0),"")</f>
        <v/>
      </c>
      <c r="U833" s="137">
        <f>ifna(VLookup(V833, Dex!F:L, 7, 0),"")</f>
        <v>71</v>
      </c>
      <c r="V833" s="131" t="str">
        <f t="shared" si="1"/>
        <v>honedge</v>
      </c>
    </row>
    <row r="834" ht="31.5" customHeight="1">
      <c r="A834" s="85">
        <v>833.0</v>
      </c>
      <c r="B834" s="85">
        <v>1.0</v>
      </c>
      <c r="C834" s="85">
        <v>30.0</v>
      </c>
      <c r="D834" s="85">
        <v>12.0</v>
      </c>
      <c r="E834" s="85">
        <v>2.0</v>
      </c>
      <c r="F834" s="85">
        <v>6.0</v>
      </c>
      <c r="G834" s="53" t="str">
        <f>ifna(VLookup(V834,Shiny!B:C, 2, 0),"")</f>
        <v/>
      </c>
      <c r="H834" s="138" t="s">
        <v>853</v>
      </c>
      <c r="I834" s="139">
        <v>680.0</v>
      </c>
      <c r="J834" s="140">
        <f>IFNA(VLOOKUP(V834,'Imported Index'!C:D,2,0),1)</f>
        <v>1</v>
      </c>
      <c r="K834" s="83"/>
      <c r="L834" s="83"/>
      <c r="M834" s="59" t="str">
        <f>ifna(IMAGE("https://pokejungle.net/sprites/typeico/"&amp;lower(VLookup(V834,Type!C:E, 2, 0)&amp;".png")),"")</f>
        <v/>
      </c>
      <c r="N834" s="59" t="str">
        <f>ifna(IMAGE("https://pokejungle.net/sprites/typeico/"&amp;lower(VLookup(V834,Type!C:E, 3, 0)&amp;".png")),"")</f>
        <v/>
      </c>
      <c r="O834" s="53"/>
      <c r="P834" s="53"/>
      <c r="Q834" s="59">
        <f>ifna(VLookup(V834, Dex!F:K, 3, 0),"")</f>
        <v>331</v>
      </c>
      <c r="R834" s="59" t="str">
        <f>ifna(VLookup(V834, Dex!F:K, 4, 0),"")</f>
        <v/>
      </c>
      <c r="S834" s="59" t="str">
        <f>ifna(VLookup(V834, Dex!F:K, 5, 0),"")</f>
        <v/>
      </c>
      <c r="T834" s="59" t="str">
        <f>ifna(VLookup(V834, Dex!F:K, 6, 0),"")</f>
        <v/>
      </c>
      <c r="U834" s="63">
        <f>ifna(VLookup(V834, Dex!F:L, 7, 0),"")</f>
        <v>72</v>
      </c>
      <c r="V834" s="53" t="str">
        <f t="shared" si="1"/>
        <v>doublade</v>
      </c>
    </row>
    <row r="835" ht="31.5" customHeight="1">
      <c r="A835" s="130">
        <v>834.0</v>
      </c>
      <c r="B835" s="130">
        <v>1.0</v>
      </c>
      <c r="C835" s="130">
        <v>30.0</v>
      </c>
      <c r="D835" s="130">
        <v>13.0</v>
      </c>
      <c r="E835" s="130">
        <v>3.0</v>
      </c>
      <c r="F835" s="130">
        <v>1.0</v>
      </c>
      <c r="G835" s="131" t="str">
        <f>ifna(VLookup(V835,Shiny!B:C, 2, 0),"")</f>
        <v/>
      </c>
      <c r="H835" s="141" t="s">
        <v>854</v>
      </c>
      <c r="I835" s="142">
        <v>681.0</v>
      </c>
      <c r="J835" s="135">
        <f>IFNA(VLOOKUP(V835,'Imported Index'!C:D,2,0),1)</f>
        <v>1</v>
      </c>
      <c r="K835" s="132"/>
      <c r="L835" s="132"/>
      <c r="M835" s="136" t="str">
        <f>ifna(IMAGE("https://pokejungle.net/sprites/typeico/"&amp;lower(VLookup(V835,Type!C:E, 2, 0)&amp;".png")),"")</f>
        <v/>
      </c>
      <c r="N835" s="136" t="str">
        <f>ifna(IMAGE("https://pokejungle.net/sprites/typeico/"&amp;lower(VLookup(V835,Type!C:E, 3, 0)&amp;".png")),"")</f>
        <v/>
      </c>
      <c r="O835" s="131"/>
      <c r="P835" s="131"/>
      <c r="Q835" s="136">
        <f>ifna(VLookup(V835, Dex!F:K, 3, 0),"")</f>
        <v>332</v>
      </c>
      <c r="R835" s="136" t="str">
        <f>ifna(VLookup(V835, Dex!F:K, 4, 0),"")</f>
        <v/>
      </c>
      <c r="S835" s="136" t="str">
        <f>ifna(VLookup(V835, Dex!F:K, 5, 0),"")</f>
        <v/>
      </c>
      <c r="T835" s="136" t="str">
        <f>ifna(VLookup(V835, Dex!F:K, 6, 0),"")</f>
        <v/>
      </c>
      <c r="U835" s="137">
        <f>ifna(VLookup(V835, Dex!F:L, 7, 0),"")</f>
        <v>73</v>
      </c>
      <c r="V835" s="131" t="str">
        <f t="shared" si="1"/>
        <v>aegislash</v>
      </c>
    </row>
    <row r="836" ht="31.5" customHeight="1">
      <c r="A836" s="85">
        <v>835.0</v>
      </c>
      <c r="B836" s="85">
        <v>1.0</v>
      </c>
      <c r="C836" s="85">
        <v>30.0</v>
      </c>
      <c r="D836" s="85">
        <v>14.0</v>
      </c>
      <c r="E836" s="85">
        <v>3.0</v>
      </c>
      <c r="F836" s="85">
        <v>2.0</v>
      </c>
      <c r="G836" s="53" t="str">
        <f>ifna(VLookup(V836,Shiny!B:C, 2, 0),"")</f>
        <v/>
      </c>
      <c r="H836" s="138" t="s">
        <v>855</v>
      </c>
      <c r="I836" s="139">
        <v>682.0</v>
      </c>
      <c r="J836" s="140">
        <f>IFNA(VLOOKUP(V836,'Imported Index'!C:D,2,0),1)</f>
        <v>1</v>
      </c>
      <c r="K836" s="83"/>
      <c r="L836" s="83"/>
      <c r="M836" s="59" t="str">
        <f>ifna(IMAGE("https://pokejungle.net/sprites/typeico/"&amp;lower(VLookup(V836,Type!C:E, 2, 0)&amp;".png")),"")</f>
        <v/>
      </c>
      <c r="N836" s="59" t="str">
        <f>ifna(IMAGE("https://pokejungle.net/sprites/typeico/"&amp;lower(VLookup(V836,Type!C:E, 3, 0)&amp;".png")),"")</f>
        <v/>
      </c>
      <c r="O836" s="53"/>
      <c r="P836" s="53"/>
      <c r="Q836" s="59">
        <f>ifna(VLookup(V836, Dex!F:K, 3, 0),"")</f>
        <v>212</v>
      </c>
      <c r="R836" s="59" t="str">
        <f>ifna(VLookup(V836, Dex!F:K, 4, 0),"")</f>
        <v/>
      </c>
      <c r="S836" s="59" t="str">
        <f>ifna(VLookup(V836, Dex!F:K, 5, 0),"")</f>
        <v/>
      </c>
      <c r="T836" s="59" t="str">
        <f>ifna(VLookup(V836, Dex!F:K, 6, 0),"")</f>
        <v/>
      </c>
      <c r="U836" s="63">
        <f>ifna(VLookup(V836, Dex!F:L, 7, 0),"")</f>
        <v>96</v>
      </c>
      <c r="V836" s="53" t="str">
        <f t="shared" si="1"/>
        <v>spritzee</v>
      </c>
    </row>
    <row r="837" ht="31.5" customHeight="1">
      <c r="A837" s="130">
        <v>836.0</v>
      </c>
      <c r="B837" s="130">
        <v>1.0</v>
      </c>
      <c r="C837" s="130">
        <v>30.0</v>
      </c>
      <c r="D837" s="130">
        <v>15.0</v>
      </c>
      <c r="E837" s="130">
        <v>3.0</v>
      </c>
      <c r="F837" s="130">
        <v>3.0</v>
      </c>
      <c r="G837" s="131" t="str">
        <f>ifna(VLookup(V837,Shiny!B:C, 2, 0),"")</f>
        <v/>
      </c>
      <c r="H837" s="141" t="s">
        <v>856</v>
      </c>
      <c r="I837" s="142">
        <v>683.0</v>
      </c>
      <c r="J837" s="135">
        <f>IFNA(VLOOKUP(V837,'Imported Index'!C:D,2,0),1)</f>
        <v>1</v>
      </c>
      <c r="K837" s="132"/>
      <c r="L837" s="132"/>
      <c r="M837" s="136" t="str">
        <f>ifna(IMAGE("https://pokejungle.net/sprites/typeico/"&amp;lower(VLookup(V837,Type!C:E, 2, 0)&amp;".png")),"")</f>
        <v/>
      </c>
      <c r="N837" s="136" t="str">
        <f>ifna(IMAGE("https://pokejungle.net/sprites/typeico/"&amp;lower(VLookup(V837,Type!C:E, 3, 0)&amp;".png")),"")</f>
        <v/>
      </c>
      <c r="O837" s="131"/>
      <c r="P837" s="131"/>
      <c r="Q837" s="136">
        <f>ifna(VLookup(V837, Dex!F:K, 3, 0),"")</f>
        <v>213</v>
      </c>
      <c r="R837" s="136" t="str">
        <f>ifna(VLookup(V837, Dex!F:K, 4, 0),"")</f>
        <v/>
      </c>
      <c r="S837" s="136" t="str">
        <f>ifna(VLookup(V837, Dex!F:K, 5, 0),"")</f>
        <v/>
      </c>
      <c r="T837" s="136" t="str">
        <f>ifna(VLookup(V837, Dex!F:K, 6, 0),"")</f>
        <v/>
      </c>
      <c r="U837" s="137">
        <f>ifna(VLookup(V837, Dex!F:L, 7, 0),"")</f>
        <v>97</v>
      </c>
      <c r="V837" s="131" t="str">
        <f t="shared" si="1"/>
        <v>aromatisse</v>
      </c>
    </row>
    <row r="838" ht="31.5" customHeight="1">
      <c r="A838" s="85">
        <v>837.0</v>
      </c>
      <c r="B838" s="85">
        <v>1.0</v>
      </c>
      <c r="C838" s="85">
        <v>30.0</v>
      </c>
      <c r="D838" s="85">
        <v>16.0</v>
      </c>
      <c r="E838" s="85">
        <v>3.0</v>
      </c>
      <c r="F838" s="85">
        <v>4.0</v>
      </c>
      <c r="G838" s="53" t="str">
        <f>ifna(VLookup(V838,Shiny!B:C, 2, 0),"")</f>
        <v/>
      </c>
      <c r="H838" s="138" t="s">
        <v>857</v>
      </c>
      <c r="I838" s="139">
        <v>684.0</v>
      </c>
      <c r="J838" s="140">
        <f>IFNA(VLOOKUP(V838,'Imported Index'!C:D,2,0),1)</f>
        <v>1</v>
      </c>
      <c r="K838" s="83"/>
      <c r="L838" s="83"/>
      <c r="M838" s="59" t="str">
        <f>ifna(IMAGE("https://pokejungle.net/sprites/typeico/"&amp;lower(VLookup(V838,Type!C:E, 2, 0)&amp;".png")),"")</f>
        <v/>
      </c>
      <c r="N838" s="59" t="str">
        <f>ifna(IMAGE("https://pokejungle.net/sprites/typeico/"&amp;lower(VLookup(V838,Type!C:E, 3, 0)&amp;".png")),"")</f>
        <v/>
      </c>
      <c r="O838" s="53"/>
      <c r="P838" s="53"/>
      <c r="Q838" s="59">
        <f>ifna(VLookup(V838, Dex!F:K, 3, 0),"")</f>
        <v>210</v>
      </c>
      <c r="R838" s="59" t="str">
        <f>ifna(VLookup(V838, Dex!F:K, 4, 0),"")</f>
        <v/>
      </c>
      <c r="S838" s="59" t="str">
        <f>ifna(VLookup(V838, Dex!F:K, 5, 0),"")</f>
        <v/>
      </c>
      <c r="T838" s="59" t="str">
        <f>ifna(VLookup(V838, Dex!F:K, 6, 0),"")</f>
        <v/>
      </c>
      <c r="U838" s="63">
        <f>ifna(VLookup(V838, Dex!F:L, 7, 0),"")</f>
        <v>98</v>
      </c>
      <c r="V838" s="53" t="str">
        <f t="shared" si="1"/>
        <v>swirlix</v>
      </c>
    </row>
    <row r="839" ht="31.5" customHeight="1">
      <c r="A839" s="130">
        <v>838.0</v>
      </c>
      <c r="B839" s="130">
        <v>1.0</v>
      </c>
      <c r="C839" s="130">
        <v>30.0</v>
      </c>
      <c r="D839" s="130">
        <v>17.0</v>
      </c>
      <c r="E839" s="130">
        <v>3.0</v>
      </c>
      <c r="F839" s="130">
        <v>5.0</v>
      </c>
      <c r="G839" s="131" t="str">
        <f>ifna(VLookup(V839,Shiny!B:C, 2, 0),"")</f>
        <v/>
      </c>
      <c r="H839" s="141" t="s">
        <v>858</v>
      </c>
      <c r="I839" s="142">
        <v>685.0</v>
      </c>
      <c r="J839" s="135">
        <f>IFNA(VLOOKUP(V839,'Imported Index'!C:D,2,0),1)</f>
        <v>1</v>
      </c>
      <c r="K839" s="132"/>
      <c r="L839" s="132"/>
      <c r="M839" s="136" t="str">
        <f>ifna(IMAGE("https://pokejungle.net/sprites/typeico/"&amp;lower(VLookup(V839,Type!C:E, 2, 0)&amp;".png")),"")</f>
        <v/>
      </c>
      <c r="N839" s="136" t="str">
        <f>ifna(IMAGE("https://pokejungle.net/sprites/typeico/"&amp;lower(VLookup(V839,Type!C:E, 3, 0)&amp;".png")),"")</f>
        <v/>
      </c>
      <c r="O839" s="131"/>
      <c r="P839" s="131"/>
      <c r="Q839" s="136">
        <f>ifna(VLookup(V839, Dex!F:K, 3, 0),"")</f>
        <v>211</v>
      </c>
      <c r="R839" s="136" t="str">
        <f>ifna(VLookup(V839, Dex!F:K, 4, 0),"")</f>
        <v/>
      </c>
      <c r="S839" s="136" t="str">
        <f>ifna(VLookup(V839, Dex!F:K, 5, 0),"")</f>
        <v/>
      </c>
      <c r="T839" s="136" t="str">
        <f>ifna(VLookup(V839, Dex!F:K, 6, 0),"")</f>
        <v/>
      </c>
      <c r="U839" s="137">
        <f>ifna(VLookup(V839, Dex!F:L, 7, 0),"")</f>
        <v>99</v>
      </c>
      <c r="V839" s="131" t="str">
        <f t="shared" si="1"/>
        <v>slurpuff</v>
      </c>
    </row>
    <row r="840" ht="31.5" customHeight="1">
      <c r="A840" s="85">
        <v>839.0</v>
      </c>
      <c r="B840" s="85">
        <v>1.0</v>
      </c>
      <c r="C840" s="85">
        <v>30.0</v>
      </c>
      <c r="D840" s="85">
        <v>18.0</v>
      </c>
      <c r="E840" s="85">
        <v>3.0</v>
      </c>
      <c r="F840" s="85">
        <v>6.0</v>
      </c>
      <c r="G840" s="53" t="str">
        <f>ifna(VLookup(V840,Shiny!B:C, 2, 0),"")</f>
        <v/>
      </c>
      <c r="H840" s="138" t="s">
        <v>859</v>
      </c>
      <c r="I840" s="139">
        <v>686.0</v>
      </c>
      <c r="J840" s="140">
        <f>IFNA(VLOOKUP(V840,'Imported Index'!C:D,2,0),1)</f>
        <v>1</v>
      </c>
      <c r="K840" s="83"/>
      <c r="L840" s="83"/>
      <c r="M840" s="59" t="str">
        <f>ifna(IMAGE("https://pokejungle.net/sprites/typeico/"&amp;lower(VLookup(V840,Type!C:E, 2, 0)&amp;".png")),"")</f>
        <v/>
      </c>
      <c r="N840" s="59" t="str">
        <f>ifna(IMAGE("https://pokejungle.net/sprites/typeico/"&amp;lower(VLookup(V840,Type!C:E, 3, 0)&amp;".png")),"")</f>
        <v/>
      </c>
      <c r="O840" s="53"/>
      <c r="P840" s="53"/>
      <c r="Q840" s="59">
        <f>ifna(VLookup(V840, Dex!F:K, 3, 0),"")</f>
        <v>290</v>
      </c>
      <c r="R840" s="59" t="str">
        <f>ifna(VLookup(V840, Dex!F:K, 4, 0),"")</f>
        <v/>
      </c>
      <c r="S840" s="59" t="str">
        <f>ifna(VLookup(V840, Dex!F:K, 5, 0),"")</f>
        <v/>
      </c>
      <c r="T840" s="59" t="str">
        <f>ifna(VLookup(V840, Dex!F:K, 6, 0),"")</f>
        <v>B080</v>
      </c>
      <c r="U840" s="63">
        <f>ifna(VLookup(V840, Dex!F:L, 7, 0),"")</f>
        <v>159</v>
      </c>
      <c r="V840" s="53" t="str">
        <f t="shared" si="1"/>
        <v>inkay</v>
      </c>
    </row>
    <row r="841" ht="31.5" customHeight="1">
      <c r="A841" s="130">
        <v>840.0</v>
      </c>
      <c r="B841" s="130">
        <v>1.0</v>
      </c>
      <c r="C841" s="130">
        <v>30.0</v>
      </c>
      <c r="D841" s="130">
        <v>19.0</v>
      </c>
      <c r="E841" s="130">
        <v>4.0</v>
      </c>
      <c r="F841" s="130">
        <v>1.0</v>
      </c>
      <c r="G841" s="131" t="str">
        <f>ifna(VLookup(V841,Shiny!B:C, 2, 0),"")</f>
        <v/>
      </c>
      <c r="H841" s="141" t="s">
        <v>860</v>
      </c>
      <c r="I841" s="142">
        <v>687.0</v>
      </c>
      <c r="J841" s="135">
        <f>IFNA(VLOOKUP(V841,'Imported Index'!C:D,2,0),1)</f>
        <v>1</v>
      </c>
      <c r="K841" s="132"/>
      <c r="L841" s="132"/>
      <c r="M841" s="136" t="str">
        <f>ifna(IMAGE("https://pokejungle.net/sprites/typeico/"&amp;lower(VLookup(V841,Type!C:E, 2, 0)&amp;".png")),"")</f>
        <v/>
      </c>
      <c r="N841" s="136" t="str">
        <f>ifna(IMAGE("https://pokejungle.net/sprites/typeico/"&amp;lower(VLookup(V841,Type!C:E, 3, 0)&amp;".png")),"")</f>
        <v/>
      </c>
      <c r="O841" s="131"/>
      <c r="P841" s="131"/>
      <c r="Q841" s="136">
        <f>ifna(VLookup(V841, Dex!F:K, 3, 0),"")</f>
        <v>291</v>
      </c>
      <c r="R841" s="136" t="str">
        <f>ifna(VLookup(V841, Dex!F:K, 4, 0),"")</f>
        <v/>
      </c>
      <c r="S841" s="136" t="str">
        <f>ifna(VLookup(V841, Dex!F:K, 5, 0),"")</f>
        <v/>
      </c>
      <c r="T841" s="136" t="str">
        <f>ifna(VLookup(V841, Dex!F:K, 6, 0),"")</f>
        <v>B081</v>
      </c>
      <c r="U841" s="137">
        <f>ifna(VLookup(V841, Dex!F:L, 7, 0),"")</f>
        <v>160</v>
      </c>
      <c r="V841" s="131" t="str">
        <f t="shared" si="1"/>
        <v>malamar</v>
      </c>
    </row>
    <row r="842" ht="31.5" customHeight="1">
      <c r="A842" s="85">
        <v>841.0</v>
      </c>
      <c r="B842" s="85">
        <v>1.0</v>
      </c>
      <c r="C842" s="85">
        <v>30.0</v>
      </c>
      <c r="D842" s="85">
        <v>20.0</v>
      </c>
      <c r="E842" s="85">
        <v>4.0</v>
      </c>
      <c r="F842" s="85">
        <v>2.0</v>
      </c>
      <c r="G842" s="53" t="str">
        <f>ifna(VLookup(V842,Shiny!B:C, 2, 0),"")</f>
        <v/>
      </c>
      <c r="H842" s="138" t="s">
        <v>861</v>
      </c>
      <c r="I842" s="139">
        <v>688.0</v>
      </c>
      <c r="J842" s="140">
        <f>IFNA(VLOOKUP(V842,'Imported Index'!C:D,2,0),1)</f>
        <v>1</v>
      </c>
      <c r="K842" s="83"/>
      <c r="L842" s="83"/>
      <c r="M842" s="59" t="str">
        <f>ifna(IMAGE("https://pokejungle.net/sprites/typeico/"&amp;lower(VLookup(V842,Type!C:E, 2, 0)&amp;".png")),"")</f>
        <v/>
      </c>
      <c r="N842" s="59" t="str">
        <f>ifna(IMAGE("https://pokejungle.net/sprites/typeico/"&amp;lower(VLookup(V842,Type!C:E, 3, 0)&amp;".png")),"")</f>
        <v/>
      </c>
      <c r="O842" s="53"/>
      <c r="P842" s="53"/>
      <c r="Q842" s="59">
        <f>ifna(VLookup(V842, Dex!F:K, 3, 0),"")</f>
        <v>234</v>
      </c>
      <c r="R842" s="59" t="str">
        <f>ifna(VLookup(V842, Dex!F:K, 4, 0),"")</f>
        <v/>
      </c>
      <c r="S842" s="59" t="str">
        <f>ifna(VLookup(V842, Dex!F:K, 5, 0),"")</f>
        <v/>
      </c>
      <c r="T842" s="59" t="str">
        <f>ifna(VLookup(V842, Dex!F:K, 6, 0),"")</f>
        <v/>
      </c>
      <c r="U842" s="63">
        <f>ifna(VLookup(V842, Dex!F:L, 7, 0),"")</f>
        <v>34</v>
      </c>
      <c r="V842" s="53" t="str">
        <f t="shared" si="1"/>
        <v>binacle</v>
      </c>
    </row>
    <row r="843" ht="31.5" customHeight="1">
      <c r="A843" s="130">
        <v>842.0</v>
      </c>
      <c r="B843" s="130">
        <v>1.0</v>
      </c>
      <c r="C843" s="130">
        <v>30.0</v>
      </c>
      <c r="D843" s="130">
        <v>21.0</v>
      </c>
      <c r="E843" s="130">
        <v>4.0</v>
      </c>
      <c r="F843" s="130">
        <v>3.0</v>
      </c>
      <c r="G843" s="131" t="str">
        <f>ifna(VLookup(V843,Shiny!B:C, 2, 0),"")</f>
        <v/>
      </c>
      <c r="H843" s="141" t="s">
        <v>862</v>
      </c>
      <c r="I843" s="142">
        <v>689.0</v>
      </c>
      <c r="J843" s="135">
        <f>IFNA(VLOOKUP(V843,'Imported Index'!C:D,2,0),1)</f>
        <v>1</v>
      </c>
      <c r="K843" s="132"/>
      <c r="L843" s="132"/>
      <c r="M843" s="136" t="str">
        <f>ifna(IMAGE("https://pokejungle.net/sprites/typeico/"&amp;lower(VLookup(V843,Type!C:E, 2, 0)&amp;".png")),"")</f>
        <v/>
      </c>
      <c r="N843" s="136" t="str">
        <f>ifna(IMAGE("https://pokejungle.net/sprites/typeico/"&amp;lower(VLookup(V843,Type!C:E, 3, 0)&amp;".png")),"")</f>
        <v/>
      </c>
      <c r="O843" s="131"/>
      <c r="P843" s="131"/>
      <c r="Q843" s="136">
        <f>ifna(VLookup(V843, Dex!F:K, 3, 0),"")</f>
        <v>235</v>
      </c>
      <c r="R843" s="136" t="str">
        <f>ifna(VLookup(V843, Dex!F:K, 4, 0),"")</f>
        <v/>
      </c>
      <c r="S843" s="136" t="str">
        <f>ifna(VLookup(V843, Dex!F:K, 5, 0),"")</f>
        <v/>
      </c>
      <c r="T843" s="136" t="str">
        <f>ifna(VLookup(V843, Dex!F:K, 6, 0),"")</f>
        <v/>
      </c>
      <c r="U843" s="137">
        <f>ifna(VLookup(V843, Dex!F:L, 7, 0),"")</f>
        <v>35</v>
      </c>
      <c r="V843" s="131" t="str">
        <f t="shared" si="1"/>
        <v>barbaracle</v>
      </c>
    </row>
    <row r="844" ht="31.5" customHeight="1">
      <c r="A844" s="85">
        <v>843.0</v>
      </c>
      <c r="B844" s="85">
        <v>1.0</v>
      </c>
      <c r="C844" s="85">
        <v>30.0</v>
      </c>
      <c r="D844" s="85">
        <v>22.0</v>
      </c>
      <c r="E844" s="85">
        <v>4.0</v>
      </c>
      <c r="F844" s="85">
        <v>4.0</v>
      </c>
      <c r="G844" s="53" t="str">
        <f>ifna(VLookup(V844,Shiny!B:C, 2, 0),"")</f>
        <v/>
      </c>
      <c r="H844" s="138" t="s">
        <v>863</v>
      </c>
      <c r="I844" s="139">
        <v>690.0</v>
      </c>
      <c r="J844" s="140">
        <f>IFNA(VLOOKUP(V844,'Imported Index'!C:D,2,0),1)</f>
        <v>1</v>
      </c>
      <c r="K844" s="140"/>
      <c r="L844" s="83"/>
      <c r="M844" s="59" t="str">
        <f>ifna(IMAGE("https://pokejungle.net/sprites/typeico/"&amp;lower(VLookup(V844,Type!C:E, 2, 0)&amp;".png")),"")</f>
        <v/>
      </c>
      <c r="N844" s="59" t="str">
        <f>ifna(IMAGE("https://pokejungle.net/sprites/typeico/"&amp;lower(VLookup(V844,Type!C:E, 3, 0)&amp;".png")),"")</f>
        <v/>
      </c>
      <c r="O844" s="53"/>
      <c r="P844" s="53"/>
      <c r="Q844" s="59" t="str">
        <f>ifna(VLookup(V844, Dex!F:K, 3, 0),"")</f>
        <v>A194</v>
      </c>
      <c r="R844" s="59" t="str">
        <f>ifna(VLookup(V844, Dex!F:K, 4, 0),"")</f>
        <v/>
      </c>
      <c r="S844" s="59" t="str">
        <f>ifna(VLookup(V844, Dex!F:K, 5, 0),"")</f>
        <v/>
      </c>
      <c r="T844" s="59" t="str">
        <f>ifna(VLookup(V844, Dex!F:K, 6, 0),"")</f>
        <v>P337</v>
      </c>
      <c r="U844" s="63">
        <f>ifna(VLookup(V844, Dex!F:L, 7, 0),"")</f>
        <v>161</v>
      </c>
      <c r="V844" s="53" t="str">
        <f t="shared" si="1"/>
        <v>skrelp</v>
      </c>
    </row>
    <row r="845" ht="31.5" customHeight="1">
      <c r="A845" s="130">
        <v>844.0</v>
      </c>
      <c r="B845" s="130">
        <v>1.0</v>
      </c>
      <c r="C845" s="130">
        <v>30.0</v>
      </c>
      <c r="D845" s="130">
        <v>23.0</v>
      </c>
      <c r="E845" s="130">
        <v>4.0</v>
      </c>
      <c r="F845" s="130">
        <v>5.0</v>
      </c>
      <c r="G845" s="131" t="str">
        <f>ifna(VLookup(V845,Shiny!B:C, 2, 0),"")</f>
        <v/>
      </c>
      <c r="H845" s="141" t="s">
        <v>864</v>
      </c>
      <c r="I845" s="142">
        <v>691.0</v>
      </c>
      <c r="J845" s="135">
        <f>IFNA(VLOOKUP(V845,'Imported Index'!C:D,2,0),1)</f>
        <v>1</v>
      </c>
      <c r="K845" s="135"/>
      <c r="L845" s="132"/>
      <c r="M845" s="136" t="str">
        <f>ifna(IMAGE("https://pokejungle.net/sprites/typeico/"&amp;lower(VLookup(V845,Type!C:E, 2, 0)&amp;".png")),"")</f>
        <v/>
      </c>
      <c r="N845" s="136" t="str">
        <f>ifna(IMAGE("https://pokejungle.net/sprites/typeico/"&amp;lower(VLookup(V845,Type!C:E, 3, 0)&amp;".png")),"")</f>
        <v/>
      </c>
      <c r="O845" s="131"/>
      <c r="P845" s="131"/>
      <c r="Q845" s="136" t="str">
        <f>ifna(VLookup(V845, Dex!F:K, 3, 0),"")</f>
        <v>A195</v>
      </c>
      <c r="R845" s="136" t="str">
        <f>ifna(VLookup(V845, Dex!F:K, 4, 0),"")</f>
        <v/>
      </c>
      <c r="S845" s="136" t="str">
        <f>ifna(VLookup(V845, Dex!F:K, 5, 0),"")</f>
        <v/>
      </c>
      <c r="T845" s="136" t="str">
        <f>ifna(VLookup(V845, Dex!F:K, 6, 0),"")</f>
        <v>P338</v>
      </c>
      <c r="U845" s="137">
        <f>ifna(VLookup(V845, Dex!F:L, 7, 0),"")</f>
        <v>162</v>
      </c>
      <c r="V845" s="131" t="str">
        <f t="shared" si="1"/>
        <v>dragalge</v>
      </c>
    </row>
    <row r="846" ht="31.5" customHeight="1">
      <c r="A846" s="85">
        <v>845.0</v>
      </c>
      <c r="B846" s="85">
        <v>1.0</v>
      </c>
      <c r="C846" s="85">
        <v>30.0</v>
      </c>
      <c r="D846" s="85">
        <v>24.0</v>
      </c>
      <c r="E846" s="85">
        <v>4.0</v>
      </c>
      <c r="F846" s="85">
        <v>6.0</v>
      </c>
      <c r="G846" s="53" t="str">
        <f>ifna(VLookup(V846,Shiny!B:C, 2, 0),"")</f>
        <v/>
      </c>
      <c r="H846" s="138" t="s">
        <v>865</v>
      </c>
      <c r="I846" s="139">
        <v>692.0</v>
      </c>
      <c r="J846" s="140">
        <f>IFNA(VLOOKUP(V846,'Imported Index'!C:D,2,0),1)</f>
        <v>1</v>
      </c>
      <c r="K846" s="140"/>
      <c r="L846" s="83"/>
      <c r="M846" s="59" t="str">
        <f>ifna(IMAGE("https://pokejungle.net/sprites/typeico/"&amp;lower(VLookup(V846,Type!C:E, 2, 0)&amp;".png")),"")</f>
        <v/>
      </c>
      <c r="N846" s="59" t="str">
        <f>ifna(IMAGE("https://pokejungle.net/sprites/typeico/"&amp;lower(VLookup(V846,Type!C:E, 3, 0)&amp;".png")),"")</f>
        <v/>
      </c>
      <c r="O846" s="53"/>
      <c r="P846" s="53"/>
      <c r="Q846" s="59" t="str">
        <f>ifna(VLookup(V846, Dex!F:K, 3, 0),"")</f>
        <v>A196</v>
      </c>
      <c r="R846" s="59" t="str">
        <f>ifna(VLookup(V846, Dex!F:K, 4, 0),"")</f>
        <v/>
      </c>
      <c r="S846" s="59" t="str">
        <f>ifna(VLookup(V846, Dex!F:K, 5, 0),"")</f>
        <v/>
      </c>
      <c r="T846" s="59" t="str">
        <f>ifna(VLookup(V846, Dex!F:K, 6, 0),"")</f>
        <v>P339</v>
      </c>
      <c r="U846" s="63">
        <f>ifna(VLookup(V846, Dex!F:L, 7, 0),"")</f>
        <v>163</v>
      </c>
      <c r="V846" s="53" t="str">
        <f t="shared" si="1"/>
        <v>clauncher</v>
      </c>
    </row>
    <row r="847" ht="31.5" customHeight="1">
      <c r="A847" s="130">
        <v>846.0</v>
      </c>
      <c r="B847" s="130">
        <v>1.0</v>
      </c>
      <c r="C847" s="130">
        <v>30.0</v>
      </c>
      <c r="D847" s="130">
        <v>25.0</v>
      </c>
      <c r="E847" s="130">
        <v>5.0</v>
      </c>
      <c r="F847" s="130">
        <v>1.0</v>
      </c>
      <c r="G847" s="131" t="str">
        <f>ifna(VLookup(V847,Shiny!B:C, 2, 0),"")</f>
        <v/>
      </c>
      <c r="H847" s="141" t="s">
        <v>866</v>
      </c>
      <c r="I847" s="142">
        <v>693.0</v>
      </c>
      <c r="J847" s="135">
        <f>IFNA(VLOOKUP(V847,'Imported Index'!C:D,2,0),1)</f>
        <v>1</v>
      </c>
      <c r="K847" s="135"/>
      <c r="L847" s="132"/>
      <c r="M847" s="136" t="str">
        <f>ifna(IMAGE("https://pokejungle.net/sprites/typeico/"&amp;lower(VLookup(V847,Type!C:E, 2, 0)&amp;".png")),"")</f>
        <v/>
      </c>
      <c r="N847" s="136" t="str">
        <f>ifna(IMAGE("https://pokejungle.net/sprites/typeico/"&amp;lower(VLookup(V847,Type!C:E, 3, 0)&amp;".png")),"")</f>
        <v/>
      </c>
      <c r="O847" s="131"/>
      <c r="P847" s="131"/>
      <c r="Q847" s="136" t="str">
        <f>ifna(VLookup(V847, Dex!F:K, 3, 0),"")</f>
        <v>A197</v>
      </c>
      <c r="R847" s="136" t="str">
        <f>ifna(VLookup(V847, Dex!F:K, 4, 0),"")</f>
        <v/>
      </c>
      <c r="S847" s="136" t="str">
        <f>ifna(VLookup(V847, Dex!F:K, 5, 0),"")</f>
        <v/>
      </c>
      <c r="T847" s="136" t="str">
        <f>ifna(VLookup(V847, Dex!F:K, 6, 0),"")</f>
        <v>P340</v>
      </c>
      <c r="U847" s="137">
        <f>ifna(VLookup(V847, Dex!F:L, 7, 0),"")</f>
        <v>164</v>
      </c>
      <c r="V847" s="131" t="str">
        <f t="shared" si="1"/>
        <v>clawitzer</v>
      </c>
    </row>
    <row r="848" ht="31.5" customHeight="1">
      <c r="A848" s="85">
        <v>847.0</v>
      </c>
      <c r="B848" s="85">
        <v>1.0</v>
      </c>
      <c r="C848" s="85">
        <v>30.0</v>
      </c>
      <c r="D848" s="85">
        <v>26.0</v>
      </c>
      <c r="E848" s="85">
        <v>5.0</v>
      </c>
      <c r="F848" s="85">
        <v>2.0</v>
      </c>
      <c r="G848" s="53" t="str">
        <f>ifna(VLookup(V848,Shiny!B:C, 2, 0),"")</f>
        <v/>
      </c>
      <c r="H848" s="138" t="s">
        <v>867</v>
      </c>
      <c r="I848" s="139">
        <v>694.0</v>
      </c>
      <c r="J848" s="140">
        <f>IFNA(VLOOKUP(V848,'Imported Index'!C:D,2,0),1)</f>
        <v>1</v>
      </c>
      <c r="K848" s="83"/>
      <c r="L848" s="83"/>
      <c r="M848" s="59" t="str">
        <f>ifna(IMAGE("https://pokejungle.net/sprites/typeico/"&amp;lower(VLookup(V848,Type!C:E, 2, 0)&amp;".png")),"")</f>
        <v/>
      </c>
      <c r="N848" s="59" t="str">
        <f>ifna(IMAGE("https://pokejungle.net/sprites/typeico/"&amp;lower(VLookup(V848,Type!C:E, 3, 0)&amp;".png")),"")</f>
        <v/>
      </c>
      <c r="O848" s="53"/>
      <c r="P848" s="53"/>
      <c r="Q848" s="59">
        <f>ifna(VLookup(V848, Dex!F:K, 3, 0),"")</f>
        <v>318</v>
      </c>
      <c r="R848" s="59" t="str">
        <f>ifna(VLookup(V848, Dex!F:K, 4, 0),"")</f>
        <v/>
      </c>
      <c r="S848" s="59" t="str">
        <f>ifna(VLookup(V848, Dex!F:K, 5, 0),"")</f>
        <v/>
      </c>
      <c r="T848" s="59" t="str">
        <f>ifna(VLookup(V848, Dex!F:K, 6, 0),"")</f>
        <v/>
      </c>
      <c r="U848" s="63">
        <f>ifna(VLookup(V848, Dex!F:L, 7, 0),"")</f>
        <v>202</v>
      </c>
      <c r="V848" s="53" t="str">
        <f t="shared" si="1"/>
        <v>helioptile</v>
      </c>
    </row>
    <row r="849" ht="31.5" customHeight="1">
      <c r="A849" s="130">
        <v>848.0</v>
      </c>
      <c r="B849" s="130">
        <v>1.0</v>
      </c>
      <c r="C849" s="130">
        <v>30.0</v>
      </c>
      <c r="D849" s="130">
        <v>27.0</v>
      </c>
      <c r="E849" s="130">
        <v>5.0</v>
      </c>
      <c r="F849" s="130">
        <v>3.0</v>
      </c>
      <c r="G849" s="131" t="str">
        <f>ifna(VLookup(V849,Shiny!B:C, 2, 0),"")</f>
        <v/>
      </c>
      <c r="H849" s="141" t="s">
        <v>868</v>
      </c>
      <c r="I849" s="142">
        <v>695.0</v>
      </c>
      <c r="J849" s="135">
        <f>IFNA(VLOOKUP(V849,'Imported Index'!C:D,2,0),1)</f>
        <v>1</v>
      </c>
      <c r="K849" s="132"/>
      <c r="L849" s="132"/>
      <c r="M849" s="136" t="str">
        <f>ifna(IMAGE("https://pokejungle.net/sprites/typeico/"&amp;lower(VLookup(V849,Type!C:E, 2, 0)&amp;".png")),"")</f>
        <v/>
      </c>
      <c r="N849" s="136" t="str">
        <f>ifna(IMAGE("https://pokejungle.net/sprites/typeico/"&amp;lower(VLookup(V849,Type!C:E, 3, 0)&amp;".png")),"")</f>
        <v/>
      </c>
      <c r="O849" s="131"/>
      <c r="P849" s="131"/>
      <c r="Q849" s="136">
        <f>ifna(VLookup(V849, Dex!F:K, 3, 0),"")</f>
        <v>319</v>
      </c>
      <c r="R849" s="136" t="str">
        <f>ifna(VLookup(V849, Dex!F:K, 4, 0),"")</f>
        <v/>
      </c>
      <c r="S849" s="136" t="str">
        <f>ifna(VLookup(V849, Dex!F:K, 5, 0),"")</f>
        <v/>
      </c>
      <c r="T849" s="136" t="str">
        <f>ifna(VLookup(V849, Dex!F:K, 6, 0),"")</f>
        <v/>
      </c>
      <c r="U849" s="137">
        <f>ifna(VLookup(V849, Dex!F:L, 7, 0),"")</f>
        <v>203</v>
      </c>
      <c r="V849" s="131" t="str">
        <f t="shared" si="1"/>
        <v>heliolisk</v>
      </c>
    </row>
    <row r="850" ht="31.5" customHeight="1">
      <c r="A850" s="85">
        <v>849.0</v>
      </c>
      <c r="B850" s="85">
        <v>1.0</v>
      </c>
      <c r="C850" s="85">
        <v>30.0</v>
      </c>
      <c r="D850" s="85">
        <v>28.0</v>
      </c>
      <c r="E850" s="85">
        <v>5.0</v>
      </c>
      <c r="F850" s="85">
        <v>4.0</v>
      </c>
      <c r="G850" s="53" t="str">
        <f>ifna(VLookup(V850,Shiny!B:C, 2, 0),"")</f>
        <v/>
      </c>
      <c r="H850" s="138" t="s">
        <v>869</v>
      </c>
      <c r="I850" s="139">
        <v>696.0</v>
      </c>
      <c r="J850" s="140">
        <f>IFNA(VLOOKUP(V850,'Imported Index'!C:D,2,0),1)</f>
        <v>1</v>
      </c>
      <c r="K850" s="83"/>
      <c r="L850" s="83"/>
      <c r="M850" s="59" t="str">
        <f>ifna(IMAGE("https://pokejungle.net/sprites/typeico/"&amp;lower(VLookup(V850,Type!C:E, 2, 0)&amp;".png")),"")</f>
        <v/>
      </c>
      <c r="N850" s="59" t="str">
        <f>ifna(IMAGE("https://pokejungle.net/sprites/typeico/"&amp;lower(VLookup(V850,Type!C:E, 3, 0)&amp;".png")),"")</f>
        <v/>
      </c>
      <c r="O850" s="53"/>
      <c r="P850" s="53"/>
      <c r="Q850" s="59" t="str">
        <f>ifna(VLookup(V850, Dex!F:K, 3, 0),"")</f>
        <v>C083</v>
      </c>
      <c r="R850" s="59" t="str">
        <f>ifna(VLookup(V850, Dex!F:K, 4, 0),"")</f>
        <v/>
      </c>
      <c r="S850" s="59" t="str">
        <f>ifna(VLookup(V850, Dex!F:K, 5, 0),"")</f>
        <v/>
      </c>
      <c r="T850" s="59" t="str">
        <f>ifna(VLookup(V850, Dex!F:K, 6, 0),"")</f>
        <v/>
      </c>
      <c r="U850" s="63">
        <f>ifna(VLookup(V850, Dex!F:L, 7, 0),"")</f>
        <v>193</v>
      </c>
      <c r="V850" s="53" t="str">
        <f t="shared" si="1"/>
        <v>tyrunt</v>
      </c>
    </row>
    <row r="851" ht="31.5" customHeight="1">
      <c r="A851" s="130">
        <v>850.0</v>
      </c>
      <c r="B851" s="130">
        <v>1.0</v>
      </c>
      <c r="C851" s="130">
        <v>30.0</v>
      </c>
      <c r="D851" s="130">
        <v>29.0</v>
      </c>
      <c r="E851" s="130">
        <v>5.0</v>
      </c>
      <c r="F851" s="130">
        <v>5.0</v>
      </c>
      <c r="G851" s="131" t="str">
        <f>ifna(VLookup(V851,Shiny!B:C, 2, 0),"")</f>
        <v/>
      </c>
      <c r="H851" s="141" t="s">
        <v>870</v>
      </c>
      <c r="I851" s="142">
        <v>697.0</v>
      </c>
      <c r="J851" s="135">
        <f>IFNA(VLOOKUP(V851,'Imported Index'!C:D,2,0),1)</f>
        <v>1</v>
      </c>
      <c r="K851" s="132"/>
      <c r="L851" s="132"/>
      <c r="M851" s="136" t="str">
        <f>ifna(IMAGE("https://pokejungle.net/sprites/typeico/"&amp;lower(VLookup(V851,Type!C:E, 2, 0)&amp;".png")),"")</f>
        <v/>
      </c>
      <c r="N851" s="136" t="str">
        <f>ifna(IMAGE("https://pokejungle.net/sprites/typeico/"&amp;lower(VLookup(V851,Type!C:E, 3, 0)&amp;".png")),"")</f>
        <v/>
      </c>
      <c r="O851" s="131"/>
      <c r="P851" s="131"/>
      <c r="Q851" s="136" t="str">
        <f>ifna(VLookup(V851, Dex!F:K, 3, 0),"")</f>
        <v>C084</v>
      </c>
      <c r="R851" s="136" t="str">
        <f>ifna(VLookup(V851, Dex!F:K, 4, 0),"")</f>
        <v/>
      </c>
      <c r="S851" s="136" t="str">
        <f>ifna(VLookup(V851, Dex!F:K, 5, 0),"")</f>
        <v/>
      </c>
      <c r="T851" s="136" t="str">
        <f>ifna(VLookup(V851, Dex!F:K, 6, 0),"")</f>
        <v/>
      </c>
      <c r="U851" s="137">
        <f>ifna(VLookup(V851, Dex!F:L, 7, 0),"")</f>
        <v>194</v>
      </c>
      <c r="V851" s="131" t="str">
        <f t="shared" si="1"/>
        <v>tyrantrum</v>
      </c>
    </row>
    <row r="852" ht="31.5" customHeight="1">
      <c r="A852" s="85">
        <v>851.0</v>
      </c>
      <c r="B852" s="85">
        <v>1.0</v>
      </c>
      <c r="C852" s="85">
        <v>30.0</v>
      </c>
      <c r="D852" s="85">
        <v>30.0</v>
      </c>
      <c r="E852" s="85">
        <v>5.0</v>
      </c>
      <c r="F852" s="85">
        <v>6.0</v>
      </c>
      <c r="G852" s="53" t="str">
        <f>ifna(VLookup(V852,Shiny!B:C, 2, 0),"")</f>
        <v/>
      </c>
      <c r="H852" s="138" t="s">
        <v>871</v>
      </c>
      <c r="I852" s="139">
        <v>698.0</v>
      </c>
      <c r="J852" s="140">
        <f>IFNA(VLOOKUP(V852,'Imported Index'!C:D,2,0),1)</f>
        <v>1</v>
      </c>
      <c r="K852" s="83"/>
      <c r="L852" s="83"/>
      <c r="M852" s="59" t="str">
        <f>ifna(IMAGE("https://pokejungle.net/sprites/typeico/"&amp;lower(VLookup(V852,Type!C:E, 2, 0)&amp;".png")),"")</f>
        <v/>
      </c>
      <c r="N852" s="59" t="str">
        <f>ifna(IMAGE("https://pokejungle.net/sprites/typeico/"&amp;lower(VLookup(V852,Type!C:E, 3, 0)&amp;".png")),"")</f>
        <v/>
      </c>
      <c r="O852" s="53"/>
      <c r="P852" s="53"/>
      <c r="Q852" s="59" t="str">
        <f>ifna(VLookup(V852, Dex!F:K, 3, 0),"")</f>
        <v>C085</v>
      </c>
      <c r="R852" s="59" t="str">
        <f>ifna(VLookup(V852, Dex!F:K, 4, 0),"")</f>
        <v/>
      </c>
      <c r="S852" s="59" t="str">
        <f>ifna(VLookup(V852, Dex!F:K, 5, 0),"")</f>
        <v/>
      </c>
      <c r="T852" s="59" t="str">
        <f>ifna(VLookup(V852, Dex!F:K, 6, 0),"")</f>
        <v/>
      </c>
      <c r="U852" s="63">
        <f>ifna(VLookup(V852, Dex!F:L, 7, 0),"")</f>
        <v>195</v>
      </c>
      <c r="V852" s="53" t="str">
        <f t="shared" si="1"/>
        <v>amaura</v>
      </c>
    </row>
    <row r="853" ht="31.5" customHeight="1">
      <c r="A853" s="130">
        <v>852.0</v>
      </c>
      <c r="B853" s="130">
        <v>2.0</v>
      </c>
      <c r="C853" s="130">
        <v>1.0</v>
      </c>
      <c r="D853" s="130">
        <v>1.0</v>
      </c>
      <c r="E853" s="130">
        <v>1.0</v>
      </c>
      <c r="F853" s="130">
        <v>1.0</v>
      </c>
      <c r="G853" s="131" t="str">
        <f>ifna(VLookup(V853,Shiny!B:C, 2, 0),"")</f>
        <v/>
      </c>
      <c r="H853" s="141" t="s">
        <v>872</v>
      </c>
      <c r="I853" s="142">
        <v>699.0</v>
      </c>
      <c r="J853" s="135">
        <f>IFNA(VLOOKUP(V853,'Imported Index'!C:D,2,0),1)</f>
        <v>1</v>
      </c>
      <c r="K853" s="132"/>
      <c r="L853" s="132"/>
      <c r="M853" s="136" t="str">
        <f>ifna(IMAGE("https://pokejungle.net/sprites/typeico/"&amp;lower(VLookup(V853,Type!C:E, 2, 0)&amp;".png")),"")</f>
        <v/>
      </c>
      <c r="N853" s="136" t="str">
        <f>ifna(IMAGE("https://pokejungle.net/sprites/typeico/"&amp;lower(VLookup(V853,Type!C:E, 3, 0)&amp;".png")),"")</f>
        <v/>
      </c>
      <c r="O853" s="131"/>
      <c r="P853" s="131"/>
      <c r="Q853" s="136" t="str">
        <f>ifna(VLookup(V853, Dex!F:K, 3, 0),"")</f>
        <v>C086</v>
      </c>
      <c r="R853" s="136" t="str">
        <f>ifna(VLookup(V853, Dex!F:K, 4, 0),"")</f>
        <v/>
      </c>
      <c r="S853" s="136" t="str">
        <f>ifna(VLookup(V853, Dex!F:K, 5, 0),"")</f>
        <v/>
      </c>
      <c r="T853" s="136" t="str">
        <f>ifna(VLookup(V853, Dex!F:K, 6, 0),"")</f>
        <v/>
      </c>
      <c r="U853" s="137">
        <f>ifna(VLookup(V853, Dex!F:L, 7, 0),"")</f>
        <v>196</v>
      </c>
      <c r="V853" s="131" t="str">
        <f t="shared" si="1"/>
        <v>aurorus</v>
      </c>
    </row>
    <row r="854" ht="31.5" customHeight="1">
      <c r="A854" s="85">
        <v>853.0</v>
      </c>
      <c r="B854" s="85">
        <v>2.0</v>
      </c>
      <c r="C854" s="85">
        <v>1.0</v>
      </c>
      <c r="D854" s="85">
        <v>2.0</v>
      </c>
      <c r="E854" s="85">
        <v>1.0</v>
      </c>
      <c r="F854" s="85">
        <v>2.0</v>
      </c>
      <c r="G854" s="53" t="str">
        <f>ifna(VLookup(V854,Shiny!B:C, 2, 0),"")</f>
        <v/>
      </c>
      <c r="H854" s="138" t="s">
        <v>873</v>
      </c>
      <c r="I854" s="139">
        <v>700.0</v>
      </c>
      <c r="J854" s="140">
        <f>IFNA(VLOOKUP(V854,'Imported Index'!C:D,2,0),1)</f>
        <v>1</v>
      </c>
      <c r="K854" s="140"/>
      <c r="L854" s="83"/>
      <c r="M854" s="59" t="str">
        <f>ifna(IMAGE("https://pokejungle.net/sprites/typeico/"&amp;lower(VLookup(V854,Type!C:E, 2, 0)&amp;".png")),"")</f>
        <v/>
      </c>
      <c r="N854" s="59" t="str">
        <f>ifna(IMAGE("https://pokejungle.net/sprites/typeico/"&amp;lower(VLookup(V854,Type!C:E, 3, 0)&amp;".png")),"")</f>
        <v/>
      </c>
      <c r="O854" s="53"/>
      <c r="P854" s="53"/>
      <c r="Q854" s="59">
        <f>ifna(VLookup(V854, Dex!F:K, 3, 0),"")</f>
        <v>204</v>
      </c>
      <c r="R854" s="59" t="str">
        <f>ifna(VLookup(V854, Dex!F:K, 4, 0),"")</f>
        <v/>
      </c>
      <c r="S854" s="59">
        <f>ifna(VLookup(V854, Dex!F:K, 5, 0),"")</f>
        <v>33</v>
      </c>
      <c r="T854" s="59" t="str">
        <f>ifna(VLookup(V854, Dex!F:K, 6, 0),"")</f>
        <v>P187</v>
      </c>
      <c r="U854" s="63">
        <f>ifna(VLookup(V854, Dex!F:L, 7, 0),"")</f>
        <v>108</v>
      </c>
      <c r="V854" s="53" t="str">
        <f t="shared" si="1"/>
        <v>sylveon</v>
      </c>
    </row>
    <row r="855" ht="31.5" customHeight="1">
      <c r="A855" s="130">
        <v>854.0</v>
      </c>
      <c r="B855" s="130">
        <v>2.0</v>
      </c>
      <c r="C855" s="130">
        <v>1.0</v>
      </c>
      <c r="D855" s="130">
        <v>3.0</v>
      </c>
      <c r="E855" s="130">
        <v>1.0</v>
      </c>
      <c r="F855" s="130">
        <v>3.0</v>
      </c>
      <c r="G855" s="131" t="str">
        <f>ifna(VLookup(V855,Shiny!B:C, 2, 0),"")</f>
        <v/>
      </c>
      <c r="H855" s="141" t="s">
        <v>874</v>
      </c>
      <c r="I855" s="142">
        <v>701.0</v>
      </c>
      <c r="J855" s="135">
        <f>IFNA(VLOOKUP(V855,'Imported Index'!C:D,2,0),1)</f>
        <v>1</v>
      </c>
      <c r="K855" s="135"/>
      <c r="L855" s="132"/>
      <c r="M855" s="136" t="str">
        <f>ifna(IMAGE("https://pokejungle.net/sprites/typeico/"&amp;lower(VLookup(V855,Type!C:E, 2, 0)&amp;".png")),"")</f>
        <v/>
      </c>
      <c r="N855" s="136" t="str">
        <f>ifna(IMAGE("https://pokejungle.net/sprites/typeico/"&amp;lower(VLookup(V855,Type!C:E, 3, 0)&amp;".png")),"")</f>
        <v/>
      </c>
      <c r="O855" s="131"/>
      <c r="P855" s="131"/>
      <c r="Q855" s="136">
        <f>ifna(VLookup(V855, Dex!F:K, 3, 0),"")</f>
        <v>320</v>
      </c>
      <c r="R855" s="136" t="str">
        <f>ifna(VLookup(V855, Dex!F:K, 4, 0),"")</f>
        <v/>
      </c>
      <c r="S855" s="136" t="str">
        <f>ifna(VLookup(V855, Dex!F:K, 5, 0),"")</f>
        <v/>
      </c>
      <c r="T855" s="136" t="str">
        <f>ifna(VLookup(V855, Dex!F:K, 6, 0),"")</f>
        <v>P301</v>
      </c>
      <c r="U855" s="137">
        <f>ifna(VLookup(V855, Dex!F:L, 7, 0),"")</f>
        <v>181</v>
      </c>
      <c r="V855" s="131" t="str">
        <f t="shared" si="1"/>
        <v>hawlucha</v>
      </c>
    </row>
    <row r="856" ht="31.5" customHeight="1">
      <c r="A856" s="85">
        <v>855.0</v>
      </c>
      <c r="B856" s="85">
        <v>2.0</v>
      </c>
      <c r="C856" s="85">
        <v>1.0</v>
      </c>
      <c r="D856" s="85">
        <v>4.0</v>
      </c>
      <c r="E856" s="85">
        <v>1.0</v>
      </c>
      <c r="F856" s="85">
        <v>4.0</v>
      </c>
      <c r="G856" s="53" t="str">
        <f>ifna(VLookup(V856,Shiny!B:C, 2, 0),"")</f>
        <v/>
      </c>
      <c r="H856" s="138" t="s">
        <v>875</v>
      </c>
      <c r="I856" s="139">
        <v>702.0</v>
      </c>
      <c r="J856" s="140">
        <f>IFNA(VLOOKUP(V856,'Imported Index'!C:D,2,0),1)</f>
        <v>1</v>
      </c>
      <c r="K856" s="140"/>
      <c r="L856" s="83"/>
      <c r="M856" s="59" t="str">
        <f>ifna(IMAGE("https://pokejungle.net/sprites/typeico/"&amp;lower(VLookup(V856,Type!C:E, 2, 0)&amp;".png")),"")</f>
        <v/>
      </c>
      <c r="N856" s="59" t="str">
        <f>ifna(IMAGE("https://pokejungle.net/sprites/typeico/"&amp;lower(VLookup(V856,Type!C:E, 3, 0)&amp;".png")),"")</f>
        <v/>
      </c>
      <c r="O856" s="53"/>
      <c r="P856" s="53"/>
      <c r="Q856" s="59" t="str">
        <f>ifna(VLookup(V856, Dex!F:K, 3, 0),"")</f>
        <v>A103</v>
      </c>
      <c r="R856" s="59" t="str">
        <f>ifna(VLookup(V856, Dex!F:K, 4, 0),"")</f>
        <v/>
      </c>
      <c r="S856" s="59" t="str">
        <f>ifna(VLookup(V856, Dex!F:K, 5, 0),"")</f>
        <v/>
      </c>
      <c r="T856" s="59" t="str">
        <f>ifna(VLookup(V856, Dex!F:K, 6, 0),"")</f>
        <v>P200</v>
      </c>
      <c r="U856" s="63">
        <f>ifna(VLookup(V856, Dex!F:L, 7, 0),"")</f>
        <v>51</v>
      </c>
      <c r="V856" s="53" t="str">
        <f t="shared" si="1"/>
        <v>dedenne</v>
      </c>
    </row>
    <row r="857" ht="31.5" customHeight="1">
      <c r="A857" s="130">
        <v>856.0</v>
      </c>
      <c r="B857" s="130">
        <v>2.0</v>
      </c>
      <c r="C857" s="130">
        <v>1.0</v>
      </c>
      <c r="D857" s="130">
        <v>5.0</v>
      </c>
      <c r="E857" s="130">
        <v>1.0</v>
      </c>
      <c r="F857" s="130">
        <v>5.0</v>
      </c>
      <c r="G857" s="131" t="str">
        <f>ifna(VLookup(V857,Shiny!B:C, 2, 0),"")</f>
        <v/>
      </c>
      <c r="H857" s="141" t="s">
        <v>876</v>
      </c>
      <c r="I857" s="142">
        <v>703.0</v>
      </c>
      <c r="J857" s="135">
        <f>IFNA(VLOOKUP(V857,'Imported Index'!C:D,2,0),1)</f>
        <v>1</v>
      </c>
      <c r="K857" s="132"/>
      <c r="L857" s="132"/>
      <c r="M857" s="136" t="str">
        <f>ifna(IMAGE("https://pokejungle.net/sprites/typeico/"&amp;lower(VLookup(V857,Type!C:E, 2, 0)&amp;".png")),"")</f>
        <v/>
      </c>
      <c r="N857" s="136" t="str">
        <f>ifna(IMAGE("https://pokejungle.net/sprites/typeico/"&amp;lower(VLookup(V857,Type!C:E, 3, 0)&amp;".png")),"")</f>
        <v/>
      </c>
      <c r="O857" s="131"/>
      <c r="P857" s="131"/>
      <c r="Q857" s="136" t="str">
        <f>ifna(VLookup(V857, Dex!F:K, 3, 0),"")</f>
        <v>C128</v>
      </c>
      <c r="R857" s="136" t="str">
        <f>ifna(VLookup(V857, Dex!F:K, 4, 0),"")</f>
        <v/>
      </c>
      <c r="S857" s="136" t="str">
        <f>ifna(VLookup(V857, Dex!F:K, 5, 0),"")</f>
        <v/>
      </c>
      <c r="T857" s="136" t="str">
        <f>ifna(VLookup(V857, Dex!F:K, 6, 0),"")</f>
        <v>K167</v>
      </c>
      <c r="U857" s="137">
        <f>ifna(VLookup(V857, Dex!F:L, 7, 0),"")</f>
        <v>131</v>
      </c>
      <c r="V857" s="131" t="str">
        <f t="shared" si="1"/>
        <v>carbink</v>
      </c>
    </row>
    <row r="858" ht="31.5" customHeight="1">
      <c r="A858" s="85">
        <v>857.0</v>
      </c>
      <c r="B858" s="85">
        <v>2.0</v>
      </c>
      <c r="C858" s="85">
        <v>1.0</v>
      </c>
      <c r="D858" s="85">
        <v>6.0</v>
      </c>
      <c r="E858" s="85">
        <v>1.0</v>
      </c>
      <c r="F858" s="85">
        <v>6.0</v>
      </c>
      <c r="G858" s="53" t="str">
        <f>ifna(VLookup(V858,Shiny!B:C, 2, 0),"")</f>
        <v/>
      </c>
      <c r="H858" s="138" t="s">
        <v>877</v>
      </c>
      <c r="I858" s="139">
        <v>704.0</v>
      </c>
      <c r="J858" s="140">
        <f>IFNA(VLOOKUP(V858,'Imported Index'!C:D,2,0),1)</f>
        <v>1</v>
      </c>
      <c r="K858" s="140"/>
      <c r="L858" s="83"/>
      <c r="M858" s="59" t="str">
        <f>ifna(IMAGE("https://pokejungle.net/sprites/typeico/"&amp;lower(VLookup(V858,Type!C:E, 2, 0)&amp;".png")),"")</f>
        <v/>
      </c>
      <c r="N858" s="59" t="str">
        <f>ifna(IMAGE("https://pokejungle.net/sprites/typeico/"&amp;lower(VLookup(V858,Type!C:E, 3, 0)&amp;".png")),"")</f>
        <v/>
      </c>
      <c r="O858" s="53"/>
      <c r="P858" s="53"/>
      <c r="Q858" s="59">
        <f>ifna(VLookup(V858, Dex!F:K, 3, 0),"")</f>
        <v>389</v>
      </c>
      <c r="R858" s="59" t="str">
        <f>ifna(VLookup(V858, Dex!F:K, 4, 0),"")</f>
        <v/>
      </c>
      <c r="S858" s="59">
        <f>ifna(VLookup(V858, Dex!F:K, 5, 0),"")</f>
        <v>115</v>
      </c>
      <c r="T858" s="59" t="str">
        <f>ifna(VLookup(V858, Dex!F:K, 6, 0),"")</f>
        <v>P172</v>
      </c>
      <c r="U858" s="63">
        <f>ifna(VLookup(V858, Dex!F:L, 7, 0),"")</f>
        <v>165</v>
      </c>
      <c r="V858" s="53" t="str">
        <f t="shared" si="1"/>
        <v>goomy</v>
      </c>
    </row>
    <row r="859" ht="31.5" customHeight="1">
      <c r="A859" s="130">
        <v>858.0</v>
      </c>
      <c r="B859" s="130">
        <v>2.0</v>
      </c>
      <c r="C859" s="130">
        <v>1.0</v>
      </c>
      <c r="D859" s="130">
        <v>7.0</v>
      </c>
      <c r="E859" s="130">
        <v>2.0</v>
      </c>
      <c r="F859" s="130">
        <v>1.0</v>
      </c>
      <c r="G859" s="131" t="str">
        <f>ifna(VLookup(V859,Shiny!B:C, 2, 0),"")</f>
        <v/>
      </c>
      <c r="H859" s="141" t="s">
        <v>878</v>
      </c>
      <c r="I859" s="142">
        <v>705.0</v>
      </c>
      <c r="J859" s="135">
        <f>IFNA(VLOOKUP(V859,'Imported Index'!C:D,2,0),1)</f>
        <v>1</v>
      </c>
      <c r="K859" s="135"/>
      <c r="L859" s="132" t="s">
        <v>97</v>
      </c>
      <c r="M859" s="136" t="str">
        <f>ifna(IMAGE("https://pokejungle.net/sprites/typeico/"&amp;lower(VLookup(V859,Type!C:E, 2, 0)&amp;".png")),"")</f>
        <v/>
      </c>
      <c r="N859" s="136" t="str">
        <f>ifna(IMAGE("https://pokejungle.net/sprites/typeico/"&amp;lower(VLookup(V859,Type!C:E, 3, 0)&amp;".png")),"")</f>
        <v/>
      </c>
      <c r="O859" s="131"/>
      <c r="P859" s="131"/>
      <c r="Q859" s="136">
        <f>ifna(VLookup(V859, Dex!F:K, 3, 0),"")</f>
        <v>390</v>
      </c>
      <c r="R859" s="136" t="str">
        <f>ifna(VLookup(V859, Dex!F:K, 4, 0),"")</f>
        <v/>
      </c>
      <c r="S859" s="136" t="str">
        <f>ifna(VLookup(V859, Dex!F:K, 5, 0),"")</f>
        <v/>
      </c>
      <c r="T859" s="136" t="str">
        <f>ifna(VLookup(V859, Dex!F:K, 6, 0),"")</f>
        <v>P173</v>
      </c>
      <c r="U859" s="137">
        <f>ifna(VLookup(V859, Dex!F:L, 7, 0),"")</f>
        <v>166</v>
      </c>
      <c r="V859" s="131" t="str">
        <f t="shared" si="1"/>
        <v>sliggoo</v>
      </c>
    </row>
    <row r="860" ht="31.5" customHeight="1">
      <c r="A860" s="85">
        <v>859.0</v>
      </c>
      <c r="B860" s="85">
        <v>2.0</v>
      </c>
      <c r="C860" s="85">
        <v>1.0</v>
      </c>
      <c r="D860" s="85">
        <v>8.0</v>
      </c>
      <c r="E860" s="85">
        <v>2.0</v>
      </c>
      <c r="F860" s="85">
        <v>2.0</v>
      </c>
      <c r="G860" s="53" t="str">
        <f>ifna(VLookup(V860,Shiny!B:C, 2, 0),"")</f>
        <v/>
      </c>
      <c r="H860" s="138" t="s">
        <v>878</v>
      </c>
      <c r="I860" s="139">
        <v>705.0</v>
      </c>
      <c r="J860" s="140">
        <f>IFNA(VLOOKUP(V860,'Imported Index'!C:D,2,0),1)</f>
        <v>1</v>
      </c>
      <c r="K860" s="140"/>
      <c r="L860" s="83" t="s">
        <v>139</v>
      </c>
      <c r="M860" s="59" t="str">
        <f>ifna(IMAGE("https://pokejungle.net/sprites/typeico/"&amp;lower(VLookup(V860,Type!C:E, 2, 0)&amp;".png")),"")</f>
        <v/>
      </c>
      <c r="N860" s="59" t="str">
        <f>ifna(IMAGE("https://pokejungle.net/sprites/typeico/"&amp;lower(VLookup(V860,Type!C:E, 3, 0)&amp;".png")),"")</f>
        <v/>
      </c>
      <c r="O860" s="85">
        <v>-1.0</v>
      </c>
      <c r="P860" s="53"/>
      <c r="Q860" s="59" t="str">
        <f>ifna(VLookup(V860, Dex!F:K, 3, 0),"")</f>
        <v/>
      </c>
      <c r="R860" s="59" t="str">
        <f>ifna(VLookup(V860, Dex!F:K, 4, 0),"")</f>
        <v/>
      </c>
      <c r="S860" s="59">
        <f>ifna(VLookup(V860, Dex!F:K, 5, 0),"")</f>
        <v>116</v>
      </c>
      <c r="T860" s="59" t="str">
        <f>ifna(VLookup(V860, Dex!F:K, 6, 0),"")</f>
        <v>P173</v>
      </c>
      <c r="U860" s="63">
        <f>ifna(VLookup(V860, Dex!F:L, 7, 0),"")</f>
        <v>166</v>
      </c>
      <c r="V860" s="53" t="str">
        <f t="shared" si="1"/>
        <v>sliggoo-1</v>
      </c>
    </row>
    <row r="861" ht="31.5" customHeight="1">
      <c r="A861" s="130">
        <v>860.0</v>
      </c>
      <c r="B861" s="130">
        <v>2.0</v>
      </c>
      <c r="C861" s="130">
        <v>1.0</v>
      </c>
      <c r="D861" s="130">
        <v>9.0</v>
      </c>
      <c r="E861" s="130">
        <v>2.0</v>
      </c>
      <c r="F861" s="130">
        <v>3.0</v>
      </c>
      <c r="G861" s="131" t="str">
        <f>ifna(VLookup(V861,Shiny!B:C, 2, 0),"")</f>
        <v/>
      </c>
      <c r="H861" s="141" t="s">
        <v>879</v>
      </c>
      <c r="I861" s="142">
        <v>706.0</v>
      </c>
      <c r="J861" s="135">
        <f>IFNA(VLOOKUP(V861,'Imported Index'!C:D,2,0),1)</f>
        <v>1</v>
      </c>
      <c r="K861" s="135"/>
      <c r="L861" s="132" t="s">
        <v>97</v>
      </c>
      <c r="M861" s="136" t="str">
        <f>ifna(IMAGE("https://pokejungle.net/sprites/typeico/"&amp;lower(VLookup(V861,Type!C:E, 2, 0)&amp;".png")),"")</f>
        <v/>
      </c>
      <c r="N861" s="136" t="str">
        <f>ifna(IMAGE("https://pokejungle.net/sprites/typeico/"&amp;lower(VLookup(V861,Type!C:E, 3, 0)&amp;".png")),"")</f>
        <v/>
      </c>
      <c r="O861" s="131"/>
      <c r="P861" s="131"/>
      <c r="Q861" s="136">
        <f>ifna(VLookup(V861, Dex!F:K, 3, 0),"")</f>
        <v>391</v>
      </c>
      <c r="R861" s="136" t="str">
        <f>ifna(VLookup(V861, Dex!F:K, 4, 0),"")</f>
        <v/>
      </c>
      <c r="S861" s="136" t="str">
        <f>ifna(VLookup(V861, Dex!F:K, 5, 0),"")</f>
        <v/>
      </c>
      <c r="T861" s="136" t="str">
        <f>ifna(VLookup(V861, Dex!F:K, 6, 0),"")</f>
        <v>P174</v>
      </c>
      <c r="U861" s="137">
        <f>ifna(VLookup(V861, Dex!F:L, 7, 0),"")</f>
        <v>167</v>
      </c>
      <c r="V861" s="131" t="str">
        <f t="shared" si="1"/>
        <v>goodra</v>
      </c>
    </row>
    <row r="862" ht="31.5" customHeight="1">
      <c r="A862" s="85">
        <v>861.0</v>
      </c>
      <c r="B862" s="85">
        <v>2.0</v>
      </c>
      <c r="C862" s="85">
        <v>1.0</v>
      </c>
      <c r="D862" s="85">
        <v>10.0</v>
      </c>
      <c r="E862" s="85">
        <v>2.0</v>
      </c>
      <c r="F862" s="85">
        <v>4.0</v>
      </c>
      <c r="G862" s="53" t="str">
        <f>ifna(VLookup(V862,Shiny!B:C, 2, 0),"")</f>
        <v/>
      </c>
      <c r="H862" s="138" t="s">
        <v>879</v>
      </c>
      <c r="I862" s="139">
        <v>706.0</v>
      </c>
      <c r="J862" s="140">
        <f>IFNA(VLOOKUP(V862,'Imported Index'!C:D,2,0),1)</f>
        <v>1</v>
      </c>
      <c r="K862" s="140"/>
      <c r="L862" s="83" t="s">
        <v>139</v>
      </c>
      <c r="M862" s="59" t="str">
        <f>ifna(IMAGE("https://pokejungle.net/sprites/typeico/"&amp;lower(VLookup(V862,Type!C:E, 2, 0)&amp;".png")),"")</f>
        <v/>
      </c>
      <c r="N862" s="59" t="str">
        <f>ifna(IMAGE("https://pokejungle.net/sprites/typeico/"&amp;lower(VLookup(V862,Type!C:E, 3, 0)&amp;".png")),"")</f>
        <v/>
      </c>
      <c r="O862" s="85">
        <v>-1.0</v>
      </c>
      <c r="P862" s="53"/>
      <c r="Q862" s="59" t="str">
        <f>ifna(VLookup(V862, Dex!F:K, 3, 0),"")</f>
        <v/>
      </c>
      <c r="R862" s="59" t="str">
        <f>ifna(VLookup(V862, Dex!F:K, 4, 0),"")</f>
        <v/>
      </c>
      <c r="S862" s="59">
        <f>ifna(VLookup(V862, Dex!F:K, 5, 0),"")</f>
        <v>117</v>
      </c>
      <c r="T862" s="59" t="str">
        <f>ifna(VLookup(V862, Dex!F:K, 6, 0),"")</f>
        <v>P174</v>
      </c>
      <c r="U862" s="63">
        <f>ifna(VLookup(V862, Dex!F:L, 7, 0),"")</f>
        <v>167</v>
      </c>
      <c r="V862" s="53" t="str">
        <f t="shared" si="1"/>
        <v>goodra-1</v>
      </c>
    </row>
    <row r="863" ht="31.5" customHeight="1">
      <c r="A863" s="130">
        <v>862.0</v>
      </c>
      <c r="B863" s="130">
        <v>2.0</v>
      </c>
      <c r="C863" s="130">
        <v>1.0</v>
      </c>
      <c r="D863" s="130">
        <v>11.0</v>
      </c>
      <c r="E863" s="130">
        <v>2.0</v>
      </c>
      <c r="F863" s="130">
        <v>5.0</v>
      </c>
      <c r="G863" s="131" t="str">
        <f>ifna(VLookup(V863,Shiny!B:C, 2, 0),"")</f>
        <v/>
      </c>
      <c r="H863" s="141" t="s">
        <v>880</v>
      </c>
      <c r="I863" s="142">
        <v>707.0</v>
      </c>
      <c r="J863" s="135">
        <f>IFNA(VLOOKUP(V863,'Imported Index'!C:D,2,0),1)</f>
        <v>1</v>
      </c>
      <c r="K863" s="135"/>
      <c r="L863" s="132"/>
      <c r="M863" s="136" t="str">
        <f>ifna(IMAGE("https://pokejungle.net/sprites/typeico/"&amp;lower(VLookup(V863,Type!C:E, 2, 0)&amp;".png")),"")</f>
        <v/>
      </c>
      <c r="N863" s="136" t="str">
        <f>ifna(IMAGE("https://pokejungle.net/sprites/typeico/"&amp;lower(VLookup(V863,Type!C:E, 3, 0)&amp;".png")),"")</f>
        <v/>
      </c>
      <c r="O863" s="131"/>
      <c r="P863" s="131"/>
      <c r="Q863" s="136" t="str">
        <f>ifna(VLookup(V863, Dex!F:K, 3, 0),"")</f>
        <v>A028</v>
      </c>
      <c r="R863" s="136" t="str">
        <f>ifna(VLookup(V863, Dex!F:K, 4, 0),"")</f>
        <v/>
      </c>
      <c r="S863" s="136" t="str">
        <f>ifna(VLookup(V863, Dex!F:K, 5, 0),"")</f>
        <v/>
      </c>
      <c r="T863" s="136" t="str">
        <f>ifna(VLookup(V863, Dex!F:K, 6, 0),"")</f>
        <v>P240</v>
      </c>
      <c r="U863" s="137">
        <f>ifna(VLookup(V863, Dex!F:L, 7, 0),"")</f>
        <v>188</v>
      </c>
      <c r="V863" s="131" t="str">
        <f t="shared" si="1"/>
        <v>klefki</v>
      </c>
    </row>
    <row r="864" ht="31.5" customHeight="1">
      <c r="A864" s="85">
        <v>863.0</v>
      </c>
      <c r="B864" s="85">
        <v>2.0</v>
      </c>
      <c r="C864" s="85">
        <v>1.0</v>
      </c>
      <c r="D864" s="85">
        <v>12.0</v>
      </c>
      <c r="E864" s="85">
        <v>2.0</v>
      </c>
      <c r="F864" s="85">
        <v>6.0</v>
      </c>
      <c r="G864" s="53" t="str">
        <f>ifna(VLookup(V864,Shiny!B:C, 2, 0),"")</f>
        <v/>
      </c>
      <c r="H864" s="138" t="s">
        <v>881</v>
      </c>
      <c r="I864" s="139">
        <v>708.0</v>
      </c>
      <c r="J864" s="140">
        <f>IFNA(VLOOKUP(V864,'Imported Index'!C:D,2,0),1)</f>
        <v>1</v>
      </c>
      <c r="K864" s="83"/>
      <c r="L864" s="83"/>
      <c r="M864" s="59" t="str">
        <f>ifna(IMAGE("https://pokejungle.net/sprites/typeico/"&amp;lower(VLookup(V864,Type!C:E, 2, 0)&amp;".png")),"")</f>
        <v/>
      </c>
      <c r="N864" s="59" t="str">
        <f>ifna(IMAGE("https://pokejungle.net/sprites/typeico/"&amp;lower(VLookup(V864,Type!C:E, 3, 0)&amp;".png")),"")</f>
        <v/>
      </c>
      <c r="O864" s="53"/>
      <c r="P864" s="53"/>
      <c r="Q864" s="59">
        <f>ifna(VLookup(V864, Dex!F:K, 3, 0),"")</f>
        <v>338</v>
      </c>
      <c r="R864" s="59" t="str">
        <f>ifna(VLookup(V864, Dex!F:K, 4, 0),"")</f>
        <v/>
      </c>
      <c r="S864" s="59" t="str">
        <f>ifna(VLookup(V864, Dex!F:K, 5, 0),"")</f>
        <v/>
      </c>
      <c r="T864" s="59" t="str">
        <f>ifna(VLookup(V864, Dex!F:K, 6, 0),"")</f>
        <v>K068</v>
      </c>
      <c r="U864" s="63">
        <f>ifna(VLookup(V864, Dex!F:L, 7, 0),"")</f>
        <v>182</v>
      </c>
      <c r="V864" s="53" t="str">
        <f t="shared" si="1"/>
        <v>phantump</v>
      </c>
    </row>
    <row r="865" ht="31.5" customHeight="1">
      <c r="A865" s="130">
        <v>864.0</v>
      </c>
      <c r="B865" s="130">
        <v>2.0</v>
      </c>
      <c r="C865" s="130">
        <v>1.0</v>
      </c>
      <c r="D865" s="130">
        <v>13.0</v>
      </c>
      <c r="E865" s="130">
        <v>3.0</v>
      </c>
      <c r="F865" s="130">
        <v>1.0</v>
      </c>
      <c r="G865" s="131" t="str">
        <f>ifna(VLookup(V865,Shiny!B:C, 2, 0),"")</f>
        <v/>
      </c>
      <c r="H865" s="141" t="s">
        <v>882</v>
      </c>
      <c r="I865" s="142">
        <v>709.0</v>
      </c>
      <c r="J865" s="135">
        <f>IFNA(VLOOKUP(V865,'Imported Index'!C:D,2,0),1)</f>
        <v>1</v>
      </c>
      <c r="K865" s="132"/>
      <c r="L865" s="132"/>
      <c r="M865" s="136" t="str">
        <f>ifna(IMAGE("https://pokejungle.net/sprites/typeico/"&amp;lower(VLookup(V865,Type!C:E, 2, 0)&amp;".png")),"")</f>
        <v/>
      </c>
      <c r="N865" s="136" t="str">
        <f>ifna(IMAGE("https://pokejungle.net/sprites/typeico/"&amp;lower(VLookup(V865,Type!C:E, 3, 0)&amp;".png")),"")</f>
        <v/>
      </c>
      <c r="O865" s="131"/>
      <c r="P865" s="131"/>
      <c r="Q865" s="136">
        <f>ifna(VLookup(V865, Dex!F:K, 3, 0),"")</f>
        <v>339</v>
      </c>
      <c r="R865" s="136" t="str">
        <f>ifna(VLookup(V865, Dex!F:K, 4, 0),"")</f>
        <v/>
      </c>
      <c r="S865" s="136" t="str">
        <f>ifna(VLookup(V865, Dex!F:K, 5, 0),"")</f>
        <v/>
      </c>
      <c r="T865" s="136" t="str">
        <f>ifna(VLookup(V865, Dex!F:K, 6, 0),"")</f>
        <v>K069</v>
      </c>
      <c r="U865" s="137">
        <f>ifna(VLookup(V865, Dex!F:L, 7, 0),"")</f>
        <v>183</v>
      </c>
      <c r="V865" s="131" t="str">
        <f t="shared" si="1"/>
        <v>trevenant</v>
      </c>
    </row>
    <row r="866" ht="31.5" customHeight="1">
      <c r="A866" s="85">
        <v>865.0</v>
      </c>
      <c r="B866" s="85">
        <v>2.0</v>
      </c>
      <c r="C866" s="85">
        <v>1.0</v>
      </c>
      <c r="D866" s="85">
        <v>14.0</v>
      </c>
      <c r="E866" s="85">
        <v>3.0</v>
      </c>
      <c r="F866" s="85">
        <v>2.0</v>
      </c>
      <c r="G866" s="53" t="str">
        <f>ifna(VLookup(V866,Shiny!B:C, 2, 0),"")</f>
        <v/>
      </c>
      <c r="H866" s="138" t="s">
        <v>883</v>
      </c>
      <c r="I866" s="139">
        <v>710.0</v>
      </c>
      <c r="J866" s="140">
        <f>IFNA(VLOOKUP(V866,'Imported Index'!C:D,2,0),1)</f>
        <v>1</v>
      </c>
      <c r="K866" s="83"/>
      <c r="L866" s="53" t="s">
        <v>884</v>
      </c>
      <c r="M866" s="59" t="str">
        <f>ifna(IMAGE("https://pokejungle.net/sprites/typeico/"&amp;lower(VLookup(V866,Type!C:E, 2, 0)&amp;".png")),"")</f>
        <v/>
      </c>
      <c r="N866" s="59" t="str">
        <f>ifna(IMAGE("https://pokejungle.net/sprites/typeico/"&amp;lower(VLookup(V866,Type!C:E, 3, 0)&amp;".png")),"")</f>
        <v/>
      </c>
      <c r="O866" s="53"/>
      <c r="P866" s="53"/>
      <c r="Q866" s="59">
        <f>ifna(VLookup(V866, Dex!F:K, 3, 0),"")</f>
        <v>191</v>
      </c>
      <c r="R866" s="59" t="str">
        <f>ifna(VLookup(V866, Dex!F:K, 4, 0),"")</f>
        <v/>
      </c>
      <c r="S866" s="59" t="str">
        <f>ifna(VLookup(V866, Dex!F:K, 5, 0),"")</f>
        <v/>
      </c>
      <c r="T866" s="59" t="str">
        <f>ifna(VLookup(V866, Dex!F:K, 6, 0),"")</f>
        <v/>
      </c>
      <c r="U866" s="63">
        <f>ifna(VLookup(V866, Dex!F:L, 7, 0),"")</f>
        <v>204</v>
      </c>
      <c r="V866" s="53" t="str">
        <f t="shared" si="1"/>
        <v>pumpkaboo</v>
      </c>
    </row>
    <row r="867" ht="31.5" customHeight="1">
      <c r="A867" s="130">
        <v>866.0</v>
      </c>
      <c r="B867" s="130">
        <v>2.0</v>
      </c>
      <c r="C867" s="130">
        <v>1.0</v>
      </c>
      <c r="D867" s="130">
        <v>15.0</v>
      </c>
      <c r="E867" s="130">
        <v>3.0</v>
      </c>
      <c r="F867" s="130">
        <v>3.0</v>
      </c>
      <c r="G867" s="131" t="str">
        <f>ifna(VLookup(V867,Shiny!B:C, 2, 0),"")</f>
        <v/>
      </c>
      <c r="H867" s="141" t="s">
        <v>883</v>
      </c>
      <c r="I867" s="142">
        <v>710.0</v>
      </c>
      <c r="J867" s="135">
        <f>IFNA(VLOOKUP(V867,'Imported Index'!C:D,2,0),1)</f>
        <v>1</v>
      </c>
      <c r="K867" s="132"/>
      <c r="L867" s="131" t="s">
        <v>885</v>
      </c>
      <c r="M867" s="136" t="str">
        <f>ifna(IMAGE("https://pokejungle.net/sprites/typeico/"&amp;lower(VLookup(V867,Type!C:E, 2, 0)&amp;".png")),"")</f>
        <v/>
      </c>
      <c r="N867" s="136" t="str">
        <f>ifna(IMAGE("https://pokejungle.net/sprites/typeico/"&amp;lower(VLookup(V867,Type!C:E, 3, 0)&amp;".png")),"")</f>
        <v/>
      </c>
      <c r="O867" s="129">
        <v>-1.0</v>
      </c>
      <c r="P867" s="131"/>
      <c r="Q867" s="136">
        <f>ifna(VLookup(V867, Dex!F:K, 3, 0),"")</f>
        <v>191</v>
      </c>
      <c r="R867" s="136" t="str">
        <f>ifna(VLookup(V867, Dex!F:K, 4, 0),"")</f>
        <v/>
      </c>
      <c r="S867" s="136" t="str">
        <f>ifna(VLookup(V867, Dex!F:K, 5, 0),"")</f>
        <v/>
      </c>
      <c r="T867" s="136" t="str">
        <f>ifna(VLookup(V867, Dex!F:K, 6, 0),"")</f>
        <v/>
      </c>
      <c r="U867" s="137">
        <f>ifna(VLookup(V867, Dex!F:L, 7, 0),"")</f>
        <v>204</v>
      </c>
      <c r="V867" s="131" t="str">
        <f t="shared" si="1"/>
        <v>pumpkaboo-1</v>
      </c>
    </row>
    <row r="868" ht="31.5" customHeight="1">
      <c r="A868" s="85">
        <v>867.0</v>
      </c>
      <c r="B868" s="85">
        <v>2.0</v>
      </c>
      <c r="C868" s="85">
        <v>1.0</v>
      </c>
      <c r="D868" s="85">
        <v>16.0</v>
      </c>
      <c r="E868" s="85">
        <v>3.0</v>
      </c>
      <c r="F868" s="85">
        <v>4.0</v>
      </c>
      <c r="G868" s="53" t="str">
        <f>ifna(VLookup(V868,Shiny!B:C, 2, 0),"")</f>
        <v/>
      </c>
      <c r="H868" s="138" t="s">
        <v>883</v>
      </c>
      <c r="I868" s="139">
        <v>710.0</v>
      </c>
      <c r="J868" s="140">
        <f>IFNA(VLOOKUP(V868,'Imported Index'!C:D,2,0),1)</f>
        <v>1</v>
      </c>
      <c r="K868" s="83"/>
      <c r="L868" s="53" t="s">
        <v>886</v>
      </c>
      <c r="M868" s="59" t="str">
        <f>ifna(IMAGE("https://pokejungle.net/sprites/typeico/"&amp;lower(VLookup(V868,Type!C:E, 2, 0)&amp;".png")),"")</f>
        <v/>
      </c>
      <c r="N868" s="59" t="str">
        <f>ifna(IMAGE("https://pokejungle.net/sprites/typeico/"&amp;lower(VLookup(V868,Type!C:E, 3, 0)&amp;".png")),"")</f>
        <v/>
      </c>
      <c r="O868" s="88">
        <v>-2.0</v>
      </c>
      <c r="P868" s="53"/>
      <c r="Q868" s="59">
        <f>ifna(VLookup(V868, Dex!F:K, 3, 0),"")</f>
        <v>191</v>
      </c>
      <c r="R868" s="59" t="str">
        <f>ifna(VLookup(V868, Dex!F:K, 4, 0),"")</f>
        <v/>
      </c>
      <c r="S868" s="59" t="str">
        <f>ifna(VLookup(V868, Dex!F:K, 5, 0),"")</f>
        <v/>
      </c>
      <c r="T868" s="59" t="str">
        <f>ifna(VLookup(V868, Dex!F:K, 6, 0),"")</f>
        <v/>
      </c>
      <c r="U868" s="63">
        <f>ifna(VLookup(V868, Dex!F:L, 7, 0),"")</f>
        <v>204</v>
      </c>
      <c r="V868" s="53" t="str">
        <f t="shared" si="1"/>
        <v>pumpkaboo-2</v>
      </c>
    </row>
    <row r="869" ht="31.5" customHeight="1">
      <c r="A869" s="130">
        <v>868.0</v>
      </c>
      <c r="B869" s="130">
        <v>2.0</v>
      </c>
      <c r="C869" s="130">
        <v>1.0</v>
      </c>
      <c r="D869" s="130">
        <v>17.0</v>
      </c>
      <c r="E869" s="130">
        <v>3.0</v>
      </c>
      <c r="F869" s="130">
        <v>5.0</v>
      </c>
      <c r="G869" s="131" t="str">
        <f>ifna(VLookup(V869,Shiny!B:C, 2, 0),"")</f>
        <v/>
      </c>
      <c r="H869" s="141" t="s">
        <v>883</v>
      </c>
      <c r="I869" s="142">
        <v>710.0</v>
      </c>
      <c r="J869" s="135">
        <f>IFNA(VLOOKUP(V869,'Imported Index'!C:D,2,0),1)</f>
        <v>1</v>
      </c>
      <c r="K869" s="132"/>
      <c r="L869" s="131" t="s">
        <v>887</v>
      </c>
      <c r="M869" s="136" t="str">
        <f>ifna(IMAGE("https://pokejungle.net/sprites/typeico/"&amp;lower(VLookup(V869,Type!C:E, 2, 0)&amp;".png")),"")</f>
        <v/>
      </c>
      <c r="N869" s="136" t="str">
        <f>ifna(IMAGE("https://pokejungle.net/sprites/typeico/"&amp;lower(VLookup(V869,Type!C:E, 3, 0)&amp;".png")),"")</f>
        <v/>
      </c>
      <c r="O869" s="129">
        <v>-3.0</v>
      </c>
      <c r="P869" s="131"/>
      <c r="Q869" s="136">
        <f>ifna(VLookup(V869, Dex!F:K, 3, 0),"")</f>
        <v>191</v>
      </c>
      <c r="R869" s="136" t="str">
        <f>ifna(VLookup(V869, Dex!F:K, 4, 0),"")</f>
        <v/>
      </c>
      <c r="S869" s="136" t="str">
        <f>ifna(VLookup(V869, Dex!F:K, 5, 0),"")</f>
        <v/>
      </c>
      <c r="T869" s="136" t="str">
        <f>ifna(VLookup(V869, Dex!F:K, 6, 0),"")</f>
        <v/>
      </c>
      <c r="U869" s="137">
        <f>ifna(VLookup(V869, Dex!F:L, 7, 0),"")</f>
        <v>204</v>
      </c>
      <c r="V869" s="131" t="str">
        <f t="shared" si="1"/>
        <v>pumpkaboo-3</v>
      </c>
    </row>
    <row r="870" ht="31.5" customHeight="1">
      <c r="A870" s="85">
        <v>869.0</v>
      </c>
      <c r="B870" s="85">
        <v>2.0</v>
      </c>
      <c r="C870" s="85">
        <v>1.0</v>
      </c>
      <c r="D870" s="85">
        <v>18.0</v>
      </c>
      <c r="E870" s="85">
        <v>3.0</v>
      </c>
      <c r="F870" s="85">
        <v>6.0</v>
      </c>
      <c r="G870" s="53" t="str">
        <f>ifna(VLookup(V870,Shiny!B:C, 2, 0),"")</f>
        <v/>
      </c>
      <c r="H870" s="138" t="s">
        <v>888</v>
      </c>
      <c r="I870" s="139">
        <v>711.0</v>
      </c>
      <c r="J870" s="140">
        <f>IFNA(VLOOKUP(V870,'Imported Index'!C:D,2,0),1)</f>
        <v>1</v>
      </c>
      <c r="K870" s="83"/>
      <c r="L870" s="53" t="s">
        <v>884</v>
      </c>
      <c r="M870" s="59" t="str">
        <f>ifna(IMAGE("https://pokejungle.net/sprites/typeico/"&amp;lower(VLookup(V870,Type!C:E, 2, 0)&amp;".png")),"")</f>
        <v/>
      </c>
      <c r="N870" s="59" t="str">
        <f>ifna(IMAGE("https://pokejungle.net/sprites/typeico/"&amp;lower(VLookup(V870,Type!C:E, 3, 0)&amp;".png")),"")</f>
        <v/>
      </c>
      <c r="O870" s="53"/>
      <c r="P870" s="53"/>
      <c r="Q870" s="59">
        <f>ifna(VLookup(V870, Dex!F:K, 3, 0),"")</f>
        <v>192</v>
      </c>
      <c r="R870" s="59" t="str">
        <f>ifna(VLookup(V870, Dex!F:K, 4, 0),"")</f>
        <v/>
      </c>
      <c r="S870" s="59" t="str">
        <f>ifna(VLookup(V870, Dex!F:K, 5, 0),"")</f>
        <v/>
      </c>
      <c r="T870" s="59" t="str">
        <f>ifna(VLookup(V870, Dex!F:K, 6, 0),"")</f>
        <v/>
      </c>
      <c r="U870" s="63">
        <f>ifna(VLookup(V870, Dex!F:L, 7, 0),"")</f>
        <v>205</v>
      </c>
      <c r="V870" s="53" t="str">
        <f t="shared" si="1"/>
        <v>gourgeist</v>
      </c>
    </row>
    <row r="871" ht="31.5" customHeight="1">
      <c r="A871" s="130">
        <v>870.0</v>
      </c>
      <c r="B871" s="130">
        <v>2.0</v>
      </c>
      <c r="C871" s="130">
        <v>1.0</v>
      </c>
      <c r="D871" s="130">
        <v>19.0</v>
      </c>
      <c r="E871" s="130">
        <v>4.0</v>
      </c>
      <c r="F871" s="130">
        <v>1.0</v>
      </c>
      <c r="G871" s="131" t="str">
        <f>ifna(VLookup(V871,Shiny!B:C, 2, 0),"")</f>
        <v/>
      </c>
      <c r="H871" s="141" t="s">
        <v>888</v>
      </c>
      <c r="I871" s="142">
        <v>711.0</v>
      </c>
      <c r="J871" s="135">
        <f>IFNA(VLOOKUP(V871,'Imported Index'!C:D,2,0),1)</f>
        <v>1</v>
      </c>
      <c r="K871" s="132"/>
      <c r="L871" s="131" t="s">
        <v>885</v>
      </c>
      <c r="M871" s="136" t="str">
        <f>ifna(IMAGE("https://pokejungle.net/sprites/typeico/"&amp;lower(VLookup(V871,Type!C:E, 2, 0)&amp;".png")),"")</f>
        <v/>
      </c>
      <c r="N871" s="136" t="str">
        <f>ifna(IMAGE("https://pokejungle.net/sprites/typeico/"&amp;lower(VLookup(V871,Type!C:E, 3, 0)&amp;".png")),"")</f>
        <v/>
      </c>
      <c r="O871" s="129">
        <v>-1.0</v>
      </c>
      <c r="P871" s="131"/>
      <c r="Q871" s="136">
        <f>ifna(VLookup(V871, Dex!F:K, 3, 0),"")</f>
        <v>192</v>
      </c>
      <c r="R871" s="136" t="str">
        <f>ifna(VLookup(V871, Dex!F:K, 4, 0),"")</f>
        <v/>
      </c>
      <c r="S871" s="136" t="str">
        <f>ifna(VLookup(V871, Dex!F:K, 5, 0),"")</f>
        <v/>
      </c>
      <c r="T871" s="136" t="str">
        <f>ifna(VLookup(V871, Dex!F:K, 6, 0),"")</f>
        <v/>
      </c>
      <c r="U871" s="137">
        <f>ifna(VLookup(V871, Dex!F:L, 7, 0),"")</f>
        <v>205</v>
      </c>
      <c r="V871" s="131" t="str">
        <f t="shared" si="1"/>
        <v>gourgeist-1</v>
      </c>
    </row>
    <row r="872" ht="31.5" customHeight="1">
      <c r="A872" s="85">
        <v>871.0</v>
      </c>
      <c r="B872" s="85">
        <v>2.0</v>
      </c>
      <c r="C872" s="85">
        <v>1.0</v>
      </c>
      <c r="D872" s="85">
        <v>20.0</v>
      </c>
      <c r="E872" s="85">
        <v>4.0</v>
      </c>
      <c r="F872" s="85">
        <v>2.0</v>
      </c>
      <c r="G872" s="53" t="str">
        <f>ifna(VLookup(V872,Shiny!B:C, 2, 0),"")</f>
        <v/>
      </c>
      <c r="H872" s="138" t="s">
        <v>888</v>
      </c>
      <c r="I872" s="139">
        <v>711.0</v>
      </c>
      <c r="J872" s="140">
        <f>IFNA(VLOOKUP(V872,'Imported Index'!C:D,2,0),1)</f>
        <v>1</v>
      </c>
      <c r="K872" s="83"/>
      <c r="L872" s="53" t="s">
        <v>886</v>
      </c>
      <c r="M872" s="59" t="str">
        <f>ifna(IMAGE("https://pokejungle.net/sprites/typeico/"&amp;lower(VLookup(V872,Type!C:E, 2, 0)&amp;".png")),"")</f>
        <v/>
      </c>
      <c r="N872" s="59" t="str">
        <f>ifna(IMAGE("https://pokejungle.net/sprites/typeico/"&amp;lower(VLookup(V872,Type!C:E, 3, 0)&amp;".png")),"")</f>
        <v/>
      </c>
      <c r="O872" s="88">
        <v>-2.0</v>
      </c>
      <c r="P872" s="53"/>
      <c r="Q872" s="59">
        <f>ifna(VLookup(V872, Dex!F:K, 3, 0),"")</f>
        <v>192</v>
      </c>
      <c r="R872" s="59" t="str">
        <f>ifna(VLookup(V872, Dex!F:K, 4, 0),"")</f>
        <v/>
      </c>
      <c r="S872" s="59" t="str">
        <f>ifna(VLookup(V872, Dex!F:K, 5, 0),"")</f>
        <v/>
      </c>
      <c r="T872" s="59" t="str">
        <f>ifna(VLookup(V872, Dex!F:K, 6, 0),"")</f>
        <v/>
      </c>
      <c r="U872" s="63">
        <f>ifna(VLookup(V872, Dex!F:L, 7, 0),"")</f>
        <v>205</v>
      </c>
      <c r="V872" s="53" t="str">
        <f t="shared" si="1"/>
        <v>gourgeist-2</v>
      </c>
    </row>
    <row r="873" ht="31.5" customHeight="1">
      <c r="A873" s="130">
        <v>872.0</v>
      </c>
      <c r="B873" s="130">
        <v>2.0</v>
      </c>
      <c r="C873" s="130">
        <v>1.0</v>
      </c>
      <c r="D873" s="130">
        <v>21.0</v>
      </c>
      <c r="E873" s="130">
        <v>4.0</v>
      </c>
      <c r="F873" s="130">
        <v>3.0</v>
      </c>
      <c r="G873" s="131" t="str">
        <f>ifna(VLookup(V873,Shiny!B:C, 2, 0),"")</f>
        <v/>
      </c>
      <c r="H873" s="141" t="s">
        <v>888</v>
      </c>
      <c r="I873" s="142">
        <v>711.0</v>
      </c>
      <c r="J873" s="135">
        <f>IFNA(VLOOKUP(V873,'Imported Index'!C:D,2,0),1)</f>
        <v>1</v>
      </c>
      <c r="K873" s="135"/>
      <c r="L873" s="131" t="s">
        <v>887</v>
      </c>
      <c r="M873" s="136" t="str">
        <f>ifna(IMAGE("https://pokejungle.net/sprites/typeico/"&amp;lower(VLookup(V873,Type!C:E, 2, 0)&amp;".png")),"")</f>
        <v/>
      </c>
      <c r="N873" s="136" t="str">
        <f>ifna(IMAGE("https://pokejungle.net/sprites/typeico/"&amp;lower(VLookup(V873,Type!C:E, 3, 0)&amp;".png")),"")</f>
        <v/>
      </c>
      <c r="O873" s="129">
        <v>-3.0</v>
      </c>
      <c r="P873" s="131"/>
      <c r="Q873" s="136">
        <f>ifna(VLookup(V873, Dex!F:K, 3, 0),"")</f>
        <v>192</v>
      </c>
      <c r="R873" s="136" t="str">
        <f>ifna(VLookup(V873, Dex!F:K, 4, 0),"")</f>
        <v/>
      </c>
      <c r="S873" s="136" t="str">
        <f>ifna(VLookup(V873, Dex!F:K, 5, 0),"")</f>
        <v/>
      </c>
      <c r="T873" s="136" t="str">
        <f>ifna(VLookup(V873, Dex!F:K, 6, 0),"")</f>
        <v/>
      </c>
      <c r="U873" s="137">
        <f>ifna(VLookup(V873, Dex!F:L, 7, 0),"")</f>
        <v>205</v>
      </c>
      <c r="V873" s="131" t="str">
        <f t="shared" si="1"/>
        <v>gourgeist-3</v>
      </c>
    </row>
    <row r="874" ht="31.5" customHeight="1">
      <c r="A874" s="85">
        <v>873.0</v>
      </c>
      <c r="B874" s="85">
        <v>2.0</v>
      </c>
      <c r="C874" s="85">
        <v>1.0</v>
      </c>
      <c r="D874" s="85">
        <v>22.0</v>
      </c>
      <c r="E874" s="85">
        <v>4.0</v>
      </c>
      <c r="F874" s="85">
        <v>4.0</v>
      </c>
      <c r="G874" s="53" t="str">
        <f>ifna(VLookup(V874,Shiny!B:C, 2, 0),"")</f>
        <v/>
      </c>
      <c r="H874" s="138" t="s">
        <v>889</v>
      </c>
      <c r="I874" s="139">
        <v>712.0</v>
      </c>
      <c r="J874" s="140">
        <f>IFNA(VLOOKUP(V874,'Imported Index'!C:D,2,0),1)</f>
        <v>1</v>
      </c>
      <c r="K874" s="140"/>
      <c r="L874" s="83"/>
      <c r="M874" s="59" t="str">
        <f>ifna(IMAGE("https://pokejungle.net/sprites/typeico/"&amp;lower(VLookup(V874,Type!C:E, 2, 0)&amp;".png")),"")</f>
        <v/>
      </c>
      <c r="N874" s="59" t="str">
        <f>ifna(IMAGE("https://pokejungle.net/sprites/typeico/"&amp;lower(VLookup(V874,Type!C:E, 3, 0)&amp;".png")),"")</f>
        <v/>
      </c>
      <c r="O874" s="53"/>
      <c r="P874" s="53"/>
      <c r="Q874" s="59">
        <f>ifna(VLookup(V874, Dex!F:K, 3, 0),"")</f>
        <v>358</v>
      </c>
      <c r="R874" s="59" t="str">
        <f>ifna(VLookup(V874, Dex!F:K, 4, 0),"")</f>
        <v/>
      </c>
      <c r="S874" s="59">
        <f>ifna(VLookup(V874, Dex!F:K, 5, 0),"")</f>
        <v>215</v>
      </c>
      <c r="T874" s="59" t="str">
        <f>ifna(VLookup(V874, Dex!F:K, 6, 0),"")</f>
        <v>P363</v>
      </c>
      <c r="U874" s="63">
        <f>ifna(VLookup(V874, Dex!F:L, 7, 0),"")</f>
        <v>174</v>
      </c>
      <c r="V874" s="53" t="str">
        <f t="shared" si="1"/>
        <v>bergmite</v>
      </c>
    </row>
    <row r="875" ht="31.5" customHeight="1">
      <c r="A875" s="130">
        <v>874.0</v>
      </c>
      <c r="B875" s="130">
        <v>2.0</v>
      </c>
      <c r="C875" s="130">
        <v>1.0</v>
      </c>
      <c r="D875" s="130">
        <v>23.0</v>
      </c>
      <c r="E875" s="130">
        <v>4.0</v>
      </c>
      <c r="F875" s="130">
        <v>5.0</v>
      </c>
      <c r="G875" s="131" t="str">
        <f>ifna(VLookup(V875,Shiny!B:C, 2, 0),"")</f>
        <v/>
      </c>
      <c r="H875" s="141" t="s">
        <v>890</v>
      </c>
      <c r="I875" s="142">
        <v>713.0</v>
      </c>
      <c r="J875" s="135">
        <f>IFNA(VLOOKUP(V875,'Imported Index'!C:D,2,0),1)</f>
        <v>1</v>
      </c>
      <c r="K875" s="135"/>
      <c r="L875" s="132" t="s">
        <v>97</v>
      </c>
      <c r="M875" s="136" t="str">
        <f>ifna(IMAGE("https://pokejungle.net/sprites/typeico/"&amp;lower(VLookup(V875,Type!C:E, 2, 0)&amp;".png")),"")</f>
        <v/>
      </c>
      <c r="N875" s="136" t="str">
        <f>ifna(IMAGE("https://pokejungle.net/sprites/typeico/"&amp;lower(VLookup(V875,Type!C:E, 3, 0)&amp;".png")),"")</f>
        <v/>
      </c>
      <c r="O875" s="131"/>
      <c r="P875" s="131"/>
      <c r="Q875" s="136">
        <f>ifna(VLookup(V875, Dex!F:K, 3, 0),"")</f>
        <v>359</v>
      </c>
      <c r="R875" s="136" t="str">
        <f>ifna(VLookup(V875, Dex!F:K, 4, 0),"")</f>
        <v/>
      </c>
      <c r="S875" s="136" t="str">
        <f>ifna(VLookup(V875, Dex!F:K, 5, 0),"")</f>
        <v/>
      </c>
      <c r="T875" s="136" t="str">
        <f>ifna(VLookup(V875, Dex!F:K, 6, 0),"")</f>
        <v>P364</v>
      </c>
      <c r="U875" s="137">
        <f>ifna(VLookup(V875, Dex!F:L, 7, 0),"")</f>
        <v>175</v>
      </c>
      <c r="V875" s="131" t="str">
        <f t="shared" si="1"/>
        <v>avalugg</v>
      </c>
    </row>
    <row r="876" ht="31.5" customHeight="1">
      <c r="A876" s="85">
        <v>875.0</v>
      </c>
      <c r="B876" s="85">
        <v>2.0</v>
      </c>
      <c r="C876" s="85">
        <v>1.0</v>
      </c>
      <c r="D876" s="85">
        <v>24.0</v>
      </c>
      <c r="E876" s="85">
        <v>4.0</v>
      </c>
      <c r="F876" s="85">
        <v>6.0</v>
      </c>
      <c r="G876" s="53" t="str">
        <f>ifna(VLookup(V876,Shiny!B:C, 2, 0),"")</f>
        <v/>
      </c>
      <c r="H876" s="138" t="s">
        <v>890</v>
      </c>
      <c r="I876" s="139">
        <v>713.0</v>
      </c>
      <c r="J876" s="140">
        <f>IFNA(VLOOKUP(V876,'Imported Index'!C:D,2,0),1)</f>
        <v>1</v>
      </c>
      <c r="K876" s="140"/>
      <c r="L876" s="83" t="s">
        <v>139</v>
      </c>
      <c r="M876" s="59" t="str">
        <f>ifna(IMAGE("https://pokejungle.net/sprites/typeico/"&amp;lower(VLookup(V876,Type!C:E, 2, 0)&amp;".png")),"")</f>
        <v/>
      </c>
      <c r="N876" s="59" t="str">
        <f>ifna(IMAGE("https://pokejungle.net/sprites/typeico/"&amp;lower(VLookup(V876,Type!C:E, 3, 0)&amp;".png")),"")</f>
        <v/>
      </c>
      <c r="O876" s="85">
        <v>-1.0</v>
      </c>
      <c r="P876" s="53"/>
      <c r="Q876" s="59" t="str">
        <f>ifna(VLookup(V876, Dex!F:K, 3, 0),"")</f>
        <v/>
      </c>
      <c r="R876" s="59" t="str">
        <f>ifna(VLookup(V876, Dex!F:K, 4, 0),"")</f>
        <v/>
      </c>
      <c r="S876" s="59">
        <f>ifna(VLookup(V876, Dex!F:K, 5, 0),"")</f>
        <v>216</v>
      </c>
      <c r="T876" s="59" t="str">
        <f>ifna(VLookup(V876, Dex!F:K, 6, 0),"")</f>
        <v>P364</v>
      </c>
      <c r="U876" s="63">
        <f>ifna(VLookup(V876, Dex!F:L, 7, 0),"")</f>
        <v>175</v>
      </c>
      <c r="V876" s="53" t="str">
        <f t="shared" si="1"/>
        <v>avalugg-1</v>
      </c>
    </row>
    <row r="877" ht="31.5" customHeight="1">
      <c r="A877" s="130">
        <v>876.0</v>
      </c>
      <c r="B877" s="130">
        <v>2.0</v>
      </c>
      <c r="C877" s="130">
        <v>1.0</v>
      </c>
      <c r="D877" s="130">
        <v>25.0</v>
      </c>
      <c r="E877" s="130">
        <v>5.0</v>
      </c>
      <c r="F877" s="130">
        <v>1.0</v>
      </c>
      <c r="G877" s="131" t="str">
        <f>ifna(VLookup(V877,Shiny!B:C, 2, 0),"")</f>
        <v/>
      </c>
      <c r="H877" s="141" t="s">
        <v>891</v>
      </c>
      <c r="I877" s="142">
        <v>714.0</v>
      </c>
      <c r="J877" s="135">
        <f>IFNA(VLOOKUP(V877,'Imported Index'!C:D,2,0),1)</f>
        <v>1</v>
      </c>
      <c r="K877" s="135"/>
      <c r="L877" s="132"/>
      <c r="M877" s="136" t="str">
        <f>ifna(IMAGE("https://pokejungle.net/sprites/typeico/"&amp;lower(VLookup(V877,Type!C:E, 2, 0)&amp;".png")),"")</f>
        <v/>
      </c>
      <c r="N877" s="136" t="str">
        <f>ifna(IMAGE("https://pokejungle.net/sprites/typeico/"&amp;lower(VLookup(V877,Type!C:E, 3, 0)&amp;".png")),"")</f>
        <v/>
      </c>
      <c r="O877" s="131"/>
      <c r="P877" s="131"/>
      <c r="Q877" s="136">
        <f>ifna(VLookup(V877, Dex!F:K, 3, 0),"")</f>
        <v>176</v>
      </c>
      <c r="R877" s="136" t="str">
        <f>ifna(VLookup(V877, Dex!F:K, 4, 0),"")</f>
        <v/>
      </c>
      <c r="S877" s="136" t="str">
        <f>ifna(VLookup(V877, Dex!F:K, 5, 0),"")</f>
        <v/>
      </c>
      <c r="T877" s="136" t="str">
        <f>ifna(VLookup(V877, Dex!F:K, 6, 0),"")</f>
        <v>P303</v>
      </c>
      <c r="U877" s="137">
        <f>ifna(VLookup(V877, Dex!F:L, 7, 0),"")</f>
        <v>186</v>
      </c>
      <c r="V877" s="131" t="str">
        <f t="shared" si="1"/>
        <v>noibat</v>
      </c>
    </row>
    <row r="878" ht="31.5" customHeight="1">
      <c r="A878" s="85">
        <v>877.0</v>
      </c>
      <c r="B878" s="85">
        <v>2.0</v>
      </c>
      <c r="C878" s="85">
        <v>1.0</v>
      </c>
      <c r="D878" s="85">
        <v>26.0</v>
      </c>
      <c r="E878" s="85">
        <v>5.0</v>
      </c>
      <c r="F878" s="85">
        <v>2.0</v>
      </c>
      <c r="G878" s="53" t="str">
        <f>ifna(VLookup(V878,Shiny!B:C, 2, 0),"")</f>
        <v/>
      </c>
      <c r="H878" s="138" t="s">
        <v>892</v>
      </c>
      <c r="I878" s="139">
        <v>715.0</v>
      </c>
      <c r="J878" s="140">
        <f>IFNA(VLOOKUP(V878,'Imported Index'!C:D,2,0),1)</f>
        <v>1</v>
      </c>
      <c r="K878" s="140"/>
      <c r="L878" s="83"/>
      <c r="M878" s="59" t="str">
        <f>ifna(IMAGE("https://pokejungle.net/sprites/typeico/"&amp;lower(VLookup(V878,Type!C:E, 2, 0)&amp;".png")),"")</f>
        <v/>
      </c>
      <c r="N878" s="59" t="str">
        <f>ifna(IMAGE("https://pokejungle.net/sprites/typeico/"&amp;lower(VLookup(V878,Type!C:E, 3, 0)&amp;".png")),"")</f>
        <v/>
      </c>
      <c r="O878" s="53"/>
      <c r="P878" s="53"/>
      <c r="Q878" s="59">
        <f>ifna(VLookup(V878, Dex!F:K, 3, 0),"")</f>
        <v>177</v>
      </c>
      <c r="R878" s="59" t="str">
        <f>ifna(VLookup(V878, Dex!F:K, 4, 0),"")</f>
        <v/>
      </c>
      <c r="S878" s="59" t="str">
        <f>ifna(VLookup(V878, Dex!F:K, 5, 0),"")</f>
        <v/>
      </c>
      <c r="T878" s="59" t="str">
        <f>ifna(VLookup(V878, Dex!F:K, 6, 0),"")</f>
        <v>P304</v>
      </c>
      <c r="U878" s="63">
        <f>ifna(VLookup(V878, Dex!F:L, 7, 0),"")</f>
        <v>187</v>
      </c>
      <c r="V878" s="53" t="str">
        <f t="shared" si="1"/>
        <v>noivern</v>
      </c>
    </row>
    <row r="879" ht="31.5" customHeight="1">
      <c r="A879" s="130">
        <v>878.0</v>
      </c>
      <c r="B879" s="130">
        <v>2.0</v>
      </c>
      <c r="C879" s="130">
        <v>1.0</v>
      </c>
      <c r="D879" s="130">
        <v>27.0</v>
      </c>
      <c r="E879" s="130">
        <v>5.0</v>
      </c>
      <c r="F879" s="130">
        <v>3.0</v>
      </c>
      <c r="G879" s="131" t="str">
        <f>ifna(VLookup(V879,Shiny!B:C, 2, 0),"")</f>
        <v/>
      </c>
      <c r="H879" s="141" t="s">
        <v>893</v>
      </c>
      <c r="I879" s="142">
        <v>716.0</v>
      </c>
      <c r="J879" s="135">
        <f>IFNA(VLOOKUP(V879,'Imported Index'!C:D,2,0),1)</f>
        <v>1</v>
      </c>
      <c r="K879" s="132"/>
      <c r="L879" s="132"/>
      <c r="M879" s="136" t="str">
        <f>ifna(IMAGE("https://pokejungle.net/sprites/typeico/"&amp;lower(VLookup(V879,Type!C:E, 2, 0)&amp;".png")),"")</f>
        <v/>
      </c>
      <c r="N879" s="136" t="str">
        <f>ifna(IMAGE("https://pokejungle.net/sprites/typeico/"&amp;lower(VLookup(V879,Type!C:E, 3, 0)&amp;".png")),"")</f>
        <v/>
      </c>
      <c r="O879" s="131"/>
      <c r="P879" s="131"/>
      <c r="Q879" s="136" t="str">
        <f>ifna(VLookup(V879, Dex!F:K, 3, 0),"")</f>
        <v/>
      </c>
      <c r="R879" s="136" t="str">
        <f>ifna(VLookup(V879, Dex!F:K, 4, 0),"")</f>
        <v/>
      </c>
      <c r="S879" s="136" t="str">
        <f>ifna(VLookup(V879, Dex!F:K, 5, 0),"")</f>
        <v/>
      </c>
      <c r="T879" s="136" t="str">
        <f>ifna(VLookup(V879, Dex!F:K, 6, 0),"")</f>
        <v/>
      </c>
      <c r="U879" s="137">
        <f>ifna(VLookup(V879, Dex!F:L, 7, 0),"")</f>
        <v>228</v>
      </c>
      <c r="V879" s="131" t="str">
        <f t="shared" si="1"/>
        <v>xerneas</v>
      </c>
    </row>
    <row r="880" ht="31.5" customHeight="1">
      <c r="A880" s="85">
        <v>879.0</v>
      </c>
      <c r="B880" s="85">
        <v>2.0</v>
      </c>
      <c r="C880" s="85">
        <v>1.0</v>
      </c>
      <c r="D880" s="85">
        <v>28.0</v>
      </c>
      <c r="E880" s="85">
        <v>5.0</v>
      </c>
      <c r="F880" s="85">
        <v>4.0</v>
      </c>
      <c r="G880" s="53" t="str">
        <f>ifna(VLookup(V880,Shiny!B:C, 2, 0),"")</f>
        <v/>
      </c>
      <c r="H880" s="138" t="s">
        <v>894</v>
      </c>
      <c r="I880" s="139">
        <v>717.0</v>
      </c>
      <c r="J880" s="140">
        <f>IFNA(VLOOKUP(V880,'Imported Index'!C:D,2,0),1)</f>
        <v>1</v>
      </c>
      <c r="K880" s="83"/>
      <c r="L880" s="83"/>
      <c r="M880" s="59" t="str">
        <f>ifna(IMAGE("https://pokejungle.net/sprites/typeico/"&amp;lower(VLookup(V880,Type!C:E, 2, 0)&amp;".png")),"")</f>
        <v/>
      </c>
      <c r="N880" s="59" t="str">
        <f>ifna(IMAGE("https://pokejungle.net/sprites/typeico/"&amp;lower(VLookup(V880,Type!C:E, 3, 0)&amp;".png")),"")</f>
        <v/>
      </c>
      <c r="O880" s="53"/>
      <c r="P880" s="53"/>
      <c r="Q880" s="59" t="str">
        <f>ifna(VLookup(V880, Dex!F:K, 3, 0),"")</f>
        <v/>
      </c>
      <c r="R880" s="59" t="str">
        <f>ifna(VLookup(V880, Dex!F:K, 4, 0),"")</f>
        <v/>
      </c>
      <c r="S880" s="59" t="str">
        <f>ifna(VLookup(V880, Dex!F:K, 5, 0),"")</f>
        <v/>
      </c>
      <c r="T880" s="59" t="str">
        <f>ifna(VLookup(V880, Dex!F:K, 6, 0),"")</f>
        <v/>
      </c>
      <c r="U880" s="63">
        <f>ifna(VLookup(V880, Dex!F:L, 7, 0),"")</f>
        <v>229</v>
      </c>
      <c r="V880" s="53" t="str">
        <f t="shared" si="1"/>
        <v>yveltal</v>
      </c>
    </row>
    <row r="881" ht="31.5" customHeight="1">
      <c r="A881" s="130">
        <v>880.0</v>
      </c>
      <c r="B881" s="130">
        <v>2.0</v>
      </c>
      <c r="C881" s="130">
        <v>1.0</v>
      </c>
      <c r="D881" s="130">
        <v>29.0</v>
      </c>
      <c r="E881" s="130">
        <v>5.0</v>
      </c>
      <c r="F881" s="130">
        <v>5.0</v>
      </c>
      <c r="G881" s="131" t="str">
        <f>ifna(VLookup(V881,Shiny!B:C, 2, 0),"")</f>
        <v/>
      </c>
      <c r="H881" s="141" t="s">
        <v>895</v>
      </c>
      <c r="I881" s="142">
        <v>718.0</v>
      </c>
      <c r="J881" s="135">
        <f>IFNA(VLOOKUP(V881,'Imported Index'!C:D,2,0),1)</f>
        <v>1</v>
      </c>
      <c r="K881" s="149"/>
      <c r="L881" s="150">
        <v>0.5</v>
      </c>
      <c r="M881" s="136" t="str">
        <f>ifna(IMAGE("https://pokejungle.net/sprites/typeico/"&amp;lower(VLookup(V881,Type!C:E, 2, 0)&amp;".png")),"")</f>
        <v/>
      </c>
      <c r="N881" s="136" t="str">
        <f>ifna(IMAGE("https://pokejungle.net/sprites/typeico/"&amp;lower(VLookup(V881,Type!C:E, 3, 0)&amp;".png")),"")</f>
        <v/>
      </c>
      <c r="O881" s="130"/>
      <c r="P881" s="149"/>
      <c r="Q881" s="136" t="str">
        <f>ifna(VLookup(V881, Dex!F:K, 3, 0),"")</f>
        <v/>
      </c>
      <c r="R881" s="136" t="str">
        <f>ifna(VLookup(V881, Dex!F:K, 4, 0),"")</f>
        <v/>
      </c>
      <c r="S881" s="136" t="str">
        <f>ifna(VLookup(V881, Dex!F:K, 5, 0),"")</f>
        <v/>
      </c>
      <c r="T881" s="136" t="str">
        <f>ifna(VLookup(V881, Dex!F:K, 6, 0),"")</f>
        <v/>
      </c>
      <c r="U881" s="137">
        <f>ifna(VLookup(V881, Dex!F:L, 7, 0),"")</f>
        <v>230</v>
      </c>
      <c r="V881" s="131" t="str">
        <f t="shared" si="1"/>
        <v>zygarde</v>
      </c>
    </row>
    <row r="882" ht="31.5" customHeight="1">
      <c r="A882" s="85">
        <v>881.0</v>
      </c>
      <c r="B882" s="85">
        <v>2.0</v>
      </c>
      <c r="C882" s="85">
        <v>1.0</v>
      </c>
      <c r="D882" s="85">
        <v>30.0</v>
      </c>
      <c r="E882" s="85">
        <v>5.0</v>
      </c>
      <c r="F882" s="85">
        <v>6.0</v>
      </c>
      <c r="G882" s="53" t="str">
        <f>ifna(VLookup(V882,Shiny!B:C, 2, 0),"")</f>
        <v/>
      </c>
      <c r="H882" s="138" t="s">
        <v>895</v>
      </c>
      <c r="I882" s="139">
        <v>718.0</v>
      </c>
      <c r="J882" s="140">
        <f>IFNA(VLOOKUP(V882,'Imported Index'!C:D,2,0),1)</f>
        <v>1</v>
      </c>
      <c r="K882" s="94"/>
      <c r="L882" s="150">
        <v>0.1</v>
      </c>
      <c r="M882" s="59" t="str">
        <f>ifna(IMAGE("https://pokejungle.net/sprites/typeico/"&amp;lower(VLookup(V882,Type!C:E, 2, 0)&amp;".png")),"")</f>
        <v/>
      </c>
      <c r="N882" s="59" t="str">
        <f>ifna(IMAGE("https://pokejungle.net/sprites/typeico/"&amp;lower(VLookup(V882,Type!C:E, 3, 0)&amp;".png")),"")</f>
        <v/>
      </c>
      <c r="O882" s="151">
        <v>-1.0</v>
      </c>
      <c r="P882" s="94"/>
      <c r="Q882" s="59" t="str">
        <f>ifna(VLookup(V882, Dex!F:K, 3, 0),"")</f>
        <v/>
      </c>
      <c r="R882" s="59" t="str">
        <f>ifna(VLookup(V882, Dex!F:K, 4, 0),"")</f>
        <v/>
      </c>
      <c r="S882" s="59" t="str">
        <f>ifna(VLookup(V882, Dex!F:K, 5, 0),"")</f>
        <v/>
      </c>
      <c r="T882" s="59" t="str">
        <f>ifna(VLookup(V882, Dex!F:K, 6, 0),"")</f>
        <v/>
      </c>
      <c r="U882" s="63">
        <f>ifna(VLookup(V882, Dex!F:L, 7, 0),"")</f>
        <v>230</v>
      </c>
      <c r="V882" s="53" t="str">
        <f t="shared" si="1"/>
        <v>zygarde-1</v>
      </c>
    </row>
    <row r="883" ht="31.5" customHeight="1">
      <c r="A883" s="130">
        <v>882.0</v>
      </c>
      <c r="B883" s="130">
        <v>2.0</v>
      </c>
      <c r="C883" s="130">
        <v>2.0</v>
      </c>
      <c r="D883" s="130">
        <v>1.0</v>
      </c>
      <c r="E883" s="130">
        <v>1.0</v>
      </c>
      <c r="F883" s="130">
        <v>1.0</v>
      </c>
      <c r="G883" s="131" t="str">
        <f>ifna(VLookup(V883,Shiny!B:C, 2, 0),"")</f>
        <v/>
      </c>
      <c r="H883" s="141" t="s">
        <v>896</v>
      </c>
      <c r="I883" s="142">
        <v>719.0</v>
      </c>
      <c r="J883" s="135">
        <f>IFNA(VLOOKUP(V883,'Imported Index'!C:D,2,0),1)</f>
        <v>1</v>
      </c>
      <c r="K883" s="132"/>
      <c r="L883" s="132"/>
      <c r="M883" s="136" t="str">
        <f>ifna(IMAGE("https://pokejungle.net/sprites/typeico/"&amp;lower(VLookup(V883,Type!C:E, 2, 0)&amp;".png")),"")</f>
        <v/>
      </c>
      <c r="N883" s="136" t="str">
        <f>ifna(IMAGE("https://pokejungle.net/sprites/typeico/"&amp;lower(VLookup(V883,Type!C:E, 3, 0)&amp;".png")),"")</f>
        <v/>
      </c>
      <c r="O883" s="131"/>
      <c r="P883" s="131"/>
      <c r="Q883" s="136" t="str">
        <f>ifna(VLookup(V883, Dex!F:K, 3, 0),"")</f>
        <v/>
      </c>
      <c r="R883" s="136" t="str">
        <f>ifna(VLookup(V883, Dex!F:K, 4, 0),"")</f>
        <v/>
      </c>
      <c r="S883" s="136" t="str">
        <f>ifna(VLookup(V883, Dex!F:K, 5, 0),"")</f>
        <v/>
      </c>
      <c r="T883" s="136" t="str">
        <f>ifna(VLookup(V883, Dex!F:K, 6, 0),"")</f>
        <v/>
      </c>
      <c r="U883" s="137" t="str">
        <f>ifna(VLookup(V883, Dex!F:L, 7, 0),"")</f>
        <v/>
      </c>
      <c r="V883" s="131" t="str">
        <f t="shared" si="1"/>
        <v>diancie</v>
      </c>
    </row>
    <row r="884" ht="31.5" customHeight="1">
      <c r="A884" s="85">
        <v>883.0</v>
      </c>
      <c r="B884" s="85">
        <v>2.0</v>
      </c>
      <c r="C884" s="85">
        <v>2.0</v>
      </c>
      <c r="D884" s="85">
        <v>1.0</v>
      </c>
      <c r="E884" s="85">
        <v>1.0</v>
      </c>
      <c r="F884" s="88">
        <v>2.0</v>
      </c>
      <c r="G884" s="53" t="str">
        <f>ifna(VLookup(V884,Shiny!B:C, 2, 0),"")</f>
        <v/>
      </c>
      <c r="H884" s="138" t="s">
        <v>897</v>
      </c>
      <c r="I884" s="139">
        <v>720.0</v>
      </c>
      <c r="J884" s="140">
        <f>IFNA(VLOOKUP(V884,'Imported Index'!C:D,2,0),1)</f>
        <v>1</v>
      </c>
      <c r="K884" s="83"/>
      <c r="L884" s="83"/>
      <c r="M884" s="59" t="str">
        <f>ifna(IMAGE("https://pokejungle.net/sprites/typeico/"&amp;lower(VLookup(V884,Type!C:E, 2, 0)&amp;".png")),"")</f>
        <v/>
      </c>
      <c r="N884" s="59" t="str">
        <f>ifna(IMAGE("https://pokejungle.net/sprites/typeico/"&amp;lower(VLookup(V884,Type!C:E, 3, 0)&amp;".png")),"")</f>
        <v/>
      </c>
      <c r="O884" s="53"/>
      <c r="P884" s="53"/>
      <c r="Q884" s="59" t="str">
        <f>ifna(VLookup(V884, Dex!F:K, 3, 0),"")</f>
        <v/>
      </c>
      <c r="R884" s="59" t="str">
        <f>ifna(VLookup(V884, Dex!F:K, 4, 0),"")</f>
        <v/>
      </c>
      <c r="S884" s="59" t="str">
        <f>ifna(VLookup(V884, Dex!F:K, 5, 0),"")</f>
        <v/>
      </c>
      <c r="T884" s="59" t="str">
        <f>ifna(VLookup(V884, Dex!F:K, 6, 0),"")</f>
        <v/>
      </c>
      <c r="U884" s="63" t="str">
        <f>ifna(VLookup(V884, Dex!F:L, 7, 0),"")</f>
        <v>H121</v>
      </c>
      <c r="V884" s="53" t="str">
        <f t="shared" si="1"/>
        <v>hoopa</v>
      </c>
    </row>
    <row r="885" ht="31.5" customHeight="1">
      <c r="A885" s="130">
        <v>884.0</v>
      </c>
      <c r="B885" s="130">
        <v>2.0</v>
      </c>
      <c r="C885" s="130">
        <v>2.0</v>
      </c>
      <c r="D885" s="130">
        <v>2.0</v>
      </c>
      <c r="E885" s="130">
        <v>1.0</v>
      </c>
      <c r="F885" s="129">
        <v>3.0</v>
      </c>
      <c r="G885" s="131" t="str">
        <f>ifna(VLookup(V885,Shiny!B:C, 2, 0),"")</f>
        <v/>
      </c>
      <c r="H885" s="141" t="s">
        <v>897</v>
      </c>
      <c r="I885" s="142">
        <v>720.0</v>
      </c>
      <c r="J885" s="135">
        <f>IFNA(VLOOKUP(V885,'Imported Index'!C:D,2,0),1)</f>
        <v>1</v>
      </c>
      <c r="K885" s="132"/>
      <c r="L885" s="132" t="s">
        <v>898</v>
      </c>
      <c r="M885" s="136" t="str">
        <f>ifna(IMAGE("https://pokejungle.net/sprites/typeico/"&amp;lower(VLookup(V885,Type!C:E, 2, 0)&amp;".png")),"")</f>
        <v/>
      </c>
      <c r="N885" s="136" t="str">
        <f>ifna(IMAGE("https://pokejungle.net/sprites/typeico/"&amp;lower(VLookup(V885,Type!C:E, 3, 0)&amp;".png")),"")</f>
        <v/>
      </c>
      <c r="O885" s="131"/>
      <c r="P885" s="131"/>
      <c r="Q885" s="136" t="str">
        <f>ifna(VLookup(V885, Dex!F:K, 3, 0),"")</f>
        <v/>
      </c>
      <c r="R885" s="136" t="str">
        <f>ifna(VLookup(V885, Dex!F:K, 4, 0),"")</f>
        <v/>
      </c>
      <c r="S885" s="136" t="str">
        <f>ifna(VLookup(V885, Dex!F:K, 5, 0),"")</f>
        <v/>
      </c>
      <c r="T885" s="136" t="str">
        <f>ifna(VLookup(V885, Dex!F:K, 6, 0),"")</f>
        <v/>
      </c>
      <c r="U885" s="137" t="str">
        <f>ifna(VLookup(V885, Dex!F:L, 7, 0),"")</f>
        <v>H121</v>
      </c>
      <c r="V885" s="131" t="str">
        <f t="shared" si="1"/>
        <v>hoopa</v>
      </c>
    </row>
    <row r="886" ht="31.5" customHeight="1">
      <c r="A886" s="85">
        <v>885.0</v>
      </c>
      <c r="B886" s="85">
        <v>2.0</v>
      </c>
      <c r="C886" s="85">
        <v>2.0</v>
      </c>
      <c r="D886" s="85">
        <v>2.0</v>
      </c>
      <c r="E886" s="85">
        <v>1.0</v>
      </c>
      <c r="F886" s="88">
        <v>4.0</v>
      </c>
      <c r="G886" s="53" t="str">
        <f>ifna(VLookup(V886,Shiny!B:C, 2, 0),"")</f>
        <v/>
      </c>
      <c r="H886" s="138" t="s">
        <v>899</v>
      </c>
      <c r="I886" s="139">
        <v>721.0</v>
      </c>
      <c r="J886" s="140">
        <f>IFNA(VLOOKUP(V886,'Imported Index'!C:D,2,0),1)</f>
        <v>1</v>
      </c>
      <c r="K886" s="83"/>
      <c r="L886" s="83"/>
      <c r="M886" s="59" t="str">
        <f>ifna(IMAGE("https://pokejungle.net/sprites/typeico/"&amp;lower(VLookup(V886,Type!C:E, 2, 0)&amp;".png")),"")</f>
        <v/>
      </c>
      <c r="N886" s="59" t="str">
        <f>ifna(IMAGE("https://pokejungle.net/sprites/typeico/"&amp;lower(VLookup(V886,Type!C:E, 3, 0)&amp;".png")),"")</f>
        <v/>
      </c>
      <c r="O886" s="53"/>
      <c r="P886" s="53"/>
      <c r="Q886" s="59" t="str">
        <f>ifna(VLookup(V886, Dex!F:K, 3, 0),"")</f>
        <v/>
      </c>
      <c r="R886" s="59" t="str">
        <f>ifna(VLookup(V886, Dex!F:K, 4, 0),"")</f>
        <v/>
      </c>
      <c r="S886" s="59" t="str">
        <f>ifna(VLookup(V886, Dex!F:K, 5, 0),"")</f>
        <v/>
      </c>
      <c r="T886" s="59" t="str">
        <f>ifna(VLookup(V886, Dex!F:K, 6, 0),"")</f>
        <v/>
      </c>
      <c r="U886" s="63" t="str">
        <f>ifna(VLookup(V886, Dex!F:L, 7, 0),"")</f>
        <v>H114</v>
      </c>
      <c r="V886" s="53" t="str">
        <f t="shared" si="1"/>
        <v>volcanion</v>
      </c>
    </row>
    <row r="887" ht="31.5" customHeight="1">
      <c r="A887" s="130">
        <v>886.0</v>
      </c>
      <c r="B887" s="130"/>
      <c r="C887" s="130"/>
      <c r="D887" s="130"/>
      <c r="E887" s="130"/>
      <c r="F887" s="130"/>
      <c r="G887" s="131" t="str">
        <f>ifna(VLookup(V887,Shiny!B:C, 2, 0),"")</f>
        <v/>
      </c>
      <c r="H887" s="143" t="s">
        <v>236</v>
      </c>
      <c r="I887" s="144"/>
      <c r="J887" s="135">
        <f>IFNA(VLOOKUP(V887,'Imported Index'!C:D,2,0),1)</f>
        <v>1</v>
      </c>
      <c r="K887" s="132"/>
      <c r="L887" s="132"/>
      <c r="M887" s="132"/>
      <c r="N887" s="132"/>
      <c r="O887" s="132"/>
      <c r="P887" s="132"/>
      <c r="Q887" s="132"/>
      <c r="R887" s="132"/>
      <c r="S887" s="132"/>
      <c r="T887" s="132"/>
      <c r="U887" s="137" t="str">
        <f>ifna(VLookup(V887, Dex!F:L, 7, 0),"")</f>
        <v/>
      </c>
      <c r="V887" s="131" t="str">
        <f t="shared" si="1"/>
        <v>gen</v>
      </c>
    </row>
    <row r="888" ht="31.5" customHeight="1">
      <c r="A888" s="85">
        <v>887.0</v>
      </c>
      <c r="B888" s="85">
        <v>2.0</v>
      </c>
      <c r="C888" s="85">
        <v>3.0</v>
      </c>
      <c r="D888" s="85">
        <v>1.0</v>
      </c>
      <c r="E888" s="85">
        <v>1.0</v>
      </c>
      <c r="F888" s="85">
        <v>1.0</v>
      </c>
      <c r="G888" s="53" t="str">
        <f>ifna(VLookup(V888,Shiny!B:C, 2, 0),"")</f>
        <v/>
      </c>
      <c r="H888" s="138" t="s">
        <v>900</v>
      </c>
      <c r="I888" s="139">
        <v>722.0</v>
      </c>
      <c r="J888" s="140">
        <f>IFNA(VLOOKUP(V888,'Imported Index'!C:D,2,0),1)</f>
        <v>1</v>
      </c>
      <c r="K888" s="83"/>
      <c r="L888" s="83"/>
      <c r="M888" s="59" t="str">
        <f>ifna(IMAGE("https://pokejungle.net/sprites/typeico/"&amp;lower(VLookup(V888,Type!C:E, 2, 0)&amp;".png")),"")</f>
        <v/>
      </c>
      <c r="N888" s="59" t="str">
        <f>ifna(IMAGE("https://pokejungle.net/sprites/typeico/"&amp;lower(VLookup(V888,Type!C:E, 3, 0)&amp;".png")),"")</f>
        <v/>
      </c>
      <c r="O888" s="53"/>
      <c r="P888" s="53"/>
      <c r="Q888" s="59" t="str">
        <f>ifna(VLookup(V888, Dex!F:K, 3, 0),"")</f>
        <v/>
      </c>
      <c r="R888" s="59" t="str">
        <f>ifna(VLookup(V888, Dex!F:K, 4, 0),"")</f>
        <v/>
      </c>
      <c r="S888" s="59">
        <f>ifna(VLookup(V888, Dex!F:K, 5, 0),"")</f>
        <v>1</v>
      </c>
      <c r="T888" s="59" t="str">
        <f>ifna(VLookup(V888, Dex!F:K, 6, 0),"")</f>
        <v>B218</v>
      </c>
      <c r="U888" s="63" t="str">
        <f>ifna(VLookup(V888, Dex!F:L, 7, 0),"")</f>
        <v/>
      </c>
      <c r="V888" s="53" t="str">
        <f t="shared" si="1"/>
        <v>rowlet</v>
      </c>
    </row>
    <row r="889" ht="31.5" customHeight="1">
      <c r="A889" s="130">
        <v>888.0</v>
      </c>
      <c r="B889" s="130">
        <v>2.0</v>
      </c>
      <c r="C889" s="130">
        <v>3.0</v>
      </c>
      <c r="D889" s="130">
        <v>2.0</v>
      </c>
      <c r="E889" s="130">
        <v>1.0</v>
      </c>
      <c r="F889" s="130">
        <v>2.0</v>
      </c>
      <c r="G889" s="131" t="str">
        <f>ifna(VLookup(V889,Shiny!B:C, 2, 0),"")</f>
        <v/>
      </c>
      <c r="H889" s="141" t="s">
        <v>901</v>
      </c>
      <c r="I889" s="142">
        <v>723.0</v>
      </c>
      <c r="J889" s="135">
        <f>IFNA(VLOOKUP(V889,'Imported Index'!C:D,2,0),1)</f>
        <v>1</v>
      </c>
      <c r="K889" s="132"/>
      <c r="L889" s="132"/>
      <c r="M889" s="136" t="str">
        <f>ifna(IMAGE("https://pokejungle.net/sprites/typeico/"&amp;lower(VLookup(V889,Type!C:E, 2, 0)&amp;".png")),"")</f>
        <v/>
      </c>
      <c r="N889" s="136" t="str">
        <f>ifna(IMAGE("https://pokejungle.net/sprites/typeico/"&amp;lower(VLookup(V889,Type!C:E, 3, 0)&amp;".png")),"")</f>
        <v/>
      </c>
      <c r="O889" s="131"/>
      <c r="P889" s="131"/>
      <c r="Q889" s="136" t="str">
        <f>ifna(VLookup(V889, Dex!F:K, 3, 0),"")</f>
        <v/>
      </c>
      <c r="R889" s="136" t="str">
        <f>ifna(VLookup(V889, Dex!F:K, 4, 0),"")</f>
        <v/>
      </c>
      <c r="S889" s="136">
        <f>ifna(VLookup(V889, Dex!F:K, 5, 0),"")</f>
        <v>2</v>
      </c>
      <c r="T889" s="136" t="str">
        <f>ifna(VLookup(V889, Dex!F:K, 6, 0),"")</f>
        <v>B219</v>
      </c>
      <c r="U889" s="137" t="str">
        <f>ifna(VLookup(V889, Dex!F:L, 7, 0),"")</f>
        <v/>
      </c>
      <c r="V889" s="131" t="str">
        <f t="shared" si="1"/>
        <v>dartrix</v>
      </c>
    </row>
    <row r="890" ht="31.5" customHeight="1">
      <c r="A890" s="85">
        <v>889.0</v>
      </c>
      <c r="B890" s="85">
        <v>2.0</v>
      </c>
      <c r="C890" s="85">
        <v>3.0</v>
      </c>
      <c r="D890" s="85">
        <v>3.0</v>
      </c>
      <c r="E890" s="85">
        <v>1.0</v>
      </c>
      <c r="F890" s="85">
        <v>3.0</v>
      </c>
      <c r="G890" s="53" t="str">
        <f>ifna(VLookup(V890,Shiny!B:C, 2, 0),"")</f>
        <v/>
      </c>
      <c r="H890" s="138" t="s">
        <v>902</v>
      </c>
      <c r="I890" s="139">
        <v>724.0</v>
      </c>
      <c r="J890" s="140">
        <f>IFNA(VLOOKUP(V890,'Imported Index'!C:D,2,0),1)</f>
        <v>1</v>
      </c>
      <c r="K890" s="83"/>
      <c r="L890" s="83" t="s">
        <v>97</v>
      </c>
      <c r="M890" s="59" t="str">
        <f>ifna(IMAGE("https://pokejungle.net/sprites/typeico/"&amp;lower(VLookup(V890,Type!C:E, 2, 0)&amp;".png")),"")</f>
        <v/>
      </c>
      <c r="N890" s="59" t="str">
        <f>ifna(IMAGE("https://pokejungle.net/sprites/typeico/"&amp;lower(VLookup(V890,Type!C:E, 3, 0)&amp;".png")),"")</f>
        <v/>
      </c>
      <c r="O890" s="53"/>
      <c r="P890" s="53"/>
      <c r="Q890" s="59" t="str">
        <f>ifna(VLookup(V890, Dex!F:K, 3, 0),"")</f>
        <v/>
      </c>
      <c r="R890" s="59" t="str">
        <f>ifna(VLookup(V890, Dex!F:K, 4, 0),"")</f>
        <v/>
      </c>
      <c r="S890" s="59" t="str">
        <f>ifna(VLookup(V890, Dex!F:K, 5, 0),"")</f>
        <v/>
      </c>
      <c r="T890" s="59" t="str">
        <f>ifna(VLookup(V890, Dex!F:K, 6, 0),"")</f>
        <v>B220</v>
      </c>
      <c r="U890" s="63" t="str">
        <f>ifna(VLookup(V890, Dex!F:L, 7, 0),"")</f>
        <v/>
      </c>
      <c r="V890" s="53" t="str">
        <f t="shared" si="1"/>
        <v>decidueye</v>
      </c>
    </row>
    <row r="891" ht="31.5" customHeight="1">
      <c r="A891" s="130">
        <v>890.0</v>
      </c>
      <c r="B891" s="130">
        <v>2.0</v>
      </c>
      <c r="C891" s="130">
        <v>3.0</v>
      </c>
      <c r="D891" s="130">
        <v>4.0</v>
      </c>
      <c r="E891" s="130">
        <v>1.0</v>
      </c>
      <c r="F891" s="130">
        <v>4.0</v>
      </c>
      <c r="G891" s="131" t="str">
        <f>ifna(VLookup(V891,Shiny!B:C, 2, 0),"")</f>
        <v/>
      </c>
      <c r="H891" s="141" t="s">
        <v>902</v>
      </c>
      <c r="I891" s="142">
        <v>724.0</v>
      </c>
      <c r="J891" s="135">
        <f>IFNA(VLOOKUP(V891,'Imported Index'!C:D,2,0),1)</f>
        <v>1</v>
      </c>
      <c r="K891" s="132"/>
      <c r="L891" s="132" t="s">
        <v>139</v>
      </c>
      <c r="M891" s="136" t="str">
        <f>ifna(IMAGE("https://pokejungle.net/sprites/typeico/"&amp;lower(VLookup(V891,Type!C:E, 2, 0)&amp;".png")),"")</f>
        <v/>
      </c>
      <c r="N891" s="136" t="str">
        <f>ifna(IMAGE("https://pokejungle.net/sprites/typeico/"&amp;lower(VLookup(V891,Type!C:E, 3, 0)&amp;".png")),"")</f>
        <v/>
      </c>
      <c r="O891" s="130">
        <v>-1.0</v>
      </c>
      <c r="P891" s="131"/>
      <c r="Q891" s="136" t="str">
        <f>ifna(VLookup(V891, Dex!F:K, 3, 0),"")</f>
        <v/>
      </c>
      <c r="R891" s="136" t="str">
        <f>ifna(VLookup(V891, Dex!F:K, 4, 0),"")</f>
        <v/>
      </c>
      <c r="S891" s="136">
        <f>ifna(VLookup(V891, Dex!F:K, 5, 0),"")</f>
        <v>3</v>
      </c>
      <c r="T891" s="136" t="str">
        <f>ifna(VLookup(V891, Dex!F:K, 6, 0),"")</f>
        <v>B220</v>
      </c>
      <c r="U891" s="137" t="str">
        <f>ifna(VLookup(V891, Dex!F:L, 7, 0),"")</f>
        <v/>
      </c>
      <c r="V891" s="131" t="str">
        <f t="shared" si="1"/>
        <v>decidueye-1</v>
      </c>
    </row>
    <row r="892" ht="31.5" customHeight="1">
      <c r="A892" s="85">
        <v>891.0</v>
      </c>
      <c r="B892" s="85">
        <v>2.0</v>
      </c>
      <c r="C892" s="85">
        <v>3.0</v>
      </c>
      <c r="D892" s="85">
        <v>5.0</v>
      </c>
      <c r="E892" s="85">
        <v>1.0</v>
      </c>
      <c r="F892" s="85">
        <v>5.0</v>
      </c>
      <c r="G892" s="53" t="str">
        <f>ifna(VLookup(V892,Shiny!B:C, 2, 0),"")</f>
        <v/>
      </c>
      <c r="H892" s="138" t="s">
        <v>903</v>
      </c>
      <c r="I892" s="139">
        <v>725.0</v>
      </c>
      <c r="J892" s="140">
        <f>IFNA(VLOOKUP(V892,'Imported Index'!C:D,2,0),1)</f>
        <v>1</v>
      </c>
      <c r="K892" s="83"/>
      <c r="L892" s="83"/>
      <c r="M892" s="59" t="str">
        <f>ifna(IMAGE("https://pokejungle.net/sprites/typeico/"&amp;lower(VLookup(V892,Type!C:E, 2, 0)&amp;".png")),"")</f>
        <v/>
      </c>
      <c r="N892" s="59" t="str">
        <f>ifna(IMAGE("https://pokejungle.net/sprites/typeico/"&amp;lower(VLookup(V892,Type!C:E, 3, 0)&amp;".png")),"")</f>
        <v/>
      </c>
      <c r="O892" s="53"/>
      <c r="P892" s="53"/>
      <c r="Q892" s="59" t="str">
        <f>ifna(VLookup(V892, Dex!F:K, 3, 0),"")</f>
        <v/>
      </c>
      <c r="R892" s="59" t="str">
        <f>ifna(VLookup(V892, Dex!F:K, 4, 0),"")</f>
        <v/>
      </c>
      <c r="S892" s="59" t="str">
        <f>ifna(VLookup(V892, Dex!F:K, 5, 0),"")</f>
        <v/>
      </c>
      <c r="T892" s="59" t="str">
        <f>ifna(VLookup(V892, Dex!F:K, 6, 0),"")</f>
        <v>B221</v>
      </c>
      <c r="U892" s="63" t="str">
        <f>ifna(VLookup(V892, Dex!F:L, 7, 0),"")</f>
        <v/>
      </c>
      <c r="V892" s="53" t="str">
        <f t="shared" si="1"/>
        <v>litten</v>
      </c>
    </row>
    <row r="893" ht="31.5" customHeight="1">
      <c r="A893" s="130">
        <v>892.0</v>
      </c>
      <c r="B893" s="130">
        <v>2.0</v>
      </c>
      <c r="C893" s="130">
        <v>3.0</v>
      </c>
      <c r="D893" s="130">
        <v>6.0</v>
      </c>
      <c r="E893" s="130">
        <v>1.0</v>
      </c>
      <c r="F893" s="130">
        <v>6.0</v>
      </c>
      <c r="G893" s="131" t="str">
        <f>ifna(VLookup(V893,Shiny!B:C, 2, 0),"")</f>
        <v/>
      </c>
      <c r="H893" s="141" t="s">
        <v>904</v>
      </c>
      <c r="I893" s="142">
        <v>726.0</v>
      </c>
      <c r="J893" s="135">
        <f>IFNA(VLOOKUP(V893,'Imported Index'!C:D,2,0),1)</f>
        <v>1</v>
      </c>
      <c r="K893" s="132"/>
      <c r="L893" s="132"/>
      <c r="M893" s="136" t="str">
        <f>ifna(IMAGE("https://pokejungle.net/sprites/typeico/"&amp;lower(VLookup(V893,Type!C:E, 2, 0)&amp;".png")),"")</f>
        <v/>
      </c>
      <c r="N893" s="136" t="str">
        <f>ifna(IMAGE("https://pokejungle.net/sprites/typeico/"&amp;lower(VLookup(V893,Type!C:E, 3, 0)&amp;".png")),"")</f>
        <v/>
      </c>
      <c r="O893" s="131"/>
      <c r="P893" s="131"/>
      <c r="Q893" s="136" t="str">
        <f>ifna(VLookup(V893, Dex!F:K, 3, 0),"")</f>
        <v/>
      </c>
      <c r="R893" s="136" t="str">
        <f>ifna(VLookup(V893, Dex!F:K, 4, 0),"")</f>
        <v/>
      </c>
      <c r="S893" s="136" t="str">
        <f>ifna(VLookup(V893, Dex!F:K, 5, 0),"")</f>
        <v/>
      </c>
      <c r="T893" s="136" t="str">
        <f>ifna(VLookup(V893, Dex!F:K, 6, 0),"")</f>
        <v>B222</v>
      </c>
      <c r="U893" s="137" t="str">
        <f>ifna(VLookup(V893, Dex!F:L, 7, 0),"")</f>
        <v/>
      </c>
      <c r="V893" s="131" t="str">
        <f t="shared" si="1"/>
        <v>torracat</v>
      </c>
    </row>
    <row r="894" ht="31.5" customHeight="1">
      <c r="A894" s="85">
        <v>893.0</v>
      </c>
      <c r="B894" s="85">
        <v>2.0</v>
      </c>
      <c r="C894" s="85">
        <v>3.0</v>
      </c>
      <c r="D894" s="85">
        <v>7.0</v>
      </c>
      <c r="E894" s="85">
        <v>2.0</v>
      </c>
      <c r="F894" s="85">
        <v>1.0</v>
      </c>
      <c r="G894" s="53" t="str">
        <f>ifna(VLookup(V894,Shiny!B:C, 2, 0),"")</f>
        <v/>
      </c>
      <c r="H894" s="138" t="s">
        <v>905</v>
      </c>
      <c r="I894" s="139">
        <v>727.0</v>
      </c>
      <c r="J894" s="140">
        <f>IFNA(VLOOKUP(V894,'Imported Index'!C:D,2,0),1)</f>
        <v>1</v>
      </c>
      <c r="K894" s="83"/>
      <c r="L894" s="83"/>
      <c r="M894" s="59" t="str">
        <f>ifna(IMAGE("https://pokejungle.net/sprites/typeico/"&amp;lower(VLookup(V894,Type!C:E, 2, 0)&amp;".png")),"")</f>
        <v/>
      </c>
      <c r="N894" s="59" t="str">
        <f>ifna(IMAGE("https://pokejungle.net/sprites/typeico/"&amp;lower(VLookup(V894,Type!C:E, 3, 0)&amp;".png")),"")</f>
        <v/>
      </c>
      <c r="O894" s="53"/>
      <c r="P894" s="53"/>
      <c r="Q894" s="59" t="str">
        <f>ifna(VLookup(V894, Dex!F:K, 3, 0),"")</f>
        <v/>
      </c>
      <c r="R894" s="59" t="str">
        <f>ifna(VLookup(V894, Dex!F:K, 4, 0),"")</f>
        <v/>
      </c>
      <c r="S894" s="59" t="str">
        <f>ifna(VLookup(V894, Dex!F:K, 5, 0),"")</f>
        <v/>
      </c>
      <c r="T894" s="59" t="str">
        <f>ifna(VLookup(V894, Dex!F:K, 6, 0),"")</f>
        <v>B223</v>
      </c>
      <c r="U894" s="63" t="str">
        <f>ifna(VLookup(V894, Dex!F:L, 7, 0),"")</f>
        <v/>
      </c>
      <c r="V894" s="53" t="str">
        <f t="shared" si="1"/>
        <v>incineroar</v>
      </c>
    </row>
    <row r="895" ht="31.5" customHeight="1">
      <c r="A895" s="130">
        <v>894.0</v>
      </c>
      <c r="B895" s="130">
        <v>2.0</v>
      </c>
      <c r="C895" s="130">
        <v>3.0</v>
      </c>
      <c r="D895" s="130">
        <v>8.0</v>
      </c>
      <c r="E895" s="130">
        <v>2.0</v>
      </c>
      <c r="F895" s="130">
        <v>2.0</v>
      </c>
      <c r="G895" s="131" t="str">
        <f>ifna(VLookup(V895,Shiny!B:C, 2, 0),"")</f>
        <v/>
      </c>
      <c r="H895" s="141" t="s">
        <v>906</v>
      </c>
      <c r="I895" s="142">
        <v>728.0</v>
      </c>
      <c r="J895" s="135">
        <f>IFNA(VLOOKUP(V895,'Imported Index'!C:D,2,0),1)</f>
        <v>1</v>
      </c>
      <c r="K895" s="132"/>
      <c r="L895" s="132"/>
      <c r="M895" s="136" t="str">
        <f>ifna(IMAGE("https://pokejungle.net/sprites/typeico/"&amp;lower(VLookup(V895,Type!C:E, 2, 0)&amp;".png")),"")</f>
        <v/>
      </c>
      <c r="N895" s="136" t="str">
        <f>ifna(IMAGE("https://pokejungle.net/sprites/typeico/"&amp;lower(VLookup(V895,Type!C:E, 3, 0)&amp;".png")),"")</f>
        <v/>
      </c>
      <c r="O895" s="131"/>
      <c r="P895" s="131"/>
      <c r="Q895" s="136" t="str">
        <f>ifna(VLookup(V895, Dex!F:K, 3, 0),"")</f>
        <v/>
      </c>
      <c r="R895" s="136" t="str">
        <f>ifna(VLookup(V895, Dex!F:K, 4, 0),"")</f>
        <v/>
      </c>
      <c r="S895" s="136" t="str">
        <f>ifna(VLookup(V895, Dex!F:K, 5, 0),"")</f>
        <v/>
      </c>
      <c r="T895" s="136" t="str">
        <f>ifna(VLookup(V895, Dex!F:K, 6, 0),"")</f>
        <v>B224</v>
      </c>
      <c r="U895" s="137" t="str">
        <f>ifna(VLookup(V895, Dex!F:L, 7, 0),"")</f>
        <v/>
      </c>
      <c r="V895" s="131" t="str">
        <f t="shared" si="1"/>
        <v>popplio</v>
      </c>
    </row>
    <row r="896" ht="31.5" customHeight="1">
      <c r="A896" s="85">
        <v>895.0</v>
      </c>
      <c r="B896" s="85">
        <v>2.0</v>
      </c>
      <c r="C896" s="85">
        <v>3.0</v>
      </c>
      <c r="D896" s="85">
        <v>9.0</v>
      </c>
      <c r="E896" s="85">
        <v>2.0</v>
      </c>
      <c r="F896" s="85">
        <v>3.0</v>
      </c>
      <c r="G896" s="53" t="str">
        <f>ifna(VLookup(V896,Shiny!B:C, 2, 0),"")</f>
        <v/>
      </c>
      <c r="H896" s="138" t="s">
        <v>907</v>
      </c>
      <c r="I896" s="139">
        <v>729.0</v>
      </c>
      <c r="J896" s="140">
        <f>IFNA(VLOOKUP(V896,'Imported Index'!C:D,2,0),1)</f>
        <v>1</v>
      </c>
      <c r="K896" s="83"/>
      <c r="L896" s="83"/>
      <c r="M896" s="59" t="str">
        <f>ifna(IMAGE("https://pokejungle.net/sprites/typeico/"&amp;lower(VLookup(V896,Type!C:E, 2, 0)&amp;".png")),"")</f>
        <v/>
      </c>
      <c r="N896" s="59" t="str">
        <f>ifna(IMAGE("https://pokejungle.net/sprites/typeico/"&amp;lower(VLookup(V896,Type!C:E, 3, 0)&amp;".png")),"")</f>
        <v/>
      </c>
      <c r="O896" s="53"/>
      <c r="P896" s="53"/>
      <c r="Q896" s="59" t="str">
        <f>ifna(VLookup(V896, Dex!F:K, 3, 0),"")</f>
        <v/>
      </c>
      <c r="R896" s="59" t="str">
        <f>ifna(VLookup(V896, Dex!F:K, 4, 0),"")</f>
        <v/>
      </c>
      <c r="S896" s="59" t="str">
        <f>ifna(VLookup(V896, Dex!F:K, 5, 0),"")</f>
        <v/>
      </c>
      <c r="T896" s="59" t="str">
        <f>ifna(VLookup(V896, Dex!F:K, 6, 0),"")</f>
        <v>B225</v>
      </c>
      <c r="U896" s="63" t="str">
        <f>ifna(VLookup(V896, Dex!F:L, 7, 0),"")</f>
        <v/>
      </c>
      <c r="V896" s="53" t="str">
        <f t="shared" si="1"/>
        <v>brionne</v>
      </c>
    </row>
    <row r="897" ht="31.5" customHeight="1">
      <c r="A897" s="130">
        <v>896.0</v>
      </c>
      <c r="B897" s="130">
        <v>2.0</v>
      </c>
      <c r="C897" s="130">
        <v>3.0</v>
      </c>
      <c r="D897" s="130">
        <v>10.0</v>
      </c>
      <c r="E897" s="130">
        <v>2.0</v>
      </c>
      <c r="F897" s="130">
        <v>4.0</v>
      </c>
      <c r="G897" s="131" t="str">
        <f>ifna(VLookup(V897,Shiny!B:C, 2, 0),"")</f>
        <v/>
      </c>
      <c r="H897" s="141" t="s">
        <v>908</v>
      </c>
      <c r="I897" s="142">
        <v>730.0</v>
      </c>
      <c r="J897" s="135">
        <f>IFNA(VLOOKUP(V897,'Imported Index'!C:D,2,0),1)</f>
        <v>1</v>
      </c>
      <c r="K897" s="132"/>
      <c r="L897" s="132"/>
      <c r="M897" s="136" t="str">
        <f>ifna(IMAGE("https://pokejungle.net/sprites/typeico/"&amp;lower(VLookup(V897,Type!C:E, 2, 0)&amp;".png")),"")</f>
        <v/>
      </c>
      <c r="N897" s="136" t="str">
        <f>ifna(IMAGE("https://pokejungle.net/sprites/typeico/"&amp;lower(VLookup(V897,Type!C:E, 3, 0)&amp;".png")),"")</f>
        <v/>
      </c>
      <c r="O897" s="131"/>
      <c r="P897" s="131"/>
      <c r="Q897" s="136" t="str">
        <f>ifna(VLookup(V897, Dex!F:K, 3, 0),"")</f>
        <v/>
      </c>
      <c r="R897" s="136" t="str">
        <f>ifna(VLookup(V897, Dex!F:K, 4, 0),"")</f>
        <v/>
      </c>
      <c r="S897" s="136" t="str">
        <f>ifna(VLookup(V897, Dex!F:K, 5, 0),"")</f>
        <v/>
      </c>
      <c r="T897" s="136" t="str">
        <f>ifna(VLookup(V897, Dex!F:K, 6, 0),"")</f>
        <v>B226</v>
      </c>
      <c r="U897" s="137" t="str">
        <f>ifna(VLookup(V897, Dex!F:L, 7, 0),"")</f>
        <v/>
      </c>
      <c r="V897" s="131" t="str">
        <f t="shared" si="1"/>
        <v>primarina</v>
      </c>
    </row>
    <row r="898" ht="31.5" customHeight="1">
      <c r="A898" s="85">
        <v>897.0</v>
      </c>
      <c r="B898" s="85">
        <v>2.0</v>
      </c>
      <c r="C898" s="85">
        <v>3.0</v>
      </c>
      <c r="D898" s="85">
        <v>11.0</v>
      </c>
      <c r="E898" s="85">
        <v>2.0</v>
      </c>
      <c r="F898" s="85">
        <v>5.0</v>
      </c>
      <c r="G898" s="53" t="str">
        <f>ifna(VLookup(V898,Shiny!B:C, 2, 0),"")</f>
        <v/>
      </c>
      <c r="H898" s="138" t="s">
        <v>909</v>
      </c>
      <c r="I898" s="139">
        <v>731.0</v>
      </c>
      <c r="J898" s="140">
        <f>IFNA(VLOOKUP(V898,'Imported Index'!C:D,2,0),1)</f>
        <v>1</v>
      </c>
      <c r="K898" s="83"/>
      <c r="L898" s="83"/>
      <c r="M898" s="59" t="str">
        <f>ifna(IMAGE("https://pokejungle.net/sprites/typeico/"&amp;lower(VLookup(V898,Type!C:E, 2, 0)&amp;".png")),"")</f>
        <v/>
      </c>
      <c r="N898" s="59" t="str">
        <f>ifna(IMAGE("https://pokejungle.net/sprites/typeico/"&amp;lower(VLookup(V898,Type!C:E, 3, 0)&amp;".png")),"")</f>
        <v/>
      </c>
      <c r="O898" s="53"/>
      <c r="P898" s="53"/>
      <c r="Q898" s="59" t="str">
        <f>ifna(VLookup(V898, Dex!F:K, 3, 0),"")</f>
        <v/>
      </c>
      <c r="R898" s="59" t="str">
        <f>ifna(VLookup(V898, Dex!F:K, 4, 0),"")</f>
        <v/>
      </c>
      <c r="S898" s="59" t="str">
        <f>ifna(VLookup(V898, Dex!F:K, 5, 0),"")</f>
        <v/>
      </c>
      <c r="T898" s="59" t="str">
        <f>ifna(VLookup(V898, Dex!F:K, 6, 0),"")</f>
        <v>B047</v>
      </c>
      <c r="U898" s="63" t="str">
        <f>ifna(VLookup(V898, Dex!F:L, 7, 0),"")</f>
        <v/>
      </c>
      <c r="V898" s="53" t="str">
        <f t="shared" si="1"/>
        <v>pikipek</v>
      </c>
    </row>
    <row r="899" ht="31.5" customHeight="1">
      <c r="A899" s="130">
        <v>898.0</v>
      </c>
      <c r="B899" s="130">
        <v>2.0</v>
      </c>
      <c r="C899" s="130">
        <v>3.0</v>
      </c>
      <c r="D899" s="130">
        <v>12.0</v>
      </c>
      <c r="E899" s="130">
        <v>2.0</v>
      </c>
      <c r="F899" s="130">
        <v>6.0</v>
      </c>
      <c r="G899" s="131" t="str">
        <f>ifna(VLookup(V899,Shiny!B:C, 2, 0),"")</f>
        <v/>
      </c>
      <c r="H899" s="141" t="s">
        <v>910</v>
      </c>
      <c r="I899" s="142">
        <v>732.0</v>
      </c>
      <c r="J899" s="135">
        <f>IFNA(VLOOKUP(V899,'Imported Index'!C:D,2,0),1)</f>
        <v>1</v>
      </c>
      <c r="K899" s="132"/>
      <c r="L899" s="132"/>
      <c r="M899" s="136" t="str">
        <f>ifna(IMAGE("https://pokejungle.net/sprites/typeico/"&amp;lower(VLookup(V899,Type!C:E, 2, 0)&amp;".png")),"")</f>
        <v/>
      </c>
      <c r="N899" s="136" t="str">
        <f>ifna(IMAGE("https://pokejungle.net/sprites/typeico/"&amp;lower(VLookup(V899,Type!C:E, 3, 0)&amp;".png")),"")</f>
        <v/>
      </c>
      <c r="O899" s="131"/>
      <c r="P899" s="131"/>
      <c r="Q899" s="136" t="str">
        <f>ifna(VLookup(V899, Dex!F:K, 3, 0),"")</f>
        <v/>
      </c>
      <c r="R899" s="136" t="str">
        <f>ifna(VLookup(V899, Dex!F:K, 4, 0),"")</f>
        <v/>
      </c>
      <c r="S899" s="136" t="str">
        <f>ifna(VLookup(V899, Dex!F:K, 5, 0),"")</f>
        <v/>
      </c>
      <c r="T899" s="136" t="str">
        <f>ifna(VLookup(V899, Dex!F:K, 6, 0),"")</f>
        <v>B048</v>
      </c>
      <c r="U899" s="137" t="str">
        <f>ifna(VLookup(V899, Dex!F:L, 7, 0),"")</f>
        <v/>
      </c>
      <c r="V899" s="131" t="str">
        <f t="shared" si="1"/>
        <v>trumbeak</v>
      </c>
    </row>
    <row r="900" ht="31.5" customHeight="1">
      <c r="A900" s="85">
        <v>899.0</v>
      </c>
      <c r="B900" s="85">
        <v>2.0</v>
      </c>
      <c r="C900" s="85">
        <v>3.0</v>
      </c>
      <c r="D900" s="85">
        <v>13.0</v>
      </c>
      <c r="E900" s="85">
        <v>3.0</v>
      </c>
      <c r="F900" s="85">
        <v>1.0</v>
      </c>
      <c r="G900" s="53" t="str">
        <f>ifna(VLookup(V900,Shiny!B:C, 2, 0),"")</f>
        <v/>
      </c>
      <c r="H900" s="138" t="s">
        <v>911</v>
      </c>
      <c r="I900" s="139">
        <v>733.0</v>
      </c>
      <c r="J900" s="140">
        <f>IFNA(VLOOKUP(V900,'Imported Index'!C:D,2,0),1)</f>
        <v>1</v>
      </c>
      <c r="K900" s="83"/>
      <c r="L900" s="83"/>
      <c r="M900" s="59" t="str">
        <f>ifna(IMAGE("https://pokejungle.net/sprites/typeico/"&amp;lower(VLookup(V900,Type!C:E, 2, 0)&amp;".png")),"")</f>
        <v/>
      </c>
      <c r="N900" s="59" t="str">
        <f>ifna(IMAGE("https://pokejungle.net/sprites/typeico/"&amp;lower(VLookup(V900,Type!C:E, 3, 0)&amp;".png")),"")</f>
        <v/>
      </c>
      <c r="O900" s="53"/>
      <c r="P900" s="53"/>
      <c r="Q900" s="59" t="str">
        <f>ifna(VLookup(V900, Dex!F:K, 3, 0),"")</f>
        <v/>
      </c>
      <c r="R900" s="59" t="str">
        <f>ifna(VLookup(V900, Dex!F:K, 4, 0),"")</f>
        <v/>
      </c>
      <c r="S900" s="59" t="str">
        <f>ifna(VLookup(V900, Dex!F:K, 5, 0),"")</f>
        <v/>
      </c>
      <c r="T900" s="59" t="str">
        <f>ifna(VLookup(V900, Dex!F:K, 6, 0),"")</f>
        <v>B049</v>
      </c>
      <c r="U900" s="63" t="str">
        <f>ifna(VLookup(V900, Dex!F:L, 7, 0),"")</f>
        <v/>
      </c>
      <c r="V900" s="53" t="str">
        <f t="shared" si="1"/>
        <v>toucannon</v>
      </c>
    </row>
    <row r="901" ht="31.5" customHeight="1">
      <c r="A901" s="130">
        <v>900.0</v>
      </c>
      <c r="B901" s="130">
        <v>2.0</v>
      </c>
      <c r="C901" s="130">
        <v>3.0</v>
      </c>
      <c r="D901" s="130">
        <v>14.0</v>
      </c>
      <c r="E901" s="130">
        <v>3.0</v>
      </c>
      <c r="F901" s="130">
        <v>2.0</v>
      </c>
      <c r="G901" s="131" t="str">
        <f>ifna(VLookup(V901,Shiny!B:C, 2, 0),"")</f>
        <v/>
      </c>
      <c r="H901" s="141" t="s">
        <v>912</v>
      </c>
      <c r="I901" s="142">
        <v>734.0</v>
      </c>
      <c r="J901" s="135">
        <f>IFNA(VLOOKUP(V901,'Imported Index'!C:D,2,0),1)</f>
        <v>1</v>
      </c>
      <c r="K901" s="135"/>
      <c r="L901" s="132"/>
      <c r="M901" s="136" t="str">
        <f>ifna(IMAGE("https://pokejungle.net/sprites/typeico/"&amp;lower(VLookup(V901,Type!C:E, 2, 0)&amp;".png")),"")</f>
        <v/>
      </c>
      <c r="N901" s="136" t="str">
        <f>ifna(IMAGE("https://pokejungle.net/sprites/typeico/"&amp;lower(VLookup(V901,Type!C:E, 3, 0)&amp;".png")),"")</f>
        <v/>
      </c>
      <c r="O901" s="131"/>
      <c r="P901" s="131"/>
      <c r="Q901" s="136" t="str">
        <f>ifna(VLookup(V901, Dex!F:K, 3, 0),"")</f>
        <v/>
      </c>
      <c r="R901" s="136" t="str">
        <f>ifna(VLookup(V901, Dex!F:K, 4, 0),"")</f>
        <v/>
      </c>
      <c r="S901" s="136" t="str">
        <f>ifna(VLookup(V901, Dex!F:K, 5, 0),"")</f>
        <v/>
      </c>
      <c r="T901" s="136" t="str">
        <f>ifna(VLookup(V901, Dex!F:K, 6, 0),"")</f>
        <v>P027</v>
      </c>
      <c r="U901" s="137" t="str">
        <f>ifna(VLookup(V901, Dex!F:L, 7, 0),"")</f>
        <v/>
      </c>
      <c r="V901" s="131" t="str">
        <f t="shared" si="1"/>
        <v>yungoos</v>
      </c>
    </row>
    <row r="902" ht="31.5" customHeight="1">
      <c r="A902" s="85">
        <v>901.0</v>
      </c>
      <c r="B902" s="85">
        <v>2.0</v>
      </c>
      <c r="C902" s="85">
        <v>3.0</v>
      </c>
      <c r="D902" s="85">
        <v>15.0</v>
      </c>
      <c r="E902" s="85">
        <v>3.0</v>
      </c>
      <c r="F902" s="85">
        <v>3.0</v>
      </c>
      <c r="G902" s="53" t="str">
        <f>ifna(VLookup(V902,Shiny!B:C, 2, 0),"")</f>
        <v/>
      </c>
      <c r="H902" s="138" t="s">
        <v>913</v>
      </c>
      <c r="I902" s="139">
        <v>735.0</v>
      </c>
      <c r="J902" s="140">
        <f>IFNA(VLOOKUP(V902,'Imported Index'!C:D,2,0),1)</f>
        <v>1</v>
      </c>
      <c r="K902" s="140"/>
      <c r="L902" s="83"/>
      <c r="M902" s="59" t="str">
        <f>ifna(IMAGE("https://pokejungle.net/sprites/typeico/"&amp;lower(VLookup(V902,Type!C:E, 2, 0)&amp;".png")),"")</f>
        <v/>
      </c>
      <c r="N902" s="59" t="str">
        <f>ifna(IMAGE("https://pokejungle.net/sprites/typeico/"&amp;lower(VLookup(V902,Type!C:E, 3, 0)&amp;".png")),"")</f>
        <v/>
      </c>
      <c r="O902" s="53"/>
      <c r="P902" s="53"/>
      <c r="Q902" s="59" t="str">
        <f>ifna(VLookup(V902, Dex!F:K, 3, 0),"")</f>
        <v/>
      </c>
      <c r="R902" s="59" t="str">
        <f>ifna(VLookup(V902, Dex!F:K, 4, 0),"")</f>
        <v/>
      </c>
      <c r="S902" s="59" t="str">
        <f>ifna(VLookup(V902, Dex!F:K, 5, 0),"")</f>
        <v/>
      </c>
      <c r="T902" s="59" t="str">
        <f>ifna(VLookup(V902, Dex!F:K, 6, 0),"")</f>
        <v>P028</v>
      </c>
      <c r="U902" s="63" t="str">
        <f>ifna(VLookup(V902, Dex!F:L, 7, 0),"")</f>
        <v/>
      </c>
      <c r="V902" s="53" t="str">
        <f t="shared" si="1"/>
        <v>gumshoos</v>
      </c>
    </row>
    <row r="903" ht="31.5" customHeight="1">
      <c r="A903" s="130">
        <v>902.0</v>
      </c>
      <c r="B903" s="130">
        <v>2.0</v>
      </c>
      <c r="C903" s="130">
        <v>3.0</v>
      </c>
      <c r="D903" s="130">
        <v>16.0</v>
      </c>
      <c r="E903" s="130">
        <v>3.0</v>
      </c>
      <c r="F903" s="130">
        <v>4.0</v>
      </c>
      <c r="G903" s="131" t="str">
        <f>ifna(VLookup(V903,Shiny!B:C, 2, 0),"")</f>
        <v/>
      </c>
      <c r="H903" s="152" t="s">
        <v>914</v>
      </c>
      <c r="I903" s="142">
        <v>736.0</v>
      </c>
      <c r="J903" s="135">
        <f>IFNA(VLOOKUP(V903,'Imported Index'!C:D,2,0),1)</f>
        <v>1</v>
      </c>
      <c r="K903" s="132"/>
      <c r="L903" s="132"/>
      <c r="M903" s="136" t="str">
        <f>ifna(IMAGE("https://pokejungle.net/sprites/typeico/"&amp;lower(VLookup(V903,Type!C:E, 2, 0)&amp;".png")),"")</f>
        <v/>
      </c>
      <c r="N903" s="136" t="str">
        <f>ifna(IMAGE("https://pokejungle.net/sprites/typeico/"&amp;lower(VLookup(V903,Type!C:E, 3, 0)&amp;".png")),"")</f>
        <v/>
      </c>
      <c r="O903" s="131"/>
      <c r="P903" s="131"/>
      <c r="Q903" s="136">
        <f>ifna(VLookup(V903, Dex!F:K, 3, 0),"")</f>
        <v>16</v>
      </c>
      <c r="R903" s="136" t="str">
        <f>ifna(VLookup(V903, Dex!F:K, 4, 0),"")</f>
        <v/>
      </c>
      <c r="S903" s="136" t="str">
        <f>ifna(VLookup(V903, Dex!F:K, 5, 0),"")</f>
        <v/>
      </c>
      <c r="T903" s="136" t="str">
        <f>ifna(VLookup(V903, Dex!F:K, 6, 0),"")</f>
        <v>K112</v>
      </c>
      <c r="U903" s="137" t="str">
        <f>ifna(VLookup(V903, Dex!F:L, 7, 0),"")</f>
        <v/>
      </c>
      <c r="V903" s="131" t="str">
        <f t="shared" si="1"/>
        <v>grubbin</v>
      </c>
    </row>
    <row r="904" ht="31.5" customHeight="1">
      <c r="A904" s="85">
        <v>903.0</v>
      </c>
      <c r="B904" s="85">
        <v>2.0</v>
      </c>
      <c r="C904" s="85">
        <v>3.0</v>
      </c>
      <c r="D904" s="85">
        <v>17.0</v>
      </c>
      <c r="E904" s="85">
        <v>3.0</v>
      </c>
      <c r="F904" s="85">
        <v>5.0</v>
      </c>
      <c r="G904" s="53" t="str">
        <f>ifna(VLookup(V904,Shiny!B:C, 2, 0),"")</f>
        <v/>
      </c>
      <c r="H904" s="54" t="s">
        <v>915</v>
      </c>
      <c r="I904" s="139">
        <v>737.0</v>
      </c>
      <c r="J904" s="140">
        <f>IFNA(VLOOKUP(V904,'Imported Index'!C:D,2,0),1)</f>
        <v>1</v>
      </c>
      <c r="K904" s="83"/>
      <c r="L904" s="83"/>
      <c r="M904" s="59" t="str">
        <f>ifna(IMAGE("https://pokejungle.net/sprites/typeico/"&amp;lower(VLookup(V904,Type!C:E, 2, 0)&amp;".png")),"")</f>
        <v/>
      </c>
      <c r="N904" s="59" t="str">
        <f>ifna(IMAGE("https://pokejungle.net/sprites/typeico/"&amp;lower(VLookup(V904,Type!C:E, 3, 0)&amp;".png")),"")</f>
        <v/>
      </c>
      <c r="O904" s="53"/>
      <c r="P904" s="53"/>
      <c r="Q904" s="59">
        <f>ifna(VLookup(V904, Dex!F:K, 3, 0),"")</f>
        <v>17</v>
      </c>
      <c r="R904" s="59" t="str">
        <f>ifna(VLookup(V904, Dex!F:K, 4, 0),"")</f>
        <v/>
      </c>
      <c r="S904" s="59" t="str">
        <f>ifna(VLookup(V904, Dex!F:K, 5, 0),"")</f>
        <v/>
      </c>
      <c r="T904" s="59" t="str">
        <f>ifna(VLookup(V904, Dex!F:K, 6, 0),"")</f>
        <v>K113</v>
      </c>
      <c r="U904" s="63" t="str">
        <f>ifna(VLookup(V904, Dex!F:L, 7, 0),"")</f>
        <v/>
      </c>
      <c r="V904" s="53" t="str">
        <f t="shared" si="1"/>
        <v>charjabug</v>
      </c>
    </row>
    <row r="905" ht="31.5" customHeight="1">
      <c r="A905" s="130">
        <v>904.0</v>
      </c>
      <c r="B905" s="130">
        <v>2.0</v>
      </c>
      <c r="C905" s="130">
        <v>3.0</v>
      </c>
      <c r="D905" s="130">
        <v>18.0</v>
      </c>
      <c r="E905" s="130">
        <v>3.0</v>
      </c>
      <c r="F905" s="130">
        <v>6.0</v>
      </c>
      <c r="G905" s="131" t="str">
        <f>ifna(VLookup(V905,Shiny!B:C, 2, 0),"")</f>
        <v/>
      </c>
      <c r="H905" s="141" t="s">
        <v>916</v>
      </c>
      <c r="I905" s="142">
        <v>738.0</v>
      </c>
      <c r="J905" s="135">
        <f>IFNA(VLOOKUP(V905,'Imported Index'!C:D,2,0),1)</f>
        <v>1</v>
      </c>
      <c r="K905" s="132"/>
      <c r="L905" s="132"/>
      <c r="M905" s="136" t="str">
        <f>ifna(IMAGE("https://pokejungle.net/sprites/typeico/"&amp;lower(VLookup(V905,Type!C:E, 2, 0)&amp;".png")),"")</f>
        <v/>
      </c>
      <c r="N905" s="136" t="str">
        <f>ifna(IMAGE("https://pokejungle.net/sprites/typeico/"&amp;lower(VLookup(V905,Type!C:E, 3, 0)&amp;".png")),"")</f>
        <v/>
      </c>
      <c r="O905" s="131"/>
      <c r="P905" s="131"/>
      <c r="Q905" s="136">
        <f>ifna(VLookup(V905, Dex!F:K, 3, 0),"")</f>
        <v>18</v>
      </c>
      <c r="R905" s="136" t="str">
        <f>ifna(VLookup(V905, Dex!F:K, 4, 0),"")</f>
        <v/>
      </c>
      <c r="S905" s="136" t="str">
        <f>ifna(VLookup(V905, Dex!F:K, 5, 0),"")</f>
        <v/>
      </c>
      <c r="T905" s="136" t="str">
        <f>ifna(VLookup(V905, Dex!F:K, 6, 0),"")</f>
        <v>K114</v>
      </c>
      <c r="U905" s="137" t="str">
        <f>ifna(VLookup(V905, Dex!F:L, 7, 0),"")</f>
        <v/>
      </c>
      <c r="V905" s="131" t="str">
        <f t="shared" si="1"/>
        <v>vikavolt</v>
      </c>
    </row>
    <row r="906" ht="31.5" customHeight="1">
      <c r="A906" s="85">
        <v>905.0</v>
      </c>
      <c r="B906" s="85">
        <v>2.0</v>
      </c>
      <c r="C906" s="85">
        <v>3.0</v>
      </c>
      <c r="D906" s="85">
        <v>19.0</v>
      </c>
      <c r="E906" s="85">
        <v>4.0</v>
      </c>
      <c r="F906" s="85">
        <v>1.0</v>
      </c>
      <c r="G906" s="53" t="str">
        <f>ifna(VLookup(V906,Shiny!B:C, 2, 0),"")</f>
        <v/>
      </c>
      <c r="H906" s="138" t="s">
        <v>917</v>
      </c>
      <c r="I906" s="139">
        <v>739.0</v>
      </c>
      <c r="J906" s="140">
        <f>IFNA(VLOOKUP(V906,'Imported Index'!C:D,2,0),1)</f>
        <v>1</v>
      </c>
      <c r="K906" s="140"/>
      <c r="L906" s="83"/>
      <c r="M906" s="59" t="str">
        <f>ifna(IMAGE("https://pokejungle.net/sprites/typeico/"&amp;lower(VLookup(V906,Type!C:E, 2, 0)&amp;".png")),"")</f>
        <v/>
      </c>
      <c r="N906" s="59" t="str">
        <f>ifna(IMAGE("https://pokejungle.net/sprites/typeico/"&amp;lower(VLookup(V906,Type!C:E, 3, 0)&amp;".png")),"")</f>
        <v/>
      </c>
      <c r="O906" s="53"/>
      <c r="P906" s="53"/>
      <c r="Q906" s="59" t="str">
        <f>ifna(VLookup(V906, Dex!F:K, 3, 0),"")</f>
        <v/>
      </c>
      <c r="R906" s="59" t="str">
        <f>ifna(VLookup(V906, Dex!F:K, 4, 0),"")</f>
        <v/>
      </c>
      <c r="S906" s="59" t="str">
        <f>ifna(VLookup(V906, Dex!F:K, 5, 0),"")</f>
        <v/>
      </c>
      <c r="T906" s="59" t="str">
        <f>ifna(VLookup(V906, Dex!F:K, 6, 0),"")</f>
        <v>P118</v>
      </c>
      <c r="U906" s="63" t="str">
        <f>ifna(VLookup(V906, Dex!F:L, 7, 0),"")</f>
        <v>H087</v>
      </c>
      <c r="V906" s="53" t="str">
        <f t="shared" si="1"/>
        <v>crabrawler</v>
      </c>
    </row>
    <row r="907" ht="31.5" customHeight="1">
      <c r="A907" s="130">
        <v>906.0</v>
      </c>
      <c r="B907" s="130">
        <v>2.0</v>
      </c>
      <c r="C907" s="130">
        <v>3.0</v>
      </c>
      <c r="D907" s="130">
        <v>20.0</v>
      </c>
      <c r="E907" s="130">
        <v>4.0</v>
      </c>
      <c r="F907" s="130">
        <v>2.0</v>
      </c>
      <c r="G907" s="131" t="str">
        <f>ifna(VLookup(V907,Shiny!B:C, 2, 0),"")</f>
        <v/>
      </c>
      <c r="H907" s="141" t="s">
        <v>918</v>
      </c>
      <c r="I907" s="142">
        <v>740.0</v>
      </c>
      <c r="J907" s="135">
        <f>IFNA(VLOOKUP(V907,'Imported Index'!C:D,2,0),1)</f>
        <v>1</v>
      </c>
      <c r="K907" s="135"/>
      <c r="L907" s="132"/>
      <c r="M907" s="136" t="str">
        <f>ifna(IMAGE("https://pokejungle.net/sprites/typeico/"&amp;lower(VLookup(V907,Type!C:E, 2, 0)&amp;".png")),"")</f>
        <v/>
      </c>
      <c r="N907" s="136" t="str">
        <f>ifna(IMAGE("https://pokejungle.net/sprites/typeico/"&amp;lower(VLookup(V907,Type!C:E, 3, 0)&amp;".png")),"")</f>
        <v/>
      </c>
      <c r="O907" s="131"/>
      <c r="P907" s="131"/>
      <c r="Q907" s="136" t="str">
        <f>ifna(VLookup(V907, Dex!F:K, 3, 0),"")</f>
        <v/>
      </c>
      <c r="R907" s="136" t="str">
        <f>ifna(VLookup(V907, Dex!F:K, 4, 0),"")</f>
        <v/>
      </c>
      <c r="S907" s="136" t="str">
        <f>ifna(VLookup(V907, Dex!F:K, 5, 0),"")</f>
        <v/>
      </c>
      <c r="T907" s="136" t="str">
        <f>ifna(VLookup(V907, Dex!F:K, 6, 0),"")</f>
        <v>P119</v>
      </c>
      <c r="U907" s="137" t="str">
        <f>ifna(VLookup(V907, Dex!F:L, 7, 0),"")</f>
        <v>H088</v>
      </c>
      <c r="V907" s="131" t="str">
        <f t="shared" si="1"/>
        <v>crabominable</v>
      </c>
    </row>
    <row r="908" ht="31.5" customHeight="1">
      <c r="A908" s="85">
        <v>907.0</v>
      </c>
      <c r="B908" s="85">
        <v>2.0</v>
      </c>
      <c r="C908" s="85">
        <v>3.0</v>
      </c>
      <c r="D908" s="85">
        <v>21.0</v>
      </c>
      <c r="E908" s="85">
        <v>4.0</v>
      </c>
      <c r="F908" s="85">
        <v>3.0</v>
      </c>
      <c r="G908" s="53" t="str">
        <f>ifna(VLookup(V908,Shiny!B:C, 2, 0),"")</f>
        <v/>
      </c>
      <c r="H908" s="138" t="s">
        <v>919</v>
      </c>
      <c r="I908" s="139">
        <v>741.0</v>
      </c>
      <c r="J908" s="140">
        <f>IFNA(VLOOKUP(V908,'Imported Index'!C:D,2,0),1)</f>
        <v>1</v>
      </c>
      <c r="K908" s="140"/>
      <c r="L908" s="83" t="s">
        <v>920</v>
      </c>
      <c r="M908" s="59" t="str">
        <f>ifna(IMAGE("https://pokejungle.net/sprites/typeico/"&amp;lower(VLookup(V908,Type!C:E, 2, 0)&amp;".png")),"")</f>
        <v/>
      </c>
      <c r="N908" s="59" t="str">
        <f>ifna(IMAGE("https://pokejungle.net/sprites/typeico/"&amp;lower(VLookup(V908,Type!C:E, 3, 0)&amp;".png")),"")</f>
        <v/>
      </c>
      <c r="O908" s="53"/>
      <c r="P908" s="53"/>
      <c r="Q908" s="59" t="str">
        <f>ifna(VLookup(V908, Dex!F:K, 3, 0),"")</f>
        <v/>
      </c>
      <c r="R908" s="59" t="str">
        <f>ifna(VLookup(V908, Dex!F:K, 4, 0),"")</f>
        <v/>
      </c>
      <c r="S908" s="59" t="str">
        <f>ifna(VLookup(V908, Dex!F:K, 5, 0),"")</f>
        <v/>
      </c>
      <c r="T908" s="59" t="str">
        <f>ifna(VLookup(V908, Dex!F:K, 6, 0),"")</f>
        <v>P100</v>
      </c>
      <c r="U908" s="63" t="str">
        <f>ifna(VLookup(V908, Dex!F:L, 7, 0),"")</f>
        <v/>
      </c>
      <c r="V908" s="53" t="str">
        <f t="shared" si="1"/>
        <v>oricorio</v>
      </c>
    </row>
    <row r="909" ht="31.5" customHeight="1">
      <c r="A909" s="130">
        <v>908.0</v>
      </c>
      <c r="B909" s="130">
        <v>2.0</v>
      </c>
      <c r="C909" s="130">
        <v>3.0</v>
      </c>
      <c r="D909" s="130">
        <v>22.0</v>
      </c>
      <c r="E909" s="130">
        <v>4.0</v>
      </c>
      <c r="F909" s="130">
        <v>4.0</v>
      </c>
      <c r="G909" s="131" t="str">
        <f>ifna(VLookup(V909,Shiny!B:C, 2, 0),"")</f>
        <v/>
      </c>
      <c r="H909" s="141" t="s">
        <v>919</v>
      </c>
      <c r="I909" s="142">
        <v>741.0</v>
      </c>
      <c r="J909" s="135">
        <f>IFNA(VLOOKUP(V909,'Imported Index'!C:D,2,0),1)</f>
        <v>1</v>
      </c>
      <c r="K909" s="135"/>
      <c r="L909" s="132" t="s">
        <v>921</v>
      </c>
      <c r="M909" s="136" t="str">
        <f>ifna(IMAGE("https://pokejungle.net/sprites/typeico/"&amp;lower(VLookup(V909,Type!C:E, 2, 0)&amp;".png")),"")</f>
        <v/>
      </c>
      <c r="N909" s="136" t="str">
        <f>ifna(IMAGE("https://pokejungle.net/sprites/typeico/"&amp;lower(VLookup(V909,Type!C:E, 3, 0)&amp;".png")),"")</f>
        <v/>
      </c>
      <c r="O909" s="130">
        <v>-1.0</v>
      </c>
      <c r="P909" s="131"/>
      <c r="Q909" s="136" t="str">
        <f>ifna(VLookup(V909, Dex!F:K, 3, 0),"")</f>
        <v/>
      </c>
      <c r="R909" s="136" t="str">
        <f>ifna(VLookup(V909, Dex!F:K, 4, 0),"")</f>
        <v/>
      </c>
      <c r="S909" s="136" t="str">
        <f>ifna(VLookup(V909, Dex!F:K, 5, 0),"")</f>
        <v/>
      </c>
      <c r="T909" s="136" t="str">
        <f>ifna(VLookup(V909, Dex!F:K, 6, 0),"")</f>
        <v>P100</v>
      </c>
      <c r="U909" s="137" t="str">
        <f>ifna(VLookup(V909, Dex!F:L, 7, 0),"")</f>
        <v/>
      </c>
      <c r="V909" s="131" t="str">
        <f t="shared" si="1"/>
        <v>oricorio-1</v>
      </c>
    </row>
    <row r="910" ht="31.5" customHeight="1">
      <c r="A910" s="85">
        <v>909.0</v>
      </c>
      <c r="B910" s="85">
        <v>2.0</v>
      </c>
      <c r="C910" s="85">
        <v>3.0</v>
      </c>
      <c r="D910" s="85">
        <v>23.0</v>
      </c>
      <c r="E910" s="85">
        <v>4.0</v>
      </c>
      <c r="F910" s="85">
        <v>5.0</v>
      </c>
      <c r="G910" s="53" t="str">
        <f>ifna(VLookup(V910,Shiny!B:C, 2, 0),"")</f>
        <v/>
      </c>
      <c r="H910" s="138" t="s">
        <v>919</v>
      </c>
      <c r="I910" s="139">
        <v>741.0</v>
      </c>
      <c r="J910" s="140">
        <f>IFNA(VLOOKUP(V910,'Imported Index'!C:D,2,0),1)</f>
        <v>1</v>
      </c>
      <c r="K910" s="140"/>
      <c r="L910" s="83" t="s">
        <v>922</v>
      </c>
      <c r="M910" s="59" t="str">
        <f>ifna(IMAGE("https://pokejungle.net/sprites/typeico/"&amp;lower(VLookup(V910,Type!C:E, 2, 0)&amp;".png")),"")</f>
        <v/>
      </c>
      <c r="N910" s="59" t="str">
        <f>ifna(IMAGE("https://pokejungle.net/sprites/typeico/"&amp;lower(VLookup(V910,Type!C:E, 3, 0)&amp;".png")),"")</f>
        <v/>
      </c>
      <c r="O910" s="85">
        <v>-2.0</v>
      </c>
      <c r="P910" s="53"/>
      <c r="Q910" s="59" t="str">
        <f>ifna(VLookup(V910, Dex!F:K, 3, 0),"")</f>
        <v/>
      </c>
      <c r="R910" s="59" t="str">
        <f>ifna(VLookup(V910, Dex!F:K, 4, 0),"")</f>
        <v/>
      </c>
      <c r="S910" s="59" t="str">
        <f>ifna(VLookup(V910, Dex!F:K, 5, 0),"")</f>
        <v/>
      </c>
      <c r="T910" s="59" t="str">
        <f>ifna(VLookup(V910, Dex!F:K, 6, 0),"")</f>
        <v>P100</v>
      </c>
      <c r="U910" s="63" t="str">
        <f>ifna(VLookup(V910, Dex!F:L, 7, 0),"")</f>
        <v/>
      </c>
      <c r="V910" s="53" t="str">
        <f t="shared" si="1"/>
        <v>oricorio-2</v>
      </c>
    </row>
    <row r="911" ht="31.5" customHeight="1">
      <c r="A911" s="130">
        <v>910.0</v>
      </c>
      <c r="B911" s="130">
        <v>2.0</v>
      </c>
      <c r="C911" s="130">
        <v>3.0</v>
      </c>
      <c r="D911" s="130">
        <v>24.0</v>
      </c>
      <c r="E911" s="130">
        <v>4.0</v>
      </c>
      <c r="F911" s="130">
        <v>6.0</v>
      </c>
      <c r="G911" s="131" t="str">
        <f>ifna(VLookup(V911,Shiny!B:C, 2, 0),"")</f>
        <v/>
      </c>
      <c r="H911" s="141" t="s">
        <v>919</v>
      </c>
      <c r="I911" s="142">
        <v>741.0</v>
      </c>
      <c r="J911" s="135">
        <f>IFNA(VLOOKUP(V911,'Imported Index'!C:D,2,0),1)</f>
        <v>1</v>
      </c>
      <c r="K911" s="135"/>
      <c r="L911" s="132" t="s">
        <v>923</v>
      </c>
      <c r="M911" s="136" t="str">
        <f>ifna(IMAGE("https://pokejungle.net/sprites/typeico/"&amp;lower(VLookup(V911,Type!C:E, 2, 0)&amp;".png")),"")</f>
        <v/>
      </c>
      <c r="N911" s="136" t="str">
        <f>ifna(IMAGE("https://pokejungle.net/sprites/typeico/"&amp;lower(VLookup(V911,Type!C:E, 3, 0)&amp;".png")),"")</f>
        <v/>
      </c>
      <c r="O911" s="130">
        <v>-3.0</v>
      </c>
      <c r="P911" s="131"/>
      <c r="Q911" s="136" t="str">
        <f>ifna(VLookup(V911, Dex!F:K, 3, 0),"")</f>
        <v/>
      </c>
      <c r="R911" s="136" t="str">
        <f>ifna(VLookup(V911, Dex!F:K, 4, 0),"")</f>
        <v/>
      </c>
      <c r="S911" s="136" t="str">
        <f>ifna(VLookup(V911, Dex!F:K, 5, 0),"")</f>
        <v/>
      </c>
      <c r="T911" s="136" t="str">
        <f>ifna(VLookup(V911, Dex!F:K, 6, 0),"")</f>
        <v>P100</v>
      </c>
      <c r="U911" s="137" t="str">
        <f>ifna(VLookup(V911, Dex!F:L, 7, 0),"")</f>
        <v/>
      </c>
      <c r="V911" s="131" t="str">
        <f t="shared" si="1"/>
        <v>oricorio-3</v>
      </c>
    </row>
    <row r="912" ht="31.5" customHeight="1">
      <c r="A912" s="85">
        <v>911.0</v>
      </c>
      <c r="B912" s="85">
        <v>2.0</v>
      </c>
      <c r="C912" s="85">
        <v>3.0</v>
      </c>
      <c r="D912" s="85">
        <v>25.0</v>
      </c>
      <c r="E912" s="85">
        <v>5.0</v>
      </c>
      <c r="F912" s="85">
        <v>1.0</v>
      </c>
      <c r="G912" s="53" t="str">
        <f>ifna(VLookup(V912,Shiny!B:C, 2, 0),"")</f>
        <v/>
      </c>
      <c r="H912" s="138" t="s">
        <v>924</v>
      </c>
      <c r="I912" s="139">
        <v>742.0</v>
      </c>
      <c r="J912" s="140">
        <f>IFNA(VLOOKUP(V912,'Imported Index'!C:D,2,0),1)</f>
        <v>1</v>
      </c>
      <c r="K912" s="83"/>
      <c r="L912" s="83"/>
      <c r="M912" s="59" t="str">
        <f>ifna(IMAGE("https://pokejungle.net/sprites/typeico/"&amp;lower(VLookup(V912,Type!C:E, 2, 0)&amp;".png")),"")</f>
        <v/>
      </c>
      <c r="N912" s="59" t="str">
        <f>ifna(IMAGE("https://pokejungle.net/sprites/typeico/"&amp;lower(VLookup(V912,Type!C:E, 3, 0)&amp;".png")),"")</f>
        <v/>
      </c>
      <c r="O912" s="53"/>
      <c r="P912" s="53"/>
      <c r="Q912" s="59">
        <f>ifna(VLookup(V912, Dex!F:K, 3, 0),"")</f>
        <v>187</v>
      </c>
      <c r="R912" s="59" t="str">
        <f>ifna(VLookup(V912, Dex!F:K, 4, 0),"")</f>
        <v/>
      </c>
      <c r="S912" s="59" t="str">
        <f>ifna(VLookup(V912, Dex!F:K, 5, 0),"")</f>
        <v/>
      </c>
      <c r="T912" s="59" t="str">
        <f>ifna(VLookup(V912, Dex!F:K, 6, 0),"")</f>
        <v>K016</v>
      </c>
      <c r="U912" s="63" t="str">
        <f>ifna(VLookup(V912, Dex!F:L, 7, 0),"")</f>
        <v/>
      </c>
      <c r="V912" s="53" t="str">
        <f t="shared" si="1"/>
        <v>cutiefly</v>
      </c>
    </row>
    <row r="913" ht="31.5" customHeight="1">
      <c r="A913" s="130">
        <v>912.0</v>
      </c>
      <c r="B913" s="130">
        <v>2.0</v>
      </c>
      <c r="C913" s="130">
        <v>3.0</v>
      </c>
      <c r="D913" s="130">
        <v>26.0</v>
      </c>
      <c r="E913" s="130">
        <v>5.0</v>
      </c>
      <c r="F913" s="130">
        <v>2.0</v>
      </c>
      <c r="G913" s="131" t="str">
        <f>ifna(VLookup(V913,Shiny!B:C, 2, 0),"")</f>
        <v/>
      </c>
      <c r="H913" s="141" t="s">
        <v>925</v>
      </c>
      <c r="I913" s="142">
        <v>743.0</v>
      </c>
      <c r="J913" s="135">
        <f>IFNA(VLOOKUP(V913,'Imported Index'!C:D,2,0),1)</f>
        <v>1</v>
      </c>
      <c r="K913" s="132"/>
      <c r="L913" s="132"/>
      <c r="M913" s="136" t="str">
        <f>ifna(IMAGE("https://pokejungle.net/sprites/typeico/"&amp;lower(VLookup(V913,Type!C:E, 2, 0)&amp;".png")),"")</f>
        <v/>
      </c>
      <c r="N913" s="136" t="str">
        <f>ifna(IMAGE("https://pokejungle.net/sprites/typeico/"&amp;lower(VLookup(V913,Type!C:E, 3, 0)&amp;".png")),"")</f>
        <v/>
      </c>
      <c r="O913" s="131"/>
      <c r="P913" s="131"/>
      <c r="Q913" s="136">
        <f>ifna(VLookup(V913, Dex!F:K, 3, 0),"")</f>
        <v>188</v>
      </c>
      <c r="R913" s="136" t="str">
        <f>ifna(VLookup(V913, Dex!F:K, 4, 0),"")</f>
        <v/>
      </c>
      <c r="S913" s="136" t="str">
        <f>ifna(VLookup(V913, Dex!F:K, 5, 0),"")</f>
        <v/>
      </c>
      <c r="T913" s="136" t="str">
        <f>ifna(VLookup(V913, Dex!F:K, 6, 0),"")</f>
        <v>K017</v>
      </c>
      <c r="U913" s="137" t="str">
        <f>ifna(VLookup(V913, Dex!F:L, 7, 0),"")</f>
        <v/>
      </c>
      <c r="V913" s="131" t="str">
        <f t="shared" si="1"/>
        <v>ribombee</v>
      </c>
    </row>
    <row r="914" ht="31.5" customHeight="1">
      <c r="A914" s="85">
        <v>913.0</v>
      </c>
      <c r="B914" s="85">
        <v>2.0</v>
      </c>
      <c r="C914" s="85">
        <v>3.0</v>
      </c>
      <c r="D914" s="85">
        <v>27.0</v>
      </c>
      <c r="E914" s="85">
        <v>5.0</v>
      </c>
      <c r="F914" s="85">
        <v>3.0</v>
      </c>
      <c r="G914" s="53" t="str">
        <f>ifna(VLookup(V914,Shiny!B:C, 2, 0),"")</f>
        <v/>
      </c>
      <c r="H914" s="138" t="s">
        <v>926</v>
      </c>
      <c r="I914" s="139">
        <v>744.0</v>
      </c>
      <c r="J914" s="140">
        <f>IFNA(VLOOKUP(V914,'Imported Index'!C:D,2,0),1)</f>
        <v>1</v>
      </c>
      <c r="K914" s="140"/>
      <c r="L914" s="83"/>
      <c r="M914" s="59" t="str">
        <f>ifna(IMAGE("https://pokejungle.net/sprites/typeico/"&amp;lower(VLookup(V914,Type!C:E, 2, 0)&amp;".png")),"")</f>
        <v/>
      </c>
      <c r="N914" s="59" t="str">
        <f>ifna(IMAGE("https://pokejungle.net/sprites/typeico/"&amp;lower(VLookup(V914,Type!C:E, 3, 0)&amp;".png")),"")</f>
        <v/>
      </c>
      <c r="O914" s="53"/>
      <c r="P914" s="53"/>
      <c r="Q914" s="59" t="str">
        <f>ifna(VLookup(V914, Dex!F:K, 3, 0),"")</f>
        <v>A157</v>
      </c>
      <c r="R914" s="59" t="str">
        <f>ifna(VLookup(V914, Dex!F:K, 4, 0),"")</f>
        <v/>
      </c>
      <c r="S914" s="59" t="str">
        <f>ifna(VLookup(V914, Dex!F:K, 5, 0),"")</f>
        <v/>
      </c>
      <c r="T914" s="59" t="str">
        <f>ifna(VLookup(V914, Dex!F:K, 6, 0),"")</f>
        <v>P089</v>
      </c>
      <c r="U914" s="63" t="str">
        <f>ifna(VLookup(V914, Dex!F:L, 7, 0),"")</f>
        <v/>
      </c>
      <c r="V914" s="53" t="str">
        <f t="shared" si="1"/>
        <v>rockruff</v>
      </c>
    </row>
    <row r="915" ht="31.5" customHeight="1">
      <c r="A915" s="130">
        <v>914.0</v>
      </c>
      <c r="B915" s="130">
        <v>2.0</v>
      </c>
      <c r="C915" s="130">
        <v>3.0</v>
      </c>
      <c r="D915" s="130">
        <v>28.0</v>
      </c>
      <c r="E915" s="130">
        <v>5.0</v>
      </c>
      <c r="F915" s="130">
        <v>4.0</v>
      </c>
      <c r="G915" s="131" t="str">
        <f>ifna(VLookup(V915,Shiny!B:C, 2, 0),"")</f>
        <v/>
      </c>
      <c r="H915" s="141" t="s">
        <v>927</v>
      </c>
      <c r="I915" s="142">
        <v>745.0</v>
      </c>
      <c r="J915" s="135">
        <f>IFNA(VLOOKUP(V915,'Imported Index'!C:D,2,0),1)</f>
        <v>1</v>
      </c>
      <c r="K915" s="135"/>
      <c r="L915" s="132" t="s">
        <v>928</v>
      </c>
      <c r="M915" s="136" t="str">
        <f>ifna(IMAGE("https://pokejungle.net/sprites/typeico/"&amp;lower(VLookup(V915,Type!C:E, 2, 0)&amp;".png")),"")</f>
        <v/>
      </c>
      <c r="N915" s="136" t="str">
        <f>ifna(IMAGE("https://pokejungle.net/sprites/typeico/"&amp;lower(VLookup(V915,Type!C:E, 3, 0)&amp;".png")),"")</f>
        <v/>
      </c>
      <c r="O915" s="131"/>
      <c r="P915" s="131"/>
      <c r="Q915" s="136" t="str">
        <f>ifna(VLookup(V915, Dex!F:K, 3, 0),"")</f>
        <v>A158</v>
      </c>
      <c r="R915" s="136" t="str">
        <f>ifna(VLookup(V915, Dex!F:K, 4, 0),"")</f>
        <v/>
      </c>
      <c r="S915" s="136" t="str">
        <f>ifna(VLookup(V915, Dex!F:K, 5, 0),"")</f>
        <v/>
      </c>
      <c r="T915" s="136" t="str">
        <f>ifna(VLookup(V915, Dex!F:K, 6, 0),"")</f>
        <v>P090</v>
      </c>
      <c r="U915" s="137" t="str">
        <f>ifna(VLookup(V915, Dex!F:L, 7, 0),"")</f>
        <v/>
      </c>
      <c r="V915" s="131" t="str">
        <f t="shared" si="1"/>
        <v>lycanroc</v>
      </c>
    </row>
    <row r="916" ht="31.5" customHeight="1">
      <c r="A916" s="85">
        <v>915.0</v>
      </c>
      <c r="B916" s="85">
        <v>2.0</v>
      </c>
      <c r="C916" s="85">
        <v>3.0</v>
      </c>
      <c r="D916" s="85">
        <v>29.0</v>
      </c>
      <c r="E916" s="85">
        <v>5.0</v>
      </c>
      <c r="F916" s="85">
        <v>5.0</v>
      </c>
      <c r="G916" s="53" t="str">
        <f>ifna(VLookup(V916,Shiny!B:C, 2, 0),"")</f>
        <v/>
      </c>
      <c r="H916" s="138" t="s">
        <v>927</v>
      </c>
      <c r="I916" s="139">
        <v>745.0</v>
      </c>
      <c r="J916" s="140">
        <f>IFNA(VLOOKUP(V916,'Imported Index'!C:D,2,0),1)</f>
        <v>1</v>
      </c>
      <c r="K916" s="140"/>
      <c r="L916" s="83" t="s">
        <v>929</v>
      </c>
      <c r="M916" s="59" t="str">
        <f>ifna(IMAGE("https://pokejungle.net/sprites/typeico/"&amp;lower(VLookup(V916,Type!C:E, 2, 0)&amp;".png")),"")</f>
        <v/>
      </c>
      <c r="N916" s="59" t="str">
        <f>ifna(IMAGE("https://pokejungle.net/sprites/typeico/"&amp;lower(VLookup(V916,Type!C:E, 3, 0)&amp;".png")),"")</f>
        <v/>
      </c>
      <c r="O916" s="85">
        <v>-1.0</v>
      </c>
      <c r="P916" s="53"/>
      <c r="Q916" s="59" t="str">
        <f>ifna(VLookup(V916, Dex!F:K, 3, 0),"")</f>
        <v>A158</v>
      </c>
      <c r="R916" s="59" t="str">
        <f>ifna(VLookup(V916, Dex!F:K, 4, 0),"")</f>
        <v/>
      </c>
      <c r="S916" s="59" t="str">
        <f>ifna(VLookup(V916, Dex!F:K, 5, 0),"")</f>
        <v/>
      </c>
      <c r="T916" s="59" t="str">
        <f>ifna(VLookup(V916, Dex!F:K, 6, 0),"")</f>
        <v>P090</v>
      </c>
      <c r="U916" s="63" t="str">
        <f>ifna(VLookup(V916, Dex!F:L, 7, 0),"")</f>
        <v/>
      </c>
      <c r="V916" s="53" t="str">
        <f t="shared" si="1"/>
        <v>lycanroc-1</v>
      </c>
    </row>
    <row r="917" ht="31.5" customHeight="1">
      <c r="A917" s="130">
        <v>916.0</v>
      </c>
      <c r="B917" s="130">
        <v>2.0</v>
      </c>
      <c r="C917" s="130">
        <v>3.0</v>
      </c>
      <c r="D917" s="130">
        <v>30.0</v>
      </c>
      <c r="E917" s="130">
        <v>5.0</v>
      </c>
      <c r="F917" s="130">
        <v>6.0</v>
      </c>
      <c r="G917" s="131" t="str">
        <f>ifna(VLookup(V917,Shiny!B:C, 2, 0),"")</f>
        <v/>
      </c>
      <c r="H917" s="141" t="s">
        <v>927</v>
      </c>
      <c r="I917" s="142">
        <v>745.0</v>
      </c>
      <c r="J917" s="135">
        <f>IFNA(VLOOKUP(V917,'Imported Index'!C:D,2,0),1)</f>
        <v>1</v>
      </c>
      <c r="K917" s="135"/>
      <c r="L917" s="132" t="s">
        <v>930</v>
      </c>
      <c r="M917" s="136" t="str">
        <f>ifna(IMAGE("https://pokejungle.net/sprites/typeico/"&amp;lower(VLookup(V917,Type!C:E, 2, 0)&amp;".png")),"")</f>
        <v/>
      </c>
      <c r="N917" s="136" t="str">
        <f>ifna(IMAGE("https://pokejungle.net/sprites/typeico/"&amp;lower(VLookup(V917,Type!C:E, 3, 0)&amp;".png")),"")</f>
        <v/>
      </c>
      <c r="O917" s="130">
        <v>-2.0</v>
      </c>
      <c r="P917" s="131"/>
      <c r="Q917" s="136" t="str">
        <f>ifna(VLookup(V917, Dex!F:K, 3, 0),"")</f>
        <v>A158</v>
      </c>
      <c r="R917" s="136" t="str">
        <f>ifna(VLookup(V917, Dex!F:K, 4, 0),"")</f>
        <v/>
      </c>
      <c r="S917" s="136" t="str">
        <f>ifna(VLookup(V917, Dex!F:K, 5, 0),"")</f>
        <v/>
      </c>
      <c r="T917" s="136" t="str">
        <f>ifna(VLookup(V917, Dex!F:K, 6, 0),"")</f>
        <v>P090</v>
      </c>
      <c r="U917" s="137" t="str">
        <f>ifna(VLookup(V917, Dex!F:L, 7, 0),"")</f>
        <v/>
      </c>
      <c r="V917" s="131" t="str">
        <f t="shared" si="1"/>
        <v>lycanroc-2</v>
      </c>
    </row>
    <row r="918" ht="31.5" customHeight="1">
      <c r="A918" s="85">
        <v>917.0</v>
      </c>
      <c r="B918" s="85">
        <v>2.0</v>
      </c>
      <c r="C918" s="85">
        <v>4.0</v>
      </c>
      <c r="D918" s="85">
        <v>1.0</v>
      </c>
      <c r="E918" s="85">
        <v>1.0</v>
      </c>
      <c r="F918" s="85">
        <v>1.0</v>
      </c>
      <c r="G918" s="53" t="str">
        <f>ifna(VLookup(V918,Shiny!B:C, 2, 0),"")</f>
        <v/>
      </c>
      <c r="H918" s="138" t="s">
        <v>931</v>
      </c>
      <c r="I918" s="139">
        <v>746.0</v>
      </c>
      <c r="J918" s="140">
        <f>IFNA(VLOOKUP(V918,'Imported Index'!C:D,2,0),1)</f>
        <v>1</v>
      </c>
      <c r="K918" s="83"/>
      <c r="L918" s="83"/>
      <c r="M918" s="59" t="str">
        <f>ifna(IMAGE("https://pokejungle.net/sprites/typeico/"&amp;lower(VLookup(V918,Type!C:E, 2, 0)&amp;".png")),"")</f>
        <v/>
      </c>
      <c r="N918" s="59" t="str">
        <f>ifna(IMAGE("https://pokejungle.net/sprites/typeico/"&amp;lower(VLookup(V918,Type!C:E, 3, 0)&amp;".png")),"")</f>
        <v/>
      </c>
      <c r="O918" s="53"/>
      <c r="P918" s="53"/>
      <c r="Q918" s="59">
        <f>ifna(VLookup(V918, Dex!F:K, 3, 0),"")</f>
        <v>155</v>
      </c>
      <c r="R918" s="59" t="str">
        <f>ifna(VLookup(V918, Dex!F:K, 4, 0),"")</f>
        <v/>
      </c>
      <c r="S918" s="59" t="str">
        <f>ifna(VLookup(V918, Dex!F:K, 5, 0),"")</f>
        <v/>
      </c>
      <c r="T918" s="59" t="str">
        <f>ifna(VLookup(V918, Dex!F:K, 6, 0),"")</f>
        <v/>
      </c>
      <c r="U918" s="63" t="str">
        <f>ifna(VLookup(V918, Dex!F:L, 7, 0),"")</f>
        <v/>
      </c>
      <c r="V918" s="53" t="str">
        <f t="shared" si="1"/>
        <v>wishiwashi</v>
      </c>
    </row>
    <row r="919" ht="31.5" customHeight="1">
      <c r="A919" s="130">
        <v>918.0</v>
      </c>
      <c r="B919" s="130">
        <v>2.0</v>
      </c>
      <c r="C919" s="130">
        <v>4.0</v>
      </c>
      <c r="D919" s="130">
        <v>2.0</v>
      </c>
      <c r="E919" s="130">
        <v>1.0</v>
      </c>
      <c r="F919" s="130">
        <v>2.0</v>
      </c>
      <c r="G919" s="131" t="str">
        <f>ifna(VLookup(V919,Shiny!B:C, 2, 0),"")</f>
        <v/>
      </c>
      <c r="H919" s="141" t="s">
        <v>932</v>
      </c>
      <c r="I919" s="142">
        <v>747.0</v>
      </c>
      <c r="J919" s="135">
        <f>IFNA(VLOOKUP(V919,'Imported Index'!C:D,2,0),1)</f>
        <v>1</v>
      </c>
      <c r="K919" s="135"/>
      <c r="L919" s="132"/>
      <c r="M919" s="136" t="str">
        <f>ifna(IMAGE("https://pokejungle.net/sprites/typeico/"&amp;lower(VLookup(V919,Type!C:E, 2, 0)&amp;".png")),"")</f>
        <v/>
      </c>
      <c r="N919" s="136" t="str">
        <f>ifna(IMAGE("https://pokejungle.net/sprites/typeico/"&amp;lower(VLookup(V919,Type!C:E, 3, 0)&amp;".png")),"")</f>
        <v/>
      </c>
      <c r="O919" s="131"/>
      <c r="P919" s="131"/>
      <c r="Q919" s="136">
        <f>ifna(VLookup(V919, Dex!F:K, 3, 0),"")</f>
        <v>307</v>
      </c>
      <c r="R919" s="136" t="str">
        <f>ifna(VLookup(V919, Dex!F:K, 4, 0),"")</f>
        <v/>
      </c>
      <c r="S919" s="136" t="str">
        <f>ifna(VLookup(V919, Dex!F:K, 5, 0),"")</f>
        <v/>
      </c>
      <c r="T919" s="136" t="str">
        <f>ifna(VLookup(V919, Dex!F:K, 6, 0),"")</f>
        <v>P344</v>
      </c>
      <c r="U919" s="137" t="str">
        <f>ifna(VLookup(V919, Dex!F:L, 7, 0),"")</f>
        <v/>
      </c>
      <c r="V919" s="131" t="str">
        <f t="shared" si="1"/>
        <v>mareanie</v>
      </c>
    </row>
    <row r="920" ht="31.5" customHeight="1">
      <c r="A920" s="85">
        <v>919.0</v>
      </c>
      <c r="B920" s="85">
        <v>2.0</v>
      </c>
      <c r="C920" s="85">
        <v>4.0</v>
      </c>
      <c r="D920" s="85">
        <v>3.0</v>
      </c>
      <c r="E920" s="85">
        <v>1.0</v>
      </c>
      <c r="F920" s="85">
        <v>3.0</v>
      </c>
      <c r="G920" s="53" t="str">
        <f>ifna(VLookup(V920,Shiny!B:C, 2, 0),"")</f>
        <v/>
      </c>
      <c r="H920" s="138" t="s">
        <v>933</v>
      </c>
      <c r="I920" s="139">
        <v>748.0</v>
      </c>
      <c r="J920" s="140">
        <f>IFNA(VLOOKUP(V920,'Imported Index'!C:D,2,0),1)</f>
        <v>1</v>
      </c>
      <c r="K920" s="140"/>
      <c r="L920" s="83"/>
      <c r="M920" s="59" t="str">
        <f>ifna(IMAGE("https://pokejungle.net/sprites/typeico/"&amp;lower(VLookup(V920,Type!C:E, 2, 0)&amp;".png")),"")</f>
        <v/>
      </c>
      <c r="N920" s="59" t="str">
        <f>ifna(IMAGE("https://pokejungle.net/sprites/typeico/"&amp;lower(VLookup(V920,Type!C:E, 3, 0)&amp;".png")),"")</f>
        <v/>
      </c>
      <c r="O920" s="53"/>
      <c r="P920" s="53"/>
      <c r="Q920" s="59">
        <f>ifna(VLookup(V920, Dex!F:K, 3, 0),"")</f>
        <v>308</v>
      </c>
      <c r="R920" s="59" t="str">
        <f>ifna(VLookup(V920, Dex!F:K, 4, 0),"")</f>
        <v/>
      </c>
      <c r="S920" s="59" t="str">
        <f>ifna(VLookup(V920, Dex!F:K, 5, 0),"")</f>
        <v/>
      </c>
      <c r="T920" s="59" t="str">
        <f>ifna(VLookup(V920, Dex!F:K, 6, 0),"")</f>
        <v>P345</v>
      </c>
      <c r="U920" s="63" t="str">
        <f>ifna(VLookup(V920, Dex!F:L, 7, 0),"")</f>
        <v/>
      </c>
      <c r="V920" s="53" t="str">
        <f t="shared" si="1"/>
        <v>toxapex</v>
      </c>
    </row>
    <row r="921" ht="31.5" customHeight="1">
      <c r="A921" s="130">
        <v>920.0</v>
      </c>
      <c r="B921" s="130">
        <v>2.0</v>
      </c>
      <c r="C921" s="130">
        <v>4.0</v>
      </c>
      <c r="D921" s="130">
        <v>4.0</v>
      </c>
      <c r="E921" s="130">
        <v>1.0</v>
      </c>
      <c r="F921" s="130">
        <v>4.0</v>
      </c>
      <c r="G921" s="131" t="str">
        <f>ifna(VLookup(V921,Shiny!B:C, 2, 0),"")</f>
        <v/>
      </c>
      <c r="H921" s="141" t="s">
        <v>934</v>
      </c>
      <c r="I921" s="142">
        <v>749.0</v>
      </c>
      <c r="J921" s="135">
        <f>IFNA(VLOOKUP(V921,'Imported Index'!C:D,2,0),1)</f>
        <v>1</v>
      </c>
      <c r="K921" s="135"/>
      <c r="L921" s="132"/>
      <c r="M921" s="136" t="str">
        <f>ifna(IMAGE("https://pokejungle.net/sprites/typeico/"&amp;lower(VLookup(V921,Type!C:E, 2, 0)&amp;".png")),"")</f>
        <v/>
      </c>
      <c r="N921" s="136" t="str">
        <f>ifna(IMAGE("https://pokejungle.net/sprites/typeico/"&amp;lower(VLookup(V921,Type!C:E, 3, 0)&amp;".png")),"")</f>
        <v/>
      </c>
      <c r="O921" s="131"/>
      <c r="P921" s="131"/>
      <c r="Q921" s="136">
        <f>ifna(VLookup(V921, Dex!F:K, 3, 0),"")</f>
        <v>84</v>
      </c>
      <c r="R921" s="136" t="str">
        <f>ifna(VLookup(V921, Dex!F:K, 4, 0),"")</f>
        <v/>
      </c>
      <c r="S921" s="136" t="str">
        <f>ifna(VLookup(V921, Dex!F:K, 5, 0),"")</f>
        <v/>
      </c>
      <c r="T921" s="136" t="str">
        <f>ifna(VLookup(V921, Dex!F:K, 6, 0),"")</f>
        <v>P272</v>
      </c>
      <c r="U921" s="137" t="str">
        <f>ifna(VLookup(V921, Dex!F:L, 7, 0),"")</f>
        <v/>
      </c>
      <c r="V921" s="131" t="str">
        <f t="shared" si="1"/>
        <v>mudbray</v>
      </c>
    </row>
    <row r="922" ht="31.5" customHeight="1">
      <c r="A922" s="85">
        <v>921.0</v>
      </c>
      <c r="B922" s="85">
        <v>2.0</v>
      </c>
      <c r="C922" s="85">
        <v>4.0</v>
      </c>
      <c r="D922" s="85">
        <v>5.0</v>
      </c>
      <c r="E922" s="85">
        <v>1.0</v>
      </c>
      <c r="F922" s="85">
        <v>5.0</v>
      </c>
      <c r="G922" s="53" t="str">
        <f>ifna(VLookup(V922,Shiny!B:C, 2, 0),"")</f>
        <v/>
      </c>
      <c r="H922" s="138" t="s">
        <v>935</v>
      </c>
      <c r="I922" s="139">
        <v>750.0</v>
      </c>
      <c r="J922" s="140">
        <f>IFNA(VLOOKUP(V922,'Imported Index'!C:D,2,0),1)</f>
        <v>1</v>
      </c>
      <c r="K922" s="140"/>
      <c r="L922" s="83"/>
      <c r="M922" s="59" t="str">
        <f>ifna(IMAGE("https://pokejungle.net/sprites/typeico/"&amp;lower(VLookup(V922,Type!C:E, 2, 0)&amp;".png")),"")</f>
        <v/>
      </c>
      <c r="N922" s="59" t="str">
        <f>ifna(IMAGE("https://pokejungle.net/sprites/typeico/"&amp;lower(VLookup(V922,Type!C:E, 3, 0)&amp;".png")),"")</f>
        <v/>
      </c>
      <c r="O922" s="53"/>
      <c r="P922" s="53"/>
      <c r="Q922" s="59">
        <f>ifna(VLookup(V922, Dex!F:K, 3, 0),"")</f>
        <v>85</v>
      </c>
      <c r="R922" s="59" t="str">
        <f>ifna(VLookup(V922, Dex!F:K, 4, 0),"")</f>
        <v/>
      </c>
      <c r="S922" s="59" t="str">
        <f>ifna(VLookup(V922, Dex!F:K, 5, 0),"")</f>
        <v/>
      </c>
      <c r="T922" s="59" t="str">
        <f>ifna(VLookup(V922, Dex!F:K, 6, 0),"")</f>
        <v>P273</v>
      </c>
      <c r="U922" s="63" t="str">
        <f>ifna(VLookup(V922, Dex!F:L, 7, 0),"")</f>
        <v/>
      </c>
      <c r="V922" s="53" t="str">
        <f t="shared" si="1"/>
        <v>mudsdale</v>
      </c>
    </row>
    <row r="923" ht="31.5" customHeight="1">
      <c r="A923" s="130">
        <v>922.0</v>
      </c>
      <c r="B923" s="130">
        <v>2.0</v>
      </c>
      <c r="C923" s="130">
        <v>4.0</v>
      </c>
      <c r="D923" s="130">
        <v>6.0</v>
      </c>
      <c r="E923" s="130">
        <v>1.0</v>
      </c>
      <c r="F923" s="130">
        <v>6.0</v>
      </c>
      <c r="G923" s="131" t="str">
        <f>ifna(VLookup(V923,Shiny!B:C, 2, 0),"")</f>
        <v/>
      </c>
      <c r="H923" s="141" t="s">
        <v>936</v>
      </c>
      <c r="I923" s="142">
        <v>751.0</v>
      </c>
      <c r="J923" s="135">
        <f>IFNA(VLOOKUP(V923,'Imported Index'!C:D,2,0),1)</f>
        <v>1</v>
      </c>
      <c r="K923" s="132"/>
      <c r="L923" s="132"/>
      <c r="M923" s="136" t="str">
        <f>ifna(IMAGE("https://pokejungle.net/sprites/typeico/"&amp;lower(VLookup(V923,Type!C:E, 2, 0)&amp;".png")),"")</f>
        <v/>
      </c>
      <c r="N923" s="136" t="str">
        <f>ifna(IMAGE("https://pokejungle.net/sprites/typeico/"&amp;lower(VLookup(V923,Type!C:E, 3, 0)&amp;".png")),"")</f>
        <v/>
      </c>
      <c r="O923" s="131"/>
      <c r="P923" s="131"/>
      <c r="Q923" s="136">
        <f>ifna(VLookup(V923, Dex!F:K, 3, 0),"")</f>
        <v>214</v>
      </c>
      <c r="R923" s="136" t="str">
        <f>ifna(VLookup(V923, Dex!F:K, 4, 0),"")</f>
        <v/>
      </c>
      <c r="S923" s="136" t="str">
        <f>ifna(VLookup(V923, Dex!F:K, 5, 0),"")</f>
        <v/>
      </c>
      <c r="T923" s="136" t="str">
        <f>ifna(VLookup(V923, Dex!F:K, 6, 0),"")</f>
        <v>B090</v>
      </c>
      <c r="U923" s="137" t="str">
        <f>ifna(VLookup(V923, Dex!F:L, 7, 0),"")</f>
        <v/>
      </c>
      <c r="V923" s="131" t="str">
        <f t="shared" si="1"/>
        <v>dewpider</v>
      </c>
    </row>
    <row r="924" ht="31.5" customHeight="1">
      <c r="A924" s="85">
        <v>923.0</v>
      </c>
      <c r="B924" s="85">
        <v>2.0</v>
      </c>
      <c r="C924" s="85">
        <v>4.0</v>
      </c>
      <c r="D924" s="85">
        <v>7.0</v>
      </c>
      <c r="E924" s="85">
        <v>2.0</v>
      </c>
      <c r="F924" s="85">
        <v>1.0</v>
      </c>
      <c r="G924" s="53" t="str">
        <f>ifna(VLookup(V924,Shiny!B:C, 2, 0),"")</f>
        <v/>
      </c>
      <c r="H924" s="138" t="s">
        <v>937</v>
      </c>
      <c r="I924" s="139">
        <v>752.0</v>
      </c>
      <c r="J924" s="140">
        <f>IFNA(VLOOKUP(V924,'Imported Index'!C:D,2,0),1)</f>
        <v>1</v>
      </c>
      <c r="K924" s="83"/>
      <c r="L924" s="83"/>
      <c r="M924" s="59" t="str">
        <f>ifna(IMAGE("https://pokejungle.net/sprites/typeico/"&amp;lower(VLookup(V924,Type!C:E, 2, 0)&amp;".png")),"")</f>
        <v/>
      </c>
      <c r="N924" s="59" t="str">
        <f>ifna(IMAGE("https://pokejungle.net/sprites/typeico/"&amp;lower(VLookup(V924,Type!C:E, 3, 0)&amp;".png")),"")</f>
        <v/>
      </c>
      <c r="O924" s="53"/>
      <c r="P924" s="53"/>
      <c r="Q924" s="59">
        <f>ifna(VLookup(V924, Dex!F:K, 3, 0),"")</f>
        <v>215</v>
      </c>
      <c r="R924" s="59" t="str">
        <f>ifna(VLookup(V924, Dex!F:K, 4, 0),"")</f>
        <v/>
      </c>
      <c r="S924" s="59" t="str">
        <f>ifna(VLookup(V924, Dex!F:K, 5, 0),"")</f>
        <v/>
      </c>
      <c r="T924" s="59" t="str">
        <f>ifna(VLookup(V924, Dex!F:K, 6, 0),"")</f>
        <v>B091</v>
      </c>
      <c r="U924" s="63" t="str">
        <f>ifna(VLookup(V924, Dex!F:L, 7, 0),"")</f>
        <v/>
      </c>
      <c r="V924" s="53" t="str">
        <f t="shared" si="1"/>
        <v>araquanid</v>
      </c>
    </row>
    <row r="925" ht="31.5" customHeight="1">
      <c r="A925" s="130">
        <v>924.0</v>
      </c>
      <c r="B925" s="130">
        <v>2.0</v>
      </c>
      <c r="C925" s="130">
        <v>4.0</v>
      </c>
      <c r="D925" s="130">
        <v>8.0</v>
      </c>
      <c r="E925" s="130">
        <v>2.0</v>
      </c>
      <c r="F925" s="130">
        <v>2.0</v>
      </c>
      <c r="G925" s="131" t="str">
        <f>ifna(VLookup(V925,Shiny!B:C, 2, 0),"")</f>
        <v/>
      </c>
      <c r="H925" s="141" t="s">
        <v>938</v>
      </c>
      <c r="I925" s="142">
        <v>753.0</v>
      </c>
      <c r="J925" s="135">
        <f>IFNA(VLOOKUP(V925,'Imported Index'!C:D,2,0),1)</f>
        <v>1</v>
      </c>
      <c r="K925" s="135"/>
      <c r="L925" s="132"/>
      <c r="M925" s="136" t="str">
        <f>ifna(IMAGE("https://pokejungle.net/sprites/typeico/"&amp;lower(VLookup(V925,Type!C:E, 2, 0)&amp;".png")),"")</f>
        <v/>
      </c>
      <c r="N925" s="136" t="str">
        <f>ifna(IMAGE("https://pokejungle.net/sprites/typeico/"&amp;lower(VLookup(V925,Type!C:E, 3, 0)&amp;".png")),"")</f>
        <v/>
      </c>
      <c r="O925" s="131"/>
      <c r="P925" s="131"/>
      <c r="Q925" s="136" t="str">
        <f>ifna(VLookup(V925, Dex!F:K, 3, 0),"")</f>
        <v>A017</v>
      </c>
      <c r="R925" s="136" t="str">
        <f>ifna(VLookup(V925, Dex!F:K, 4, 0),"")</f>
        <v/>
      </c>
      <c r="S925" s="136" t="str">
        <f>ifna(VLookup(V925, Dex!F:K, 5, 0),"")</f>
        <v/>
      </c>
      <c r="T925" s="136" t="str">
        <f>ifna(VLookup(V925, Dex!F:K, 6, 0),"")</f>
        <v>P247</v>
      </c>
      <c r="U925" s="137" t="str">
        <f>ifna(VLookup(V925, Dex!F:L, 7, 0),"")</f>
        <v/>
      </c>
      <c r="V925" s="131" t="str">
        <f t="shared" si="1"/>
        <v>fomantis</v>
      </c>
    </row>
    <row r="926" ht="31.5" customHeight="1">
      <c r="A926" s="85">
        <v>925.0</v>
      </c>
      <c r="B926" s="85">
        <v>2.0</v>
      </c>
      <c r="C926" s="85">
        <v>4.0</v>
      </c>
      <c r="D926" s="85">
        <v>9.0</v>
      </c>
      <c r="E926" s="85">
        <v>2.0</v>
      </c>
      <c r="F926" s="85">
        <v>3.0</v>
      </c>
      <c r="G926" s="53" t="str">
        <f>ifna(VLookup(V926,Shiny!B:C, 2, 0),"")</f>
        <v/>
      </c>
      <c r="H926" s="138" t="s">
        <v>939</v>
      </c>
      <c r="I926" s="139">
        <v>754.0</v>
      </c>
      <c r="J926" s="140">
        <f>IFNA(VLOOKUP(V926,'Imported Index'!C:D,2,0),1)</f>
        <v>1</v>
      </c>
      <c r="K926" s="140"/>
      <c r="L926" s="83"/>
      <c r="M926" s="59" t="str">
        <f>ifna(IMAGE("https://pokejungle.net/sprites/typeico/"&amp;lower(VLookup(V926,Type!C:E, 2, 0)&amp;".png")),"")</f>
        <v/>
      </c>
      <c r="N926" s="59" t="str">
        <f>ifna(IMAGE("https://pokejungle.net/sprites/typeico/"&amp;lower(VLookup(V926,Type!C:E, 3, 0)&amp;".png")),"")</f>
        <v/>
      </c>
      <c r="O926" s="53"/>
      <c r="P926" s="53"/>
      <c r="Q926" s="59" t="str">
        <f>ifna(VLookup(V926, Dex!F:K, 3, 0),"")</f>
        <v>A018</v>
      </c>
      <c r="R926" s="59" t="str">
        <f>ifna(VLookup(V926, Dex!F:K, 4, 0),"")</f>
        <v/>
      </c>
      <c r="S926" s="59" t="str">
        <f>ifna(VLookup(V926, Dex!F:K, 5, 0),"")</f>
        <v/>
      </c>
      <c r="T926" s="59" t="str">
        <f>ifna(VLookup(V926, Dex!F:K, 6, 0),"")</f>
        <v>P248</v>
      </c>
      <c r="U926" s="63" t="str">
        <f>ifna(VLookup(V926, Dex!F:L, 7, 0),"")</f>
        <v/>
      </c>
      <c r="V926" s="53" t="str">
        <f t="shared" si="1"/>
        <v>lurantis</v>
      </c>
    </row>
    <row r="927" ht="31.5" customHeight="1">
      <c r="A927" s="130">
        <v>926.0</v>
      </c>
      <c r="B927" s="130">
        <v>2.0</v>
      </c>
      <c r="C927" s="130">
        <v>4.0</v>
      </c>
      <c r="D927" s="130">
        <v>10.0</v>
      </c>
      <c r="E927" s="130">
        <v>2.0</v>
      </c>
      <c r="F927" s="130">
        <v>4.0</v>
      </c>
      <c r="G927" s="131" t="str">
        <f>ifna(VLookup(V927,Shiny!B:C, 2, 0),"")</f>
        <v/>
      </c>
      <c r="H927" s="141" t="s">
        <v>940</v>
      </c>
      <c r="I927" s="142">
        <v>755.0</v>
      </c>
      <c r="J927" s="135">
        <f>IFNA(VLOOKUP(V927,'Imported Index'!C:D,2,0),1)</f>
        <v>1</v>
      </c>
      <c r="K927" s="132"/>
      <c r="L927" s="132"/>
      <c r="M927" s="136" t="str">
        <f>ifna(IMAGE("https://pokejungle.net/sprites/typeico/"&amp;lower(VLookup(V927,Type!C:E, 2, 0)&amp;".png")),"")</f>
        <v/>
      </c>
      <c r="N927" s="136" t="str">
        <f>ifna(IMAGE("https://pokejungle.net/sprites/typeico/"&amp;lower(VLookup(V927,Type!C:E, 3, 0)&amp;".png")),"")</f>
        <v/>
      </c>
      <c r="O927" s="131"/>
      <c r="P927" s="131"/>
      <c r="Q927" s="136">
        <f>ifna(VLookup(V927, Dex!F:K, 3, 0),"")</f>
        <v>340</v>
      </c>
      <c r="R927" s="136" t="str">
        <f>ifna(VLookup(V927, Dex!F:K, 4, 0),"")</f>
        <v/>
      </c>
      <c r="S927" s="136" t="str">
        <f>ifna(VLookup(V927, Dex!F:K, 5, 0),"")</f>
        <v/>
      </c>
      <c r="T927" s="136" t="str">
        <f>ifna(VLookup(V927, Dex!F:K, 6, 0),"")</f>
        <v/>
      </c>
      <c r="U927" s="137" t="str">
        <f>ifna(VLookup(V927, Dex!F:L, 7, 0),"")</f>
        <v/>
      </c>
      <c r="V927" s="131" t="str">
        <f t="shared" si="1"/>
        <v>morelull</v>
      </c>
    </row>
    <row r="928" ht="31.5" customHeight="1">
      <c r="A928" s="85">
        <v>927.0</v>
      </c>
      <c r="B928" s="85">
        <v>2.0</v>
      </c>
      <c r="C928" s="85">
        <v>4.0</v>
      </c>
      <c r="D928" s="85">
        <v>11.0</v>
      </c>
      <c r="E928" s="85">
        <v>2.0</v>
      </c>
      <c r="F928" s="85">
        <v>5.0</v>
      </c>
      <c r="G928" s="53" t="str">
        <f>ifna(VLookup(V928,Shiny!B:C, 2, 0),"")</f>
        <v/>
      </c>
      <c r="H928" s="138" t="s">
        <v>941</v>
      </c>
      <c r="I928" s="139">
        <v>756.0</v>
      </c>
      <c r="J928" s="140">
        <f>IFNA(VLOOKUP(V928,'Imported Index'!C:D,2,0),1)</f>
        <v>1</v>
      </c>
      <c r="K928" s="83"/>
      <c r="L928" s="83"/>
      <c r="M928" s="59" t="str">
        <f>ifna(IMAGE("https://pokejungle.net/sprites/typeico/"&amp;lower(VLookup(V928,Type!C:E, 2, 0)&amp;".png")),"")</f>
        <v/>
      </c>
      <c r="N928" s="59" t="str">
        <f>ifna(IMAGE("https://pokejungle.net/sprites/typeico/"&amp;lower(VLookup(V928,Type!C:E, 3, 0)&amp;".png")),"")</f>
        <v/>
      </c>
      <c r="O928" s="53"/>
      <c r="P928" s="53"/>
      <c r="Q928" s="59">
        <f>ifna(VLookup(V928, Dex!F:K, 3, 0),"")</f>
        <v>341</v>
      </c>
      <c r="R928" s="59" t="str">
        <f>ifna(VLookup(V928, Dex!F:K, 4, 0),"")</f>
        <v/>
      </c>
      <c r="S928" s="59" t="str">
        <f>ifna(VLookup(V928, Dex!F:K, 5, 0),"")</f>
        <v/>
      </c>
      <c r="T928" s="59" t="str">
        <f>ifna(VLookup(V928, Dex!F:K, 6, 0),"")</f>
        <v/>
      </c>
      <c r="U928" s="63" t="str">
        <f>ifna(VLookup(V928, Dex!F:L, 7, 0),"")</f>
        <v/>
      </c>
      <c r="V928" s="53" t="str">
        <f t="shared" si="1"/>
        <v>shiinotic</v>
      </c>
    </row>
    <row r="929" ht="31.5" customHeight="1">
      <c r="A929" s="130">
        <v>928.0</v>
      </c>
      <c r="B929" s="130">
        <v>2.0</v>
      </c>
      <c r="C929" s="130">
        <v>4.0</v>
      </c>
      <c r="D929" s="130">
        <v>12.0</v>
      </c>
      <c r="E929" s="130">
        <v>2.0</v>
      </c>
      <c r="F929" s="130">
        <v>6.0</v>
      </c>
      <c r="G929" s="131" t="str">
        <f>ifna(VLookup(V929,Shiny!B:C, 2, 0),"")</f>
        <v/>
      </c>
      <c r="H929" s="141" t="s">
        <v>942</v>
      </c>
      <c r="I929" s="142">
        <v>757.0</v>
      </c>
      <c r="J929" s="135">
        <f>IFNA(VLOOKUP(V929,'Imported Index'!C:D,2,0),1)</f>
        <v>1</v>
      </c>
      <c r="K929" s="135"/>
      <c r="L929" s="132"/>
      <c r="M929" s="136" t="str">
        <f>ifna(IMAGE("https://pokejungle.net/sprites/typeico/"&amp;lower(VLookup(V929,Type!C:E, 2, 0)&amp;".png")),"")</f>
        <v/>
      </c>
      <c r="N929" s="136" t="str">
        <f>ifna(IMAGE("https://pokejungle.net/sprites/typeico/"&amp;lower(VLookup(V929,Type!C:E, 3, 0)&amp;".png")),"")</f>
        <v/>
      </c>
      <c r="O929" s="131"/>
      <c r="P929" s="131"/>
      <c r="Q929" s="136">
        <f>ifna(VLookup(V929, Dex!F:K, 3, 0),"")</f>
        <v>244</v>
      </c>
      <c r="R929" s="136" t="str">
        <f>ifna(VLookup(V929, Dex!F:K, 4, 0),"")</f>
        <v/>
      </c>
      <c r="S929" s="136" t="str">
        <f>ifna(VLookup(V929, Dex!F:K, 5, 0),"")</f>
        <v/>
      </c>
      <c r="T929" s="136" t="str">
        <f>ifna(VLookup(V929, Dex!F:K, 6, 0),"")</f>
        <v>P120</v>
      </c>
      <c r="U929" s="137" t="str">
        <f>ifna(VLookup(V929, Dex!F:L, 7, 0),"")</f>
        <v/>
      </c>
      <c r="V929" s="131" t="str">
        <f t="shared" si="1"/>
        <v>salandit</v>
      </c>
    </row>
    <row r="930" ht="31.5" customHeight="1">
      <c r="A930" s="85">
        <v>929.0</v>
      </c>
      <c r="B930" s="85">
        <v>2.0</v>
      </c>
      <c r="C930" s="85">
        <v>4.0</v>
      </c>
      <c r="D930" s="85">
        <v>13.0</v>
      </c>
      <c r="E930" s="85">
        <v>3.0</v>
      </c>
      <c r="F930" s="85">
        <v>1.0</v>
      </c>
      <c r="G930" s="53" t="str">
        <f>ifna(VLookup(V930,Shiny!B:C, 2, 0),"")</f>
        <v/>
      </c>
      <c r="H930" s="138" t="s">
        <v>943</v>
      </c>
      <c r="I930" s="139">
        <v>758.0</v>
      </c>
      <c r="J930" s="140">
        <f>IFNA(VLOOKUP(V930,'Imported Index'!C:D,2,0),1)</f>
        <v>1</v>
      </c>
      <c r="K930" s="140"/>
      <c r="L930" s="83"/>
      <c r="M930" s="59" t="str">
        <f>ifna(IMAGE("https://pokejungle.net/sprites/typeico/"&amp;lower(VLookup(V930,Type!C:E, 2, 0)&amp;".png")),"")</f>
        <v/>
      </c>
      <c r="N930" s="59" t="str">
        <f>ifna(IMAGE("https://pokejungle.net/sprites/typeico/"&amp;lower(VLookup(V930,Type!C:E, 3, 0)&amp;".png")),"")</f>
        <v/>
      </c>
      <c r="O930" s="53"/>
      <c r="P930" s="53"/>
      <c r="Q930" s="59">
        <f>ifna(VLookup(V930, Dex!F:K, 3, 0),"")</f>
        <v>245</v>
      </c>
      <c r="R930" s="59" t="str">
        <f>ifna(VLookup(V930, Dex!F:K, 4, 0),"")</f>
        <v/>
      </c>
      <c r="S930" s="59" t="str">
        <f>ifna(VLookup(V930, Dex!F:K, 5, 0),"")</f>
        <v/>
      </c>
      <c r="T930" s="59" t="str">
        <f>ifna(VLookup(V930, Dex!F:K, 6, 0),"")</f>
        <v>P121</v>
      </c>
      <c r="U930" s="63" t="str">
        <f>ifna(VLookup(V930, Dex!F:L, 7, 0),"")</f>
        <v/>
      </c>
      <c r="V930" s="53" t="str">
        <f t="shared" si="1"/>
        <v>salazzle</v>
      </c>
    </row>
    <row r="931" ht="31.5" customHeight="1">
      <c r="A931" s="130">
        <v>930.0</v>
      </c>
      <c r="B931" s="130">
        <v>2.0</v>
      </c>
      <c r="C931" s="130">
        <v>4.0</v>
      </c>
      <c r="D931" s="130">
        <v>14.0</v>
      </c>
      <c r="E931" s="130">
        <v>3.0</v>
      </c>
      <c r="F931" s="130">
        <v>2.0</v>
      </c>
      <c r="G931" s="131" t="str">
        <f>ifna(VLookup(V931,Shiny!B:C, 2, 0),"")</f>
        <v/>
      </c>
      <c r="H931" s="141" t="s">
        <v>944</v>
      </c>
      <c r="I931" s="142">
        <v>759.0</v>
      </c>
      <c r="J931" s="135">
        <f>IFNA(VLOOKUP(V931,'Imported Index'!C:D,2,0),1)</f>
        <v>1</v>
      </c>
      <c r="K931" s="132"/>
      <c r="L931" s="132"/>
      <c r="M931" s="136" t="str">
        <f>ifna(IMAGE("https://pokejungle.net/sprites/typeico/"&amp;lower(VLookup(V931,Type!C:E, 2, 0)&amp;".png")),"")</f>
        <v/>
      </c>
      <c r="N931" s="136" t="str">
        <f>ifna(IMAGE("https://pokejungle.net/sprites/typeico/"&amp;lower(VLookup(V931,Type!C:E, 3, 0)&amp;".png")),"")</f>
        <v/>
      </c>
      <c r="O931" s="131"/>
      <c r="P931" s="131"/>
      <c r="Q931" s="136">
        <f>ifna(VLookup(V931, Dex!F:K, 3, 0),"")</f>
        <v>94</v>
      </c>
      <c r="R931" s="136" t="str">
        <f>ifna(VLookup(V931, Dex!F:K, 4, 0),"")</f>
        <v/>
      </c>
      <c r="S931" s="136" t="str">
        <f>ifna(VLookup(V931, Dex!F:K, 5, 0),"")</f>
        <v/>
      </c>
      <c r="T931" s="136" t="str">
        <f>ifna(VLookup(V931, Dex!F:K, 6, 0),"")</f>
        <v/>
      </c>
      <c r="U931" s="137" t="str">
        <f>ifna(VLookup(V931, Dex!F:L, 7, 0),"")</f>
        <v/>
      </c>
      <c r="V931" s="131" t="str">
        <f t="shared" si="1"/>
        <v>stufful</v>
      </c>
    </row>
    <row r="932" ht="31.5" customHeight="1">
      <c r="A932" s="85">
        <v>931.0</v>
      </c>
      <c r="B932" s="85">
        <v>2.0</v>
      </c>
      <c r="C932" s="85">
        <v>4.0</v>
      </c>
      <c r="D932" s="85">
        <v>15.0</v>
      </c>
      <c r="E932" s="85">
        <v>3.0</v>
      </c>
      <c r="F932" s="85">
        <v>3.0</v>
      </c>
      <c r="G932" s="53" t="str">
        <f>ifna(VLookup(V932,Shiny!B:C, 2, 0),"")</f>
        <v/>
      </c>
      <c r="H932" s="138" t="s">
        <v>945</v>
      </c>
      <c r="I932" s="139">
        <v>760.0</v>
      </c>
      <c r="J932" s="140">
        <f>IFNA(VLOOKUP(V932,'Imported Index'!C:D,2,0),1)</f>
        <v>1</v>
      </c>
      <c r="K932" s="83"/>
      <c r="L932" s="83"/>
      <c r="M932" s="59" t="str">
        <f>ifna(IMAGE("https://pokejungle.net/sprites/typeico/"&amp;lower(VLookup(V932,Type!C:E, 2, 0)&amp;".png")),"")</f>
        <v/>
      </c>
      <c r="N932" s="59" t="str">
        <f>ifna(IMAGE("https://pokejungle.net/sprites/typeico/"&amp;lower(VLookup(V932,Type!C:E, 3, 0)&amp;".png")),"")</f>
        <v/>
      </c>
      <c r="O932" s="53"/>
      <c r="P932" s="53"/>
      <c r="Q932" s="59">
        <f>ifna(VLookup(V932, Dex!F:K, 3, 0),"")</f>
        <v>95</v>
      </c>
      <c r="R932" s="59" t="str">
        <f>ifna(VLookup(V932, Dex!F:K, 4, 0),"")</f>
        <v/>
      </c>
      <c r="S932" s="59" t="str">
        <f>ifna(VLookup(V932, Dex!F:K, 5, 0),"")</f>
        <v/>
      </c>
      <c r="T932" s="59" t="str">
        <f>ifna(VLookup(V932, Dex!F:K, 6, 0),"")</f>
        <v/>
      </c>
      <c r="U932" s="63" t="str">
        <f>ifna(VLookup(V932, Dex!F:L, 7, 0),"")</f>
        <v/>
      </c>
      <c r="V932" s="53" t="str">
        <f t="shared" si="1"/>
        <v>bewear</v>
      </c>
    </row>
    <row r="933" ht="31.5" customHeight="1">
      <c r="A933" s="130">
        <v>932.0</v>
      </c>
      <c r="B933" s="130">
        <v>2.0</v>
      </c>
      <c r="C933" s="130">
        <v>4.0</v>
      </c>
      <c r="D933" s="130">
        <v>16.0</v>
      </c>
      <c r="E933" s="130">
        <v>3.0</v>
      </c>
      <c r="F933" s="130">
        <v>4.0</v>
      </c>
      <c r="G933" s="131" t="str">
        <f>ifna(VLookup(V933,Shiny!B:C, 2, 0),"")</f>
        <v/>
      </c>
      <c r="H933" s="141" t="s">
        <v>946</v>
      </c>
      <c r="I933" s="142">
        <v>761.0</v>
      </c>
      <c r="J933" s="135">
        <f>IFNA(VLOOKUP(V933,'Imported Index'!C:D,2,0),1)</f>
        <v>1</v>
      </c>
      <c r="K933" s="135"/>
      <c r="L933" s="132"/>
      <c r="M933" s="136" t="str">
        <f>ifna(IMAGE("https://pokejungle.net/sprites/typeico/"&amp;lower(VLookup(V933,Type!C:E, 2, 0)&amp;".png")),"")</f>
        <v/>
      </c>
      <c r="N933" s="136" t="str">
        <f>ifna(IMAGE("https://pokejungle.net/sprites/typeico/"&amp;lower(VLookup(V933,Type!C:E, 3, 0)&amp;".png")),"")</f>
        <v/>
      </c>
      <c r="O933" s="131"/>
      <c r="P933" s="131"/>
      <c r="Q933" s="136">
        <f>ifna(VLookup(V933, Dex!F:K, 3, 0),"")</f>
        <v>52</v>
      </c>
      <c r="R933" s="136" t="str">
        <f>ifna(VLookup(V933, Dex!F:K, 4, 0),"")</f>
        <v/>
      </c>
      <c r="S933" s="136" t="str">
        <f>ifna(VLookup(V933, Dex!F:K, 5, 0),"")</f>
        <v/>
      </c>
      <c r="T933" s="136" t="str">
        <f>ifna(VLookup(V933, Dex!F:K, 6, 0),"")</f>
        <v>P081</v>
      </c>
      <c r="U933" s="137" t="str">
        <f>ifna(VLookup(V933, Dex!F:L, 7, 0),"")</f>
        <v/>
      </c>
      <c r="V933" s="131" t="str">
        <f t="shared" si="1"/>
        <v>bounsweet</v>
      </c>
    </row>
    <row r="934" ht="31.5" customHeight="1">
      <c r="A934" s="85">
        <v>933.0</v>
      </c>
      <c r="B934" s="85">
        <v>2.0</v>
      </c>
      <c r="C934" s="85">
        <v>4.0</v>
      </c>
      <c r="D934" s="85">
        <v>17.0</v>
      </c>
      <c r="E934" s="85">
        <v>3.0</v>
      </c>
      <c r="F934" s="85">
        <v>5.0</v>
      </c>
      <c r="G934" s="53" t="str">
        <f>ifna(VLookup(V934,Shiny!B:C, 2, 0),"")</f>
        <v/>
      </c>
      <c r="H934" s="138" t="s">
        <v>947</v>
      </c>
      <c r="I934" s="139">
        <v>762.0</v>
      </c>
      <c r="J934" s="140">
        <f>IFNA(VLOOKUP(V934,'Imported Index'!C:D,2,0),1)</f>
        <v>1</v>
      </c>
      <c r="K934" s="140"/>
      <c r="L934" s="83"/>
      <c r="M934" s="59" t="str">
        <f>ifna(IMAGE("https://pokejungle.net/sprites/typeico/"&amp;lower(VLookup(V934,Type!C:E, 2, 0)&amp;".png")),"")</f>
        <v/>
      </c>
      <c r="N934" s="59" t="str">
        <f>ifna(IMAGE("https://pokejungle.net/sprites/typeico/"&amp;lower(VLookup(V934,Type!C:E, 3, 0)&amp;".png")),"")</f>
        <v/>
      </c>
      <c r="O934" s="53"/>
      <c r="P934" s="53"/>
      <c r="Q934" s="59">
        <f>ifna(VLookup(V934, Dex!F:K, 3, 0),"")</f>
        <v>53</v>
      </c>
      <c r="R934" s="59" t="str">
        <f>ifna(VLookup(V934, Dex!F:K, 4, 0),"")</f>
        <v/>
      </c>
      <c r="S934" s="59" t="str">
        <f>ifna(VLookup(V934, Dex!F:K, 5, 0),"")</f>
        <v/>
      </c>
      <c r="T934" s="59" t="str">
        <f>ifna(VLookup(V934, Dex!F:K, 6, 0),"")</f>
        <v>P082</v>
      </c>
      <c r="U934" s="63" t="str">
        <f>ifna(VLookup(V934, Dex!F:L, 7, 0),"")</f>
        <v/>
      </c>
      <c r="V934" s="53" t="str">
        <f t="shared" si="1"/>
        <v>steenee</v>
      </c>
    </row>
    <row r="935" ht="31.5" customHeight="1">
      <c r="A935" s="130">
        <v>934.0</v>
      </c>
      <c r="B935" s="130">
        <v>2.0</v>
      </c>
      <c r="C935" s="130">
        <v>4.0</v>
      </c>
      <c r="D935" s="130">
        <v>18.0</v>
      </c>
      <c r="E935" s="130">
        <v>3.0</v>
      </c>
      <c r="F935" s="130">
        <v>6.0</v>
      </c>
      <c r="G935" s="131" t="str">
        <f>ifna(VLookup(V935,Shiny!B:C, 2, 0),"")</f>
        <v/>
      </c>
      <c r="H935" s="141" t="s">
        <v>948</v>
      </c>
      <c r="I935" s="142">
        <v>763.0</v>
      </c>
      <c r="J935" s="135">
        <f>IFNA(VLOOKUP(V935,'Imported Index'!C:D,2,0),1)</f>
        <v>1</v>
      </c>
      <c r="K935" s="135"/>
      <c r="L935" s="132"/>
      <c r="M935" s="136" t="str">
        <f>ifna(IMAGE("https://pokejungle.net/sprites/typeico/"&amp;lower(VLookup(V935,Type!C:E, 2, 0)&amp;".png")),"")</f>
        <v/>
      </c>
      <c r="N935" s="136" t="str">
        <f>ifna(IMAGE("https://pokejungle.net/sprites/typeico/"&amp;lower(VLookup(V935,Type!C:E, 3, 0)&amp;".png")),"")</f>
        <v/>
      </c>
      <c r="O935" s="131"/>
      <c r="P935" s="131"/>
      <c r="Q935" s="136">
        <f>ifna(VLookup(V935, Dex!F:K, 3, 0),"")</f>
        <v>54</v>
      </c>
      <c r="R935" s="136" t="str">
        <f>ifna(VLookup(V935, Dex!F:K, 4, 0),"")</f>
        <v/>
      </c>
      <c r="S935" s="136" t="str">
        <f>ifna(VLookup(V935, Dex!F:K, 5, 0),"")</f>
        <v/>
      </c>
      <c r="T935" s="136" t="str">
        <f>ifna(VLookup(V935, Dex!F:K, 6, 0),"")</f>
        <v>P083</v>
      </c>
      <c r="U935" s="137" t="str">
        <f>ifna(VLookup(V935, Dex!F:L, 7, 0),"")</f>
        <v/>
      </c>
      <c r="V935" s="131" t="str">
        <f t="shared" si="1"/>
        <v>tsareena</v>
      </c>
    </row>
    <row r="936" ht="31.5" customHeight="1">
      <c r="A936" s="85">
        <v>935.0</v>
      </c>
      <c r="B936" s="85">
        <v>2.0</v>
      </c>
      <c r="C936" s="85">
        <v>4.0</v>
      </c>
      <c r="D936" s="85">
        <v>19.0</v>
      </c>
      <c r="E936" s="85">
        <v>4.0</v>
      </c>
      <c r="F936" s="85">
        <v>1.0</v>
      </c>
      <c r="G936" s="53" t="str">
        <f>ifna(VLookup(V936,Shiny!B:C, 2, 0),"")</f>
        <v/>
      </c>
      <c r="H936" s="138" t="s">
        <v>949</v>
      </c>
      <c r="I936" s="139">
        <v>764.0</v>
      </c>
      <c r="J936" s="140">
        <f>IFNA(VLOOKUP(V936,'Imported Index'!C:D,2,0),1)</f>
        <v>1</v>
      </c>
      <c r="K936" s="83"/>
      <c r="L936" s="83"/>
      <c r="M936" s="59" t="str">
        <f>ifna(IMAGE("https://pokejungle.net/sprites/typeico/"&amp;lower(VLookup(V936,Type!C:E, 2, 0)&amp;".png")),"")</f>
        <v/>
      </c>
      <c r="N936" s="59" t="str">
        <f>ifna(IMAGE("https://pokejungle.net/sprites/typeico/"&amp;lower(VLookup(V936,Type!C:E, 3, 0)&amp;".png")),"")</f>
        <v/>
      </c>
      <c r="O936" s="53"/>
      <c r="P936" s="53"/>
      <c r="Q936" s="59" t="str">
        <f>ifna(VLookup(V936, Dex!F:K, 3, 0),"")</f>
        <v>A079</v>
      </c>
      <c r="R936" s="59" t="str">
        <f>ifna(VLookup(V936, Dex!F:K, 4, 0),"")</f>
        <v/>
      </c>
      <c r="S936" s="59" t="str">
        <f>ifna(VLookup(V936, Dex!F:K, 5, 0),"")</f>
        <v/>
      </c>
      <c r="T936" s="59" t="str">
        <f>ifna(VLookup(V936, Dex!F:K, 6, 0),"")</f>
        <v>B058</v>
      </c>
      <c r="U936" s="63" t="str">
        <f>ifna(VLookup(V936, Dex!F:L, 7, 0),"")</f>
        <v/>
      </c>
      <c r="V936" s="53" t="str">
        <f t="shared" si="1"/>
        <v>comfey</v>
      </c>
    </row>
    <row r="937" ht="31.5" customHeight="1">
      <c r="A937" s="130">
        <v>936.0</v>
      </c>
      <c r="B937" s="130">
        <v>2.0</v>
      </c>
      <c r="C937" s="130">
        <v>4.0</v>
      </c>
      <c r="D937" s="130">
        <v>20.0</v>
      </c>
      <c r="E937" s="130">
        <v>4.0</v>
      </c>
      <c r="F937" s="130">
        <v>2.0</v>
      </c>
      <c r="G937" s="131" t="str">
        <f>ifna(VLookup(V937,Shiny!B:C, 2, 0),"")</f>
        <v/>
      </c>
      <c r="H937" s="141" t="s">
        <v>950</v>
      </c>
      <c r="I937" s="142">
        <v>765.0</v>
      </c>
      <c r="J937" s="135">
        <f>IFNA(VLOOKUP(V937,'Imported Index'!C:D,2,0),1)</f>
        <v>1</v>
      </c>
      <c r="K937" s="135"/>
      <c r="L937" s="132"/>
      <c r="M937" s="136" t="str">
        <f>ifna(IMAGE("https://pokejungle.net/sprites/typeico/"&amp;lower(VLookup(V937,Type!C:E, 2, 0)&amp;".png")),"")</f>
        <v/>
      </c>
      <c r="N937" s="136" t="str">
        <f>ifna(IMAGE("https://pokejungle.net/sprites/typeico/"&amp;lower(VLookup(V937,Type!C:E, 3, 0)&amp;".png")),"")</f>
        <v/>
      </c>
      <c r="O937" s="131"/>
      <c r="P937" s="131"/>
      <c r="Q937" s="136">
        <f>ifna(VLookup(V937, Dex!F:K, 3, 0),"")</f>
        <v>342</v>
      </c>
      <c r="R937" s="136" t="str">
        <f>ifna(VLookup(V937, Dex!F:K, 4, 0),"")</f>
        <v/>
      </c>
      <c r="S937" s="136" t="str">
        <f>ifna(VLookup(V937, Dex!F:K, 5, 0),"")</f>
        <v/>
      </c>
      <c r="T937" s="136" t="str">
        <f>ifna(VLookup(V937, Dex!F:K, 6, 0),"")</f>
        <v>P313</v>
      </c>
      <c r="U937" s="137" t="str">
        <f>ifna(VLookup(V937, Dex!F:L, 7, 0),"")</f>
        <v/>
      </c>
      <c r="V937" s="131" t="str">
        <f t="shared" si="1"/>
        <v>oranguru</v>
      </c>
    </row>
    <row r="938" ht="31.5" customHeight="1">
      <c r="A938" s="85">
        <v>937.0</v>
      </c>
      <c r="B938" s="85">
        <v>2.0</v>
      </c>
      <c r="C938" s="85">
        <v>4.0</v>
      </c>
      <c r="D938" s="85">
        <v>21.0</v>
      </c>
      <c r="E938" s="85">
        <v>4.0</v>
      </c>
      <c r="F938" s="85">
        <v>3.0</v>
      </c>
      <c r="G938" s="53" t="str">
        <f>ifna(VLookup(V938,Shiny!B:C, 2, 0),"")</f>
        <v/>
      </c>
      <c r="H938" s="138" t="s">
        <v>951</v>
      </c>
      <c r="I938" s="139">
        <v>765.0</v>
      </c>
      <c r="J938" s="140">
        <f>IFNA(VLOOKUP(V938,'Imported Index'!C:D,2,0),1)</f>
        <v>1</v>
      </c>
      <c r="K938" s="140"/>
      <c r="L938" s="83"/>
      <c r="M938" s="59" t="str">
        <f>ifna(IMAGE("https://pokejungle.net/sprites/typeico/"&amp;lower(VLookup(V938,Type!C:E, 2, 0)&amp;".png")),"")</f>
        <v/>
      </c>
      <c r="N938" s="59" t="str">
        <f>ifna(IMAGE("https://pokejungle.net/sprites/typeico/"&amp;lower(VLookup(V938,Type!C:E, 3, 0)&amp;".png")),"")</f>
        <v/>
      </c>
      <c r="O938" s="53"/>
      <c r="P938" s="53"/>
      <c r="Q938" s="59">
        <f>ifna(VLookup(V938, Dex!F:K, 3, 0),"")</f>
        <v>343</v>
      </c>
      <c r="R938" s="59" t="str">
        <f>ifna(VLookup(V938, Dex!F:K, 4, 0),"")</f>
        <v/>
      </c>
      <c r="S938" s="59" t="str">
        <f>ifna(VLookup(V938, Dex!F:K, 5, 0),"")</f>
        <v/>
      </c>
      <c r="T938" s="59" t="str">
        <f>ifna(VLookup(V938, Dex!F:K, 6, 0),"")</f>
        <v>P314</v>
      </c>
      <c r="U938" s="63" t="str">
        <f>ifna(VLookup(V938, Dex!F:L, 7, 0),"")</f>
        <v/>
      </c>
      <c r="V938" s="53" t="str">
        <f t="shared" si="1"/>
        <v>passimian</v>
      </c>
    </row>
    <row r="939" ht="31.5" customHeight="1">
      <c r="A939" s="130">
        <v>938.0</v>
      </c>
      <c r="B939" s="130">
        <v>2.0</v>
      </c>
      <c r="C939" s="130">
        <v>4.0</v>
      </c>
      <c r="D939" s="130">
        <v>22.0</v>
      </c>
      <c r="E939" s="130">
        <v>4.0</v>
      </c>
      <c r="F939" s="130">
        <v>4.0</v>
      </c>
      <c r="G939" s="131" t="str">
        <f>ifna(VLookup(V939,Shiny!B:C, 2, 0),"")</f>
        <v/>
      </c>
      <c r="H939" s="141" t="s">
        <v>952</v>
      </c>
      <c r="I939" s="142">
        <v>767.0</v>
      </c>
      <c r="J939" s="135">
        <f>IFNA(VLOOKUP(V939,'Imported Index'!C:D,2,0),1)</f>
        <v>1</v>
      </c>
      <c r="K939" s="132"/>
      <c r="L939" s="132"/>
      <c r="M939" s="136" t="str">
        <f>ifna(IMAGE("https://pokejungle.net/sprites/typeico/"&amp;lower(VLookup(V939,Type!C:E, 2, 0)&amp;".png")),"")</f>
        <v/>
      </c>
      <c r="N939" s="136" t="str">
        <f>ifna(IMAGE("https://pokejungle.net/sprites/typeico/"&amp;lower(VLookup(V939,Type!C:E, 3, 0)&amp;".png")),"")</f>
        <v/>
      </c>
      <c r="O939" s="131"/>
      <c r="P939" s="131"/>
      <c r="Q939" s="136">
        <f>ifna(VLookup(V939, Dex!F:K, 3, 0),"")</f>
        <v>232</v>
      </c>
      <c r="R939" s="136" t="str">
        <f>ifna(VLookup(V939, Dex!F:K, 4, 0),"")</f>
        <v/>
      </c>
      <c r="S939" s="136" t="str">
        <f>ifna(VLookup(V939, Dex!F:K, 5, 0),"")</f>
        <v/>
      </c>
      <c r="T939" s="136" t="str">
        <f>ifna(VLookup(V939, Dex!F:K, 6, 0),"")</f>
        <v/>
      </c>
      <c r="U939" s="137" t="str">
        <f>ifna(VLookup(V939, Dex!F:L, 7, 0),"")</f>
        <v>H062</v>
      </c>
      <c r="V939" s="131" t="str">
        <f t="shared" si="1"/>
        <v>wimpod</v>
      </c>
    </row>
    <row r="940" ht="31.5" customHeight="1">
      <c r="A940" s="85">
        <v>939.0</v>
      </c>
      <c r="B940" s="85">
        <v>2.0</v>
      </c>
      <c r="C940" s="85">
        <v>4.0</v>
      </c>
      <c r="D940" s="85">
        <v>23.0</v>
      </c>
      <c r="E940" s="85">
        <v>4.0</v>
      </c>
      <c r="F940" s="85">
        <v>5.0</v>
      </c>
      <c r="G940" s="53" t="str">
        <f>ifna(VLookup(V940,Shiny!B:C, 2, 0),"")</f>
        <v/>
      </c>
      <c r="H940" s="138" t="s">
        <v>953</v>
      </c>
      <c r="I940" s="139">
        <v>768.0</v>
      </c>
      <c r="J940" s="140">
        <f>IFNA(VLOOKUP(V940,'Imported Index'!C:D,2,0),1)</f>
        <v>1</v>
      </c>
      <c r="K940" s="83"/>
      <c r="L940" s="83"/>
      <c r="M940" s="59" t="str">
        <f>ifna(IMAGE("https://pokejungle.net/sprites/typeico/"&amp;lower(VLookup(V940,Type!C:E, 2, 0)&amp;".png")),"")</f>
        <v/>
      </c>
      <c r="N940" s="59" t="str">
        <f>ifna(IMAGE("https://pokejungle.net/sprites/typeico/"&amp;lower(VLookup(V940,Type!C:E, 3, 0)&amp;".png")),"")</f>
        <v/>
      </c>
      <c r="O940" s="53"/>
      <c r="P940" s="53"/>
      <c r="Q940" s="59">
        <f>ifna(VLookup(V940, Dex!F:K, 3, 0),"")</f>
        <v>233</v>
      </c>
      <c r="R940" s="59" t="str">
        <f>ifna(VLookup(V940, Dex!F:K, 4, 0),"")</f>
        <v/>
      </c>
      <c r="S940" s="59" t="str">
        <f>ifna(VLookup(V940, Dex!F:K, 5, 0),"")</f>
        <v/>
      </c>
      <c r="T940" s="59" t="str">
        <f>ifna(VLookup(V940, Dex!F:K, 6, 0),"")</f>
        <v/>
      </c>
      <c r="U940" s="63" t="str">
        <f>ifna(VLookup(V940, Dex!F:L, 7, 0),"")</f>
        <v>H063</v>
      </c>
      <c r="V940" s="53" t="str">
        <f t="shared" si="1"/>
        <v>golisopod</v>
      </c>
    </row>
    <row r="941" ht="31.5" customHeight="1">
      <c r="A941" s="130">
        <v>940.0</v>
      </c>
      <c r="B941" s="130">
        <v>2.0</v>
      </c>
      <c r="C941" s="130">
        <v>4.0</v>
      </c>
      <c r="D941" s="130">
        <v>24.0</v>
      </c>
      <c r="E941" s="130">
        <v>4.0</v>
      </c>
      <c r="F941" s="130">
        <v>6.0</v>
      </c>
      <c r="G941" s="131" t="str">
        <f>ifna(VLookup(V941,Shiny!B:C, 2, 0),"")</f>
        <v/>
      </c>
      <c r="H941" s="141" t="s">
        <v>954</v>
      </c>
      <c r="I941" s="142">
        <v>769.0</v>
      </c>
      <c r="J941" s="135">
        <f>IFNA(VLOOKUP(V941,'Imported Index'!C:D,2,0),1)</f>
        <v>1</v>
      </c>
      <c r="K941" s="135"/>
      <c r="L941" s="132"/>
      <c r="M941" s="136" t="str">
        <f>ifna(IMAGE("https://pokejungle.net/sprites/typeico/"&amp;lower(VLookup(V941,Type!C:E, 2, 0)&amp;".png")),"")</f>
        <v/>
      </c>
      <c r="N941" s="136" t="str">
        <f>ifna(IMAGE("https://pokejungle.net/sprites/typeico/"&amp;lower(VLookup(V941,Type!C:E, 3, 0)&amp;".png")),"")</f>
        <v/>
      </c>
      <c r="O941" s="131"/>
      <c r="P941" s="131"/>
      <c r="Q941" s="136" t="str">
        <f>ifna(VLookup(V941, Dex!F:K, 3, 0),"")</f>
        <v>A133</v>
      </c>
      <c r="R941" s="136" t="str">
        <f>ifna(VLookup(V941, Dex!F:K, 4, 0),"")</f>
        <v/>
      </c>
      <c r="S941" s="136" t="str">
        <f>ifna(VLookup(V941, Dex!F:K, 5, 0),"")</f>
        <v/>
      </c>
      <c r="T941" s="136" t="str">
        <f>ifna(VLookup(V941, Dex!F:K, 6, 0),"")</f>
        <v>P322</v>
      </c>
      <c r="U941" s="137" t="str">
        <f>ifna(VLookup(V941, Dex!F:L, 7, 0),"")</f>
        <v>H025</v>
      </c>
      <c r="V941" s="131" t="str">
        <f t="shared" si="1"/>
        <v>sandygast</v>
      </c>
    </row>
    <row r="942" ht="31.5" customHeight="1">
      <c r="A942" s="85">
        <v>941.0</v>
      </c>
      <c r="B942" s="85">
        <v>2.0</v>
      </c>
      <c r="C942" s="85">
        <v>4.0</v>
      </c>
      <c r="D942" s="85">
        <v>25.0</v>
      </c>
      <c r="E942" s="85">
        <v>5.0</v>
      </c>
      <c r="F942" s="85">
        <v>1.0</v>
      </c>
      <c r="G942" s="53" t="str">
        <f>ifna(VLookup(V942,Shiny!B:C, 2, 0),"")</f>
        <v/>
      </c>
      <c r="H942" s="138" t="s">
        <v>955</v>
      </c>
      <c r="I942" s="139">
        <v>770.0</v>
      </c>
      <c r="J942" s="140">
        <f>IFNA(VLOOKUP(V942,'Imported Index'!C:D,2,0),1)</f>
        <v>1</v>
      </c>
      <c r="K942" s="140"/>
      <c r="L942" s="83"/>
      <c r="M942" s="59" t="str">
        <f>ifna(IMAGE("https://pokejungle.net/sprites/typeico/"&amp;lower(VLookup(V942,Type!C:E, 2, 0)&amp;".png")),"")</f>
        <v/>
      </c>
      <c r="N942" s="59" t="str">
        <f>ifna(IMAGE("https://pokejungle.net/sprites/typeico/"&amp;lower(VLookup(V942,Type!C:E, 3, 0)&amp;".png")),"")</f>
        <v/>
      </c>
      <c r="O942" s="53"/>
      <c r="P942" s="53"/>
      <c r="Q942" s="59" t="str">
        <f>ifna(VLookup(V942, Dex!F:K, 3, 0),"")</f>
        <v>A134</v>
      </c>
      <c r="R942" s="59" t="str">
        <f>ifna(VLookup(V942, Dex!F:K, 4, 0),"")</f>
        <v/>
      </c>
      <c r="S942" s="59" t="str">
        <f>ifna(VLookup(V942, Dex!F:K, 5, 0),"")</f>
        <v/>
      </c>
      <c r="T942" s="59" t="str">
        <f>ifna(VLookup(V942, Dex!F:K, 6, 0),"")</f>
        <v>P323</v>
      </c>
      <c r="U942" s="63" t="str">
        <f>ifna(VLookup(V942, Dex!F:L, 7, 0),"")</f>
        <v>H026</v>
      </c>
      <c r="V942" s="53" t="str">
        <f t="shared" si="1"/>
        <v>palossand</v>
      </c>
    </row>
    <row r="943" ht="31.5" customHeight="1">
      <c r="A943" s="130">
        <v>942.0</v>
      </c>
      <c r="B943" s="130">
        <v>2.0</v>
      </c>
      <c r="C943" s="130">
        <v>4.0</v>
      </c>
      <c r="D943" s="130">
        <v>26.0</v>
      </c>
      <c r="E943" s="130">
        <v>5.0</v>
      </c>
      <c r="F943" s="130">
        <v>2.0</v>
      </c>
      <c r="G943" s="131" t="str">
        <f>ifna(VLookup(V943,Shiny!B:C, 2, 0),"")</f>
        <v/>
      </c>
      <c r="H943" s="141" t="s">
        <v>956</v>
      </c>
      <c r="I943" s="142">
        <v>771.0</v>
      </c>
      <c r="J943" s="135">
        <f>IFNA(VLOOKUP(V943,'Imported Index'!C:D,2,0),1)</f>
        <v>1</v>
      </c>
      <c r="K943" s="132"/>
      <c r="L943" s="132"/>
      <c r="M943" s="136" t="str">
        <f>ifna(IMAGE("https://pokejungle.net/sprites/typeico/"&amp;lower(VLookup(V943,Type!C:E, 2, 0)&amp;".png")),"")</f>
        <v/>
      </c>
      <c r="N943" s="136" t="str">
        <f>ifna(IMAGE("https://pokejungle.net/sprites/typeico/"&amp;lower(VLookup(V943,Type!C:E, 3, 0)&amp;".png")),"")</f>
        <v/>
      </c>
      <c r="O943" s="131"/>
      <c r="P943" s="131"/>
      <c r="Q943" s="136">
        <f>ifna(VLookup(V943, Dex!F:K, 3, 0),"")</f>
        <v>156</v>
      </c>
      <c r="R943" s="136" t="str">
        <f>ifna(VLookup(V943, Dex!F:K, 4, 0),"")</f>
        <v/>
      </c>
      <c r="S943" s="136" t="str">
        <f>ifna(VLookup(V943, Dex!F:K, 5, 0),"")</f>
        <v/>
      </c>
      <c r="T943" s="136" t="str">
        <f>ifna(VLookup(V943, Dex!F:K, 6, 0),"")</f>
        <v/>
      </c>
      <c r="U943" s="137" t="str">
        <f>ifna(VLookup(V943, Dex!F:L, 7, 0),"")</f>
        <v/>
      </c>
      <c r="V943" s="131" t="str">
        <f t="shared" si="1"/>
        <v>pyukumuku</v>
      </c>
    </row>
    <row r="944" ht="31.5" customHeight="1">
      <c r="A944" s="85">
        <v>943.0</v>
      </c>
      <c r="B944" s="85">
        <v>2.0</v>
      </c>
      <c r="C944" s="85">
        <v>4.0</v>
      </c>
      <c r="D944" s="85">
        <v>27.0</v>
      </c>
      <c r="E944" s="85">
        <v>5.0</v>
      </c>
      <c r="F944" s="85">
        <v>3.0</v>
      </c>
      <c r="G944" s="53" t="str">
        <f>ifna(VLookup(V944,Shiny!B:C, 2, 0),"")</f>
        <v/>
      </c>
      <c r="H944" s="138" t="s">
        <v>957</v>
      </c>
      <c r="I944" s="139">
        <v>772.0</v>
      </c>
      <c r="J944" s="140">
        <f>IFNA(VLOOKUP(V944,'Imported Index'!C:D,2,0),1)</f>
        <v>1</v>
      </c>
      <c r="K944" s="83"/>
      <c r="L944" s="83"/>
      <c r="M944" s="59" t="str">
        <f>ifna(IMAGE("https://pokejungle.net/sprites/typeico/"&amp;lower(VLookup(V944,Type!C:E, 2, 0)&amp;".png")),"")</f>
        <v/>
      </c>
      <c r="N944" s="59" t="str">
        <f>ifna(IMAGE("https://pokejungle.net/sprites/typeico/"&amp;lower(VLookup(V944,Type!C:E, 3, 0)&amp;".png")),"")</f>
        <v/>
      </c>
      <c r="O944" s="53"/>
      <c r="P944" s="53"/>
      <c r="Q944" s="59" t="str">
        <f>ifna(VLookup(V944, Dex!F:K, 3, 0),"")</f>
        <v/>
      </c>
      <c r="R944" s="59" t="str">
        <f>ifna(VLookup(V944, Dex!F:K, 4, 0),"")</f>
        <v/>
      </c>
      <c r="S944" s="59" t="str">
        <f>ifna(VLookup(V944, Dex!F:K, 5, 0),"")</f>
        <v/>
      </c>
      <c r="T944" s="59" t="str">
        <f>ifna(VLookup(V944, Dex!F:K, 6, 0),"")</f>
        <v/>
      </c>
      <c r="U944" s="63" t="str">
        <f>ifna(VLookup(V944, Dex!F:L, 7, 0),"")</f>
        <v/>
      </c>
      <c r="V944" s="53" t="str">
        <f t="shared" si="1"/>
        <v>type: null</v>
      </c>
    </row>
    <row r="945" ht="31.5" customHeight="1">
      <c r="A945" s="130">
        <v>944.0</v>
      </c>
      <c r="B945" s="130">
        <v>2.0</v>
      </c>
      <c r="C945" s="130">
        <v>4.0</v>
      </c>
      <c r="D945" s="130">
        <v>28.0</v>
      </c>
      <c r="E945" s="130">
        <v>5.0</v>
      </c>
      <c r="F945" s="130">
        <v>4.0</v>
      </c>
      <c r="G945" s="131" t="str">
        <f>ifna(VLookup(V945,Shiny!B:C, 2, 0),"")</f>
        <v/>
      </c>
      <c r="H945" s="141" t="s">
        <v>958</v>
      </c>
      <c r="I945" s="142">
        <v>773.0</v>
      </c>
      <c r="J945" s="135">
        <f>IFNA(VLOOKUP(V945,'Imported Index'!C:D,2,0),1)</f>
        <v>1</v>
      </c>
      <c r="K945" s="132"/>
      <c r="L945" s="132"/>
      <c r="M945" s="136" t="str">
        <f>ifna(IMAGE("https://pokejungle.net/sprites/typeico/"&amp;lower(VLookup(V945,Type!C:E, 2, 0)&amp;".png")),"")</f>
        <v/>
      </c>
      <c r="N945" s="136" t="str">
        <f>ifna(IMAGE("https://pokejungle.net/sprites/typeico/"&amp;lower(VLookup(V945,Type!C:E, 3, 0)&amp;".png")),"")</f>
        <v/>
      </c>
      <c r="O945" s="131"/>
      <c r="P945" s="131"/>
      <c r="Q945" s="136">
        <f>ifna(VLookup(V945, Dex!F:K, 3, 0),"")</f>
        <v>382</v>
      </c>
      <c r="R945" s="136" t="str">
        <f>ifna(VLookup(V945, Dex!F:K, 4, 0),"")</f>
        <v/>
      </c>
      <c r="S945" s="136" t="str">
        <f>ifna(VLookup(V945, Dex!F:K, 5, 0),"")</f>
        <v/>
      </c>
      <c r="T945" s="136" t="str">
        <f>ifna(VLookup(V945, Dex!F:K, 6, 0),"")</f>
        <v/>
      </c>
      <c r="U945" s="137" t="str">
        <f>ifna(VLookup(V945, Dex!F:L, 7, 0),"")</f>
        <v/>
      </c>
      <c r="V945" s="131" t="str">
        <f t="shared" si="1"/>
        <v>silvally</v>
      </c>
    </row>
    <row r="946" ht="31.5" customHeight="1">
      <c r="A946" s="85">
        <v>945.0</v>
      </c>
      <c r="B946" s="85">
        <v>2.0</v>
      </c>
      <c r="C946" s="85">
        <v>4.0</v>
      </c>
      <c r="D946" s="85">
        <v>29.0</v>
      </c>
      <c r="E946" s="85">
        <v>5.0</v>
      </c>
      <c r="F946" s="85">
        <v>5.0</v>
      </c>
      <c r="G946" s="53" t="str">
        <f>ifna(VLookup(V946,Shiny!B:C, 2, 0),"")</f>
        <v/>
      </c>
      <c r="H946" s="138" t="s">
        <v>959</v>
      </c>
      <c r="I946" s="139">
        <v>774.0</v>
      </c>
      <c r="J946" s="140">
        <f>IFNA(VLOOKUP(V946,'Imported Index'!C:D,2,0),1)</f>
        <v>1</v>
      </c>
      <c r="K946" s="83"/>
      <c r="L946" s="83" t="s">
        <v>1246</v>
      </c>
      <c r="M946" s="59" t="str">
        <f>ifna(IMAGE("https://pokejungle.net/sprites/typeico/"&amp;lower(VLookup(V946,Type!C:E, 2, 0)&amp;".png")),"")</f>
        <v/>
      </c>
      <c r="N946" s="59" t="str">
        <f>ifna(IMAGE("https://pokejungle.net/sprites/typeico/"&amp;lower(VLookup(V946,Type!C:E, 3, 0)&amp;".png")),"")</f>
        <v/>
      </c>
      <c r="O946" s="85"/>
      <c r="P946" s="53"/>
      <c r="Q946" s="59" t="str">
        <f>ifna(VLookup(V946, Dex!F:K, 3, 0),"")</f>
        <v/>
      </c>
      <c r="R946" s="59" t="str">
        <f>ifna(VLookup(V946, Dex!F:K, 4, 0),"")</f>
        <v/>
      </c>
      <c r="S946" s="59" t="str">
        <f>ifna(VLookup(V946, Dex!F:K, 5, 0),"")</f>
        <v/>
      </c>
      <c r="T946" s="59" t="str">
        <f>ifna(VLookup(V946, Dex!F:K, 6, 0),"")</f>
        <v>B106</v>
      </c>
      <c r="U946" s="63" t="str">
        <f>ifna(VLookup(V946, Dex!F:L, 7, 0),"")</f>
        <v/>
      </c>
      <c r="V946" s="53" t="str">
        <f t="shared" si="1"/>
        <v>minior</v>
      </c>
    </row>
    <row r="947" ht="31.5" customHeight="1">
      <c r="A947" s="130">
        <v>946.0</v>
      </c>
      <c r="B947" s="130">
        <v>2.0</v>
      </c>
      <c r="C947" s="130">
        <v>5.0</v>
      </c>
      <c r="D947" s="129">
        <v>30.0</v>
      </c>
      <c r="E947" s="129">
        <v>5.0</v>
      </c>
      <c r="F947" s="130">
        <v>6.0</v>
      </c>
      <c r="G947" s="131" t="str">
        <f>ifna(VLookup(V947,Shiny!B:C, 2, 0),"")</f>
        <v/>
      </c>
      <c r="H947" s="141" t="s">
        <v>960</v>
      </c>
      <c r="I947" s="142">
        <v>775.0</v>
      </c>
      <c r="J947" s="135">
        <f>IFNA(VLOOKUP(V947,'Imported Index'!C:D,2,0),1)</f>
        <v>1</v>
      </c>
      <c r="K947" s="135"/>
      <c r="L947" s="132"/>
      <c r="M947" s="136" t="str">
        <f>ifna(IMAGE("https://pokejungle.net/sprites/typeico/"&amp;lower(VLookup(V947,Type!C:E, 2, 0)&amp;".png")),"")</f>
        <v/>
      </c>
      <c r="N947" s="136" t="str">
        <f>ifna(IMAGE("https://pokejungle.net/sprites/typeico/"&amp;lower(VLookup(V947,Type!C:E, 3, 0)&amp;".png")),"")</f>
        <v/>
      </c>
      <c r="O947" s="131"/>
      <c r="P947" s="131"/>
      <c r="Q947" s="136" t="str">
        <f>ifna(VLookup(V947, Dex!F:K, 3, 0),"")</f>
        <v/>
      </c>
      <c r="R947" s="136" t="str">
        <f>ifna(VLookup(V947, Dex!F:K, 4, 0),"")</f>
        <v/>
      </c>
      <c r="S947" s="136" t="str">
        <f>ifna(VLookup(V947, Dex!F:K, 5, 0),"")</f>
        <v/>
      </c>
      <c r="T947" s="136" t="str">
        <f>ifna(VLookup(V947, Dex!F:K, 6, 0),"")</f>
        <v>P315</v>
      </c>
      <c r="U947" s="137" t="str">
        <f>ifna(VLookup(V947, Dex!F:L, 7, 0),"")</f>
        <v/>
      </c>
      <c r="V947" s="131" t="str">
        <f t="shared" si="1"/>
        <v>komala</v>
      </c>
    </row>
    <row r="948" ht="31.5" customHeight="1">
      <c r="A948" s="85">
        <v>947.0</v>
      </c>
      <c r="B948" s="85">
        <v>2.0</v>
      </c>
      <c r="C948" s="85">
        <v>5.0</v>
      </c>
      <c r="D948" s="88">
        <v>1.0</v>
      </c>
      <c r="E948" s="88">
        <v>1.0</v>
      </c>
      <c r="F948" s="85">
        <v>1.0</v>
      </c>
      <c r="G948" s="53" t="str">
        <f>ifna(VLookup(V948,Shiny!B:C, 2, 0),"")</f>
        <v/>
      </c>
      <c r="H948" s="138" t="s">
        <v>961</v>
      </c>
      <c r="I948" s="139">
        <v>776.0</v>
      </c>
      <c r="J948" s="140">
        <f>IFNA(VLOOKUP(V948,'Imported Index'!C:D,2,0),1)</f>
        <v>1</v>
      </c>
      <c r="K948" s="83"/>
      <c r="L948" s="83"/>
      <c r="M948" s="59" t="str">
        <f>ifna(IMAGE("https://pokejungle.net/sprites/typeico/"&amp;lower(VLookup(V948,Type!C:E, 2, 0)&amp;".png")),"")</f>
        <v/>
      </c>
      <c r="N948" s="59" t="str">
        <f>ifna(IMAGE("https://pokejungle.net/sprites/typeico/"&amp;lower(VLookup(V948,Type!C:E, 3, 0)&amp;".png")),"")</f>
        <v/>
      </c>
      <c r="O948" s="53"/>
      <c r="P948" s="53"/>
      <c r="Q948" s="59">
        <f>ifna(VLookup(V948, Dex!F:K, 3, 0),"")</f>
        <v>347</v>
      </c>
      <c r="R948" s="59" t="str">
        <f>ifna(VLookup(V948, Dex!F:K, 4, 0),"")</f>
        <v/>
      </c>
      <c r="S948" s="59" t="str">
        <f>ifna(VLookup(V948, Dex!F:K, 5, 0),"")</f>
        <v/>
      </c>
      <c r="T948" s="59" t="str">
        <f>ifna(VLookup(V948, Dex!F:K, 6, 0),"")</f>
        <v/>
      </c>
      <c r="U948" s="63" t="str">
        <f>ifna(VLookup(V948, Dex!F:L, 7, 0),"")</f>
        <v/>
      </c>
      <c r="V948" s="53" t="str">
        <f t="shared" si="1"/>
        <v>turtonator</v>
      </c>
    </row>
    <row r="949" ht="31.5" customHeight="1">
      <c r="A949" s="130">
        <v>948.0</v>
      </c>
      <c r="B949" s="130">
        <v>2.0</v>
      </c>
      <c r="C949" s="130">
        <v>5.0</v>
      </c>
      <c r="D949" s="129">
        <v>2.0</v>
      </c>
      <c r="E949" s="129">
        <v>1.0</v>
      </c>
      <c r="F949" s="130">
        <v>2.0</v>
      </c>
      <c r="G949" s="131" t="str">
        <f>ifna(VLookup(V949,Shiny!B:C, 2, 0),"")</f>
        <v/>
      </c>
      <c r="H949" s="141" t="s">
        <v>962</v>
      </c>
      <c r="I949" s="142">
        <v>777.0</v>
      </c>
      <c r="J949" s="135">
        <f>IFNA(VLOOKUP(V949,'Imported Index'!C:D,2,0),1)</f>
        <v>1</v>
      </c>
      <c r="K949" s="132"/>
      <c r="L949" s="132"/>
      <c r="M949" s="136" t="str">
        <f>ifna(IMAGE("https://pokejungle.net/sprites/typeico/"&amp;lower(VLookup(V949,Type!C:E, 2, 0)&amp;".png")),"")</f>
        <v/>
      </c>
      <c r="N949" s="136" t="str">
        <f>ifna(IMAGE("https://pokejungle.net/sprites/typeico/"&amp;lower(VLookup(V949,Type!C:E, 3, 0)&amp;".png")),"")</f>
        <v/>
      </c>
      <c r="O949" s="131"/>
      <c r="P949" s="131"/>
      <c r="Q949" s="136">
        <f>ifna(VLookup(V949, Dex!F:K, 3, 0),"")</f>
        <v>348</v>
      </c>
      <c r="R949" s="136" t="str">
        <f>ifna(VLookup(V949, Dex!F:K, 4, 0),"")</f>
        <v/>
      </c>
      <c r="S949" s="136" t="str">
        <f>ifna(VLookup(V949, Dex!F:K, 5, 0),"")</f>
        <v/>
      </c>
      <c r="T949" s="136" t="str">
        <f>ifna(VLookup(V949, Dex!F:K, 6, 0),"")</f>
        <v/>
      </c>
      <c r="U949" s="137" t="str">
        <f>ifna(VLookup(V949, Dex!F:L, 7, 0),"")</f>
        <v/>
      </c>
      <c r="V949" s="131" t="str">
        <f t="shared" si="1"/>
        <v>togedemaru</v>
      </c>
    </row>
    <row r="950" ht="31.5" customHeight="1">
      <c r="A950" s="85">
        <v>949.0</v>
      </c>
      <c r="B950" s="85">
        <v>2.0</v>
      </c>
      <c r="C950" s="85">
        <v>5.0</v>
      </c>
      <c r="D950" s="88">
        <v>3.0</v>
      </c>
      <c r="E950" s="88">
        <v>1.0</v>
      </c>
      <c r="F950" s="85">
        <v>3.0</v>
      </c>
      <c r="G950" s="53" t="str">
        <f>ifna(VLookup(V950,Shiny!B:C, 2, 0),"")</f>
        <v/>
      </c>
      <c r="H950" s="138" t="s">
        <v>963</v>
      </c>
      <c r="I950" s="139">
        <v>778.0</v>
      </c>
      <c r="J950" s="140">
        <f>IFNA(VLOOKUP(V950,'Imported Index'!C:D,2,0),1)</f>
        <v>1</v>
      </c>
      <c r="K950" s="140"/>
      <c r="L950" s="83"/>
      <c r="M950" s="59" t="str">
        <f>ifna(IMAGE("https://pokejungle.net/sprites/typeico/"&amp;lower(VLookup(V950,Type!C:E, 2, 0)&amp;".png")),"")</f>
        <v/>
      </c>
      <c r="N950" s="59" t="str">
        <f>ifna(IMAGE("https://pokejungle.net/sprites/typeico/"&amp;lower(VLookup(V950,Type!C:E, 3, 0)&amp;".png")),"")</f>
        <v/>
      </c>
      <c r="O950" s="53"/>
      <c r="P950" s="53"/>
      <c r="Q950" s="59">
        <f>ifna(VLookup(V950, Dex!F:K, 3, 0),"")</f>
        <v>301</v>
      </c>
      <c r="R950" s="59" t="str">
        <f>ifna(VLookup(V950, Dex!F:K, 4, 0),"")</f>
        <v/>
      </c>
      <c r="S950" s="59" t="str">
        <f>ifna(VLookup(V950, Dex!F:K, 5, 0),"")</f>
        <v/>
      </c>
      <c r="T950" s="59" t="str">
        <f>ifna(VLookup(V950, Dex!F:K, 6, 0),"")</f>
        <v>P239</v>
      </c>
      <c r="U950" s="63" t="str">
        <f>ifna(VLookup(V950, Dex!F:L, 7, 0),"")</f>
        <v>H068</v>
      </c>
      <c r="V950" s="53" t="str">
        <f t="shared" si="1"/>
        <v>mimikyu</v>
      </c>
    </row>
    <row r="951" ht="31.5" customHeight="1">
      <c r="A951" s="130">
        <v>950.0</v>
      </c>
      <c r="B951" s="130">
        <v>2.0</v>
      </c>
      <c r="C951" s="130">
        <v>5.0</v>
      </c>
      <c r="D951" s="129">
        <v>4.0</v>
      </c>
      <c r="E951" s="129">
        <v>1.0</v>
      </c>
      <c r="F951" s="130">
        <v>4.0</v>
      </c>
      <c r="G951" s="131" t="str">
        <f>ifna(VLookup(V951,Shiny!B:C, 2, 0),"")</f>
        <v/>
      </c>
      <c r="H951" s="141" t="s">
        <v>964</v>
      </c>
      <c r="I951" s="142">
        <v>779.0</v>
      </c>
      <c r="J951" s="135">
        <f>IFNA(VLOOKUP(V951,'Imported Index'!C:D,2,0),1)</f>
        <v>1</v>
      </c>
      <c r="K951" s="135"/>
      <c r="L951" s="132"/>
      <c r="M951" s="136" t="str">
        <f>ifna(IMAGE("https://pokejungle.net/sprites/typeico/"&amp;lower(VLookup(V951,Type!C:E, 2, 0)&amp;".png")),"")</f>
        <v/>
      </c>
      <c r="N951" s="136" t="str">
        <f>ifna(IMAGE("https://pokejungle.net/sprites/typeico/"&amp;lower(VLookup(V951,Type!C:E, 3, 0)&amp;".png")),"")</f>
        <v/>
      </c>
      <c r="O951" s="131"/>
      <c r="P951" s="131"/>
      <c r="Q951" s="136" t="str">
        <f>ifna(VLookup(V951, Dex!F:K, 3, 0),"")</f>
        <v/>
      </c>
      <c r="R951" s="136" t="str">
        <f>ifna(VLookup(V951, Dex!F:K, 4, 0),"")</f>
        <v/>
      </c>
      <c r="S951" s="136" t="str">
        <f>ifna(VLookup(V951, Dex!F:K, 5, 0),"")</f>
        <v/>
      </c>
      <c r="T951" s="136" t="str">
        <f>ifna(VLookup(V951, Dex!F:K, 6, 0),"")</f>
        <v>P335</v>
      </c>
      <c r="U951" s="137" t="str">
        <f>ifna(VLookup(V951, Dex!F:L, 7, 0),"")</f>
        <v/>
      </c>
      <c r="V951" s="131" t="str">
        <f t="shared" si="1"/>
        <v>bruxish</v>
      </c>
    </row>
    <row r="952" ht="31.5" customHeight="1">
      <c r="A952" s="85">
        <v>951.0</v>
      </c>
      <c r="B952" s="85">
        <v>2.0</v>
      </c>
      <c r="C952" s="85">
        <v>5.0</v>
      </c>
      <c r="D952" s="88">
        <v>5.0</v>
      </c>
      <c r="E952" s="88">
        <v>1.0</v>
      </c>
      <c r="F952" s="85">
        <v>5.0</v>
      </c>
      <c r="G952" s="53" t="str">
        <f>ifna(VLookup(V952,Shiny!B:C, 2, 0),"")</f>
        <v/>
      </c>
      <c r="H952" s="138" t="s">
        <v>965</v>
      </c>
      <c r="I952" s="139">
        <v>780.0</v>
      </c>
      <c r="J952" s="140">
        <f>IFNA(VLOOKUP(V952,'Imported Index'!C:D,2,0),1)</f>
        <v>1</v>
      </c>
      <c r="K952" s="83"/>
      <c r="L952" s="83"/>
      <c r="M952" s="59" t="str">
        <f>ifna(IMAGE("https://pokejungle.net/sprites/typeico/"&amp;lower(VLookup(V952,Type!C:E, 2, 0)&amp;".png")),"")</f>
        <v/>
      </c>
      <c r="N952" s="59" t="str">
        <f>ifna(IMAGE("https://pokejungle.net/sprites/typeico/"&amp;lower(VLookup(V952,Type!C:E, 3, 0)&amp;".png")),"")</f>
        <v/>
      </c>
      <c r="O952" s="53"/>
      <c r="P952" s="53"/>
      <c r="Q952" s="59">
        <f>ifna(VLookup(V952, Dex!F:K, 3, 0),"")</f>
        <v>346</v>
      </c>
      <c r="R952" s="59" t="str">
        <f>ifna(VLookup(V952, Dex!F:K, 4, 0),"")</f>
        <v/>
      </c>
      <c r="S952" s="59" t="str">
        <f>ifna(VLookup(V952, Dex!F:K, 5, 0),"")</f>
        <v/>
      </c>
      <c r="T952" s="59" t="str">
        <f>ifna(VLookup(V952, Dex!F:K, 6, 0),"")</f>
        <v/>
      </c>
      <c r="U952" s="63">
        <f>ifna(VLookup(V952, Dex!F:L, 7, 0),"")</f>
        <v>224</v>
      </c>
      <c r="V952" s="53" t="str">
        <f t="shared" si="1"/>
        <v>drampa</v>
      </c>
    </row>
    <row r="953" ht="31.5" customHeight="1">
      <c r="A953" s="130">
        <v>952.0</v>
      </c>
      <c r="B953" s="130">
        <v>2.0</v>
      </c>
      <c r="C953" s="130">
        <v>5.0</v>
      </c>
      <c r="D953" s="129">
        <v>6.0</v>
      </c>
      <c r="E953" s="129">
        <v>1.0</v>
      </c>
      <c r="F953" s="130">
        <v>6.0</v>
      </c>
      <c r="G953" s="131" t="str">
        <f>ifna(VLookup(V953,Shiny!B:C, 2, 0),"")</f>
        <v/>
      </c>
      <c r="H953" s="141" t="s">
        <v>966</v>
      </c>
      <c r="I953" s="142">
        <v>781.0</v>
      </c>
      <c r="J953" s="135">
        <f>IFNA(VLOOKUP(V953,'Imported Index'!C:D,2,0),1)</f>
        <v>1</v>
      </c>
      <c r="K953" s="132"/>
      <c r="L953" s="132"/>
      <c r="M953" s="136" t="str">
        <f>ifna(IMAGE("https://pokejungle.net/sprites/typeico/"&amp;lower(VLookup(V953,Type!C:E, 2, 0)&amp;".png")),"")</f>
        <v/>
      </c>
      <c r="N953" s="136" t="str">
        <f>ifna(IMAGE("https://pokejungle.net/sprites/typeico/"&amp;lower(VLookup(V953,Type!C:E, 3, 0)&amp;".png")),"")</f>
        <v/>
      </c>
      <c r="O953" s="131"/>
      <c r="P953" s="131"/>
      <c r="Q953" s="136">
        <f>ifna(VLookup(V953, Dex!F:K, 3, 0),"")</f>
        <v>360</v>
      </c>
      <c r="R953" s="136" t="str">
        <f>ifna(VLookup(V953, Dex!F:K, 4, 0),"")</f>
        <v/>
      </c>
      <c r="S953" s="136" t="str">
        <f>ifna(VLookup(V953, Dex!F:K, 5, 0),"")</f>
        <v/>
      </c>
      <c r="T953" s="136" t="str">
        <f>ifna(VLookup(V953, Dex!F:K, 6, 0),"")</f>
        <v/>
      </c>
      <c r="U953" s="137" t="str">
        <f>ifna(VLookup(V953, Dex!F:L, 7, 0),"")</f>
        <v/>
      </c>
      <c r="V953" s="131" t="str">
        <f t="shared" si="1"/>
        <v>dhelmise</v>
      </c>
    </row>
    <row r="954" ht="31.5" customHeight="1">
      <c r="A954" s="85">
        <v>953.0</v>
      </c>
      <c r="B954" s="85">
        <v>2.0</v>
      </c>
      <c r="C954" s="85">
        <v>5.0</v>
      </c>
      <c r="D954" s="88">
        <v>7.0</v>
      </c>
      <c r="E954" s="88">
        <v>2.0</v>
      </c>
      <c r="F954" s="85">
        <v>1.0</v>
      </c>
      <c r="G954" s="53" t="str">
        <f>ifna(VLookup(V954,Shiny!B:C, 2, 0),"")</f>
        <v/>
      </c>
      <c r="H954" s="138" t="s">
        <v>967</v>
      </c>
      <c r="I954" s="139">
        <v>782.0</v>
      </c>
      <c r="J954" s="140">
        <f>IFNA(VLOOKUP(V954,'Imported Index'!C:D,2,0),1)</f>
        <v>1</v>
      </c>
      <c r="K954" s="83"/>
      <c r="L954" s="83"/>
      <c r="M954" s="59" t="str">
        <f>ifna(IMAGE("https://pokejungle.net/sprites/typeico/"&amp;lower(VLookup(V954,Type!C:E, 2, 0)&amp;".png")),"")</f>
        <v/>
      </c>
      <c r="N954" s="59" t="str">
        <f>ifna(IMAGE("https://pokejungle.net/sprites/typeico/"&amp;lower(VLookup(V954,Type!C:E, 3, 0)&amp;".png")),"")</f>
        <v/>
      </c>
      <c r="O954" s="53"/>
      <c r="P954" s="53"/>
      <c r="Q954" s="59">
        <f>ifna(VLookup(V954, Dex!F:K, 3, 0),"")</f>
        <v>392</v>
      </c>
      <c r="R954" s="59" t="str">
        <f>ifna(VLookup(V954, Dex!F:K, 4, 0),"")</f>
        <v/>
      </c>
      <c r="S954" s="59" t="str">
        <f>ifna(VLookup(V954, Dex!F:K, 5, 0),"")</f>
        <v/>
      </c>
      <c r="T954" s="59" t="str">
        <f>ifna(VLookup(V954, Dex!F:K, 6, 0),"")</f>
        <v>K131</v>
      </c>
      <c r="U954" s="63" t="str">
        <f>ifna(VLookup(V954, Dex!F:L, 7, 0),"")</f>
        <v/>
      </c>
      <c r="V954" s="53" t="str">
        <f t="shared" si="1"/>
        <v>jangmo-o</v>
      </c>
    </row>
    <row r="955" ht="31.5" customHeight="1">
      <c r="A955" s="130">
        <v>954.0</v>
      </c>
      <c r="B955" s="130">
        <v>2.0</v>
      </c>
      <c r="C955" s="130">
        <v>5.0</v>
      </c>
      <c r="D955" s="129">
        <v>8.0</v>
      </c>
      <c r="E955" s="129">
        <v>2.0</v>
      </c>
      <c r="F955" s="130">
        <v>2.0</v>
      </c>
      <c r="G955" s="131" t="str">
        <f>ifna(VLookup(V955,Shiny!B:C, 2, 0),"")</f>
        <v/>
      </c>
      <c r="H955" s="141" t="s">
        <v>968</v>
      </c>
      <c r="I955" s="142">
        <v>783.0</v>
      </c>
      <c r="J955" s="135">
        <f>IFNA(VLOOKUP(V955,'Imported Index'!C:D,2,0),1)</f>
        <v>1</v>
      </c>
      <c r="K955" s="132"/>
      <c r="L955" s="132"/>
      <c r="M955" s="136" t="str">
        <f>ifna(IMAGE("https://pokejungle.net/sprites/typeico/"&amp;lower(VLookup(V955,Type!C:E, 2, 0)&amp;".png")),"")</f>
        <v/>
      </c>
      <c r="N955" s="136" t="str">
        <f>ifna(IMAGE("https://pokejungle.net/sprites/typeico/"&amp;lower(VLookup(V955,Type!C:E, 3, 0)&amp;".png")),"")</f>
        <v/>
      </c>
      <c r="O955" s="131"/>
      <c r="P955" s="131"/>
      <c r="Q955" s="136">
        <f>ifna(VLookup(V955, Dex!F:K, 3, 0),"")</f>
        <v>393</v>
      </c>
      <c r="R955" s="136" t="str">
        <f>ifna(VLookup(V955, Dex!F:K, 4, 0),"")</f>
        <v/>
      </c>
      <c r="S955" s="136" t="str">
        <f>ifna(VLookup(V955, Dex!F:K, 5, 0),"")</f>
        <v/>
      </c>
      <c r="T955" s="136" t="str">
        <f>ifna(VLookup(V955, Dex!F:K, 6, 0),"")</f>
        <v>K132</v>
      </c>
      <c r="U955" s="137" t="str">
        <f>ifna(VLookup(V955, Dex!F:L, 7, 0),"")</f>
        <v/>
      </c>
      <c r="V955" s="131" t="str">
        <f t="shared" si="1"/>
        <v>hakamo-o</v>
      </c>
    </row>
    <row r="956" ht="31.5" customHeight="1">
      <c r="A956" s="85">
        <v>955.0</v>
      </c>
      <c r="B956" s="85">
        <v>2.0</v>
      </c>
      <c r="C956" s="85">
        <v>5.0</v>
      </c>
      <c r="D956" s="88">
        <v>9.0</v>
      </c>
      <c r="E956" s="88">
        <v>2.0</v>
      </c>
      <c r="F956" s="85">
        <v>3.0</v>
      </c>
      <c r="G956" s="53" t="str">
        <f>ifna(VLookup(V956,Shiny!B:C, 2, 0),"")</f>
        <v/>
      </c>
      <c r="H956" s="138" t="s">
        <v>969</v>
      </c>
      <c r="I956" s="139">
        <v>784.0</v>
      </c>
      <c r="J956" s="140">
        <f>IFNA(VLOOKUP(V956,'Imported Index'!C:D,2,0),1)</f>
        <v>1</v>
      </c>
      <c r="K956" s="83"/>
      <c r="L956" s="83"/>
      <c r="M956" s="59" t="str">
        <f>ifna(IMAGE("https://pokejungle.net/sprites/typeico/"&amp;lower(VLookup(V956,Type!C:E, 2, 0)&amp;".png")),"")</f>
        <v/>
      </c>
      <c r="N956" s="59" t="str">
        <f>ifna(IMAGE("https://pokejungle.net/sprites/typeico/"&amp;lower(VLookup(V956,Type!C:E, 3, 0)&amp;".png")),"")</f>
        <v/>
      </c>
      <c r="O956" s="53"/>
      <c r="P956" s="53"/>
      <c r="Q956" s="59">
        <f>ifna(VLookup(V956, Dex!F:K, 3, 0),"")</f>
        <v>394</v>
      </c>
      <c r="R956" s="59" t="str">
        <f>ifna(VLookup(V956, Dex!F:K, 4, 0),"")</f>
        <v/>
      </c>
      <c r="S956" s="59" t="str">
        <f>ifna(VLookup(V956, Dex!F:K, 5, 0),"")</f>
        <v/>
      </c>
      <c r="T956" s="59" t="str">
        <f>ifna(VLookup(V956, Dex!F:K, 6, 0),"")</f>
        <v>K133</v>
      </c>
      <c r="U956" s="63" t="str">
        <f>ifna(VLookup(V956, Dex!F:L, 7, 0),"")</f>
        <v/>
      </c>
      <c r="V956" s="53" t="str">
        <f t="shared" si="1"/>
        <v>kommo-o</v>
      </c>
    </row>
    <row r="957" ht="31.5" customHeight="1">
      <c r="A957" s="130">
        <v>956.0</v>
      </c>
      <c r="B957" s="130">
        <v>2.0</v>
      </c>
      <c r="C957" s="130">
        <v>5.0</v>
      </c>
      <c r="D957" s="129">
        <v>10.0</v>
      </c>
      <c r="E957" s="129">
        <v>2.0</v>
      </c>
      <c r="F957" s="130">
        <v>4.0</v>
      </c>
      <c r="G957" s="131" t="str">
        <f>ifna(VLookup(V957,Shiny!B:C, 2, 0),"")</f>
        <v/>
      </c>
      <c r="H957" s="141" t="s">
        <v>970</v>
      </c>
      <c r="I957" s="142">
        <v>785.0</v>
      </c>
      <c r="J957" s="135">
        <f>IFNA(VLOOKUP(V957,'Imported Index'!C:D,2,0),1)</f>
        <v>1</v>
      </c>
      <c r="K957" s="132"/>
      <c r="L957" s="132"/>
      <c r="M957" s="136" t="str">
        <f>ifna(IMAGE("https://pokejungle.net/sprites/typeico/"&amp;lower(VLookup(V957,Type!C:E, 2, 0)&amp;".png")),"")</f>
        <v/>
      </c>
      <c r="N957" s="136" t="str">
        <f>ifna(IMAGE("https://pokejungle.net/sprites/typeico/"&amp;lower(VLookup(V957,Type!C:E, 3, 0)&amp;".png")),"")</f>
        <v/>
      </c>
      <c r="O957" s="131"/>
      <c r="P957" s="131"/>
      <c r="Q957" s="136" t="str">
        <f>ifna(VLookup(V957, Dex!F:K, 3, 0),"")</f>
        <v/>
      </c>
      <c r="R957" s="136" t="str">
        <f>ifna(VLookup(V957, Dex!F:K, 4, 0),"")</f>
        <v/>
      </c>
      <c r="S957" s="136" t="str">
        <f>ifna(VLookup(V957, Dex!F:K, 5, 0),"")</f>
        <v/>
      </c>
      <c r="T957" s="136" t="str">
        <f>ifna(VLookup(V957, Dex!F:K, 6, 0),"")</f>
        <v/>
      </c>
      <c r="U957" s="137" t="str">
        <f>ifna(VLookup(V957, Dex!F:L, 7, 0),"")</f>
        <v/>
      </c>
      <c r="V957" s="131" t="str">
        <f t="shared" si="1"/>
        <v>tapu koko</v>
      </c>
    </row>
    <row r="958" ht="31.5" customHeight="1">
      <c r="A958" s="85">
        <v>957.0</v>
      </c>
      <c r="B958" s="85">
        <v>2.0</v>
      </c>
      <c r="C958" s="85">
        <v>5.0</v>
      </c>
      <c r="D958" s="88">
        <v>11.0</v>
      </c>
      <c r="E958" s="88">
        <v>2.0</v>
      </c>
      <c r="F958" s="85">
        <v>5.0</v>
      </c>
      <c r="G958" s="53" t="str">
        <f>ifna(VLookup(V958,Shiny!B:C, 2, 0),"")</f>
        <v/>
      </c>
      <c r="H958" s="138" t="s">
        <v>971</v>
      </c>
      <c r="I958" s="139">
        <v>786.0</v>
      </c>
      <c r="J958" s="140">
        <f>IFNA(VLOOKUP(V958,'Imported Index'!C:D,2,0),1)</f>
        <v>1</v>
      </c>
      <c r="K958" s="83"/>
      <c r="L958" s="83"/>
      <c r="M958" s="59" t="str">
        <f>ifna(IMAGE("https://pokejungle.net/sprites/typeico/"&amp;lower(VLookup(V958,Type!C:E, 2, 0)&amp;".png")),"")</f>
        <v/>
      </c>
      <c r="N958" s="59" t="str">
        <f>ifna(IMAGE("https://pokejungle.net/sprites/typeico/"&amp;lower(VLookup(V958,Type!C:E, 3, 0)&amp;".png")),"")</f>
        <v/>
      </c>
      <c r="O958" s="53"/>
      <c r="P958" s="53"/>
      <c r="Q958" s="59" t="str">
        <f>ifna(VLookup(V958, Dex!F:K, 3, 0),"")</f>
        <v/>
      </c>
      <c r="R958" s="59" t="str">
        <f>ifna(VLookup(V958, Dex!F:K, 4, 0),"")</f>
        <v/>
      </c>
      <c r="S958" s="59" t="str">
        <f>ifna(VLookup(V958, Dex!F:K, 5, 0),"")</f>
        <v/>
      </c>
      <c r="T958" s="59" t="str">
        <f>ifna(VLookup(V958, Dex!F:K, 6, 0),"")</f>
        <v/>
      </c>
      <c r="U958" s="63" t="str">
        <f>ifna(VLookup(V958, Dex!F:L, 7, 0),"")</f>
        <v/>
      </c>
      <c r="V958" s="53" t="str">
        <f t="shared" si="1"/>
        <v>tapu lele</v>
      </c>
    </row>
    <row r="959" ht="31.5" customHeight="1">
      <c r="A959" s="130">
        <v>958.0</v>
      </c>
      <c r="B959" s="130">
        <v>2.0</v>
      </c>
      <c r="C959" s="130">
        <v>5.0</v>
      </c>
      <c r="D959" s="129">
        <v>12.0</v>
      </c>
      <c r="E959" s="129">
        <v>2.0</v>
      </c>
      <c r="F959" s="130">
        <v>6.0</v>
      </c>
      <c r="G959" s="131" t="str">
        <f>ifna(VLookup(V959,Shiny!B:C, 2, 0),"")</f>
        <v/>
      </c>
      <c r="H959" s="141" t="s">
        <v>972</v>
      </c>
      <c r="I959" s="142">
        <v>787.0</v>
      </c>
      <c r="J959" s="135">
        <f>IFNA(VLOOKUP(V959,'Imported Index'!C:D,2,0),1)</f>
        <v>1</v>
      </c>
      <c r="K959" s="132"/>
      <c r="L959" s="132"/>
      <c r="M959" s="136" t="str">
        <f>ifna(IMAGE("https://pokejungle.net/sprites/typeico/"&amp;lower(VLookup(V959,Type!C:E, 2, 0)&amp;".png")),"")</f>
        <v/>
      </c>
      <c r="N959" s="136" t="str">
        <f>ifna(IMAGE("https://pokejungle.net/sprites/typeico/"&amp;lower(VLookup(V959,Type!C:E, 3, 0)&amp;".png")),"")</f>
        <v/>
      </c>
      <c r="O959" s="131"/>
      <c r="P959" s="131"/>
      <c r="Q959" s="136" t="str">
        <f>ifna(VLookup(V959, Dex!F:K, 3, 0),"")</f>
        <v/>
      </c>
      <c r="R959" s="136" t="str">
        <f>ifna(VLookup(V959, Dex!F:K, 4, 0),"")</f>
        <v/>
      </c>
      <c r="S959" s="136" t="str">
        <f>ifna(VLookup(V959, Dex!F:K, 5, 0),"")</f>
        <v/>
      </c>
      <c r="T959" s="136" t="str">
        <f>ifna(VLookup(V959, Dex!F:K, 6, 0),"")</f>
        <v/>
      </c>
      <c r="U959" s="137" t="str">
        <f>ifna(VLookup(V959, Dex!F:L, 7, 0),"")</f>
        <v/>
      </c>
      <c r="V959" s="131" t="str">
        <f t="shared" si="1"/>
        <v>tapu bulu</v>
      </c>
    </row>
    <row r="960" ht="31.5" customHeight="1">
      <c r="A960" s="85">
        <v>959.0</v>
      </c>
      <c r="B960" s="85">
        <v>2.0</v>
      </c>
      <c r="C960" s="85">
        <v>5.0</v>
      </c>
      <c r="D960" s="88">
        <v>13.0</v>
      </c>
      <c r="E960" s="88">
        <v>3.0</v>
      </c>
      <c r="F960" s="85">
        <v>1.0</v>
      </c>
      <c r="G960" s="53" t="str">
        <f>ifna(VLookup(V960,Shiny!B:C, 2, 0),"")</f>
        <v/>
      </c>
      <c r="H960" s="138" t="s">
        <v>973</v>
      </c>
      <c r="I960" s="139">
        <v>788.0</v>
      </c>
      <c r="J960" s="140">
        <f>IFNA(VLOOKUP(V960,'Imported Index'!C:D,2,0),1)</f>
        <v>1</v>
      </c>
      <c r="K960" s="83"/>
      <c r="L960" s="83"/>
      <c r="M960" s="59" t="str">
        <f>ifna(IMAGE("https://pokejungle.net/sprites/typeico/"&amp;lower(VLookup(V960,Type!C:E, 2, 0)&amp;".png")),"")</f>
        <v/>
      </c>
      <c r="N960" s="59" t="str">
        <f>ifna(IMAGE("https://pokejungle.net/sprites/typeico/"&amp;lower(VLookup(V960,Type!C:E, 3, 0)&amp;".png")),"")</f>
        <v/>
      </c>
      <c r="O960" s="53"/>
      <c r="P960" s="53"/>
      <c r="Q960" s="59" t="str">
        <f>ifna(VLookup(V960, Dex!F:K, 3, 0),"")</f>
        <v/>
      </c>
      <c r="R960" s="59" t="str">
        <f>ifna(VLookup(V960, Dex!F:K, 4, 0),"")</f>
        <v/>
      </c>
      <c r="S960" s="59" t="str">
        <f>ifna(VLookup(V960, Dex!F:K, 5, 0),"")</f>
        <v/>
      </c>
      <c r="T960" s="59" t="str">
        <f>ifna(VLookup(V960, Dex!F:K, 6, 0),"")</f>
        <v/>
      </c>
      <c r="U960" s="63" t="str">
        <f>ifna(VLookup(V960, Dex!F:L, 7, 0),"")</f>
        <v/>
      </c>
      <c r="V960" s="53" t="str">
        <f t="shared" si="1"/>
        <v>tapu fini</v>
      </c>
    </row>
    <row r="961" ht="31.5" customHeight="1">
      <c r="A961" s="130">
        <v>960.0</v>
      </c>
      <c r="B961" s="130">
        <v>2.0</v>
      </c>
      <c r="C961" s="130">
        <v>5.0</v>
      </c>
      <c r="D961" s="129">
        <v>14.0</v>
      </c>
      <c r="E961" s="129">
        <v>3.0</v>
      </c>
      <c r="F961" s="130">
        <v>2.0</v>
      </c>
      <c r="G961" s="131" t="str">
        <f>ifna(VLookup(V961,Shiny!B:C, 2, 0),"")</f>
        <v/>
      </c>
      <c r="H961" s="141" t="s">
        <v>974</v>
      </c>
      <c r="I961" s="142">
        <v>789.0</v>
      </c>
      <c r="J961" s="135">
        <f>IFNA(VLOOKUP(V961,'Imported Index'!C:D,2,0),1)</f>
        <v>1</v>
      </c>
      <c r="K961" s="132"/>
      <c r="L961" s="132"/>
      <c r="M961" s="136" t="str">
        <f>ifna(IMAGE("https://pokejungle.net/sprites/typeico/"&amp;lower(VLookup(V961,Type!C:E, 2, 0)&amp;".png")),"")</f>
        <v/>
      </c>
      <c r="N961" s="136" t="str">
        <f>ifna(IMAGE("https://pokejungle.net/sprites/typeico/"&amp;lower(VLookup(V961,Type!C:E, 3, 0)&amp;".png")),"")</f>
        <v/>
      </c>
      <c r="O961" s="131"/>
      <c r="P961" s="131"/>
      <c r="Q961" s="136" t="str">
        <f>ifna(VLookup(V961, Dex!F:K, 3, 0),"")</f>
        <v/>
      </c>
      <c r="R961" s="136" t="str">
        <f>ifna(VLookup(V961, Dex!F:K, 4, 0),"")</f>
        <v/>
      </c>
      <c r="S961" s="136" t="str">
        <f>ifna(VLookup(V961, Dex!F:K, 5, 0),"")</f>
        <v/>
      </c>
      <c r="T961" s="136" t="str">
        <f>ifna(VLookup(V961, Dex!F:K, 6, 0),"")</f>
        <v/>
      </c>
      <c r="U961" s="137" t="str">
        <f>ifna(VLookup(V961, Dex!F:L, 7, 0),"")</f>
        <v/>
      </c>
      <c r="V961" s="131" t="str">
        <f t="shared" si="1"/>
        <v>cosmog</v>
      </c>
    </row>
    <row r="962" ht="31.5" customHeight="1">
      <c r="A962" s="85">
        <v>961.0</v>
      </c>
      <c r="B962" s="85">
        <v>2.0</v>
      </c>
      <c r="C962" s="85">
        <v>5.0</v>
      </c>
      <c r="D962" s="88">
        <v>15.0</v>
      </c>
      <c r="E962" s="88">
        <v>3.0</v>
      </c>
      <c r="F962" s="85">
        <v>3.0</v>
      </c>
      <c r="G962" s="53" t="str">
        <f>ifna(VLookup(V962,Shiny!B:C, 2, 0),"")</f>
        <v/>
      </c>
      <c r="H962" s="138" t="s">
        <v>975</v>
      </c>
      <c r="I962" s="139">
        <v>790.0</v>
      </c>
      <c r="J962" s="140">
        <f>IFNA(VLOOKUP(V962,'Imported Index'!C:D,2,0),1)</f>
        <v>1</v>
      </c>
      <c r="K962" s="83"/>
      <c r="L962" s="83"/>
      <c r="M962" s="59" t="str">
        <f>ifna(IMAGE("https://pokejungle.net/sprites/typeico/"&amp;lower(VLookup(V962,Type!C:E, 2, 0)&amp;".png")),"")</f>
        <v/>
      </c>
      <c r="N962" s="59" t="str">
        <f>ifna(IMAGE("https://pokejungle.net/sprites/typeico/"&amp;lower(VLookup(V962,Type!C:E, 3, 0)&amp;".png")),"")</f>
        <v/>
      </c>
      <c r="O962" s="53"/>
      <c r="P962" s="53"/>
      <c r="Q962" s="59" t="str">
        <f>ifna(VLookup(V962, Dex!F:K, 3, 0),"")</f>
        <v/>
      </c>
      <c r="R962" s="59" t="str">
        <f>ifna(VLookup(V962, Dex!F:K, 4, 0),"")</f>
        <v/>
      </c>
      <c r="S962" s="59" t="str">
        <f>ifna(VLookup(V962, Dex!F:K, 5, 0),"")</f>
        <v/>
      </c>
      <c r="T962" s="59" t="str">
        <f>ifna(VLookup(V962, Dex!F:K, 6, 0),"")</f>
        <v/>
      </c>
      <c r="U962" s="63" t="str">
        <f>ifna(VLookup(V962, Dex!F:L, 7, 0),"")</f>
        <v/>
      </c>
      <c r="V962" s="53" t="str">
        <f t="shared" si="1"/>
        <v>cosmoem</v>
      </c>
    </row>
    <row r="963" ht="31.5" customHeight="1">
      <c r="A963" s="130">
        <v>962.0</v>
      </c>
      <c r="B963" s="130">
        <v>2.0</v>
      </c>
      <c r="C963" s="130">
        <v>5.0</v>
      </c>
      <c r="D963" s="129">
        <v>16.0</v>
      </c>
      <c r="E963" s="129">
        <v>3.0</v>
      </c>
      <c r="F963" s="130">
        <v>4.0</v>
      </c>
      <c r="G963" s="131" t="str">
        <f>ifna(VLookup(V963,Shiny!B:C, 2, 0),"")</f>
        <v/>
      </c>
      <c r="H963" s="141" t="s">
        <v>976</v>
      </c>
      <c r="I963" s="142">
        <v>791.0</v>
      </c>
      <c r="J963" s="135">
        <f>IFNA(VLOOKUP(V963,'Imported Index'!C:D,2,0),1)</f>
        <v>1</v>
      </c>
      <c r="K963" s="132"/>
      <c r="L963" s="132"/>
      <c r="M963" s="136" t="str">
        <f>ifna(IMAGE("https://pokejungle.net/sprites/typeico/"&amp;lower(VLookup(V963,Type!C:E, 2, 0)&amp;".png")),"")</f>
        <v/>
      </c>
      <c r="N963" s="136" t="str">
        <f>ifna(IMAGE("https://pokejungle.net/sprites/typeico/"&amp;lower(VLookup(V963,Type!C:E, 3, 0)&amp;".png")),"")</f>
        <v/>
      </c>
      <c r="O963" s="131"/>
      <c r="P963" s="131"/>
      <c r="Q963" s="136" t="str">
        <f>ifna(VLookup(V963, Dex!F:K, 3, 0),"")</f>
        <v/>
      </c>
      <c r="R963" s="136" t="str">
        <f>ifna(VLookup(V963, Dex!F:K, 4, 0),"")</f>
        <v/>
      </c>
      <c r="S963" s="136" t="str">
        <f>ifna(VLookup(V963, Dex!F:K, 5, 0),"")</f>
        <v/>
      </c>
      <c r="T963" s="136" t="str">
        <f>ifna(VLookup(V963, Dex!F:K, 6, 0),"")</f>
        <v/>
      </c>
      <c r="U963" s="137" t="str">
        <f>ifna(VLookup(V963, Dex!F:L, 7, 0),"")</f>
        <v/>
      </c>
      <c r="V963" s="131" t="str">
        <f t="shared" si="1"/>
        <v>solgaleo</v>
      </c>
    </row>
    <row r="964" ht="31.5" customHeight="1">
      <c r="A964" s="85">
        <v>963.0</v>
      </c>
      <c r="B964" s="85">
        <v>2.0</v>
      </c>
      <c r="C964" s="85">
        <v>5.0</v>
      </c>
      <c r="D964" s="88">
        <v>17.0</v>
      </c>
      <c r="E964" s="88">
        <v>3.0</v>
      </c>
      <c r="F964" s="85">
        <v>5.0</v>
      </c>
      <c r="G964" s="53" t="str">
        <f>ifna(VLookup(V964,Shiny!B:C, 2, 0),"")</f>
        <v/>
      </c>
      <c r="H964" s="138" t="s">
        <v>977</v>
      </c>
      <c r="I964" s="139">
        <v>792.0</v>
      </c>
      <c r="J964" s="140">
        <f>IFNA(VLOOKUP(V964,'Imported Index'!C:D,2,0),1)</f>
        <v>1</v>
      </c>
      <c r="K964" s="83"/>
      <c r="L964" s="83"/>
      <c r="M964" s="59" t="str">
        <f>ifna(IMAGE("https://pokejungle.net/sprites/typeico/"&amp;lower(VLookup(V964,Type!C:E, 2, 0)&amp;".png")),"")</f>
        <v/>
      </c>
      <c r="N964" s="59" t="str">
        <f>ifna(IMAGE("https://pokejungle.net/sprites/typeico/"&amp;lower(VLookup(V964,Type!C:E, 3, 0)&amp;".png")),"")</f>
        <v/>
      </c>
      <c r="O964" s="53"/>
      <c r="P964" s="53"/>
      <c r="Q964" s="59" t="str">
        <f>ifna(VLookup(V964, Dex!F:K, 3, 0),"")</f>
        <v/>
      </c>
      <c r="R964" s="59" t="str">
        <f>ifna(VLookup(V964, Dex!F:K, 4, 0),"")</f>
        <v/>
      </c>
      <c r="S964" s="59" t="str">
        <f>ifna(VLookup(V964, Dex!F:K, 5, 0),"")</f>
        <v/>
      </c>
      <c r="T964" s="59" t="str">
        <f>ifna(VLookup(V964, Dex!F:K, 6, 0),"")</f>
        <v/>
      </c>
      <c r="U964" s="63" t="str">
        <f>ifna(VLookup(V964, Dex!F:L, 7, 0),"")</f>
        <v/>
      </c>
      <c r="V964" s="53" t="str">
        <f t="shared" si="1"/>
        <v>lunala</v>
      </c>
    </row>
    <row r="965" ht="31.5" customHeight="1">
      <c r="A965" s="130">
        <v>964.0</v>
      </c>
      <c r="B965" s="130">
        <v>2.0</v>
      </c>
      <c r="C965" s="130">
        <v>5.0</v>
      </c>
      <c r="D965" s="129">
        <v>18.0</v>
      </c>
      <c r="E965" s="129">
        <v>3.0</v>
      </c>
      <c r="F965" s="130">
        <v>6.0</v>
      </c>
      <c r="G965" s="131" t="str">
        <f>ifna(VLookup(V965,Shiny!B:C, 2, 0),"")</f>
        <v/>
      </c>
      <c r="H965" s="141" t="s">
        <v>978</v>
      </c>
      <c r="I965" s="142">
        <v>793.0</v>
      </c>
      <c r="J965" s="135">
        <f>IFNA(VLOOKUP(V965,'Imported Index'!C:D,2,0),1)</f>
        <v>1</v>
      </c>
      <c r="K965" s="132"/>
      <c r="L965" s="132"/>
      <c r="M965" s="136" t="str">
        <f>ifna(IMAGE("https://pokejungle.net/sprites/typeico/"&amp;lower(VLookup(V965,Type!C:E, 2, 0)&amp;".png")),"")</f>
        <v/>
      </c>
      <c r="N965" s="136" t="str">
        <f>ifna(IMAGE("https://pokejungle.net/sprites/typeico/"&amp;lower(VLookup(V965,Type!C:E, 3, 0)&amp;".png")),"")</f>
        <v/>
      </c>
      <c r="O965" s="131"/>
      <c r="P965" s="131"/>
      <c r="Q965" s="136" t="str">
        <f>ifna(VLookup(V965, Dex!F:K, 3, 0),"")</f>
        <v/>
      </c>
      <c r="R965" s="136" t="str">
        <f>ifna(VLookup(V965, Dex!F:K, 4, 0),"")</f>
        <v/>
      </c>
      <c r="S965" s="136" t="str">
        <f>ifna(VLookup(V965, Dex!F:K, 5, 0),"")</f>
        <v/>
      </c>
      <c r="T965" s="136" t="str">
        <f>ifna(VLookup(V965, Dex!F:K, 6, 0),"")</f>
        <v/>
      </c>
      <c r="U965" s="137" t="str">
        <f>ifna(VLookup(V965, Dex!F:L, 7, 0),"")</f>
        <v/>
      </c>
      <c r="V965" s="131" t="str">
        <f t="shared" si="1"/>
        <v>nihilego</v>
      </c>
    </row>
    <row r="966" ht="31.5" customHeight="1">
      <c r="A966" s="85">
        <v>965.0</v>
      </c>
      <c r="B966" s="85">
        <v>2.0</v>
      </c>
      <c r="C966" s="85">
        <v>5.0</v>
      </c>
      <c r="D966" s="88">
        <v>19.0</v>
      </c>
      <c r="E966" s="88">
        <v>4.0</v>
      </c>
      <c r="F966" s="85">
        <v>1.0</v>
      </c>
      <c r="G966" s="53" t="str">
        <f>ifna(VLookup(V966,Shiny!B:C, 2, 0),"")</f>
        <v/>
      </c>
      <c r="H966" s="138" t="s">
        <v>979</v>
      </c>
      <c r="I966" s="139">
        <v>794.0</v>
      </c>
      <c r="J966" s="140">
        <f>IFNA(VLOOKUP(V966,'Imported Index'!C:D,2,0),1)</f>
        <v>1</v>
      </c>
      <c r="K966" s="83"/>
      <c r="L966" s="83"/>
      <c r="M966" s="59" t="str">
        <f>ifna(IMAGE("https://pokejungle.net/sprites/typeico/"&amp;lower(VLookup(V966,Type!C:E, 2, 0)&amp;".png")),"")</f>
        <v/>
      </c>
      <c r="N966" s="59" t="str">
        <f>ifna(IMAGE("https://pokejungle.net/sprites/typeico/"&amp;lower(VLookup(V966,Type!C:E, 3, 0)&amp;".png")),"")</f>
        <v/>
      </c>
      <c r="O966" s="53"/>
      <c r="P966" s="53"/>
      <c r="Q966" s="59" t="str">
        <f>ifna(VLookup(V966, Dex!F:K, 3, 0),"")</f>
        <v/>
      </c>
      <c r="R966" s="59" t="str">
        <f>ifna(VLookup(V966, Dex!F:K, 4, 0),"")</f>
        <v/>
      </c>
      <c r="S966" s="59" t="str">
        <f>ifna(VLookup(V966, Dex!F:K, 5, 0),"")</f>
        <v/>
      </c>
      <c r="T966" s="59" t="str">
        <f>ifna(VLookup(V966, Dex!F:K, 6, 0),"")</f>
        <v/>
      </c>
      <c r="U966" s="63" t="str">
        <f>ifna(VLookup(V966, Dex!F:L, 7, 0),"")</f>
        <v/>
      </c>
      <c r="V966" s="53" t="str">
        <f t="shared" si="1"/>
        <v>buzzwole</v>
      </c>
    </row>
    <row r="967" ht="31.5" customHeight="1">
      <c r="A967" s="130">
        <v>966.0</v>
      </c>
      <c r="B967" s="130">
        <v>2.0</v>
      </c>
      <c r="C967" s="130">
        <v>5.0</v>
      </c>
      <c r="D967" s="129">
        <v>20.0</v>
      </c>
      <c r="E967" s="129">
        <v>4.0</v>
      </c>
      <c r="F967" s="130">
        <v>2.0</v>
      </c>
      <c r="G967" s="131" t="str">
        <f>ifna(VLookup(V967,Shiny!B:C, 2, 0),"")</f>
        <v/>
      </c>
      <c r="H967" s="141" t="s">
        <v>980</v>
      </c>
      <c r="I967" s="142">
        <v>795.0</v>
      </c>
      <c r="J967" s="135">
        <f>IFNA(VLOOKUP(V967,'Imported Index'!C:D,2,0),1)</f>
        <v>1</v>
      </c>
      <c r="K967" s="132"/>
      <c r="L967" s="132"/>
      <c r="M967" s="136" t="str">
        <f>ifna(IMAGE("https://pokejungle.net/sprites/typeico/"&amp;lower(VLookup(V967,Type!C:E, 2, 0)&amp;".png")),"")</f>
        <v/>
      </c>
      <c r="N967" s="136" t="str">
        <f>ifna(IMAGE("https://pokejungle.net/sprites/typeico/"&amp;lower(VLookup(V967,Type!C:E, 3, 0)&amp;".png")),"")</f>
        <v/>
      </c>
      <c r="O967" s="131"/>
      <c r="P967" s="131"/>
      <c r="Q967" s="136" t="str">
        <f>ifna(VLookup(V967, Dex!F:K, 3, 0),"")</f>
        <v/>
      </c>
      <c r="R967" s="136" t="str">
        <f>ifna(VLookup(V967, Dex!F:K, 4, 0),"")</f>
        <v/>
      </c>
      <c r="S967" s="136" t="str">
        <f>ifna(VLookup(V967, Dex!F:K, 5, 0),"")</f>
        <v/>
      </c>
      <c r="T967" s="136" t="str">
        <f>ifna(VLookup(V967, Dex!F:K, 6, 0),"")</f>
        <v/>
      </c>
      <c r="U967" s="137" t="str">
        <f>ifna(VLookup(V967, Dex!F:L, 7, 0),"")</f>
        <v/>
      </c>
      <c r="V967" s="131" t="str">
        <f t="shared" si="1"/>
        <v>pheromosa</v>
      </c>
    </row>
    <row r="968" ht="31.5" customHeight="1">
      <c r="A968" s="85">
        <v>967.0</v>
      </c>
      <c r="B968" s="85">
        <v>2.0</v>
      </c>
      <c r="C968" s="85">
        <v>5.0</v>
      </c>
      <c r="D968" s="88">
        <v>21.0</v>
      </c>
      <c r="E968" s="88">
        <v>4.0</v>
      </c>
      <c r="F968" s="85">
        <v>3.0</v>
      </c>
      <c r="G968" s="53" t="str">
        <f>ifna(VLookup(V968,Shiny!B:C, 2, 0),"")</f>
        <v/>
      </c>
      <c r="H968" s="138" t="s">
        <v>981</v>
      </c>
      <c r="I968" s="139">
        <v>796.0</v>
      </c>
      <c r="J968" s="140">
        <f>IFNA(VLOOKUP(V968,'Imported Index'!C:D,2,0),1)</f>
        <v>1</v>
      </c>
      <c r="K968" s="83"/>
      <c r="L968" s="83"/>
      <c r="M968" s="59" t="str">
        <f>ifna(IMAGE("https://pokejungle.net/sprites/typeico/"&amp;lower(VLookup(V968,Type!C:E, 2, 0)&amp;".png")),"")</f>
        <v/>
      </c>
      <c r="N968" s="59" t="str">
        <f>ifna(IMAGE("https://pokejungle.net/sprites/typeico/"&amp;lower(VLookup(V968,Type!C:E, 3, 0)&amp;".png")),"")</f>
        <v/>
      </c>
      <c r="O968" s="53"/>
      <c r="P968" s="53"/>
      <c r="Q968" s="59" t="str">
        <f>ifna(VLookup(V968, Dex!F:K, 3, 0),"")</f>
        <v/>
      </c>
      <c r="R968" s="59" t="str">
        <f>ifna(VLookup(V968, Dex!F:K, 4, 0),"")</f>
        <v/>
      </c>
      <c r="S968" s="59" t="str">
        <f>ifna(VLookup(V968, Dex!F:K, 5, 0),"")</f>
        <v/>
      </c>
      <c r="T968" s="59" t="str">
        <f>ifna(VLookup(V968, Dex!F:K, 6, 0),"")</f>
        <v/>
      </c>
      <c r="U968" s="63" t="str">
        <f>ifna(VLookup(V968, Dex!F:L, 7, 0),"")</f>
        <v/>
      </c>
      <c r="V968" s="53" t="str">
        <f t="shared" si="1"/>
        <v>xurkitree</v>
      </c>
    </row>
    <row r="969" ht="31.5" customHeight="1">
      <c r="A969" s="130">
        <v>968.0</v>
      </c>
      <c r="B969" s="130">
        <v>2.0</v>
      </c>
      <c r="C969" s="130">
        <v>5.0</v>
      </c>
      <c r="D969" s="129">
        <v>22.0</v>
      </c>
      <c r="E969" s="129">
        <v>4.0</v>
      </c>
      <c r="F969" s="130">
        <v>4.0</v>
      </c>
      <c r="G969" s="131" t="str">
        <f>ifna(VLookup(V969,Shiny!B:C, 2, 0),"")</f>
        <v/>
      </c>
      <c r="H969" s="141" t="s">
        <v>982</v>
      </c>
      <c r="I969" s="142">
        <v>797.0</v>
      </c>
      <c r="J969" s="135">
        <f>IFNA(VLOOKUP(V969,'Imported Index'!C:D,2,0),1)</f>
        <v>1</v>
      </c>
      <c r="K969" s="132"/>
      <c r="L969" s="132"/>
      <c r="M969" s="136" t="str">
        <f>ifna(IMAGE("https://pokejungle.net/sprites/typeico/"&amp;lower(VLookup(V969,Type!C:E, 2, 0)&amp;".png")),"")</f>
        <v/>
      </c>
      <c r="N969" s="136" t="str">
        <f>ifna(IMAGE("https://pokejungle.net/sprites/typeico/"&amp;lower(VLookup(V969,Type!C:E, 3, 0)&amp;".png")),"")</f>
        <v/>
      </c>
      <c r="O969" s="131"/>
      <c r="P969" s="131"/>
      <c r="Q969" s="136" t="str">
        <f>ifna(VLookup(V969, Dex!F:K, 3, 0),"")</f>
        <v/>
      </c>
      <c r="R969" s="136" t="str">
        <f>ifna(VLookup(V969, Dex!F:K, 4, 0),"")</f>
        <v/>
      </c>
      <c r="S969" s="136" t="str">
        <f>ifna(VLookup(V969, Dex!F:K, 5, 0),"")</f>
        <v/>
      </c>
      <c r="T969" s="136" t="str">
        <f>ifna(VLookup(V969, Dex!F:K, 6, 0),"")</f>
        <v/>
      </c>
      <c r="U969" s="137" t="str">
        <f>ifna(VLookup(V969, Dex!F:L, 7, 0),"")</f>
        <v/>
      </c>
      <c r="V969" s="131" t="str">
        <f t="shared" si="1"/>
        <v>celesteela</v>
      </c>
    </row>
    <row r="970" ht="31.5" customHeight="1">
      <c r="A970" s="85">
        <v>969.0</v>
      </c>
      <c r="B970" s="85">
        <v>2.0</v>
      </c>
      <c r="C970" s="85">
        <v>5.0</v>
      </c>
      <c r="D970" s="88">
        <v>23.0</v>
      </c>
      <c r="E970" s="88">
        <v>4.0</v>
      </c>
      <c r="F970" s="85">
        <v>5.0</v>
      </c>
      <c r="G970" s="53" t="str">
        <f>ifna(VLookup(V970,Shiny!B:C, 2, 0),"")</f>
        <v/>
      </c>
      <c r="H970" s="138" t="s">
        <v>983</v>
      </c>
      <c r="I970" s="139">
        <v>798.0</v>
      </c>
      <c r="J970" s="140">
        <f>IFNA(VLOOKUP(V970,'Imported Index'!C:D,2,0),1)</f>
        <v>1</v>
      </c>
      <c r="K970" s="83"/>
      <c r="L970" s="83"/>
      <c r="M970" s="59" t="str">
        <f>ifna(IMAGE("https://pokejungle.net/sprites/typeico/"&amp;lower(VLookup(V970,Type!C:E, 2, 0)&amp;".png")),"")</f>
        <v/>
      </c>
      <c r="N970" s="59" t="str">
        <f>ifna(IMAGE("https://pokejungle.net/sprites/typeico/"&amp;lower(VLookup(V970,Type!C:E, 3, 0)&amp;".png")),"")</f>
        <v/>
      </c>
      <c r="O970" s="53"/>
      <c r="P970" s="53"/>
      <c r="Q970" s="59" t="str">
        <f>ifna(VLookup(V970, Dex!F:K, 3, 0),"")</f>
        <v/>
      </c>
      <c r="R970" s="59" t="str">
        <f>ifna(VLookup(V970, Dex!F:K, 4, 0),"")</f>
        <v/>
      </c>
      <c r="S970" s="59" t="str">
        <f>ifna(VLookup(V970, Dex!F:K, 5, 0),"")</f>
        <v/>
      </c>
      <c r="T970" s="59" t="str">
        <f>ifna(VLookup(V970, Dex!F:K, 6, 0),"")</f>
        <v/>
      </c>
      <c r="U970" s="63" t="str">
        <f>ifna(VLookup(V970, Dex!F:L, 7, 0),"")</f>
        <v/>
      </c>
      <c r="V970" s="53" t="str">
        <f t="shared" si="1"/>
        <v>kartana</v>
      </c>
    </row>
    <row r="971" ht="31.5" customHeight="1">
      <c r="A971" s="130">
        <v>970.0</v>
      </c>
      <c r="B971" s="130">
        <v>2.0</v>
      </c>
      <c r="C971" s="130">
        <v>5.0</v>
      </c>
      <c r="D971" s="129">
        <v>24.0</v>
      </c>
      <c r="E971" s="129">
        <v>4.0</v>
      </c>
      <c r="F971" s="130">
        <v>6.0</v>
      </c>
      <c r="G971" s="131" t="str">
        <f>ifna(VLookup(V971,Shiny!B:C, 2, 0),"")</f>
        <v/>
      </c>
      <c r="H971" s="141" t="s">
        <v>984</v>
      </c>
      <c r="I971" s="142">
        <v>799.0</v>
      </c>
      <c r="J971" s="135">
        <f>IFNA(VLOOKUP(V971,'Imported Index'!C:D,2,0),1)</f>
        <v>1</v>
      </c>
      <c r="K971" s="132"/>
      <c r="L971" s="132"/>
      <c r="M971" s="136" t="str">
        <f>ifna(IMAGE("https://pokejungle.net/sprites/typeico/"&amp;lower(VLookup(V971,Type!C:E, 2, 0)&amp;".png")),"")</f>
        <v/>
      </c>
      <c r="N971" s="136" t="str">
        <f>ifna(IMAGE("https://pokejungle.net/sprites/typeico/"&amp;lower(VLookup(V971,Type!C:E, 3, 0)&amp;".png")),"")</f>
        <v/>
      </c>
      <c r="O971" s="131"/>
      <c r="P971" s="131"/>
      <c r="Q971" s="136" t="str">
        <f>ifna(VLookup(V971, Dex!F:K, 3, 0),"")</f>
        <v/>
      </c>
      <c r="R971" s="136" t="str">
        <f>ifna(VLookup(V971, Dex!F:K, 4, 0),"")</f>
        <v/>
      </c>
      <c r="S971" s="136" t="str">
        <f>ifna(VLookup(V971, Dex!F:K, 5, 0),"")</f>
        <v/>
      </c>
      <c r="T971" s="136" t="str">
        <f>ifna(VLookup(V971, Dex!F:K, 6, 0),"")</f>
        <v/>
      </c>
      <c r="U971" s="137" t="str">
        <f>ifna(VLookup(V971, Dex!F:L, 7, 0),"")</f>
        <v/>
      </c>
      <c r="V971" s="131" t="str">
        <f t="shared" si="1"/>
        <v>guzzlord</v>
      </c>
    </row>
    <row r="972" ht="31.5" customHeight="1">
      <c r="A972" s="85">
        <v>971.0</v>
      </c>
      <c r="B972" s="85">
        <v>2.0</v>
      </c>
      <c r="C972" s="85">
        <v>5.0</v>
      </c>
      <c r="D972" s="88">
        <v>25.0</v>
      </c>
      <c r="E972" s="88">
        <v>5.0</v>
      </c>
      <c r="F972" s="85">
        <v>1.0</v>
      </c>
      <c r="G972" s="53" t="str">
        <f>ifna(VLookup(V972,Shiny!B:C, 2, 0),"")</f>
        <v/>
      </c>
      <c r="H972" s="138" t="s">
        <v>985</v>
      </c>
      <c r="I972" s="139">
        <v>800.0</v>
      </c>
      <c r="J972" s="140">
        <f>IFNA(VLOOKUP(V972,'Imported Index'!C:D,2,0),1)</f>
        <v>1</v>
      </c>
      <c r="K972" s="83"/>
      <c r="L972" s="83"/>
      <c r="M972" s="59" t="str">
        <f>ifna(IMAGE("https://pokejungle.net/sprites/typeico/"&amp;lower(VLookup(V972,Type!C:E, 2, 0)&amp;".png")),"")</f>
        <v/>
      </c>
      <c r="N972" s="59" t="str">
        <f>ifna(IMAGE("https://pokejungle.net/sprites/typeico/"&amp;lower(VLookup(V972,Type!C:E, 3, 0)&amp;".png")),"")</f>
        <v/>
      </c>
      <c r="O972" s="53"/>
      <c r="P972" s="53"/>
      <c r="Q972" s="59" t="str">
        <f>ifna(VLookup(V972, Dex!F:K, 3, 0),"")</f>
        <v/>
      </c>
      <c r="R972" s="59" t="str">
        <f>ifna(VLookup(V972, Dex!F:K, 4, 0),"")</f>
        <v/>
      </c>
      <c r="S972" s="59" t="str">
        <f>ifna(VLookup(V972, Dex!F:K, 5, 0),"")</f>
        <v/>
      </c>
      <c r="T972" s="59" t="str">
        <f>ifna(VLookup(V972, Dex!F:K, 6, 0),"")</f>
        <v/>
      </c>
      <c r="U972" s="63" t="str">
        <f>ifna(VLookup(V972, Dex!F:L, 7, 0),"")</f>
        <v/>
      </c>
      <c r="V972" s="53" t="str">
        <f t="shared" si="1"/>
        <v>necrozma</v>
      </c>
    </row>
    <row r="973" ht="31.5" customHeight="1">
      <c r="A973" s="130">
        <v>972.0</v>
      </c>
      <c r="B973" s="130">
        <v>2.0</v>
      </c>
      <c r="C973" s="130">
        <v>5.0</v>
      </c>
      <c r="D973" s="129">
        <v>26.0</v>
      </c>
      <c r="E973" s="129">
        <v>5.0</v>
      </c>
      <c r="F973" s="130">
        <v>2.0</v>
      </c>
      <c r="G973" s="131" t="str">
        <f>ifna(VLookup(V973,Shiny!B:C, 2, 0),"")</f>
        <v/>
      </c>
      <c r="H973" s="141" t="s">
        <v>986</v>
      </c>
      <c r="I973" s="142">
        <v>801.0</v>
      </c>
      <c r="J973" s="135">
        <f>IFNA(VLOOKUP(V973,'Imported Index'!C:D,2,0),1)</f>
        <v>1</v>
      </c>
      <c r="K973" s="132"/>
      <c r="L973" s="132" t="s">
        <v>987</v>
      </c>
      <c r="M973" s="136" t="str">
        <f>ifna(IMAGE("https://pokejungle.net/sprites/typeico/"&amp;lower(VLookup(V973,Type!C:E, 2, 0)&amp;".png")),"")</f>
        <v/>
      </c>
      <c r="N973" s="136" t="str">
        <f>ifna(IMAGE("https://pokejungle.net/sprites/typeico/"&amp;lower(VLookup(V973,Type!C:E, 3, 0)&amp;".png")),"")</f>
        <v/>
      </c>
      <c r="O973" s="131"/>
      <c r="P973" s="131"/>
      <c r="Q973" s="136" t="str">
        <f>ifna(VLookup(V973, Dex!F:K, 3, 0),"")</f>
        <v/>
      </c>
      <c r="R973" s="136" t="str">
        <f>ifna(VLookup(V973, Dex!F:K, 4, 0),"")</f>
        <v/>
      </c>
      <c r="S973" s="136" t="str">
        <f>ifna(VLookup(V973, Dex!F:K, 5, 0),"")</f>
        <v/>
      </c>
      <c r="T973" s="136" t="str">
        <f>ifna(VLookup(V973, Dex!F:K, 6, 0),"")</f>
        <v/>
      </c>
      <c r="U973" s="137" t="str">
        <f>ifna(VLookup(V973, Dex!F:L, 7, 0),"")</f>
        <v>H130</v>
      </c>
      <c r="V973" s="131" t="str">
        <f t="shared" si="1"/>
        <v>magearna</v>
      </c>
    </row>
    <row r="974" ht="31.5" customHeight="1">
      <c r="A974" s="85">
        <v>973.0</v>
      </c>
      <c r="B974" s="85">
        <v>2.0</v>
      </c>
      <c r="C974" s="85">
        <v>5.0</v>
      </c>
      <c r="D974" s="88">
        <v>27.0</v>
      </c>
      <c r="E974" s="88">
        <v>5.0</v>
      </c>
      <c r="F974" s="85">
        <v>3.0</v>
      </c>
      <c r="G974" s="53" t="str">
        <f>ifna(VLookup(V974,Shiny!B:C, 2, 0),"")</f>
        <v/>
      </c>
      <c r="H974" s="138" t="s">
        <v>986</v>
      </c>
      <c r="I974" s="139">
        <v>801.0</v>
      </c>
      <c r="J974" s="140">
        <f>IFNA(VLOOKUP(V974,'Imported Index'!C:D,2,0),1)</f>
        <v>1</v>
      </c>
      <c r="K974" s="83"/>
      <c r="L974" s="83" t="s">
        <v>988</v>
      </c>
      <c r="M974" s="59" t="str">
        <f>ifna(IMAGE("https://pokejungle.net/sprites/typeico/"&amp;lower(VLookup(V974,Type!C:E, 2, 0)&amp;".png")),"")</f>
        <v/>
      </c>
      <c r="N974" s="59" t="str">
        <f>ifna(IMAGE("https://pokejungle.net/sprites/typeico/"&amp;lower(VLookup(V974,Type!C:E, 3, 0)&amp;".png")),"")</f>
        <v/>
      </c>
      <c r="O974" s="85">
        <v>-1.0</v>
      </c>
      <c r="P974" s="53"/>
      <c r="Q974" s="59" t="str">
        <f>ifna(VLookup(V974, Dex!F:K, 3, 0),"")</f>
        <v/>
      </c>
      <c r="R974" s="59" t="str">
        <f>ifna(VLookup(V974, Dex!F:K, 4, 0),"")</f>
        <v/>
      </c>
      <c r="S974" s="59" t="str">
        <f>ifna(VLookup(V974, Dex!F:K, 5, 0),"")</f>
        <v/>
      </c>
      <c r="T974" s="59" t="str">
        <f>ifna(VLookup(V974, Dex!F:K, 6, 0),"")</f>
        <v/>
      </c>
      <c r="U974" s="63" t="str">
        <f>ifna(VLookup(V974, Dex!F:L, 7, 0),"")</f>
        <v>H130</v>
      </c>
      <c r="V974" s="53" t="str">
        <f t="shared" si="1"/>
        <v>magearna-1</v>
      </c>
    </row>
    <row r="975" ht="31.5" customHeight="1">
      <c r="A975" s="130">
        <v>974.0</v>
      </c>
      <c r="B975" s="130">
        <v>2.0</v>
      </c>
      <c r="C975" s="130">
        <v>5.0</v>
      </c>
      <c r="D975" s="129">
        <v>28.0</v>
      </c>
      <c r="E975" s="129">
        <v>5.0</v>
      </c>
      <c r="F975" s="130">
        <v>4.0</v>
      </c>
      <c r="G975" s="131" t="str">
        <f>ifna(VLookup(V975,Shiny!B:C, 2, 0),"")</f>
        <v/>
      </c>
      <c r="H975" s="141" t="s">
        <v>989</v>
      </c>
      <c r="I975" s="142">
        <v>802.0</v>
      </c>
      <c r="J975" s="135">
        <f>IFNA(VLOOKUP(V975,'Imported Index'!C:D,2,0),1)</f>
        <v>1</v>
      </c>
      <c r="K975" s="132"/>
      <c r="L975" s="132"/>
      <c r="M975" s="136" t="str">
        <f>ifna(IMAGE("https://pokejungle.net/sprites/typeico/"&amp;lower(VLookup(V975,Type!C:E, 2, 0)&amp;".png")),"")</f>
        <v/>
      </c>
      <c r="N975" s="136" t="str">
        <f>ifna(IMAGE("https://pokejungle.net/sprites/typeico/"&amp;lower(VLookup(V975,Type!C:E, 3, 0)&amp;".png")),"")</f>
        <v/>
      </c>
      <c r="O975" s="131"/>
      <c r="P975" s="131"/>
      <c r="Q975" s="136" t="str">
        <f>ifna(VLookup(V975, Dex!F:K, 3, 0),"")</f>
        <v/>
      </c>
      <c r="R975" s="136" t="str">
        <f>ifna(VLookup(V975, Dex!F:K, 4, 0),"")</f>
        <v/>
      </c>
      <c r="S975" s="136" t="str">
        <f>ifna(VLookup(V975, Dex!F:K, 5, 0),"")</f>
        <v/>
      </c>
      <c r="T975" s="136" t="str">
        <f>ifna(VLookup(V975, Dex!F:K, 6, 0),"")</f>
        <v/>
      </c>
      <c r="U975" s="137" t="str">
        <f>ifna(VLookup(V975, Dex!F:L, 7, 0),"")</f>
        <v>H122</v>
      </c>
      <c r="V975" s="131" t="str">
        <f t="shared" si="1"/>
        <v>marshadow</v>
      </c>
    </row>
    <row r="976" ht="31.5" customHeight="1">
      <c r="A976" s="85">
        <v>975.0</v>
      </c>
      <c r="B976" s="85">
        <v>2.0</v>
      </c>
      <c r="C976" s="85">
        <v>5.0</v>
      </c>
      <c r="D976" s="88">
        <v>29.0</v>
      </c>
      <c r="E976" s="88">
        <v>5.0</v>
      </c>
      <c r="F976" s="85">
        <v>5.0</v>
      </c>
      <c r="G976" s="53" t="str">
        <f>ifna(VLookup(V976,Shiny!B:C, 2, 0),"")</f>
        <v/>
      </c>
      <c r="H976" s="138" t="s">
        <v>990</v>
      </c>
      <c r="I976" s="139">
        <v>803.0</v>
      </c>
      <c r="J976" s="140">
        <f>IFNA(VLOOKUP(V976,'Imported Index'!C:D,2,0),1)</f>
        <v>1</v>
      </c>
      <c r="K976" s="83"/>
      <c r="L976" s="83"/>
      <c r="M976" s="59" t="str">
        <f>ifna(IMAGE("https://pokejungle.net/sprites/typeico/"&amp;lower(VLookup(V976,Type!C:E, 2, 0)&amp;".png")),"")</f>
        <v/>
      </c>
      <c r="N976" s="59" t="str">
        <f>ifna(IMAGE("https://pokejungle.net/sprites/typeico/"&amp;lower(VLookup(V976,Type!C:E, 3, 0)&amp;".png")),"")</f>
        <v/>
      </c>
      <c r="O976" s="53"/>
      <c r="P976" s="53"/>
      <c r="Q976" s="59" t="str">
        <f>ifna(VLookup(V976, Dex!F:K, 3, 0),"")</f>
        <v/>
      </c>
      <c r="R976" s="59" t="str">
        <f>ifna(VLookup(V976, Dex!F:K, 4, 0),"")</f>
        <v/>
      </c>
      <c r="S976" s="59" t="str">
        <f>ifna(VLookup(V976, Dex!F:K, 5, 0),"")</f>
        <v/>
      </c>
      <c r="T976" s="59" t="str">
        <f>ifna(VLookup(V976, Dex!F:K, 6, 0),"")</f>
        <v/>
      </c>
      <c r="U976" s="63" t="str">
        <f>ifna(VLookup(V976, Dex!F:L, 7, 0),"")</f>
        <v/>
      </c>
      <c r="V976" s="53" t="str">
        <f t="shared" si="1"/>
        <v>poipole</v>
      </c>
    </row>
    <row r="977" ht="31.5" customHeight="1">
      <c r="A977" s="130">
        <v>976.0</v>
      </c>
      <c r="B977" s="130">
        <v>2.0</v>
      </c>
      <c r="C977" s="130">
        <v>5.0</v>
      </c>
      <c r="D977" s="129">
        <v>30.0</v>
      </c>
      <c r="E977" s="129">
        <v>5.0</v>
      </c>
      <c r="F977" s="130">
        <v>6.0</v>
      </c>
      <c r="G977" s="131" t="str">
        <f>ifna(VLookup(V977,Shiny!B:C, 2, 0),"")</f>
        <v/>
      </c>
      <c r="H977" s="141" t="s">
        <v>991</v>
      </c>
      <c r="I977" s="142">
        <v>804.0</v>
      </c>
      <c r="J977" s="135">
        <f>IFNA(VLOOKUP(V977,'Imported Index'!C:D,2,0),1)</f>
        <v>1</v>
      </c>
      <c r="K977" s="132"/>
      <c r="L977" s="132"/>
      <c r="M977" s="136" t="str">
        <f>ifna(IMAGE("https://pokejungle.net/sprites/typeico/"&amp;lower(VLookup(V977,Type!C:E, 2, 0)&amp;".png")),"")</f>
        <v/>
      </c>
      <c r="N977" s="136" t="str">
        <f>ifna(IMAGE("https://pokejungle.net/sprites/typeico/"&amp;lower(VLookup(V977,Type!C:E, 3, 0)&amp;".png")),"")</f>
        <v/>
      </c>
      <c r="O977" s="131"/>
      <c r="P977" s="131"/>
      <c r="Q977" s="136" t="str">
        <f>ifna(VLookup(V977, Dex!F:K, 3, 0),"")</f>
        <v/>
      </c>
      <c r="R977" s="136" t="str">
        <f>ifna(VLookup(V977, Dex!F:K, 4, 0),"")</f>
        <v/>
      </c>
      <c r="S977" s="136" t="str">
        <f>ifna(VLookup(V977, Dex!F:K, 5, 0),"")</f>
        <v/>
      </c>
      <c r="T977" s="136" t="str">
        <f>ifna(VLookup(V977, Dex!F:K, 6, 0),"")</f>
        <v/>
      </c>
      <c r="U977" s="137" t="str">
        <f>ifna(VLookup(V977, Dex!F:L, 7, 0),"")</f>
        <v/>
      </c>
      <c r="V977" s="131" t="str">
        <f t="shared" si="1"/>
        <v>naganadel</v>
      </c>
    </row>
    <row r="978" ht="31.5" customHeight="1">
      <c r="A978" s="85">
        <v>977.0</v>
      </c>
      <c r="B978" s="85">
        <v>2.0</v>
      </c>
      <c r="C978" s="85">
        <v>6.0</v>
      </c>
      <c r="D978" s="88">
        <v>1.0</v>
      </c>
      <c r="E978" s="88">
        <v>1.0</v>
      </c>
      <c r="F978" s="85">
        <v>1.0</v>
      </c>
      <c r="G978" s="53" t="str">
        <f>ifna(VLookup(V978,Shiny!B:C, 2, 0),"")</f>
        <v/>
      </c>
      <c r="H978" s="138" t="s">
        <v>992</v>
      </c>
      <c r="I978" s="139">
        <v>805.0</v>
      </c>
      <c r="J978" s="140">
        <f>IFNA(VLOOKUP(V978,'Imported Index'!C:D,2,0),1)</f>
        <v>1</v>
      </c>
      <c r="K978" s="83"/>
      <c r="L978" s="83"/>
      <c r="M978" s="59" t="str">
        <f>ifna(IMAGE("https://pokejungle.net/sprites/typeico/"&amp;lower(VLookup(V978,Type!C:E, 2, 0)&amp;".png")),"")</f>
        <v/>
      </c>
      <c r="N978" s="59" t="str">
        <f>ifna(IMAGE("https://pokejungle.net/sprites/typeico/"&amp;lower(VLookup(V978,Type!C:E, 3, 0)&amp;".png")),"")</f>
        <v/>
      </c>
      <c r="O978" s="53"/>
      <c r="P978" s="53"/>
      <c r="Q978" s="59" t="str">
        <f>ifna(VLookup(V978, Dex!F:K, 3, 0),"")</f>
        <v/>
      </c>
      <c r="R978" s="59" t="str">
        <f>ifna(VLookup(V978, Dex!F:K, 4, 0),"")</f>
        <v/>
      </c>
      <c r="S978" s="59" t="str">
        <f>ifna(VLookup(V978, Dex!F:K, 5, 0),"")</f>
        <v/>
      </c>
      <c r="T978" s="59" t="str">
        <f>ifna(VLookup(V978, Dex!F:K, 6, 0),"")</f>
        <v/>
      </c>
      <c r="U978" s="63" t="str">
        <f>ifna(VLookup(V978, Dex!F:L, 7, 0),"")</f>
        <v/>
      </c>
      <c r="V978" s="53" t="str">
        <f t="shared" si="1"/>
        <v>stakataka</v>
      </c>
    </row>
    <row r="979" ht="31.5" customHeight="1">
      <c r="A979" s="130">
        <v>978.0</v>
      </c>
      <c r="B979" s="130">
        <v>2.0</v>
      </c>
      <c r="C979" s="130">
        <v>6.0</v>
      </c>
      <c r="D979" s="129">
        <v>2.0</v>
      </c>
      <c r="E979" s="129">
        <v>1.0</v>
      </c>
      <c r="F979" s="130">
        <v>2.0</v>
      </c>
      <c r="G979" s="131" t="str">
        <f>ifna(VLookup(V979,Shiny!B:C, 2, 0),"")</f>
        <v/>
      </c>
      <c r="H979" s="141" t="s">
        <v>993</v>
      </c>
      <c r="I979" s="142">
        <v>806.0</v>
      </c>
      <c r="J979" s="135">
        <f>IFNA(VLOOKUP(V979,'Imported Index'!C:D,2,0),1)</f>
        <v>1</v>
      </c>
      <c r="K979" s="132"/>
      <c r="L979" s="132"/>
      <c r="M979" s="136" t="str">
        <f>ifna(IMAGE("https://pokejungle.net/sprites/typeico/"&amp;lower(VLookup(V979,Type!C:E, 2, 0)&amp;".png")),"")</f>
        <v/>
      </c>
      <c r="N979" s="136" t="str">
        <f>ifna(IMAGE("https://pokejungle.net/sprites/typeico/"&amp;lower(VLookup(V979,Type!C:E, 3, 0)&amp;".png")),"")</f>
        <v/>
      </c>
      <c r="O979" s="131"/>
      <c r="P979" s="131"/>
      <c r="Q979" s="136" t="str">
        <f>ifna(VLookup(V979, Dex!F:K, 3, 0),"")</f>
        <v/>
      </c>
      <c r="R979" s="136" t="str">
        <f>ifna(VLookup(V979, Dex!F:K, 4, 0),"")</f>
        <v/>
      </c>
      <c r="S979" s="136" t="str">
        <f>ifna(VLookup(V979, Dex!F:K, 5, 0),"")</f>
        <v/>
      </c>
      <c r="T979" s="136" t="str">
        <f>ifna(VLookup(V979, Dex!F:K, 6, 0),"")</f>
        <v/>
      </c>
      <c r="U979" s="137" t="str">
        <f>ifna(VLookup(V979, Dex!F:L, 7, 0),"")</f>
        <v/>
      </c>
      <c r="V979" s="131" t="str">
        <f t="shared" si="1"/>
        <v>blacephalon</v>
      </c>
    </row>
    <row r="980" ht="31.5" customHeight="1">
      <c r="A980" s="85">
        <v>979.0</v>
      </c>
      <c r="B980" s="85">
        <v>2.0</v>
      </c>
      <c r="C980" s="85">
        <v>6.0</v>
      </c>
      <c r="D980" s="88">
        <v>3.0</v>
      </c>
      <c r="E980" s="88">
        <v>1.0</v>
      </c>
      <c r="F980" s="85">
        <v>3.0</v>
      </c>
      <c r="G980" s="53" t="str">
        <f>ifna(VLookup(V980,Shiny!B:C, 2, 0),"")</f>
        <v/>
      </c>
      <c r="H980" s="138" t="s">
        <v>994</v>
      </c>
      <c r="I980" s="139">
        <v>807.0</v>
      </c>
      <c r="J980" s="140">
        <f>IFNA(VLOOKUP(V980,'Imported Index'!C:D,2,0),1)</f>
        <v>1</v>
      </c>
      <c r="K980" s="83"/>
      <c r="L980" s="83"/>
      <c r="M980" s="59" t="str">
        <f>ifna(IMAGE("https://pokejungle.net/sprites/typeico/"&amp;lower(VLookup(V980,Type!C:E, 2, 0)&amp;".png")),"")</f>
        <v/>
      </c>
      <c r="N980" s="59" t="str">
        <f>ifna(IMAGE("https://pokejungle.net/sprites/typeico/"&amp;lower(VLookup(V980,Type!C:E, 3, 0)&amp;".png")),"")</f>
        <v/>
      </c>
      <c r="O980" s="53"/>
      <c r="P980" s="53"/>
      <c r="Q980" s="59" t="str">
        <f>ifna(VLookup(V980, Dex!F:K, 3, 0),"")</f>
        <v/>
      </c>
      <c r="R980" s="59" t="str">
        <f>ifna(VLookup(V980, Dex!F:K, 4, 0),"")</f>
        <v/>
      </c>
      <c r="S980" s="59" t="str">
        <f>ifna(VLookup(V980, Dex!F:K, 5, 0),"")</f>
        <v/>
      </c>
      <c r="T980" s="59" t="str">
        <f>ifna(VLookup(V980, Dex!F:K, 6, 0),"")</f>
        <v/>
      </c>
      <c r="U980" s="63" t="str">
        <f>ifna(VLookup(V980, Dex!F:L, 7, 0),"")</f>
        <v>H130</v>
      </c>
      <c r="V980" s="53" t="str">
        <f t="shared" si="1"/>
        <v>zeraora</v>
      </c>
    </row>
    <row r="981" ht="31.5" customHeight="1">
      <c r="A981" s="130">
        <v>980.0</v>
      </c>
      <c r="B981" s="130">
        <v>2.0</v>
      </c>
      <c r="C981" s="130">
        <v>6.0</v>
      </c>
      <c r="D981" s="129">
        <v>4.0</v>
      </c>
      <c r="E981" s="129">
        <v>1.0</v>
      </c>
      <c r="F981" s="130">
        <v>4.0</v>
      </c>
      <c r="G981" s="131" t="str">
        <f>ifna(VLookup(V981,Shiny!B:C, 2, 0),"")</f>
        <v/>
      </c>
      <c r="H981" s="141" t="s">
        <v>995</v>
      </c>
      <c r="I981" s="142">
        <v>808.0</v>
      </c>
      <c r="J981" s="135">
        <f>IFNA(VLOOKUP(V981,'Imported Index'!C:D,2,0),1)</f>
        <v>1</v>
      </c>
      <c r="K981" s="132"/>
      <c r="L981" s="132"/>
      <c r="M981" s="136" t="str">
        <f>ifna(IMAGE("https://pokejungle.net/sprites/typeico/"&amp;lower(VLookup(V981,Type!C:E, 2, 0)&amp;".png")),"")</f>
        <v/>
      </c>
      <c r="N981" s="136" t="str">
        <f>ifna(IMAGE("https://pokejungle.net/sprites/typeico/"&amp;lower(VLookup(V981,Type!C:E, 3, 0)&amp;".png")),"")</f>
        <v/>
      </c>
      <c r="O981" s="131"/>
      <c r="P981" s="131"/>
      <c r="Q981" s="136" t="str">
        <f>ifna(VLookup(V981, Dex!F:K, 3, 0),"")</f>
        <v/>
      </c>
      <c r="R981" s="136" t="str">
        <f>ifna(VLookup(V981, Dex!F:K, 4, 0),"")</f>
        <v/>
      </c>
      <c r="S981" s="136" t="str">
        <f>ifna(VLookup(V981, Dex!F:K, 5, 0),"")</f>
        <v/>
      </c>
      <c r="T981" s="136" t="str">
        <f>ifna(VLookup(V981, Dex!F:K, 6, 0),"")</f>
        <v/>
      </c>
      <c r="U981" s="137" t="str">
        <f>ifna(VLookup(V981, Dex!F:L, 7, 0),"")</f>
        <v>H123</v>
      </c>
      <c r="V981" s="131" t="str">
        <f t="shared" si="1"/>
        <v>meltan</v>
      </c>
    </row>
    <row r="982" ht="31.5" customHeight="1">
      <c r="A982" s="85">
        <v>981.0</v>
      </c>
      <c r="B982" s="85">
        <v>2.0</v>
      </c>
      <c r="C982" s="85">
        <v>6.0</v>
      </c>
      <c r="D982" s="88">
        <v>5.0</v>
      </c>
      <c r="E982" s="88">
        <v>1.0</v>
      </c>
      <c r="F982" s="85">
        <v>5.0</v>
      </c>
      <c r="G982" s="53" t="str">
        <f>ifna(VLookup(V982,Shiny!B:C, 2, 0),"")</f>
        <v/>
      </c>
      <c r="H982" s="138" t="s">
        <v>996</v>
      </c>
      <c r="I982" s="139">
        <v>809.0</v>
      </c>
      <c r="J982" s="140">
        <f>IFNA(VLOOKUP(V982,'Imported Index'!C:D,2,0),1)</f>
        <v>1</v>
      </c>
      <c r="K982" s="83"/>
      <c r="L982" s="83"/>
      <c r="M982" s="59" t="str">
        <f>ifna(IMAGE("https://pokejungle.net/sprites/typeico/"&amp;lower(VLookup(V982,Type!C:E, 2, 0)&amp;".png")),"")</f>
        <v/>
      </c>
      <c r="N982" s="59" t="str">
        <f>ifna(IMAGE("https://pokejungle.net/sprites/typeico/"&amp;lower(VLookup(V982,Type!C:E, 3, 0)&amp;".png")),"")</f>
        <v/>
      </c>
      <c r="O982" s="53"/>
      <c r="P982" s="53"/>
      <c r="Q982" s="59" t="str">
        <f>ifna(VLookup(V982, Dex!F:K, 3, 0),"")</f>
        <v/>
      </c>
      <c r="R982" s="59" t="str">
        <f>ifna(VLookup(V982, Dex!F:K, 4, 0),"")</f>
        <v/>
      </c>
      <c r="S982" s="59" t="str">
        <f>ifna(VLookup(V982, Dex!F:K, 5, 0),"")</f>
        <v/>
      </c>
      <c r="T982" s="59" t="str">
        <f>ifna(VLookup(V982, Dex!F:K, 6, 0),"")</f>
        <v/>
      </c>
      <c r="U982" s="63" t="str">
        <f>ifna(VLookup(V982, Dex!F:L, 7, 0),"")</f>
        <v>H124</v>
      </c>
      <c r="V982" s="53" t="str">
        <f t="shared" si="1"/>
        <v>melmetal</v>
      </c>
    </row>
    <row r="983" ht="31.5" customHeight="1">
      <c r="A983" s="130">
        <v>982.0</v>
      </c>
      <c r="B983" s="130"/>
      <c r="C983" s="130"/>
      <c r="D983" s="130"/>
      <c r="E983" s="130"/>
      <c r="F983" s="130"/>
      <c r="G983" s="131" t="str">
        <f>ifna(VLookup(V983,Shiny!B:C, 2, 0),"")</f>
        <v/>
      </c>
      <c r="H983" s="143" t="s">
        <v>236</v>
      </c>
      <c r="I983" s="144"/>
      <c r="J983" s="135">
        <f>IFNA(VLOOKUP(V983,'Imported Index'!C:D,2,0),1)</f>
        <v>1</v>
      </c>
      <c r="K983" s="132"/>
      <c r="L983" s="132"/>
      <c r="M983" s="132"/>
      <c r="N983" s="132"/>
      <c r="O983" s="132"/>
      <c r="P983" s="132"/>
      <c r="Q983" s="132"/>
      <c r="R983" s="132"/>
      <c r="S983" s="132"/>
      <c r="T983" s="132"/>
      <c r="U983" s="137" t="str">
        <f>ifna(VLookup(V983, Dex!F:L, 7, 0),"")</f>
        <v/>
      </c>
      <c r="V983" s="131" t="str">
        <f t="shared" si="1"/>
        <v>gen</v>
      </c>
    </row>
    <row r="984" ht="31.5" customHeight="1">
      <c r="A984" s="85">
        <v>983.0</v>
      </c>
      <c r="B984" s="85">
        <v>2.0</v>
      </c>
      <c r="C984" s="85">
        <v>7.0</v>
      </c>
      <c r="D984" s="85">
        <v>1.0</v>
      </c>
      <c r="E984" s="85">
        <v>1.0</v>
      </c>
      <c r="F984" s="85">
        <v>1.0</v>
      </c>
      <c r="G984" s="53" t="str">
        <f>ifna(VLookup(V984,Shiny!B:C, 2, 0),"")</f>
        <v/>
      </c>
      <c r="H984" s="138" t="s">
        <v>997</v>
      </c>
      <c r="I984" s="139">
        <v>810.0</v>
      </c>
      <c r="J984" s="140">
        <f>IFNA(VLOOKUP(V984,'Imported Index'!C:D,2,0),1)</f>
        <v>1</v>
      </c>
      <c r="K984" s="83"/>
      <c r="L984" s="83"/>
      <c r="M984" s="59" t="str">
        <f>ifna(IMAGE("https://pokejungle.net/sprites/typeico/"&amp;lower(VLookup(V984,Type!C:E, 2, 0)&amp;".png")),"")</f>
        <v/>
      </c>
      <c r="N984" s="59" t="str">
        <f>ifna(IMAGE("https://pokejungle.net/sprites/typeico/"&amp;lower(VLookup(V984,Type!C:E, 3, 0)&amp;".png")),"")</f>
        <v/>
      </c>
      <c r="O984" s="53"/>
      <c r="P984" s="53"/>
      <c r="Q984" s="59">
        <f>ifna(VLookup(V984, Dex!F:K, 3, 0),"")</f>
        <v>1</v>
      </c>
      <c r="R984" s="59" t="str">
        <f>ifna(VLookup(V984, Dex!F:K, 4, 0),"")</f>
        <v/>
      </c>
      <c r="S984" s="59" t="str">
        <f>ifna(VLookup(V984, Dex!F:K, 5, 0),"")</f>
        <v/>
      </c>
      <c r="T984" s="59" t="str">
        <f>ifna(VLookup(V984, Dex!F:K, 6, 0),"")</f>
        <v>B227</v>
      </c>
      <c r="U984" s="63" t="str">
        <f>ifna(VLookup(V984, Dex!F:L, 7, 0),"")</f>
        <v/>
      </c>
      <c r="V984" s="53" t="str">
        <f t="shared" si="1"/>
        <v>grookey</v>
      </c>
    </row>
    <row r="985" ht="31.5" customHeight="1">
      <c r="A985" s="130">
        <v>984.0</v>
      </c>
      <c r="B985" s="130">
        <v>2.0</v>
      </c>
      <c r="C985" s="130">
        <v>7.0</v>
      </c>
      <c r="D985" s="130">
        <v>2.0</v>
      </c>
      <c r="E985" s="130">
        <v>1.0</v>
      </c>
      <c r="F985" s="130">
        <v>2.0</v>
      </c>
      <c r="G985" s="131" t="str">
        <f>ifna(VLookup(V985,Shiny!B:C, 2, 0),"")</f>
        <v/>
      </c>
      <c r="H985" s="141" t="s">
        <v>998</v>
      </c>
      <c r="I985" s="142">
        <v>811.0</v>
      </c>
      <c r="J985" s="135">
        <f>IFNA(VLOOKUP(V985,'Imported Index'!C:D,2,0),1)</f>
        <v>1</v>
      </c>
      <c r="K985" s="132"/>
      <c r="L985" s="132"/>
      <c r="M985" s="136" t="str">
        <f>ifna(IMAGE("https://pokejungle.net/sprites/typeico/"&amp;lower(VLookup(V985,Type!C:E, 2, 0)&amp;".png")),"")</f>
        <v/>
      </c>
      <c r="N985" s="136" t="str">
        <f>ifna(IMAGE("https://pokejungle.net/sprites/typeico/"&amp;lower(VLookup(V985,Type!C:E, 3, 0)&amp;".png")),"")</f>
        <v/>
      </c>
      <c r="O985" s="131"/>
      <c r="P985" s="131"/>
      <c r="Q985" s="136">
        <f>ifna(VLookup(V985, Dex!F:K, 3, 0),"")</f>
        <v>2</v>
      </c>
      <c r="R985" s="136" t="str">
        <f>ifna(VLookup(V985, Dex!F:K, 4, 0),"")</f>
        <v/>
      </c>
      <c r="S985" s="136" t="str">
        <f>ifna(VLookup(V985, Dex!F:K, 5, 0),"")</f>
        <v/>
      </c>
      <c r="T985" s="136" t="str">
        <f>ifna(VLookup(V985, Dex!F:K, 6, 0),"")</f>
        <v>B228</v>
      </c>
      <c r="U985" s="137" t="str">
        <f>ifna(VLookup(V985, Dex!F:L, 7, 0),"")</f>
        <v/>
      </c>
      <c r="V985" s="131" t="str">
        <f t="shared" si="1"/>
        <v>thwackey</v>
      </c>
    </row>
    <row r="986" ht="31.5" customHeight="1">
      <c r="A986" s="85">
        <v>985.0</v>
      </c>
      <c r="B986" s="85">
        <v>2.0</v>
      </c>
      <c r="C986" s="85">
        <v>7.0</v>
      </c>
      <c r="D986" s="85">
        <v>3.0</v>
      </c>
      <c r="E986" s="85">
        <v>1.0</v>
      </c>
      <c r="F986" s="85">
        <v>3.0</v>
      </c>
      <c r="G986" s="53" t="str">
        <f>ifna(VLookup(V986,Shiny!B:C, 2, 0),"")</f>
        <v/>
      </c>
      <c r="H986" s="138" t="s">
        <v>999</v>
      </c>
      <c r="I986" s="139">
        <v>812.0</v>
      </c>
      <c r="J986" s="140">
        <f>IFNA(VLOOKUP(V986,'Imported Index'!C:D,2,0),1)</f>
        <v>1</v>
      </c>
      <c r="K986" s="83"/>
      <c r="L986" s="83"/>
      <c r="M986" s="59" t="str">
        <f>ifna(IMAGE("https://pokejungle.net/sprites/typeico/"&amp;lower(VLookup(V986,Type!C:E, 2, 0)&amp;".png")),"")</f>
        <v/>
      </c>
      <c r="N986" s="59" t="str">
        <f>ifna(IMAGE("https://pokejungle.net/sprites/typeico/"&amp;lower(VLookup(V986,Type!C:E, 3, 0)&amp;".png")),"")</f>
        <v/>
      </c>
      <c r="O986" s="53"/>
      <c r="P986" s="53"/>
      <c r="Q986" s="59">
        <f>ifna(VLookup(V986, Dex!F:K, 3, 0),"")</f>
        <v>3</v>
      </c>
      <c r="R986" s="59" t="str">
        <f>ifna(VLookup(V986, Dex!F:K, 4, 0),"")</f>
        <v/>
      </c>
      <c r="S986" s="59" t="str">
        <f>ifna(VLookup(V986, Dex!F:K, 5, 0),"")</f>
        <v/>
      </c>
      <c r="T986" s="59" t="str">
        <f>ifna(VLookup(V986, Dex!F:K, 6, 0),"")</f>
        <v>B229</v>
      </c>
      <c r="U986" s="63" t="str">
        <f>ifna(VLookup(V986, Dex!F:L, 7, 0),"")</f>
        <v/>
      </c>
      <c r="V986" s="53" t="str">
        <f t="shared" si="1"/>
        <v>rillaboom</v>
      </c>
    </row>
    <row r="987" ht="31.5" customHeight="1">
      <c r="A987" s="130">
        <v>986.0</v>
      </c>
      <c r="B987" s="130">
        <v>2.0</v>
      </c>
      <c r="C987" s="130">
        <v>7.0</v>
      </c>
      <c r="D987" s="130">
        <v>4.0</v>
      </c>
      <c r="E987" s="130">
        <v>1.0</v>
      </c>
      <c r="F987" s="130">
        <v>4.0</v>
      </c>
      <c r="G987" s="131" t="str">
        <f>ifna(VLookup(V987,Shiny!B:C, 2, 0),"")</f>
        <v/>
      </c>
      <c r="H987" s="141" t="s">
        <v>1000</v>
      </c>
      <c r="I987" s="142">
        <v>813.0</v>
      </c>
      <c r="J987" s="135">
        <f>IFNA(VLOOKUP(V987,'Imported Index'!C:D,2,0),1)</f>
        <v>1</v>
      </c>
      <c r="K987" s="132"/>
      <c r="L987" s="132"/>
      <c r="M987" s="136" t="str">
        <f>ifna(IMAGE("https://pokejungle.net/sprites/typeico/"&amp;lower(VLookup(V987,Type!C:E, 2, 0)&amp;".png")),"")</f>
        <v/>
      </c>
      <c r="N987" s="136" t="str">
        <f>ifna(IMAGE("https://pokejungle.net/sprites/typeico/"&amp;lower(VLookup(V987,Type!C:E, 3, 0)&amp;".png")),"")</f>
        <v/>
      </c>
      <c r="O987" s="131"/>
      <c r="P987" s="131"/>
      <c r="Q987" s="136">
        <f>ifna(VLookup(V987, Dex!F:K, 3, 0),"")</f>
        <v>4</v>
      </c>
      <c r="R987" s="136" t="str">
        <f>ifna(VLookup(V987, Dex!F:K, 4, 0),"")</f>
        <v/>
      </c>
      <c r="S987" s="136" t="str">
        <f>ifna(VLookup(V987, Dex!F:K, 5, 0),"")</f>
        <v/>
      </c>
      <c r="T987" s="136" t="str">
        <f>ifna(VLookup(V987, Dex!F:K, 6, 0),"")</f>
        <v>B230</v>
      </c>
      <c r="U987" s="137" t="str">
        <f>ifna(VLookup(V987, Dex!F:L, 7, 0),"")</f>
        <v/>
      </c>
      <c r="V987" s="131" t="str">
        <f t="shared" si="1"/>
        <v>scorbunny</v>
      </c>
    </row>
    <row r="988" ht="31.5" customHeight="1">
      <c r="A988" s="85">
        <v>987.0</v>
      </c>
      <c r="B988" s="85">
        <v>2.0</v>
      </c>
      <c r="C988" s="85">
        <v>7.0</v>
      </c>
      <c r="D988" s="85">
        <v>5.0</v>
      </c>
      <c r="E988" s="85">
        <v>1.0</v>
      </c>
      <c r="F988" s="85">
        <v>5.0</v>
      </c>
      <c r="G988" s="53" t="str">
        <f>ifna(VLookup(V988,Shiny!B:C, 2, 0),"")</f>
        <v/>
      </c>
      <c r="H988" s="138" t="s">
        <v>1001</v>
      </c>
      <c r="I988" s="139">
        <v>814.0</v>
      </c>
      <c r="J988" s="140">
        <f>IFNA(VLOOKUP(V988,'Imported Index'!C:D,2,0),1)</f>
        <v>1</v>
      </c>
      <c r="K988" s="83"/>
      <c r="L988" s="83"/>
      <c r="M988" s="59" t="str">
        <f>ifna(IMAGE("https://pokejungle.net/sprites/typeico/"&amp;lower(VLookup(V988,Type!C:E, 2, 0)&amp;".png")),"")</f>
        <v/>
      </c>
      <c r="N988" s="59" t="str">
        <f>ifna(IMAGE("https://pokejungle.net/sprites/typeico/"&amp;lower(VLookup(V988,Type!C:E, 3, 0)&amp;".png")),"")</f>
        <v/>
      </c>
      <c r="O988" s="53"/>
      <c r="P988" s="53"/>
      <c r="Q988" s="59">
        <f>ifna(VLookup(V988, Dex!F:K, 3, 0),"")</f>
        <v>5</v>
      </c>
      <c r="R988" s="59" t="str">
        <f>ifna(VLookup(V988, Dex!F:K, 4, 0),"")</f>
        <v/>
      </c>
      <c r="S988" s="59" t="str">
        <f>ifna(VLookup(V988, Dex!F:K, 5, 0),"")</f>
        <v/>
      </c>
      <c r="T988" s="59" t="str">
        <f>ifna(VLookup(V988, Dex!F:K, 6, 0),"")</f>
        <v>B231</v>
      </c>
      <c r="U988" s="63" t="str">
        <f>ifna(VLookup(V988, Dex!F:L, 7, 0),"")</f>
        <v/>
      </c>
      <c r="V988" s="53" t="str">
        <f t="shared" si="1"/>
        <v>raboot</v>
      </c>
    </row>
    <row r="989" ht="31.5" customHeight="1">
      <c r="A989" s="130">
        <v>988.0</v>
      </c>
      <c r="B989" s="130">
        <v>2.0</v>
      </c>
      <c r="C989" s="130">
        <v>7.0</v>
      </c>
      <c r="D989" s="130">
        <v>6.0</v>
      </c>
      <c r="E989" s="130">
        <v>1.0</v>
      </c>
      <c r="F989" s="130">
        <v>6.0</v>
      </c>
      <c r="G989" s="131" t="str">
        <f>ifna(VLookup(V989,Shiny!B:C, 2, 0),"")</f>
        <v/>
      </c>
      <c r="H989" s="141" t="s">
        <v>1002</v>
      </c>
      <c r="I989" s="142">
        <v>815.0</v>
      </c>
      <c r="J989" s="135">
        <f>IFNA(VLOOKUP(V989,'Imported Index'!C:D,2,0),1)</f>
        <v>1</v>
      </c>
      <c r="K989" s="132"/>
      <c r="L989" s="132"/>
      <c r="M989" s="136" t="str">
        <f>ifna(IMAGE("https://pokejungle.net/sprites/typeico/"&amp;lower(VLookup(V989,Type!C:E, 2, 0)&amp;".png")),"")</f>
        <v/>
      </c>
      <c r="N989" s="136" t="str">
        <f>ifna(IMAGE("https://pokejungle.net/sprites/typeico/"&amp;lower(VLookup(V989,Type!C:E, 3, 0)&amp;".png")),"")</f>
        <v/>
      </c>
      <c r="O989" s="131"/>
      <c r="P989" s="131"/>
      <c r="Q989" s="136">
        <f>ifna(VLookup(V989, Dex!F:K, 3, 0),"")</f>
        <v>6</v>
      </c>
      <c r="R989" s="136" t="str">
        <f>ifna(VLookup(V989, Dex!F:K, 4, 0),"")</f>
        <v/>
      </c>
      <c r="S989" s="136" t="str">
        <f>ifna(VLookup(V989, Dex!F:K, 5, 0),"")</f>
        <v/>
      </c>
      <c r="T989" s="136" t="str">
        <f>ifna(VLookup(V989, Dex!F:K, 6, 0),"")</f>
        <v>B232</v>
      </c>
      <c r="U989" s="137" t="str">
        <f>ifna(VLookup(V989, Dex!F:L, 7, 0),"")</f>
        <v/>
      </c>
      <c r="V989" s="131" t="str">
        <f t="shared" si="1"/>
        <v>cinderace</v>
      </c>
    </row>
    <row r="990" ht="31.5" customHeight="1">
      <c r="A990" s="85">
        <v>989.0</v>
      </c>
      <c r="B990" s="85">
        <v>2.0</v>
      </c>
      <c r="C990" s="85">
        <v>7.0</v>
      </c>
      <c r="D990" s="85">
        <v>7.0</v>
      </c>
      <c r="E990" s="85">
        <v>2.0</v>
      </c>
      <c r="F990" s="85">
        <v>1.0</v>
      </c>
      <c r="G990" s="53" t="str">
        <f>ifna(VLookup(V990,Shiny!B:C, 2, 0),"")</f>
        <v/>
      </c>
      <c r="H990" s="138" t="s">
        <v>1003</v>
      </c>
      <c r="I990" s="139">
        <v>816.0</v>
      </c>
      <c r="J990" s="140">
        <f>IFNA(VLOOKUP(V990,'Imported Index'!C:D,2,0),1)</f>
        <v>1</v>
      </c>
      <c r="K990" s="83"/>
      <c r="L990" s="83"/>
      <c r="M990" s="59" t="str">
        <f>ifna(IMAGE("https://pokejungle.net/sprites/typeico/"&amp;lower(VLookup(V990,Type!C:E, 2, 0)&amp;".png")),"")</f>
        <v/>
      </c>
      <c r="N990" s="59" t="str">
        <f>ifna(IMAGE("https://pokejungle.net/sprites/typeico/"&amp;lower(VLookup(V990,Type!C:E, 3, 0)&amp;".png")),"")</f>
        <v/>
      </c>
      <c r="O990" s="53"/>
      <c r="P990" s="53"/>
      <c r="Q990" s="59">
        <f>ifna(VLookup(V990, Dex!F:K, 3, 0),"")</f>
        <v>7</v>
      </c>
      <c r="R990" s="59" t="str">
        <f>ifna(VLookup(V990, Dex!F:K, 4, 0),"")</f>
        <v/>
      </c>
      <c r="S990" s="59" t="str">
        <f>ifna(VLookup(V990, Dex!F:K, 5, 0),"")</f>
        <v/>
      </c>
      <c r="T990" s="59" t="str">
        <f>ifna(VLookup(V990, Dex!F:K, 6, 0),"")</f>
        <v>B233</v>
      </c>
      <c r="U990" s="63" t="str">
        <f>ifna(VLookup(V990, Dex!F:L, 7, 0),"")</f>
        <v/>
      </c>
      <c r="V990" s="53" t="str">
        <f t="shared" si="1"/>
        <v>sobble</v>
      </c>
    </row>
    <row r="991" ht="31.5" customHeight="1">
      <c r="A991" s="130">
        <v>990.0</v>
      </c>
      <c r="B991" s="130">
        <v>2.0</v>
      </c>
      <c r="C991" s="130">
        <v>7.0</v>
      </c>
      <c r="D991" s="130">
        <v>8.0</v>
      </c>
      <c r="E991" s="130">
        <v>2.0</v>
      </c>
      <c r="F991" s="130">
        <v>2.0</v>
      </c>
      <c r="G991" s="131" t="str">
        <f>ifna(VLookup(V991,Shiny!B:C, 2, 0),"")</f>
        <v/>
      </c>
      <c r="H991" s="141" t="s">
        <v>1004</v>
      </c>
      <c r="I991" s="142">
        <v>817.0</v>
      </c>
      <c r="J991" s="135">
        <f>IFNA(VLOOKUP(V991,'Imported Index'!C:D,2,0),1)</f>
        <v>1</v>
      </c>
      <c r="K991" s="132"/>
      <c r="L991" s="132"/>
      <c r="M991" s="136" t="str">
        <f>ifna(IMAGE("https://pokejungle.net/sprites/typeico/"&amp;lower(VLookup(V991,Type!C:E, 2, 0)&amp;".png")),"")</f>
        <v/>
      </c>
      <c r="N991" s="136" t="str">
        <f>ifna(IMAGE("https://pokejungle.net/sprites/typeico/"&amp;lower(VLookup(V991,Type!C:E, 3, 0)&amp;".png")),"")</f>
        <v/>
      </c>
      <c r="O991" s="131"/>
      <c r="P991" s="131"/>
      <c r="Q991" s="136">
        <f>ifna(VLookup(V991, Dex!F:K, 3, 0),"")</f>
        <v>8</v>
      </c>
      <c r="R991" s="136" t="str">
        <f>ifna(VLookup(V991, Dex!F:K, 4, 0),"")</f>
        <v/>
      </c>
      <c r="S991" s="136" t="str">
        <f>ifna(VLookup(V991, Dex!F:K, 5, 0),"")</f>
        <v/>
      </c>
      <c r="T991" s="136" t="str">
        <f>ifna(VLookup(V991, Dex!F:K, 6, 0),"")</f>
        <v>B234</v>
      </c>
      <c r="U991" s="137" t="str">
        <f>ifna(VLookup(V991, Dex!F:L, 7, 0),"")</f>
        <v/>
      </c>
      <c r="V991" s="131" t="str">
        <f t="shared" si="1"/>
        <v>drizzile</v>
      </c>
    </row>
    <row r="992" ht="31.5" customHeight="1">
      <c r="A992" s="85">
        <v>991.0</v>
      </c>
      <c r="B992" s="85">
        <v>2.0</v>
      </c>
      <c r="C992" s="85">
        <v>7.0</v>
      </c>
      <c r="D992" s="85">
        <v>9.0</v>
      </c>
      <c r="E992" s="85">
        <v>2.0</v>
      </c>
      <c r="F992" s="85">
        <v>3.0</v>
      </c>
      <c r="G992" s="53" t="str">
        <f>ifna(VLookup(V992,Shiny!B:C, 2, 0),"")</f>
        <v/>
      </c>
      <c r="H992" s="138" t="s">
        <v>1005</v>
      </c>
      <c r="I992" s="139">
        <v>818.0</v>
      </c>
      <c r="J992" s="140">
        <f>IFNA(VLOOKUP(V992,'Imported Index'!C:D,2,0),1)</f>
        <v>1</v>
      </c>
      <c r="K992" s="83"/>
      <c r="L992" s="83"/>
      <c r="M992" s="59" t="str">
        <f>ifna(IMAGE("https://pokejungle.net/sprites/typeico/"&amp;lower(VLookup(V992,Type!C:E, 2, 0)&amp;".png")),"")</f>
        <v/>
      </c>
      <c r="N992" s="59" t="str">
        <f>ifna(IMAGE("https://pokejungle.net/sprites/typeico/"&amp;lower(VLookup(V992,Type!C:E, 3, 0)&amp;".png")),"")</f>
        <v/>
      </c>
      <c r="O992" s="53"/>
      <c r="P992" s="53"/>
      <c r="Q992" s="59">
        <f>ifna(VLookup(V992, Dex!F:K, 3, 0),"")</f>
        <v>9</v>
      </c>
      <c r="R992" s="59" t="str">
        <f>ifna(VLookup(V992, Dex!F:K, 4, 0),"")</f>
        <v/>
      </c>
      <c r="S992" s="59" t="str">
        <f>ifna(VLookup(V992, Dex!F:K, 5, 0),"")</f>
        <v/>
      </c>
      <c r="T992" s="59" t="str">
        <f>ifna(VLookup(V992, Dex!F:K, 6, 0),"")</f>
        <v>B235</v>
      </c>
      <c r="U992" s="63" t="str">
        <f>ifna(VLookup(V992, Dex!F:L, 7, 0),"")</f>
        <v/>
      </c>
      <c r="V992" s="53" t="str">
        <f t="shared" si="1"/>
        <v>inteleon</v>
      </c>
    </row>
    <row r="993" ht="31.5" customHeight="1">
      <c r="A993" s="130">
        <v>992.0</v>
      </c>
      <c r="B993" s="130">
        <v>2.0</v>
      </c>
      <c r="C993" s="130">
        <v>7.0</v>
      </c>
      <c r="D993" s="130">
        <v>10.0</v>
      </c>
      <c r="E993" s="130">
        <v>2.0</v>
      </c>
      <c r="F993" s="130">
        <v>4.0</v>
      </c>
      <c r="G993" s="131" t="str">
        <f>ifna(VLookup(V993,Shiny!B:C, 2, 0),"")</f>
        <v/>
      </c>
      <c r="H993" s="141" t="s">
        <v>1006</v>
      </c>
      <c r="I993" s="142">
        <v>819.0</v>
      </c>
      <c r="J993" s="135">
        <f>IFNA(VLOOKUP(V993,'Imported Index'!C:D,2,0),1)</f>
        <v>1</v>
      </c>
      <c r="K993" s="135"/>
      <c r="L993" s="132"/>
      <c r="M993" s="136" t="str">
        <f>ifna(IMAGE("https://pokejungle.net/sprites/typeico/"&amp;lower(VLookup(V993,Type!C:E, 2, 0)&amp;".png")),"")</f>
        <v/>
      </c>
      <c r="N993" s="136" t="str">
        <f>ifna(IMAGE("https://pokejungle.net/sprites/typeico/"&amp;lower(VLookup(V993,Type!C:E, 3, 0)&amp;".png")),"")</f>
        <v/>
      </c>
      <c r="O993" s="131"/>
      <c r="P993" s="131"/>
      <c r="Q993" s="136">
        <f>ifna(VLookup(V993, Dex!F:K, 3, 0),"")</f>
        <v>24</v>
      </c>
      <c r="R993" s="136" t="str">
        <f>ifna(VLookup(V993, Dex!F:K, 4, 0),"")</f>
        <v/>
      </c>
      <c r="S993" s="136" t="str">
        <f>ifna(VLookup(V993, Dex!F:K, 5, 0),"")</f>
        <v/>
      </c>
      <c r="T993" s="136" t="str">
        <f>ifna(VLookup(V993, Dex!F:K, 6, 0),"")</f>
        <v>P029</v>
      </c>
      <c r="U993" s="137" t="str">
        <f>ifna(VLookup(V993, Dex!F:L, 7, 0),"")</f>
        <v/>
      </c>
      <c r="V993" s="131" t="str">
        <f t="shared" si="1"/>
        <v>skwovet</v>
      </c>
    </row>
    <row r="994" ht="31.5" customHeight="1">
      <c r="A994" s="85">
        <v>993.0</v>
      </c>
      <c r="B994" s="85">
        <v>2.0</v>
      </c>
      <c r="C994" s="85">
        <v>7.0</v>
      </c>
      <c r="D994" s="85">
        <v>11.0</v>
      </c>
      <c r="E994" s="85">
        <v>2.0</v>
      </c>
      <c r="F994" s="85">
        <v>5.0</v>
      </c>
      <c r="G994" s="53" t="str">
        <f>ifna(VLookup(V994,Shiny!B:C, 2, 0),"")</f>
        <v/>
      </c>
      <c r="H994" s="138" t="s">
        <v>1007</v>
      </c>
      <c r="I994" s="139">
        <v>820.0</v>
      </c>
      <c r="J994" s="140">
        <f>IFNA(VLOOKUP(V994,'Imported Index'!C:D,2,0),1)</f>
        <v>1</v>
      </c>
      <c r="K994" s="140"/>
      <c r="L994" s="83"/>
      <c r="M994" s="59" t="str">
        <f>ifna(IMAGE("https://pokejungle.net/sprites/typeico/"&amp;lower(VLookup(V994,Type!C:E, 2, 0)&amp;".png")),"")</f>
        <v/>
      </c>
      <c r="N994" s="59" t="str">
        <f>ifna(IMAGE("https://pokejungle.net/sprites/typeico/"&amp;lower(VLookup(V994,Type!C:E, 3, 0)&amp;".png")),"")</f>
        <v/>
      </c>
      <c r="O994" s="53"/>
      <c r="P994" s="53"/>
      <c r="Q994" s="59">
        <f>ifna(VLookup(V994, Dex!F:K, 3, 0),"")</f>
        <v>25</v>
      </c>
      <c r="R994" s="59" t="str">
        <f>ifna(VLookup(V994, Dex!F:K, 4, 0),"")</f>
        <v/>
      </c>
      <c r="S994" s="59" t="str">
        <f>ifna(VLookup(V994, Dex!F:K, 5, 0),"")</f>
        <v/>
      </c>
      <c r="T994" s="59" t="str">
        <f>ifna(VLookup(V994, Dex!F:K, 6, 0),"")</f>
        <v>P030</v>
      </c>
      <c r="U994" s="63" t="str">
        <f>ifna(VLookup(V994, Dex!F:L, 7, 0),"")</f>
        <v/>
      </c>
      <c r="V994" s="53" t="str">
        <f t="shared" si="1"/>
        <v>greedent</v>
      </c>
    </row>
    <row r="995" ht="31.5" customHeight="1">
      <c r="A995" s="130">
        <v>994.0</v>
      </c>
      <c r="B995" s="130">
        <v>2.0</v>
      </c>
      <c r="C995" s="130">
        <v>7.0</v>
      </c>
      <c r="D995" s="130">
        <v>12.0</v>
      </c>
      <c r="E995" s="130">
        <v>2.0</v>
      </c>
      <c r="F995" s="130">
        <v>6.0</v>
      </c>
      <c r="G995" s="131" t="str">
        <f>ifna(VLookup(V995,Shiny!B:C, 2, 0),"")</f>
        <v/>
      </c>
      <c r="H995" s="141" t="s">
        <v>1008</v>
      </c>
      <c r="I995" s="142">
        <v>821.0</v>
      </c>
      <c r="J995" s="135">
        <f>IFNA(VLOOKUP(V995,'Imported Index'!C:D,2,0),1)</f>
        <v>1</v>
      </c>
      <c r="K995" s="135"/>
      <c r="L995" s="132"/>
      <c r="M995" s="136" t="str">
        <f>ifna(IMAGE("https://pokejungle.net/sprites/typeico/"&amp;lower(VLookup(V995,Type!C:E, 2, 0)&amp;".png")),"")</f>
        <v/>
      </c>
      <c r="N995" s="136" t="str">
        <f>ifna(IMAGE("https://pokejungle.net/sprites/typeico/"&amp;lower(VLookup(V995,Type!C:E, 3, 0)&amp;".png")),"")</f>
        <v/>
      </c>
      <c r="O995" s="131"/>
      <c r="P995" s="131"/>
      <c r="Q995" s="136">
        <f>ifna(VLookup(V995, Dex!F:K, 3, 0),"")</f>
        <v>21</v>
      </c>
      <c r="R995" s="136" t="str">
        <f>ifna(VLookup(V995, Dex!F:K, 4, 0),"")</f>
        <v/>
      </c>
      <c r="S995" s="136" t="str">
        <f>ifna(VLookup(V995, Dex!F:K, 5, 0),"")</f>
        <v/>
      </c>
      <c r="T995" s="136" t="str">
        <f>ifna(VLookup(V995, Dex!F:K, 6, 0),"")</f>
        <v>P040</v>
      </c>
      <c r="U995" s="137" t="str">
        <f>ifna(VLookup(V995, Dex!F:L, 7, 0),"")</f>
        <v>H073</v>
      </c>
      <c r="V995" s="131" t="str">
        <f t="shared" si="1"/>
        <v>rookidee</v>
      </c>
    </row>
    <row r="996" ht="31.5" customHeight="1">
      <c r="A996" s="85">
        <v>995.0</v>
      </c>
      <c r="B996" s="85">
        <v>2.0</v>
      </c>
      <c r="C996" s="85">
        <v>7.0</v>
      </c>
      <c r="D996" s="85">
        <v>13.0</v>
      </c>
      <c r="E996" s="85">
        <v>3.0</v>
      </c>
      <c r="F996" s="85">
        <v>1.0</v>
      </c>
      <c r="G996" s="53" t="str">
        <f>ifna(VLookup(V996,Shiny!B:C, 2, 0),"")</f>
        <v/>
      </c>
      <c r="H996" s="138" t="s">
        <v>1009</v>
      </c>
      <c r="I996" s="139">
        <v>822.0</v>
      </c>
      <c r="J996" s="140">
        <f>IFNA(VLOOKUP(V996,'Imported Index'!C:D,2,0),1)</f>
        <v>1</v>
      </c>
      <c r="K996" s="140"/>
      <c r="L996" s="83"/>
      <c r="M996" s="59" t="str">
        <f>ifna(IMAGE("https://pokejungle.net/sprites/typeico/"&amp;lower(VLookup(V996,Type!C:E, 2, 0)&amp;".png")),"")</f>
        <v/>
      </c>
      <c r="N996" s="59" t="str">
        <f>ifna(IMAGE("https://pokejungle.net/sprites/typeico/"&amp;lower(VLookup(V996,Type!C:E, 3, 0)&amp;".png")),"")</f>
        <v/>
      </c>
      <c r="O996" s="53"/>
      <c r="P996" s="53"/>
      <c r="Q996" s="59">
        <f>ifna(VLookup(V996, Dex!F:K, 3, 0),"")</f>
        <v>22</v>
      </c>
      <c r="R996" s="59" t="str">
        <f>ifna(VLookup(V996, Dex!F:K, 4, 0),"")</f>
        <v/>
      </c>
      <c r="S996" s="59" t="str">
        <f>ifna(VLookup(V996, Dex!F:K, 5, 0),"")</f>
        <v/>
      </c>
      <c r="T996" s="59" t="str">
        <f>ifna(VLookup(V996, Dex!F:K, 6, 0),"")</f>
        <v>P041</v>
      </c>
      <c r="U996" s="63" t="str">
        <f>ifna(VLookup(V996, Dex!F:L, 7, 0),"")</f>
        <v>H074</v>
      </c>
      <c r="V996" s="53" t="str">
        <f t="shared" si="1"/>
        <v>corvisquire</v>
      </c>
    </row>
    <row r="997" ht="31.5" customHeight="1">
      <c r="A997" s="130">
        <v>996.0</v>
      </c>
      <c r="B997" s="130">
        <v>2.0</v>
      </c>
      <c r="C997" s="130">
        <v>7.0</v>
      </c>
      <c r="D997" s="130">
        <v>14.0</v>
      </c>
      <c r="E997" s="130">
        <v>3.0</v>
      </c>
      <c r="F997" s="130">
        <v>2.0</v>
      </c>
      <c r="G997" s="131" t="str">
        <f>ifna(VLookup(V997,Shiny!B:C, 2, 0),"")</f>
        <v/>
      </c>
      <c r="H997" s="141" t="s">
        <v>1010</v>
      </c>
      <c r="I997" s="142">
        <v>823.0</v>
      </c>
      <c r="J997" s="135">
        <f>IFNA(VLOOKUP(V997,'Imported Index'!C:D,2,0),1)</f>
        <v>1</v>
      </c>
      <c r="K997" s="135"/>
      <c r="L997" s="132"/>
      <c r="M997" s="136" t="str">
        <f>ifna(IMAGE("https://pokejungle.net/sprites/typeico/"&amp;lower(VLookup(V997,Type!C:E, 2, 0)&amp;".png")),"")</f>
        <v/>
      </c>
      <c r="N997" s="136" t="str">
        <f>ifna(IMAGE("https://pokejungle.net/sprites/typeico/"&amp;lower(VLookup(V997,Type!C:E, 3, 0)&amp;".png")),"")</f>
        <v/>
      </c>
      <c r="O997" s="131"/>
      <c r="P997" s="131"/>
      <c r="Q997" s="136">
        <f>ifna(VLookup(V997, Dex!F:K, 3, 0),"")</f>
        <v>23</v>
      </c>
      <c r="R997" s="136" t="str">
        <f>ifna(VLookup(V997, Dex!F:K, 4, 0),"")</f>
        <v/>
      </c>
      <c r="S997" s="136" t="str">
        <f>ifna(VLookup(V997, Dex!F:K, 5, 0),"")</f>
        <v/>
      </c>
      <c r="T997" s="136" t="str">
        <f>ifna(VLookup(V997, Dex!F:K, 6, 0),"")</f>
        <v>P042</v>
      </c>
      <c r="U997" s="137" t="str">
        <f>ifna(VLookup(V997, Dex!F:L, 7, 0),"")</f>
        <v>H075</v>
      </c>
      <c r="V997" s="131" t="str">
        <f t="shared" si="1"/>
        <v>corviknight</v>
      </c>
    </row>
    <row r="998" ht="31.5" customHeight="1">
      <c r="A998" s="85">
        <v>997.0</v>
      </c>
      <c r="B998" s="85">
        <v>2.0</v>
      </c>
      <c r="C998" s="85">
        <v>7.0</v>
      </c>
      <c r="D998" s="85">
        <v>15.0</v>
      </c>
      <c r="E998" s="85">
        <v>3.0</v>
      </c>
      <c r="F998" s="85">
        <v>3.0</v>
      </c>
      <c r="G998" s="53" t="str">
        <f>ifna(VLookup(V998,Shiny!B:C, 2, 0),"")</f>
        <v/>
      </c>
      <c r="H998" s="138" t="s">
        <v>1011</v>
      </c>
      <c r="I998" s="139">
        <v>824.0</v>
      </c>
      <c r="J998" s="140">
        <f>IFNA(VLOOKUP(V998,'Imported Index'!C:D,2,0),1)</f>
        <v>1</v>
      </c>
      <c r="K998" s="83"/>
      <c r="L998" s="83"/>
      <c r="M998" s="59" t="str">
        <f>ifna(IMAGE("https://pokejungle.net/sprites/typeico/"&amp;lower(VLookup(V998,Type!C:E, 2, 0)&amp;".png")),"")</f>
        <v/>
      </c>
      <c r="N998" s="59" t="str">
        <f>ifna(IMAGE("https://pokejungle.net/sprites/typeico/"&amp;lower(VLookup(V998,Type!C:E, 3, 0)&amp;".png")),"")</f>
        <v/>
      </c>
      <c r="O998" s="53"/>
      <c r="P998" s="53"/>
      <c r="Q998" s="59">
        <f>ifna(VLookup(V998, Dex!F:K, 3, 0),"")</f>
        <v>10</v>
      </c>
      <c r="R998" s="59" t="str">
        <f>ifna(VLookup(V998, Dex!F:K, 4, 0),"")</f>
        <v/>
      </c>
      <c r="S998" s="59" t="str">
        <f>ifna(VLookup(V998, Dex!F:K, 5, 0),"")</f>
        <v/>
      </c>
      <c r="T998" s="59" t="str">
        <f>ifna(VLookup(V998, Dex!F:K, 6, 0),"")</f>
        <v/>
      </c>
      <c r="U998" s="63" t="str">
        <f>ifna(VLookup(V998, Dex!F:L, 7, 0),"")</f>
        <v/>
      </c>
      <c r="V998" s="53" t="str">
        <f t="shared" si="1"/>
        <v>blipbug</v>
      </c>
    </row>
    <row r="999" ht="31.5" customHeight="1">
      <c r="A999" s="130">
        <v>998.0</v>
      </c>
      <c r="B999" s="130">
        <v>2.0</v>
      </c>
      <c r="C999" s="130">
        <v>7.0</v>
      </c>
      <c r="D999" s="130">
        <v>16.0</v>
      </c>
      <c r="E999" s="130">
        <v>3.0</v>
      </c>
      <c r="F999" s="130">
        <v>4.0</v>
      </c>
      <c r="G999" s="131" t="str">
        <f>ifna(VLookup(V999,Shiny!B:C, 2, 0),"")</f>
        <v/>
      </c>
      <c r="H999" s="141" t="s">
        <v>1012</v>
      </c>
      <c r="I999" s="142">
        <v>825.0</v>
      </c>
      <c r="J999" s="135">
        <f>IFNA(VLOOKUP(V999,'Imported Index'!C:D,2,0),1)</f>
        <v>1</v>
      </c>
      <c r="K999" s="132"/>
      <c r="L999" s="132"/>
      <c r="M999" s="136" t="str">
        <f>ifna(IMAGE("https://pokejungle.net/sprites/typeico/"&amp;lower(VLookup(V999,Type!C:E, 2, 0)&amp;".png")),"")</f>
        <v/>
      </c>
      <c r="N999" s="136" t="str">
        <f>ifna(IMAGE("https://pokejungle.net/sprites/typeico/"&amp;lower(VLookup(V999,Type!C:E, 3, 0)&amp;".png")),"")</f>
        <v/>
      </c>
      <c r="O999" s="131"/>
      <c r="P999" s="131"/>
      <c r="Q999" s="136">
        <f>ifna(VLookup(V999, Dex!F:K, 3, 0),"")</f>
        <v>11</v>
      </c>
      <c r="R999" s="136" t="str">
        <f>ifna(VLookup(V999, Dex!F:K, 4, 0),"")</f>
        <v/>
      </c>
      <c r="S999" s="136" t="str">
        <f>ifna(VLookup(V999, Dex!F:K, 5, 0),"")</f>
        <v/>
      </c>
      <c r="T999" s="136" t="str">
        <f>ifna(VLookup(V999, Dex!F:K, 6, 0),"")</f>
        <v/>
      </c>
      <c r="U999" s="137" t="str">
        <f>ifna(VLookup(V999, Dex!F:L, 7, 0),"")</f>
        <v/>
      </c>
      <c r="V999" s="131" t="str">
        <f t="shared" si="1"/>
        <v>dottler</v>
      </c>
    </row>
    <row r="1000" ht="31.5" customHeight="1">
      <c r="A1000" s="85">
        <v>999.0</v>
      </c>
      <c r="B1000" s="85">
        <v>2.0</v>
      </c>
      <c r="C1000" s="85">
        <v>7.0</v>
      </c>
      <c r="D1000" s="85">
        <v>17.0</v>
      </c>
      <c r="E1000" s="85">
        <v>3.0</v>
      </c>
      <c r="F1000" s="85">
        <v>5.0</v>
      </c>
      <c r="G1000" s="53" t="str">
        <f>ifna(VLookup(V1000,Shiny!B:C, 2, 0),"")</f>
        <v/>
      </c>
      <c r="H1000" s="138" t="s">
        <v>1013</v>
      </c>
      <c r="I1000" s="139">
        <v>826.0</v>
      </c>
      <c r="J1000" s="140">
        <f>IFNA(VLOOKUP(V1000,'Imported Index'!C:D,2,0),1)</f>
        <v>1</v>
      </c>
      <c r="K1000" s="83"/>
      <c r="L1000" s="83"/>
      <c r="M1000" s="59" t="str">
        <f>ifna(IMAGE("https://pokejungle.net/sprites/typeico/"&amp;lower(VLookup(V1000,Type!C:E, 2, 0)&amp;".png")),"")</f>
        <v/>
      </c>
      <c r="N1000" s="59" t="str">
        <f>ifna(IMAGE("https://pokejungle.net/sprites/typeico/"&amp;lower(VLookup(V1000,Type!C:E, 3, 0)&amp;".png")),"")</f>
        <v/>
      </c>
      <c r="O1000" s="53"/>
      <c r="P1000" s="53"/>
      <c r="Q1000" s="59">
        <f>ifna(VLookup(V1000, Dex!F:K, 3, 0),"")</f>
        <v>12</v>
      </c>
      <c r="R1000" s="59" t="str">
        <f>ifna(VLookup(V1000, Dex!F:K, 4, 0),"")</f>
        <v/>
      </c>
      <c r="S1000" s="59" t="str">
        <f>ifna(VLookup(V1000, Dex!F:K, 5, 0),"")</f>
        <v/>
      </c>
      <c r="T1000" s="59" t="str">
        <f>ifna(VLookup(V1000, Dex!F:K, 6, 0),"")</f>
        <v/>
      </c>
      <c r="U1000" s="63" t="str">
        <f>ifna(VLookup(V1000, Dex!F:L, 7, 0),"")</f>
        <v/>
      </c>
      <c r="V1000" s="53" t="str">
        <f t="shared" si="1"/>
        <v>orbeetle</v>
      </c>
    </row>
    <row r="1001" ht="31.5" customHeight="1">
      <c r="A1001" s="130">
        <v>1000.0</v>
      </c>
      <c r="B1001" s="130">
        <v>2.0</v>
      </c>
      <c r="C1001" s="130">
        <v>7.0</v>
      </c>
      <c r="D1001" s="130">
        <v>18.0</v>
      </c>
      <c r="E1001" s="130">
        <v>3.0</v>
      </c>
      <c r="F1001" s="130">
        <v>6.0</v>
      </c>
      <c r="G1001" s="131" t="str">
        <f>ifna(VLookup(V1001,Shiny!B:C, 2, 0),"")</f>
        <v/>
      </c>
      <c r="H1001" s="141" t="s">
        <v>1014</v>
      </c>
      <c r="I1001" s="142">
        <v>827.0</v>
      </c>
      <c r="J1001" s="135">
        <f>IFNA(VLOOKUP(V1001,'Imported Index'!C:D,2,0),1)</f>
        <v>1</v>
      </c>
      <c r="K1001" s="135"/>
      <c r="L1001" s="132"/>
      <c r="M1001" s="136" t="str">
        <f>ifna(IMAGE("https://pokejungle.net/sprites/typeico/"&amp;lower(VLookup(V1001,Type!C:E, 2, 0)&amp;".png")),"")</f>
        <v/>
      </c>
      <c r="N1001" s="136" t="str">
        <f>ifna(IMAGE("https://pokejungle.net/sprites/typeico/"&amp;lower(VLookup(V1001,Type!C:E, 3, 0)&amp;".png")),"")</f>
        <v/>
      </c>
      <c r="O1001" s="131"/>
      <c r="P1001" s="131"/>
      <c r="Q1001" s="136">
        <f>ifna(VLookup(V1001, Dex!F:K, 3, 0),"")</f>
        <v>29</v>
      </c>
      <c r="R1001" s="136" t="str">
        <f>ifna(VLookup(V1001, Dex!F:K, 4, 0),"")</f>
        <v/>
      </c>
      <c r="S1001" s="136" t="str">
        <f>ifna(VLookup(V1001, Dex!F:K, 5, 0),"")</f>
        <v/>
      </c>
      <c r="T1001" s="136" t="str">
        <f>ifna(VLookup(V1001, Dex!F:K, 6, 0),"")</f>
        <v/>
      </c>
      <c r="U1001" s="137" t="str">
        <f>ifna(VLookup(V1001, Dex!F:L, 7, 0),"")</f>
        <v>H064</v>
      </c>
      <c r="V1001" s="131" t="str">
        <f t="shared" si="1"/>
        <v>nickit</v>
      </c>
    </row>
    <row r="1002" ht="31.5" customHeight="1">
      <c r="A1002" s="85">
        <v>1001.0</v>
      </c>
      <c r="B1002" s="85">
        <v>2.0</v>
      </c>
      <c r="C1002" s="85">
        <v>7.0</v>
      </c>
      <c r="D1002" s="85">
        <v>19.0</v>
      </c>
      <c r="E1002" s="85">
        <v>4.0</v>
      </c>
      <c r="F1002" s="85">
        <v>1.0</v>
      </c>
      <c r="G1002" s="53" t="str">
        <f>ifna(VLookup(V1002,Shiny!B:C, 2, 0),"")</f>
        <v/>
      </c>
      <c r="H1002" s="138" t="s">
        <v>1015</v>
      </c>
      <c r="I1002" s="139">
        <v>828.0</v>
      </c>
      <c r="J1002" s="140">
        <f>IFNA(VLOOKUP(V1002,'Imported Index'!C:D,2,0),1)</f>
        <v>1</v>
      </c>
      <c r="K1002" s="83"/>
      <c r="L1002" s="83"/>
      <c r="M1002" s="59" t="str">
        <f>ifna(IMAGE("https://pokejungle.net/sprites/typeico/"&amp;lower(VLookup(V1002,Type!C:E, 2, 0)&amp;".png")),"")</f>
        <v/>
      </c>
      <c r="N1002" s="59" t="str">
        <f>ifna(IMAGE("https://pokejungle.net/sprites/typeico/"&amp;lower(VLookup(V1002,Type!C:E, 3, 0)&amp;".png")),"")</f>
        <v/>
      </c>
      <c r="O1002" s="53"/>
      <c r="P1002" s="53"/>
      <c r="Q1002" s="59">
        <f>ifna(VLookup(V1002, Dex!F:K, 3, 0),"")</f>
        <v>30</v>
      </c>
      <c r="R1002" s="59" t="str">
        <f>ifna(VLookup(V1002, Dex!F:K, 4, 0),"")</f>
        <v/>
      </c>
      <c r="S1002" s="59" t="str">
        <f>ifna(VLookup(V1002, Dex!F:K, 5, 0),"")</f>
        <v/>
      </c>
      <c r="T1002" s="59" t="str">
        <f>ifna(VLookup(V1002, Dex!F:K, 6, 0),"")</f>
        <v/>
      </c>
      <c r="U1002" s="63" t="str">
        <f>ifna(VLookup(V1002, Dex!F:L, 7, 0),"")</f>
        <v>H065</v>
      </c>
      <c r="V1002" s="53" t="str">
        <f t="shared" si="1"/>
        <v>thievul</v>
      </c>
    </row>
    <row r="1003" ht="31.5" customHeight="1">
      <c r="A1003" s="130">
        <v>1002.0</v>
      </c>
      <c r="B1003" s="130">
        <v>2.0</v>
      </c>
      <c r="C1003" s="130">
        <v>7.0</v>
      </c>
      <c r="D1003" s="130">
        <v>20.0</v>
      </c>
      <c r="E1003" s="130">
        <v>4.0</v>
      </c>
      <c r="F1003" s="130">
        <v>2.0</v>
      </c>
      <c r="G1003" s="131" t="str">
        <f>ifna(VLookup(V1003,Shiny!B:C, 2, 0),"")</f>
        <v/>
      </c>
      <c r="H1003" s="141" t="s">
        <v>1016</v>
      </c>
      <c r="I1003" s="142">
        <v>829.0</v>
      </c>
      <c r="J1003" s="135">
        <f>IFNA(VLOOKUP(V1003,'Imported Index'!C:D,2,0),1)</f>
        <v>1</v>
      </c>
      <c r="K1003" s="132"/>
      <c r="L1003" s="132"/>
      <c r="M1003" s="136" t="str">
        <f>ifna(IMAGE("https://pokejungle.net/sprites/typeico/"&amp;lower(VLookup(V1003,Type!C:E, 2, 0)&amp;".png")),"")</f>
        <v/>
      </c>
      <c r="N1003" s="136" t="str">
        <f>ifna(IMAGE("https://pokejungle.net/sprites/typeico/"&amp;lower(VLookup(V1003,Type!C:E, 3, 0)&amp;".png")),"")</f>
        <v/>
      </c>
      <c r="O1003" s="131"/>
      <c r="P1003" s="131"/>
      <c r="Q1003" s="136">
        <f>ifna(VLookup(V1003, Dex!F:K, 3, 0),"")</f>
        <v>126</v>
      </c>
      <c r="R1003" s="136" t="str">
        <f>ifna(VLookup(V1003, Dex!F:K, 4, 0),"")</f>
        <v/>
      </c>
      <c r="S1003" s="136" t="str">
        <f>ifna(VLookup(V1003, Dex!F:K, 5, 0),"")</f>
        <v/>
      </c>
      <c r="T1003" s="136" t="str">
        <f>ifna(VLookup(V1003, Dex!F:K, 6, 0),"")</f>
        <v/>
      </c>
      <c r="U1003" s="137" t="str">
        <f>ifna(VLookup(V1003, Dex!F:L, 7, 0),"")</f>
        <v/>
      </c>
      <c r="V1003" s="131" t="str">
        <f t="shared" si="1"/>
        <v>gossifleur</v>
      </c>
    </row>
    <row r="1004" ht="31.5" customHeight="1">
      <c r="A1004" s="85">
        <v>1003.0</v>
      </c>
      <c r="B1004" s="85">
        <v>2.0</v>
      </c>
      <c r="C1004" s="85">
        <v>7.0</v>
      </c>
      <c r="D1004" s="85">
        <v>21.0</v>
      </c>
      <c r="E1004" s="85">
        <v>4.0</v>
      </c>
      <c r="F1004" s="85">
        <v>3.0</v>
      </c>
      <c r="G1004" s="53" t="str">
        <f>ifna(VLookup(V1004,Shiny!B:C, 2, 0),"")</f>
        <v/>
      </c>
      <c r="H1004" s="138" t="s">
        <v>1017</v>
      </c>
      <c r="I1004" s="139">
        <v>830.0</v>
      </c>
      <c r="J1004" s="140">
        <f>IFNA(VLOOKUP(V1004,'Imported Index'!C:D,2,0),1)</f>
        <v>1</v>
      </c>
      <c r="K1004" s="83"/>
      <c r="L1004" s="83"/>
      <c r="M1004" s="59" t="str">
        <f>ifna(IMAGE("https://pokejungle.net/sprites/typeico/"&amp;lower(VLookup(V1004,Type!C:E, 2, 0)&amp;".png")),"")</f>
        <v/>
      </c>
      <c r="N1004" s="59" t="str">
        <f>ifna(IMAGE("https://pokejungle.net/sprites/typeico/"&amp;lower(VLookup(V1004,Type!C:E, 3, 0)&amp;".png")),"")</f>
        <v/>
      </c>
      <c r="O1004" s="53"/>
      <c r="P1004" s="53"/>
      <c r="Q1004" s="59">
        <f>ifna(VLookup(V1004, Dex!F:K, 3, 0),"")</f>
        <v>127</v>
      </c>
      <c r="R1004" s="59" t="str">
        <f>ifna(VLookup(V1004, Dex!F:K, 4, 0),"")</f>
        <v/>
      </c>
      <c r="S1004" s="59" t="str">
        <f>ifna(VLookup(V1004, Dex!F:K, 5, 0),"")</f>
        <v/>
      </c>
      <c r="T1004" s="59" t="str">
        <f>ifna(VLookup(V1004, Dex!F:K, 6, 0),"")</f>
        <v/>
      </c>
      <c r="U1004" s="63" t="str">
        <f>ifna(VLookup(V1004, Dex!F:L, 7, 0),"")</f>
        <v/>
      </c>
      <c r="V1004" s="53" t="str">
        <f t="shared" si="1"/>
        <v>eldegoss</v>
      </c>
    </row>
    <row r="1005" ht="31.5" customHeight="1">
      <c r="A1005" s="130">
        <v>1004.0</v>
      </c>
      <c r="B1005" s="130">
        <v>2.0</v>
      </c>
      <c r="C1005" s="130">
        <v>7.0</v>
      </c>
      <c r="D1005" s="130">
        <v>22.0</v>
      </c>
      <c r="E1005" s="130">
        <v>4.0</v>
      </c>
      <c r="F1005" s="130">
        <v>4.0</v>
      </c>
      <c r="G1005" s="131" t="str">
        <f>ifna(VLookup(V1005,Shiny!B:C, 2, 0),"")</f>
        <v/>
      </c>
      <c r="H1005" s="141" t="s">
        <v>1018</v>
      </c>
      <c r="I1005" s="142">
        <v>831.0</v>
      </c>
      <c r="J1005" s="135">
        <f>IFNA(VLOOKUP(V1005,'Imported Index'!C:D,2,0),1)</f>
        <v>1</v>
      </c>
      <c r="K1005" s="132"/>
      <c r="L1005" s="132"/>
      <c r="M1005" s="136" t="str">
        <f>ifna(IMAGE("https://pokejungle.net/sprites/typeico/"&amp;lower(VLookup(V1005,Type!C:E, 2, 0)&amp;".png")),"")</f>
        <v/>
      </c>
      <c r="N1005" s="136" t="str">
        <f>ifna(IMAGE("https://pokejungle.net/sprites/typeico/"&amp;lower(VLookup(V1005,Type!C:E, 3, 0)&amp;".png")),"")</f>
        <v/>
      </c>
      <c r="O1005" s="131"/>
      <c r="P1005" s="131"/>
      <c r="Q1005" s="136">
        <f>ifna(VLookup(V1005, Dex!F:K, 3, 0),"")</f>
        <v>34</v>
      </c>
      <c r="R1005" s="136" t="str">
        <f>ifna(VLookup(V1005, Dex!F:K, 4, 0),"")</f>
        <v/>
      </c>
      <c r="S1005" s="136" t="str">
        <f>ifna(VLookup(V1005, Dex!F:K, 5, 0),"")</f>
        <v/>
      </c>
      <c r="T1005" s="136" t="str">
        <f>ifna(VLookup(V1005, Dex!F:K, 6, 0),"")</f>
        <v/>
      </c>
      <c r="U1005" s="137" t="str">
        <f>ifna(VLookup(V1005, Dex!F:L, 7, 0),"")</f>
        <v/>
      </c>
      <c r="V1005" s="131" t="str">
        <f t="shared" si="1"/>
        <v>wooloo</v>
      </c>
    </row>
    <row r="1006" ht="31.5" customHeight="1">
      <c r="A1006" s="85">
        <v>1005.0</v>
      </c>
      <c r="B1006" s="85">
        <v>2.0</v>
      </c>
      <c r="C1006" s="85">
        <v>7.0</v>
      </c>
      <c r="D1006" s="85">
        <v>23.0</v>
      </c>
      <c r="E1006" s="85">
        <v>4.0</v>
      </c>
      <c r="F1006" s="85">
        <v>5.0</v>
      </c>
      <c r="G1006" s="53" t="str">
        <f>ifna(VLookup(V1006,Shiny!B:C, 2, 0),"")</f>
        <v/>
      </c>
      <c r="H1006" s="138" t="s">
        <v>1019</v>
      </c>
      <c r="I1006" s="139">
        <v>832.0</v>
      </c>
      <c r="J1006" s="140">
        <f>IFNA(VLOOKUP(V1006,'Imported Index'!C:D,2,0),1)</f>
        <v>1</v>
      </c>
      <c r="K1006" s="140"/>
      <c r="L1006" s="83"/>
      <c r="M1006" s="59" t="str">
        <f>ifna(IMAGE("https://pokejungle.net/sprites/typeico/"&amp;lower(VLookup(V1006,Type!C:E, 2, 0)&amp;".png")),"")</f>
        <v/>
      </c>
      <c r="N1006" s="59" t="str">
        <f>ifna(IMAGE("https://pokejungle.net/sprites/typeico/"&amp;lower(VLookup(V1006,Type!C:E, 3, 0)&amp;".png")),"")</f>
        <v/>
      </c>
      <c r="O1006" s="53"/>
      <c r="P1006" s="53"/>
      <c r="Q1006" s="59">
        <f>ifna(VLookup(V1006, Dex!F:K, 3, 0),"")</f>
        <v>35</v>
      </c>
      <c r="R1006" s="59" t="str">
        <f>ifna(VLookup(V1006, Dex!F:K, 4, 0),"")</f>
        <v/>
      </c>
      <c r="S1006" s="59" t="str">
        <f>ifna(VLookup(V1006, Dex!F:K, 5, 0),"")</f>
        <v/>
      </c>
      <c r="T1006" s="59" t="str">
        <f>ifna(VLookup(V1006, Dex!F:K, 6, 0),"")</f>
        <v/>
      </c>
      <c r="U1006" s="63" t="str">
        <f>ifna(VLookup(V1006, Dex!F:L, 7, 0),"")</f>
        <v/>
      </c>
      <c r="V1006" s="53" t="str">
        <f t="shared" si="1"/>
        <v>dubwool</v>
      </c>
    </row>
    <row r="1007" ht="31.5" customHeight="1">
      <c r="A1007" s="130">
        <v>1006.0</v>
      </c>
      <c r="B1007" s="130">
        <v>2.0</v>
      </c>
      <c r="C1007" s="130">
        <v>7.0</v>
      </c>
      <c r="D1007" s="130">
        <v>24.0</v>
      </c>
      <c r="E1007" s="130">
        <v>4.0</v>
      </c>
      <c r="F1007" s="130">
        <v>6.0</v>
      </c>
      <c r="G1007" s="131" t="str">
        <f>ifna(VLookup(V1007,Shiny!B:C, 2, 0),"")</f>
        <v/>
      </c>
      <c r="H1007" s="141" t="s">
        <v>1020</v>
      </c>
      <c r="I1007" s="142">
        <v>833.0</v>
      </c>
      <c r="J1007" s="135">
        <f>IFNA(VLOOKUP(V1007,'Imported Index'!C:D,2,0),1)</f>
        <v>1</v>
      </c>
      <c r="K1007" s="135"/>
      <c r="L1007" s="132"/>
      <c r="M1007" s="136" t="str">
        <f>ifna(IMAGE("https://pokejungle.net/sprites/typeico/"&amp;lower(VLookup(V1007,Type!C:E, 2, 0)&amp;".png")),"")</f>
        <v/>
      </c>
      <c r="N1007" s="136" t="str">
        <f>ifna(IMAGE("https://pokejungle.net/sprites/typeico/"&amp;lower(VLookup(V1007,Type!C:E, 3, 0)&amp;".png")),"")</f>
        <v/>
      </c>
      <c r="O1007" s="131"/>
      <c r="P1007" s="131"/>
      <c r="Q1007" s="136">
        <f>ifna(VLookup(V1007, Dex!F:K, 3, 0),"")</f>
        <v>42</v>
      </c>
      <c r="R1007" s="136" t="str">
        <f>ifna(VLookup(V1007, Dex!F:K, 4, 0),"")</f>
        <v/>
      </c>
      <c r="S1007" s="136" t="str">
        <f>ifna(VLookup(V1007, Dex!F:K, 5, 0),"")</f>
        <v/>
      </c>
      <c r="T1007" s="136" t="str">
        <f>ifna(VLookup(V1007, Dex!F:K, 6, 0),"")</f>
        <v>P057</v>
      </c>
      <c r="U1007" s="137" t="str">
        <f>ifna(VLookup(V1007, Dex!F:L, 7, 0),"")</f>
        <v/>
      </c>
      <c r="V1007" s="131" t="str">
        <f t="shared" si="1"/>
        <v>chewtle</v>
      </c>
    </row>
    <row r="1008" ht="31.5" customHeight="1">
      <c r="A1008" s="85">
        <v>1007.0</v>
      </c>
      <c r="B1008" s="85">
        <v>2.0</v>
      </c>
      <c r="C1008" s="85">
        <v>7.0</v>
      </c>
      <c r="D1008" s="85">
        <v>25.0</v>
      </c>
      <c r="E1008" s="85">
        <v>5.0</v>
      </c>
      <c r="F1008" s="85">
        <v>1.0</v>
      </c>
      <c r="G1008" s="53" t="str">
        <f>ifna(VLookup(V1008,Shiny!B:C, 2, 0),"")</f>
        <v/>
      </c>
      <c r="H1008" s="138" t="s">
        <v>1021</v>
      </c>
      <c r="I1008" s="139">
        <v>834.0</v>
      </c>
      <c r="J1008" s="140">
        <f>IFNA(VLOOKUP(V1008,'Imported Index'!C:D,2,0),1)</f>
        <v>1</v>
      </c>
      <c r="K1008" s="140"/>
      <c r="L1008" s="83"/>
      <c r="M1008" s="59" t="str">
        <f>ifna(IMAGE("https://pokejungle.net/sprites/typeico/"&amp;lower(VLookup(V1008,Type!C:E, 2, 0)&amp;".png")),"")</f>
        <v/>
      </c>
      <c r="N1008" s="59" t="str">
        <f>ifna(IMAGE("https://pokejungle.net/sprites/typeico/"&amp;lower(VLookup(V1008,Type!C:E, 3, 0)&amp;".png")),"")</f>
        <v/>
      </c>
      <c r="O1008" s="53"/>
      <c r="P1008" s="53"/>
      <c r="Q1008" s="59">
        <f>ifna(VLookup(V1008, Dex!F:K, 3, 0),"")</f>
        <v>43</v>
      </c>
      <c r="R1008" s="59" t="str">
        <f>ifna(VLookup(V1008, Dex!F:K, 4, 0),"")</f>
        <v/>
      </c>
      <c r="S1008" s="59" t="str">
        <f>ifna(VLookup(V1008, Dex!F:K, 5, 0),"")</f>
        <v/>
      </c>
      <c r="T1008" s="59" t="str">
        <f>ifna(VLookup(V1008, Dex!F:K, 6, 0),"")</f>
        <v>P058</v>
      </c>
      <c r="U1008" s="63" t="str">
        <f>ifna(VLookup(V1008, Dex!F:L, 7, 0),"")</f>
        <v/>
      </c>
      <c r="V1008" s="53" t="str">
        <f t="shared" si="1"/>
        <v>drednaw</v>
      </c>
    </row>
    <row r="1009" ht="31.5" customHeight="1">
      <c r="A1009" s="130">
        <v>1008.0</v>
      </c>
      <c r="B1009" s="130">
        <v>2.0</v>
      </c>
      <c r="C1009" s="130">
        <v>7.0</v>
      </c>
      <c r="D1009" s="130">
        <v>26.0</v>
      </c>
      <c r="E1009" s="130">
        <v>5.0</v>
      </c>
      <c r="F1009" s="130">
        <v>2.0</v>
      </c>
      <c r="G1009" s="131" t="str">
        <f>ifna(VLookup(V1009,Shiny!B:C, 2, 0),"")</f>
        <v/>
      </c>
      <c r="H1009" s="141" t="s">
        <v>1022</v>
      </c>
      <c r="I1009" s="142">
        <v>835.0</v>
      </c>
      <c r="J1009" s="135">
        <f>IFNA(VLOOKUP(V1009,'Imported Index'!C:D,2,0),1)</f>
        <v>1</v>
      </c>
      <c r="K1009" s="132"/>
      <c r="L1009" s="132"/>
      <c r="M1009" s="136" t="str">
        <f>ifna(IMAGE("https://pokejungle.net/sprites/typeico/"&amp;lower(VLookup(V1009,Type!C:E, 2, 0)&amp;".png")),"")</f>
        <v/>
      </c>
      <c r="N1009" s="136" t="str">
        <f>ifna(IMAGE("https://pokejungle.net/sprites/typeico/"&amp;lower(VLookup(V1009,Type!C:E, 3, 0)&amp;".png")),"")</f>
        <v/>
      </c>
      <c r="O1009" s="131"/>
      <c r="P1009" s="131"/>
      <c r="Q1009" s="136">
        <f>ifna(VLookup(V1009, Dex!F:K, 3, 0),"")</f>
        <v>46</v>
      </c>
      <c r="R1009" s="136" t="str">
        <f>ifna(VLookup(V1009, Dex!F:K, 4, 0),"")</f>
        <v/>
      </c>
      <c r="S1009" s="136" t="str">
        <f>ifna(VLookup(V1009, Dex!F:K, 5, 0),"")</f>
        <v/>
      </c>
      <c r="T1009" s="136" t="str">
        <f>ifna(VLookup(V1009, Dex!F:K, 6, 0),"")</f>
        <v/>
      </c>
      <c r="U1009" s="137" t="str">
        <f>ifna(VLookup(V1009, Dex!F:L, 7, 0),"")</f>
        <v/>
      </c>
      <c r="V1009" s="131" t="str">
        <f t="shared" si="1"/>
        <v>yamper</v>
      </c>
    </row>
    <row r="1010" ht="31.5" customHeight="1">
      <c r="A1010" s="85">
        <v>1009.0</v>
      </c>
      <c r="B1010" s="85">
        <v>2.0</v>
      </c>
      <c r="C1010" s="85">
        <v>7.0</v>
      </c>
      <c r="D1010" s="85">
        <v>27.0</v>
      </c>
      <c r="E1010" s="85">
        <v>5.0</v>
      </c>
      <c r="F1010" s="85">
        <v>3.0</v>
      </c>
      <c r="G1010" s="53" t="str">
        <f>ifna(VLookup(V1010,Shiny!B:C, 2, 0),"")</f>
        <v/>
      </c>
      <c r="H1010" s="138" t="s">
        <v>1023</v>
      </c>
      <c r="I1010" s="139">
        <v>836.0</v>
      </c>
      <c r="J1010" s="140">
        <f>IFNA(VLOOKUP(V1010,'Imported Index'!C:D,2,0),1)</f>
        <v>1</v>
      </c>
      <c r="K1010" s="83"/>
      <c r="L1010" s="83"/>
      <c r="M1010" s="59" t="str">
        <f>ifna(IMAGE("https://pokejungle.net/sprites/typeico/"&amp;lower(VLookup(V1010,Type!C:E, 2, 0)&amp;".png")),"")</f>
        <v/>
      </c>
      <c r="N1010" s="59" t="str">
        <f>ifna(IMAGE("https://pokejungle.net/sprites/typeico/"&amp;lower(VLookup(V1010,Type!C:E, 3, 0)&amp;".png")),"")</f>
        <v/>
      </c>
      <c r="O1010" s="53"/>
      <c r="P1010" s="53"/>
      <c r="Q1010" s="59">
        <f>ifna(VLookup(V1010, Dex!F:K, 3, 0),"")</f>
        <v>47</v>
      </c>
      <c r="R1010" s="59" t="str">
        <f>ifna(VLookup(V1010, Dex!F:K, 4, 0),"")</f>
        <v/>
      </c>
      <c r="S1010" s="59" t="str">
        <f>ifna(VLookup(V1010, Dex!F:K, 5, 0),"")</f>
        <v/>
      </c>
      <c r="T1010" s="59" t="str">
        <f>ifna(VLookup(V1010, Dex!F:K, 6, 0),"")</f>
        <v/>
      </c>
      <c r="U1010" s="63" t="str">
        <f>ifna(VLookup(V1010, Dex!F:L, 7, 0),"")</f>
        <v/>
      </c>
      <c r="V1010" s="53" t="str">
        <f t="shared" si="1"/>
        <v>boltund</v>
      </c>
    </row>
    <row r="1011" ht="31.5" customHeight="1">
      <c r="A1011" s="130">
        <v>1010.0</v>
      </c>
      <c r="B1011" s="130">
        <v>2.0</v>
      </c>
      <c r="C1011" s="130">
        <v>7.0</v>
      </c>
      <c r="D1011" s="130">
        <v>28.0</v>
      </c>
      <c r="E1011" s="130">
        <v>5.0</v>
      </c>
      <c r="F1011" s="130">
        <v>4.0</v>
      </c>
      <c r="G1011" s="131" t="str">
        <f>ifna(VLookup(V1011,Shiny!B:C, 2, 0),"")</f>
        <v/>
      </c>
      <c r="H1011" s="141" t="s">
        <v>1024</v>
      </c>
      <c r="I1011" s="142">
        <v>837.0</v>
      </c>
      <c r="J1011" s="135">
        <f>IFNA(VLOOKUP(V1011,'Imported Index'!C:D,2,0),1)</f>
        <v>1</v>
      </c>
      <c r="K1011" s="135"/>
      <c r="L1011" s="132"/>
      <c r="M1011" s="136" t="str">
        <f>ifna(IMAGE("https://pokejungle.net/sprites/typeico/"&amp;lower(VLookup(V1011,Type!C:E, 2, 0)&amp;".png")),"")</f>
        <v/>
      </c>
      <c r="N1011" s="136" t="str">
        <f>ifna(IMAGE("https://pokejungle.net/sprites/typeico/"&amp;lower(VLookup(V1011,Type!C:E, 3, 0)&amp;".png")),"")</f>
        <v/>
      </c>
      <c r="O1011" s="131"/>
      <c r="P1011" s="131"/>
      <c r="Q1011" s="136">
        <f>ifna(VLookup(V1011, Dex!F:K, 3, 0),"")</f>
        <v>161</v>
      </c>
      <c r="R1011" s="136" t="str">
        <f>ifna(VLookup(V1011, Dex!F:K, 4, 0),"")</f>
        <v/>
      </c>
      <c r="S1011" s="136" t="str">
        <f>ifna(VLookup(V1011, Dex!F:K, 5, 0),"")</f>
        <v/>
      </c>
      <c r="T1011" s="136" t="str">
        <f>ifna(VLookup(V1011, Dex!F:K, 6, 0),"")</f>
        <v>P091</v>
      </c>
      <c r="U1011" s="137" t="str">
        <f>ifna(VLookup(V1011, Dex!F:L, 7, 0),"")</f>
        <v/>
      </c>
      <c r="V1011" s="131" t="str">
        <f t="shared" si="1"/>
        <v>rolycoly</v>
      </c>
    </row>
    <row r="1012" ht="31.5" customHeight="1">
      <c r="A1012" s="85">
        <v>1011.0</v>
      </c>
      <c r="B1012" s="85">
        <v>2.0</v>
      </c>
      <c r="C1012" s="85">
        <v>7.0</v>
      </c>
      <c r="D1012" s="85">
        <v>29.0</v>
      </c>
      <c r="E1012" s="85">
        <v>5.0</v>
      </c>
      <c r="F1012" s="85">
        <v>5.0</v>
      </c>
      <c r="G1012" s="53" t="str">
        <f>ifna(VLookup(V1012,Shiny!B:C, 2, 0),"")</f>
        <v/>
      </c>
      <c r="H1012" s="138" t="s">
        <v>1025</v>
      </c>
      <c r="I1012" s="139">
        <v>838.0</v>
      </c>
      <c r="J1012" s="140">
        <f>IFNA(VLOOKUP(V1012,'Imported Index'!C:D,2,0),1)</f>
        <v>1</v>
      </c>
      <c r="K1012" s="140"/>
      <c r="L1012" s="83"/>
      <c r="M1012" s="59" t="str">
        <f>ifna(IMAGE("https://pokejungle.net/sprites/typeico/"&amp;lower(VLookup(V1012,Type!C:E, 2, 0)&amp;".png")),"")</f>
        <v/>
      </c>
      <c r="N1012" s="59" t="str">
        <f>ifna(IMAGE("https://pokejungle.net/sprites/typeico/"&amp;lower(VLookup(V1012,Type!C:E, 3, 0)&amp;".png")),"")</f>
        <v/>
      </c>
      <c r="O1012" s="53"/>
      <c r="P1012" s="53"/>
      <c r="Q1012" s="59">
        <f>ifna(VLookup(V1012, Dex!F:K, 3, 0),"")</f>
        <v>162</v>
      </c>
      <c r="R1012" s="59" t="str">
        <f>ifna(VLookup(V1012, Dex!F:K, 4, 0),"")</f>
        <v/>
      </c>
      <c r="S1012" s="59" t="str">
        <f>ifna(VLookup(V1012, Dex!F:K, 5, 0),"")</f>
        <v/>
      </c>
      <c r="T1012" s="59" t="str">
        <f>ifna(VLookup(V1012, Dex!F:K, 6, 0),"")</f>
        <v>P092</v>
      </c>
      <c r="U1012" s="63" t="str">
        <f>ifna(VLookup(V1012, Dex!F:L, 7, 0),"")</f>
        <v/>
      </c>
      <c r="V1012" s="53" t="str">
        <f t="shared" si="1"/>
        <v>carkol</v>
      </c>
    </row>
    <row r="1013" ht="31.5" customHeight="1">
      <c r="A1013" s="130">
        <v>1012.0</v>
      </c>
      <c r="B1013" s="130">
        <v>2.0</v>
      </c>
      <c r="C1013" s="130">
        <v>7.0</v>
      </c>
      <c r="D1013" s="130">
        <v>30.0</v>
      </c>
      <c r="E1013" s="130">
        <v>5.0</v>
      </c>
      <c r="F1013" s="130">
        <v>6.0</v>
      </c>
      <c r="G1013" s="131" t="str">
        <f>ifna(VLookup(V1013,Shiny!B:C, 2, 0),"")</f>
        <v/>
      </c>
      <c r="H1013" s="141" t="s">
        <v>1026</v>
      </c>
      <c r="I1013" s="142">
        <v>839.0</v>
      </c>
      <c r="J1013" s="135">
        <f>IFNA(VLOOKUP(V1013,'Imported Index'!C:D,2,0),1)</f>
        <v>1</v>
      </c>
      <c r="K1013" s="135"/>
      <c r="L1013" s="132"/>
      <c r="M1013" s="136" t="str">
        <f>ifna(IMAGE("https://pokejungle.net/sprites/typeico/"&amp;lower(VLookup(V1013,Type!C:E, 2, 0)&amp;".png")),"")</f>
        <v/>
      </c>
      <c r="N1013" s="136" t="str">
        <f>ifna(IMAGE("https://pokejungle.net/sprites/typeico/"&amp;lower(VLookup(V1013,Type!C:E, 3, 0)&amp;".png")),"")</f>
        <v/>
      </c>
      <c r="O1013" s="131"/>
      <c r="P1013" s="131"/>
      <c r="Q1013" s="136">
        <f>ifna(VLookup(V1013, Dex!F:K, 3, 0),"")</f>
        <v>163</v>
      </c>
      <c r="R1013" s="136" t="str">
        <f>ifna(VLookup(V1013, Dex!F:K, 4, 0),"")</f>
        <v/>
      </c>
      <c r="S1013" s="136" t="str">
        <f>ifna(VLookup(V1013, Dex!F:K, 5, 0),"")</f>
        <v/>
      </c>
      <c r="T1013" s="136" t="str">
        <f>ifna(VLookup(V1013, Dex!F:K, 6, 0),"")</f>
        <v>P093</v>
      </c>
      <c r="U1013" s="137" t="str">
        <f>ifna(VLookup(V1013, Dex!F:L, 7, 0),"")</f>
        <v/>
      </c>
      <c r="V1013" s="131" t="str">
        <f t="shared" si="1"/>
        <v>coalossal</v>
      </c>
    </row>
    <row r="1014" ht="31.5" customHeight="1">
      <c r="A1014" s="85">
        <v>1013.0</v>
      </c>
      <c r="B1014" s="85">
        <v>2.0</v>
      </c>
      <c r="C1014" s="85">
        <v>8.0</v>
      </c>
      <c r="D1014" s="85">
        <v>1.0</v>
      </c>
      <c r="E1014" s="85">
        <v>1.0</v>
      </c>
      <c r="F1014" s="85">
        <v>1.0</v>
      </c>
      <c r="G1014" s="53" t="str">
        <f>ifna(VLookup(V1014,Shiny!B:C, 2, 0),"")</f>
        <v/>
      </c>
      <c r="H1014" s="138" t="s">
        <v>1027</v>
      </c>
      <c r="I1014" s="139">
        <v>840.0</v>
      </c>
      <c r="J1014" s="140">
        <f>IFNA(VLOOKUP(V1014,'Imported Index'!C:D,2,0),1)</f>
        <v>1</v>
      </c>
      <c r="K1014" s="140"/>
      <c r="L1014" s="83"/>
      <c r="M1014" s="59" t="str">
        <f>ifna(IMAGE("https://pokejungle.net/sprites/typeico/"&amp;lower(VLookup(V1014,Type!C:E, 2, 0)&amp;".png")),"")</f>
        <v/>
      </c>
      <c r="N1014" s="59" t="str">
        <f>ifna(IMAGE("https://pokejungle.net/sprites/typeico/"&amp;lower(VLookup(V1014,Type!C:E, 3, 0)&amp;".png")),"")</f>
        <v/>
      </c>
      <c r="O1014" s="53"/>
      <c r="P1014" s="53"/>
      <c r="Q1014" s="59">
        <f>ifna(VLookup(V1014, Dex!F:K, 3, 0),"")</f>
        <v>205</v>
      </c>
      <c r="R1014" s="59" t="str">
        <f>ifna(VLookup(V1014, Dex!F:K, 4, 0),"")</f>
        <v/>
      </c>
      <c r="S1014" s="59" t="str">
        <f>ifna(VLookup(V1014, Dex!F:K, 5, 0),"")</f>
        <v/>
      </c>
      <c r="T1014" s="59" t="str">
        <f>ifna(VLookup(V1014, Dex!F:K, 6, 0),"")</f>
        <v>P108</v>
      </c>
      <c r="U1014" s="63" t="str">
        <f>ifna(VLookup(V1014, Dex!F:L, 7, 0),"")</f>
        <v/>
      </c>
      <c r="V1014" s="53" t="str">
        <f t="shared" si="1"/>
        <v>applin</v>
      </c>
    </row>
    <row r="1015" ht="31.5" customHeight="1">
      <c r="A1015" s="130">
        <v>1014.0</v>
      </c>
      <c r="B1015" s="130">
        <v>2.0</v>
      </c>
      <c r="C1015" s="130">
        <v>8.0</v>
      </c>
      <c r="D1015" s="130">
        <v>2.0</v>
      </c>
      <c r="E1015" s="130">
        <v>1.0</v>
      </c>
      <c r="F1015" s="130">
        <v>2.0</v>
      </c>
      <c r="G1015" s="131" t="str">
        <f>ifna(VLookup(V1015,Shiny!B:C, 2, 0),"")</f>
        <v/>
      </c>
      <c r="H1015" s="141" t="s">
        <v>1028</v>
      </c>
      <c r="I1015" s="142">
        <v>841.0</v>
      </c>
      <c r="J1015" s="135">
        <f>IFNA(VLOOKUP(V1015,'Imported Index'!C:D,2,0),1)</f>
        <v>1</v>
      </c>
      <c r="K1015" s="135"/>
      <c r="L1015" s="132"/>
      <c r="M1015" s="136" t="str">
        <f>ifna(IMAGE("https://pokejungle.net/sprites/typeico/"&amp;lower(VLookup(V1015,Type!C:E, 2, 0)&amp;".png")),"")</f>
        <v/>
      </c>
      <c r="N1015" s="136" t="str">
        <f>ifna(IMAGE("https://pokejungle.net/sprites/typeico/"&amp;lower(VLookup(V1015,Type!C:E, 3, 0)&amp;".png")),"")</f>
        <v/>
      </c>
      <c r="O1015" s="131"/>
      <c r="P1015" s="131"/>
      <c r="Q1015" s="136">
        <f>ifna(VLookup(V1015, Dex!F:K, 3, 0),"")</f>
        <v>206</v>
      </c>
      <c r="R1015" s="136" t="str">
        <f>ifna(VLookup(V1015, Dex!F:K, 4, 0),"")</f>
        <v/>
      </c>
      <c r="S1015" s="136" t="str">
        <f>ifna(VLookup(V1015, Dex!F:K, 5, 0),"")</f>
        <v/>
      </c>
      <c r="T1015" s="136" t="str">
        <f>ifna(VLookup(V1015, Dex!F:K, 6, 0),"")</f>
        <v>P109</v>
      </c>
      <c r="U1015" s="137" t="str">
        <f>ifna(VLookup(V1015, Dex!F:L, 7, 0),"")</f>
        <v/>
      </c>
      <c r="V1015" s="131" t="str">
        <f t="shared" si="1"/>
        <v>flapple</v>
      </c>
    </row>
    <row r="1016" ht="31.5" customHeight="1">
      <c r="A1016" s="85">
        <v>1015.0</v>
      </c>
      <c r="B1016" s="85">
        <v>2.0</v>
      </c>
      <c r="C1016" s="85">
        <v>8.0</v>
      </c>
      <c r="D1016" s="85">
        <v>3.0</v>
      </c>
      <c r="E1016" s="85">
        <v>1.0</v>
      </c>
      <c r="F1016" s="85">
        <v>3.0</v>
      </c>
      <c r="G1016" s="53" t="str">
        <f>ifna(VLookup(V1016,Shiny!B:C, 2, 0),"")</f>
        <v/>
      </c>
      <c r="H1016" s="138" t="s">
        <v>1029</v>
      </c>
      <c r="I1016" s="139">
        <v>842.0</v>
      </c>
      <c r="J1016" s="140">
        <f>IFNA(VLOOKUP(V1016,'Imported Index'!C:D,2,0),1)</f>
        <v>1</v>
      </c>
      <c r="K1016" s="140"/>
      <c r="L1016" s="83"/>
      <c r="M1016" s="59" t="str">
        <f>ifna(IMAGE("https://pokejungle.net/sprites/typeico/"&amp;lower(VLookup(V1016,Type!C:E, 2, 0)&amp;".png")),"")</f>
        <v/>
      </c>
      <c r="N1016" s="59" t="str">
        <f>ifna(IMAGE("https://pokejungle.net/sprites/typeico/"&amp;lower(VLookup(V1016,Type!C:E, 3, 0)&amp;".png")),"")</f>
        <v/>
      </c>
      <c r="O1016" s="53"/>
      <c r="P1016" s="53"/>
      <c r="Q1016" s="59">
        <f>ifna(VLookup(V1016, Dex!F:K, 3, 0),"")</f>
        <v>207</v>
      </c>
      <c r="R1016" s="59" t="str">
        <f>ifna(VLookup(V1016, Dex!F:K, 4, 0),"")</f>
        <v/>
      </c>
      <c r="S1016" s="59" t="str">
        <f>ifna(VLookup(V1016, Dex!F:K, 5, 0),"")</f>
        <v/>
      </c>
      <c r="T1016" s="59" t="str">
        <f>ifna(VLookup(V1016, Dex!F:K, 6, 0),"")</f>
        <v>P110</v>
      </c>
      <c r="U1016" s="63" t="str">
        <f>ifna(VLookup(V1016, Dex!F:L, 7, 0),"")</f>
        <v/>
      </c>
      <c r="V1016" s="53" t="str">
        <f t="shared" si="1"/>
        <v>appletun</v>
      </c>
    </row>
    <row r="1017" ht="31.5" customHeight="1">
      <c r="A1017" s="130">
        <v>1016.0</v>
      </c>
      <c r="B1017" s="130">
        <v>2.0</v>
      </c>
      <c r="C1017" s="130">
        <v>8.0</v>
      </c>
      <c r="D1017" s="130">
        <v>4.0</v>
      </c>
      <c r="E1017" s="130">
        <v>1.0</v>
      </c>
      <c r="F1017" s="130">
        <v>4.0</v>
      </c>
      <c r="G1017" s="131" t="str">
        <f>ifna(VLookup(V1017,Shiny!B:C, 2, 0),"")</f>
        <v/>
      </c>
      <c r="H1017" s="141" t="s">
        <v>1030</v>
      </c>
      <c r="I1017" s="142">
        <v>843.0</v>
      </c>
      <c r="J1017" s="135">
        <f>IFNA(VLOOKUP(V1017,'Imported Index'!C:D,2,0),1)</f>
        <v>1</v>
      </c>
      <c r="K1017" s="135"/>
      <c r="L1017" s="132"/>
      <c r="M1017" s="136" t="str">
        <f>ifna(IMAGE("https://pokejungle.net/sprites/typeico/"&amp;lower(VLookup(V1017,Type!C:E, 2, 0)&amp;".png")),"")</f>
        <v/>
      </c>
      <c r="N1017" s="136" t="str">
        <f>ifna(IMAGE("https://pokejungle.net/sprites/typeico/"&amp;lower(VLookup(V1017,Type!C:E, 3, 0)&amp;".png")),"")</f>
        <v/>
      </c>
      <c r="O1017" s="131"/>
      <c r="P1017" s="131"/>
      <c r="Q1017" s="136">
        <f>ifna(VLookup(V1017, Dex!F:K, 3, 0),"")</f>
        <v>312</v>
      </c>
      <c r="R1017" s="136" t="str">
        <f>ifna(VLookup(V1017, Dex!F:K, 4, 0),"")</f>
        <v/>
      </c>
      <c r="S1017" s="136" t="str">
        <f>ifna(VLookup(V1017, Dex!F:K, 5, 0),"")</f>
        <v/>
      </c>
      <c r="T1017" s="136" t="str">
        <f>ifna(VLookup(V1017, Dex!F:K, 6, 0),"")</f>
        <v>P270</v>
      </c>
      <c r="U1017" s="137" t="str">
        <f>ifna(VLookup(V1017, Dex!F:L, 7, 0),"")</f>
        <v/>
      </c>
      <c r="V1017" s="131" t="str">
        <f t="shared" si="1"/>
        <v>silicobra</v>
      </c>
    </row>
    <row r="1018" ht="31.5" customHeight="1">
      <c r="A1018" s="85">
        <v>1017.0</v>
      </c>
      <c r="B1018" s="85">
        <v>2.0</v>
      </c>
      <c r="C1018" s="85">
        <v>8.0</v>
      </c>
      <c r="D1018" s="85">
        <v>5.0</v>
      </c>
      <c r="E1018" s="85">
        <v>1.0</v>
      </c>
      <c r="F1018" s="85">
        <v>5.0</v>
      </c>
      <c r="G1018" s="53" t="str">
        <f>ifna(VLookup(V1018,Shiny!B:C, 2, 0),"")</f>
        <v/>
      </c>
      <c r="H1018" s="138" t="s">
        <v>1031</v>
      </c>
      <c r="I1018" s="139">
        <v>844.0</v>
      </c>
      <c r="J1018" s="140">
        <f>IFNA(VLOOKUP(V1018,'Imported Index'!C:D,2,0),1)</f>
        <v>1</v>
      </c>
      <c r="K1018" s="140"/>
      <c r="L1018" s="83"/>
      <c r="M1018" s="59" t="str">
        <f>ifna(IMAGE("https://pokejungle.net/sprites/typeico/"&amp;lower(VLookup(V1018,Type!C:E, 2, 0)&amp;".png")),"")</f>
        <v/>
      </c>
      <c r="N1018" s="59" t="str">
        <f>ifna(IMAGE("https://pokejungle.net/sprites/typeico/"&amp;lower(VLookup(V1018,Type!C:E, 3, 0)&amp;".png")),"")</f>
        <v/>
      </c>
      <c r="O1018" s="53"/>
      <c r="P1018" s="53"/>
      <c r="Q1018" s="59">
        <f>ifna(VLookup(V1018, Dex!F:K, 3, 0),"")</f>
        <v>313</v>
      </c>
      <c r="R1018" s="59" t="str">
        <f>ifna(VLookup(V1018, Dex!F:K, 4, 0),"")</f>
        <v/>
      </c>
      <c r="S1018" s="59" t="str">
        <f>ifna(VLookup(V1018, Dex!F:K, 5, 0),"")</f>
        <v/>
      </c>
      <c r="T1018" s="59" t="str">
        <f>ifna(VLookup(V1018, Dex!F:K, 6, 0),"")</f>
        <v>P271</v>
      </c>
      <c r="U1018" s="63" t="str">
        <f>ifna(VLookup(V1018, Dex!F:L, 7, 0),"")</f>
        <v/>
      </c>
      <c r="V1018" s="53" t="str">
        <f t="shared" si="1"/>
        <v>sandaconda</v>
      </c>
    </row>
    <row r="1019" ht="31.5" customHeight="1">
      <c r="A1019" s="130">
        <v>1018.0</v>
      </c>
      <c r="B1019" s="130">
        <v>2.0</v>
      </c>
      <c r="C1019" s="130">
        <v>8.0</v>
      </c>
      <c r="D1019" s="130">
        <v>6.0</v>
      </c>
      <c r="E1019" s="130">
        <v>1.0</v>
      </c>
      <c r="F1019" s="130">
        <v>6.0</v>
      </c>
      <c r="G1019" s="131" t="str">
        <f>ifna(VLookup(V1019,Shiny!B:C, 2, 0),"")</f>
        <v/>
      </c>
      <c r="H1019" s="141" t="s">
        <v>1032</v>
      </c>
      <c r="I1019" s="142">
        <v>845.0</v>
      </c>
      <c r="J1019" s="135">
        <f>IFNA(VLOOKUP(V1019,'Imported Index'!C:D,2,0),1)</f>
        <v>1</v>
      </c>
      <c r="K1019" s="135"/>
      <c r="L1019" s="132"/>
      <c r="M1019" s="136" t="str">
        <f>ifna(IMAGE("https://pokejungle.net/sprites/typeico/"&amp;lower(VLookup(V1019,Type!C:E, 2, 0)&amp;".png")),"")</f>
        <v/>
      </c>
      <c r="N1019" s="136" t="str">
        <f>ifna(IMAGE("https://pokejungle.net/sprites/typeico/"&amp;lower(VLookup(V1019,Type!C:E, 3, 0)&amp;".png")),"")</f>
        <v/>
      </c>
      <c r="O1019" s="131"/>
      <c r="P1019" s="131"/>
      <c r="Q1019" s="136">
        <f>ifna(VLookup(V1019, Dex!F:K, 3, 0),"")</f>
        <v>309</v>
      </c>
      <c r="R1019" s="136" t="str">
        <f>ifna(VLookup(V1019, Dex!F:K, 4, 0),"")</f>
        <v/>
      </c>
      <c r="S1019" s="136" t="str">
        <f>ifna(VLookup(V1019, Dex!F:K, 5, 0),"")</f>
        <v/>
      </c>
      <c r="T1019" s="136" t="str">
        <f>ifna(VLookup(V1019, Dex!F:K, 6, 0),"")</f>
        <v>K185</v>
      </c>
      <c r="U1019" s="137" t="str">
        <f>ifna(VLookup(V1019, Dex!F:L, 7, 0),"")</f>
        <v/>
      </c>
      <c r="V1019" s="131" t="str">
        <f t="shared" si="1"/>
        <v>cramorant</v>
      </c>
    </row>
    <row r="1020" ht="31.5" customHeight="1">
      <c r="A1020" s="85">
        <v>1019.0</v>
      </c>
      <c r="B1020" s="85">
        <v>2.0</v>
      </c>
      <c r="C1020" s="85">
        <v>8.0</v>
      </c>
      <c r="D1020" s="85">
        <v>7.0</v>
      </c>
      <c r="E1020" s="85">
        <v>2.0</v>
      </c>
      <c r="F1020" s="85">
        <v>1.0</v>
      </c>
      <c r="G1020" s="53" t="str">
        <f>ifna(VLookup(V1020,Shiny!B:C, 2, 0),"")</f>
        <v/>
      </c>
      <c r="H1020" s="138" t="s">
        <v>1033</v>
      </c>
      <c r="I1020" s="139">
        <v>846.0</v>
      </c>
      <c r="J1020" s="140">
        <f>IFNA(VLOOKUP(V1020,'Imported Index'!C:D,2,0),1)</f>
        <v>1</v>
      </c>
      <c r="K1020" s="140"/>
      <c r="L1020" s="83"/>
      <c r="M1020" s="59" t="str">
        <f>ifna(IMAGE("https://pokejungle.net/sprites/typeico/"&amp;lower(VLookup(V1020,Type!C:E, 2, 0)&amp;".png")),"")</f>
        <v/>
      </c>
      <c r="N1020" s="59" t="str">
        <f>ifna(IMAGE("https://pokejungle.net/sprites/typeico/"&amp;lower(VLookup(V1020,Type!C:E, 3, 0)&amp;".png")),"")</f>
        <v/>
      </c>
      <c r="O1020" s="53"/>
      <c r="P1020" s="53"/>
      <c r="Q1020" s="59">
        <f>ifna(VLookup(V1020, Dex!F:K, 3, 0),"")</f>
        <v>180</v>
      </c>
      <c r="R1020" s="59" t="str">
        <f>ifna(VLookup(V1020, Dex!F:K, 4, 0),"")</f>
        <v/>
      </c>
      <c r="S1020" s="59" t="str">
        <f>ifna(VLookup(V1020, Dex!F:K, 5, 0),"")</f>
        <v/>
      </c>
      <c r="T1020" s="59" t="str">
        <f>ifna(VLookup(V1020, Dex!F:K, 6, 0),"")</f>
        <v>P136</v>
      </c>
      <c r="U1020" s="63" t="str">
        <f>ifna(VLookup(V1020, Dex!F:L, 7, 0),"")</f>
        <v/>
      </c>
      <c r="V1020" s="53" t="str">
        <f t="shared" si="1"/>
        <v>arrokuda</v>
      </c>
    </row>
    <row r="1021" ht="31.5" customHeight="1">
      <c r="A1021" s="130">
        <v>1020.0</v>
      </c>
      <c r="B1021" s="130">
        <v>2.0</v>
      </c>
      <c r="C1021" s="130">
        <v>8.0</v>
      </c>
      <c r="D1021" s="130">
        <v>8.0</v>
      </c>
      <c r="E1021" s="130">
        <v>2.0</v>
      </c>
      <c r="F1021" s="130">
        <v>2.0</v>
      </c>
      <c r="G1021" s="131" t="str">
        <f>ifna(VLookup(V1021,Shiny!B:C, 2, 0),"")</f>
        <v/>
      </c>
      <c r="H1021" s="141" t="s">
        <v>1034</v>
      </c>
      <c r="I1021" s="142">
        <v>847.0</v>
      </c>
      <c r="J1021" s="135">
        <f>IFNA(VLOOKUP(V1021,'Imported Index'!C:D,2,0),1)</f>
        <v>1</v>
      </c>
      <c r="K1021" s="135"/>
      <c r="L1021" s="132"/>
      <c r="M1021" s="136" t="str">
        <f>ifna(IMAGE("https://pokejungle.net/sprites/typeico/"&amp;lower(VLookup(V1021,Type!C:E, 2, 0)&amp;".png")),"")</f>
        <v/>
      </c>
      <c r="N1021" s="136" t="str">
        <f>ifna(IMAGE("https://pokejungle.net/sprites/typeico/"&amp;lower(VLookup(V1021,Type!C:E, 3, 0)&amp;".png")),"")</f>
        <v/>
      </c>
      <c r="O1021" s="131"/>
      <c r="P1021" s="131"/>
      <c r="Q1021" s="136">
        <f>ifna(VLookup(V1021, Dex!F:K, 3, 0),"")</f>
        <v>181</v>
      </c>
      <c r="R1021" s="136" t="str">
        <f>ifna(VLookup(V1021, Dex!F:K, 4, 0),"")</f>
        <v/>
      </c>
      <c r="S1021" s="136" t="str">
        <f>ifna(VLookup(V1021, Dex!F:K, 5, 0),"")</f>
        <v/>
      </c>
      <c r="T1021" s="136" t="str">
        <f>ifna(VLookup(V1021, Dex!F:K, 6, 0),"")</f>
        <v>P137</v>
      </c>
      <c r="U1021" s="137" t="str">
        <f>ifna(VLookup(V1021, Dex!F:L, 7, 0),"")</f>
        <v/>
      </c>
      <c r="V1021" s="131" t="str">
        <f t="shared" si="1"/>
        <v>barraskewda</v>
      </c>
    </row>
    <row r="1022" ht="31.5" customHeight="1">
      <c r="A1022" s="85">
        <v>1021.0</v>
      </c>
      <c r="B1022" s="85">
        <v>2.0</v>
      </c>
      <c r="C1022" s="85">
        <v>8.0</v>
      </c>
      <c r="D1022" s="85">
        <v>9.0</v>
      </c>
      <c r="E1022" s="85">
        <v>2.0</v>
      </c>
      <c r="F1022" s="85">
        <v>3.0</v>
      </c>
      <c r="G1022" s="53" t="str">
        <f>ifna(VLookup(V1022,Shiny!B:C, 2, 0),"")</f>
        <v/>
      </c>
      <c r="H1022" s="138" t="s">
        <v>1035</v>
      </c>
      <c r="I1022" s="139">
        <v>848.0</v>
      </c>
      <c r="J1022" s="140">
        <f>IFNA(VLOOKUP(V1022,'Imported Index'!C:D,2,0),1)</f>
        <v>1</v>
      </c>
      <c r="K1022" s="140"/>
      <c r="L1022" s="83"/>
      <c r="M1022" s="59" t="str">
        <f>ifna(IMAGE("https://pokejungle.net/sprites/typeico/"&amp;lower(VLookup(V1022,Type!C:E, 2, 0)&amp;".png")),"")</f>
        <v/>
      </c>
      <c r="N1022" s="59" t="str">
        <f>ifna(IMAGE("https://pokejungle.net/sprites/typeico/"&amp;lower(VLookup(V1022,Type!C:E, 3, 0)&amp;".png")),"")</f>
        <v/>
      </c>
      <c r="O1022" s="53"/>
      <c r="P1022" s="53"/>
      <c r="Q1022" s="59">
        <f>ifna(VLookup(V1022, Dex!F:K, 3, 0),"")</f>
        <v>310</v>
      </c>
      <c r="R1022" s="59" t="str">
        <f>ifna(VLookup(V1022, Dex!F:K, 4, 0),"")</f>
        <v/>
      </c>
      <c r="S1022" s="59" t="str">
        <f>ifna(VLookup(V1022, Dex!F:K, 5, 0),"")</f>
        <v/>
      </c>
      <c r="T1022" s="59" t="str">
        <f>ifna(VLookup(V1022, Dex!F:K, 6, 0),"")</f>
        <v>P198</v>
      </c>
      <c r="U1022" s="63" t="str">
        <f>ifna(VLookup(V1022, Dex!F:L, 7, 0),"")</f>
        <v>H102</v>
      </c>
      <c r="V1022" s="53" t="str">
        <f t="shared" si="1"/>
        <v>toxel</v>
      </c>
    </row>
    <row r="1023" ht="31.5" customHeight="1">
      <c r="A1023" s="130">
        <v>1022.0</v>
      </c>
      <c r="B1023" s="130">
        <v>2.0</v>
      </c>
      <c r="C1023" s="130">
        <v>8.0</v>
      </c>
      <c r="D1023" s="130">
        <v>10.0</v>
      </c>
      <c r="E1023" s="130">
        <v>2.0</v>
      </c>
      <c r="F1023" s="130">
        <v>4.0</v>
      </c>
      <c r="G1023" s="131" t="str">
        <f>ifna(VLookup(V1023,Shiny!B:C, 2, 0),"")</f>
        <v/>
      </c>
      <c r="H1023" s="141" t="s">
        <v>1036</v>
      </c>
      <c r="I1023" s="142">
        <v>849.0</v>
      </c>
      <c r="J1023" s="135">
        <f>IFNA(VLOOKUP(V1023,'Imported Index'!C:D,2,0),1)</f>
        <v>1</v>
      </c>
      <c r="K1023" s="135"/>
      <c r="L1023" s="132" t="s">
        <v>1037</v>
      </c>
      <c r="M1023" s="136" t="str">
        <f>ifna(IMAGE("https://pokejungle.net/sprites/typeico/"&amp;lower(VLookup(V1023,Type!C:E, 2, 0)&amp;".png")),"")</f>
        <v/>
      </c>
      <c r="N1023" s="136" t="str">
        <f>ifna(IMAGE("https://pokejungle.net/sprites/typeico/"&amp;lower(VLookup(V1023,Type!C:E, 3, 0)&amp;".png")),"")</f>
        <v/>
      </c>
      <c r="O1023" s="131"/>
      <c r="P1023" s="131"/>
      <c r="Q1023" s="136">
        <f>ifna(VLookup(V1023, Dex!F:K, 3, 0),"")</f>
        <v>311</v>
      </c>
      <c r="R1023" s="136" t="str">
        <f>ifna(VLookup(V1023, Dex!F:K, 4, 0),"")</f>
        <v/>
      </c>
      <c r="S1023" s="136" t="str">
        <f>ifna(VLookup(V1023, Dex!F:K, 5, 0),"")</f>
        <v/>
      </c>
      <c r="T1023" s="136" t="str">
        <f>ifna(VLookup(V1023, Dex!F:K, 6, 0),"")</f>
        <v>P199</v>
      </c>
      <c r="U1023" s="137" t="str">
        <f>ifna(VLookup(V1023, Dex!F:L, 7, 0),"")</f>
        <v>H103</v>
      </c>
      <c r="V1023" s="131" t="str">
        <f t="shared" si="1"/>
        <v>toxtricity</v>
      </c>
    </row>
    <row r="1024" ht="31.5" customHeight="1">
      <c r="A1024" s="85">
        <v>1023.0</v>
      </c>
      <c r="B1024" s="85">
        <v>2.0</v>
      </c>
      <c r="C1024" s="85">
        <v>8.0</v>
      </c>
      <c r="D1024" s="85">
        <v>11.0</v>
      </c>
      <c r="E1024" s="85">
        <v>2.0</v>
      </c>
      <c r="F1024" s="85">
        <v>5.0</v>
      </c>
      <c r="G1024" s="53" t="str">
        <f>ifna(VLookup(V1024,Shiny!B:C, 2, 0),"")</f>
        <v/>
      </c>
      <c r="H1024" s="138" t="s">
        <v>1036</v>
      </c>
      <c r="I1024" s="139">
        <v>849.0</v>
      </c>
      <c r="J1024" s="140">
        <f>IFNA(VLOOKUP(V1024,'Imported Index'!C:D,2,0),1)</f>
        <v>1</v>
      </c>
      <c r="K1024" s="140"/>
      <c r="L1024" s="83" t="s">
        <v>1038</v>
      </c>
      <c r="M1024" s="59" t="str">
        <f>ifna(IMAGE("https://pokejungle.net/sprites/typeico/"&amp;lower(VLookup(V1024,Type!C:E, 2, 0)&amp;".png")),"")</f>
        <v/>
      </c>
      <c r="N1024" s="59" t="str">
        <f>ifna(IMAGE("https://pokejungle.net/sprites/typeico/"&amp;lower(VLookup(V1024,Type!C:E, 3, 0)&amp;".png")),"")</f>
        <v/>
      </c>
      <c r="O1024" s="85">
        <v>-1.0</v>
      </c>
      <c r="P1024" s="53"/>
      <c r="Q1024" s="59">
        <f>ifna(VLookup(V1024, Dex!F:K, 3, 0),"")</f>
        <v>311</v>
      </c>
      <c r="R1024" s="59" t="str">
        <f>ifna(VLookup(V1024, Dex!F:K, 4, 0),"")</f>
        <v/>
      </c>
      <c r="S1024" s="59" t="str">
        <f>ifna(VLookup(V1024, Dex!F:K, 5, 0),"")</f>
        <v/>
      </c>
      <c r="T1024" s="59" t="str">
        <f>ifna(VLookup(V1024, Dex!F:K, 6, 0),"")</f>
        <v>P199</v>
      </c>
      <c r="U1024" s="63" t="str">
        <f>ifna(VLookup(V1024, Dex!F:L, 7, 0),"")</f>
        <v>H103</v>
      </c>
      <c r="V1024" s="53" t="str">
        <f t="shared" si="1"/>
        <v>toxtricity-1</v>
      </c>
    </row>
    <row r="1025" ht="31.5" customHeight="1">
      <c r="A1025" s="130">
        <v>1024.0</v>
      </c>
      <c r="B1025" s="130">
        <v>2.0</v>
      </c>
      <c r="C1025" s="130">
        <v>8.0</v>
      </c>
      <c r="D1025" s="130">
        <v>12.0</v>
      </c>
      <c r="E1025" s="130">
        <v>2.0</v>
      </c>
      <c r="F1025" s="130">
        <v>6.0</v>
      </c>
      <c r="G1025" s="131" t="str">
        <f>ifna(VLookup(V1025,Shiny!B:C, 2, 0),"")</f>
        <v/>
      </c>
      <c r="H1025" s="141" t="s">
        <v>1039</v>
      </c>
      <c r="I1025" s="142">
        <v>850.0</v>
      </c>
      <c r="J1025" s="135">
        <f>IFNA(VLOOKUP(V1025,'Imported Index'!C:D,2,0),1)</f>
        <v>1</v>
      </c>
      <c r="K1025" s="135"/>
      <c r="L1025" s="132"/>
      <c r="M1025" s="136" t="str">
        <f>ifna(IMAGE("https://pokejungle.net/sprites/typeico/"&amp;lower(VLookup(V1025,Type!C:E, 2, 0)&amp;".png")),"")</f>
        <v/>
      </c>
      <c r="N1025" s="136" t="str">
        <f>ifna(IMAGE("https://pokejungle.net/sprites/typeico/"&amp;lower(VLookup(V1025,Type!C:E, 3, 0)&amp;".png")),"")</f>
        <v/>
      </c>
      <c r="O1025" s="131"/>
      <c r="P1025" s="131"/>
      <c r="Q1025" s="136">
        <f>ifna(VLookup(V1025, Dex!F:K, 3, 0),"")</f>
        <v>159</v>
      </c>
      <c r="R1025" s="136" t="str">
        <f>ifna(VLookup(V1025, Dex!F:K, 4, 0),"")</f>
        <v/>
      </c>
      <c r="S1025" s="136" t="str">
        <f>ifna(VLookup(V1025, Dex!F:K, 5, 0),"")</f>
        <v/>
      </c>
      <c r="T1025" s="136" t="str">
        <f>ifna(VLookup(V1025, Dex!F:K, 6, 0),"")</f>
        <v/>
      </c>
      <c r="U1025" s="137" t="str">
        <f>ifna(VLookup(V1025, Dex!F:L, 7, 0),"")</f>
        <v/>
      </c>
      <c r="V1025" s="131" t="str">
        <f t="shared" si="1"/>
        <v>sizzlipede</v>
      </c>
    </row>
    <row r="1026" ht="31.5" customHeight="1">
      <c r="A1026" s="85">
        <v>1025.0</v>
      </c>
      <c r="B1026" s="85">
        <v>2.0</v>
      </c>
      <c r="C1026" s="85">
        <v>8.0</v>
      </c>
      <c r="D1026" s="85">
        <v>13.0</v>
      </c>
      <c r="E1026" s="85">
        <v>3.0</v>
      </c>
      <c r="F1026" s="85">
        <v>1.0</v>
      </c>
      <c r="G1026" s="53" t="str">
        <f>ifna(VLookup(V1026,Shiny!B:C, 2, 0),"")</f>
        <v/>
      </c>
      <c r="H1026" s="138" t="s">
        <v>1040</v>
      </c>
      <c r="I1026" s="139">
        <v>851.0</v>
      </c>
      <c r="J1026" s="140">
        <f>IFNA(VLOOKUP(V1026,'Imported Index'!C:D,2,0),1)</f>
        <v>1</v>
      </c>
      <c r="K1026" s="83"/>
      <c r="L1026" s="83"/>
      <c r="M1026" s="59" t="str">
        <f>ifna(IMAGE("https://pokejungle.net/sprites/typeico/"&amp;lower(VLookup(V1026,Type!C:E, 2, 0)&amp;".png")),"")</f>
        <v/>
      </c>
      <c r="N1026" s="59" t="str">
        <f>ifna(IMAGE("https://pokejungle.net/sprites/typeico/"&amp;lower(VLookup(V1026,Type!C:E, 3, 0)&amp;".png")),"")</f>
        <v/>
      </c>
      <c r="O1026" s="53"/>
      <c r="P1026" s="53"/>
      <c r="Q1026" s="59">
        <f>ifna(VLookup(V1026, Dex!F:K, 3, 0),"")</f>
        <v>160</v>
      </c>
      <c r="R1026" s="59" t="str">
        <f>ifna(VLookup(V1026, Dex!F:K, 4, 0),"")</f>
        <v/>
      </c>
      <c r="S1026" s="59" t="str">
        <f>ifna(VLookup(V1026, Dex!F:K, 5, 0),"")</f>
        <v/>
      </c>
      <c r="T1026" s="59" t="str">
        <f>ifna(VLookup(V1026, Dex!F:K, 6, 0),"")</f>
        <v/>
      </c>
      <c r="U1026" s="63" t="str">
        <f>ifna(VLookup(V1026, Dex!F:L, 7, 0),"")</f>
        <v/>
      </c>
      <c r="V1026" s="53" t="str">
        <f t="shared" si="1"/>
        <v>centiskorch</v>
      </c>
    </row>
    <row r="1027" ht="31.5" customHeight="1">
      <c r="A1027" s="130">
        <v>1026.0</v>
      </c>
      <c r="B1027" s="130">
        <v>2.0</v>
      </c>
      <c r="C1027" s="130">
        <v>8.0</v>
      </c>
      <c r="D1027" s="130">
        <v>14.0</v>
      </c>
      <c r="E1027" s="130">
        <v>3.0</v>
      </c>
      <c r="F1027" s="130">
        <v>2.0</v>
      </c>
      <c r="G1027" s="131" t="str">
        <f>ifna(VLookup(V1027,Shiny!B:C, 2, 0),"")</f>
        <v/>
      </c>
      <c r="H1027" s="141" t="s">
        <v>1041</v>
      </c>
      <c r="I1027" s="142">
        <v>852.0</v>
      </c>
      <c r="J1027" s="135">
        <f>IFNA(VLOOKUP(V1027,'Imported Index'!C:D,2,0),1)</f>
        <v>1</v>
      </c>
      <c r="K1027" s="132"/>
      <c r="L1027" s="132"/>
      <c r="M1027" s="136" t="str">
        <f>ifna(IMAGE("https://pokejungle.net/sprites/typeico/"&amp;lower(VLookup(V1027,Type!C:E, 2, 0)&amp;".png")),"")</f>
        <v/>
      </c>
      <c r="N1027" s="136" t="str">
        <f>ifna(IMAGE("https://pokejungle.net/sprites/typeico/"&amp;lower(VLookup(V1027,Type!C:E, 3, 0)&amp;".png")),"")</f>
        <v/>
      </c>
      <c r="O1027" s="131"/>
      <c r="P1027" s="131"/>
      <c r="Q1027" s="136">
        <f>ifna(VLookup(V1027, Dex!F:K, 3, 0),"")</f>
        <v>351</v>
      </c>
      <c r="R1027" s="136" t="str">
        <f>ifna(VLookup(V1027, Dex!F:K, 4, 0),"")</f>
        <v/>
      </c>
      <c r="S1027" s="136" t="str">
        <f>ifna(VLookup(V1027, Dex!F:K, 5, 0),"")</f>
        <v/>
      </c>
      <c r="T1027" s="136" t="str">
        <f>ifna(VLookup(V1027, Dex!F:K, 6, 0),"")</f>
        <v/>
      </c>
      <c r="U1027" s="137" t="str">
        <f>ifna(VLookup(V1027, Dex!F:L, 7, 0),"")</f>
        <v>H066</v>
      </c>
      <c r="V1027" s="131" t="str">
        <f t="shared" si="1"/>
        <v>clobbopus</v>
      </c>
    </row>
    <row r="1028" ht="31.5" customHeight="1">
      <c r="A1028" s="85">
        <v>1027.0</v>
      </c>
      <c r="B1028" s="85">
        <v>2.0</v>
      </c>
      <c r="C1028" s="85">
        <v>8.0</v>
      </c>
      <c r="D1028" s="85">
        <v>15.0</v>
      </c>
      <c r="E1028" s="85">
        <v>3.0</v>
      </c>
      <c r="F1028" s="85">
        <v>3.0</v>
      </c>
      <c r="G1028" s="53" t="str">
        <f>ifna(VLookup(V1028,Shiny!B:C, 2, 0),"")</f>
        <v/>
      </c>
      <c r="H1028" s="138" t="s">
        <v>1042</v>
      </c>
      <c r="I1028" s="139">
        <v>853.0</v>
      </c>
      <c r="J1028" s="140">
        <f>IFNA(VLOOKUP(V1028,'Imported Index'!C:D,2,0),1)</f>
        <v>1</v>
      </c>
      <c r="K1028" s="83"/>
      <c r="L1028" s="83"/>
      <c r="M1028" s="59" t="str">
        <f>ifna(IMAGE("https://pokejungle.net/sprites/typeico/"&amp;lower(VLookup(V1028,Type!C:E, 2, 0)&amp;".png")),"")</f>
        <v/>
      </c>
      <c r="N1028" s="59" t="str">
        <f>ifna(IMAGE("https://pokejungle.net/sprites/typeico/"&amp;lower(VLookup(V1028,Type!C:E, 3, 0)&amp;".png")),"")</f>
        <v/>
      </c>
      <c r="O1028" s="53"/>
      <c r="P1028" s="53"/>
      <c r="Q1028" s="59">
        <f>ifna(VLookup(V1028, Dex!F:K, 3, 0),"")</f>
        <v>352</v>
      </c>
      <c r="R1028" s="59" t="str">
        <f>ifna(VLookup(V1028, Dex!F:K, 4, 0),"")</f>
        <v/>
      </c>
      <c r="S1028" s="59" t="str">
        <f>ifna(VLookup(V1028, Dex!F:K, 5, 0),"")</f>
        <v/>
      </c>
      <c r="T1028" s="59" t="str">
        <f>ifna(VLookup(V1028, Dex!F:K, 6, 0),"")</f>
        <v/>
      </c>
      <c r="U1028" s="63" t="str">
        <f>ifna(VLookup(V1028, Dex!F:L, 7, 0),"")</f>
        <v>H067</v>
      </c>
      <c r="V1028" s="53" t="str">
        <f t="shared" si="1"/>
        <v>grapploct</v>
      </c>
    </row>
    <row r="1029" ht="31.5" customHeight="1">
      <c r="A1029" s="130">
        <v>1028.0</v>
      </c>
      <c r="B1029" s="130">
        <v>2.0</v>
      </c>
      <c r="C1029" s="130">
        <v>8.0</v>
      </c>
      <c r="D1029" s="130">
        <v>16.0</v>
      </c>
      <c r="E1029" s="130">
        <v>3.0</v>
      </c>
      <c r="F1029" s="130">
        <v>4.0</v>
      </c>
      <c r="G1029" s="131" t="str">
        <f>ifna(VLookup(V1029,Shiny!B:C, 2, 0),"")</f>
        <v/>
      </c>
      <c r="H1029" s="141" t="s">
        <v>1043</v>
      </c>
      <c r="I1029" s="142">
        <v>854.0</v>
      </c>
      <c r="J1029" s="135">
        <f>IFNA(VLOOKUP(V1029,'Imported Index'!C:D,2,0),1)</f>
        <v>1</v>
      </c>
      <c r="K1029" s="135"/>
      <c r="L1029" s="132" t="s">
        <v>1044</v>
      </c>
      <c r="M1029" s="136" t="str">
        <f>ifna(IMAGE("https://pokejungle.net/sprites/typeico/"&amp;lower(VLookup(V1029,Type!C:E, 2, 0)&amp;".png")),"")</f>
        <v/>
      </c>
      <c r="N1029" s="136" t="str">
        <f>ifna(IMAGE("https://pokejungle.net/sprites/typeico/"&amp;lower(VLookup(V1029,Type!C:E, 3, 0)&amp;".png")),"")</f>
        <v/>
      </c>
      <c r="O1029" s="131"/>
      <c r="P1029" s="131"/>
      <c r="Q1029" s="136">
        <f>ifna(VLookup(V1029, Dex!F:K, 3, 0),"")</f>
        <v>335</v>
      </c>
      <c r="R1029" s="136" t="str">
        <f>ifna(VLookup(V1029, Dex!F:K, 4, 0),"")</f>
        <v/>
      </c>
      <c r="S1029" s="136" t="str">
        <f>ifna(VLookup(V1029, Dex!F:K, 5, 0),"")</f>
        <v/>
      </c>
      <c r="T1029" s="136" t="str">
        <f>ifna(VLookup(V1029, Dex!F:K, 6, 0),"")</f>
        <v>P237</v>
      </c>
      <c r="U1029" s="137" t="str">
        <f>ifna(VLookup(V1029, Dex!F:L, 7, 0),"")</f>
        <v/>
      </c>
      <c r="V1029" s="131" t="str">
        <f t="shared" si="1"/>
        <v>sinistea</v>
      </c>
    </row>
    <row r="1030" ht="31.5" customHeight="1">
      <c r="A1030" s="85">
        <v>1029.0</v>
      </c>
      <c r="B1030" s="85">
        <v>2.0</v>
      </c>
      <c r="C1030" s="85">
        <v>8.0</v>
      </c>
      <c r="D1030" s="85">
        <v>17.0</v>
      </c>
      <c r="E1030" s="85">
        <v>3.0</v>
      </c>
      <c r="F1030" s="85">
        <v>5.0</v>
      </c>
      <c r="G1030" s="53" t="str">
        <f>ifna(VLookup(V1030,Shiny!B:C, 2, 0),"")</f>
        <v/>
      </c>
      <c r="H1030" s="138" t="s">
        <v>1043</v>
      </c>
      <c r="I1030" s="139">
        <v>854.0</v>
      </c>
      <c r="J1030" s="140">
        <f>IFNA(VLOOKUP(V1030,'Imported Index'!C:D,2,0),1)</f>
        <v>1</v>
      </c>
      <c r="K1030" s="140"/>
      <c r="L1030" s="83" t="s">
        <v>1045</v>
      </c>
      <c r="M1030" s="59" t="str">
        <f>ifna(IMAGE("https://pokejungle.net/sprites/typeico/"&amp;lower(VLookup(V1030,Type!C:E, 2, 0)&amp;".png")),"")</f>
        <v/>
      </c>
      <c r="N1030" s="59" t="str">
        <f>ifna(IMAGE("https://pokejungle.net/sprites/typeico/"&amp;lower(VLookup(V1030,Type!C:E, 3, 0)&amp;".png")),"")</f>
        <v/>
      </c>
      <c r="O1030" s="85">
        <v>-1.0</v>
      </c>
      <c r="P1030" s="53"/>
      <c r="Q1030" s="59">
        <f>ifna(VLookup(V1030, Dex!F:K, 3, 0),"")</f>
        <v>335</v>
      </c>
      <c r="R1030" s="59" t="str">
        <f>ifna(VLookup(V1030, Dex!F:K, 4, 0),"")</f>
        <v/>
      </c>
      <c r="S1030" s="59" t="str">
        <f>ifna(VLookup(V1030, Dex!F:K, 5, 0),"")</f>
        <v/>
      </c>
      <c r="T1030" s="59" t="str">
        <f>ifna(VLookup(V1030, Dex!F:K, 6, 0),"")</f>
        <v>P237</v>
      </c>
      <c r="U1030" s="63" t="str">
        <f>ifna(VLookup(V1030, Dex!F:L, 7, 0),"")</f>
        <v/>
      </c>
      <c r="V1030" s="53" t="str">
        <f t="shared" si="1"/>
        <v>sinistea-1</v>
      </c>
    </row>
    <row r="1031" ht="31.5" customHeight="1">
      <c r="A1031" s="130">
        <v>1030.0</v>
      </c>
      <c r="B1031" s="130">
        <v>2.0</v>
      </c>
      <c r="C1031" s="130">
        <v>8.0</v>
      </c>
      <c r="D1031" s="130">
        <v>18.0</v>
      </c>
      <c r="E1031" s="130">
        <v>3.0</v>
      </c>
      <c r="F1031" s="130">
        <v>6.0</v>
      </c>
      <c r="G1031" s="131" t="str">
        <f>ifna(VLookup(V1031,Shiny!B:C, 2, 0),"")</f>
        <v/>
      </c>
      <c r="H1031" s="141" t="s">
        <v>1046</v>
      </c>
      <c r="I1031" s="142">
        <v>855.0</v>
      </c>
      <c r="J1031" s="135">
        <f>IFNA(VLOOKUP(V1031,'Imported Index'!C:D,2,0),1)</f>
        <v>1</v>
      </c>
      <c r="K1031" s="135"/>
      <c r="L1031" s="132" t="s">
        <v>1044</v>
      </c>
      <c r="M1031" s="136" t="str">
        <f>ifna(IMAGE("https://pokejungle.net/sprites/typeico/"&amp;lower(VLookup(V1031,Type!C:E, 2, 0)&amp;".png")),"")</f>
        <v/>
      </c>
      <c r="N1031" s="136" t="str">
        <f>ifna(IMAGE("https://pokejungle.net/sprites/typeico/"&amp;lower(VLookup(V1031,Type!C:E, 3, 0)&amp;".png")),"")</f>
        <v/>
      </c>
      <c r="O1031" s="131"/>
      <c r="P1031" s="131"/>
      <c r="Q1031" s="136">
        <f>ifna(VLookup(V1031, Dex!F:K, 3, 0),"")</f>
        <v>336</v>
      </c>
      <c r="R1031" s="136" t="str">
        <f>ifna(VLookup(V1031, Dex!F:K, 4, 0),"")</f>
        <v/>
      </c>
      <c r="S1031" s="136" t="str">
        <f>ifna(VLookup(V1031, Dex!F:K, 5, 0),"")</f>
        <v/>
      </c>
      <c r="T1031" s="136" t="str">
        <f>ifna(VLookup(V1031, Dex!F:K, 6, 0),"")</f>
        <v>P238</v>
      </c>
      <c r="U1031" s="137" t="str">
        <f>ifna(VLookup(V1031, Dex!F:L, 7, 0),"")</f>
        <v/>
      </c>
      <c r="V1031" s="131" t="str">
        <f t="shared" si="1"/>
        <v>polteageist</v>
      </c>
    </row>
    <row r="1032" ht="31.5" customHeight="1">
      <c r="A1032" s="85">
        <v>1031.0</v>
      </c>
      <c r="B1032" s="85">
        <v>2.0</v>
      </c>
      <c r="C1032" s="85">
        <v>8.0</v>
      </c>
      <c r="D1032" s="85">
        <v>19.0</v>
      </c>
      <c r="E1032" s="85">
        <v>4.0</v>
      </c>
      <c r="F1032" s="85">
        <v>1.0</v>
      </c>
      <c r="G1032" s="53" t="str">
        <f>ifna(VLookup(V1032,Shiny!B:C, 2, 0),"")</f>
        <v/>
      </c>
      <c r="H1032" s="138" t="s">
        <v>1046</v>
      </c>
      <c r="I1032" s="139">
        <v>855.0</v>
      </c>
      <c r="J1032" s="140">
        <f>IFNA(VLOOKUP(V1032,'Imported Index'!C:D,2,0),1)</f>
        <v>1</v>
      </c>
      <c r="K1032" s="140"/>
      <c r="L1032" s="83" t="s">
        <v>1045</v>
      </c>
      <c r="M1032" s="59" t="str">
        <f>ifna(IMAGE("https://pokejungle.net/sprites/typeico/"&amp;lower(VLookup(V1032,Type!C:E, 2, 0)&amp;".png")),"")</f>
        <v/>
      </c>
      <c r="N1032" s="59" t="str">
        <f>ifna(IMAGE("https://pokejungle.net/sprites/typeico/"&amp;lower(VLookup(V1032,Type!C:E, 3, 0)&amp;".png")),"")</f>
        <v/>
      </c>
      <c r="O1032" s="85">
        <v>-1.0</v>
      </c>
      <c r="P1032" s="53"/>
      <c r="Q1032" s="59">
        <f>ifna(VLookup(V1032, Dex!F:K, 3, 0),"")</f>
        <v>336</v>
      </c>
      <c r="R1032" s="59" t="str">
        <f>ifna(VLookup(V1032, Dex!F:K, 4, 0),"")</f>
        <v/>
      </c>
      <c r="S1032" s="59" t="str">
        <f>ifna(VLookup(V1032, Dex!F:K, 5, 0),"")</f>
        <v/>
      </c>
      <c r="T1032" s="59" t="str">
        <f>ifna(VLookup(V1032, Dex!F:K, 6, 0),"")</f>
        <v>P238</v>
      </c>
      <c r="U1032" s="63" t="str">
        <f>ifna(VLookup(V1032, Dex!F:L, 7, 0),"")</f>
        <v/>
      </c>
      <c r="V1032" s="53" t="str">
        <f t="shared" si="1"/>
        <v>polteageist-1</v>
      </c>
    </row>
    <row r="1033" ht="31.5" customHeight="1">
      <c r="A1033" s="130">
        <v>1032.0</v>
      </c>
      <c r="B1033" s="130">
        <v>2.0</v>
      </c>
      <c r="C1033" s="130">
        <v>8.0</v>
      </c>
      <c r="D1033" s="130">
        <v>20.0</v>
      </c>
      <c r="E1033" s="130">
        <v>4.0</v>
      </c>
      <c r="F1033" s="130">
        <v>2.0</v>
      </c>
      <c r="G1033" s="131" t="str">
        <f>ifna(VLookup(V1033,Shiny!B:C, 2, 0),"")</f>
        <v/>
      </c>
      <c r="H1033" s="141" t="s">
        <v>1047</v>
      </c>
      <c r="I1033" s="142">
        <v>856.0</v>
      </c>
      <c r="J1033" s="135">
        <f>IFNA(VLOOKUP(V1033,'Imported Index'!C:D,2,0),1)</f>
        <v>1</v>
      </c>
      <c r="K1033" s="135"/>
      <c r="L1033" s="132"/>
      <c r="M1033" s="136" t="str">
        <f>ifna(IMAGE("https://pokejungle.net/sprites/typeico/"&amp;lower(VLookup(V1033,Type!C:E, 2, 0)&amp;".png")),"")</f>
        <v/>
      </c>
      <c r="N1033" s="136" t="str">
        <f>ifna(IMAGE("https://pokejungle.net/sprites/typeico/"&amp;lower(VLookup(V1033,Type!C:E, 3, 0)&amp;".png")),"")</f>
        <v/>
      </c>
      <c r="O1033" s="131"/>
      <c r="P1033" s="131"/>
      <c r="Q1033" s="136">
        <f>ifna(VLookup(V1033, Dex!F:K, 3, 0),"")</f>
        <v>241</v>
      </c>
      <c r="R1033" s="136" t="str">
        <f>ifna(VLookup(V1033, Dex!F:K, 4, 0),"")</f>
        <v/>
      </c>
      <c r="S1033" s="136" t="str">
        <f>ifna(VLookup(V1033, Dex!F:K, 5, 0),"")</f>
        <v/>
      </c>
      <c r="T1033" s="136" t="str">
        <f>ifna(VLookup(V1033, Dex!F:K, 6, 0),"")</f>
        <v>P282</v>
      </c>
      <c r="U1033" s="137" t="str">
        <f>ifna(VLookup(V1033, Dex!F:L, 7, 0),"")</f>
        <v/>
      </c>
      <c r="V1033" s="131" t="str">
        <f t="shared" si="1"/>
        <v>hatenna</v>
      </c>
    </row>
    <row r="1034" ht="31.5" customHeight="1">
      <c r="A1034" s="85">
        <v>1033.0</v>
      </c>
      <c r="B1034" s="85">
        <v>2.0</v>
      </c>
      <c r="C1034" s="85">
        <v>8.0</v>
      </c>
      <c r="D1034" s="85">
        <v>21.0</v>
      </c>
      <c r="E1034" s="85">
        <v>4.0</v>
      </c>
      <c r="F1034" s="85">
        <v>3.0</v>
      </c>
      <c r="G1034" s="53" t="str">
        <f>ifna(VLookup(V1034,Shiny!B:C, 2, 0),"")</f>
        <v/>
      </c>
      <c r="H1034" s="138" t="s">
        <v>1048</v>
      </c>
      <c r="I1034" s="139">
        <v>857.0</v>
      </c>
      <c r="J1034" s="140">
        <f>IFNA(VLOOKUP(V1034,'Imported Index'!C:D,2,0),1)</f>
        <v>1</v>
      </c>
      <c r="K1034" s="140"/>
      <c r="L1034" s="83"/>
      <c r="M1034" s="59" t="str">
        <f>ifna(IMAGE("https://pokejungle.net/sprites/typeico/"&amp;lower(VLookup(V1034,Type!C:E, 2, 0)&amp;".png")),"")</f>
        <v/>
      </c>
      <c r="N1034" s="59" t="str">
        <f>ifna(IMAGE("https://pokejungle.net/sprites/typeico/"&amp;lower(VLookup(V1034,Type!C:E, 3, 0)&amp;".png")),"")</f>
        <v/>
      </c>
      <c r="O1034" s="53"/>
      <c r="P1034" s="53"/>
      <c r="Q1034" s="59">
        <f>ifna(VLookup(V1034, Dex!F:K, 3, 0),"")</f>
        <v>242</v>
      </c>
      <c r="R1034" s="59" t="str">
        <f>ifna(VLookup(V1034, Dex!F:K, 4, 0),"")</f>
        <v/>
      </c>
      <c r="S1034" s="59" t="str">
        <f>ifna(VLookup(V1034, Dex!F:K, 5, 0),"")</f>
        <v/>
      </c>
      <c r="T1034" s="59" t="str">
        <f>ifna(VLookup(V1034, Dex!F:K, 6, 0),"")</f>
        <v>P283</v>
      </c>
      <c r="U1034" s="63" t="str">
        <f>ifna(VLookup(V1034, Dex!F:L, 7, 0),"")</f>
        <v/>
      </c>
      <c r="V1034" s="53" t="str">
        <f t="shared" si="1"/>
        <v>hattrem</v>
      </c>
    </row>
    <row r="1035" ht="31.5" customHeight="1">
      <c r="A1035" s="130">
        <v>1034.0</v>
      </c>
      <c r="B1035" s="130">
        <v>2.0</v>
      </c>
      <c r="C1035" s="130">
        <v>8.0</v>
      </c>
      <c r="D1035" s="130">
        <v>22.0</v>
      </c>
      <c r="E1035" s="130">
        <v>4.0</v>
      </c>
      <c r="F1035" s="130">
        <v>4.0</v>
      </c>
      <c r="G1035" s="131" t="str">
        <f>ifna(VLookup(V1035,Shiny!B:C, 2, 0),"")</f>
        <v/>
      </c>
      <c r="H1035" s="141" t="s">
        <v>1049</v>
      </c>
      <c r="I1035" s="142">
        <v>858.0</v>
      </c>
      <c r="J1035" s="135">
        <f>IFNA(VLOOKUP(V1035,'Imported Index'!C:D,2,0),1)</f>
        <v>1</v>
      </c>
      <c r="K1035" s="135"/>
      <c r="L1035" s="132"/>
      <c r="M1035" s="136" t="str">
        <f>ifna(IMAGE("https://pokejungle.net/sprites/typeico/"&amp;lower(VLookup(V1035,Type!C:E, 2, 0)&amp;".png")),"")</f>
        <v/>
      </c>
      <c r="N1035" s="136" t="str">
        <f>ifna(IMAGE("https://pokejungle.net/sprites/typeico/"&amp;lower(VLookup(V1035,Type!C:E, 3, 0)&amp;".png")),"")</f>
        <v/>
      </c>
      <c r="O1035" s="131"/>
      <c r="P1035" s="131"/>
      <c r="Q1035" s="136">
        <f>ifna(VLookup(V1035, Dex!F:K, 3, 0),"")</f>
        <v>243</v>
      </c>
      <c r="R1035" s="136" t="str">
        <f>ifna(VLookup(V1035, Dex!F:K, 4, 0),"")</f>
        <v/>
      </c>
      <c r="S1035" s="136" t="str">
        <f>ifna(VLookup(V1035, Dex!F:K, 5, 0),"")</f>
        <v/>
      </c>
      <c r="T1035" s="136" t="str">
        <f>ifna(VLookup(V1035, Dex!F:K, 6, 0),"")</f>
        <v>P284</v>
      </c>
      <c r="U1035" s="137" t="str">
        <f>ifna(VLookup(V1035, Dex!F:L, 7, 0),"")</f>
        <v/>
      </c>
      <c r="V1035" s="131" t="str">
        <f t="shared" si="1"/>
        <v>hatterene</v>
      </c>
    </row>
    <row r="1036" ht="31.5" customHeight="1">
      <c r="A1036" s="85">
        <v>1035.0</v>
      </c>
      <c r="B1036" s="85">
        <v>2.0</v>
      </c>
      <c r="C1036" s="85">
        <v>8.0</v>
      </c>
      <c r="D1036" s="85">
        <v>23.0</v>
      </c>
      <c r="E1036" s="85">
        <v>4.0</v>
      </c>
      <c r="F1036" s="85">
        <v>5.0</v>
      </c>
      <c r="G1036" s="53" t="str">
        <f>ifna(VLookup(V1036,Shiny!B:C, 2, 0),"")</f>
        <v/>
      </c>
      <c r="H1036" s="138" t="s">
        <v>1050</v>
      </c>
      <c r="I1036" s="139">
        <v>859.0</v>
      </c>
      <c r="J1036" s="140">
        <f>IFNA(VLOOKUP(V1036,'Imported Index'!C:D,2,0),1)</f>
        <v>1</v>
      </c>
      <c r="K1036" s="140"/>
      <c r="L1036" s="83"/>
      <c r="M1036" s="59" t="str">
        <f>ifna(IMAGE("https://pokejungle.net/sprites/typeico/"&amp;lower(VLookup(V1036,Type!C:E, 2, 0)&amp;".png")),"")</f>
        <v/>
      </c>
      <c r="N1036" s="59" t="str">
        <f>ifna(IMAGE("https://pokejungle.net/sprites/typeico/"&amp;lower(VLookup(V1036,Type!C:E, 3, 0)&amp;".png")),"")</f>
        <v/>
      </c>
      <c r="O1036" s="53"/>
      <c r="P1036" s="53"/>
      <c r="Q1036" s="59">
        <f>ifna(VLookup(V1036, Dex!F:K, 3, 0),"")</f>
        <v>238</v>
      </c>
      <c r="R1036" s="59" t="str">
        <f>ifna(VLookup(V1036, Dex!F:K, 4, 0),"")</f>
        <v/>
      </c>
      <c r="S1036" s="59" t="str">
        <f>ifna(VLookup(V1036, Dex!F:K, 5, 0),"")</f>
        <v/>
      </c>
      <c r="T1036" s="59" t="str">
        <f>ifna(VLookup(V1036, Dex!F:K, 6, 0),"")</f>
        <v>P285</v>
      </c>
      <c r="U1036" s="63" t="str">
        <f>ifna(VLookup(V1036, Dex!F:L, 7, 0),"")</f>
        <v/>
      </c>
      <c r="V1036" s="53" t="str">
        <f t="shared" si="1"/>
        <v>impidimp</v>
      </c>
    </row>
    <row r="1037" ht="31.5" customHeight="1">
      <c r="A1037" s="130">
        <v>1036.0</v>
      </c>
      <c r="B1037" s="130">
        <v>2.0</v>
      </c>
      <c r="C1037" s="130">
        <v>8.0</v>
      </c>
      <c r="D1037" s="130">
        <v>24.0</v>
      </c>
      <c r="E1037" s="130">
        <v>4.0</v>
      </c>
      <c r="F1037" s="130">
        <v>6.0</v>
      </c>
      <c r="G1037" s="131" t="str">
        <f>ifna(VLookup(V1037,Shiny!B:C, 2, 0),"")</f>
        <v/>
      </c>
      <c r="H1037" s="141" t="s">
        <v>1051</v>
      </c>
      <c r="I1037" s="142">
        <v>860.0</v>
      </c>
      <c r="J1037" s="135">
        <f>IFNA(VLOOKUP(V1037,'Imported Index'!C:D,2,0),1)</f>
        <v>1</v>
      </c>
      <c r="K1037" s="135"/>
      <c r="L1037" s="132"/>
      <c r="M1037" s="136" t="str">
        <f>ifna(IMAGE("https://pokejungle.net/sprites/typeico/"&amp;lower(VLookup(V1037,Type!C:E, 2, 0)&amp;".png")),"")</f>
        <v/>
      </c>
      <c r="N1037" s="136" t="str">
        <f>ifna(IMAGE("https://pokejungle.net/sprites/typeico/"&amp;lower(VLookup(V1037,Type!C:E, 3, 0)&amp;".png")),"")</f>
        <v/>
      </c>
      <c r="O1037" s="131"/>
      <c r="P1037" s="131"/>
      <c r="Q1037" s="136">
        <f>ifna(VLookup(V1037, Dex!F:K, 3, 0),"")</f>
        <v>239</v>
      </c>
      <c r="R1037" s="136" t="str">
        <f>ifna(VLookup(V1037, Dex!F:K, 4, 0),"")</f>
        <v/>
      </c>
      <c r="S1037" s="136" t="str">
        <f>ifna(VLookup(V1037, Dex!F:K, 5, 0),"")</f>
        <v/>
      </c>
      <c r="T1037" s="136" t="str">
        <f>ifna(VLookup(V1037, Dex!F:K, 6, 0),"")</f>
        <v>P286</v>
      </c>
      <c r="U1037" s="137" t="str">
        <f>ifna(VLookup(V1037, Dex!F:L, 7, 0),"")</f>
        <v/>
      </c>
      <c r="V1037" s="131" t="str">
        <f t="shared" si="1"/>
        <v>morgrem</v>
      </c>
    </row>
    <row r="1038" ht="31.5" customHeight="1">
      <c r="A1038" s="85">
        <v>1037.0</v>
      </c>
      <c r="B1038" s="85">
        <v>2.0</v>
      </c>
      <c r="C1038" s="85">
        <v>8.0</v>
      </c>
      <c r="D1038" s="85">
        <v>25.0</v>
      </c>
      <c r="E1038" s="85">
        <v>5.0</v>
      </c>
      <c r="F1038" s="85">
        <v>1.0</v>
      </c>
      <c r="G1038" s="53" t="str">
        <f>ifna(VLookup(V1038,Shiny!B:C, 2, 0),"")</f>
        <v/>
      </c>
      <c r="H1038" s="138" t="s">
        <v>1052</v>
      </c>
      <c r="I1038" s="139">
        <v>861.0</v>
      </c>
      <c r="J1038" s="140">
        <f>IFNA(VLOOKUP(V1038,'Imported Index'!C:D,2,0),1)</f>
        <v>1</v>
      </c>
      <c r="K1038" s="140"/>
      <c r="L1038" s="83"/>
      <c r="M1038" s="59" t="str">
        <f>ifna(IMAGE("https://pokejungle.net/sprites/typeico/"&amp;lower(VLookup(V1038,Type!C:E, 2, 0)&amp;".png")),"")</f>
        <v/>
      </c>
      <c r="N1038" s="59" t="str">
        <f>ifna(IMAGE("https://pokejungle.net/sprites/typeico/"&amp;lower(VLookup(V1038,Type!C:E, 3, 0)&amp;".png")),"")</f>
        <v/>
      </c>
      <c r="O1038" s="53"/>
      <c r="P1038" s="53"/>
      <c r="Q1038" s="59">
        <f>ifna(VLookup(V1038, Dex!F:K, 3, 0),"")</f>
        <v>240</v>
      </c>
      <c r="R1038" s="59" t="str">
        <f>ifna(VLookup(V1038, Dex!F:K, 4, 0),"")</f>
        <v/>
      </c>
      <c r="S1038" s="59" t="str">
        <f>ifna(VLookup(V1038, Dex!F:K, 5, 0),"")</f>
        <v/>
      </c>
      <c r="T1038" s="59" t="str">
        <f>ifna(VLookup(V1038, Dex!F:K, 6, 0),"")</f>
        <v>P287</v>
      </c>
      <c r="U1038" s="63" t="str">
        <f>ifna(VLookup(V1038, Dex!F:L, 7, 0),"")</f>
        <v/>
      </c>
      <c r="V1038" s="53" t="str">
        <f t="shared" si="1"/>
        <v>grimmsnarl</v>
      </c>
    </row>
    <row r="1039" ht="31.5" customHeight="1">
      <c r="A1039" s="130">
        <v>1038.0</v>
      </c>
      <c r="B1039" s="130">
        <v>2.0</v>
      </c>
      <c r="C1039" s="130">
        <v>8.0</v>
      </c>
      <c r="D1039" s="130">
        <v>26.0</v>
      </c>
      <c r="E1039" s="130">
        <v>5.0</v>
      </c>
      <c r="F1039" s="130">
        <v>2.0</v>
      </c>
      <c r="G1039" s="131" t="str">
        <f>ifna(VLookup(V1039,Shiny!B:C, 2, 0),"")</f>
        <v/>
      </c>
      <c r="H1039" s="141" t="s">
        <v>1053</v>
      </c>
      <c r="I1039" s="142">
        <v>862.0</v>
      </c>
      <c r="J1039" s="135">
        <f>IFNA(VLOOKUP(V1039,'Imported Index'!C:D,2,0),1)</f>
        <v>1</v>
      </c>
      <c r="K1039" s="132"/>
      <c r="L1039" s="132"/>
      <c r="M1039" s="136" t="str">
        <f>ifna(IMAGE("https://pokejungle.net/sprites/typeico/"&amp;lower(VLookup(V1039,Type!C:E, 2, 0)&amp;".png")),"")</f>
        <v/>
      </c>
      <c r="N1039" s="136" t="str">
        <f>ifna(IMAGE("https://pokejungle.net/sprites/typeico/"&amp;lower(VLookup(V1039,Type!C:E, 3, 0)&amp;".png")),"")</f>
        <v/>
      </c>
      <c r="O1039" s="131"/>
      <c r="P1039" s="131"/>
      <c r="Q1039" s="136">
        <f>ifna(VLookup(V1039, Dex!F:K, 3, 0),"")</f>
        <v>33</v>
      </c>
      <c r="R1039" s="136" t="str">
        <f>ifna(VLookup(V1039, Dex!F:K, 4, 0),"")</f>
        <v/>
      </c>
      <c r="S1039" s="136" t="str">
        <f>ifna(VLookup(V1039, Dex!F:K, 5, 0),"")</f>
        <v/>
      </c>
      <c r="T1039" s="136" t="str">
        <f>ifna(VLookup(V1039, Dex!F:K, 6, 0),"")</f>
        <v/>
      </c>
      <c r="U1039" s="137" t="str">
        <f>ifna(VLookup(V1039, Dex!F:L, 7, 0),"")</f>
        <v/>
      </c>
      <c r="V1039" s="131" t="str">
        <f t="shared" si="1"/>
        <v>obstagoon</v>
      </c>
    </row>
    <row r="1040" ht="31.5" customHeight="1">
      <c r="A1040" s="85">
        <v>1039.0</v>
      </c>
      <c r="B1040" s="85">
        <v>2.0</v>
      </c>
      <c r="C1040" s="85">
        <v>8.0</v>
      </c>
      <c r="D1040" s="85">
        <v>27.0</v>
      </c>
      <c r="E1040" s="85">
        <v>5.0</v>
      </c>
      <c r="F1040" s="85">
        <v>3.0</v>
      </c>
      <c r="G1040" s="53" t="str">
        <f>ifna(VLookup(V1040,Shiny!B:C, 2, 0),"")</f>
        <v/>
      </c>
      <c r="H1040" s="138" t="s">
        <v>1054</v>
      </c>
      <c r="I1040" s="139">
        <v>863.0</v>
      </c>
      <c r="J1040" s="140">
        <f>IFNA(VLOOKUP(V1040,'Imported Index'!C:D,2,0),1)</f>
        <v>1</v>
      </c>
      <c r="K1040" s="83"/>
      <c r="L1040" s="83"/>
      <c r="M1040" s="59" t="str">
        <f>ifna(IMAGE("https://pokejungle.net/sprites/typeico/"&amp;lower(VLookup(V1040,Type!C:E, 2, 0)&amp;".png")),"")</f>
        <v/>
      </c>
      <c r="N1040" s="59" t="str">
        <f>ifna(IMAGE("https://pokejungle.net/sprites/typeico/"&amp;lower(VLookup(V1040,Type!C:E, 3, 0)&amp;".png")),"")</f>
        <v/>
      </c>
      <c r="O1040" s="53"/>
      <c r="P1040" s="53"/>
      <c r="Q1040" s="59">
        <f>ifna(VLookup(V1040, Dex!F:K, 3, 0),"")</f>
        <v>183</v>
      </c>
      <c r="R1040" s="59" t="str">
        <f>ifna(VLookup(V1040, Dex!F:K, 4, 0),"")</f>
        <v/>
      </c>
      <c r="S1040" s="59" t="str">
        <f>ifna(VLookup(V1040, Dex!F:K, 5, 0),"")</f>
        <v/>
      </c>
      <c r="T1040" s="59" t="str">
        <f>ifna(VLookup(V1040, Dex!F:K, 6, 0),"")</f>
        <v/>
      </c>
      <c r="U1040" s="63" t="str">
        <f>ifna(VLookup(V1040, Dex!F:L, 7, 0),"")</f>
        <v>H006</v>
      </c>
      <c r="V1040" s="53" t="str">
        <f t="shared" si="1"/>
        <v>perrserker</v>
      </c>
    </row>
    <row r="1041" ht="31.5" customHeight="1">
      <c r="A1041" s="130">
        <v>1040.0</v>
      </c>
      <c r="B1041" s="130">
        <v>2.0</v>
      </c>
      <c r="C1041" s="130">
        <v>8.0</v>
      </c>
      <c r="D1041" s="130">
        <v>28.0</v>
      </c>
      <c r="E1041" s="130">
        <v>5.0</v>
      </c>
      <c r="F1041" s="130">
        <v>4.0</v>
      </c>
      <c r="G1041" s="131" t="str">
        <f>ifna(VLookup(V1041,Shiny!B:C, 2, 0),"")</f>
        <v/>
      </c>
      <c r="H1041" s="141" t="s">
        <v>1055</v>
      </c>
      <c r="I1041" s="142">
        <v>864.0</v>
      </c>
      <c r="J1041" s="135">
        <f>IFNA(VLOOKUP(V1041,'Imported Index'!C:D,2,0),1)</f>
        <v>1</v>
      </c>
      <c r="K1041" s="132"/>
      <c r="L1041" s="132"/>
      <c r="M1041" s="136" t="str">
        <f>ifna(IMAGE("https://pokejungle.net/sprites/typeico/"&amp;lower(VLookup(V1041,Type!C:E, 2, 0)&amp;".png")),"")</f>
        <v/>
      </c>
      <c r="N1041" s="136" t="str">
        <f>ifna(IMAGE("https://pokejungle.net/sprites/typeico/"&amp;lower(VLookup(V1041,Type!C:E, 3, 0)&amp;".png")),"")</f>
        <v/>
      </c>
      <c r="O1041" s="131"/>
      <c r="P1041" s="131"/>
      <c r="Q1041" s="136">
        <f>ifna(VLookup(V1041, Dex!F:K, 3, 0),"")</f>
        <v>237</v>
      </c>
      <c r="R1041" s="136" t="str">
        <f>ifna(VLookup(V1041, Dex!F:K, 4, 0),"")</f>
        <v/>
      </c>
      <c r="S1041" s="136" t="str">
        <f>ifna(VLookup(V1041, Dex!F:K, 5, 0),"")</f>
        <v/>
      </c>
      <c r="T1041" s="136" t="str">
        <f>ifna(VLookup(V1041, Dex!F:K, 6, 0),"")</f>
        <v/>
      </c>
      <c r="U1041" s="137" t="str">
        <f>ifna(VLookup(V1041, Dex!F:L, 7, 0),"")</f>
        <v/>
      </c>
      <c r="V1041" s="131" t="str">
        <f t="shared" si="1"/>
        <v>cursola</v>
      </c>
    </row>
    <row r="1042" ht="31.5" customHeight="1">
      <c r="A1042" s="85">
        <v>1041.0</v>
      </c>
      <c r="B1042" s="85">
        <v>2.0</v>
      </c>
      <c r="C1042" s="85">
        <v>8.0</v>
      </c>
      <c r="D1042" s="85">
        <v>29.0</v>
      </c>
      <c r="E1042" s="85">
        <v>5.0</v>
      </c>
      <c r="F1042" s="85">
        <v>5.0</v>
      </c>
      <c r="G1042" s="53" t="str">
        <f>ifna(VLookup(V1042,Shiny!B:C, 2, 0),"")</f>
        <v/>
      </c>
      <c r="H1042" s="138" t="s">
        <v>1056</v>
      </c>
      <c r="I1042" s="139">
        <v>865.0</v>
      </c>
      <c r="J1042" s="140">
        <f>IFNA(VLOOKUP(V1042,'Imported Index'!C:D,2,0),1)</f>
        <v>1</v>
      </c>
      <c r="K1042" s="83"/>
      <c r="L1042" s="83"/>
      <c r="M1042" s="59" t="str">
        <f>ifna(IMAGE("https://pokejungle.net/sprites/typeico/"&amp;lower(VLookup(V1042,Type!C:E, 2, 0)&amp;".png")),"")</f>
        <v/>
      </c>
      <c r="N1042" s="59" t="str">
        <f>ifna(IMAGE("https://pokejungle.net/sprites/typeico/"&amp;lower(VLookup(V1042,Type!C:E, 3, 0)&amp;".png")),"")</f>
        <v/>
      </c>
      <c r="O1042" s="53"/>
      <c r="P1042" s="53"/>
      <c r="Q1042" s="59">
        <f>ifna(VLookup(V1042, Dex!F:K, 3, 0),"")</f>
        <v>219</v>
      </c>
      <c r="R1042" s="59" t="str">
        <f>ifna(VLookup(V1042, Dex!F:K, 4, 0),"")</f>
        <v/>
      </c>
      <c r="S1042" s="59" t="str">
        <f>ifna(VLookup(V1042, Dex!F:K, 5, 0),"")</f>
        <v/>
      </c>
      <c r="T1042" s="59" t="str">
        <f>ifna(VLookup(V1042, Dex!F:K, 6, 0),"")</f>
        <v/>
      </c>
      <c r="U1042" s="63" t="str">
        <f>ifna(VLookup(V1042, Dex!F:L, 7, 0),"")</f>
        <v>H008</v>
      </c>
      <c r="V1042" s="53" t="str">
        <f t="shared" si="1"/>
        <v>sirfetch'd</v>
      </c>
    </row>
    <row r="1043" ht="31.5" customHeight="1">
      <c r="A1043" s="130">
        <v>1042.0</v>
      </c>
      <c r="B1043" s="130">
        <v>2.0</v>
      </c>
      <c r="C1043" s="130">
        <v>8.0</v>
      </c>
      <c r="D1043" s="130">
        <v>30.0</v>
      </c>
      <c r="E1043" s="130">
        <v>5.0</v>
      </c>
      <c r="F1043" s="130">
        <v>6.0</v>
      </c>
      <c r="G1043" s="131" t="str">
        <f>ifna(VLookup(V1043,Shiny!B:C, 2, 0),"")</f>
        <v/>
      </c>
      <c r="H1043" s="141" t="s">
        <v>1057</v>
      </c>
      <c r="I1043" s="142">
        <v>866.0</v>
      </c>
      <c r="J1043" s="135">
        <f>IFNA(VLOOKUP(V1043,'Imported Index'!C:D,2,0),1)</f>
        <v>1</v>
      </c>
      <c r="K1043" s="132"/>
      <c r="L1043" s="132"/>
      <c r="M1043" s="136" t="str">
        <f>ifna(IMAGE("https://pokejungle.net/sprites/typeico/"&amp;lower(VLookup(V1043,Type!C:E, 2, 0)&amp;".png")),"")</f>
        <v/>
      </c>
      <c r="N1043" s="136" t="str">
        <f>ifna(IMAGE("https://pokejungle.net/sprites/typeico/"&amp;lower(VLookup(V1043,Type!C:E, 3, 0)&amp;".png")),"")</f>
        <v/>
      </c>
      <c r="O1043" s="131"/>
      <c r="P1043" s="131"/>
      <c r="Q1043" s="136" t="str">
        <f>ifna(VLookup(V1043, Dex!F:K, 3, 0),"")</f>
        <v>C012</v>
      </c>
      <c r="R1043" s="136" t="str">
        <f>ifna(VLookup(V1043, Dex!F:K, 4, 0),"")</f>
        <v/>
      </c>
      <c r="S1043" s="136" t="str">
        <f>ifna(VLookup(V1043, Dex!F:K, 5, 0),"")</f>
        <v/>
      </c>
      <c r="T1043" s="136" t="str">
        <f>ifna(VLookup(V1043, Dex!F:K, 6, 0),"")</f>
        <v/>
      </c>
      <c r="U1043" s="137" t="str">
        <f>ifna(VLookup(V1043, Dex!F:L, 7, 0),"")</f>
        <v>H110</v>
      </c>
      <c r="V1043" s="131" t="str">
        <f t="shared" si="1"/>
        <v>mr. rime</v>
      </c>
    </row>
    <row r="1044" ht="31.5" customHeight="1">
      <c r="A1044" s="85">
        <v>1043.0</v>
      </c>
      <c r="B1044" s="85">
        <v>2.0</v>
      </c>
      <c r="C1044" s="85">
        <v>9.0</v>
      </c>
      <c r="D1044" s="85">
        <v>1.0</v>
      </c>
      <c r="E1044" s="85">
        <v>1.0</v>
      </c>
      <c r="F1044" s="85">
        <v>1.0</v>
      </c>
      <c r="G1044" s="53" t="str">
        <f>ifna(VLookup(V1044,Shiny!B:C, 2, 0),"")</f>
        <v/>
      </c>
      <c r="H1044" s="138" t="s">
        <v>1058</v>
      </c>
      <c r="I1044" s="139">
        <v>867.0</v>
      </c>
      <c r="J1044" s="140">
        <f>IFNA(VLOOKUP(V1044,'Imported Index'!C:D,2,0),1)</f>
        <v>1</v>
      </c>
      <c r="K1044" s="83"/>
      <c r="L1044" s="83"/>
      <c r="M1044" s="59" t="str">
        <f>ifna(IMAGE("https://pokejungle.net/sprites/typeico/"&amp;lower(VLookup(V1044,Type!C:E, 2, 0)&amp;".png")),"")</f>
        <v/>
      </c>
      <c r="N1044" s="59" t="str">
        <f>ifna(IMAGE("https://pokejungle.net/sprites/typeico/"&amp;lower(VLookup(V1044,Type!C:E, 3, 0)&amp;".png")),"")</f>
        <v/>
      </c>
      <c r="O1044" s="53"/>
      <c r="P1044" s="53"/>
      <c r="Q1044" s="59">
        <f>ifna(VLookup(V1044, Dex!F:K, 3, 0),"")</f>
        <v>328</v>
      </c>
      <c r="R1044" s="59" t="str">
        <f>ifna(VLookup(V1044, Dex!F:K, 4, 0),"")</f>
        <v/>
      </c>
      <c r="S1044" s="59" t="str">
        <f>ifna(VLookup(V1044, Dex!F:K, 5, 0),"")</f>
        <v/>
      </c>
      <c r="T1044" s="59" t="str">
        <f>ifna(VLookup(V1044, Dex!F:K, 6, 0),"")</f>
        <v/>
      </c>
      <c r="U1044" s="63" t="str">
        <f>ifna(VLookup(V1044, Dex!F:L, 7, 0),"")</f>
        <v>H061</v>
      </c>
      <c r="V1044" s="53" t="str">
        <f t="shared" si="1"/>
        <v>runerigus</v>
      </c>
    </row>
    <row r="1045" ht="31.5" customHeight="1">
      <c r="A1045" s="130">
        <v>1044.0</v>
      </c>
      <c r="B1045" s="130">
        <v>2.0</v>
      </c>
      <c r="C1045" s="130">
        <v>9.0</v>
      </c>
      <c r="D1045" s="130">
        <v>2.0</v>
      </c>
      <c r="E1045" s="130">
        <v>1.0</v>
      </c>
      <c r="F1045" s="130">
        <v>2.0</v>
      </c>
      <c r="G1045" s="131" t="str">
        <f>ifna(VLookup(V1045,Shiny!B:C, 2, 0),"")</f>
        <v/>
      </c>
      <c r="H1045" s="141" t="s">
        <v>1059</v>
      </c>
      <c r="I1045" s="142">
        <v>868.0</v>
      </c>
      <c r="J1045" s="135">
        <f>IFNA(VLOOKUP(V1045,'Imported Index'!C:D,2,0),1)</f>
        <v>1</v>
      </c>
      <c r="K1045" s="135"/>
      <c r="L1045" s="132"/>
      <c r="M1045" s="136" t="str">
        <f>ifna(IMAGE("https://pokejungle.net/sprites/typeico/"&amp;lower(VLookup(V1045,Type!C:E, 2, 0)&amp;".png")),"")</f>
        <v/>
      </c>
      <c r="N1045" s="136" t="str">
        <f>ifna(IMAGE("https://pokejungle.net/sprites/typeico/"&amp;lower(VLookup(V1045,Type!C:E, 3, 0)&amp;".png")),"")</f>
        <v/>
      </c>
      <c r="O1045" s="131"/>
      <c r="P1045" s="131"/>
      <c r="Q1045" s="136">
        <f>ifna(VLookup(V1045, Dex!F:K, 3, 0),"")</f>
        <v>185</v>
      </c>
      <c r="R1045" s="136" t="str">
        <f>ifna(VLookup(V1045, Dex!F:K, 4, 0),"")</f>
        <v/>
      </c>
      <c r="S1045" s="136" t="str">
        <f>ifna(VLookup(V1045, Dex!F:K, 5, 0),"")</f>
        <v/>
      </c>
      <c r="T1045" s="136" t="str">
        <f>ifna(VLookup(V1045, Dex!F:K, 6, 0),"")</f>
        <v>B042</v>
      </c>
      <c r="U1045" s="137" t="str">
        <f>ifna(VLookup(V1045, Dex!F:L, 7, 0),"")</f>
        <v/>
      </c>
      <c r="V1045" s="131" t="str">
        <f t="shared" si="1"/>
        <v>milcery</v>
      </c>
    </row>
    <row r="1046" ht="31.5" customHeight="1">
      <c r="A1046" s="85">
        <v>1045.0</v>
      </c>
      <c r="B1046" s="85">
        <v>2.0</v>
      </c>
      <c r="C1046" s="85">
        <v>9.0</v>
      </c>
      <c r="D1046" s="85">
        <v>3.0</v>
      </c>
      <c r="E1046" s="85">
        <v>1.0</v>
      </c>
      <c r="F1046" s="85">
        <v>3.0</v>
      </c>
      <c r="G1046" s="53" t="str">
        <f>ifna(VLookup(V1046,Shiny!B:C, 2, 0),"")</f>
        <v/>
      </c>
      <c r="H1046" s="138" t="s">
        <v>1060</v>
      </c>
      <c r="I1046" s="139">
        <v>869.0</v>
      </c>
      <c r="J1046" s="140">
        <f>IFNA(VLOOKUP(V1046,'Imported Index'!C:D,2,0),1)</f>
        <v>1</v>
      </c>
      <c r="K1046" s="83"/>
      <c r="L1046" s="83" t="s">
        <v>1247</v>
      </c>
      <c r="M1046" s="59" t="str">
        <f>ifna(IMAGE("https://pokejungle.net/sprites/typeico/"&amp;lower(VLookup(V1046,Type!C:E, 2, 0)&amp;".png")),"")</f>
        <v/>
      </c>
      <c r="N1046" s="59" t="str">
        <f>ifna(IMAGE("https://pokejungle.net/sprites/typeico/"&amp;lower(VLookup(V1046,Type!C:E, 3, 0)&amp;".png")),"")</f>
        <v/>
      </c>
      <c r="O1046" s="53"/>
      <c r="P1046" s="53"/>
      <c r="Q1046" s="59">
        <f>ifna(VLookup(V1046, Dex!F:K, 3, 0),"")</f>
        <v>186</v>
      </c>
      <c r="R1046" s="59" t="str">
        <f>ifna(VLookup(V1046, Dex!F:K, 4, 0),"")</f>
        <v/>
      </c>
      <c r="S1046" s="59" t="str">
        <f>ifna(VLookup(V1046, Dex!F:K, 5, 0),"")</f>
        <v/>
      </c>
      <c r="T1046" s="59" t="str">
        <f>ifna(VLookup(V1046, Dex!F:K, 6, 0),"")</f>
        <v>B043</v>
      </c>
      <c r="U1046" s="63" t="str">
        <f>ifna(VLookup(V1046, Dex!F:L, 7, 0),"")</f>
        <v/>
      </c>
      <c r="V1046" s="53" t="str">
        <f t="shared" si="1"/>
        <v>alcremie</v>
      </c>
    </row>
    <row r="1047" ht="31.5" customHeight="1">
      <c r="A1047" s="130">
        <v>1046.0</v>
      </c>
      <c r="B1047" s="130">
        <v>2.0</v>
      </c>
      <c r="C1047" s="130">
        <v>9.0</v>
      </c>
      <c r="D1047" s="130">
        <v>4.0</v>
      </c>
      <c r="E1047" s="130">
        <v>1.0</v>
      </c>
      <c r="F1047" s="130">
        <v>4.0</v>
      </c>
      <c r="G1047" s="131" t="str">
        <f>ifna(VLookup(V1047,Shiny!B:C, 2, 0),"")</f>
        <v/>
      </c>
      <c r="H1047" s="141" t="s">
        <v>1060</v>
      </c>
      <c r="I1047" s="142">
        <v>869.0</v>
      </c>
      <c r="J1047" s="135">
        <f>IFNA(VLOOKUP(V1047,'Imported Index'!C:D,2,0),1)</f>
        <v>1</v>
      </c>
      <c r="K1047" s="132"/>
      <c r="L1047" s="132" t="s">
        <v>1248</v>
      </c>
      <c r="M1047" s="136" t="str">
        <f>ifna(IMAGE("https://pokejungle.net/sprites/typeico/"&amp;lower(VLookup(V1047,Type!C:E, 2, 0)&amp;".png")),"")</f>
        <v/>
      </c>
      <c r="N1047" s="136" t="str">
        <f>ifna(IMAGE("https://pokejungle.net/sprites/typeico/"&amp;lower(VLookup(V1047,Type!C:E, 3, 0)&amp;".png")),"")</f>
        <v/>
      </c>
      <c r="O1047" s="130">
        <v>-1.0</v>
      </c>
      <c r="P1047" s="131"/>
      <c r="Q1047" s="136">
        <f>ifna(VLookup(V1047, Dex!F:K, 3, 0),"")</f>
        <v>186</v>
      </c>
      <c r="R1047" s="136" t="str">
        <f>ifna(VLookup(V1047, Dex!F:K, 4, 0),"")</f>
        <v/>
      </c>
      <c r="S1047" s="136" t="str">
        <f>ifna(VLookup(V1047, Dex!F:K, 5, 0),"")</f>
        <v/>
      </c>
      <c r="T1047" s="136" t="str">
        <f>ifna(VLookup(V1047, Dex!F:K, 6, 0),"")</f>
        <v>B043</v>
      </c>
      <c r="U1047" s="137" t="str">
        <f>ifna(VLookup(V1047, Dex!F:L, 7, 0),"")</f>
        <v/>
      </c>
      <c r="V1047" s="131" t="str">
        <f t="shared" si="1"/>
        <v>alcremie-1</v>
      </c>
    </row>
    <row r="1048" ht="31.5" customHeight="1">
      <c r="A1048" s="85">
        <v>1047.0</v>
      </c>
      <c r="B1048" s="85">
        <v>2.0</v>
      </c>
      <c r="C1048" s="85">
        <v>9.0</v>
      </c>
      <c r="D1048" s="85">
        <v>5.0</v>
      </c>
      <c r="E1048" s="85">
        <v>1.0</v>
      </c>
      <c r="F1048" s="85">
        <v>5.0</v>
      </c>
      <c r="G1048" s="53" t="str">
        <f>ifna(VLookup(V1048,Shiny!B:C, 2, 0),"")</f>
        <v/>
      </c>
      <c r="H1048" s="138" t="s">
        <v>1060</v>
      </c>
      <c r="I1048" s="139">
        <v>869.0</v>
      </c>
      <c r="J1048" s="140">
        <f>IFNA(VLOOKUP(V1048,'Imported Index'!C:D,2,0),1)</f>
        <v>1</v>
      </c>
      <c r="K1048" s="83"/>
      <c r="L1048" s="83" t="s">
        <v>1249</v>
      </c>
      <c r="M1048" s="59" t="str">
        <f>ifna(IMAGE("https://pokejungle.net/sprites/typeico/"&amp;lower(VLookup(V1048,Type!C:E, 2, 0)&amp;".png")),"")</f>
        <v/>
      </c>
      <c r="N1048" s="59" t="str">
        <f>ifna(IMAGE("https://pokejungle.net/sprites/typeico/"&amp;lower(VLookup(V1048,Type!C:E, 3, 0)&amp;".png")),"")</f>
        <v/>
      </c>
      <c r="O1048" s="85">
        <v>-2.0</v>
      </c>
      <c r="P1048" s="53"/>
      <c r="Q1048" s="59">
        <f>ifna(VLookup(V1048, Dex!F:K, 3, 0),"")</f>
        <v>186</v>
      </c>
      <c r="R1048" s="59" t="str">
        <f>ifna(VLookup(V1048, Dex!F:K, 4, 0),"")</f>
        <v/>
      </c>
      <c r="S1048" s="59" t="str">
        <f>ifna(VLookup(V1048, Dex!F:K, 5, 0),"")</f>
        <v/>
      </c>
      <c r="T1048" s="59" t="str">
        <f>ifna(VLookup(V1048, Dex!F:K, 6, 0),"")</f>
        <v>B043</v>
      </c>
      <c r="U1048" s="63" t="str">
        <f>ifna(VLookup(V1048, Dex!F:L, 7, 0),"")</f>
        <v/>
      </c>
      <c r="V1048" s="53" t="str">
        <f t="shared" si="1"/>
        <v>alcremie-2</v>
      </c>
    </row>
    <row r="1049" ht="31.5" customHeight="1">
      <c r="A1049" s="130">
        <v>1048.0</v>
      </c>
      <c r="B1049" s="130">
        <v>2.0</v>
      </c>
      <c r="C1049" s="130">
        <v>9.0</v>
      </c>
      <c r="D1049" s="130">
        <v>6.0</v>
      </c>
      <c r="E1049" s="130">
        <v>1.0</v>
      </c>
      <c r="F1049" s="130">
        <v>6.0</v>
      </c>
      <c r="G1049" s="131" t="str">
        <f>ifna(VLookup(V1049,Shiny!B:C, 2, 0),"")</f>
        <v/>
      </c>
      <c r="H1049" s="141" t="s">
        <v>1060</v>
      </c>
      <c r="I1049" s="142">
        <v>869.0</v>
      </c>
      <c r="J1049" s="135">
        <f>IFNA(VLOOKUP(V1049,'Imported Index'!C:D,2,0),1)</f>
        <v>1</v>
      </c>
      <c r="K1049" s="132"/>
      <c r="L1049" s="132" t="s">
        <v>1250</v>
      </c>
      <c r="M1049" s="136" t="str">
        <f>ifna(IMAGE("https://pokejungle.net/sprites/typeico/"&amp;lower(VLookup(V1049,Type!C:E, 2, 0)&amp;".png")),"")</f>
        <v/>
      </c>
      <c r="N1049" s="136" t="str">
        <f>ifna(IMAGE("https://pokejungle.net/sprites/typeico/"&amp;lower(VLookup(V1049,Type!C:E, 3, 0)&amp;".png")),"")</f>
        <v/>
      </c>
      <c r="O1049" s="130">
        <v>-3.0</v>
      </c>
      <c r="P1049" s="131"/>
      <c r="Q1049" s="136">
        <f>ifna(VLookup(V1049, Dex!F:K, 3, 0),"")</f>
        <v>186</v>
      </c>
      <c r="R1049" s="136" t="str">
        <f>ifna(VLookup(V1049, Dex!F:K, 4, 0),"")</f>
        <v/>
      </c>
      <c r="S1049" s="136" t="str">
        <f>ifna(VLookup(V1049, Dex!F:K, 5, 0),"")</f>
        <v/>
      </c>
      <c r="T1049" s="136" t="str">
        <f>ifna(VLookup(V1049, Dex!F:K, 6, 0),"")</f>
        <v>B043</v>
      </c>
      <c r="U1049" s="137" t="str">
        <f>ifna(VLookup(V1049, Dex!F:L, 7, 0),"")</f>
        <v/>
      </c>
      <c r="V1049" s="131" t="str">
        <f t="shared" si="1"/>
        <v>alcremie-3</v>
      </c>
    </row>
    <row r="1050" ht="31.5" customHeight="1">
      <c r="A1050" s="85">
        <v>1049.0</v>
      </c>
      <c r="B1050" s="85">
        <v>2.0</v>
      </c>
      <c r="C1050" s="85">
        <v>9.0</v>
      </c>
      <c r="D1050" s="85">
        <v>7.0</v>
      </c>
      <c r="E1050" s="85">
        <v>2.0</v>
      </c>
      <c r="F1050" s="85">
        <v>1.0</v>
      </c>
      <c r="G1050" s="53" t="str">
        <f>ifna(VLookup(V1050,Shiny!B:C, 2, 0),"")</f>
        <v/>
      </c>
      <c r="H1050" s="138" t="s">
        <v>1060</v>
      </c>
      <c r="I1050" s="139">
        <v>869.0</v>
      </c>
      <c r="J1050" s="140">
        <f>IFNA(VLOOKUP(V1050,'Imported Index'!C:D,2,0),1)</f>
        <v>1</v>
      </c>
      <c r="K1050" s="83"/>
      <c r="L1050" s="83" t="s">
        <v>1251</v>
      </c>
      <c r="M1050" s="59" t="str">
        <f>ifna(IMAGE("https://pokejungle.net/sprites/typeico/"&amp;lower(VLookup(V1050,Type!C:E, 2, 0)&amp;".png")),"")</f>
        <v/>
      </c>
      <c r="N1050" s="59" t="str">
        <f>ifna(IMAGE("https://pokejungle.net/sprites/typeico/"&amp;lower(VLookup(V1050,Type!C:E, 3, 0)&amp;".png")),"")</f>
        <v/>
      </c>
      <c r="O1050" s="85">
        <v>-4.0</v>
      </c>
      <c r="P1050" s="53"/>
      <c r="Q1050" s="59">
        <f>ifna(VLookup(V1050, Dex!F:K, 3, 0),"")</f>
        <v>186</v>
      </c>
      <c r="R1050" s="59" t="str">
        <f>ifna(VLookup(V1050, Dex!F:K, 4, 0),"")</f>
        <v/>
      </c>
      <c r="S1050" s="59" t="str">
        <f>ifna(VLookup(V1050, Dex!F:K, 5, 0),"")</f>
        <v/>
      </c>
      <c r="T1050" s="59" t="str">
        <f>ifna(VLookup(V1050, Dex!F:K, 6, 0),"")</f>
        <v>B043</v>
      </c>
      <c r="U1050" s="63" t="str">
        <f>ifna(VLookup(V1050, Dex!F:L, 7, 0),"")</f>
        <v/>
      </c>
      <c r="V1050" s="53" t="str">
        <f t="shared" si="1"/>
        <v>alcremie-4</v>
      </c>
    </row>
    <row r="1051" ht="31.5" customHeight="1">
      <c r="A1051" s="130">
        <v>1050.0</v>
      </c>
      <c r="B1051" s="130">
        <v>2.0</v>
      </c>
      <c r="C1051" s="130">
        <v>9.0</v>
      </c>
      <c r="D1051" s="130">
        <v>8.0</v>
      </c>
      <c r="E1051" s="130">
        <v>2.0</v>
      </c>
      <c r="F1051" s="130">
        <v>2.0</v>
      </c>
      <c r="G1051" s="131" t="str">
        <f>ifna(VLookup(V1051,Shiny!B:C, 2, 0),"")</f>
        <v/>
      </c>
      <c r="H1051" s="141" t="s">
        <v>1060</v>
      </c>
      <c r="I1051" s="142">
        <v>869.0</v>
      </c>
      <c r="J1051" s="135">
        <f>IFNA(VLOOKUP(V1051,'Imported Index'!C:D,2,0),1)</f>
        <v>1</v>
      </c>
      <c r="K1051" s="132"/>
      <c r="L1051" s="132" t="s">
        <v>1252</v>
      </c>
      <c r="M1051" s="136" t="str">
        <f>ifna(IMAGE("https://pokejungle.net/sprites/typeico/"&amp;lower(VLookup(V1051,Type!C:E, 2, 0)&amp;".png")),"")</f>
        <v/>
      </c>
      <c r="N1051" s="136" t="str">
        <f>ifna(IMAGE("https://pokejungle.net/sprites/typeico/"&amp;lower(VLookup(V1051,Type!C:E, 3, 0)&amp;".png")),"")</f>
        <v/>
      </c>
      <c r="O1051" s="130">
        <v>-5.0</v>
      </c>
      <c r="P1051" s="131"/>
      <c r="Q1051" s="136">
        <f>ifna(VLookup(V1051, Dex!F:K, 3, 0),"")</f>
        <v>186</v>
      </c>
      <c r="R1051" s="136" t="str">
        <f>ifna(VLookup(V1051, Dex!F:K, 4, 0),"")</f>
        <v/>
      </c>
      <c r="S1051" s="136" t="str">
        <f>ifna(VLookup(V1051, Dex!F:K, 5, 0),"")</f>
        <v/>
      </c>
      <c r="T1051" s="136" t="str">
        <f>ifna(VLookup(V1051, Dex!F:K, 6, 0),"")</f>
        <v>B043</v>
      </c>
      <c r="U1051" s="137" t="str">
        <f>ifna(VLookup(V1051, Dex!F:L, 7, 0),"")</f>
        <v/>
      </c>
      <c r="V1051" s="131" t="str">
        <f t="shared" si="1"/>
        <v>alcremie-5</v>
      </c>
    </row>
    <row r="1052" ht="31.5" customHeight="1">
      <c r="A1052" s="85">
        <v>1051.0</v>
      </c>
      <c r="B1052" s="85">
        <v>2.0</v>
      </c>
      <c r="C1052" s="85">
        <v>9.0</v>
      </c>
      <c r="D1052" s="85">
        <v>9.0</v>
      </c>
      <c r="E1052" s="85">
        <v>2.0</v>
      </c>
      <c r="F1052" s="85">
        <v>3.0</v>
      </c>
      <c r="G1052" s="53" t="str">
        <f>ifna(VLookup(V1052,Shiny!B:C, 2, 0),"")</f>
        <v/>
      </c>
      <c r="H1052" s="138" t="s">
        <v>1060</v>
      </c>
      <c r="I1052" s="139">
        <v>869.0</v>
      </c>
      <c r="J1052" s="140">
        <f>IFNA(VLOOKUP(V1052,'Imported Index'!C:D,2,0),1)</f>
        <v>1</v>
      </c>
      <c r="K1052" s="83"/>
      <c r="L1052" s="83" t="s">
        <v>1253</v>
      </c>
      <c r="M1052" s="59" t="str">
        <f>ifna(IMAGE("https://pokejungle.net/sprites/typeico/"&amp;lower(VLookup(V1052,Type!C:E, 2, 0)&amp;".png")),"")</f>
        <v/>
      </c>
      <c r="N1052" s="59" t="str">
        <f>ifna(IMAGE("https://pokejungle.net/sprites/typeico/"&amp;lower(VLookup(V1052,Type!C:E, 3, 0)&amp;".png")),"")</f>
        <v/>
      </c>
      <c r="O1052" s="85">
        <v>-6.0</v>
      </c>
      <c r="P1052" s="53"/>
      <c r="Q1052" s="59">
        <f>ifna(VLookup(V1052, Dex!F:K, 3, 0),"")</f>
        <v>186</v>
      </c>
      <c r="R1052" s="59" t="str">
        <f>ifna(VLookup(V1052, Dex!F:K, 4, 0),"")</f>
        <v/>
      </c>
      <c r="S1052" s="59" t="str">
        <f>ifna(VLookup(V1052, Dex!F:K, 5, 0),"")</f>
        <v/>
      </c>
      <c r="T1052" s="59" t="str">
        <f>ifna(VLookup(V1052, Dex!F:K, 6, 0),"")</f>
        <v>B043</v>
      </c>
      <c r="U1052" s="63" t="str">
        <f>ifna(VLookup(V1052, Dex!F:L, 7, 0),"")</f>
        <v/>
      </c>
      <c r="V1052" s="53" t="str">
        <f t="shared" si="1"/>
        <v>alcremie-6</v>
      </c>
    </row>
    <row r="1053" ht="31.5" customHeight="1">
      <c r="A1053" s="130">
        <v>1052.0</v>
      </c>
      <c r="B1053" s="130">
        <v>2.0</v>
      </c>
      <c r="C1053" s="130">
        <v>9.0</v>
      </c>
      <c r="D1053" s="130">
        <v>10.0</v>
      </c>
      <c r="E1053" s="130">
        <v>2.0</v>
      </c>
      <c r="F1053" s="129">
        <v>4.0</v>
      </c>
      <c r="G1053" s="131" t="str">
        <f>ifna(VLookup(V1053,Shiny!B:C, 2, 0),"")</f>
        <v/>
      </c>
      <c r="H1053" s="141" t="s">
        <v>1067</v>
      </c>
      <c r="I1053" s="142">
        <v>870.0</v>
      </c>
      <c r="J1053" s="135">
        <f>IFNA(VLOOKUP(V1053,'Imported Index'!C:D,2,0),1)</f>
        <v>1</v>
      </c>
      <c r="K1053" s="135"/>
      <c r="L1053" s="132"/>
      <c r="M1053" s="136" t="str">
        <f>ifna(IMAGE("https://pokejungle.net/sprites/typeico/"&amp;lower(VLookup(V1053,Type!C:E, 2, 0)&amp;".png")),"")</f>
        <v/>
      </c>
      <c r="N1053" s="136" t="str">
        <f>ifna(IMAGE("https://pokejungle.net/sprites/typeico/"&amp;lower(VLookup(V1053,Type!C:E, 3, 0)&amp;".png")),"")</f>
        <v/>
      </c>
      <c r="O1053" s="131"/>
      <c r="P1053" s="131"/>
      <c r="Q1053" s="136">
        <f>ifna(VLookup(V1053, Dex!F:K, 3, 0),"")</f>
        <v>345</v>
      </c>
      <c r="R1053" s="136" t="str">
        <f>ifna(VLookup(V1053, Dex!F:K, 4, 0),"")</f>
        <v/>
      </c>
      <c r="S1053" s="136" t="str">
        <f>ifna(VLookup(V1053, Dex!F:K, 5, 0),"")</f>
        <v/>
      </c>
      <c r="T1053" s="136" t="str">
        <f>ifna(VLookup(V1053, Dex!F:K, 6, 0),"")</f>
        <v>P300</v>
      </c>
      <c r="U1053" s="137">
        <f>ifna(VLookup(V1053, Dex!F:L, 7, 0),"")</f>
        <v>212</v>
      </c>
      <c r="V1053" s="131" t="str">
        <f t="shared" si="1"/>
        <v>falinks</v>
      </c>
    </row>
    <row r="1054" ht="31.5" customHeight="1">
      <c r="A1054" s="85">
        <v>1053.0</v>
      </c>
      <c r="B1054" s="85">
        <v>2.0</v>
      </c>
      <c r="C1054" s="85">
        <v>9.0</v>
      </c>
      <c r="D1054" s="85">
        <v>11.0</v>
      </c>
      <c r="E1054" s="85">
        <v>2.0</v>
      </c>
      <c r="F1054" s="88">
        <v>5.0</v>
      </c>
      <c r="G1054" s="53" t="str">
        <f>ifna(VLookup(V1054,Shiny!B:C, 2, 0),"")</f>
        <v/>
      </c>
      <c r="H1054" s="138" t="s">
        <v>1068</v>
      </c>
      <c r="I1054" s="139">
        <v>871.0</v>
      </c>
      <c r="J1054" s="140">
        <f>IFNA(VLOOKUP(V1054,'Imported Index'!C:D,2,0),1)</f>
        <v>1</v>
      </c>
      <c r="K1054" s="140"/>
      <c r="L1054" s="83"/>
      <c r="M1054" s="59" t="str">
        <f>ifna(IMAGE("https://pokejungle.net/sprites/typeico/"&amp;lower(VLookup(V1054,Type!C:E, 2, 0)&amp;".png")),"")</f>
        <v/>
      </c>
      <c r="N1054" s="59" t="str">
        <f>ifna(IMAGE("https://pokejungle.net/sprites/typeico/"&amp;lower(VLookup(V1054,Type!C:E, 3, 0)&amp;".png")),"")</f>
        <v/>
      </c>
      <c r="O1054" s="53"/>
      <c r="P1054" s="53"/>
      <c r="Q1054" s="59">
        <f>ifna(VLookup(V1054, Dex!F:K, 3, 0),"")</f>
        <v>353</v>
      </c>
      <c r="R1054" s="59" t="str">
        <f>ifna(VLookup(V1054, Dex!F:K, 4, 0),"")</f>
        <v/>
      </c>
      <c r="S1054" s="59" t="str">
        <f>ifna(VLookup(V1054, Dex!F:K, 5, 0),"")</f>
        <v/>
      </c>
      <c r="T1054" s="59" t="str">
        <f>ifna(VLookup(V1054, Dex!F:K, 6, 0),"")</f>
        <v>P321</v>
      </c>
      <c r="U1054" s="63" t="str">
        <f>ifna(VLookup(V1054, Dex!F:L, 7, 0),"")</f>
        <v/>
      </c>
      <c r="V1054" s="53" t="str">
        <f t="shared" si="1"/>
        <v>pincurchin</v>
      </c>
    </row>
    <row r="1055" ht="31.5" customHeight="1">
      <c r="A1055" s="130">
        <v>1054.0</v>
      </c>
      <c r="B1055" s="130">
        <v>2.0</v>
      </c>
      <c r="C1055" s="130">
        <v>9.0</v>
      </c>
      <c r="D1055" s="130">
        <v>12.0</v>
      </c>
      <c r="E1055" s="130">
        <v>2.0</v>
      </c>
      <c r="F1055" s="129">
        <v>6.0</v>
      </c>
      <c r="G1055" s="131" t="str">
        <f>ifna(VLookup(V1055,Shiny!B:C, 2, 0),"")</f>
        <v/>
      </c>
      <c r="H1055" s="141" t="s">
        <v>1069</v>
      </c>
      <c r="I1055" s="142">
        <v>872.0</v>
      </c>
      <c r="J1055" s="135">
        <f>IFNA(VLOOKUP(V1055,'Imported Index'!C:D,2,0),1)</f>
        <v>1</v>
      </c>
      <c r="K1055" s="135"/>
      <c r="L1055" s="132"/>
      <c r="M1055" s="136" t="str">
        <f>ifna(IMAGE("https://pokejungle.net/sprites/typeico/"&amp;lower(VLookup(V1055,Type!C:E, 2, 0)&amp;".png")),"")</f>
        <v/>
      </c>
      <c r="N1055" s="136" t="str">
        <f>ifna(IMAGE("https://pokejungle.net/sprites/typeico/"&amp;lower(VLookup(V1055,Type!C:E, 3, 0)&amp;".png")),"")</f>
        <v/>
      </c>
      <c r="O1055" s="131"/>
      <c r="P1055" s="131"/>
      <c r="Q1055" s="136">
        <f>ifna(VLookup(V1055, Dex!F:K, 3, 0),"")</f>
        <v>349</v>
      </c>
      <c r="R1055" s="136" t="str">
        <f>ifna(VLookup(V1055, Dex!F:K, 4, 0),"")</f>
        <v/>
      </c>
      <c r="S1055" s="136" t="str">
        <f>ifna(VLookup(V1055, Dex!F:K, 5, 0),"")</f>
        <v/>
      </c>
      <c r="T1055" s="136" t="str">
        <f>ifna(VLookup(V1055, Dex!F:K, 6, 0),"")</f>
        <v>P350</v>
      </c>
      <c r="U1055" s="137" t="str">
        <f>ifna(VLookup(V1055, Dex!F:L, 7, 0),"")</f>
        <v/>
      </c>
      <c r="V1055" s="131" t="str">
        <f t="shared" si="1"/>
        <v>snom</v>
      </c>
    </row>
    <row r="1056" ht="31.5" customHeight="1">
      <c r="A1056" s="85">
        <v>1055.0</v>
      </c>
      <c r="B1056" s="85">
        <v>2.0</v>
      </c>
      <c r="C1056" s="85">
        <v>9.0</v>
      </c>
      <c r="D1056" s="85">
        <v>13.0</v>
      </c>
      <c r="E1056" s="85">
        <v>3.0</v>
      </c>
      <c r="F1056" s="85">
        <v>1.0</v>
      </c>
      <c r="G1056" s="53" t="str">
        <f>ifna(VLookup(V1056,Shiny!B:C, 2, 0),"")</f>
        <v/>
      </c>
      <c r="H1056" s="138" t="s">
        <v>1070</v>
      </c>
      <c r="I1056" s="139">
        <v>873.0</v>
      </c>
      <c r="J1056" s="140">
        <f>IFNA(VLOOKUP(V1056,'Imported Index'!C:D,2,0),1)</f>
        <v>1</v>
      </c>
      <c r="K1056" s="140"/>
      <c r="L1056" s="83"/>
      <c r="M1056" s="59" t="str">
        <f>ifna(IMAGE("https://pokejungle.net/sprites/typeico/"&amp;lower(VLookup(V1056,Type!C:E, 2, 0)&amp;".png")),"")</f>
        <v/>
      </c>
      <c r="N1056" s="59" t="str">
        <f>ifna(IMAGE("https://pokejungle.net/sprites/typeico/"&amp;lower(VLookup(V1056,Type!C:E, 3, 0)&amp;".png")),"")</f>
        <v/>
      </c>
      <c r="O1056" s="53"/>
      <c r="P1056" s="53"/>
      <c r="Q1056" s="59">
        <f>ifna(VLookup(V1056, Dex!F:K, 3, 0),"")</f>
        <v>350</v>
      </c>
      <c r="R1056" s="59" t="str">
        <f>ifna(VLookup(V1056, Dex!F:K, 4, 0),"")</f>
        <v/>
      </c>
      <c r="S1056" s="59" t="str">
        <f>ifna(VLookup(V1056, Dex!F:K, 5, 0),"")</f>
        <v/>
      </c>
      <c r="T1056" s="59" t="str">
        <f>ifna(VLookup(V1056, Dex!F:K, 6, 0),"")</f>
        <v>P351</v>
      </c>
      <c r="U1056" s="63" t="str">
        <f>ifna(VLookup(V1056, Dex!F:L, 7, 0),"")</f>
        <v/>
      </c>
      <c r="V1056" s="53" t="str">
        <f t="shared" si="1"/>
        <v>frosmoth</v>
      </c>
    </row>
    <row r="1057" ht="31.5" customHeight="1">
      <c r="A1057" s="130">
        <v>1056.0</v>
      </c>
      <c r="B1057" s="130">
        <v>2.0</v>
      </c>
      <c r="C1057" s="130">
        <v>9.0</v>
      </c>
      <c r="D1057" s="130">
        <v>14.0</v>
      </c>
      <c r="E1057" s="130">
        <v>3.0</v>
      </c>
      <c r="F1057" s="130">
        <v>2.0</v>
      </c>
      <c r="G1057" s="131" t="str">
        <f>ifna(VLookup(V1057,Shiny!B:C, 2, 0),"")</f>
        <v/>
      </c>
      <c r="H1057" s="141" t="s">
        <v>1071</v>
      </c>
      <c r="I1057" s="142">
        <v>874.0</v>
      </c>
      <c r="J1057" s="135">
        <f>IFNA(VLOOKUP(V1057,'Imported Index'!C:D,2,0),1)</f>
        <v>1</v>
      </c>
      <c r="K1057" s="135"/>
      <c r="L1057" s="132"/>
      <c r="M1057" s="136" t="str">
        <f>ifna(IMAGE("https://pokejungle.net/sprites/typeico/"&amp;lower(VLookup(V1057,Type!C:E, 2, 0)&amp;".png")),"")</f>
        <v/>
      </c>
      <c r="N1057" s="136" t="str">
        <f>ifna(IMAGE("https://pokejungle.net/sprites/typeico/"&amp;lower(VLookup(V1057,Type!C:E, 3, 0)&amp;".png")),"")</f>
        <v/>
      </c>
      <c r="O1057" s="131"/>
      <c r="P1057" s="131"/>
      <c r="Q1057" s="136">
        <f>ifna(VLookup(V1057, Dex!F:K, 3, 0),"")</f>
        <v>369</v>
      </c>
      <c r="R1057" s="136" t="str">
        <f>ifna(VLookup(V1057, Dex!F:K, 4, 0),"")</f>
        <v/>
      </c>
      <c r="S1057" s="136" t="str">
        <f>ifna(VLookup(V1057, Dex!F:K, 5, 0),"")</f>
        <v/>
      </c>
      <c r="T1057" s="136" t="str">
        <f>ifna(VLookup(V1057, Dex!F:K, 6, 0),"")</f>
        <v>P319</v>
      </c>
      <c r="U1057" s="137" t="str">
        <f>ifna(VLookup(V1057, Dex!F:L, 7, 0),"")</f>
        <v/>
      </c>
      <c r="V1057" s="131" t="str">
        <f t="shared" si="1"/>
        <v>stonjourner</v>
      </c>
    </row>
    <row r="1058" ht="31.5" customHeight="1">
      <c r="A1058" s="85">
        <v>1057.0</v>
      </c>
      <c r="B1058" s="85">
        <v>2.0</v>
      </c>
      <c r="C1058" s="85">
        <v>9.0</v>
      </c>
      <c r="D1058" s="85">
        <v>15.0</v>
      </c>
      <c r="E1058" s="85">
        <v>3.0</v>
      </c>
      <c r="F1058" s="85">
        <v>3.0</v>
      </c>
      <c r="G1058" s="53" t="str">
        <f>ifna(VLookup(V1058,Shiny!B:C, 2, 0),"")</f>
        <v/>
      </c>
      <c r="H1058" s="138" t="s">
        <v>1072</v>
      </c>
      <c r="I1058" s="139">
        <v>875.0</v>
      </c>
      <c r="J1058" s="140">
        <f>IFNA(VLOOKUP(V1058,'Imported Index'!C:D,2,0),1)</f>
        <v>1</v>
      </c>
      <c r="K1058" s="140"/>
      <c r="L1058" s="83"/>
      <c r="M1058" s="59" t="str">
        <f>ifna(IMAGE("https://pokejungle.net/sprites/typeico/"&amp;lower(VLookup(V1058,Type!C:E, 2, 0)&amp;".png")),"")</f>
        <v/>
      </c>
      <c r="N1058" s="59" t="str">
        <f>ifna(IMAGE("https://pokejungle.net/sprites/typeico/"&amp;lower(VLookup(V1058,Type!C:E, 3, 0)&amp;".png")),"")</f>
        <v/>
      </c>
      <c r="O1058" s="53"/>
      <c r="P1058" s="53"/>
      <c r="Q1058" s="59">
        <f>ifna(VLookup(V1058, Dex!F:K, 3, 0),"")</f>
        <v>370</v>
      </c>
      <c r="R1058" s="59" t="str">
        <f>ifna(VLookup(V1058, Dex!F:K, 4, 0),"")</f>
        <v/>
      </c>
      <c r="S1058" s="59" t="str">
        <f>ifna(VLookup(V1058, Dex!F:K, 5, 0),"")</f>
        <v/>
      </c>
      <c r="T1058" s="59" t="str">
        <f>ifna(VLookup(V1058, Dex!F:K, 6, 0),"")</f>
        <v>P320</v>
      </c>
      <c r="U1058" s="63" t="str">
        <f>ifna(VLookup(V1058, Dex!F:L, 7, 0),"")</f>
        <v/>
      </c>
      <c r="V1058" s="53" t="str">
        <f t="shared" si="1"/>
        <v>eiscue</v>
      </c>
    </row>
    <row r="1059" ht="31.5" customHeight="1">
      <c r="A1059" s="130">
        <v>1058.0</v>
      </c>
      <c r="B1059" s="130">
        <v>2.0</v>
      </c>
      <c r="C1059" s="130">
        <v>9.0</v>
      </c>
      <c r="D1059" s="130">
        <v>16.0</v>
      </c>
      <c r="E1059" s="130">
        <v>3.0</v>
      </c>
      <c r="F1059" s="129">
        <v>4.0</v>
      </c>
      <c r="G1059" s="131" t="str">
        <f>ifna(VLookup(V1059,Shiny!B:C, 2, 0),"")</f>
        <v/>
      </c>
      <c r="H1059" s="141" t="s">
        <v>1073</v>
      </c>
      <c r="I1059" s="142">
        <v>876.0</v>
      </c>
      <c r="J1059" s="135">
        <f>IFNA(VLOOKUP(V1059,'Imported Index'!C:D,2,0),1)</f>
        <v>1</v>
      </c>
      <c r="K1059" s="135"/>
      <c r="L1059" s="132"/>
      <c r="M1059" s="136" t="str">
        <f>ifna(IMAGE("https://pokejungle.net/sprites/typeico/"&amp;lower(VLookup(V1059,Type!C:E, 2, 0)&amp;".png")),"")</f>
        <v/>
      </c>
      <c r="N1059" s="136" t="str">
        <f>ifna(IMAGE("https://pokejungle.net/sprites/typeico/"&amp;lower(VLookup(V1059,Type!C:E, 3, 0)&amp;".png")),"")</f>
        <v/>
      </c>
      <c r="O1059" s="131"/>
      <c r="P1059" s="131"/>
      <c r="Q1059" s="136">
        <f>ifna(VLookup(V1059, Dex!F:K, 3, 0),"")</f>
        <v>337</v>
      </c>
      <c r="R1059" s="136" t="str">
        <f>ifna(VLookup(V1059, Dex!F:K, 4, 0),"")</f>
        <v/>
      </c>
      <c r="S1059" s="136" t="str">
        <f>ifna(VLookup(V1059, Dex!F:K, 5, 0),"")</f>
        <v/>
      </c>
      <c r="T1059" s="136" t="str">
        <f>ifna(VLookup(V1059, Dex!F:K, 6, 0),"")</f>
        <v>P241</v>
      </c>
      <c r="U1059" s="137" t="str">
        <f>ifna(VLookup(V1059, Dex!F:L, 7, 0),"")</f>
        <v>H052</v>
      </c>
      <c r="V1059" s="131" t="str">
        <f t="shared" si="1"/>
        <v>indeedee</v>
      </c>
    </row>
    <row r="1060" ht="31.5" customHeight="1">
      <c r="A1060" s="85">
        <v>1059.0</v>
      </c>
      <c r="B1060" s="85">
        <v>2.0</v>
      </c>
      <c r="C1060" s="85">
        <v>9.0</v>
      </c>
      <c r="D1060" s="85">
        <v>17.0</v>
      </c>
      <c r="E1060" s="85">
        <v>3.0</v>
      </c>
      <c r="F1060" s="88">
        <v>5.0</v>
      </c>
      <c r="G1060" s="53" t="str">
        <f>ifna(VLookup(V1060,Shiny!B:C, 2, 0),"")</f>
        <v/>
      </c>
      <c r="H1060" s="138" t="s">
        <v>1074</v>
      </c>
      <c r="I1060" s="139">
        <v>877.0</v>
      </c>
      <c r="J1060" s="140">
        <f>IFNA(VLOOKUP(V1060,'Imported Index'!C:D,2,0),1)</f>
        <v>1</v>
      </c>
      <c r="K1060" s="83"/>
      <c r="L1060" s="83"/>
      <c r="M1060" s="59" t="str">
        <f>ifna(IMAGE("https://pokejungle.net/sprites/typeico/"&amp;lower(VLookup(V1060,Type!C:E, 2, 0)&amp;".png")),"")</f>
        <v/>
      </c>
      <c r="N1060" s="59" t="str">
        <f>ifna(IMAGE("https://pokejungle.net/sprites/typeico/"&amp;lower(VLookup(V1060,Type!C:E, 3, 0)&amp;".png")),"")</f>
        <v/>
      </c>
      <c r="O1060" s="53"/>
      <c r="P1060" s="53"/>
      <c r="Q1060" s="59">
        <f>ifna(VLookup(V1060, Dex!F:K, 3, 0),"")</f>
        <v>344</v>
      </c>
      <c r="R1060" s="59" t="str">
        <f>ifna(VLookup(V1060, Dex!F:K, 4, 0),"")</f>
        <v/>
      </c>
      <c r="S1060" s="59" t="str">
        <f>ifna(VLookup(V1060, Dex!F:K, 5, 0),"")</f>
        <v/>
      </c>
      <c r="T1060" s="59" t="str">
        <f>ifna(VLookup(V1060, Dex!F:K, 6, 0),"")</f>
        <v>K095</v>
      </c>
      <c r="U1060" s="63" t="str">
        <f>ifna(VLookup(V1060, Dex!F:L, 7, 0),"")</f>
        <v>H070</v>
      </c>
      <c r="V1060" s="53" t="str">
        <f t="shared" si="1"/>
        <v>morpeko</v>
      </c>
    </row>
    <row r="1061" ht="31.5" customHeight="1">
      <c r="A1061" s="130">
        <v>1060.0</v>
      </c>
      <c r="B1061" s="130">
        <v>2.0</v>
      </c>
      <c r="C1061" s="130">
        <v>9.0</v>
      </c>
      <c r="D1061" s="130">
        <v>18.0</v>
      </c>
      <c r="E1061" s="130">
        <v>3.0</v>
      </c>
      <c r="F1061" s="129">
        <v>6.0</v>
      </c>
      <c r="G1061" s="131" t="str">
        <f>ifna(VLookup(V1061,Shiny!B:C, 2, 0),"")</f>
        <v/>
      </c>
      <c r="H1061" s="141" t="s">
        <v>1075</v>
      </c>
      <c r="I1061" s="142">
        <v>878.0</v>
      </c>
      <c r="J1061" s="135">
        <f>IFNA(VLOOKUP(V1061,'Imported Index'!C:D,2,0),1)</f>
        <v>1</v>
      </c>
      <c r="K1061" s="135"/>
      <c r="L1061" s="132"/>
      <c r="M1061" s="136" t="str">
        <f>ifna(IMAGE("https://pokejungle.net/sprites/typeico/"&amp;lower(VLookup(V1061,Type!C:E, 2, 0)&amp;".png")),"")</f>
        <v/>
      </c>
      <c r="N1061" s="136" t="str">
        <f>ifna(IMAGE("https://pokejungle.net/sprites/typeico/"&amp;lower(VLookup(V1061,Type!C:E, 3, 0)&amp;".png")),"")</f>
        <v/>
      </c>
      <c r="O1061" s="131"/>
      <c r="P1061" s="131"/>
      <c r="Q1061" s="136">
        <f>ifna(VLookup(V1061, Dex!F:K, 3, 0),"")</f>
        <v>302</v>
      </c>
      <c r="R1061" s="136" t="str">
        <f>ifna(VLookup(V1061, Dex!F:K, 4, 0),"")</f>
        <v/>
      </c>
      <c r="S1061" s="136" t="str">
        <f>ifna(VLookup(V1061, Dex!F:K, 5, 0),"")</f>
        <v/>
      </c>
      <c r="T1061" s="136" t="str">
        <f>ifna(VLookup(V1061, Dex!F:K, 6, 0),"")</f>
        <v>P124</v>
      </c>
      <c r="U1061" s="137" t="str">
        <f>ifna(VLookup(V1061, Dex!F:L, 7, 0),"")</f>
        <v/>
      </c>
      <c r="V1061" s="131" t="str">
        <f t="shared" si="1"/>
        <v>cufant</v>
      </c>
    </row>
    <row r="1062" ht="31.5" customHeight="1">
      <c r="A1062" s="85">
        <v>1061.0</v>
      </c>
      <c r="B1062" s="85">
        <v>2.0</v>
      </c>
      <c r="C1062" s="85">
        <v>9.0</v>
      </c>
      <c r="D1062" s="85">
        <v>19.0</v>
      </c>
      <c r="E1062" s="85">
        <v>4.0</v>
      </c>
      <c r="F1062" s="85">
        <v>1.0</v>
      </c>
      <c r="G1062" s="53" t="str">
        <f>ifna(VLookup(V1062,Shiny!B:C, 2, 0),"")</f>
        <v/>
      </c>
      <c r="H1062" s="138" t="s">
        <v>1076</v>
      </c>
      <c r="I1062" s="139">
        <v>879.0</v>
      </c>
      <c r="J1062" s="140">
        <f>IFNA(VLOOKUP(V1062,'Imported Index'!C:D,2,0),1)</f>
        <v>1</v>
      </c>
      <c r="K1062" s="140"/>
      <c r="L1062" s="83"/>
      <c r="M1062" s="59" t="str">
        <f>ifna(IMAGE("https://pokejungle.net/sprites/typeico/"&amp;lower(VLookup(V1062,Type!C:E, 2, 0)&amp;".png")),"")</f>
        <v/>
      </c>
      <c r="N1062" s="59" t="str">
        <f>ifna(IMAGE("https://pokejungle.net/sprites/typeico/"&amp;lower(VLookup(V1062,Type!C:E, 3, 0)&amp;".png")),"")</f>
        <v/>
      </c>
      <c r="O1062" s="53"/>
      <c r="P1062" s="53"/>
      <c r="Q1062" s="59">
        <f>ifna(VLookup(V1062, Dex!F:K, 3, 0),"")</f>
        <v>303</v>
      </c>
      <c r="R1062" s="59" t="str">
        <f>ifna(VLookup(V1062, Dex!F:K, 4, 0),"")</f>
        <v/>
      </c>
      <c r="S1062" s="59" t="str">
        <f>ifna(VLookup(V1062, Dex!F:K, 5, 0),"")</f>
        <v/>
      </c>
      <c r="T1062" s="59" t="str">
        <f>ifna(VLookup(V1062, Dex!F:K, 6, 0),"")</f>
        <v>P125</v>
      </c>
      <c r="U1062" s="63" t="str">
        <f>ifna(VLookup(V1062, Dex!F:L, 7, 0),"")</f>
        <v/>
      </c>
      <c r="V1062" s="53" t="str">
        <f t="shared" si="1"/>
        <v>copperajah</v>
      </c>
    </row>
    <row r="1063" ht="31.5" customHeight="1">
      <c r="A1063" s="130">
        <v>1062.0</v>
      </c>
      <c r="B1063" s="130">
        <v>2.0</v>
      </c>
      <c r="C1063" s="130">
        <v>9.0</v>
      </c>
      <c r="D1063" s="130">
        <v>20.0</v>
      </c>
      <c r="E1063" s="130">
        <v>4.0</v>
      </c>
      <c r="F1063" s="130">
        <v>2.0</v>
      </c>
      <c r="G1063" s="131" t="str">
        <f>ifna(VLookup(V1063,Shiny!B:C, 2, 0),"")</f>
        <v/>
      </c>
      <c r="H1063" s="141" t="s">
        <v>1077</v>
      </c>
      <c r="I1063" s="142">
        <v>880.0</v>
      </c>
      <c r="J1063" s="135">
        <f>IFNA(VLOOKUP(V1063,'Imported Index'!C:D,2,0),1)</f>
        <v>1</v>
      </c>
      <c r="K1063" s="132"/>
      <c r="L1063" s="132"/>
      <c r="M1063" s="136" t="str">
        <f>ifna(IMAGE("https://pokejungle.net/sprites/typeico/"&amp;lower(VLookup(V1063,Type!C:E, 2, 0)&amp;".png")),"")</f>
        <v/>
      </c>
      <c r="N1063" s="136" t="str">
        <f>ifna(IMAGE("https://pokejungle.net/sprites/typeico/"&amp;lower(VLookup(V1063,Type!C:E, 3, 0)&amp;".png")),"")</f>
        <v/>
      </c>
      <c r="O1063" s="131"/>
      <c r="P1063" s="131"/>
      <c r="Q1063" s="136">
        <f>ifna(VLookup(V1063, Dex!F:K, 3, 0),"")</f>
        <v>374</v>
      </c>
      <c r="R1063" s="136" t="str">
        <f>ifna(VLookup(V1063, Dex!F:K, 4, 0),"")</f>
        <v/>
      </c>
      <c r="S1063" s="136" t="str">
        <f>ifna(VLookup(V1063, Dex!F:K, 5, 0),"")</f>
        <v/>
      </c>
      <c r="T1063" s="136" t="str">
        <f>ifna(VLookup(V1063, Dex!F:K, 6, 0),"")</f>
        <v/>
      </c>
      <c r="U1063" s="137" t="str">
        <f>ifna(VLookup(V1063, Dex!F:L, 7, 0),"")</f>
        <v/>
      </c>
      <c r="V1063" s="131" t="str">
        <f t="shared" si="1"/>
        <v>dracozolt</v>
      </c>
    </row>
    <row r="1064" ht="31.5" customHeight="1">
      <c r="A1064" s="85">
        <v>1063.0</v>
      </c>
      <c r="B1064" s="85">
        <v>2.0</v>
      </c>
      <c r="C1064" s="85">
        <v>9.0</v>
      </c>
      <c r="D1064" s="85">
        <v>21.0</v>
      </c>
      <c r="E1064" s="85">
        <v>4.0</v>
      </c>
      <c r="F1064" s="85">
        <v>3.0</v>
      </c>
      <c r="G1064" s="53" t="str">
        <f>ifna(VLookup(V1064,Shiny!B:C, 2, 0),"")</f>
        <v/>
      </c>
      <c r="H1064" s="138" t="s">
        <v>1078</v>
      </c>
      <c r="I1064" s="139">
        <v>881.0</v>
      </c>
      <c r="J1064" s="140">
        <f>IFNA(VLOOKUP(V1064,'Imported Index'!C:D,2,0),1)</f>
        <v>1</v>
      </c>
      <c r="K1064" s="83"/>
      <c r="L1064" s="83"/>
      <c r="M1064" s="59" t="str">
        <f>ifna(IMAGE("https://pokejungle.net/sprites/typeico/"&amp;lower(VLookup(V1064,Type!C:E, 2, 0)&amp;".png")),"")</f>
        <v/>
      </c>
      <c r="N1064" s="59" t="str">
        <f>ifna(IMAGE("https://pokejungle.net/sprites/typeico/"&amp;lower(VLookup(V1064,Type!C:E, 3, 0)&amp;".png")),"")</f>
        <v/>
      </c>
      <c r="O1064" s="53"/>
      <c r="P1064" s="53"/>
      <c r="Q1064" s="59">
        <f>ifna(VLookup(V1064, Dex!F:K, 3, 0),"")</f>
        <v>375</v>
      </c>
      <c r="R1064" s="59" t="str">
        <f>ifna(VLookup(V1064, Dex!F:K, 4, 0),"")</f>
        <v/>
      </c>
      <c r="S1064" s="59" t="str">
        <f>ifna(VLookup(V1064, Dex!F:K, 5, 0),"")</f>
        <v/>
      </c>
      <c r="T1064" s="59" t="str">
        <f>ifna(VLookup(V1064, Dex!F:K, 6, 0),"")</f>
        <v/>
      </c>
      <c r="U1064" s="63" t="str">
        <f>ifna(VLookup(V1064, Dex!F:L, 7, 0),"")</f>
        <v/>
      </c>
      <c r="V1064" s="53" t="str">
        <f t="shared" si="1"/>
        <v>arctozolt</v>
      </c>
    </row>
    <row r="1065" ht="31.5" customHeight="1">
      <c r="A1065" s="130">
        <v>1064.0</v>
      </c>
      <c r="B1065" s="130">
        <v>2.0</v>
      </c>
      <c r="C1065" s="130">
        <v>9.0</v>
      </c>
      <c r="D1065" s="130">
        <v>22.0</v>
      </c>
      <c r="E1065" s="130">
        <v>4.0</v>
      </c>
      <c r="F1065" s="129">
        <v>4.0</v>
      </c>
      <c r="G1065" s="131" t="str">
        <f>ifna(VLookup(V1065,Shiny!B:C, 2, 0),"")</f>
        <v/>
      </c>
      <c r="H1065" s="141" t="s">
        <v>1079</v>
      </c>
      <c r="I1065" s="142">
        <v>882.0</v>
      </c>
      <c r="J1065" s="135">
        <f>IFNA(VLOOKUP(V1065,'Imported Index'!C:D,2,0),1)</f>
        <v>1</v>
      </c>
      <c r="K1065" s="132"/>
      <c r="L1065" s="132"/>
      <c r="M1065" s="136" t="str">
        <f>ifna(IMAGE("https://pokejungle.net/sprites/typeico/"&amp;lower(VLookup(V1065,Type!C:E, 2, 0)&amp;".png")),"")</f>
        <v/>
      </c>
      <c r="N1065" s="136" t="str">
        <f>ifna(IMAGE("https://pokejungle.net/sprites/typeico/"&amp;lower(VLookup(V1065,Type!C:E, 3, 0)&amp;".png")),"")</f>
        <v/>
      </c>
      <c r="O1065" s="131"/>
      <c r="P1065" s="131"/>
      <c r="Q1065" s="136">
        <f>ifna(VLookup(V1065, Dex!F:K, 3, 0),"")</f>
        <v>376</v>
      </c>
      <c r="R1065" s="136" t="str">
        <f>ifna(VLookup(V1065, Dex!F:K, 4, 0),"")</f>
        <v/>
      </c>
      <c r="S1065" s="136" t="str">
        <f>ifna(VLookup(V1065, Dex!F:K, 5, 0),"")</f>
        <v/>
      </c>
      <c r="T1065" s="136" t="str">
        <f>ifna(VLookup(V1065, Dex!F:K, 6, 0),"")</f>
        <v/>
      </c>
      <c r="U1065" s="137" t="str">
        <f>ifna(VLookup(V1065, Dex!F:L, 7, 0),"")</f>
        <v/>
      </c>
      <c r="V1065" s="131" t="str">
        <f t="shared" si="1"/>
        <v>dracovish</v>
      </c>
    </row>
    <row r="1066" ht="31.5" customHeight="1">
      <c r="A1066" s="85">
        <v>1065.0</v>
      </c>
      <c r="B1066" s="85">
        <v>2.0</v>
      </c>
      <c r="C1066" s="85">
        <v>9.0</v>
      </c>
      <c r="D1066" s="85">
        <v>23.0</v>
      </c>
      <c r="E1066" s="85">
        <v>4.0</v>
      </c>
      <c r="F1066" s="88">
        <v>5.0</v>
      </c>
      <c r="G1066" s="53" t="str">
        <f>ifna(VLookup(V1066,Shiny!B:C, 2, 0),"")</f>
        <v/>
      </c>
      <c r="H1066" s="138" t="s">
        <v>1080</v>
      </c>
      <c r="I1066" s="139">
        <v>883.0</v>
      </c>
      <c r="J1066" s="140">
        <f>IFNA(VLOOKUP(V1066,'Imported Index'!C:D,2,0),1)</f>
        <v>1</v>
      </c>
      <c r="K1066" s="83"/>
      <c r="L1066" s="83"/>
      <c r="M1066" s="59" t="str">
        <f>ifna(IMAGE("https://pokejungle.net/sprites/typeico/"&amp;lower(VLookup(V1066,Type!C:E, 2, 0)&amp;".png")),"")</f>
        <v/>
      </c>
      <c r="N1066" s="59" t="str">
        <f>ifna(IMAGE("https://pokejungle.net/sprites/typeico/"&amp;lower(VLookup(V1066,Type!C:E, 3, 0)&amp;".png")),"")</f>
        <v/>
      </c>
      <c r="O1066" s="53"/>
      <c r="P1066" s="53"/>
      <c r="Q1066" s="59">
        <f>ifna(VLookup(V1066, Dex!F:K, 3, 0),"")</f>
        <v>377</v>
      </c>
      <c r="R1066" s="59" t="str">
        <f>ifna(VLookup(V1066, Dex!F:K, 4, 0),"")</f>
        <v/>
      </c>
      <c r="S1066" s="59" t="str">
        <f>ifna(VLookup(V1066, Dex!F:K, 5, 0),"")</f>
        <v/>
      </c>
      <c r="T1066" s="59" t="str">
        <f>ifna(VLookup(V1066, Dex!F:K, 6, 0),"")</f>
        <v/>
      </c>
      <c r="U1066" s="63" t="str">
        <f>ifna(VLookup(V1066, Dex!F:L, 7, 0),"")</f>
        <v/>
      </c>
      <c r="V1066" s="53" t="str">
        <f t="shared" si="1"/>
        <v>arctovish</v>
      </c>
    </row>
    <row r="1067" ht="31.5" customHeight="1">
      <c r="A1067" s="130">
        <v>1066.0</v>
      </c>
      <c r="B1067" s="130">
        <v>2.0</v>
      </c>
      <c r="C1067" s="130">
        <v>9.0</v>
      </c>
      <c r="D1067" s="130">
        <v>24.0</v>
      </c>
      <c r="E1067" s="130">
        <v>4.0</v>
      </c>
      <c r="F1067" s="129">
        <v>6.0</v>
      </c>
      <c r="G1067" s="131" t="str">
        <f>ifna(VLookup(V1067,Shiny!B:C, 2, 0),"")</f>
        <v/>
      </c>
      <c r="H1067" s="141" t="s">
        <v>1081</v>
      </c>
      <c r="I1067" s="142">
        <v>884.0</v>
      </c>
      <c r="J1067" s="135">
        <f>IFNA(VLOOKUP(V1067,'Imported Index'!C:D,2,0),1)</f>
        <v>1</v>
      </c>
      <c r="K1067" s="135"/>
      <c r="L1067" s="132"/>
      <c r="M1067" s="136" t="str">
        <f>ifna(IMAGE("https://pokejungle.net/sprites/typeico/"&amp;lower(VLookup(V1067,Type!C:E, 2, 0)&amp;".png")),"")</f>
        <v/>
      </c>
      <c r="N1067" s="136" t="str">
        <f>ifna(IMAGE("https://pokejungle.net/sprites/typeico/"&amp;lower(VLookup(V1067,Type!C:E, 3, 0)&amp;".png")),"")</f>
        <v/>
      </c>
      <c r="O1067" s="131"/>
      <c r="P1067" s="131"/>
      <c r="Q1067" s="136">
        <f>ifna(VLookup(V1067, Dex!F:K, 3, 0),"")</f>
        <v>371</v>
      </c>
      <c r="R1067" s="136" t="str">
        <f>ifna(VLookup(V1067, Dex!F:K, 4, 0),"")</f>
        <v/>
      </c>
      <c r="S1067" s="136" t="str">
        <f>ifna(VLookup(V1067, Dex!F:K, 5, 0),"")</f>
        <v/>
      </c>
      <c r="T1067" s="136" t="str">
        <f>ifna(VLookup(V1067, Dex!F:K, 6, 0),"")</f>
        <v>B161</v>
      </c>
      <c r="U1067" s="137" t="str">
        <f>ifna(VLookup(V1067, Dex!F:L, 7, 0),"")</f>
        <v/>
      </c>
      <c r="V1067" s="131" t="str">
        <f t="shared" si="1"/>
        <v>duraludon</v>
      </c>
    </row>
    <row r="1068" ht="31.5" customHeight="1">
      <c r="A1068" s="85">
        <v>1067.0</v>
      </c>
      <c r="B1068" s="85">
        <v>2.0</v>
      </c>
      <c r="C1068" s="85">
        <v>9.0</v>
      </c>
      <c r="D1068" s="85">
        <v>25.0</v>
      </c>
      <c r="E1068" s="85">
        <v>5.0</v>
      </c>
      <c r="F1068" s="85">
        <v>1.0</v>
      </c>
      <c r="G1068" s="53" t="str">
        <f>ifna(VLookup(V1068,Shiny!B:C, 2, 0),"")</f>
        <v/>
      </c>
      <c r="H1068" s="138" t="s">
        <v>1082</v>
      </c>
      <c r="I1068" s="139">
        <v>885.0</v>
      </c>
      <c r="J1068" s="140">
        <f>IFNA(VLOOKUP(V1068,'Imported Index'!C:D,2,0),1)</f>
        <v>1</v>
      </c>
      <c r="K1068" s="140"/>
      <c r="L1068" s="83"/>
      <c r="M1068" s="59" t="str">
        <f>ifna(IMAGE("https://pokejungle.net/sprites/typeico/"&amp;lower(VLookup(V1068,Type!C:E, 2, 0)&amp;".png")),"")</f>
        <v/>
      </c>
      <c r="N1068" s="59" t="str">
        <f>ifna(IMAGE("https://pokejungle.net/sprites/typeico/"&amp;lower(VLookup(V1068,Type!C:E, 3, 0)&amp;".png")),"")</f>
        <v/>
      </c>
      <c r="O1068" s="53"/>
      <c r="P1068" s="53"/>
      <c r="Q1068" s="59">
        <f>ifna(VLookup(V1068, Dex!F:K, 3, 0),"")</f>
        <v>395</v>
      </c>
      <c r="R1068" s="59" t="str">
        <f>ifna(VLookup(V1068, Dex!F:K, 4, 0),"")</f>
        <v/>
      </c>
      <c r="S1068" s="59" t="str">
        <f>ifna(VLookup(V1068, Dex!F:K, 5, 0),"")</f>
        <v/>
      </c>
      <c r="T1068" s="59" t="str">
        <f>ifna(VLookup(V1068, Dex!F:K, 6, 0),"")</f>
        <v>P305</v>
      </c>
      <c r="U1068" s="63" t="str">
        <f>ifna(VLookup(V1068, Dex!F:L, 7, 0),"")</f>
        <v/>
      </c>
      <c r="V1068" s="53" t="str">
        <f t="shared" si="1"/>
        <v>dreepy</v>
      </c>
    </row>
    <row r="1069" ht="31.5" customHeight="1">
      <c r="A1069" s="130">
        <v>1068.0</v>
      </c>
      <c r="B1069" s="130">
        <v>2.0</v>
      </c>
      <c r="C1069" s="130">
        <v>9.0</v>
      </c>
      <c r="D1069" s="130">
        <v>26.0</v>
      </c>
      <c r="E1069" s="130">
        <v>5.0</v>
      </c>
      <c r="F1069" s="130">
        <v>2.0</v>
      </c>
      <c r="G1069" s="131" t="str">
        <f>ifna(VLookup(V1069,Shiny!B:C, 2, 0),"")</f>
        <v/>
      </c>
      <c r="H1069" s="141" t="s">
        <v>1083</v>
      </c>
      <c r="I1069" s="142">
        <v>886.0</v>
      </c>
      <c r="J1069" s="135">
        <f>IFNA(VLOOKUP(V1069,'Imported Index'!C:D,2,0),1)</f>
        <v>1</v>
      </c>
      <c r="K1069" s="135"/>
      <c r="L1069" s="132"/>
      <c r="M1069" s="136" t="str">
        <f>ifna(IMAGE("https://pokejungle.net/sprites/typeico/"&amp;lower(VLookup(V1069,Type!C:E, 2, 0)&amp;".png")),"")</f>
        <v/>
      </c>
      <c r="N1069" s="136" t="str">
        <f>ifna(IMAGE("https://pokejungle.net/sprites/typeico/"&amp;lower(VLookup(V1069,Type!C:E, 3, 0)&amp;".png")),"")</f>
        <v/>
      </c>
      <c r="O1069" s="131"/>
      <c r="P1069" s="131"/>
      <c r="Q1069" s="136">
        <f>ifna(VLookup(V1069, Dex!F:K, 3, 0),"")</f>
        <v>396</v>
      </c>
      <c r="R1069" s="136" t="str">
        <f>ifna(VLookup(V1069, Dex!F:K, 4, 0),"")</f>
        <v/>
      </c>
      <c r="S1069" s="136" t="str">
        <f>ifna(VLookup(V1069, Dex!F:K, 5, 0),"")</f>
        <v/>
      </c>
      <c r="T1069" s="136" t="str">
        <f>ifna(VLookup(V1069, Dex!F:K, 6, 0),"")</f>
        <v>P306</v>
      </c>
      <c r="U1069" s="137" t="str">
        <f>ifna(VLookup(V1069, Dex!F:L, 7, 0),"")</f>
        <v/>
      </c>
      <c r="V1069" s="131" t="str">
        <f t="shared" si="1"/>
        <v>drakloak</v>
      </c>
    </row>
    <row r="1070" ht="31.5" customHeight="1">
      <c r="A1070" s="85">
        <v>1069.0</v>
      </c>
      <c r="B1070" s="85">
        <v>2.0</v>
      </c>
      <c r="C1070" s="85">
        <v>9.0</v>
      </c>
      <c r="D1070" s="85">
        <v>27.0</v>
      </c>
      <c r="E1070" s="85">
        <v>5.0</v>
      </c>
      <c r="F1070" s="85">
        <v>3.0</v>
      </c>
      <c r="G1070" s="53" t="str">
        <f>ifna(VLookup(V1070,Shiny!B:C, 2, 0),"")</f>
        <v/>
      </c>
      <c r="H1070" s="138" t="s">
        <v>1084</v>
      </c>
      <c r="I1070" s="139">
        <v>887.0</v>
      </c>
      <c r="J1070" s="140">
        <f>IFNA(VLOOKUP(V1070,'Imported Index'!C:D,2,0),1)</f>
        <v>1</v>
      </c>
      <c r="K1070" s="140"/>
      <c r="L1070" s="83"/>
      <c r="M1070" s="59" t="str">
        <f>ifna(IMAGE("https://pokejungle.net/sprites/typeico/"&amp;lower(VLookup(V1070,Type!C:E, 2, 0)&amp;".png")),"")</f>
        <v/>
      </c>
      <c r="N1070" s="59" t="str">
        <f>ifna(IMAGE("https://pokejungle.net/sprites/typeico/"&amp;lower(VLookup(V1070,Type!C:E, 3, 0)&amp;".png")),"")</f>
        <v/>
      </c>
      <c r="O1070" s="53"/>
      <c r="P1070" s="53"/>
      <c r="Q1070" s="59">
        <f>ifna(VLookup(V1070, Dex!F:K, 3, 0),"")</f>
        <v>397</v>
      </c>
      <c r="R1070" s="59" t="str">
        <f>ifna(VLookup(V1070, Dex!F:K, 4, 0),"")</f>
        <v/>
      </c>
      <c r="S1070" s="59" t="str">
        <f>ifna(VLookup(V1070, Dex!F:K, 5, 0),"")</f>
        <v/>
      </c>
      <c r="T1070" s="59" t="str">
        <f>ifna(VLookup(V1070, Dex!F:K, 6, 0),"")</f>
        <v>P307</v>
      </c>
      <c r="U1070" s="63" t="str">
        <f>ifna(VLookup(V1070, Dex!F:L, 7, 0),"")</f>
        <v/>
      </c>
      <c r="V1070" s="53" t="str">
        <f t="shared" si="1"/>
        <v>dragapult</v>
      </c>
    </row>
    <row r="1071" ht="31.5" customHeight="1">
      <c r="A1071" s="130">
        <v>1070.0</v>
      </c>
      <c r="B1071" s="130">
        <v>2.0</v>
      </c>
      <c r="C1071" s="130">
        <v>9.0</v>
      </c>
      <c r="D1071" s="130">
        <v>28.0</v>
      </c>
      <c r="E1071" s="130">
        <v>5.0</v>
      </c>
      <c r="F1071" s="129">
        <v>4.0</v>
      </c>
      <c r="G1071" s="131" t="str">
        <f>ifna(VLookup(V1071,Shiny!B:C, 2, 0),"")</f>
        <v/>
      </c>
      <c r="H1071" s="141" t="s">
        <v>1085</v>
      </c>
      <c r="I1071" s="142">
        <v>888.0</v>
      </c>
      <c r="J1071" s="135">
        <f>IFNA(VLOOKUP(V1071,'Imported Index'!C:D,2,0),1)</f>
        <v>1</v>
      </c>
      <c r="K1071" s="132"/>
      <c r="L1071" s="132"/>
      <c r="M1071" s="136" t="str">
        <f>ifna(IMAGE("https://pokejungle.net/sprites/typeico/"&amp;lower(VLookup(V1071,Type!C:E, 2, 0)&amp;".png")),"")</f>
        <v/>
      </c>
      <c r="N1071" s="136" t="str">
        <f>ifna(IMAGE("https://pokejungle.net/sprites/typeico/"&amp;lower(VLookup(V1071,Type!C:E, 3, 0)&amp;".png")),"")</f>
        <v/>
      </c>
      <c r="O1071" s="131"/>
      <c r="P1071" s="131"/>
      <c r="Q1071" s="136">
        <f>ifna(VLookup(V1071, Dex!F:K, 3, 0),"")</f>
        <v>398</v>
      </c>
      <c r="R1071" s="136" t="str">
        <f>ifna(VLookup(V1071, Dex!F:K, 4, 0),"")</f>
        <v/>
      </c>
      <c r="S1071" s="136" t="str">
        <f>ifna(VLookup(V1071, Dex!F:K, 5, 0),"")</f>
        <v/>
      </c>
      <c r="T1071" s="136" t="str">
        <f>ifna(VLookup(V1071, Dex!F:K, 6, 0),"")</f>
        <v/>
      </c>
      <c r="U1071" s="137" t="str">
        <f>ifna(VLookup(V1071, Dex!F:L, 7, 0),"")</f>
        <v/>
      </c>
      <c r="V1071" s="131" t="str">
        <f t="shared" si="1"/>
        <v>zacian</v>
      </c>
    </row>
    <row r="1072" ht="31.5" customHeight="1">
      <c r="A1072" s="85">
        <v>1071.0</v>
      </c>
      <c r="B1072" s="85">
        <v>2.0</v>
      </c>
      <c r="C1072" s="85">
        <v>9.0</v>
      </c>
      <c r="D1072" s="85">
        <v>29.0</v>
      </c>
      <c r="E1072" s="85">
        <v>5.0</v>
      </c>
      <c r="F1072" s="88">
        <v>5.0</v>
      </c>
      <c r="G1072" s="53" t="str">
        <f>ifna(VLookup(V1072,Shiny!B:C, 2, 0),"")</f>
        <v/>
      </c>
      <c r="H1072" s="138" t="s">
        <v>1086</v>
      </c>
      <c r="I1072" s="139">
        <v>889.0</v>
      </c>
      <c r="J1072" s="140">
        <f>IFNA(VLOOKUP(V1072,'Imported Index'!C:D,2,0),1)</f>
        <v>1</v>
      </c>
      <c r="K1072" s="83"/>
      <c r="L1072" s="83"/>
      <c r="M1072" s="59" t="str">
        <f>ifna(IMAGE("https://pokejungle.net/sprites/typeico/"&amp;lower(VLookup(V1072,Type!C:E, 2, 0)&amp;".png")),"")</f>
        <v/>
      </c>
      <c r="N1072" s="59" t="str">
        <f>ifna(IMAGE("https://pokejungle.net/sprites/typeico/"&amp;lower(VLookup(V1072,Type!C:E, 3, 0)&amp;".png")),"")</f>
        <v/>
      </c>
      <c r="O1072" s="53"/>
      <c r="P1072" s="53"/>
      <c r="Q1072" s="59">
        <f>ifna(VLookup(V1072, Dex!F:K, 3, 0),"")</f>
        <v>399</v>
      </c>
      <c r="R1072" s="59" t="str">
        <f>ifna(VLookup(V1072, Dex!F:K, 4, 0),"")</f>
        <v/>
      </c>
      <c r="S1072" s="59" t="str">
        <f>ifna(VLookup(V1072, Dex!F:K, 5, 0),"")</f>
        <v/>
      </c>
      <c r="T1072" s="59" t="str">
        <f>ifna(VLookup(V1072, Dex!F:K, 6, 0),"")</f>
        <v/>
      </c>
      <c r="U1072" s="63" t="str">
        <f>ifna(VLookup(V1072, Dex!F:L, 7, 0),"")</f>
        <v/>
      </c>
      <c r="V1072" s="53" t="str">
        <f t="shared" si="1"/>
        <v>zamazenta</v>
      </c>
    </row>
    <row r="1073" ht="31.5" customHeight="1">
      <c r="A1073" s="130">
        <v>1072.0</v>
      </c>
      <c r="B1073" s="130">
        <v>2.0</v>
      </c>
      <c r="C1073" s="130">
        <v>9.0</v>
      </c>
      <c r="D1073" s="130">
        <v>30.0</v>
      </c>
      <c r="E1073" s="130">
        <v>5.0</v>
      </c>
      <c r="F1073" s="129">
        <v>6.0</v>
      </c>
      <c r="G1073" s="131" t="str">
        <f>ifna(VLookup(V1073,Shiny!B:C, 2, 0),"")</f>
        <v/>
      </c>
      <c r="H1073" s="141" t="s">
        <v>1087</v>
      </c>
      <c r="I1073" s="142">
        <v>890.0</v>
      </c>
      <c r="J1073" s="135">
        <f>IFNA(VLOOKUP(V1073,'Imported Index'!C:D,2,0),1)</f>
        <v>1</v>
      </c>
      <c r="K1073" s="132"/>
      <c r="L1073" s="132"/>
      <c r="M1073" s="136" t="str">
        <f>ifna(IMAGE("https://pokejungle.net/sprites/typeico/"&amp;lower(VLookup(V1073,Type!C:E, 2, 0)&amp;".png")),"")</f>
        <v/>
      </c>
      <c r="N1073" s="136" t="str">
        <f>ifna(IMAGE("https://pokejungle.net/sprites/typeico/"&amp;lower(VLookup(V1073,Type!C:E, 3, 0)&amp;".png")),"")</f>
        <v/>
      </c>
      <c r="O1073" s="131"/>
      <c r="P1073" s="131"/>
      <c r="Q1073" s="136">
        <f>ifna(VLookup(V1073, Dex!F:K, 3, 0),"")</f>
        <v>400</v>
      </c>
      <c r="R1073" s="136" t="str">
        <f>ifna(VLookup(V1073, Dex!F:K, 4, 0),"")</f>
        <v/>
      </c>
      <c r="S1073" s="136" t="str">
        <f>ifna(VLookup(V1073, Dex!F:K, 5, 0),"")</f>
        <v/>
      </c>
      <c r="T1073" s="136" t="str">
        <f>ifna(VLookup(V1073, Dex!F:K, 6, 0),"")</f>
        <v/>
      </c>
      <c r="U1073" s="137" t="str">
        <f>ifna(VLookup(V1073, Dex!F:L, 7, 0),"")</f>
        <v/>
      </c>
      <c r="V1073" s="131" t="str">
        <f t="shared" si="1"/>
        <v>eternatus</v>
      </c>
    </row>
    <row r="1074" ht="31.5" customHeight="1">
      <c r="A1074" s="85">
        <v>1073.0</v>
      </c>
      <c r="B1074" s="85">
        <v>2.0</v>
      </c>
      <c r="C1074" s="88">
        <v>10.0</v>
      </c>
      <c r="D1074" s="88">
        <v>1.0</v>
      </c>
      <c r="E1074" s="85">
        <v>5.0</v>
      </c>
      <c r="F1074" s="85">
        <v>1.0</v>
      </c>
      <c r="G1074" s="53" t="str">
        <f>ifna(VLookup(V1074,Shiny!B:C, 2, 0),"")</f>
        <v/>
      </c>
      <c r="H1074" s="138" t="s">
        <v>1088</v>
      </c>
      <c r="I1074" s="139">
        <v>891.0</v>
      </c>
      <c r="J1074" s="140">
        <f>IFNA(VLOOKUP(V1074,'Imported Index'!C:D,2,0),1)</f>
        <v>1</v>
      </c>
      <c r="K1074" s="83"/>
      <c r="L1074" s="83"/>
      <c r="M1074" s="59" t="str">
        <f>ifna(IMAGE("https://pokejungle.net/sprites/typeico/"&amp;lower(VLookup(V1074,Type!C:E, 2, 0)&amp;".png")),"")</f>
        <v/>
      </c>
      <c r="N1074" s="59" t="str">
        <f>ifna(IMAGE("https://pokejungle.net/sprites/typeico/"&amp;lower(VLookup(V1074,Type!C:E, 3, 0)&amp;".png")),"")</f>
        <v/>
      </c>
      <c r="O1074" s="53"/>
      <c r="P1074" s="53"/>
      <c r="Q1074" s="59" t="str">
        <f>ifna(VLookup(V1074, Dex!F:K, 3, 0),"")</f>
        <v>A100</v>
      </c>
      <c r="R1074" s="59" t="str">
        <f>ifna(VLookup(V1074, Dex!F:K, 4, 0),"")</f>
        <v/>
      </c>
      <c r="S1074" s="59" t="str">
        <f>ifna(VLookup(V1074, Dex!F:K, 5, 0),"")</f>
        <v/>
      </c>
      <c r="T1074" s="59" t="str">
        <f>ifna(VLookup(V1074, Dex!F:K, 6, 0),"")</f>
        <v/>
      </c>
      <c r="U1074" s="63" t="str">
        <f>ifna(VLookup(V1074, Dex!F:L, 7, 0),"")</f>
        <v/>
      </c>
      <c r="V1074" s="53" t="str">
        <f t="shared" si="1"/>
        <v>kubfu</v>
      </c>
    </row>
    <row r="1075" ht="31.5" customHeight="1">
      <c r="A1075" s="130">
        <v>1074.0</v>
      </c>
      <c r="B1075" s="130">
        <v>2.0</v>
      </c>
      <c r="C1075" s="129">
        <v>10.0</v>
      </c>
      <c r="D1075" s="129">
        <v>2.0</v>
      </c>
      <c r="E1075" s="130">
        <v>5.0</v>
      </c>
      <c r="F1075" s="130">
        <v>2.0</v>
      </c>
      <c r="G1075" s="131" t="str">
        <f>ifna(VLookup(V1075,Shiny!B:C, 2, 0),"")</f>
        <v/>
      </c>
      <c r="H1075" s="141" t="s">
        <v>1089</v>
      </c>
      <c r="I1075" s="142">
        <v>892.0</v>
      </c>
      <c r="J1075" s="135">
        <f>IFNA(VLOOKUP(V1075,'Imported Index'!C:D,2,0),1)</f>
        <v>1</v>
      </c>
      <c r="K1075" s="132"/>
      <c r="L1075" s="132" t="s">
        <v>1090</v>
      </c>
      <c r="M1075" s="136" t="str">
        <f>ifna(IMAGE("https://pokejungle.net/sprites/typeico/"&amp;lower(VLookup(V1075,Type!C:E, 2, 0)&amp;".png")),"")</f>
        <v/>
      </c>
      <c r="N1075" s="136" t="str">
        <f>ifna(IMAGE("https://pokejungle.net/sprites/typeico/"&amp;lower(VLookup(V1075,Type!C:E, 3, 0)&amp;".png")),"")</f>
        <v/>
      </c>
      <c r="O1075" s="131"/>
      <c r="P1075" s="131"/>
      <c r="Q1075" s="136" t="str">
        <f>ifna(VLookup(V1075, Dex!F:K, 3, 0),"")</f>
        <v>A101</v>
      </c>
      <c r="R1075" s="136" t="str">
        <f>ifna(VLookup(V1075, Dex!F:K, 4, 0),"")</f>
        <v/>
      </c>
      <c r="S1075" s="136" t="str">
        <f>ifna(VLookup(V1075, Dex!F:K, 5, 0),"")</f>
        <v/>
      </c>
      <c r="T1075" s="136" t="str">
        <f>ifna(VLookup(V1075, Dex!F:K, 6, 0),"")</f>
        <v/>
      </c>
      <c r="U1075" s="137" t="str">
        <f>ifna(VLookup(V1075, Dex!F:L, 7, 0),"")</f>
        <v/>
      </c>
      <c r="V1075" s="131" t="str">
        <f t="shared" si="1"/>
        <v>urshifu</v>
      </c>
    </row>
    <row r="1076" ht="31.5" customHeight="1">
      <c r="A1076" s="85">
        <v>1075.0</v>
      </c>
      <c r="B1076" s="85">
        <v>2.0</v>
      </c>
      <c r="C1076" s="88">
        <v>10.0</v>
      </c>
      <c r="D1076" s="88">
        <v>3.0</v>
      </c>
      <c r="E1076" s="85">
        <v>5.0</v>
      </c>
      <c r="F1076" s="85">
        <v>3.0</v>
      </c>
      <c r="G1076" s="53" t="str">
        <f>ifna(VLookup(V1076,Shiny!B:C, 2, 0),"")</f>
        <v/>
      </c>
      <c r="H1076" s="138" t="s">
        <v>1089</v>
      </c>
      <c r="I1076" s="139">
        <v>892.0</v>
      </c>
      <c r="J1076" s="140">
        <f>IFNA(VLOOKUP(V1076,'Imported Index'!C:D,2,0),1)</f>
        <v>1</v>
      </c>
      <c r="K1076" s="83"/>
      <c r="L1076" s="83" t="s">
        <v>1091</v>
      </c>
      <c r="M1076" s="59" t="str">
        <f>ifna(IMAGE("https://pokejungle.net/sprites/typeico/"&amp;lower(VLookup(V1076,Type!C:E, 2, 0)&amp;".png")),"")</f>
        <v/>
      </c>
      <c r="N1076" s="59" t="str">
        <f>ifna(IMAGE("https://pokejungle.net/sprites/typeico/"&amp;lower(VLookup(V1076,Type!C:E, 3, 0)&amp;".png")),"")</f>
        <v/>
      </c>
      <c r="O1076" s="85">
        <v>-1.0</v>
      </c>
      <c r="P1076" s="53"/>
      <c r="Q1076" s="59" t="str">
        <f>ifna(VLookup(V1076, Dex!F:K, 3, 0),"")</f>
        <v>A101</v>
      </c>
      <c r="R1076" s="59" t="str">
        <f>ifna(VLookup(V1076, Dex!F:K, 4, 0),"")</f>
        <v/>
      </c>
      <c r="S1076" s="59" t="str">
        <f>ifna(VLookup(V1076, Dex!F:K, 5, 0),"")</f>
        <v/>
      </c>
      <c r="T1076" s="59" t="str">
        <f>ifna(VLookup(V1076, Dex!F:K, 6, 0),"")</f>
        <v/>
      </c>
      <c r="U1076" s="63" t="str">
        <f>ifna(VLookup(V1076, Dex!F:L, 7, 0),"")</f>
        <v/>
      </c>
      <c r="V1076" s="53" t="str">
        <f t="shared" si="1"/>
        <v>urshifu-1</v>
      </c>
    </row>
    <row r="1077" ht="31.5" customHeight="1">
      <c r="A1077" s="130">
        <v>1076.0</v>
      </c>
      <c r="B1077" s="130">
        <v>2.0</v>
      </c>
      <c r="C1077" s="129">
        <v>10.0</v>
      </c>
      <c r="D1077" s="129">
        <v>4.0</v>
      </c>
      <c r="E1077" s="130">
        <v>5.0</v>
      </c>
      <c r="F1077" s="129">
        <v>4.0</v>
      </c>
      <c r="G1077" s="131" t="str">
        <f>ifna(VLookup(V1077,Shiny!B:C, 2, 0),"")</f>
        <v/>
      </c>
      <c r="H1077" s="141" t="s">
        <v>1092</v>
      </c>
      <c r="I1077" s="142">
        <v>893.0</v>
      </c>
      <c r="J1077" s="135">
        <f>IFNA(VLOOKUP(V1077,'Imported Index'!C:D,2,0),1)</f>
        <v>1</v>
      </c>
      <c r="K1077" s="132"/>
      <c r="L1077" s="132" t="s">
        <v>500</v>
      </c>
      <c r="M1077" s="136" t="str">
        <f>ifna(IMAGE("https://pokejungle.net/sprites/typeico/"&amp;lower(VLookup(V1077,Type!C:E, 2, 0)&amp;".png")),"")</f>
        <v/>
      </c>
      <c r="N1077" s="136" t="str">
        <f>ifna(IMAGE("https://pokejungle.net/sprites/typeico/"&amp;lower(VLookup(V1077,Type!C:E, 3, 0)&amp;".png")),"")</f>
        <v/>
      </c>
      <c r="O1077" s="131"/>
      <c r="P1077" s="131"/>
      <c r="Q1077" s="136" t="str">
        <f>ifna(VLookup(V1077, Dex!F:K, 3, 0),"")</f>
        <v>A211</v>
      </c>
      <c r="R1077" s="136" t="str">
        <f>ifna(VLookup(V1077, Dex!F:K, 4, 0),"")</f>
        <v/>
      </c>
      <c r="S1077" s="136" t="str">
        <f>ifna(VLookup(V1077, Dex!F:K, 5, 0),"")</f>
        <v/>
      </c>
      <c r="T1077" s="136" t="str">
        <f>ifna(VLookup(V1077, Dex!F:K, 6, 0),"")</f>
        <v/>
      </c>
      <c r="U1077" s="137" t="str">
        <f>ifna(VLookup(V1077, Dex!F:L, 7, 0),"")</f>
        <v/>
      </c>
      <c r="V1077" s="131" t="str">
        <f t="shared" si="1"/>
        <v>zarude</v>
      </c>
    </row>
    <row r="1078" ht="31.5" customHeight="1">
      <c r="A1078" s="85">
        <v>1077.0</v>
      </c>
      <c r="B1078" s="85">
        <v>2.0</v>
      </c>
      <c r="C1078" s="88">
        <v>10.0</v>
      </c>
      <c r="D1078" s="88">
        <v>5.0</v>
      </c>
      <c r="E1078" s="85">
        <v>1.0</v>
      </c>
      <c r="F1078" s="88">
        <v>5.0</v>
      </c>
      <c r="G1078" s="53" t="str">
        <f>ifna(VLookup(V1078,Shiny!B:C, 2, 0),"")</f>
        <v/>
      </c>
      <c r="H1078" s="138" t="s">
        <v>1092</v>
      </c>
      <c r="I1078" s="139">
        <v>893.0</v>
      </c>
      <c r="J1078" s="140">
        <f>IFNA(VLOOKUP(V1078,'Imported Index'!C:D,2,0),1)</f>
        <v>1</v>
      </c>
      <c r="K1078" s="83"/>
      <c r="L1078" s="83" t="s">
        <v>1093</v>
      </c>
      <c r="M1078" s="59" t="str">
        <f>ifna(IMAGE("https://pokejungle.net/sprites/typeico/"&amp;lower(VLookup(V1078,Type!C:E, 2, 0)&amp;".png")),"")</f>
        <v/>
      </c>
      <c r="N1078" s="59" t="str">
        <f>ifna(IMAGE("https://pokejungle.net/sprites/typeico/"&amp;lower(VLookup(V1078,Type!C:E, 3, 0)&amp;".png")),"")</f>
        <v/>
      </c>
      <c r="O1078" s="85">
        <v>-1.0</v>
      </c>
      <c r="P1078" s="53"/>
      <c r="Q1078" s="59" t="str">
        <f>ifna(VLookup(V1078, Dex!F:K, 3, 0),"")</f>
        <v>A211</v>
      </c>
      <c r="R1078" s="59" t="str">
        <f>ifna(VLookup(V1078, Dex!F:K, 4, 0),"")</f>
        <v/>
      </c>
      <c r="S1078" s="59" t="str">
        <f>ifna(VLookup(V1078, Dex!F:K, 5, 0),"")</f>
        <v/>
      </c>
      <c r="T1078" s="59" t="str">
        <f>ifna(VLookup(V1078, Dex!F:K, 6, 0),"")</f>
        <v/>
      </c>
      <c r="U1078" s="63" t="str">
        <f>ifna(VLookup(V1078, Dex!F:L, 7, 0),"")</f>
        <v/>
      </c>
      <c r="V1078" s="53" t="str">
        <f t="shared" si="1"/>
        <v>zarude-1</v>
      </c>
    </row>
    <row r="1079" ht="31.5" customHeight="1">
      <c r="A1079" s="130">
        <v>1078.0</v>
      </c>
      <c r="B1079" s="130">
        <v>2.0</v>
      </c>
      <c r="C1079" s="129">
        <v>10.0</v>
      </c>
      <c r="D1079" s="129">
        <v>6.0</v>
      </c>
      <c r="E1079" s="130">
        <v>1.0</v>
      </c>
      <c r="F1079" s="129">
        <v>6.0</v>
      </c>
      <c r="G1079" s="131" t="str">
        <f>ifna(VLookup(V1079,Shiny!B:C, 2, 0),"")</f>
        <v/>
      </c>
      <c r="H1079" s="141" t="s">
        <v>1094</v>
      </c>
      <c r="I1079" s="142">
        <v>894.0</v>
      </c>
      <c r="J1079" s="135">
        <f>IFNA(VLOOKUP(V1079,'Imported Index'!C:D,2,0),1)</f>
        <v>1</v>
      </c>
      <c r="K1079" s="132"/>
      <c r="L1079" s="132"/>
      <c r="M1079" s="136" t="str">
        <f>ifna(IMAGE("https://pokejungle.net/sprites/typeico/"&amp;lower(VLookup(V1079,Type!C:E, 2, 0)&amp;".png")),"")</f>
        <v/>
      </c>
      <c r="N1079" s="136" t="str">
        <f>ifna(IMAGE("https://pokejungle.net/sprites/typeico/"&amp;lower(VLookup(V1079,Type!C:E, 3, 0)&amp;".png")),"")</f>
        <v/>
      </c>
      <c r="O1079" s="131"/>
      <c r="P1079" s="131"/>
      <c r="Q1079" s="136" t="str">
        <f>ifna(VLookup(V1079, Dex!F:K, 3, 0),"")</f>
        <v>C200</v>
      </c>
      <c r="R1079" s="136" t="str">
        <f>ifna(VLookup(V1079, Dex!F:K, 4, 0),"")</f>
        <v/>
      </c>
      <c r="S1079" s="136" t="str">
        <f>ifna(VLookup(V1079, Dex!F:K, 5, 0),"")</f>
        <v/>
      </c>
      <c r="T1079" s="136" t="str">
        <f>ifna(VLookup(V1079, Dex!F:K, 6, 0),"")</f>
        <v/>
      </c>
      <c r="U1079" s="137" t="str">
        <f>ifna(VLookup(V1079, Dex!F:L, 7, 0),"")</f>
        <v/>
      </c>
      <c r="V1079" s="131" t="str">
        <f t="shared" si="1"/>
        <v>regieleki</v>
      </c>
    </row>
    <row r="1080" ht="31.5" customHeight="1">
      <c r="A1080" s="85">
        <v>1079.0</v>
      </c>
      <c r="B1080" s="85">
        <v>2.0</v>
      </c>
      <c r="C1080" s="88">
        <v>10.0</v>
      </c>
      <c r="D1080" s="88">
        <v>7.0</v>
      </c>
      <c r="E1080" s="85">
        <v>1.0</v>
      </c>
      <c r="F1080" s="85">
        <v>1.0</v>
      </c>
      <c r="G1080" s="53" t="str">
        <f>ifna(VLookup(V1080,Shiny!B:C, 2, 0),"")</f>
        <v/>
      </c>
      <c r="H1080" s="138" t="s">
        <v>1095</v>
      </c>
      <c r="I1080" s="139">
        <v>895.0</v>
      </c>
      <c r="J1080" s="140">
        <f>IFNA(VLOOKUP(V1080,'Imported Index'!C:D,2,0),1)</f>
        <v>1</v>
      </c>
      <c r="K1080" s="83"/>
      <c r="L1080" s="83"/>
      <c r="M1080" s="59" t="str">
        <f>ifna(IMAGE("https://pokejungle.net/sprites/typeico/"&amp;lower(VLookup(V1080,Type!C:E, 2, 0)&amp;".png")),"")</f>
        <v/>
      </c>
      <c r="N1080" s="59" t="str">
        <f>ifna(IMAGE("https://pokejungle.net/sprites/typeico/"&amp;lower(VLookup(V1080,Type!C:E, 3, 0)&amp;".png")),"")</f>
        <v/>
      </c>
      <c r="O1080" s="53"/>
      <c r="P1080" s="53"/>
      <c r="Q1080" s="59" t="str">
        <f>ifna(VLookup(V1080, Dex!F:K, 3, 0),"")</f>
        <v>C201</v>
      </c>
      <c r="R1080" s="59" t="str">
        <f>ifna(VLookup(V1080, Dex!F:K, 4, 0),"")</f>
        <v/>
      </c>
      <c r="S1080" s="59" t="str">
        <f>ifna(VLookup(V1080, Dex!F:K, 5, 0),"")</f>
        <v/>
      </c>
      <c r="T1080" s="59" t="str">
        <f>ifna(VLookup(V1080, Dex!F:K, 6, 0),"")</f>
        <v/>
      </c>
      <c r="U1080" s="63" t="str">
        <f>ifna(VLookup(V1080, Dex!F:L, 7, 0),"")</f>
        <v/>
      </c>
      <c r="V1080" s="53" t="str">
        <f t="shared" si="1"/>
        <v>regidrago</v>
      </c>
    </row>
    <row r="1081" ht="31.5" customHeight="1">
      <c r="A1081" s="130">
        <v>1080.0</v>
      </c>
      <c r="B1081" s="130">
        <v>2.0</v>
      </c>
      <c r="C1081" s="129">
        <v>10.0</v>
      </c>
      <c r="D1081" s="129">
        <v>8.0</v>
      </c>
      <c r="E1081" s="130">
        <v>1.0</v>
      </c>
      <c r="F1081" s="130">
        <v>2.0</v>
      </c>
      <c r="G1081" s="131" t="str">
        <f>ifna(VLookup(V1081,Shiny!B:C, 2, 0),"")</f>
        <v/>
      </c>
      <c r="H1081" s="141" t="s">
        <v>1096</v>
      </c>
      <c r="I1081" s="142">
        <v>896.0</v>
      </c>
      <c r="J1081" s="135">
        <f>IFNA(VLOOKUP(V1081,'Imported Index'!C:D,2,0),1)</f>
        <v>1</v>
      </c>
      <c r="K1081" s="132"/>
      <c r="L1081" s="132"/>
      <c r="M1081" s="136" t="str">
        <f>ifna(IMAGE("https://pokejungle.net/sprites/typeico/"&amp;lower(VLookup(V1081,Type!C:E, 2, 0)&amp;".png")),"")</f>
        <v/>
      </c>
      <c r="N1081" s="136" t="str">
        <f>ifna(IMAGE("https://pokejungle.net/sprites/typeico/"&amp;lower(VLookup(V1081,Type!C:E, 3, 0)&amp;".png")),"")</f>
        <v/>
      </c>
      <c r="O1081" s="131"/>
      <c r="P1081" s="131"/>
      <c r="Q1081" s="136" t="str">
        <f>ifna(VLookup(V1081, Dex!F:K, 3, 0),"")</f>
        <v>C208</v>
      </c>
      <c r="R1081" s="136" t="str">
        <f>ifna(VLookup(V1081, Dex!F:K, 4, 0),"")</f>
        <v/>
      </c>
      <c r="S1081" s="136" t="str">
        <f>ifna(VLookup(V1081, Dex!F:K, 5, 0),"")</f>
        <v/>
      </c>
      <c r="T1081" s="136" t="str">
        <f>ifna(VLookup(V1081, Dex!F:K, 6, 0),"")</f>
        <v/>
      </c>
      <c r="U1081" s="137" t="str">
        <f>ifna(VLookup(V1081, Dex!F:L, 7, 0),"")</f>
        <v/>
      </c>
      <c r="V1081" s="131" t="str">
        <f t="shared" si="1"/>
        <v>glastrier</v>
      </c>
    </row>
    <row r="1082" ht="31.5" customHeight="1">
      <c r="A1082" s="85">
        <v>1081.0</v>
      </c>
      <c r="B1082" s="85">
        <v>2.0</v>
      </c>
      <c r="C1082" s="88">
        <v>10.0</v>
      </c>
      <c r="D1082" s="88">
        <v>9.0</v>
      </c>
      <c r="E1082" s="85">
        <v>1.0</v>
      </c>
      <c r="F1082" s="85">
        <v>3.0</v>
      </c>
      <c r="G1082" s="53" t="str">
        <f>ifna(VLookup(V1082,Shiny!B:C, 2, 0),"")</f>
        <v/>
      </c>
      <c r="H1082" s="138" t="s">
        <v>1097</v>
      </c>
      <c r="I1082" s="139">
        <v>897.0</v>
      </c>
      <c r="J1082" s="140">
        <f>IFNA(VLOOKUP(V1082,'Imported Index'!C:D,2,0),1)</f>
        <v>1</v>
      </c>
      <c r="K1082" s="83"/>
      <c r="L1082" s="83"/>
      <c r="M1082" s="59" t="str">
        <f>ifna(IMAGE("https://pokejungle.net/sprites/typeico/"&amp;lower(VLookup(V1082,Type!C:E, 2, 0)&amp;".png")),"")</f>
        <v/>
      </c>
      <c r="N1082" s="59" t="str">
        <f>ifna(IMAGE("https://pokejungle.net/sprites/typeico/"&amp;lower(VLookup(V1082,Type!C:E, 3, 0)&amp;".png")),"")</f>
        <v/>
      </c>
      <c r="O1082" s="53"/>
      <c r="P1082" s="53"/>
      <c r="Q1082" s="59" t="str">
        <f>ifna(VLookup(V1082, Dex!F:K, 3, 0),"")</f>
        <v>C209</v>
      </c>
      <c r="R1082" s="59" t="str">
        <f>ifna(VLookup(V1082, Dex!F:K, 4, 0),"")</f>
        <v/>
      </c>
      <c r="S1082" s="59" t="str">
        <f>ifna(VLookup(V1082, Dex!F:K, 5, 0),"")</f>
        <v/>
      </c>
      <c r="T1082" s="59" t="str">
        <f>ifna(VLookup(V1082, Dex!F:K, 6, 0),"")</f>
        <v/>
      </c>
      <c r="U1082" s="63" t="str">
        <f>ifna(VLookup(V1082, Dex!F:L, 7, 0),"")</f>
        <v/>
      </c>
      <c r="V1082" s="53" t="str">
        <f t="shared" si="1"/>
        <v>spectrier</v>
      </c>
    </row>
    <row r="1083" ht="31.5" customHeight="1">
      <c r="A1083" s="130">
        <v>1082.0</v>
      </c>
      <c r="B1083" s="130">
        <v>2.0</v>
      </c>
      <c r="C1083" s="129">
        <v>10.0</v>
      </c>
      <c r="D1083" s="129">
        <v>10.0</v>
      </c>
      <c r="E1083" s="130">
        <v>1.0</v>
      </c>
      <c r="F1083" s="129">
        <v>4.0</v>
      </c>
      <c r="G1083" s="131" t="str">
        <f>ifna(VLookup(V1083,Shiny!B:C, 2, 0),"")</f>
        <v/>
      </c>
      <c r="H1083" s="141" t="s">
        <v>1098</v>
      </c>
      <c r="I1083" s="142">
        <v>898.0</v>
      </c>
      <c r="J1083" s="135">
        <f>IFNA(VLOOKUP(V1083,'Imported Index'!C:D,2,0),1)</f>
        <v>1</v>
      </c>
      <c r="K1083" s="132"/>
      <c r="L1083" s="132"/>
      <c r="M1083" s="136" t="str">
        <f>ifna(IMAGE("https://pokejungle.net/sprites/typeico/"&amp;lower(VLookup(V1083,Type!C:E, 2, 0)&amp;".png")),"")</f>
        <v/>
      </c>
      <c r="N1083" s="136" t="str">
        <f>ifna(IMAGE("https://pokejungle.net/sprites/typeico/"&amp;lower(VLookup(V1083,Type!C:E, 3, 0)&amp;".png")),"")</f>
        <v/>
      </c>
      <c r="O1083" s="131"/>
      <c r="P1083" s="131"/>
      <c r="Q1083" s="136" t="str">
        <f>ifna(VLookup(V1083, Dex!F:K, 3, 0),"")</f>
        <v>C210</v>
      </c>
      <c r="R1083" s="136" t="str">
        <f>ifna(VLookup(V1083, Dex!F:K, 4, 0),"")</f>
        <v/>
      </c>
      <c r="S1083" s="136" t="str">
        <f>ifna(VLookup(V1083, Dex!F:K, 5, 0),"")</f>
        <v/>
      </c>
      <c r="T1083" s="136" t="str">
        <f>ifna(VLookup(V1083, Dex!F:K, 6, 0),"")</f>
        <v/>
      </c>
      <c r="U1083" s="137" t="str">
        <f>ifna(VLookup(V1083, Dex!F:L, 7, 0),"")</f>
        <v/>
      </c>
      <c r="V1083" s="131" t="str">
        <f t="shared" si="1"/>
        <v>calyrex</v>
      </c>
    </row>
    <row r="1084" ht="31.5" customHeight="1">
      <c r="A1084" s="85">
        <v>1083.0</v>
      </c>
      <c r="B1084" s="85">
        <v>2.0</v>
      </c>
      <c r="C1084" s="88">
        <v>10.0</v>
      </c>
      <c r="D1084" s="88">
        <v>11.0</v>
      </c>
      <c r="E1084" s="85">
        <v>2.0</v>
      </c>
      <c r="F1084" s="88">
        <v>5.0</v>
      </c>
      <c r="G1084" s="53" t="str">
        <f>ifna(VLookup(V1084,Shiny!B:C, 2, 0),"")</f>
        <v/>
      </c>
      <c r="H1084" s="138" t="s">
        <v>1099</v>
      </c>
      <c r="I1084" s="139">
        <v>899.0</v>
      </c>
      <c r="J1084" s="140">
        <f>IFNA(VLOOKUP(V1084,'Imported Index'!C:D,2,0),1)</f>
        <v>1</v>
      </c>
      <c r="K1084" s="83"/>
      <c r="L1084" s="83"/>
      <c r="M1084" s="59" t="str">
        <f>ifna(IMAGE("https://pokejungle.net/sprites/typeico/"&amp;lower(VLookup(V1084,Type!C:E, 2, 0)&amp;".png")),"")</f>
        <v/>
      </c>
      <c r="N1084" s="59" t="str">
        <f>ifna(IMAGE("https://pokejungle.net/sprites/typeico/"&amp;lower(VLookup(V1084,Type!C:E, 3, 0)&amp;".png")),"")</f>
        <v/>
      </c>
      <c r="O1084" s="53"/>
      <c r="P1084" s="53"/>
      <c r="Q1084" s="59" t="str">
        <f>ifna(VLookup(V1084, Dex!F:K, 3, 0),"")</f>
        <v/>
      </c>
      <c r="R1084" s="59" t="str">
        <f>ifna(VLookup(V1084, Dex!F:K, 4, 0),"")</f>
        <v/>
      </c>
      <c r="S1084" s="59" t="str">
        <f>ifna(VLookup(V1084, Dex!F:K, 5, 0),"")</f>
        <v/>
      </c>
      <c r="T1084" s="59" t="str">
        <f>ifna(VLookup(V1084, Dex!F:K, 6, 0),"")</f>
        <v/>
      </c>
      <c r="U1084" s="63" t="str">
        <f>ifna(VLookup(V1084, Dex!F:L, 7, 0),"")</f>
        <v/>
      </c>
      <c r="V1084" s="53" t="str">
        <f t="shared" si="1"/>
        <v>wyrdeer</v>
      </c>
    </row>
    <row r="1085" ht="31.5" customHeight="1">
      <c r="A1085" s="130">
        <v>1084.0</v>
      </c>
      <c r="B1085" s="130">
        <v>2.0</v>
      </c>
      <c r="C1085" s="129">
        <v>10.0</v>
      </c>
      <c r="D1085" s="129">
        <v>12.0</v>
      </c>
      <c r="E1085" s="130">
        <v>2.0</v>
      </c>
      <c r="F1085" s="129">
        <v>6.0</v>
      </c>
      <c r="G1085" s="131" t="str">
        <f>ifna(VLookup(V1085,Shiny!B:C, 2, 0),"")</f>
        <v/>
      </c>
      <c r="H1085" s="141" t="s">
        <v>1100</v>
      </c>
      <c r="I1085" s="142">
        <v>900.0</v>
      </c>
      <c r="J1085" s="135">
        <f>IFNA(VLOOKUP(V1085,'Imported Index'!C:D,2,0),1)</f>
        <v>1</v>
      </c>
      <c r="K1085" s="132"/>
      <c r="L1085" s="132"/>
      <c r="M1085" s="136" t="str">
        <f>ifna(IMAGE("https://pokejungle.net/sprites/typeico/"&amp;lower(VLookup(V1085,Type!C:E, 2, 0)&amp;".png")),"")</f>
        <v/>
      </c>
      <c r="N1085" s="136" t="str">
        <f>ifna(IMAGE("https://pokejungle.net/sprites/typeico/"&amp;lower(VLookup(V1085,Type!C:E, 3, 0)&amp;".png")),"")</f>
        <v/>
      </c>
      <c r="O1085" s="131"/>
      <c r="P1085" s="131"/>
      <c r="Q1085" s="136" t="str">
        <f>ifna(VLookup(V1085, Dex!F:K, 3, 0),"")</f>
        <v/>
      </c>
      <c r="R1085" s="136" t="str">
        <f>ifna(VLookup(V1085, Dex!F:K, 4, 0),"")</f>
        <v/>
      </c>
      <c r="S1085" s="136">
        <f>ifna(VLookup(V1085, Dex!F:K, 5, 0),"")</f>
        <v>73</v>
      </c>
      <c r="T1085" s="136" t="str">
        <f>ifna(VLookup(V1085, Dex!F:K, 6, 0),"")</f>
        <v>B021</v>
      </c>
      <c r="U1085" s="137" t="str">
        <f>ifna(VLookup(V1085, Dex!F:L, 7, 0),"")</f>
        <v>H069</v>
      </c>
      <c r="V1085" s="131" t="str">
        <f t="shared" si="1"/>
        <v>kleavor</v>
      </c>
    </row>
    <row r="1086" ht="31.5" customHeight="1">
      <c r="A1086" s="85">
        <v>1085.0</v>
      </c>
      <c r="B1086" s="85">
        <v>2.0</v>
      </c>
      <c r="C1086" s="88">
        <v>10.0</v>
      </c>
      <c r="D1086" s="88">
        <v>13.0</v>
      </c>
      <c r="E1086" s="85">
        <v>2.0</v>
      </c>
      <c r="F1086" s="85">
        <v>1.0</v>
      </c>
      <c r="G1086" s="53" t="str">
        <f>ifna(VLookup(V1086,Shiny!B:C, 2, 0),"")</f>
        <v/>
      </c>
      <c r="H1086" s="138" t="s">
        <v>1101</v>
      </c>
      <c r="I1086" s="139">
        <v>901.0</v>
      </c>
      <c r="J1086" s="140">
        <f>IFNA(VLOOKUP(V1086,'Imported Index'!C:D,2,0),1)</f>
        <v>1</v>
      </c>
      <c r="K1086" s="83"/>
      <c r="L1086" s="83"/>
      <c r="M1086" s="59" t="str">
        <f>ifna(IMAGE("https://pokejungle.net/sprites/typeico/"&amp;lower(VLookup(V1086,Type!C:E, 2, 0)&amp;".png")),"")</f>
        <v/>
      </c>
      <c r="N1086" s="59" t="str">
        <f>ifna(IMAGE("https://pokejungle.net/sprites/typeico/"&amp;lower(VLookup(V1086,Type!C:E, 3, 0)&amp;".png")),"")</f>
        <v/>
      </c>
      <c r="O1086" s="53"/>
      <c r="P1086" s="53"/>
      <c r="Q1086" s="59" t="str">
        <f>ifna(VLookup(V1086, Dex!F:K, 3, 0),"")</f>
        <v/>
      </c>
      <c r="R1086" s="59" t="str">
        <f>ifna(VLookup(V1086, Dex!F:K, 4, 0),"")</f>
        <v/>
      </c>
      <c r="S1086" s="59">
        <f>ifna(VLookup(V1086, Dex!F:K, 5, 0),"")</f>
        <v>114</v>
      </c>
      <c r="T1086" s="59" t="str">
        <f>ifna(VLookup(V1086, Dex!F:K, 6, 0),"")</f>
        <v>K196</v>
      </c>
      <c r="U1086" s="63" t="str">
        <f>ifna(VLookup(V1086, Dex!F:L, 7, 0),"")</f>
        <v/>
      </c>
      <c r="V1086" s="53" t="str">
        <f t="shared" si="1"/>
        <v>ursaluna</v>
      </c>
    </row>
    <row r="1087" ht="31.5" customHeight="1">
      <c r="A1087" s="130">
        <v>1086.0</v>
      </c>
      <c r="B1087" s="130">
        <v>2.0</v>
      </c>
      <c r="C1087" s="129">
        <v>10.0</v>
      </c>
      <c r="D1087" s="129">
        <v>14.0</v>
      </c>
      <c r="E1087" s="130">
        <v>2.0</v>
      </c>
      <c r="F1087" s="130">
        <v>2.0</v>
      </c>
      <c r="G1087" s="131" t="str">
        <f>ifna(VLookup(V1087,Shiny!B:C, 2, 0),"")</f>
        <v/>
      </c>
      <c r="H1087" s="141" t="s">
        <v>1101</v>
      </c>
      <c r="I1087" s="144"/>
      <c r="J1087" s="135">
        <f>IFNA(VLOOKUP(V1087,'Imported Index'!C:D,2,0),1)</f>
        <v>1</v>
      </c>
      <c r="K1087" s="132"/>
      <c r="L1087" s="153" t="s">
        <v>1102</v>
      </c>
      <c r="M1087" s="136" t="str">
        <f>ifna(IMAGE("https://pokejungle.net/sprites/typeico/"&amp;lower(VLookup(V1087,Type!C:E, 2, 0)&amp;".png")),"")</f>
        <v/>
      </c>
      <c r="N1087" s="136" t="str">
        <f>ifna(IMAGE("https://pokejungle.net/sprites/typeico/"&amp;lower(VLookup(V1087,Type!C:E, 3, 0)&amp;".png")),"")</f>
        <v/>
      </c>
      <c r="O1087" s="154">
        <v>-1.0</v>
      </c>
      <c r="P1087" s="131"/>
      <c r="Q1087" s="136" t="str">
        <f>ifna(VLookup(V1087, Dex!F:K, 3, 0),"")</f>
        <v/>
      </c>
      <c r="R1087" s="136" t="str">
        <f>ifna(VLookup(V1087, Dex!F:K, 4, 0),"")</f>
        <v/>
      </c>
      <c r="S1087" s="136" t="str">
        <f>ifna(VLookup(V1087, Dex!F:K, 5, 0),"")</f>
        <v/>
      </c>
      <c r="T1087" s="136" t="str">
        <f>ifna(VLookup(V1087, Dex!F:K, 6, 0),"")</f>
        <v>K196</v>
      </c>
      <c r="U1087" s="137" t="str">
        <f>ifna(VLookup(V1087, Dex!F:L, 7, 0),"")</f>
        <v/>
      </c>
      <c r="V1087" s="131" t="str">
        <f t="shared" si="1"/>
        <v>ursaluna-1</v>
      </c>
    </row>
    <row r="1088" ht="31.5" customHeight="1">
      <c r="A1088" s="85">
        <v>1087.0</v>
      </c>
      <c r="B1088" s="85">
        <v>2.0</v>
      </c>
      <c r="C1088" s="88">
        <v>10.0</v>
      </c>
      <c r="D1088" s="88">
        <v>15.0</v>
      </c>
      <c r="E1088" s="85">
        <v>2.0</v>
      </c>
      <c r="F1088" s="85">
        <v>3.0</v>
      </c>
      <c r="G1088" s="53" t="str">
        <f>ifna(VLookup(V1088,Shiny!B:C, 2, 0),"")</f>
        <v/>
      </c>
      <c r="H1088" s="138" t="s">
        <v>1103</v>
      </c>
      <c r="I1088" s="139">
        <v>902.0</v>
      </c>
      <c r="J1088" s="140">
        <f>IFNA(VLOOKUP(V1088,'Imported Index'!C:D,2,0),1)</f>
        <v>1</v>
      </c>
      <c r="K1088" s="83"/>
      <c r="L1088" s="83"/>
      <c r="M1088" s="59" t="str">
        <f>ifna(IMAGE("https://pokejungle.net/sprites/typeico/"&amp;lower(VLookup(V1088,Type!C:E, 2, 0)&amp;".png")),"")</f>
        <v/>
      </c>
      <c r="N1088" s="59" t="str">
        <f>ifna(IMAGE("https://pokejungle.net/sprites/typeico/"&amp;lower(VLookup(V1088,Type!C:E, 3, 0)&amp;".png")),"")</f>
        <v/>
      </c>
      <c r="O1088" s="53"/>
      <c r="P1088" s="53"/>
      <c r="Q1088" s="59" t="str">
        <f>ifna(VLookup(V1088, Dex!F:K, 3, 0),"")</f>
        <v/>
      </c>
      <c r="R1088" s="59" t="str">
        <f>ifna(VLookup(V1088, Dex!F:K, 4, 0),"")</f>
        <v/>
      </c>
      <c r="S1088" s="59">
        <f>ifna(VLookup(V1088, Dex!F:K, 5, 0),"")</f>
        <v>167</v>
      </c>
      <c r="T1088" s="59" t="str">
        <f>ifna(VLookup(V1088, Dex!F:K, 6, 0),"")</f>
        <v>K195</v>
      </c>
      <c r="U1088" s="63" t="str">
        <f>ifna(VLookup(V1088, Dex!F:L, 7, 0),"")</f>
        <v/>
      </c>
      <c r="V1088" s="53" t="str">
        <f t="shared" si="1"/>
        <v>basculegion</v>
      </c>
    </row>
    <row r="1089" ht="31.5" customHeight="1">
      <c r="A1089" s="130">
        <v>1088.0</v>
      </c>
      <c r="B1089" s="130">
        <v>2.0</v>
      </c>
      <c r="C1089" s="129">
        <v>10.0</v>
      </c>
      <c r="D1089" s="129">
        <v>16.0</v>
      </c>
      <c r="E1089" s="130">
        <v>2.0</v>
      </c>
      <c r="F1089" s="129">
        <v>4.0</v>
      </c>
      <c r="G1089" s="131" t="str">
        <f>ifna(VLookup(V1089,Shiny!B:C, 2, 0),"")</f>
        <v/>
      </c>
      <c r="H1089" s="141" t="s">
        <v>1104</v>
      </c>
      <c r="I1089" s="142">
        <v>903.0</v>
      </c>
      <c r="J1089" s="135">
        <f>IFNA(VLOOKUP(V1089,'Imported Index'!C:D,2,0),1)</f>
        <v>1</v>
      </c>
      <c r="K1089" s="132"/>
      <c r="L1089" s="132"/>
      <c r="M1089" s="136" t="str">
        <f>ifna(IMAGE("https://pokejungle.net/sprites/typeico/"&amp;lower(VLookup(V1089,Type!C:E, 2, 0)&amp;".png")),"")</f>
        <v/>
      </c>
      <c r="N1089" s="136" t="str">
        <f>ifna(IMAGE("https://pokejungle.net/sprites/typeico/"&amp;lower(VLookup(V1089,Type!C:E, 3, 0)&amp;".png")),"")</f>
        <v/>
      </c>
      <c r="O1089" s="131"/>
      <c r="P1089" s="131"/>
      <c r="Q1089" s="136" t="str">
        <f>ifna(VLookup(V1089, Dex!F:K, 3, 0),"")</f>
        <v/>
      </c>
      <c r="R1089" s="136" t="str">
        <f>ifna(VLookup(V1089, Dex!F:K, 4, 0),"")</f>
        <v/>
      </c>
      <c r="S1089" s="136">
        <f>ifna(VLookup(V1089, Dex!F:K, 5, 0),"")</f>
        <v>203</v>
      </c>
      <c r="T1089" s="136" t="str">
        <f>ifna(VLookup(V1089, Dex!F:K, 6, 0),"")</f>
        <v/>
      </c>
      <c r="U1089" s="137" t="str">
        <f>ifna(VLookup(V1089, Dex!F:L, 7, 0),"")</f>
        <v/>
      </c>
      <c r="V1089" s="131" t="str">
        <f t="shared" si="1"/>
        <v>sneasler</v>
      </c>
    </row>
    <row r="1090" ht="31.5" customHeight="1">
      <c r="A1090" s="85">
        <v>1089.0</v>
      </c>
      <c r="B1090" s="85">
        <v>2.0</v>
      </c>
      <c r="C1090" s="88">
        <v>10.0</v>
      </c>
      <c r="D1090" s="88">
        <v>17.0</v>
      </c>
      <c r="E1090" s="85">
        <v>3.0</v>
      </c>
      <c r="F1090" s="88">
        <v>5.0</v>
      </c>
      <c r="G1090" s="53" t="str">
        <f>ifna(VLookup(V1090,Shiny!B:C, 2, 0),"")</f>
        <v/>
      </c>
      <c r="H1090" s="138" t="s">
        <v>1105</v>
      </c>
      <c r="I1090" s="139">
        <v>904.0</v>
      </c>
      <c r="J1090" s="140">
        <f>IFNA(VLOOKUP(V1090,'Imported Index'!C:D,2,0),1)</f>
        <v>1</v>
      </c>
      <c r="K1090" s="83"/>
      <c r="L1090" s="83"/>
      <c r="M1090" s="59" t="str">
        <f>ifna(IMAGE("https://pokejungle.net/sprites/typeico/"&amp;lower(VLookup(V1090,Type!C:E, 2, 0)&amp;".png")),"")</f>
        <v/>
      </c>
      <c r="N1090" s="59" t="str">
        <f>ifna(IMAGE("https://pokejungle.net/sprites/typeico/"&amp;lower(VLookup(V1090,Type!C:E, 3, 0)&amp;".png")),"")</f>
        <v/>
      </c>
      <c r="O1090" s="53"/>
      <c r="P1090" s="53"/>
      <c r="Q1090" s="59" t="str">
        <f>ifna(VLookup(V1090, Dex!F:K, 3, 0),"")</f>
        <v/>
      </c>
      <c r="R1090" s="59" t="str">
        <f>ifna(VLookup(V1090, Dex!F:K, 4, 0),"")</f>
        <v/>
      </c>
      <c r="S1090" s="59">
        <f>ifna(VLookup(V1090, Dex!F:K, 5, 0),"")</f>
        <v>85</v>
      </c>
      <c r="T1090" s="59" t="str">
        <f>ifna(VLookup(V1090, Dex!F:K, 6, 0),"")</f>
        <v>B147</v>
      </c>
      <c r="U1090" s="63" t="str">
        <f>ifna(VLookup(V1090, Dex!F:L, 7, 0),"")</f>
        <v>H038</v>
      </c>
      <c r="V1090" s="53" t="str">
        <f t="shared" si="1"/>
        <v>overqwil</v>
      </c>
    </row>
    <row r="1091" ht="31.5" customHeight="1">
      <c r="A1091" s="130">
        <v>1090.0</v>
      </c>
      <c r="B1091" s="130">
        <v>2.0</v>
      </c>
      <c r="C1091" s="129">
        <v>10.0</v>
      </c>
      <c r="D1091" s="129">
        <v>18.0</v>
      </c>
      <c r="E1091" s="130">
        <v>3.0</v>
      </c>
      <c r="F1091" s="129">
        <v>6.0</v>
      </c>
      <c r="G1091" s="131" t="str">
        <f>ifna(VLookup(V1091,Shiny!B:C, 2, 0),"")</f>
        <v/>
      </c>
      <c r="H1091" s="141" t="s">
        <v>1106</v>
      </c>
      <c r="I1091" s="142">
        <v>905.0</v>
      </c>
      <c r="J1091" s="135">
        <f>IFNA(VLOOKUP(V1091,'Imported Index'!C:D,2,0),1)</f>
        <v>1</v>
      </c>
      <c r="K1091" s="132"/>
      <c r="L1091" s="132" t="s">
        <v>777</v>
      </c>
      <c r="M1091" s="136" t="str">
        <f>ifna(IMAGE("https://pokejungle.net/sprites/typeico/"&amp;lower(VLookup(V1091,Type!C:E, 2, 0)&amp;".png")),"")</f>
        <v/>
      </c>
      <c r="N1091" s="136" t="str">
        <f>ifna(IMAGE("https://pokejungle.net/sprites/typeico/"&amp;lower(VLookup(V1091,Type!C:E, 3, 0)&amp;".png")),"")</f>
        <v/>
      </c>
      <c r="O1091" s="131"/>
      <c r="P1091" s="131"/>
      <c r="Q1091" s="136" t="str">
        <f>ifna(VLookup(V1091, Dex!F:K, 3, 0),"")</f>
        <v/>
      </c>
      <c r="R1091" s="136" t="str">
        <f>ifna(VLookup(V1091, Dex!F:K, 4, 0),"")</f>
        <v/>
      </c>
      <c r="S1091" s="136">
        <f>ifna(VLookup(V1091, Dex!F:K, 5, 0),"")</f>
        <v>234</v>
      </c>
      <c r="T1091" s="136" t="str">
        <f>ifna(VLookup(V1091, Dex!F:K, 6, 0),"")</f>
        <v/>
      </c>
      <c r="U1091" s="137" t="str">
        <f>ifna(VLookup(V1091, Dex!F:L, 7, 0),"")</f>
        <v/>
      </c>
      <c r="V1091" s="131" t="str">
        <f t="shared" si="1"/>
        <v>enamorus</v>
      </c>
    </row>
    <row r="1092" ht="31.5" customHeight="1">
      <c r="A1092" s="85">
        <v>1091.0</v>
      </c>
      <c r="B1092" s="85">
        <v>2.0</v>
      </c>
      <c r="C1092" s="88">
        <v>10.0</v>
      </c>
      <c r="D1092" s="88">
        <v>19.0</v>
      </c>
      <c r="E1092" s="85">
        <v>3.0</v>
      </c>
      <c r="F1092" s="88">
        <v>1.0</v>
      </c>
      <c r="G1092" s="53" t="str">
        <f>ifna(VLookup(V1092,Shiny!B:C, 2, 0),"")</f>
        <v/>
      </c>
      <c r="H1092" s="138" t="s">
        <v>1106</v>
      </c>
      <c r="I1092" s="139">
        <v>905.0</v>
      </c>
      <c r="J1092" s="140">
        <f>IFNA(VLOOKUP(V1092,'Imported Index'!C:D,2,0),1)</f>
        <v>1</v>
      </c>
      <c r="K1092" s="83"/>
      <c r="L1092" s="83" t="s">
        <v>778</v>
      </c>
      <c r="M1092" s="59" t="str">
        <f>ifna(IMAGE("https://pokejungle.net/sprites/typeico/"&amp;lower(VLookup(V1092,Type!C:E, 2, 0)&amp;".png")),"")</f>
        <v/>
      </c>
      <c r="N1092" s="59" t="str">
        <f>ifna(IMAGE("https://pokejungle.net/sprites/typeico/"&amp;lower(VLookup(V1092,Type!C:E, 3, 0)&amp;".png")),"")</f>
        <v/>
      </c>
      <c r="O1092" s="85">
        <v>-1.0</v>
      </c>
      <c r="P1092" s="53"/>
      <c r="Q1092" s="59" t="str">
        <f>ifna(VLookup(V1092, Dex!F:K, 3, 0),"")</f>
        <v/>
      </c>
      <c r="R1092" s="59" t="str">
        <f>ifna(VLookup(V1092, Dex!F:K, 4, 0),"")</f>
        <v/>
      </c>
      <c r="S1092" s="59">
        <f>ifna(VLookup(V1092, Dex!F:K, 5, 0),"")</f>
        <v>234</v>
      </c>
      <c r="T1092" s="59" t="str">
        <f>ifna(VLookup(V1092, Dex!F:K, 6, 0),"")</f>
        <v/>
      </c>
      <c r="U1092" s="63" t="str">
        <f>ifna(VLookup(V1092, Dex!F:L, 7, 0),"")</f>
        <v/>
      </c>
      <c r="V1092" s="53" t="str">
        <f t="shared" si="1"/>
        <v>enamorus-1</v>
      </c>
    </row>
    <row r="1093" ht="31.5" customHeight="1">
      <c r="A1093" s="130">
        <v>1092.0</v>
      </c>
      <c r="B1093" s="130"/>
      <c r="C1093" s="130"/>
      <c r="D1093" s="130"/>
      <c r="E1093" s="130"/>
      <c r="F1093" s="130"/>
      <c r="G1093" s="131" t="str">
        <f>ifna(VLookup(V1093,Shiny!B:C, 2, 0),"")</f>
        <v/>
      </c>
      <c r="H1093" s="143" t="s">
        <v>236</v>
      </c>
      <c r="I1093" s="144"/>
      <c r="J1093" s="135">
        <f>IFNA(VLOOKUP(V1093,'Imported Index'!C:D,2,0),1)</f>
        <v>1</v>
      </c>
      <c r="K1093" s="132"/>
      <c r="L1093" s="132"/>
      <c r="M1093" s="132"/>
      <c r="N1093" s="132"/>
      <c r="O1093" s="132"/>
      <c r="P1093" s="132"/>
      <c r="Q1093" s="132"/>
      <c r="R1093" s="132"/>
      <c r="S1093" s="132"/>
      <c r="T1093" s="132"/>
      <c r="U1093" s="137" t="str">
        <f>ifna(VLookup(V1093, Dex!F:L, 7, 0),"")</f>
        <v/>
      </c>
      <c r="V1093" s="131" t="str">
        <f t="shared" si="1"/>
        <v>gen</v>
      </c>
    </row>
    <row r="1094" ht="31.5" customHeight="1">
      <c r="A1094" s="85">
        <v>1093.0</v>
      </c>
      <c r="B1094" s="85">
        <v>2.0</v>
      </c>
      <c r="C1094" s="88">
        <v>11.0</v>
      </c>
      <c r="D1094" s="85">
        <v>1.0</v>
      </c>
      <c r="E1094" s="85">
        <v>1.0</v>
      </c>
      <c r="F1094" s="85">
        <v>1.0</v>
      </c>
      <c r="G1094" s="53" t="str">
        <f>ifna(VLookup(V1094,Shiny!B:C, 2, 0),"")</f>
        <v/>
      </c>
      <c r="H1094" s="146" t="s">
        <v>1107</v>
      </c>
      <c r="I1094" s="147">
        <v>906.0</v>
      </c>
      <c r="J1094" s="140">
        <f>IFNA(VLOOKUP(V1094,'Imported Index'!C:D,2,0),1)</f>
        <v>1</v>
      </c>
      <c r="K1094" s="140"/>
      <c r="L1094" s="83"/>
      <c r="M1094" s="59" t="str">
        <f>ifna(IMAGE("https://pokejungle.net/sprites/typeico/"&amp;lower(VLookup(V1094,Type!C:E, 2, 0)&amp;".png")),"")</f>
        <v/>
      </c>
      <c r="N1094" s="59" t="str">
        <f>ifna(IMAGE("https://pokejungle.net/sprites/typeico/"&amp;lower(VLookup(V1094,Type!C:E, 3, 0)&amp;".png")),"")</f>
        <v/>
      </c>
      <c r="O1094" s="53"/>
      <c r="P1094" s="53"/>
      <c r="Q1094" s="59" t="str">
        <f>ifna(VLookup(V1094, Dex!F:K, 3, 0),"")</f>
        <v/>
      </c>
      <c r="R1094" s="59" t="str">
        <f>ifna(VLookup(V1094, Dex!F:K, 4, 0),"")</f>
        <v/>
      </c>
      <c r="S1094" s="59" t="str">
        <f>ifna(VLookup(V1094, Dex!F:K, 5, 0),"")</f>
        <v/>
      </c>
      <c r="T1094" s="59" t="str">
        <f>ifna(VLookup(V1094, Dex!F:K, 6, 0),"")</f>
        <v>P001</v>
      </c>
      <c r="U1094" s="63" t="str">
        <f>ifna(VLookup(V1094, Dex!F:L, 7, 0),"")</f>
        <v/>
      </c>
      <c r="V1094" s="53" t="str">
        <f t="shared" si="1"/>
        <v>sprigatito</v>
      </c>
    </row>
    <row r="1095" ht="31.5" customHeight="1">
      <c r="A1095" s="130">
        <v>1094.0</v>
      </c>
      <c r="B1095" s="130">
        <v>2.0</v>
      </c>
      <c r="C1095" s="129">
        <v>11.0</v>
      </c>
      <c r="D1095" s="130">
        <v>2.0</v>
      </c>
      <c r="E1095" s="130">
        <v>1.0</v>
      </c>
      <c r="F1095" s="130">
        <v>2.0</v>
      </c>
      <c r="G1095" s="131" t="str">
        <f>ifna(VLookup(V1095,Shiny!B:C, 2, 0),"")</f>
        <v/>
      </c>
      <c r="H1095" s="143" t="s">
        <v>1108</v>
      </c>
      <c r="I1095" s="144">
        <v>907.0</v>
      </c>
      <c r="J1095" s="135">
        <f>IFNA(VLOOKUP(V1095,'Imported Index'!C:D,2,0),1)</f>
        <v>1</v>
      </c>
      <c r="K1095" s="135"/>
      <c r="L1095" s="132"/>
      <c r="M1095" s="136" t="str">
        <f>ifna(IMAGE("https://pokejungle.net/sprites/typeico/"&amp;lower(VLookup(V1095,Type!C:E, 2, 0)&amp;".png")),"")</f>
        <v/>
      </c>
      <c r="N1095" s="136" t="str">
        <f>ifna(IMAGE("https://pokejungle.net/sprites/typeico/"&amp;lower(VLookup(V1095,Type!C:E, 3, 0)&amp;".png")),"")</f>
        <v/>
      </c>
      <c r="O1095" s="131"/>
      <c r="P1095" s="131"/>
      <c r="Q1095" s="136" t="str">
        <f>ifna(VLookup(V1095, Dex!F:K, 3, 0),"")</f>
        <v/>
      </c>
      <c r="R1095" s="136" t="str">
        <f>ifna(VLookup(V1095, Dex!F:K, 4, 0),"")</f>
        <v/>
      </c>
      <c r="S1095" s="136" t="str">
        <f>ifna(VLookup(V1095, Dex!F:K, 5, 0),"")</f>
        <v/>
      </c>
      <c r="T1095" s="136" t="str">
        <f>ifna(VLookup(V1095, Dex!F:K, 6, 0),"")</f>
        <v>P002</v>
      </c>
      <c r="U1095" s="137" t="str">
        <f>ifna(VLookup(V1095, Dex!F:L, 7, 0),"")</f>
        <v/>
      </c>
      <c r="V1095" s="131" t="str">
        <f t="shared" si="1"/>
        <v>floragato</v>
      </c>
    </row>
    <row r="1096" ht="31.5" customHeight="1">
      <c r="A1096" s="85">
        <v>1095.0</v>
      </c>
      <c r="B1096" s="85">
        <v>2.0</v>
      </c>
      <c r="C1096" s="88">
        <v>11.0</v>
      </c>
      <c r="D1096" s="85">
        <v>3.0</v>
      </c>
      <c r="E1096" s="85">
        <v>1.0</v>
      </c>
      <c r="F1096" s="85">
        <v>3.0</v>
      </c>
      <c r="G1096" s="53" t="str">
        <f>ifna(VLookup(V1096,Shiny!B:C, 2, 0),"")</f>
        <v/>
      </c>
      <c r="H1096" s="146" t="s">
        <v>1109</v>
      </c>
      <c r="I1096" s="147">
        <v>908.0</v>
      </c>
      <c r="J1096" s="140">
        <f>IFNA(VLOOKUP(V1096,'Imported Index'!C:D,2,0),1)</f>
        <v>1</v>
      </c>
      <c r="K1096" s="140"/>
      <c r="L1096" s="83"/>
      <c r="M1096" s="59" t="str">
        <f>ifna(IMAGE("https://pokejungle.net/sprites/typeico/"&amp;lower(VLookup(V1096,Type!C:E, 2, 0)&amp;".png")),"")</f>
        <v/>
      </c>
      <c r="N1096" s="59" t="str">
        <f>ifna(IMAGE("https://pokejungle.net/sprites/typeico/"&amp;lower(VLookup(V1096,Type!C:E, 3, 0)&amp;".png")),"")</f>
        <v/>
      </c>
      <c r="O1096" s="53"/>
      <c r="P1096" s="53"/>
      <c r="Q1096" s="59" t="str">
        <f>ifna(VLookup(V1096, Dex!F:K, 3, 0),"")</f>
        <v/>
      </c>
      <c r="R1096" s="59" t="str">
        <f>ifna(VLookup(V1096, Dex!F:K, 4, 0),"")</f>
        <v/>
      </c>
      <c r="S1096" s="59" t="str">
        <f>ifna(VLookup(V1096, Dex!F:K, 5, 0),"")</f>
        <v/>
      </c>
      <c r="T1096" s="59" t="str">
        <f>ifna(VLookup(V1096, Dex!F:K, 6, 0),"")</f>
        <v>P003</v>
      </c>
      <c r="U1096" s="63" t="str">
        <f>ifna(VLookup(V1096, Dex!F:L, 7, 0),"")</f>
        <v/>
      </c>
      <c r="V1096" s="53" t="str">
        <f t="shared" si="1"/>
        <v>meowscarada</v>
      </c>
    </row>
    <row r="1097" ht="31.5" customHeight="1">
      <c r="A1097" s="130">
        <v>1096.0</v>
      </c>
      <c r="B1097" s="130">
        <v>2.0</v>
      </c>
      <c r="C1097" s="129">
        <v>11.0</v>
      </c>
      <c r="D1097" s="130">
        <v>4.0</v>
      </c>
      <c r="E1097" s="130">
        <v>1.0</v>
      </c>
      <c r="F1097" s="130">
        <v>4.0</v>
      </c>
      <c r="G1097" s="131" t="str">
        <f>ifna(VLookup(V1097,Shiny!B:C, 2, 0),"")</f>
        <v/>
      </c>
      <c r="H1097" s="143" t="s">
        <v>1110</v>
      </c>
      <c r="I1097" s="144">
        <v>909.0</v>
      </c>
      <c r="J1097" s="135">
        <f>IFNA(VLOOKUP(V1097,'Imported Index'!C:D,2,0),1)</f>
        <v>1</v>
      </c>
      <c r="K1097" s="135"/>
      <c r="L1097" s="132"/>
      <c r="M1097" s="136" t="str">
        <f>ifna(IMAGE("https://pokejungle.net/sprites/typeico/"&amp;lower(VLookup(V1097,Type!C:E, 2, 0)&amp;".png")),"")</f>
        <v/>
      </c>
      <c r="N1097" s="136" t="str">
        <f>ifna(IMAGE("https://pokejungle.net/sprites/typeico/"&amp;lower(VLookup(V1097,Type!C:E, 3, 0)&amp;".png")),"")</f>
        <v/>
      </c>
      <c r="O1097" s="131"/>
      <c r="P1097" s="131"/>
      <c r="Q1097" s="136" t="str">
        <f>ifna(VLookup(V1097, Dex!F:K, 3, 0),"")</f>
        <v/>
      </c>
      <c r="R1097" s="136" t="str">
        <f>ifna(VLookup(V1097, Dex!F:K, 4, 0),"")</f>
        <v/>
      </c>
      <c r="S1097" s="136" t="str">
        <f>ifna(VLookup(V1097, Dex!F:K, 5, 0),"")</f>
        <v/>
      </c>
      <c r="T1097" s="136" t="str">
        <f>ifna(VLookup(V1097, Dex!F:K, 6, 0),"")</f>
        <v>P004</v>
      </c>
      <c r="U1097" s="137" t="str">
        <f>ifna(VLookup(V1097, Dex!F:L, 7, 0),"")</f>
        <v/>
      </c>
      <c r="V1097" s="131" t="str">
        <f t="shared" si="1"/>
        <v>fuecoco</v>
      </c>
    </row>
    <row r="1098" ht="31.5" customHeight="1">
      <c r="A1098" s="85">
        <v>1097.0</v>
      </c>
      <c r="B1098" s="85">
        <v>2.0</v>
      </c>
      <c r="C1098" s="88">
        <v>11.0</v>
      </c>
      <c r="D1098" s="85">
        <v>5.0</v>
      </c>
      <c r="E1098" s="85">
        <v>1.0</v>
      </c>
      <c r="F1098" s="85">
        <v>5.0</v>
      </c>
      <c r="G1098" s="53" t="str">
        <f>ifna(VLookup(V1098,Shiny!B:C, 2, 0),"")</f>
        <v/>
      </c>
      <c r="H1098" s="146" t="s">
        <v>1111</v>
      </c>
      <c r="I1098" s="147">
        <v>910.0</v>
      </c>
      <c r="J1098" s="140">
        <f>IFNA(VLOOKUP(V1098,'Imported Index'!C:D,2,0),1)</f>
        <v>1</v>
      </c>
      <c r="K1098" s="140"/>
      <c r="L1098" s="83"/>
      <c r="M1098" s="59" t="str">
        <f>ifna(IMAGE("https://pokejungle.net/sprites/typeico/"&amp;lower(VLookup(V1098,Type!C:E, 2, 0)&amp;".png")),"")</f>
        <v/>
      </c>
      <c r="N1098" s="59" t="str">
        <f>ifna(IMAGE("https://pokejungle.net/sprites/typeico/"&amp;lower(VLookup(V1098,Type!C:E, 3, 0)&amp;".png")),"")</f>
        <v/>
      </c>
      <c r="O1098" s="53"/>
      <c r="P1098" s="53"/>
      <c r="Q1098" s="59" t="str">
        <f>ifna(VLookup(V1098, Dex!F:K, 3, 0),"")</f>
        <v/>
      </c>
      <c r="R1098" s="59" t="str">
        <f>ifna(VLookup(V1098, Dex!F:K, 4, 0),"")</f>
        <v/>
      </c>
      <c r="S1098" s="59" t="str">
        <f>ifna(VLookup(V1098, Dex!F:K, 5, 0),"")</f>
        <v/>
      </c>
      <c r="T1098" s="59" t="str">
        <f>ifna(VLookup(V1098, Dex!F:K, 6, 0),"")</f>
        <v>P005</v>
      </c>
      <c r="U1098" s="63" t="str">
        <f>ifna(VLookup(V1098, Dex!F:L, 7, 0),"")</f>
        <v/>
      </c>
      <c r="V1098" s="53" t="str">
        <f t="shared" si="1"/>
        <v>crocalor</v>
      </c>
    </row>
    <row r="1099" ht="31.5" customHeight="1">
      <c r="A1099" s="130">
        <v>1098.0</v>
      </c>
      <c r="B1099" s="130">
        <v>2.0</v>
      </c>
      <c r="C1099" s="129">
        <v>11.0</v>
      </c>
      <c r="D1099" s="130">
        <v>6.0</v>
      </c>
      <c r="E1099" s="130">
        <v>1.0</v>
      </c>
      <c r="F1099" s="130">
        <v>6.0</v>
      </c>
      <c r="G1099" s="131" t="str">
        <f>ifna(VLookup(V1099,Shiny!B:C, 2, 0),"")</f>
        <v/>
      </c>
      <c r="H1099" s="143" t="s">
        <v>1112</v>
      </c>
      <c r="I1099" s="144">
        <v>911.0</v>
      </c>
      <c r="J1099" s="135">
        <f>IFNA(VLOOKUP(V1099,'Imported Index'!C:D,2,0),1)</f>
        <v>1</v>
      </c>
      <c r="K1099" s="135"/>
      <c r="L1099" s="132"/>
      <c r="M1099" s="136" t="str">
        <f>ifna(IMAGE("https://pokejungle.net/sprites/typeico/"&amp;lower(VLookup(V1099,Type!C:E, 2, 0)&amp;".png")),"")</f>
        <v/>
      </c>
      <c r="N1099" s="136" t="str">
        <f>ifna(IMAGE("https://pokejungle.net/sprites/typeico/"&amp;lower(VLookup(V1099,Type!C:E, 3, 0)&amp;".png")),"")</f>
        <v/>
      </c>
      <c r="O1099" s="131"/>
      <c r="P1099" s="131"/>
      <c r="Q1099" s="136" t="str">
        <f>ifna(VLookup(V1099, Dex!F:K, 3, 0),"")</f>
        <v/>
      </c>
      <c r="R1099" s="136" t="str">
        <f>ifna(VLookup(V1099, Dex!F:K, 4, 0),"")</f>
        <v/>
      </c>
      <c r="S1099" s="136" t="str">
        <f>ifna(VLookup(V1099, Dex!F:K, 5, 0),"")</f>
        <v/>
      </c>
      <c r="T1099" s="136" t="str">
        <f>ifna(VLookup(V1099, Dex!F:K, 6, 0),"")</f>
        <v>P006</v>
      </c>
      <c r="U1099" s="137" t="str">
        <f>ifna(VLookup(V1099, Dex!F:L, 7, 0),"")</f>
        <v/>
      </c>
      <c r="V1099" s="131" t="str">
        <f t="shared" si="1"/>
        <v>skeledirge</v>
      </c>
    </row>
    <row r="1100" ht="31.5" customHeight="1">
      <c r="A1100" s="85">
        <v>1099.0</v>
      </c>
      <c r="B1100" s="85">
        <v>2.0</v>
      </c>
      <c r="C1100" s="88">
        <v>11.0</v>
      </c>
      <c r="D1100" s="85">
        <v>7.0</v>
      </c>
      <c r="E1100" s="85">
        <v>2.0</v>
      </c>
      <c r="F1100" s="85">
        <v>1.0</v>
      </c>
      <c r="G1100" s="53" t="str">
        <f>ifna(VLookup(V1100,Shiny!B:C, 2, 0),"")</f>
        <v/>
      </c>
      <c r="H1100" s="146" t="s">
        <v>1113</v>
      </c>
      <c r="I1100" s="147">
        <v>912.0</v>
      </c>
      <c r="J1100" s="140">
        <f>IFNA(VLOOKUP(V1100,'Imported Index'!C:D,2,0),1)</f>
        <v>1</v>
      </c>
      <c r="K1100" s="140"/>
      <c r="L1100" s="83"/>
      <c r="M1100" s="59" t="str">
        <f>ifna(IMAGE("https://pokejungle.net/sprites/typeico/"&amp;lower(VLookup(V1100,Type!C:E, 2, 0)&amp;".png")),"")</f>
        <v/>
      </c>
      <c r="N1100" s="59" t="str">
        <f>ifna(IMAGE("https://pokejungle.net/sprites/typeico/"&amp;lower(VLookup(V1100,Type!C:E, 3, 0)&amp;".png")),"")</f>
        <v/>
      </c>
      <c r="O1100" s="53"/>
      <c r="P1100" s="53"/>
      <c r="Q1100" s="59" t="str">
        <f>ifna(VLookup(V1100, Dex!F:K, 3, 0),"")</f>
        <v/>
      </c>
      <c r="R1100" s="59" t="str">
        <f>ifna(VLookup(V1100, Dex!F:K, 4, 0),"")</f>
        <v/>
      </c>
      <c r="S1100" s="59" t="str">
        <f>ifna(VLookup(V1100, Dex!F:K, 5, 0),"")</f>
        <v/>
      </c>
      <c r="T1100" s="59" t="str">
        <f>ifna(VLookup(V1100, Dex!F:K, 6, 0),"")</f>
        <v>P007</v>
      </c>
      <c r="U1100" s="63" t="str">
        <f>ifna(VLookup(V1100, Dex!F:L, 7, 0),"")</f>
        <v/>
      </c>
      <c r="V1100" s="53" t="str">
        <f t="shared" si="1"/>
        <v>quaxly</v>
      </c>
    </row>
    <row r="1101" ht="31.5" customHeight="1">
      <c r="A1101" s="130">
        <v>1100.0</v>
      </c>
      <c r="B1101" s="130">
        <v>2.0</v>
      </c>
      <c r="C1101" s="129">
        <v>11.0</v>
      </c>
      <c r="D1101" s="130">
        <v>8.0</v>
      </c>
      <c r="E1101" s="130">
        <v>2.0</v>
      </c>
      <c r="F1101" s="130">
        <v>2.0</v>
      </c>
      <c r="G1101" s="131" t="str">
        <f>ifna(VLookup(V1101,Shiny!B:C, 2, 0),"")</f>
        <v/>
      </c>
      <c r="H1101" s="143" t="s">
        <v>1114</v>
      </c>
      <c r="I1101" s="144">
        <v>913.0</v>
      </c>
      <c r="J1101" s="135">
        <f>IFNA(VLOOKUP(V1101,'Imported Index'!C:D,2,0),1)</f>
        <v>1</v>
      </c>
      <c r="K1101" s="135"/>
      <c r="L1101" s="132"/>
      <c r="M1101" s="136" t="str">
        <f>ifna(IMAGE("https://pokejungle.net/sprites/typeico/"&amp;lower(VLookup(V1101,Type!C:E, 2, 0)&amp;".png")),"")</f>
        <v/>
      </c>
      <c r="N1101" s="136" t="str">
        <f>ifna(IMAGE("https://pokejungle.net/sprites/typeico/"&amp;lower(VLookup(V1101,Type!C:E, 3, 0)&amp;".png")),"")</f>
        <v/>
      </c>
      <c r="O1101" s="131"/>
      <c r="P1101" s="131"/>
      <c r="Q1101" s="136" t="str">
        <f>ifna(VLookup(V1101, Dex!F:K, 3, 0),"")</f>
        <v/>
      </c>
      <c r="R1101" s="136" t="str">
        <f>ifna(VLookup(V1101, Dex!F:K, 4, 0),"")</f>
        <v/>
      </c>
      <c r="S1101" s="136" t="str">
        <f>ifna(VLookup(V1101, Dex!F:K, 5, 0),"")</f>
        <v/>
      </c>
      <c r="T1101" s="136" t="str">
        <f>ifna(VLookup(V1101, Dex!F:K, 6, 0),"")</f>
        <v>P008</v>
      </c>
      <c r="U1101" s="137" t="str">
        <f>ifna(VLookup(V1101, Dex!F:L, 7, 0),"")</f>
        <v/>
      </c>
      <c r="V1101" s="131" t="str">
        <f t="shared" si="1"/>
        <v>quaxwell</v>
      </c>
    </row>
    <row r="1102" ht="31.5" customHeight="1">
      <c r="A1102" s="85">
        <v>1101.0</v>
      </c>
      <c r="B1102" s="85">
        <v>2.0</v>
      </c>
      <c r="C1102" s="88">
        <v>11.0</v>
      </c>
      <c r="D1102" s="85">
        <v>9.0</v>
      </c>
      <c r="E1102" s="85">
        <v>2.0</v>
      </c>
      <c r="F1102" s="85">
        <v>3.0</v>
      </c>
      <c r="G1102" s="53" t="str">
        <f>ifna(VLookup(V1102,Shiny!B:C, 2, 0),"")</f>
        <v/>
      </c>
      <c r="H1102" s="146" t="s">
        <v>1115</v>
      </c>
      <c r="I1102" s="147">
        <v>914.0</v>
      </c>
      <c r="J1102" s="140">
        <f>IFNA(VLOOKUP(V1102,'Imported Index'!C:D,2,0),1)</f>
        <v>1</v>
      </c>
      <c r="K1102" s="140"/>
      <c r="L1102" s="83"/>
      <c r="M1102" s="59" t="str">
        <f>ifna(IMAGE("https://pokejungle.net/sprites/typeico/"&amp;lower(VLookup(V1102,Type!C:E, 2, 0)&amp;".png")),"")</f>
        <v/>
      </c>
      <c r="N1102" s="59" t="str">
        <f>ifna(IMAGE("https://pokejungle.net/sprites/typeico/"&amp;lower(VLookup(V1102,Type!C:E, 3, 0)&amp;".png")),"")</f>
        <v/>
      </c>
      <c r="O1102" s="53"/>
      <c r="P1102" s="53"/>
      <c r="Q1102" s="59" t="str">
        <f>ifna(VLookup(V1102, Dex!F:K, 3, 0),"")</f>
        <v/>
      </c>
      <c r="R1102" s="59" t="str">
        <f>ifna(VLookup(V1102, Dex!F:K, 4, 0),"")</f>
        <v/>
      </c>
      <c r="S1102" s="59" t="str">
        <f>ifna(VLookup(V1102, Dex!F:K, 5, 0),"")</f>
        <v/>
      </c>
      <c r="T1102" s="59" t="str">
        <f>ifna(VLookup(V1102, Dex!F:K, 6, 0),"")</f>
        <v>P009</v>
      </c>
      <c r="U1102" s="63" t="str">
        <f>ifna(VLookup(V1102, Dex!F:L, 7, 0),"")</f>
        <v/>
      </c>
      <c r="V1102" s="53" t="str">
        <f t="shared" si="1"/>
        <v>quaquaval</v>
      </c>
    </row>
    <row r="1103" ht="31.5" customHeight="1">
      <c r="A1103" s="130">
        <v>1102.0</v>
      </c>
      <c r="B1103" s="130">
        <v>2.0</v>
      </c>
      <c r="C1103" s="129">
        <v>11.0</v>
      </c>
      <c r="D1103" s="130">
        <v>10.0</v>
      </c>
      <c r="E1103" s="130">
        <v>2.0</v>
      </c>
      <c r="F1103" s="130">
        <v>4.0</v>
      </c>
      <c r="G1103" s="131" t="str">
        <f>ifna(VLookup(V1103,Shiny!B:C, 2, 0),"")</f>
        <v/>
      </c>
      <c r="H1103" s="143" t="s">
        <v>1116</v>
      </c>
      <c r="I1103" s="144">
        <v>915.0</v>
      </c>
      <c r="J1103" s="135">
        <f>IFNA(VLOOKUP(V1103,'Imported Index'!C:D,2,0),1)</f>
        <v>1</v>
      </c>
      <c r="K1103" s="135"/>
      <c r="L1103" s="132"/>
      <c r="M1103" s="136" t="str">
        <f>ifna(IMAGE("https://pokejungle.net/sprites/typeico/"&amp;lower(VLookup(V1103,Type!C:E, 2, 0)&amp;".png")),"")</f>
        <v/>
      </c>
      <c r="N1103" s="136" t="str">
        <f>ifna(IMAGE("https://pokejungle.net/sprites/typeico/"&amp;lower(VLookup(V1103,Type!C:E, 3, 0)&amp;".png")),"")</f>
        <v/>
      </c>
      <c r="O1103" s="131"/>
      <c r="P1103" s="131"/>
      <c r="Q1103" s="136" t="str">
        <f>ifna(VLookup(V1103, Dex!F:K, 3, 0),"")</f>
        <v/>
      </c>
      <c r="R1103" s="136" t="str">
        <f>ifna(VLookup(V1103, Dex!F:K, 4, 0),"")</f>
        <v/>
      </c>
      <c r="S1103" s="136" t="str">
        <f>ifna(VLookup(V1103, Dex!F:K, 5, 0),"")</f>
        <v/>
      </c>
      <c r="T1103" s="136" t="str">
        <f>ifna(VLookup(V1103, Dex!F:K, 6, 0),"")</f>
        <v>P010</v>
      </c>
      <c r="U1103" s="137" t="str">
        <f>ifna(VLookup(V1103, Dex!F:L, 7, 0),"")</f>
        <v/>
      </c>
      <c r="V1103" s="131" t="str">
        <f t="shared" si="1"/>
        <v>lechonk</v>
      </c>
    </row>
    <row r="1104" ht="31.5" customHeight="1">
      <c r="A1104" s="85">
        <v>1103.0</v>
      </c>
      <c r="B1104" s="85">
        <v>2.0</v>
      </c>
      <c r="C1104" s="88">
        <v>11.0</v>
      </c>
      <c r="D1104" s="85">
        <v>11.0</v>
      </c>
      <c r="E1104" s="85">
        <v>2.0</v>
      </c>
      <c r="F1104" s="85">
        <v>5.0</v>
      </c>
      <c r="G1104" s="53" t="str">
        <f>ifna(VLookup(V1104,Shiny!B:C, 2, 0),"")</f>
        <v/>
      </c>
      <c r="H1104" s="24" t="s">
        <v>1117</v>
      </c>
      <c r="I1104" s="147">
        <v>916.0</v>
      </c>
      <c r="J1104" s="140">
        <f>IFNA(VLOOKUP(V1104,'Imported Index'!C:D,2,0),1)</f>
        <v>1</v>
      </c>
      <c r="K1104" s="140"/>
      <c r="L1104" s="83"/>
      <c r="M1104" s="59" t="str">
        <f>ifna(IMAGE("https://pokejungle.net/sprites/typeico/"&amp;lower(VLookup(V1104,Type!C:E, 2, 0)&amp;".png")),"")</f>
        <v/>
      </c>
      <c r="N1104" s="59" t="str">
        <f>ifna(IMAGE("https://pokejungle.net/sprites/typeico/"&amp;lower(VLookup(V1104,Type!C:E, 3, 0)&amp;".png")),"")</f>
        <v/>
      </c>
      <c r="O1104" s="53"/>
      <c r="P1104" s="53"/>
      <c r="Q1104" s="59" t="str">
        <f>ifna(VLookup(V1104, Dex!F:K, 3, 0),"")</f>
        <v/>
      </c>
      <c r="R1104" s="59" t="str">
        <f>ifna(VLookup(V1104, Dex!F:K, 4, 0),"")</f>
        <v/>
      </c>
      <c r="S1104" s="59" t="str">
        <f>ifna(VLookup(V1104, Dex!F:K, 5, 0),"")</f>
        <v/>
      </c>
      <c r="T1104" s="59" t="str">
        <f>ifna(VLookup(V1104, Dex!F:K, 6, 0),"")</f>
        <v>P011</v>
      </c>
      <c r="U1104" s="63" t="str">
        <f>ifna(VLookup(V1104, Dex!F:L, 7, 0),"")</f>
        <v/>
      </c>
      <c r="V1104" s="53" t="str">
        <f t="shared" si="1"/>
        <v>oinkologne</v>
      </c>
    </row>
    <row r="1105" ht="31.5" customHeight="1">
      <c r="A1105" s="130">
        <v>1104.0</v>
      </c>
      <c r="B1105" s="130">
        <v>2.0</v>
      </c>
      <c r="C1105" s="129">
        <v>11.0</v>
      </c>
      <c r="D1105" s="130">
        <v>12.0</v>
      </c>
      <c r="E1105" s="130">
        <v>2.0</v>
      </c>
      <c r="F1105" s="130">
        <v>6.0</v>
      </c>
      <c r="G1105" s="131" t="str">
        <f>ifna(VLookup(V1105,Shiny!B:C, 2, 0),"")</f>
        <v/>
      </c>
      <c r="H1105" s="155" t="s">
        <v>1118</v>
      </c>
      <c r="I1105" s="144">
        <v>917.0</v>
      </c>
      <c r="J1105" s="135">
        <f>IFNA(VLOOKUP(V1105,'Imported Index'!C:D,2,0),1)</f>
        <v>1</v>
      </c>
      <c r="K1105" s="135"/>
      <c r="L1105" s="135"/>
      <c r="M1105" s="136" t="str">
        <f>ifna(IMAGE("https://pokejungle.net/sprites/typeico/"&amp;lower(VLookup(V1105,Type!C:E, 2, 0)&amp;".png")),"")</f>
        <v/>
      </c>
      <c r="N1105" s="136" t="str">
        <f>ifna(IMAGE("https://pokejungle.net/sprites/typeico/"&amp;lower(VLookup(V1105,Type!C:E, 3, 0)&amp;".png")),"")</f>
        <v/>
      </c>
      <c r="O1105" s="131"/>
      <c r="P1105" s="131"/>
      <c r="Q1105" s="136" t="str">
        <f>ifna(VLookup(V1105, Dex!F:K, 3, 0),"")</f>
        <v/>
      </c>
      <c r="R1105" s="136" t="str">
        <f>ifna(VLookup(V1105, Dex!F:K, 4, 0),"")</f>
        <v/>
      </c>
      <c r="S1105" s="136" t="str">
        <f>ifna(VLookup(V1105, Dex!F:K, 5, 0),"")</f>
        <v/>
      </c>
      <c r="T1105" s="136" t="str">
        <f>ifna(VLookup(V1105, Dex!F:K, 6, 0),"")</f>
        <v>P012</v>
      </c>
      <c r="U1105" s="137" t="str">
        <f>ifna(VLookup(V1105, Dex!F:L, 7, 0),"")</f>
        <v/>
      </c>
      <c r="V1105" s="131" t="str">
        <f t="shared" si="1"/>
        <v>tarountula</v>
      </c>
    </row>
    <row r="1106" ht="31.5" customHeight="1">
      <c r="A1106" s="85">
        <v>1105.0</v>
      </c>
      <c r="B1106" s="85">
        <v>2.0</v>
      </c>
      <c r="C1106" s="88">
        <v>11.0</v>
      </c>
      <c r="D1106" s="85">
        <v>13.0</v>
      </c>
      <c r="E1106" s="85">
        <v>3.0</v>
      </c>
      <c r="F1106" s="85">
        <v>1.0</v>
      </c>
      <c r="G1106" s="53" t="str">
        <f>ifna(VLookup(V1106,Shiny!B:C, 2, 0),"")</f>
        <v/>
      </c>
      <c r="H1106" s="24" t="s">
        <v>1119</v>
      </c>
      <c r="I1106" s="147">
        <v>918.0</v>
      </c>
      <c r="J1106" s="140">
        <f>IFNA(VLOOKUP(V1106,'Imported Index'!C:D,2,0),1)</f>
        <v>1</v>
      </c>
      <c r="K1106" s="140"/>
      <c r="L1106" s="140"/>
      <c r="M1106" s="59" t="str">
        <f>ifna(IMAGE("https://pokejungle.net/sprites/typeico/"&amp;lower(VLookup(V1106,Type!C:E, 2, 0)&amp;".png")),"")</f>
        <v/>
      </c>
      <c r="N1106" s="59" t="str">
        <f>ifna(IMAGE("https://pokejungle.net/sprites/typeico/"&amp;lower(VLookup(V1106,Type!C:E, 3, 0)&amp;".png")),"")</f>
        <v/>
      </c>
      <c r="O1106" s="53"/>
      <c r="P1106" s="53"/>
      <c r="Q1106" s="59" t="str">
        <f>ifna(VLookup(V1106, Dex!F:K, 3, 0),"")</f>
        <v/>
      </c>
      <c r="R1106" s="59" t="str">
        <f>ifna(VLookup(V1106, Dex!F:K, 4, 0),"")</f>
        <v/>
      </c>
      <c r="S1106" s="59" t="str">
        <f>ifna(VLookup(V1106, Dex!F:K, 5, 0),"")</f>
        <v/>
      </c>
      <c r="T1106" s="59" t="str">
        <f>ifna(VLookup(V1106, Dex!F:K, 6, 0),"")</f>
        <v>P013</v>
      </c>
      <c r="U1106" s="63" t="str">
        <f>ifna(VLookup(V1106, Dex!F:L, 7, 0),"")</f>
        <v/>
      </c>
      <c r="V1106" s="53" t="str">
        <f t="shared" si="1"/>
        <v>spidops</v>
      </c>
    </row>
    <row r="1107" ht="31.5" customHeight="1">
      <c r="A1107" s="130">
        <v>1106.0</v>
      </c>
      <c r="B1107" s="130">
        <v>2.0</v>
      </c>
      <c r="C1107" s="129">
        <v>11.0</v>
      </c>
      <c r="D1107" s="130">
        <v>14.0</v>
      </c>
      <c r="E1107" s="130">
        <v>3.0</v>
      </c>
      <c r="F1107" s="130">
        <v>2.0</v>
      </c>
      <c r="G1107" s="131" t="str">
        <f>ifna(VLookup(V1107,Shiny!B:C, 2, 0),"")</f>
        <v/>
      </c>
      <c r="H1107" s="155" t="s">
        <v>1120</v>
      </c>
      <c r="I1107" s="144">
        <v>919.0</v>
      </c>
      <c r="J1107" s="135">
        <f>IFNA(VLOOKUP(V1107,'Imported Index'!C:D,2,0),1)</f>
        <v>1</v>
      </c>
      <c r="K1107" s="135"/>
      <c r="L1107" s="135"/>
      <c r="M1107" s="136" t="str">
        <f>ifna(IMAGE("https://pokejungle.net/sprites/typeico/"&amp;lower(VLookup(V1107,Type!C:E, 2, 0)&amp;".png")),"")</f>
        <v/>
      </c>
      <c r="N1107" s="136" t="str">
        <f>ifna(IMAGE("https://pokejungle.net/sprites/typeico/"&amp;lower(VLookup(V1107,Type!C:E, 3, 0)&amp;".png")),"")</f>
        <v/>
      </c>
      <c r="O1107" s="131"/>
      <c r="P1107" s="131"/>
      <c r="Q1107" s="136" t="str">
        <f>ifna(VLookup(V1107, Dex!F:K, 3, 0),"")</f>
        <v/>
      </c>
      <c r="R1107" s="136" t="str">
        <f>ifna(VLookup(V1107, Dex!F:K, 4, 0),"")</f>
        <v/>
      </c>
      <c r="S1107" s="136" t="str">
        <f>ifna(VLookup(V1107, Dex!F:K, 5, 0),"")</f>
        <v/>
      </c>
      <c r="T1107" s="136" t="str">
        <f>ifna(VLookup(V1107, Dex!F:K, 6, 0),"")</f>
        <v>P014</v>
      </c>
      <c r="U1107" s="137" t="str">
        <f>ifna(VLookup(V1107, Dex!F:L, 7, 0),"")</f>
        <v/>
      </c>
      <c r="V1107" s="131" t="str">
        <f t="shared" si="1"/>
        <v>nymble</v>
      </c>
    </row>
    <row r="1108" ht="31.5" customHeight="1">
      <c r="A1108" s="85">
        <v>1107.0</v>
      </c>
      <c r="B1108" s="85">
        <v>2.0</v>
      </c>
      <c r="C1108" s="88">
        <v>11.0</v>
      </c>
      <c r="D1108" s="85">
        <v>15.0</v>
      </c>
      <c r="E1108" s="85">
        <v>3.0</v>
      </c>
      <c r="F1108" s="85">
        <v>3.0</v>
      </c>
      <c r="G1108" s="53" t="str">
        <f>ifna(VLookup(V1108,Shiny!B:C, 2, 0),"")</f>
        <v/>
      </c>
      <c r="H1108" s="24" t="s">
        <v>1121</v>
      </c>
      <c r="I1108" s="147">
        <v>920.0</v>
      </c>
      <c r="J1108" s="140">
        <f>IFNA(VLOOKUP(V1108,'Imported Index'!C:D,2,0),1)</f>
        <v>1</v>
      </c>
      <c r="K1108" s="140"/>
      <c r="L1108" s="140"/>
      <c r="M1108" s="59" t="str">
        <f>ifna(IMAGE("https://pokejungle.net/sprites/typeico/"&amp;lower(VLookup(V1108,Type!C:E, 2, 0)&amp;".png")),"")</f>
        <v/>
      </c>
      <c r="N1108" s="59" t="str">
        <f>ifna(IMAGE("https://pokejungle.net/sprites/typeico/"&amp;lower(VLookup(V1108,Type!C:E, 3, 0)&amp;".png")),"")</f>
        <v/>
      </c>
      <c r="O1108" s="53"/>
      <c r="P1108" s="53"/>
      <c r="Q1108" s="59" t="str">
        <f>ifna(VLookup(V1108, Dex!F:K, 3, 0),"")</f>
        <v/>
      </c>
      <c r="R1108" s="59" t="str">
        <f>ifna(VLookup(V1108, Dex!F:K, 4, 0),"")</f>
        <v/>
      </c>
      <c r="S1108" s="59" t="str">
        <f>ifna(VLookup(V1108, Dex!F:K, 5, 0),"")</f>
        <v/>
      </c>
      <c r="T1108" s="59" t="str">
        <f>ifna(VLookup(V1108, Dex!F:K, 6, 0),"")</f>
        <v>P015</v>
      </c>
      <c r="U1108" s="63" t="str">
        <f>ifna(VLookup(V1108, Dex!F:L, 7, 0),"")</f>
        <v/>
      </c>
      <c r="V1108" s="53" t="str">
        <f t="shared" si="1"/>
        <v>lokix</v>
      </c>
    </row>
    <row r="1109" ht="31.5" customHeight="1">
      <c r="A1109" s="130">
        <v>1108.0</v>
      </c>
      <c r="B1109" s="130">
        <v>2.0</v>
      </c>
      <c r="C1109" s="129">
        <v>11.0</v>
      </c>
      <c r="D1109" s="130">
        <v>16.0</v>
      </c>
      <c r="E1109" s="130">
        <v>3.0</v>
      </c>
      <c r="F1109" s="130">
        <v>4.0</v>
      </c>
      <c r="G1109" s="131" t="str">
        <f>ifna(VLookup(V1109,Shiny!B:C, 2, 0),"")</f>
        <v/>
      </c>
      <c r="H1109" s="155" t="s">
        <v>1122</v>
      </c>
      <c r="I1109" s="144">
        <v>921.0</v>
      </c>
      <c r="J1109" s="135">
        <f>IFNA(VLOOKUP(V1109,'Imported Index'!C:D,2,0),1)</f>
        <v>1</v>
      </c>
      <c r="K1109" s="135"/>
      <c r="L1109" s="135"/>
      <c r="M1109" s="136" t="str">
        <f>ifna(IMAGE("https://pokejungle.net/sprites/typeico/"&amp;lower(VLookup(V1109,Type!C:E, 2, 0)&amp;".png")),"")</f>
        <v/>
      </c>
      <c r="N1109" s="136" t="str">
        <f>ifna(IMAGE("https://pokejungle.net/sprites/typeico/"&amp;lower(VLookup(V1109,Type!C:E, 3, 0)&amp;".png")),"")</f>
        <v/>
      </c>
      <c r="O1109" s="131"/>
      <c r="P1109" s="131"/>
      <c r="Q1109" s="136" t="str">
        <f>ifna(VLookup(V1109, Dex!F:K, 3, 0),"")</f>
        <v/>
      </c>
      <c r="R1109" s="136" t="str">
        <f>ifna(VLookup(V1109, Dex!F:K, 4, 0),"")</f>
        <v/>
      </c>
      <c r="S1109" s="136" t="str">
        <f>ifna(VLookup(V1109, Dex!F:K, 5, 0),"")</f>
        <v/>
      </c>
      <c r="T1109" s="136" t="str">
        <f>ifna(VLookup(V1109, Dex!F:K, 6, 0),"")</f>
        <v>P022</v>
      </c>
      <c r="U1109" s="137" t="str">
        <f>ifna(VLookup(V1109, Dex!F:L, 7, 0),"")</f>
        <v/>
      </c>
      <c r="V1109" s="131" t="str">
        <f t="shared" si="1"/>
        <v>pawmi</v>
      </c>
    </row>
    <row r="1110" ht="31.5" customHeight="1">
      <c r="A1110" s="85">
        <v>1109.0</v>
      </c>
      <c r="B1110" s="85">
        <v>2.0</v>
      </c>
      <c r="C1110" s="88">
        <v>11.0</v>
      </c>
      <c r="D1110" s="85">
        <v>17.0</v>
      </c>
      <c r="E1110" s="85">
        <v>3.0</v>
      </c>
      <c r="F1110" s="85">
        <v>5.0</v>
      </c>
      <c r="G1110" s="53" t="str">
        <f>ifna(VLookup(V1110,Shiny!B:C, 2, 0),"")</f>
        <v/>
      </c>
      <c r="H1110" s="24" t="s">
        <v>1123</v>
      </c>
      <c r="I1110" s="147">
        <v>922.0</v>
      </c>
      <c r="J1110" s="140">
        <f>IFNA(VLOOKUP(V1110,'Imported Index'!C:D,2,0),1)</f>
        <v>1</v>
      </c>
      <c r="K1110" s="140"/>
      <c r="L1110" s="140"/>
      <c r="M1110" s="59" t="str">
        <f>ifna(IMAGE("https://pokejungle.net/sprites/typeico/"&amp;lower(VLookup(V1110,Type!C:E, 2, 0)&amp;".png")),"")</f>
        <v/>
      </c>
      <c r="N1110" s="59" t="str">
        <f>ifna(IMAGE("https://pokejungle.net/sprites/typeico/"&amp;lower(VLookup(V1110,Type!C:E, 3, 0)&amp;".png")),"")</f>
        <v/>
      </c>
      <c r="O1110" s="53"/>
      <c r="P1110" s="53"/>
      <c r="Q1110" s="59" t="str">
        <f>ifna(VLookup(V1110, Dex!F:K, 3, 0),"")</f>
        <v/>
      </c>
      <c r="R1110" s="59" t="str">
        <f>ifna(VLookup(V1110, Dex!F:K, 4, 0),"")</f>
        <v/>
      </c>
      <c r="S1110" s="59" t="str">
        <f>ifna(VLookup(V1110, Dex!F:K, 5, 0),"")</f>
        <v/>
      </c>
      <c r="T1110" s="59" t="str">
        <f>ifna(VLookup(V1110, Dex!F:K, 6, 0),"")</f>
        <v>P023</v>
      </c>
      <c r="U1110" s="63" t="str">
        <f>ifna(VLookup(V1110, Dex!F:L, 7, 0),"")</f>
        <v/>
      </c>
      <c r="V1110" s="53" t="str">
        <f t="shared" si="1"/>
        <v>pawmo</v>
      </c>
    </row>
    <row r="1111" ht="31.5" customHeight="1">
      <c r="A1111" s="130">
        <v>1110.0</v>
      </c>
      <c r="B1111" s="130">
        <v>2.0</v>
      </c>
      <c r="C1111" s="129">
        <v>11.0</v>
      </c>
      <c r="D1111" s="130">
        <v>18.0</v>
      </c>
      <c r="E1111" s="130">
        <v>3.0</v>
      </c>
      <c r="F1111" s="130">
        <v>6.0</v>
      </c>
      <c r="G1111" s="131" t="str">
        <f>ifna(VLookup(V1111,Shiny!B:C, 2, 0),"")</f>
        <v/>
      </c>
      <c r="H1111" s="155" t="s">
        <v>1124</v>
      </c>
      <c r="I1111" s="144">
        <v>923.0</v>
      </c>
      <c r="J1111" s="135">
        <f>IFNA(VLOOKUP(V1111,'Imported Index'!C:D,2,0),1)</f>
        <v>1</v>
      </c>
      <c r="K1111" s="135"/>
      <c r="L1111" s="135"/>
      <c r="M1111" s="136" t="str">
        <f>ifna(IMAGE("https://pokejungle.net/sprites/typeico/"&amp;lower(VLookup(V1111,Type!C:E, 2, 0)&amp;".png")),"")</f>
        <v/>
      </c>
      <c r="N1111" s="136" t="str">
        <f>ifna(IMAGE("https://pokejungle.net/sprites/typeico/"&amp;lower(VLookup(V1111,Type!C:E, 3, 0)&amp;".png")),"")</f>
        <v/>
      </c>
      <c r="O1111" s="131"/>
      <c r="P1111" s="131"/>
      <c r="Q1111" s="136" t="str">
        <f>ifna(VLookup(V1111, Dex!F:K, 3, 0),"")</f>
        <v/>
      </c>
      <c r="R1111" s="136" t="str">
        <f>ifna(VLookup(V1111, Dex!F:K, 4, 0),"")</f>
        <v/>
      </c>
      <c r="S1111" s="136" t="str">
        <f>ifna(VLookup(V1111, Dex!F:K, 5, 0),"")</f>
        <v/>
      </c>
      <c r="T1111" s="136" t="str">
        <f>ifna(VLookup(V1111, Dex!F:K, 6, 0),"")</f>
        <v>P024</v>
      </c>
      <c r="U1111" s="137" t="str">
        <f>ifna(VLookup(V1111, Dex!F:L, 7, 0),"")</f>
        <v/>
      </c>
      <c r="V1111" s="131" t="str">
        <f t="shared" si="1"/>
        <v>pawmot</v>
      </c>
    </row>
    <row r="1112" ht="31.5" customHeight="1">
      <c r="A1112" s="85">
        <v>1111.0</v>
      </c>
      <c r="B1112" s="85">
        <v>2.0</v>
      </c>
      <c r="C1112" s="88">
        <v>11.0</v>
      </c>
      <c r="D1112" s="85">
        <v>19.0</v>
      </c>
      <c r="E1112" s="85">
        <v>4.0</v>
      </c>
      <c r="F1112" s="85">
        <v>1.0</v>
      </c>
      <c r="G1112" s="53" t="str">
        <f>ifna(VLookup(V1112,Shiny!B:C, 2, 0),"")</f>
        <v/>
      </c>
      <c r="H1112" s="24" t="s">
        <v>1125</v>
      </c>
      <c r="I1112" s="147">
        <v>924.0</v>
      </c>
      <c r="J1112" s="140">
        <f>IFNA(VLOOKUP(V1112,'Imported Index'!C:D,2,0),1)</f>
        <v>1</v>
      </c>
      <c r="K1112" s="140"/>
      <c r="L1112" s="140"/>
      <c r="M1112" s="59" t="str">
        <f>ifna(IMAGE("https://pokejungle.net/sprites/typeico/"&amp;lower(VLookup(V1112,Type!C:E, 2, 0)&amp;".png")),"")</f>
        <v/>
      </c>
      <c r="N1112" s="59" t="str">
        <f>ifna(IMAGE("https://pokejungle.net/sprites/typeico/"&amp;lower(VLookup(V1112,Type!C:E, 3, 0)&amp;".png")),"")</f>
        <v/>
      </c>
      <c r="O1112" s="53"/>
      <c r="P1112" s="53"/>
      <c r="Q1112" s="59" t="str">
        <f>ifna(VLookup(V1112, Dex!F:K, 3, 0),"")</f>
        <v/>
      </c>
      <c r="R1112" s="59" t="str">
        <f>ifna(VLookup(V1112, Dex!F:K, 4, 0),"")</f>
        <v/>
      </c>
      <c r="S1112" s="59" t="str">
        <f>ifna(VLookup(V1112, Dex!F:K, 5, 0),"")</f>
        <v/>
      </c>
      <c r="T1112" s="59" t="str">
        <f>ifna(VLookup(V1112, Dex!F:K, 6, 0),"")</f>
        <v>P071</v>
      </c>
      <c r="U1112" s="63" t="str">
        <f>ifna(VLookup(V1112, Dex!F:L, 7, 0),"")</f>
        <v/>
      </c>
      <c r="V1112" s="53" t="str">
        <f t="shared" si="1"/>
        <v>tandemaus</v>
      </c>
    </row>
    <row r="1113" ht="31.5" customHeight="1">
      <c r="A1113" s="130">
        <v>1112.0</v>
      </c>
      <c r="B1113" s="130">
        <v>2.0</v>
      </c>
      <c r="C1113" s="129">
        <v>11.0</v>
      </c>
      <c r="D1113" s="130">
        <v>20.0</v>
      </c>
      <c r="E1113" s="130">
        <v>4.0</v>
      </c>
      <c r="F1113" s="130">
        <v>2.0</v>
      </c>
      <c r="G1113" s="131" t="str">
        <f>ifna(VLookup(V1113,Shiny!B:C, 2, 0),"")</f>
        <v/>
      </c>
      <c r="H1113" s="155" t="s">
        <v>1126</v>
      </c>
      <c r="I1113" s="144">
        <v>925.0</v>
      </c>
      <c r="J1113" s="135">
        <f>IFNA(VLOOKUP(V1113,'Imported Index'!C:D,2,0),1)</f>
        <v>1</v>
      </c>
      <c r="K1113" s="135"/>
      <c r="L1113" s="135" t="s">
        <v>1127</v>
      </c>
      <c r="M1113" s="136" t="str">
        <f>ifna(IMAGE("https://pokejungle.net/sprites/typeico/"&amp;lower(VLookup(V1113,Type!C:E, 2, 0)&amp;".png")),"")</f>
        <v/>
      </c>
      <c r="N1113" s="136" t="str">
        <f>ifna(IMAGE("https://pokejungle.net/sprites/typeico/"&amp;lower(VLookup(V1113,Type!C:E, 3, 0)&amp;".png")),"")</f>
        <v/>
      </c>
      <c r="O1113" s="131"/>
      <c r="P1113" s="131"/>
      <c r="Q1113" s="136" t="str">
        <f>ifna(VLookup(V1113, Dex!F:K, 3, 0),"")</f>
        <v/>
      </c>
      <c r="R1113" s="136" t="str">
        <f>ifna(VLookup(V1113, Dex!F:K, 4, 0),"")</f>
        <v/>
      </c>
      <c r="S1113" s="136" t="str">
        <f>ifna(VLookup(V1113, Dex!F:K, 5, 0),"")</f>
        <v/>
      </c>
      <c r="T1113" s="136" t="str">
        <f>ifna(VLookup(V1113, Dex!F:K, 6, 0),"")</f>
        <v>P072</v>
      </c>
      <c r="U1113" s="137" t="str">
        <f>ifna(VLookup(V1113, Dex!F:L, 7, 0),"")</f>
        <v/>
      </c>
      <c r="V1113" s="131" t="str">
        <f t="shared" si="1"/>
        <v>maushold</v>
      </c>
    </row>
    <row r="1114" ht="31.5" customHeight="1">
      <c r="A1114" s="85">
        <v>1113.0</v>
      </c>
      <c r="B1114" s="85">
        <v>2.0</v>
      </c>
      <c r="C1114" s="88">
        <v>11.0</v>
      </c>
      <c r="D1114" s="85">
        <v>21.0</v>
      </c>
      <c r="E1114" s="85">
        <v>4.0</v>
      </c>
      <c r="F1114" s="85">
        <v>3.0</v>
      </c>
      <c r="G1114" s="53" t="str">
        <f>ifna(VLookup(V1114,Shiny!B:C, 2, 0),"")</f>
        <v/>
      </c>
      <c r="H1114" s="24" t="s">
        <v>1126</v>
      </c>
      <c r="I1114" s="147">
        <v>925.0</v>
      </c>
      <c r="J1114" s="140">
        <f>IFNA(VLOOKUP(V1114,'Imported Index'!C:D,2,0),1)</f>
        <v>1</v>
      </c>
      <c r="K1114" s="140"/>
      <c r="L1114" s="140" t="s">
        <v>1128</v>
      </c>
      <c r="M1114" s="59" t="str">
        <f>ifna(IMAGE("https://pokejungle.net/sprites/typeico/"&amp;lower(VLookup(V1114,Type!C:E, 2, 0)&amp;".png")),"")</f>
        <v/>
      </c>
      <c r="N1114" s="59" t="str">
        <f>ifna(IMAGE("https://pokejungle.net/sprites/typeico/"&amp;lower(VLookup(V1114,Type!C:E, 3, 0)&amp;".png")),"")</f>
        <v/>
      </c>
      <c r="O1114" s="85">
        <v>-1.0</v>
      </c>
      <c r="P1114" s="53"/>
      <c r="Q1114" s="59" t="str">
        <f>ifna(VLookup(V1114, Dex!F:K, 3, 0),"")</f>
        <v/>
      </c>
      <c r="R1114" s="59" t="str">
        <f>ifna(VLookup(V1114, Dex!F:K, 4, 0),"")</f>
        <v/>
      </c>
      <c r="S1114" s="59" t="str">
        <f>ifna(VLookup(V1114, Dex!F:K, 5, 0),"")</f>
        <v/>
      </c>
      <c r="T1114" s="59" t="str">
        <f>ifna(VLookup(V1114, Dex!F:K, 6, 0),"")</f>
        <v>P072</v>
      </c>
      <c r="U1114" s="63" t="str">
        <f>ifna(VLookup(V1114, Dex!F:L, 7, 0),"")</f>
        <v/>
      </c>
      <c r="V1114" s="53" t="str">
        <f t="shared" si="1"/>
        <v>maushold-1</v>
      </c>
    </row>
    <row r="1115" ht="31.5" customHeight="1">
      <c r="A1115" s="130">
        <v>1114.0</v>
      </c>
      <c r="B1115" s="130">
        <v>2.0</v>
      </c>
      <c r="C1115" s="129">
        <v>11.0</v>
      </c>
      <c r="D1115" s="130">
        <v>22.0</v>
      </c>
      <c r="E1115" s="130">
        <v>4.0</v>
      </c>
      <c r="F1115" s="130">
        <v>4.0</v>
      </c>
      <c r="G1115" s="131" t="str">
        <f>ifna(VLookup(V1115,Shiny!B:C, 2, 0),"")</f>
        <v/>
      </c>
      <c r="H1115" s="155" t="s">
        <v>1129</v>
      </c>
      <c r="I1115" s="144">
        <v>926.0</v>
      </c>
      <c r="J1115" s="135">
        <f>IFNA(VLOOKUP(V1115,'Imported Index'!C:D,2,0),1)</f>
        <v>1</v>
      </c>
      <c r="K1115" s="135"/>
      <c r="L1115" s="135"/>
      <c r="M1115" s="136" t="str">
        <f>ifna(IMAGE("https://pokejungle.net/sprites/typeico/"&amp;lower(VLookup(V1115,Type!C:E, 2, 0)&amp;".png")),"")</f>
        <v/>
      </c>
      <c r="N1115" s="136" t="str">
        <f>ifna(IMAGE("https://pokejungle.net/sprites/typeico/"&amp;lower(VLookup(V1115,Type!C:E, 3, 0)&amp;".png")),"")</f>
        <v/>
      </c>
      <c r="O1115" s="131"/>
      <c r="P1115" s="131"/>
      <c r="Q1115" s="136" t="str">
        <f>ifna(VLookup(V1115, Dex!F:K, 3, 0),"")</f>
        <v/>
      </c>
      <c r="R1115" s="136" t="str">
        <f>ifna(VLookup(V1115, Dex!F:K, 4, 0),"")</f>
        <v/>
      </c>
      <c r="S1115" s="136" t="str">
        <f>ifna(VLookup(V1115, Dex!F:K, 5, 0),"")</f>
        <v/>
      </c>
      <c r="T1115" s="136" t="str">
        <f>ifna(VLookup(V1115, Dex!F:K, 6, 0),"")</f>
        <v>P076</v>
      </c>
      <c r="U1115" s="137" t="str">
        <f>ifna(VLookup(V1115, Dex!F:L, 7, 0),"")</f>
        <v>H079</v>
      </c>
      <c r="V1115" s="131" t="str">
        <f t="shared" si="1"/>
        <v>fidough</v>
      </c>
    </row>
    <row r="1116" ht="31.5" customHeight="1">
      <c r="A1116" s="85">
        <v>1115.0</v>
      </c>
      <c r="B1116" s="85">
        <v>2.0</v>
      </c>
      <c r="C1116" s="88">
        <v>11.0</v>
      </c>
      <c r="D1116" s="85">
        <v>23.0</v>
      </c>
      <c r="E1116" s="85">
        <v>4.0</v>
      </c>
      <c r="F1116" s="85">
        <v>5.0</v>
      </c>
      <c r="G1116" s="53" t="str">
        <f>ifna(VLookup(V1116,Shiny!B:C, 2, 0),"")</f>
        <v/>
      </c>
      <c r="H1116" s="24" t="s">
        <v>1130</v>
      </c>
      <c r="I1116" s="147">
        <v>927.0</v>
      </c>
      <c r="J1116" s="140">
        <f>IFNA(VLOOKUP(V1116,'Imported Index'!C:D,2,0),1)</f>
        <v>1</v>
      </c>
      <c r="K1116" s="140"/>
      <c r="L1116" s="140"/>
      <c r="M1116" s="59" t="str">
        <f>ifna(IMAGE("https://pokejungle.net/sprites/typeico/"&amp;lower(VLookup(V1116,Type!C:E, 2, 0)&amp;".png")),"")</f>
        <v/>
      </c>
      <c r="N1116" s="59" t="str">
        <f>ifna(IMAGE("https://pokejungle.net/sprites/typeico/"&amp;lower(VLookup(V1116,Type!C:E, 3, 0)&amp;".png")),"")</f>
        <v/>
      </c>
      <c r="O1116" s="53"/>
      <c r="P1116" s="53"/>
      <c r="Q1116" s="59" t="str">
        <f>ifna(VLookup(V1116, Dex!F:K, 3, 0),"")</f>
        <v/>
      </c>
      <c r="R1116" s="59" t="str">
        <f>ifna(VLookup(V1116, Dex!F:K, 4, 0),"")</f>
        <v/>
      </c>
      <c r="S1116" s="59" t="str">
        <f>ifna(VLookup(V1116, Dex!F:K, 5, 0),"")</f>
        <v/>
      </c>
      <c r="T1116" s="59" t="str">
        <f>ifna(VLookup(V1116, Dex!F:K, 6, 0),"")</f>
        <v>P077</v>
      </c>
      <c r="U1116" s="63" t="str">
        <f>ifna(VLookup(V1116, Dex!F:L, 7, 0),"")</f>
        <v>H080</v>
      </c>
      <c r="V1116" s="53" t="str">
        <f t="shared" si="1"/>
        <v>dachsbun</v>
      </c>
    </row>
    <row r="1117" ht="31.5" customHeight="1">
      <c r="A1117" s="130">
        <v>1116.0</v>
      </c>
      <c r="B1117" s="130">
        <v>2.0</v>
      </c>
      <c r="C1117" s="129">
        <v>11.0</v>
      </c>
      <c r="D1117" s="130">
        <v>24.0</v>
      </c>
      <c r="E1117" s="130">
        <v>4.0</v>
      </c>
      <c r="F1117" s="130">
        <v>6.0</v>
      </c>
      <c r="G1117" s="131" t="str">
        <f>ifna(VLookup(V1117,Shiny!B:C, 2, 0),"")</f>
        <v/>
      </c>
      <c r="H1117" s="155" t="s">
        <v>1131</v>
      </c>
      <c r="I1117" s="144">
        <v>928.0</v>
      </c>
      <c r="J1117" s="135">
        <f>IFNA(VLOOKUP(V1117,'Imported Index'!C:D,2,0),1)</f>
        <v>1</v>
      </c>
      <c r="K1117" s="135"/>
      <c r="L1117" s="135"/>
      <c r="M1117" s="136" t="str">
        <f>ifna(IMAGE("https://pokejungle.net/sprites/typeico/"&amp;lower(VLookup(V1117,Type!C:E, 2, 0)&amp;".png")),"")</f>
        <v/>
      </c>
      <c r="N1117" s="136" t="str">
        <f>ifna(IMAGE("https://pokejungle.net/sprites/typeico/"&amp;lower(VLookup(V1117,Type!C:E, 3, 0)&amp;".png")),"")</f>
        <v/>
      </c>
      <c r="O1117" s="131"/>
      <c r="P1117" s="131"/>
      <c r="Q1117" s="136" t="str">
        <f>ifna(VLookup(V1117, Dex!F:K, 3, 0),"")</f>
        <v/>
      </c>
      <c r="R1117" s="136" t="str">
        <f>ifna(VLookup(V1117, Dex!F:K, 4, 0),"")</f>
        <v/>
      </c>
      <c r="S1117" s="136" t="str">
        <f>ifna(VLookup(V1117, Dex!F:K, 5, 0),"")</f>
        <v/>
      </c>
      <c r="T1117" s="136" t="str">
        <f>ifna(VLookup(V1117, Dex!F:K, 6, 0),"")</f>
        <v>P084</v>
      </c>
      <c r="U1117" s="137" t="str">
        <f>ifna(VLookup(V1117, Dex!F:L, 7, 0),"")</f>
        <v/>
      </c>
      <c r="V1117" s="131" t="str">
        <f t="shared" si="1"/>
        <v>smoliv</v>
      </c>
    </row>
    <row r="1118" ht="31.5" customHeight="1">
      <c r="A1118" s="85">
        <v>1117.0</v>
      </c>
      <c r="B1118" s="85">
        <v>2.0</v>
      </c>
      <c r="C1118" s="88">
        <v>11.0</v>
      </c>
      <c r="D1118" s="85">
        <v>25.0</v>
      </c>
      <c r="E1118" s="85">
        <v>5.0</v>
      </c>
      <c r="F1118" s="85">
        <v>1.0</v>
      </c>
      <c r="G1118" s="53" t="str">
        <f>ifna(VLookup(V1118,Shiny!B:C, 2, 0),"")</f>
        <v/>
      </c>
      <c r="H1118" s="24" t="s">
        <v>1132</v>
      </c>
      <c r="I1118" s="147">
        <v>929.0</v>
      </c>
      <c r="J1118" s="140">
        <f>IFNA(VLOOKUP(V1118,'Imported Index'!C:D,2,0),1)</f>
        <v>1</v>
      </c>
      <c r="K1118" s="140"/>
      <c r="L1118" s="140"/>
      <c r="M1118" s="59" t="str">
        <f>ifna(IMAGE("https://pokejungle.net/sprites/typeico/"&amp;lower(VLookup(V1118,Type!C:E, 2, 0)&amp;".png")),"")</f>
        <v/>
      </c>
      <c r="N1118" s="59" t="str">
        <f>ifna(IMAGE("https://pokejungle.net/sprites/typeico/"&amp;lower(VLookup(V1118,Type!C:E, 3, 0)&amp;".png")),"")</f>
        <v/>
      </c>
      <c r="O1118" s="53"/>
      <c r="P1118" s="53"/>
      <c r="Q1118" s="59" t="str">
        <f>ifna(VLookup(V1118, Dex!F:K, 3, 0),"")</f>
        <v/>
      </c>
      <c r="R1118" s="59" t="str">
        <f>ifna(VLookup(V1118, Dex!F:K, 4, 0),"")</f>
        <v/>
      </c>
      <c r="S1118" s="59" t="str">
        <f>ifna(VLookup(V1118, Dex!F:K, 5, 0),"")</f>
        <v/>
      </c>
      <c r="T1118" s="59" t="str">
        <f>ifna(VLookup(V1118, Dex!F:K, 6, 0),"")</f>
        <v>P085</v>
      </c>
      <c r="U1118" s="63" t="str">
        <f>ifna(VLookup(V1118, Dex!F:L, 7, 0),"")</f>
        <v/>
      </c>
      <c r="V1118" s="53" t="str">
        <f t="shared" si="1"/>
        <v>dolliv</v>
      </c>
    </row>
    <row r="1119" ht="31.5" customHeight="1">
      <c r="A1119" s="130">
        <v>1118.0</v>
      </c>
      <c r="B1119" s="130">
        <v>2.0</v>
      </c>
      <c r="C1119" s="129">
        <v>11.0</v>
      </c>
      <c r="D1119" s="130">
        <v>26.0</v>
      </c>
      <c r="E1119" s="130">
        <v>5.0</v>
      </c>
      <c r="F1119" s="130">
        <v>2.0</v>
      </c>
      <c r="G1119" s="131" t="str">
        <f>ifna(VLookup(V1119,Shiny!B:C, 2, 0),"")</f>
        <v/>
      </c>
      <c r="H1119" s="155" t="s">
        <v>1133</v>
      </c>
      <c r="I1119" s="144">
        <v>930.0</v>
      </c>
      <c r="J1119" s="135">
        <f>IFNA(VLOOKUP(V1119,'Imported Index'!C:D,2,0),1)</f>
        <v>1</v>
      </c>
      <c r="K1119" s="135"/>
      <c r="L1119" s="135"/>
      <c r="M1119" s="136" t="str">
        <f>ifna(IMAGE("https://pokejungle.net/sprites/typeico/"&amp;lower(VLookup(V1119,Type!C:E, 2, 0)&amp;".png")),"")</f>
        <v/>
      </c>
      <c r="N1119" s="136" t="str">
        <f>ifna(IMAGE("https://pokejungle.net/sprites/typeico/"&amp;lower(VLookup(V1119,Type!C:E, 3, 0)&amp;".png")),"")</f>
        <v/>
      </c>
      <c r="O1119" s="131"/>
      <c r="P1119" s="131"/>
      <c r="Q1119" s="136" t="str">
        <f>ifna(VLookup(V1119, Dex!F:K, 3, 0),"")</f>
        <v/>
      </c>
      <c r="R1119" s="136" t="str">
        <f>ifna(VLookup(V1119, Dex!F:K, 4, 0),"")</f>
        <v/>
      </c>
      <c r="S1119" s="136" t="str">
        <f>ifna(VLookup(V1119, Dex!F:K, 5, 0),"")</f>
        <v/>
      </c>
      <c r="T1119" s="136" t="str">
        <f>ifna(VLookup(V1119, Dex!F:K, 6, 0),"")</f>
        <v>P086</v>
      </c>
      <c r="U1119" s="137" t="str">
        <f>ifna(VLookup(V1119, Dex!F:L, 7, 0),"")</f>
        <v/>
      </c>
      <c r="V1119" s="131" t="str">
        <f t="shared" si="1"/>
        <v>arboliva</v>
      </c>
    </row>
    <row r="1120" ht="31.5" customHeight="1">
      <c r="A1120" s="85">
        <v>1119.0</v>
      </c>
      <c r="B1120" s="85">
        <v>2.0</v>
      </c>
      <c r="C1120" s="88">
        <v>11.0</v>
      </c>
      <c r="D1120" s="85">
        <v>27.0</v>
      </c>
      <c r="E1120" s="85">
        <v>5.0</v>
      </c>
      <c r="F1120" s="85">
        <v>3.0</v>
      </c>
      <c r="G1120" s="53" t="str">
        <f>ifna(VLookup(V1120,Shiny!B:C, 2, 0),"")</f>
        <v/>
      </c>
      <c r="H1120" s="24" t="s">
        <v>1134</v>
      </c>
      <c r="I1120" s="147">
        <v>931.0</v>
      </c>
      <c r="J1120" s="140">
        <f>IFNA(VLOOKUP(V1120,'Imported Index'!C:D,2,0),1)</f>
        <v>1</v>
      </c>
      <c r="K1120" s="140"/>
      <c r="L1120" s="140" t="s">
        <v>1135</v>
      </c>
      <c r="M1120" s="59" t="str">
        <f>ifna(IMAGE("https://pokejungle.net/sprites/typeico/"&amp;lower(VLookup(V1120,Type!C:E, 2, 0)&amp;".png")),"")</f>
        <v/>
      </c>
      <c r="N1120" s="59" t="str">
        <f>ifna(IMAGE("https://pokejungle.net/sprites/typeico/"&amp;lower(VLookup(V1120,Type!C:E, 3, 0)&amp;".png")),"")</f>
        <v/>
      </c>
      <c r="O1120" s="53"/>
      <c r="P1120" s="53"/>
      <c r="Q1120" s="59" t="str">
        <f>ifna(VLookup(V1120, Dex!F:K, 3, 0),"")</f>
        <v/>
      </c>
      <c r="R1120" s="59" t="str">
        <f>ifna(VLookup(V1120, Dex!F:K, 4, 0),"")</f>
        <v/>
      </c>
      <c r="S1120" s="59" t="str">
        <f>ifna(VLookup(V1120, Dex!F:K, 5, 0),"")</f>
        <v/>
      </c>
      <c r="T1120" s="59" t="str">
        <f>ifna(VLookup(V1120, Dex!F:K, 6, 0),"")</f>
        <v>P113</v>
      </c>
      <c r="U1120" s="63" t="str">
        <f>ifna(VLookup(V1120, Dex!F:L, 7, 0),"")</f>
        <v>H086</v>
      </c>
      <c r="V1120" s="53" t="str">
        <f t="shared" si="1"/>
        <v>squawkabilly</v>
      </c>
    </row>
    <row r="1121" ht="31.5" customHeight="1">
      <c r="A1121" s="130">
        <v>1120.0</v>
      </c>
      <c r="B1121" s="130">
        <v>2.0</v>
      </c>
      <c r="C1121" s="129">
        <v>11.0</v>
      </c>
      <c r="D1121" s="130">
        <v>28.0</v>
      </c>
      <c r="E1121" s="130">
        <v>5.0</v>
      </c>
      <c r="F1121" s="130">
        <v>4.0</v>
      </c>
      <c r="G1121" s="131" t="str">
        <f>ifna(VLookup(V1121,Shiny!B:C, 2, 0),"")</f>
        <v/>
      </c>
      <c r="H1121" s="155" t="s">
        <v>1134</v>
      </c>
      <c r="I1121" s="144">
        <v>931.0</v>
      </c>
      <c r="J1121" s="135">
        <f>IFNA(VLOOKUP(V1121,'Imported Index'!C:D,2,0),1)</f>
        <v>1</v>
      </c>
      <c r="K1121" s="135"/>
      <c r="L1121" s="135" t="s">
        <v>1136</v>
      </c>
      <c r="M1121" s="136" t="str">
        <f>ifna(IMAGE("https://pokejungle.net/sprites/typeico/"&amp;lower(VLookup(V1121,Type!C:E, 2, 0)&amp;".png")),"")</f>
        <v/>
      </c>
      <c r="N1121" s="136" t="str">
        <f>ifna(IMAGE("https://pokejungle.net/sprites/typeico/"&amp;lower(VLookup(V1121,Type!C:E, 3, 0)&amp;".png")),"")</f>
        <v/>
      </c>
      <c r="O1121" s="130">
        <v>-1.0</v>
      </c>
      <c r="P1121" s="131"/>
      <c r="Q1121" s="136" t="str">
        <f>ifna(VLookup(V1121, Dex!F:K, 3, 0),"")</f>
        <v/>
      </c>
      <c r="R1121" s="136" t="str">
        <f>ifna(VLookup(V1121, Dex!F:K, 4, 0),"")</f>
        <v/>
      </c>
      <c r="S1121" s="136" t="str">
        <f>ifna(VLookup(V1121, Dex!F:K, 5, 0),"")</f>
        <v/>
      </c>
      <c r="T1121" s="136" t="str">
        <f>ifna(VLookup(V1121, Dex!F:K, 6, 0),"")</f>
        <v>P113</v>
      </c>
      <c r="U1121" s="137" t="str">
        <f>ifna(VLookup(V1121, Dex!F:L, 7, 0),"")</f>
        <v>H086</v>
      </c>
      <c r="V1121" s="131" t="str">
        <f t="shared" si="1"/>
        <v>squawkabilly-1</v>
      </c>
    </row>
    <row r="1122" ht="31.5" customHeight="1">
      <c r="A1122" s="85">
        <v>1121.0</v>
      </c>
      <c r="B1122" s="85">
        <v>2.0</v>
      </c>
      <c r="C1122" s="88">
        <v>11.0</v>
      </c>
      <c r="D1122" s="85">
        <v>29.0</v>
      </c>
      <c r="E1122" s="85">
        <v>5.0</v>
      </c>
      <c r="F1122" s="85">
        <v>5.0</v>
      </c>
      <c r="G1122" s="53" t="str">
        <f>ifna(VLookup(V1122,Shiny!B:C, 2, 0),"")</f>
        <v/>
      </c>
      <c r="H1122" s="24" t="s">
        <v>1134</v>
      </c>
      <c r="I1122" s="147">
        <v>931.0</v>
      </c>
      <c r="J1122" s="140">
        <f>IFNA(VLOOKUP(V1122,'Imported Index'!C:D,2,0),1)</f>
        <v>1</v>
      </c>
      <c r="K1122" s="140"/>
      <c r="L1122" s="56" t="s">
        <v>1137</v>
      </c>
      <c r="M1122" s="59" t="str">
        <f>ifna(IMAGE("https://pokejungle.net/sprites/typeico/"&amp;lower(VLookup(V1122,Type!C:E, 2, 0)&amp;".png")),"")</f>
        <v/>
      </c>
      <c r="N1122" s="59" t="str">
        <f>ifna(IMAGE("https://pokejungle.net/sprites/typeico/"&amp;lower(VLookup(V1122,Type!C:E, 3, 0)&amp;".png")),"")</f>
        <v/>
      </c>
      <c r="O1122" s="85">
        <v>-2.0</v>
      </c>
      <c r="P1122" s="53"/>
      <c r="Q1122" s="59" t="str">
        <f>ifna(VLookup(V1122, Dex!F:K, 3, 0),"")</f>
        <v/>
      </c>
      <c r="R1122" s="59" t="str">
        <f>ifna(VLookup(V1122, Dex!F:K, 4, 0),"")</f>
        <v/>
      </c>
      <c r="S1122" s="59" t="str">
        <f>ifna(VLookup(V1122, Dex!F:K, 5, 0),"")</f>
        <v/>
      </c>
      <c r="T1122" s="59" t="str">
        <f>ifna(VLookup(V1122, Dex!F:K, 6, 0),"")</f>
        <v>P113</v>
      </c>
      <c r="U1122" s="63" t="str">
        <f>ifna(VLookup(V1122, Dex!F:L, 7, 0),"")</f>
        <v>H086</v>
      </c>
      <c r="V1122" s="53" t="str">
        <f t="shared" si="1"/>
        <v>squawkabilly-2</v>
      </c>
    </row>
    <row r="1123" ht="31.5" customHeight="1">
      <c r="A1123" s="130">
        <v>1122.0</v>
      </c>
      <c r="B1123" s="130">
        <v>2.0</v>
      </c>
      <c r="C1123" s="129">
        <v>11.0</v>
      </c>
      <c r="D1123" s="130">
        <v>30.0</v>
      </c>
      <c r="E1123" s="130">
        <v>5.0</v>
      </c>
      <c r="F1123" s="130">
        <v>6.0</v>
      </c>
      <c r="G1123" s="131" t="str">
        <f>ifna(VLookup(V1123,Shiny!B:C, 2, 0),"")</f>
        <v/>
      </c>
      <c r="H1123" s="155" t="s">
        <v>1134</v>
      </c>
      <c r="I1123" s="144">
        <v>931.0</v>
      </c>
      <c r="J1123" s="135">
        <f>IFNA(VLOOKUP(V1123,'Imported Index'!C:D,2,0),1)</f>
        <v>1</v>
      </c>
      <c r="K1123" s="135"/>
      <c r="L1123" s="156" t="s">
        <v>1138</v>
      </c>
      <c r="M1123" s="136" t="str">
        <f>ifna(IMAGE("https://pokejungle.net/sprites/typeico/"&amp;lower(VLookup(V1123,Type!C:E, 2, 0)&amp;".png")),"")</f>
        <v/>
      </c>
      <c r="N1123" s="136" t="str">
        <f>ifna(IMAGE("https://pokejungle.net/sprites/typeico/"&amp;lower(VLookup(V1123,Type!C:E, 3, 0)&amp;".png")),"")</f>
        <v/>
      </c>
      <c r="O1123" s="130">
        <v>-3.0</v>
      </c>
      <c r="P1123" s="131"/>
      <c r="Q1123" s="136" t="str">
        <f>ifna(VLookup(V1123, Dex!F:K, 3, 0),"")</f>
        <v/>
      </c>
      <c r="R1123" s="136" t="str">
        <f>ifna(VLookup(V1123, Dex!F:K, 4, 0),"")</f>
        <v/>
      </c>
      <c r="S1123" s="136" t="str">
        <f>ifna(VLookup(V1123, Dex!F:K, 5, 0),"")</f>
        <v/>
      </c>
      <c r="T1123" s="136" t="str">
        <f>ifna(VLookup(V1123, Dex!F:K, 6, 0),"")</f>
        <v>P113</v>
      </c>
      <c r="U1123" s="137" t="str">
        <f>ifna(VLookup(V1123, Dex!F:L, 7, 0),"")</f>
        <v>H086</v>
      </c>
      <c r="V1123" s="131" t="str">
        <f t="shared" si="1"/>
        <v>squawkabilly-3</v>
      </c>
    </row>
    <row r="1124" ht="31.5" customHeight="1">
      <c r="A1124" s="85">
        <v>1123.0</v>
      </c>
      <c r="B1124" s="85">
        <v>2.0</v>
      </c>
      <c r="C1124" s="88">
        <v>12.0</v>
      </c>
      <c r="D1124" s="85">
        <v>1.0</v>
      </c>
      <c r="E1124" s="85">
        <v>1.0</v>
      </c>
      <c r="F1124" s="85">
        <v>1.0</v>
      </c>
      <c r="G1124" s="53" t="str">
        <f>ifna(VLookup(V1124,Shiny!B:C, 2, 0),"")</f>
        <v/>
      </c>
      <c r="H1124" s="24" t="s">
        <v>1139</v>
      </c>
      <c r="I1124" s="147">
        <v>932.0</v>
      </c>
      <c r="J1124" s="140">
        <f>IFNA(VLOOKUP(V1124,'Imported Index'!C:D,2,0),1)</f>
        <v>1</v>
      </c>
      <c r="K1124" s="140"/>
      <c r="L1124" s="140"/>
      <c r="M1124" s="59" t="str">
        <f>ifna(IMAGE("https://pokejungle.net/sprites/typeico/"&amp;lower(VLookup(V1124,Type!C:E, 2, 0)&amp;".png")),"")</f>
        <v/>
      </c>
      <c r="N1124" s="59" t="str">
        <f>ifna(IMAGE("https://pokejungle.net/sprites/typeico/"&amp;lower(VLookup(V1124,Type!C:E, 3, 0)&amp;".png")),"")</f>
        <v/>
      </c>
      <c r="O1124" s="53"/>
      <c r="P1124" s="53"/>
      <c r="Q1124" s="59" t="str">
        <f>ifna(VLookup(V1124, Dex!F:K, 3, 0),"")</f>
        <v/>
      </c>
      <c r="R1124" s="59" t="str">
        <f>ifna(VLookup(V1124, Dex!F:K, 4, 0),"")</f>
        <v/>
      </c>
      <c r="S1124" s="59" t="str">
        <f>ifna(VLookup(V1124, Dex!F:K, 5, 0),"")</f>
        <v/>
      </c>
      <c r="T1124" s="59" t="str">
        <f>ifna(VLookup(V1124, Dex!F:K, 6, 0),"")</f>
        <v>P129</v>
      </c>
      <c r="U1124" s="63" t="str">
        <f>ifna(VLookup(V1124, Dex!F:L, 7, 0),"")</f>
        <v>H089</v>
      </c>
      <c r="V1124" s="53" t="str">
        <f t="shared" si="1"/>
        <v>nacli</v>
      </c>
    </row>
    <row r="1125" ht="31.5" customHeight="1">
      <c r="A1125" s="130">
        <v>1124.0</v>
      </c>
      <c r="B1125" s="130">
        <v>2.0</v>
      </c>
      <c r="C1125" s="129">
        <v>12.0</v>
      </c>
      <c r="D1125" s="130">
        <v>2.0</v>
      </c>
      <c r="E1125" s="130">
        <v>1.0</v>
      </c>
      <c r="F1125" s="130">
        <v>2.0</v>
      </c>
      <c r="G1125" s="131" t="str">
        <f>ifna(VLookup(V1125,Shiny!B:C, 2, 0),"")</f>
        <v/>
      </c>
      <c r="H1125" s="155" t="s">
        <v>1140</v>
      </c>
      <c r="I1125" s="144">
        <v>933.0</v>
      </c>
      <c r="J1125" s="135">
        <f>IFNA(VLOOKUP(V1125,'Imported Index'!C:D,2,0),1)</f>
        <v>1</v>
      </c>
      <c r="K1125" s="135"/>
      <c r="L1125" s="135"/>
      <c r="M1125" s="136" t="str">
        <f>ifna(IMAGE("https://pokejungle.net/sprites/typeico/"&amp;lower(VLookup(V1125,Type!C:E, 2, 0)&amp;".png")),"")</f>
        <v/>
      </c>
      <c r="N1125" s="136" t="str">
        <f>ifna(IMAGE("https://pokejungle.net/sprites/typeico/"&amp;lower(VLookup(V1125,Type!C:E, 3, 0)&amp;".png")),"")</f>
        <v/>
      </c>
      <c r="O1125" s="131"/>
      <c r="P1125" s="131"/>
      <c r="Q1125" s="136" t="str">
        <f>ifna(VLookup(V1125, Dex!F:K, 3, 0),"")</f>
        <v/>
      </c>
      <c r="R1125" s="136" t="str">
        <f>ifna(VLookup(V1125, Dex!F:K, 4, 0),"")</f>
        <v/>
      </c>
      <c r="S1125" s="136" t="str">
        <f>ifna(VLookup(V1125, Dex!F:K, 5, 0),"")</f>
        <v/>
      </c>
      <c r="T1125" s="136" t="str">
        <f>ifna(VLookup(V1125, Dex!F:K, 6, 0),"")</f>
        <v>P130</v>
      </c>
      <c r="U1125" s="137" t="str">
        <f>ifna(VLookup(V1125, Dex!F:L, 7, 0),"")</f>
        <v>H090</v>
      </c>
      <c r="V1125" s="131" t="str">
        <f t="shared" si="1"/>
        <v>naclstack</v>
      </c>
    </row>
    <row r="1126" ht="31.5" customHeight="1">
      <c r="A1126" s="85">
        <v>1125.0</v>
      </c>
      <c r="B1126" s="85">
        <v>2.0</v>
      </c>
      <c r="C1126" s="88">
        <v>12.0</v>
      </c>
      <c r="D1126" s="85">
        <v>3.0</v>
      </c>
      <c r="E1126" s="85">
        <v>1.0</v>
      </c>
      <c r="F1126" s="85">
        <v>3.0</v>
      </c>
      <c r="G1126" s="53" t="str">
        <f>ifna(VLookup(V1126,Shiny!B:C, 2, 0),"")</f>
        <v/>
      </c>
      <c r="H1126" s="24" t="s">
        <v>1141</v>
      </c>
      <c r="I1126" s="147">
        <v>934.0</v>
      </c>
      <c r="J1126" s="140">
        <f>IFNA(VLOOKUP(V1126,'Imported Index'!C:D,2,0),1)</f>
        <v>1</v>
      </c>
      <c r="K1126" s="140"/>
      <c r="L1126" s="140"/>
      <c r="M1126" s="59" t="str">
        <f>ifna(IMAGE("https://pokejungle.net/sprites/typeico/"&amp;lower(VLookup(V1126,Type!C:E, 2, 0)&amp;".png")),"")</f>
        <v/>
      </c>
      <c r="N1126" s="59" t="str">
        <f>ifna(IMAGE("https://pokejungle.net/sprites/typeico/"&amp;lower(VLookup(V1126,Type!C:E, 3, 0)&amp;".png")),"")</f>
        <v/>
      </c>
      <c r="O1126" s="53"/>
      <c r="P1126" s="53"/>
      <c r="Q1126" s="59" t="str">
        <f>ifna(VLookup(V1126, Dex!F:K, 3, 0),"")</f>
        <v/>
      </c>
      <c r="R1126" s="59" t="str">
        <f>ifna(VLookup(V1126, Dex!F:K, 4, 0),"")</f>
        <v/>
      </c>
      <c r="S1126" s="59" t="str">
        <f>ifna(VLookup(V1126, Dex!F:K, 5, 0),"")</f>
        <v/>
      </c>
      <c r="T1126" s="59" t="str">
        <f>ifna(VLookup(V1126, Dex!F:K, 6, 0),"")</f>
        <v>P131</v>
      </c>
      <c r="U1126" s="63" t="str">
        <f>ifna(VLookup(V1126, Dex!F:L, 7, 0),"")</f>
        <v>H091</v>
      </c>
      <c r="V1126" s="53" t="str">
        <f t="shared" si="1"/>
        <v>garganacl</v>
      </c>
    </row>
    <row r="1127" ht="31.5" customHeight="1">
      <c r="A1127" s="130">
        <v>1126.0</v>
      </c>
      <c r="B1127" s="130">
        <v>2.0</v>
      </c>
      <c r="C1127" s="129">
        <v>12.0</v>
      </c>
      <c r="D1127" s="130">
        <v>4.0</v>
      </c>
      <c r="E1127" s="130">
        <v>1.0</v>
      </c>
      <c r="F1127" s="130">
        <v>4.0</v>
      </c>
      <c r="G1127" s="131" t="str">
        <f>ifna(VLookup(V1127,Shiny!B:C, 2, 0),"")</f>
        <v/>
      </c>
      <c r="H1127" s="155" t="s">
        <v>1142</v>
      </c>
      <c r="I1127" s="144">
        <v>935.0</v>
      </c>
      <c r="J1127" s="135">
        <f>IFNA(VLOOKUP(V1127,'Imported Index'!C:D,2,0),1)</f>
        <v>1</v>
      </c>
      <c r="K1127" s="135"/>
      <c r="L1127" s="135"/>
      <c r="M1127" s="136" t="str">
        <f>ifna(IMAGE("https://pokejungle.net/sprites/typeico/"&amp;lower(VLookup(V1127,Type!C:E, 2, 0)&amp;".png")),"")</f>
        <v/>
      </c>
      <c r="N1127" s="136" t="str">
        <f>ifna(IMAGE("https://pokejungle.net/sprites/typeico/"&amp;lower(VLookup(V1127,Type!C:E, 3, 0)&amp;".png")),"")</f>
        <v/>
      </c>
      <c r="O1127" s="131"/>
      <c r="P1127" s="131"/>
      <c r="Q1127" s="136" t="str">
        <f>ifna(VLookup(V1127, Dex!F:K, 3, 0),"")</f>
        <v/>
      </c>
      <c r="R1127" s="136" t="str">
        <f>ifna(VLookup(V1127, Dex!F:K, 4, 0),"")</f>
        <v/>
      </c>
      <c r="S1127" s="136" t="str">
        <f>ifna(VLookup(V1127, Dex!F:K, 5, 0),"")</f>
        <v/>
      </c>
      <c r="T1127" s="136" t="str">
        <f>ifna(VLookup(V1127, Dex!F:K, 6, 0),"")</f>
        <v>P165</v>
      </c>
      <c r="U1127" s="137" t="str">
        <f>ifna(VLookup(V1127, Dex!F:L, 7, 0),"")</f>
        <v>H097</v>
      </c>
      <c r="V1127" s="131" t="str">
        <f t="shared" si="1"/>
        <v>charcadet</v>
      </c>
    </row>
    <row r="1128" ht="31.5" customHeight="1">
      <c r="A1128" s="85">
        <v>1127.0</v>
      </c>
      <c r="B1128" s="85">
        <v>2.0</v>
      </c>
      <c r="C1128" s="88">
        <v>12.0</v>
      </c>
      <c r="D1128" s="85">
        <v>5.0</v>
      </c>
      <c r="E1128" s="85">
        <v>1.0</v>
      </c>
      <c r="F1128" s="85">
        <v>5.0</v>
      </c>
      <c r="G1128" s="53" t="str">
        <f>ifna(VLookup(V1128,Shiny!B:C, 2, 0),"")</f>
        <v/>
      </c>
      <c r="H1128" s="24" t="s">
        <v>1143</v>
      </c>
      <c r="I1128" s="147">
        <v>936.0</v>
      </c>
      <c r="J1128" s="140">
        <f>IFNA(VLOOKUP(V1128,'Imported Index'!C:D,2,0),1)</f>
        <v>1</v>
      </c>
      <c r="K1128" s="140"/>
      <c r="L1128" s="140"/>
      <c r="M1128" s="59" t="str">
        <f>ifna(IMAGE("https://pokejungle.net/sprites/typeico/"&amp;lower(VLookup(V1128,Type!C:E, 2, 0)&amp;".png")),"")</f>
        <v/>
      </c>
      <c r="N1128" s="59" t="str">
        <f>ifna(IMAGE("https://pokejungle.net/sprites/typeico/"&amp;lower(VLookup(V1128,Type!C:E, 3, 0)&amp;".png")),"")</f>
        <v/>
      </c>
      <c r="O1128" s="53"/>
      <c r="P1128" s="53"/>
      <c r="Q1128" s="59" t="str">
        <f>ifna(VLookup(V1128, Dex!F:K, 3, 0),"")</f>
        <v/>
      </c>
      <c r="R1128" s="59" t="str">
        <f>ifna(VLookup(V1128, Dex!F:K, 4, 0),"")</f>
        <v/>
      </c>
      <c r="S1128" s="59" t="str">
        <f>ifna(VLookup(V1128, Dex!F:K, 5, 0),"")</f>
        <v/>
      </c>
      <c r="T1128" s="59" t="str">
        <f>ifna(VLookup(V1128, Dex!F:K, 6, 0),"")</f>
        <v>P166</v>
      </c>
      <c r="U1128" s="63" t="str">
        <f>ifna(VLookup(V1128, Dex!F:L, 7, 0),"")</f>
        <v>H098</v>
      </c>
      <c r="V1128" s="53" t="str">
        <f t="shared" si="1"/>
        <v>armarouge</v>
      </c>
    </row>
    <row r="1129" ht="31.5" customHeight="1">
      <c r="A1129" s="130">
        <v>1128.0</v>
      </c>
      <c r="B1129" s="130">
        <v>2.0</v>
      </c>
      <c r="C1129" s="129">
        <v>12.0</v>
      </c>
      <c r="D1129" s="130">
        <v>6.0</v>
      </c>
      <c r="E1129" s="130">
        <v>1.0</v>
      </c>
      <c r="F1129" s="130">
        <v>6.0</v>
      </c>
      <c r="G1129" s="131" t="str">
        <f>ifna(VLookup(V1129,Shiny!B:C, 2, 0),"")</f>
        <v/>
      </c>
      <c r="H1129" s="155" t="s">
        <v>1144</v>
      </c>
      <c r="I1129" s="144">
        <v>937.0</v>
      </c>
      <c r="J1129" s="135">
        <f>IFNA(VLOOKUP(V1129,'Imported Index'!C:D,2,0),1)</f>
        <v>1</v>
      </c>
      <c r="K1129" s="135"/>
      <c r="L1129" s="135"/>
      <c r="M1129" s="136" t="str">
        <f>ifna(IMAGE("https://pokejungle.net/sprites/typeico/"&amp;lower(VLookup(V1129,Type!C:E, 2, 0)&amp;".png")),"")</f>
        <v/>
      </c>
      <c r="N1129" s="136" t="str">
        <f>ifna(IMAGE("https://pokejungle.net/sprites/typeico/"&amp;lower(VLookup(V1129,Type!C:E, 3, 0)&amp;".png")),"")</f>
        <v/>
      </c>
      <c r="O1129" s="131"/>
      <c r="P1129" s="131"/>
      <c r="Q1129" s="136" t="str">
        <f>ifna(VLookup(V1129, Dex!F:K, 3, 0),"")</f>
        <v/>
      </c>
      <c r="R1129" s="136" t="str">
        <f>ifna(VLookup(V1129, Dex!F:K, 4, 0),"")</f>
        <v/>
      </c>
      <c r="S1129" s="136" t="str">
        <f>ifna(VLookup(V1129, Dex!F:K, 5, 0),"")</f>
        <v/>
      </c>
      <c r="T1129" s="136" t="str">
        <f>ifna(VLookup(V1129, Dex!F:K, 6, 0),"")</f>
        <v>P167</v>
      </c>
      <c r="U1129" s="137" t="str">
        <f>ifna(VLookup(V1129, Dex!F:L, 7, 0),"")</f>
        <v>H099</v>
      </c>
      <c r="V1129" s="131" t="str">
        <f t="shared" si="1"/>
        <v>ceruledge</v>
      </c>
    </row>
    <row r="1130" ht="31.5" customHeight="1">
      <c r="A1130" s="85">
        <v>1129.0</v>
      </c>
      <c r="B1130" s="85">
        <v>2.0</v>
      </c>
      <c r="C1130" s="88">
        <v>12.0</v>
      </c>
      <c r="D1130" s="85">
        <v>7.0</v>
      </c>
      <c r="E1130" s="85">
        <v>2.0</v>
      </c>
      <c r="F1130" s="85">
        <v>1.0</v>
      </c>
      <c r="G1130" s="53" t="str">
        <f>ifna(VLookup(V1130,Shiny!B:C, 2, 0),"")</f>
        <v/>
      </c>
      <c r="H1130" s="24" t="s">
        <v>1145</v>
      </c>
      <c r="I1130" s="147">
        <v>938.0</v>
      </c>
      <c r="J1130" s="140">
        <f>IFNA(VLOOKUP(V1130,'Imported Index'!C:D,2,0),1)</f>
        <v>1</v>
      </c>
      <c r="K1130" s="140"/>
      <c r="L1130" s="140"/>
      <c r="M1130" s="59" t="str">
        <f>ifna(IMAGE("https://pokejungle.net/sprites/typeico/"&amp;lower(VLookup(V1130,Type!C:E, 2, 0)&amp;".png")),"")</f>
        <v/>
      </c>
      <c r="N1130" s="59" t="str">
        <f>ifna(IMAGE("https://pokejungle.net/sprites/typeico/"&amp;lower(VLookup(V1130,Type!C:E, 3, 0)&amp;".png")),"")</f>
        <v/>
      </c>
      <c r="O1130" s="53"/>
      <c r="P1130" s="53"/>
      <c r="Q1130" s="59" t="str">
        <f>ifna(VLookup(V1130, Dex!F:K, 3, 0),"")</f>
        <v/>
      </c>
      <c r="R1130" s="59" t="str">
        <f>ifna(VLookup(V1130, Dex!F:K, 4, 0),"")</f>
        <v/>
      </c>
      <c r="S1130" s="59" t="str">
        <f>ifna(VLookup(V1130, Dex!F:K, 5, 0),"")</f>
        <v/>
      </c>
      <c r="T1130" s="59" t="str">
        <f>ifna(VLookup(V1130, Dex!F:K, 6, 0),"")</f>
        <v>P170</v>
      </c>
      <c r="U1130" s="63" t="str">
        <f>ifna(VLookup(V1130, Dex!F:L, 7, 0),"")</f>
        <v/>
      </c>
      <c r="V1130" s="53" t="str">
        <f t="shared" si="1"/>
        <v>tadbulb</v>
      </c>
    </row>
    <row r="1131" ht="31.5" customHeight="1">
      <c r="A1131" s="130">
        <v>1130.0</v>
      </c>
      <c r="B1131" s="130">
        <v>2.0</v>
      </c>
      <c r="C1131" s="129">
        <v>12.0</v>
      </c>
      <c r="D1131" s="130">
        <v>8.0</v>
      </c>
      <c r="E1131" s="130">
        <v>2.0</v>
      </c>
      <c r="F1131" s="130">
        <v>2.0</v>
      </c>
      <c r="G1131" s="131" t="str">
        <f>ifna(VLookup(V1131,Shiny!B:C, 2, 0),"")</f>
        <v/>
      </c>
      <c r="H1131" s="155" t="s">
        <v>1146</v>
      </c>
      <c r="I1131" s="144">
        <v>939.0</v>
      </c>
      <c r="J1131" s="135">
        <f>IFNA(VLOOKUP(V1131,'Imported Index'!C:D,2,0),1)</f>
        <v>1</v>
      </c>
      <c r="K1131" s="135"/>
      <c r="L1131" s="135"/>
      <c r="M1131" s="136" t="str">
        <f>ifna(IMAGE("https://pokejungle.net/sprites/typeico/"&amp;lower(VLookup(V1131,Type!C:E, 2, 0)&amp;".png")),"")</f>
        <v/>
      </c>
      <c r="N1131" s="136" t="str">
        <f>ifna(IMAGE("https://pokejungle.net/sprites/typeico/"&amp;lower(VLookup(V1131,Type!C:E, 3, 0)&amp;".png")),"")</f>
        <v/>
      </c>
      <c r="O1131" s="131"/>
      <c r="P1131" s="131"/>
      <c r="Q1131" s="136" t="str">
        <f>ifna(VLookup(V1131, Dex!F:K, 3, 0),"")</f>
        <v/>
      </c>
      <c r="R1131" s="136" t="str">
        <f>ifna(VLookup(V1131, Dex!F:K, 4, 0),"")</f>
        <v/>
      </c>
      <c r="S1131" s="136" t="str">
        <f>ifna(VLookup(V1131, Dex!F:K, 5, 0),"")</f>
        <v/>
      </c>
      <c r="T1131" s="136" t="str">
        <f>ifna(VLookup(V1131, Dex!F:K, 6, 0),"")</f>
        <v>P171</v>
      </c>
      <c r="U1131" s="137" t="str">
        <f>ifna(VLookup(V1131, Dex!F:L, 7, 0),"")</f>
        <v/>
      </c>
      <c r="V1131" s="131" t="str">
        <f t="shared" si="1"/>
        <v>bellibolt</v>
      </c>
    </row>
    <row r="1132" ht="31.5" customHeight="1">
      <c r="A1132" s="85">
        <v>1131.0</v>
      </c>
      <c r="B1132" s="85">
        <v>2.0</v>
      </c>
      <c r="C1132" s="88">
        <v>12.0</v>
      </c>
      <c r="D1132" s="85">
        <v>9.0</v>
      </c>
      <c r="E1132" s="85">
        <v>2.0</v>
      </c>
      <c r="F1132" s="85">
        <v>3.0</v>
      </c>
      <c r="G1132" s="53" t="str">
        <f>ifna(VLookup(V1132,Shiny!B:C, 2, 0),"")</f>
        <v/>
      </c>
      <c r="H1132" s="24" t="s">
        <v>1147</v>
      </c>
      <c r="I1132" s="147">
        <v>940.0</v>
      </c>
      <c r="J1132" s="140">
        <f>IFNA(VLOOKUP(V1132,'Imported Index'!C:D,2,0),1)</f>
        <v>1</v>
      </c>
      <c r="K1132" s="140"/>
      <c r="L1132" s="140"/>
      <c r="M1132" s="59" t="str">
        <f>ifna(IMAGE("https://pokejungle.net/sprites/typeico/"&amp;lower(VLookup(V1132,Type!C:E, 2, 0)&amp;".png")),"")</f>
        <v/>
      </c>
      <c r="N1132" s="59" t="str">
        <f>ifna(IMAGE("https://pokejungle.net/sprites/typeico/"&amp;lower(VLookup(V1132,Type!C:E, 3, 0)&amp;".png")),"")</f>
        <v/>
      </c>
      <c r="O1132" s="53"/>
      <c r="P1132" s="53"/>
      <c r="Q1132" s="59" t="str">
        <f>ifna(VLookup(V1132, Dex!F:K, 3, 0),"")</f>
        <v/>
      </c>
      <c r="R1132" s="59" t="str">
        <f>ifna(VLookup(V1132, Dex!F:K, 4, 0),"")</f>
        <v/>
      </c>
      <c r="S1132" s="59" t="str">
        <f>ifna(VLookup(V1132, Dex!F:K, 5, 0),"")</f>
        <v/>
      </c>
      <c r="T1132" s="59" t="str">
        <f>ifna(VLookup(V1132, Dex!F:K, 6, 0),"")</f>
        <v>P177</v>
      </c>
      <c r="U1132" s="63" t="str">
        <f>ifna(VLookup(V1132, Dex!F:L, 7, 0),"")</f>
        <v/>
      </c>
      <c r="V1132" s="53" t="str">
        <f t="shared" si="1"/>
        <v>wattrel</v>
      </c>
    </row>
    <row r="1133" ht="31.5" customHeight="1">
      <c r="A1133" s="130">
        <v>1132.0</v>
      </c>
      <c r="B1133" s="130">
        <v>2.0</v>
      </c>
      <c r="C1133" s="129">
        <v>12.0</v>
      </c>
      <c r="D1133" s="130">
        <v>10.0</v>
      </c>
      <c r="E1133" s="130">
        <v>2.0</v>
      </c>
      <c r="F1133" s="130">
        <v>4.0</v>
      </c>
      <c r="G1133" s="131" t="str">
        <f>ifna(VLookup(V1133,Shiny!B:C, 2, 0),"")</f>
        <v/>
      </c>
      <c r="H1133" s="155" t="s">
        <v>1148</v>
      </c>
      <c r="I1133" s="144">
        <v>941.0</v>
      </c>
      <c r="J1133" s="135">
        <f>IFNA(VLOOKUP(V1133,'Imported Index'!C:D,2,0),1)</f>
        <v>1</v>
      </c>
      <c r="K1133" s="135"/>
      <c r="L1133" s="135"/>
      <c r="M1133" s="136" t="str">
        <f>ifna(IMAGE("https://pokejungle.net/sprites/typeico/"&amp;lower(VLookup(V1133,Type!C:E, 2, 0)&amp;".png")),"")</f>
        <v/>
      </c>
      <c r="N1133" s="136" t="str">
        <f>ifna(IMAGE("https://pokejungle.net/sprites/typeico/"&amp;lower(VLookup(V1133,Type!C:E, 3, 0)&amp;".png")),"")</f>
        <v/>
      </c>
      <c r="O1133" s="131"/>
      <c r="P1133" s="131"/>
      <c r="Q1133" s="136" t="str">
        <f>ifna(VLookup(V1133, Dex!F:K, 3, 0),"")</f>
        <v/>
      </c>
      <c r="R1133" s="136" t="str">
        <f>ifna(VLookup(V1133, Dex!F:K, 4, 0),"")</f>
        <v/>
      </c>
      <c r="S1133" s="136" t="str">
        <f>ifna(VLookup(V1133, Dex!F:K, 5, 0),"")</f>
        <v/>
      </c>
      <c r="T1133" s="136" t="str">
        <f>ifna(VLookup(V1133, Dex!F:K, 6, 0),"")</f>
        <v>P178</v>
      </c>
      <c r="U1133" s="137" t="str">
        <f>ifna(VLookup(V1133, Dex!F:L, 7, 0),"")</f>
        <v/>
      </c>
      <c r="V1133" s="131" t="str">
        <f t="shared" si="1"/>
        <v>kilowattrel</v>
      </c>
    </row>
    <row r="1134" ht="31.5" customHeight="1">
      <c r="A1134" s="85">
        <v>1133.0</v>
      </c>
      <c r="B1134" s="85">
        <v>2.0</v>
      </c>
      <c r="C1134" s="88">
        <v>12.0</v>
      </c>
      <c r="D1134" s="85">
        <v>11.0</v>
      </c>
      <c r="E1134" s="85">
        <v>2.0</v>
      </c>
      <c r="F1134" s="85">
        <v>5.0</v>
      </c>
      <c r="G1134" s="53" t="str">
        <f>ifna(VLookup(V1134,Shiny!B:C, 2, 0),"")</f>
        <v/>
      </c>
      <c r="H1134" s="24" t="s">
        <v>1149</v>
      </c>
      <c r="I1134" s="147">
        <v>942.0</v>
      </c>
      <c r="J1134" s="140">
        <f>IFNA(VLOOKUP(V1134,'Imported Index'!C:D,2,0),1)</f>
        <v>1</v>
      </c>
      <c r="K1134" s="140"/>
      <c r="L1134" s="140"/>
      <c r="M1134" s="59" t="str">
        <f>ifna(IMAGE("https://pokejungle.net/sprites/typeico/"&amp;lower(VLookup(V1134,Type!C:E, 2, 0)&amp;".png")),"")</f>
        <v/>
      </c>
      <c r="N1134" s="59" t="str">
        <f>ifna(IMAGE("https://pokejungle.net/sprites/typeico/"&amp;lower(VLookup(V1134,Type!C:E, 3, 0)&amp;".png")),"")</f>
        <v/>
      </c>
      <c r="O1134" s="53"/>
      <c r="P1134" s="53"/>
      <c r="Q1134" s="59" t="str">
        <f>ifna(VLookup(V1134, Dex!F:K, 3, 0),"")</f>
        <v/>
      </c>
      <c r="R1134" s="59" t="str">
        <f>ifna(VLookup(V1134, Dex!F:K, 4, 0),"")</f>
        <v/>
      </c>
      <c r="S1134" s="59" t="str">
        <f>ifna(VLookup(V1134, Dex!F:K, 5, 0),"")</f>
        <v/>
      </c>
      <c r="T1134" s="59" t="str">
        <f>ifna(VLookup(V1134, Dex!F:K, 6, 0),"")</f>
        <v>P196</v>
      </c>
      <c r="U1134" s="63" t="str">
        <f>ifna(VLookup(V1134, Dex!F:L, 7, 0),"")</f>
        <v>H100</v>
      </c>
      <c r="V1134" s="53" t="str">
        <f t="shared" si="1"/>
        <v>maschiff</v>
      </c>
    </row>
    <row r="1135" ht="31.5" customHeight="1">
      <c r="A1135" s="130">
        <v>1134.0</v>
      </c>
      <c r="B1135" s="130">
        <v>2.0</v>
      </c>
      <c r="C1135" s="129">
        <v>12.0</v>
      </c>
      <c r="D1135" s="130">
        <v>12.0</v>
      </c>
      <c r="E1135" s="130">
        <v>2.0</v>
      </c>
      <c r="F1135" s="130">
        <v>6.0</v>
      </c>
      <c r="G1135" s="131" t="str">
        <f>ifna(VLookup(V1135,Shiny!B:C, 2, 0),"")</f>
        <v/>
      </c>
      <c r="H1135" s="155" t="s">
        <v>1150</v>
      </c>
      <c r="I1135" s="144">
        <v>943.0</v>
      </c>
      <c r="J1135" s="135">
        <f>IFNA(VLOOKUP(V1135,'Imported Index'!C:D,2,0),1)</f>
        <v>1</v>
      </c>
      <c r="K1135" s="135"/>
      <c r="L1135" s="135"/>
      <c r="M1135" s="136" t="str">
        <f>ifna(IMAGE("https://pokejungle.net/sprites/typeico/"&amp;lower(VLookup(V1135,Type!C:E, 2, 0)&amp;".png")),"")</f>
        <v/>
      </c>
      <c r="N1135" s="136" t="str">
        <f>ifna(IMAGE("https://pokejungle.net/sprites/typeico/"&amp;lower(VLookup(V1135,Type!C:E, 3, 0)&amp;".png")),"")</f>
        <v/>
      </c>
      <c r="O1135" s="131"/>
      <c r="P1135" s="131"/>
      <c r="Q1135" s="136" t="str">
        <f>ifna(VLookup(V1135, Dex!F:K, 3, 0),"")</f>
        <v/>
      </c>
      <c r="R1135" s="136" t="str">
        <f>ifna(VLookup(V1135, Dex!F:K, 4, 0),"")</f>
        <v/>
      </c>
      <c r="S1135" s="136" t="str">
        <f>ifna(VLookup(V1135, Dex!F:K, 5, 0),"")</f>
        <v/>
      </c>
      <c r="T1135" s="136" t="str">
        <f>ifna(VLookup(V1135, Dex!F:K, 6, 0),"")</f>
        <v>P197</v>
      </c>
      <c r="U1135" s="137" t="str">
        <f>ifna(VLookup(V1135, Dex!F:L, 7, 0),"")</f>
        <v>H101</v>
      </c>
      <c r="V1135" s="131" t="str">
        <f t="shared" si="1"/>
        <v>mabosstiff</v>
      </c>
    </row>
    <row r="1136" ht="31.5" customHeight="1">
      <c r="A1136" s="85">
        <v>1135.0</v>
      </c>
      <c r="B1136" s="85">
        <v>2.0</v>
      </c>
      <c r="C1136" s="88">
        <v>12.0</v>
      </c>
      <c r="D1136" s="85">
        <v>13.0</v>
      </c>
      <c r="E1136" s="85">
        <v>3.0</v>
      </c>
      <c r="F1136" s="85">
        <v>1.0</v>
      </c>
      <c r="G1136" s="53" t="str">
        <f>ifna(VLookup(V1136,Shiny!B:C, 2, 0),"")</f>
        <v/>
      </c>
      <c r="H1136" s="24" t="s">
        <v>1151</v>
      </c>
      <c r="I1136" s="147">
        <v>944.0</v>
      </c>
      <c r="J1136" s="140">
        <f>IFNA(VLOOKUP(V1136,'Imported Index'!C:D,2,0),1)</f>
        <v>1</v>
      </c>
      <c r="K1136" s="140"/>
      <c r="L1136" s="140"/>
      <c r="M1136" s="59" t="str">
        <f>ifna(IMAGE("https://pokejungle.net/sprites/typeico/"&amp;lower(VLookup(V1136,Type!C:E, 2, 0)&amp;".png")),"")</f>
        <v/>
      </c>
      <c r="N1136" s="59" t="str">
        <f>ifna(IMAGE("https://pokejungle.net/sprites/typeico/"&amp;lower(VLookup(V1136,Type!C:E, 3, 0)&amp;".png")),"")</f>
        <v/>
      </c>
      <c r="O1136" s="53"/>
      <c r="P1136" s="53"/>
      <c r="Q1136" s="59" t="str">
        <f>ifna(VLookup(V1136, Dex!F:K, 3, 0),"")</f>
        <v/>
      </c>
      <c r="R1136" s="59" t="str">
        <f>ifna(VLookup(V1136, Dex!F:K, 4, 0),"")</f>
        <v/>
      </c>
      <c r="S1136" s="59" t="str">
        <f>ifna(VLookup(V1136, Dex!F:K, 5, 0),"")</f>
        <v/>
      </c>
      <c r="T1136" s="59" t="str">
        <f>ifna(VLookup(V1136, Dex!F:K, 6, 0),"")</f>
        <v>P202</v>
      </c>
      <c r="U1136" s="63" t="str">
        <f>ifna(VLookup(V1136, Dex!F:L, 7, 0),"")</f>
        <v>H104</v>
      </c>
      <c r="V1136" s="53" t="str">
        <f t="shared" si="1"/>
        <v>shroodle</v>
      </c>
    </row>
    <row r="1137" ht="31.5" customHeight="1">
      <c r="A1137" s="130">
        <v>1136.0</v>
      </c>
      <c r="B1137" s="130">
        <v>2.0</v>
      </c>
      <c r="C1137" s="129">
        <v>12.0</v>
      </c>
      <c r="D1137" s="130">
        <v>14.0</v>
      </c>
      <c r="E1137" s="130">
        <v>3.0</v>
      </c>
      <c r="F1137" s="130">
        <v>2.0</v>
      </c>
      <c r="G1137" s="131" t="str">
        <f>ifna(VLookup(V1137,Shiny!B:C, 2, 0),"")</f>
        <v/>
      </c>
      <c r="H1137" s="155" t="s">
        <v>1152</v>
      </c>
      <c r="I1137" s="144">
        <v>945.0</v>
      </c>
      <c r="J1137" s="135">
        <f>IFNA(VLOOKUP(V1137,'Imported Index'!C:D,2,0),1)</f>
        <v>1</v>
      </c>
      <c r="K1137" s="135"/>
      <c r="L1137" s="135"/>
      <c r="M1137" s="136" t="str">
        <f>ifna(IMAGE("https://pokejungle.net/sprites/typeico/"&amp;lower(VLookup(V1137,Type!C:E, 2, 0)&amp;".png")),"")</f>
        <v/>
      </c>
      <c r="N1137" s="136" t="str">
        <f>ifna(IMAGE("https://pokejungle.net/sprites/typeico/"&amp;lower(VLookup(V1137,Type!C:E, 3, 0)&amp;".png")),"")</f>
        <v/>
      </c>
      <c r="O1137" s="131"/>
      <c r="P1137" s="131"/>
      <c r="Q1137" s="136" t="str">
        <f>ifna(VLookup(V1137, Dex!F:K, 3, 0),"")</f>
        <v/>
      </c>
      <c r="R1137" s="136" t="str">
        <f>ifna(VLookup(V1137, Dex!F:K, 4, 0),"")</f>
        <v/>
      </c>
      <c r="S1137" s="136" t="str">
        <f>ifna(VLookup(V1137, Dex!F:K, 5, 0),"")</f>
        <v/>
      </c>
      <c r="T1137" s="136" t="str">
        <f>ifna(VLookup(V1137, Dex!F:K, 6, 0),"")</f>
        <v>P203</v>
      </c>
      <c r="U1137" s="137" t="str">
        <f>ifna(VLookup(V1137, Dex!F:L, 7, 0),"")</f>
        <v>H105</v>
      </c>
      <c r="V1137" s="131" t="str">
        <f t="shared" si="1"/>
        <v>grafaiai</v>
      </c>
    </row>
    <row r="1138" ht="31.5" customHeight="1">
      <c r="A1138" s="85">
        <v>1137.0</v>
      </c>
      <c r="B1138" s="85">
        <v>2.0</v>
      </c>
      <c r="C1138" s="88">
        <v>12.0</v>
      </c>
      <c r="D1138" s="85">
        <v>15.0</v>
      </c>
      <c r="E1138" s="85">
        <v>3.0</v>
      </c>
      <c r="F1138" s="85">
        <v>3.0</v>
      </c>
      <c r="G1138" s="53" t="str">
        <f>ifna(VLookup(V1138,Shiny!B:C, 2, 0),"")</f>
        <v/>
      </c>
      <c r="H1138" s="24" t="s">
        <v>1153</v>
      </c>
      <c r="I1138" s="147">
        <v>946.0</v>
      </c>
      <c r="J1138" s="140">
        <f>IFNA(VLOOKUP(V1138,'Imported Index'!C:D,2,0),1)</f>
        <v>1</v>
      </c>
      <c r="K1138" s="140"/>
      <c r="L1138" s="140"/>
      <c r="M1138" s="59" t="str">
        <f>ifna(IMAGE("https://pokejungle.net/sprites/typeico/"&amp;lower(VLookup(V1138,Type!C:E, 2, 0)&amp;".png")),"")</f>
        <v/>
      </c>
      <c r="N1138" s="59" t="str">
        <f>ifna(IMAGE("https://pokejungle.net/sprites/typeico/"&amp;lower(VLookup(V1138,Type!C:E, 3, 0)&amp;".png")),"")</f>
        <v/>
      </c>
      <c r="O1138" s="53"/>
      <c r="P1138" s="53"/>
      <c r="Q1138" s="59" t="str">
        <f>ifna(VLookup(V1138, Dex!F:K, 3, 0),"")</f>
        <v/>
      </c>
      <c r="R1138" s="59" t="str">
        <f>ifna(VLookup(V1138, Dex!F:K, 4, 0),"")</f>
        <v/>
      </c>
      <c r="S1138" s="59" t="str">
        <f>ifna(VLookup(V1138, Dex!F:K, 5, 0),"")</f>
        <v/>
      </c>
      <c r="T1138" s="59" t="str">
        <f>ifna(VLookup(V1138, Dex!F:K, 6, 0),"")</f>
        <v>P242</v>
      </c>
      <c r="U1138" s="63" t="str">
        <f>ifna(VLookup(V1138, Dex!F:L, 7, 0),"")</f>
        <v/>
      </c>
      <c r="V1138" s="53" t="str">
        <f t="shared" si="1"/>
        <v>bramblin</v>
      </c>
    </row>
    <row r="1139" ht="31.5" customHeight="1">
      <c r="A1139" s="130">
        <v>1138.0</v>
      </c>
      <c r="B1139" s="130">
        <v>2.0</v>
      </c>
      <c r="C1139" s="129">
        <v>12.0</v>
      </c>
      <c r="D1139" s="130">
        <v>16.0</v>
      </c>
      <c r="E1139" s="130">
        <v>3.0</v>
      </c>
      <c r="F1139" s="130">
        <v>4.0</v>
      </c>
      <c r="G1139" s="131" t="str">
        <f>ifna(VLookup(V1139,Shiny!B:C, 2, 0),"")</f>
        <v/>
      </c>
      <c r="H1139" s="155" t="s">
        <v>1154</v>
      </c>
      <c r="I1139" s="144">
        <v>947.0</v>
      </c>
      <c r="J1139" s="135">
        <f>IFNA(VLOOKUP(V1139,'Imported Index'!C:D,2,0),1)</f>
        <v>1</v>
      </c>
      <c r="K1139" s="135"/>
      <c r="L1139" s="135"/>
      <c r="M1139" s="136" t="str">
        <f>ifna(IMAGE("https://pokejungle.net/sprites/typeico/"&amp;lower(VLookup(V1139,Type!C:E, 2, 0)&amp;".png")),"")</f>
        <v/>
      </c>
      <c r="N1139" s="136" t="str">
        <f>ifna(IMAGE("https://pokejungle.net/sprites/typeico/"&amp;lower(VLookup(V1139,Type!C:E, 3, 0)&amp;".png")),"")</f>
        <v/>
      </c>
      <c r="O1139" s="131"/>
      <c r="P1139" s="131"/>
      <c r="Q1139" s="136" t="str">
        <f>ifna(VLookup(V1139, Dex!F:K, 3, 0),"")</f>
        <v/>
      </c>
      <c r="R1139" s="136" t="str">
        <f>ifna(VLookup(V1139, Dex!F:K, 4, 0),"")</f>
        <v/>
      </c>
      <c r="S1139" s="136" t="str">
        <f>ifna(VLookup(V1139, Dex!F:K, 5, 0),"")</f>
        <v/>
      </c>
      <c r="T1139" s="136" t="str">
        <f>ifna(VLookup(V1139, Dex!F:K, 6, 0),"")</f>
        <v>P243</v>
      </c>
      <c r="U1139" s="137" t="str">
        <f>ifna(VLookup(V1139, Dex!F:L, 7, 0),"")</f>
        <v/>
      </c>
      <c r="V1139" s="131" t="str">
        <f t="shared" si="1"/>
        <v>brambleghast</v>
      </c>
    </row>
    <row r="1140" ht="31.5" customHeight="1">
      <c r="A1140" s="85">
        <v>1139.0</v>
      </c>
      <c r="B1140" s="85">
        <v>2.0</v>
      </c>
      <c r="C1140" s="88">
        <v>12.0</v>
      </c>
      <c r="D1140" s="85">
        <v>17.0</v>
      </c>
      <c r="E1140" s="85">
        <v>3.0</v>
      </c>
      <c r="F1140" s="85">
        <v>5.0</v>
      </c>
      <c r="G1140" s="53" t="str">
        <f>ifna(VLookup(V1140,Shiny!B:C, 2, 0),"")</f>
        <v/>
      </c>
      <c r="H1140" s="24" t="s">
        <v>1155</v>
      </c>
      <c r="I1140" s="147">
        <v>948.0</v>
      </c>
      <c r="J1140" s="140">
        <f>IFNA(VLOOKUP(V1140,'Imported Index'!C:D,2,0),1)</f>
        <v>1</v>
      </c>
      <c r="K1140" s="140"/>
      <c r="L1140" s="140"/>
      <c r="M1140" s="59" t="str">
        <f>ifna(IMAGE("https://pokejungle.net/sprites/typeico/"&amp;lower(VLookup(V1140,Type!C:E, 2, 0)&amp;".png")),"")</f>
        <v/>
      </c>
      <c r="N1140" s="59" t="str">
        <f>ifna(IMAGE("https://pokejungle.net/sprites/typeico/"&amp;lower(VLookup(V1140,Type!C:E, 3, 0)&amp;".png")),"")</f>
        <v/>
      </c>
      <c r="O1140" s="53"/>
      <c r="P1140" s="53"/>
      <c r="Q1140" s="59" t="str">
        <f>ifna(VLookup(V1140, Dex!F:K, 3, 0),"")</f>
        <v/>
      </c>
      <c r="R1140" s="59" t="str">
        <f>ifna(VLookup(V1140, Dex!F:K, 4, 0),"")</f>
        <v/>
      </c>
      <c r="S1140" s="59" t="str">
        <f>ifna(VLookup(V1140, Dex!F:K, 5, 0),"")</f>
        <v/>
      </c>
      <c r="T1140" s="59" t="str">
        <f>ifna(VLookup(V1140, Dex!F:K, 6, 0),"")</f>
        <v>P244</v>
      </c>
      <c r="U1140" s="63" t="str">
        <f>ifna(VLookup(V1140, Dex!F:L, 7, 0),"")</f>
        <v/>
      </c>
      <c r="V1140" s="53" t="str">
        <f t="shared" si="1"/>
        <v>toedscool</v>
      </c>
    </row>
    <row r="1141" ht="31.5" customHeight="1">
      <c r="A1141" s="130">
        <v>1140.0</v>
      </c>
      <c r="B1141" s="130">
        <v>2.0</v>
      </c>
      <c r="C1141" s="129">
        <v>12.0</v>
      </c>
      <c r="D1141" s="130">
        <v>18.0</v>
      </c>
      <c r="E1141" s="130">
        <v>3.0</v>
      </c>
      <c r="F1141" s="130">
        <v>6.0</v>
      </c>
      <c r="G1141" s="131" t="str">
        <f>ifna(VLookup(V1141,Shiny!B:C, 2, 0),"")</f>
        <v/>
      </c>
      <c r="H1141" s="155" t="s">
        <v>1156</v>
      </c>
      <c r="I1141" s="144">
        <v>949.0</v>
      </c>
      <c r="J1141" s="135">
        <f>IFNA(VLOOKUP(V1141,'Imported Index'!C:D,2,0),1)</f>
        <v>1</v>
      </c>
      <c r="K1141" s="135"/>
      <c r="L1141" s="135"/>
      <c r="M1141" s="136" t="str">
        <f>ifna(IMAGE("https://pokejungle.net/sprites/typeico/"&amp;lower(VLookup(V1141,Type!C:E, 2, 0)&amp;".png")),"")</f>
        <v/>
      </c>
      <c r="N1141" s="136" t="str">
        <f>ifna(IMAGE("https://pokejungle.net/sprites/typeico/"&amp;lower(VLookup(V1141,Type!C:E, 3, 0)&amp;".png")),"")</f>
        <v/>
      </c>
      <c r="O1141" s="131"/>
      <c r="P1141" s="131"/>
      <c r="Q1141" s="136" t="str">
        <f>ifna(VLookup(V1141, Dex!F:K, 3, 0),"")</f>
        <v/>
      </c>
      <c r="R1141" s="136" t="str">
        <f>ifna(VLookup(V1141, Dex!F:K, 4, 0),"")</f>
        <v/>
      </c>
      <c r="S1141" s="136" t="str">
        <f>ifna(VLookup(V1141, Dex!F:K, 5, 0),"")</f>
        <v/>
      </c>
      <c r="T1141" s="136" t="str">
        <f>ifna(VLookup(V1141, Dex!F:K, 6, 0),"")</f>
        <v>P245</v>
      </c>
      <c r="U1141" s="137" t="str">
        <f>ifna(VLookup(V1141, Dex!F:L, 7, 0),"")</f>
        <v/>
      </c>
      <c r="V1141" s="131" t="str">
        <f t="shared" si="1"/>
        <v>toedscruel</v>
      </c>
    </row>
    <row r="1142" ht="31.5" customHeight="1">
      <c r="A1142" s="85">
        <v>1141.0</v>
      </c>
      <c r="B1142" s="85">
        <v>2.0</v>
      </c>
      <c r="C1142" s="88">
        <v>12.0</v>
      </c>
      <c r="D1142" s="85">
        <v>19.0</v>
      </c>
      <c r="E1142" s="85">
        <v>4.0</v>
      </c>
      <c r="F1142" s="85">
        <v>1.0</v>
      </c>
      <c r="G1142" s="53" t="str">
        <f>ifna(VLookup(V1142,Shiny!B:C, 2, 0),"")</f>
        <v/>
      </c>
      <c r="H1142" s="24" t="s">
        <v>1157</v>
      </c>
      <c r="I1142" s="147">
        <v>950.0</v>
      </c>
      <c r="J1142" s="140">
        <f>IFNA(VLOOKUP(V1142,'Imported Index'!C:D,2,0),1)</f>
        <v>1</v>
      </c>
      <c r="K1142" s="140"/>
      <c r="L1142" s="140"/>
      <c r="M1142" s="59" t="str">
        <f>ifna(IMAGE("https://pokejungle.net/sprites/typeico/"&amp;lower(VLookup(V1142,Type!C:E, 2, 0)&amp;".png")),"")</f>
        <v/>
      </c>
      <c r="N1142" s="59" t="str">
        <f>ifna(IMAGE("https://pokejungle.net/sprites/typeico/"&amp;lower(VLookup(V1142,Type!C:E, 3, 0)&amp;".png")),"")</f>
        <v/>
      </c>
      <c r="O1142" s="53"/>
      <c r="P1142" s="53"/>
      <c r="Q1142" s="59" t="str">
        <f>ifna(VLookup(V1142, Dex!F:K, 3, 0),"")</f>
        <v/>
      </c>
      <c r="R1142" s="59" t="str">
        <f>ifna(VLookup(V1142, Dex!F:K, 4, 0),"")</f>
        <v/>
      </c>
      <c r="S1142" s="59" t="str">
        <f>ifna(VLookup(V1142, Dex!F:K, 5, 0),"")</f>
        <v/>
      </c>
      <c r="T1142" s="59" t="str">
        <f>ifna(VLookup(V1142, Dex!F:K, 6, 0),"")</f>
        <v>P249</v>
      </c>
      <c r="U1142" s="63" t="str">
        <f>ifna(VLookup(V1142, Dex!F:L, 7, 0),"")</f>
        <v/>
      </c>
      <c r="V1142" s="53" t="str">
        <f t="shared" si="1"/>
        <v>klawf</v>
      </c>
    </row>
    <row r="1143" ht="31.5" customHeight="1">
      <c r="A1143" s="130">
        <v>1142.0</v>
      </c>
      <c r="B1143" s="130">
        <v>2.0</v>
      </c>
      <c r="C1143" s="129">
        <v>12.0</v>
      </c>
      <c r="D1143" s="130">
        <v>20.0</v>
      </c>
      <c r="E1143" s="130">
        <v>4.0</v>
      </c>
      <c r="F1143" s="130">
        <v>2.0</v>
      </c>
      <c r="G1143" s="131" t="str">
        <f>ifna(VLookup(V1143,Shiny!B:C, 2, 0),"")</f>
        <v/>
      </c>
      <c r="H1143" s="155" t="s">
        <v>1158</v>
      </c>
      <c r="I1143" s="144">
        <v>951.0</v>
      </c>
      <c r="J1143" s="135">
        <f>IFNA(VLOOKUP(V1143,'Imported Index'!C:D,2,0),1)</f>
        <v>1</v>
      </c>
      <c r="K1143" s="135"/>
      <c r="L1143" s="135"/>
      <c r="M1143" s="136" t="str">
        <f>ifna(IMAGE("https://pokejungle.net/sprites/typeico/"&amp;lower(VLookup(V1143,Type!C:E, 2, 0)&amp;".png")),"")</f>
        <v/>
      </c>
      <c r="N1143" s="136" t="str">
        <f>ifna(IMAGE("https://pokejungle.net/sprites/typeico/"&amp;lower(VLookup(V1143,Type!C:E, 3, 0)&amp;".png")),"")</f>
        <v/>
      </c>
      <c r="O1143" s="131"/>
      <c r="P1143" s="131"/>
      <c r="Q1143" s="136" t="str">
        <f>ifna(VLookup(V1143, Dex!F:K, 3, 0),"")</f>
        <v/>
      </c>
      <c r="R1143" s="136" t="str">
        <f>ifna(VLookup(V1143, Dex!F:K, 4, 0),"")</f>
        <v/>
      </c>
      <c r="S1143" s="136" t="str">
        <f>ifna(VLookup(V1143, Dex!F:K, 5, 0),"")</f>
        <v/>
      </c>
      <c r="T1143" s="136" t="str">
        <f>ifna(VLookup(V1143, Dex!F:K, 6, 0),"")</f>
        <v>P250</v>
      </c>
      <c r="U1143" s="137" t="str">
        <f>ifna(VLookup(V1143, Dex!F:L, 7, 0),"")</f>
        <v>H014</v>
      </c>
      <c r="V1143" s="131" t="str">
        <f t="shared" si="1"/>
        <v>capsakid</v>
      </c>
    </row>
    <row r="1144" ht="31.5" customHeight="1">
      <c r="A1144" s="85">
        <v>1143.0</v>
      </c>
      <c r="B1144" s="85">
        <v>2.0</v>
      </c>
      <c r="C1144" s="88">
        <v>12.0</v>
      </c>
      <c r="D1144" s="85">
        <v>21.0</v>
      </c>
      <c r="E1144" s="85">
        <v>4.0</v>
      </c>
      <c r="F1144" s="85">
        <v>3.0</v>
      </c>
      <c r="G1144" s="53" t="str">
        <f>ifna(VLookup(V1144,Shiny!B:C, 2, 0),"")</f>
        <v/>
      </c>
      <c r="H1144" s="24" t="s">
        <v>1159</v>
      </c>
      <c r="I1144" s="147">
        <v>952.0</v>
      </c>
      <c r="J1144" s="140">
        <f>IFNA(VLOOKUP(V1144,'Imported Index'!C:D,2,0),1)</f>
        <v>1</v>
      </c>
      <c r="K1144" s="140"/>
      <c r="L1144" s="140"/>
      <c r="M1144" s="59" t="str">
        <f>ifna(IMAGE("https://pokejungle.net/sprites/typeico/"&amp;lower(VLookup(V1144,Type!C:E, 2, 0)&amp;".png")),"")</f>
        <v/>
      </c>
      <c r="N1144" s="59" t="str">
        <f>ifna(IMAGE("https://pokejungle.net/sprites/typeico/"&amp;lower(VLookup(V1144,Type!C:E, 3, 0)&amp;".png")),"")</f>
        <v/>
      </c>
      <c r="O1144" s="53"/>
      <c r="P1144" s="53"/>
      <c r="Q1144" s="59" t="str">
        <f>ifna(VLookup(V1144, Dex!F:K, 3, 0),"")</f>
        <v/>
      </c>
      <c r="R1144" s="59" t="str">
        <f>ifna(VLookup(V1144, Dex!F:K, 4, 0),"")</f>
        <v/>
      </c>
      <c r="S1144" s="59" t="str">
        <f>ifna(VLookup(V1144, Dex!F:K, 5, 0),"")</f>
        <v/>
      </c>
      <c r="T1144" s="59" t="str">
        <f>ifna(VLookup(V1144, Dex!F:K, 6, 0),"")</f>
        <v>P251</v>
      </c>
      <c r="U1144" s="63" t="str">
        <f>ifna(VLookup(V1144, Dex!F:L, 7, 0),"")</f>
        <v>H015</v>
      </c>
      <c r="V1144" s="53" t="str">
        <f t="shared" si="1"/>
        <v>scovillain</v>
      </c>
    </row>
    <row r="1145" ht="31.5" customHeight="1">
      <c r="A1145" s="130">
        <v>1144.0</v>
      </c>
      <c r="B1145" s="130">
        <v>2.0</v>
      </c>
      <c r="C1145" s="129">
        <v>12.0</v>
      </c>
      <c r="D1145" s="130">
        <v>22.0</v>
      </c>
      <c r="E1145" s="130">
        <v>4.0</v>
      </c>
      <c r="F1145" s="130">
        <v>4.0</v>
      </c>
      <c r="G1145" s="131" t="str">
        <f>ifna(VLookup(V1145,Shiny!B:C, 2, 0),"")</f>
        <v/>
      </c>
      <c r="H1145" s="155" t="s">
        <v>1160</v>
      </c>
      <c r="I1145" s="144">
        <v>953.0</v>
      </c>
      <c r="J1145" s="135">
        <f>IFNA(VLOOKUP(V1145,'Imported Index'!C:D,2,0),1)</f>
        <v>1</v>
      </c>
      <c r="K1145" s="135"/>
      <c r="L1145" s="135"/>
      <c r="M1145" s="136" t="str">
        <f>ifna(IMAGE("https://pokejungle.net/sprites/typeico/"&amp;lower(VLookup(V1145,Type!C:E, 2, 0)&amp;".png")),"")</f>
        <v/>
      </c>
      <c r="N1145" s="136" t="str">
        <f>ifna(IMAGE("https://pokejungle.net/sprites/typeico/"&amp;lower(VLookup(V1145,Type!C:E, 3, 0)&amp;".png")),"")</f>
        <v/>
      </c>
      <c r="O1145" s="131"/>
      <c r="P1145" s="131"/>
      <c r="Q1145" s="136" t="str">
        <f>ifna(VLookup(V1145, Dex!F:K, 3, 0),"")</f>
        <v/>
      </c>
      <c r="R1145" s="136" t="str">
        <f>ifna(VLookup(V1145, Dex!F:K, 4, 0),"")</f>
        <v/>
      </c>
      <c r="S1145" s="136" t="str">
        <f>ifna(VLookup(V1145, Dex!F:K, 5, 0),"")</f>
        <v/>
      </c>
      <c r="T1145" s="136" t="str">
        <f>ifna(VLookup(V1145, Dex!F:K, 6, 0),"")</f>
        <v>P254</v>
      </c>
      <c r="U1145" s="137" t="str">
        <f>ifna(VLookup(V1145, Dex!F:L, 7, 0),"")</f>
        <v/>
      </c>
      <c r="V1145" s="131" t="str">
        <f t="shared" si="1"/>
        <v>rellor</v>
      </c>
    </row>
    <row r="1146" ht="31.5" customHeight="1">
      <c r="A1146" s="85">
        <v>1145.0</v>
      </c>
      <c r="B1146" s="85">
        <v>2.0</v>
      </c>
      <c r="C1146" s="88">
        <v>12.0</v>
      </c>
      <c r="D1146" s="85">
        <v>23.0</v>
      </c>
      <c r="E1146" s="85">
        <v>4.0</v>
      </c>
      <c r="F1146" s="85">
        <v>5.0</v>
      </c>
      <c r="G1146" s="53" t="str">
        <f>ifna(VLookup(V1146,Shiny!B:C, 2, 0),"")</f>
        <v/>
      </c>
      <c r="H1146" s="24" t="s">
        <v>1161</v>
      </c>
      <c r="I1146" s="147">
        <v>954.0</v>
      </c>
      <c r="J1146" s="140">
        <f>IFNA(VLOOKUP(V1146,'Imported Index'!C:D,2,0),1)</f>
        <v>1</v>
      </c>
      <c r="K1146" s="140"/>
      <c r="L1146" s="140"/>
      <c r="M1146" s="59" t="str">
        <f>ifna(IMAGE("https://pokejungle.net/sprites/typeico/"&amp;lower(VLookup(V1146,Type!C:E, 2, 0)&amp;".png")),"")</f>
        <v/>
      </c>
      <c r="N1146" s="59" t="str">
        <f>ifna(IMAGE("https://pokejungle.net/sprites/typeico/"&amp;lower(VLookup(V1146,Type!C:E, 3, 0)&amp;".png")),"")</f>
        <v/>
      </c>
      <c r="O1146" s="53"/>
      <c r="P1146" s="53"/>
      <c r="Q1146" s="59" t="str">
        <f>ifna(VLookup(V1146, Dex!F:K, 3, 0),"")</f>
        <v/>
      </c>
      <c r="R1146" s="59" t="str">
        <f>ifna(VLookup(V1146, Dex!F:K, 4, 0),"")</f>
        <v/>
      </c>
      <c r="S1146" s="59" t="str">
        <f>ifna(VLookup(V1146, Dex!F:K, 5, 0),"")</f>
        <v/>
      </c>
      <c r="T1146" s="59" t="str">
        <f>ifna(VLookup(V1146, Dex!F:K, 6, 0),"")</f>
        <v>P255</v>
      </c>
      <c r="U1146" s="63" t="str">
        <f>ifna(VLookup(V1146, Dex!F:L, 7, 0),"")</f>
        <v/>
      </c>
      <c r="V1146" s="53" t="str">
        <f t="shared" si="1"/>
        <v>rabsca</v>
      </c>
    </row>
    <row r="1147" ht="31.5" customHeight="1">
      <c r="A1147" s="130">
        <v>1146.0</v>
      </c>
      <c r="B1147" s="130">
        <v>2.0</v>
      </c>
      <c r="C1147" s="129">
        <v>12.0</v>
      </c>
      <c r="D1147" s="130">
        <v>24.0</v>
      </c>
      <c r="E1147" s="130">
        <v>4.0</v>
      </c>
      <c r="F1147" s="130">
        <v>6.0</v>
      </c>
      <c r="G1147" s="131" t="str">
        <f>ifna(VLookup(V1147,Shiny!B:C, 2, 0),"")</f>
        <v/>
      </c>
      <c r="H1147" s="155" t="s">
        <v>1162</v>
      </c>
      <c r="I1147" s="144">
        <v>955.0</v>
      </c>
      <c r="J1147" s="135">
        <f>IFNA(VLOOKUP(V1147,'Imported Index'!C:D,2,0),1)</f>
        <v>1</v>
      </c>
      <c r="K1147" s="135"/>
      <c r="L1147" s="135"/>
      <c r="M1147" s="136" t="str">
        <f>ifna(IMAGE("https://pokejungle.net/sprites/typeico/"&amp;lower(VLookup(V1147,Type!C:E, 2, 0)&amp;".png")),"")</f>
        <v/>
      </c>
      <c r="N1147" s="136" t="str">
        <f>ifna(IMAGE("https://pokejungle.net/sprites/typeico/"&amp;lower(VLookup(V1147,Type!C:E, 3, 0)&amp;".png")),"")</f>
        <v/>
      </c>
      <c r="O1147" s="131"/>
      <c r="P1147" s="131"/>
      <c r="Q1147" s="136" t="str">
        <f>ifna(VLookup(V1147, Dex!F:K, 3, 0),"")</f>
        <v/>
      </c>
      <c r="R1147" s="136" t="str">
        <f>ifna(VLookup(V1147, Dex!F:K, 4, 0),"")</f>
        <v/>
      </c>
      <c r="S1147" s="136" t="str">
        <f>ifna(VLookup(V1147, Dex!F:K, 5, 0),"")</f>
        <v/>
      </c>
      <c r="T1147" s="136" t="str">
        <f>ifna(VLookup(V1147, Dex!F:K, 6, 0),"")</f>
        <v>P263</v>
      </c>
      <c r="U1147" s="137" t="str">
        <f>ifna(VLookup(V1147, Dex!F:L, 7, 0),"")</f>
        <v/>
      </c>
      <c r="V1147" s="131" t="str">
        <f t="shared" si="1"/>
        <v>flittle</v>
      </c>
    </row>
    <row r="1148" ht="31.5" customHeight="1">
      <c r="A1148" s="85">
        <v>1147.0</v>
      </c>
      <c r="B1148" s="85">
        <v>2.0</v>
      </c>
      <c r="C1148" s="88">
        <v>12.0</v>
      </c>
      <c r="D1148" s="85">
        <v>25.0</v>
      </c>
      <c r="E1148" s="85">
        <v>5.0</v>
      </c>
      <c r="F1148" s="85">
        <v>1.0</v>
      </c>
      <c r="G1148" s="53" t="str">
        <f>ifna(VLookup(V1148,Shiny!B:C, 2, 0),"")</f>
        <v/>
      </c>
      <c r="H1148" s="24" t="s">
        <v>1163</v>
      </c>
      <c r="I1148" s="147">
        <v>956.0</v>
      </c>
      <c r="J1148" s="140">
        <f>IFNA(VLOOKUP(V1148,'Imported Index'!C:D,2,0),1)</f>
        <v>1</v>
      </c>
      <c r="K1148" s="140"/>
      <c r="L1148" s="140"/>
      <c r="M1148" s="59" t="str">
        <f>ifna(IMAGE("https://pokejungle.net/sprites/typeico/"&amp;lower(VLookup(V1148,Type!C:E, 2, 0)&amp;".png")),"")</f>
        <v/>
      </c>
      <c r="N1148" s="59" t="str">
        <f>ifna(IMAGE("https://pokejungle.net/sprites/typeico/"&amp;lower(VLookup(V1148,Type!C:E, 3, 0)&amp;".png")),"")</f>
        <v/>
      </c>
      <c r="O1148" s="53"/>
      <c r="P1148" s="53"/>
      <c r="Q1148" s="59" t="str">
        <f>ifna(VLookup(V1148, Dex!F:K, 3, 0),"")</f>
        <v/>
      </c>
      <c r="R1148" s="59" t="str">
        <f>ifna(VLookup(V1148, Dex!F:K, 4, 0),"")</f>
        <v/>
      </c>
      <c r="S1148" s="59" t="str">
        <f>ifna(VLookup(V1148, Dex!F:K, 5, 0),"")</f>
        <v/>
      </c>
      <c r="T1148" s="59" t="str">
        <f>ifna(VLookup(V1148, Dex!F:K, 6, 0),"")</f>
        <v>P264</v>
      </c>
      <c r="U1148" s="63" t="str">
        <f>ifna(VLookup(V1148, Dex!F:L, 7, 0),"")</f>
        <v/>
      </c>
      <c r="V1148" s="53" t="str">
        <f t="shared" si="1"/>
        <v>espathra</v>
      </c>
    </row>
    <row r="1149" ht="31.5" customHeight="1">
      <c r="A1149" s="130">
        <v>1148.0</v>
      </c>
      <c r="B1149" s="130">
        <v>2.0</v>
      </c>
      <c r="C1149" s="129">
        <v>12.0</v>
      </c>
      <c r="D1149" s="130">
        <v>26.0</v>
      </c>
      <c r="E1149" s="130">
        <v>5.0</v>
      </c>
      <c r="F1149" s="130">
        <v>2.0</v>
      </c>
      <c r="G1149" s="131" t="str">
        <f>ifna(VLookup(V1149,Shiny!B:C, 2, 0),"")</f>
        <v/>
      </c>
      <c r="H1149" s="155" t="s">
        <v>1164</v>
      </c>
      <c r="I1149" s="144">
        <v>957.0</v>
      </c>
      <c r="J1149" s="135">
        <f>IFNA(VLOOKUP(V1149,'Imported Index'!C:D,2,0),1)</f>
        <v>1</v>
      </c>
      <c r="K1149" s="135"/>
      <c r="L1149" s="135"/>
      <c r="M1149" s="136" t="str">
        <f>ifna(IMAGE("https://pokejungle.net/sprites/typeico/"&amp;lower(VLookup(V1149,Type!C:E, 2, 0)&amp;".png")),"")</f>
        <v/>
      </c>
      <c r="N1149" s="136" t="str">
        <f>ifna(IMAGE("https://pokejungle.net/sprites/typeico/"&amp;lower(VLookup(V1149,Type!C:E, 3, 0)&amp;".png")),"")</f>
        <v/>
      </c>
      <c r="O1149" s="131"/>
      <c r="P1149" s="131"/>
      <c r="Q1149" s="136" t="str">
        <f>ifna(VLookup(V1149, Dex!F:K, 3, 0),"")</f>
        <v/>
      </c>
      <c r="R1149" s="136" t="str">
        <f>ifna(VLookup(V1149, Dex!F:K, 4, 0),"")</f>
        <v/>
      </c>
      <c r="S1149" s="136" t="str">
        <f>ifna(VLookup(V1149, Dex!F:K, 5, 0),"")</f>
        <v/>
      </c>
      <c r="T1149" s="136" t="str">
        <f>ifna(VLookup(V1149, Dex!F:K, 6, 0),"")</f>
        <v>P279</v>
      </c>
      <c r="U1149" s="137" t="str">
        <f>ifna(VLookup(V1149, Dex!F:L, 7, 0),"")</f>
        <v>H016</v>
      </c>
      <c r="V1149" s="131" t="str">
        <f t="shared" si="1"/>
        <v>tinkatink</v>
      </c>
    </row>
    <row r="1150" ht="31.5" customHeight="1">
      <c r="A1150" s="85">
        <v>1149.0</v>
      </c>
      <c r="B1150" s="85">
        <v>2.0</v>
      </c>
      <c r="C1150" s="88">
        <v>12.0</v>
      </c>
      <c r="D1150" s="85">
        <v>27.0</v>
      </c>
      <c r="E1150" s="85">
        <v>5.0</v>
      </c>
      <c r="F1150" s="85">
        <v>3.0</v>
      </c>
      <c r="G1150" s="53" t="str">
        <f>ifna(VLookup(V1150,Shiny!B:C, 2, 0),"")</f>
        <v/>
      </c>
      <c r="H1150" s="24" t="s">
        <v>1165</v>
      </c>
      <c r="I1150" s="147">
        <v>958.0</v>
      </c>
      <c r="J1150" s="140">
        <f>IFNA(VLOOKUP(V1150,'Imported Index'!C:D,2,0),1)</f>
        <v>1</v>
      </c>
      <c r="K1150" s="140"/>
      <c r="L1150" s="140"/>
      <c r="M1150" s="59" t="str">
        <f>ifna(IMAGE("https://pokejungle.net/sprites/typeico/"&amp;lower(VLookup(V1150,Type!C:E, 2, 0)&amp;".png")),"")</f>
        <v/>
      </c>
      <c r="N1150" s="59" t="str">
        <f>ifna(IMAGE("https://pokejungle.net/sprites/typeico/"&amp;lower(VLookup(V1150,Type!C:E, 3, 0)&amp;".png")),"")</f>
        <v/>
      </c>
      <c r="O1150" s="53"/>
      <c r="P1150" s="53"/>
      <c r="Q1150" s="59" t="str">
        <f>ifna(VLookup(V1150, Dex!F:K, 3, 0),"")</f>
        <v/>
      </c>
      <c r="R1150" s="59" t="str">
        <f>ifna(VLookup(V1150, Dex!F:K, 4, 0),"")</f>
        <v/>
      </c>
      <c r="S1150" s="59" t="str">
        <f>ifna(VLookup(V1150, Dex!F:K, 5, 0),"")</f>
        <v/>
      </c>
      <c r="T1150" s="59" t="str">
        <f>ifna(VLookup(V1150, Dex!F:K, 6, 0),"")</f>
        <v>P280</v>
      </c>
      <c r="U1150" s="63" t="str">
        <f>ifna(VLookup(V1150, Dex!F:L, 7, 0),"")</f>
        <v>H017</v>
      </c>
      <c r="V1150" s="53" t="str">
        <f t="shared" si="1"/>
        <v>tinkatuff</v>
      </c>
    </row>
    <row r="1151" ht="31.5" customHeight="1">
      <c r="A1151" s="130">
        <v>1150.0</v>
      </c>
      <c r="B1151" s="130">
        <v>2.0</v>
      </c>
      <c r="C1151" s="129">
        <v>12.0</v>
      </c>
      <c r="D1151" s="130">
        <v>28.0</v>
      </c>
      <c r="E1151" s="130">
        <v>5.0</v>
      </c>
      <c r="F1151" s="130">
        <v>4.0</v>
      </c>
      <c r="G1151" s="131" t="str">
        <f>ifna(VLookup(V1151,Shiny!B:C, 2, 0),"")</f>
        <v/>
      </c>
      <c r="H1151" s="155" t="s">
        <v>1166</v>
      </c>
      <c r="I1151" s="144">
        <v>959.0</v>
      </c>
      <c r="J1151" s="135">
        <f>IFNA(VLOOKUP(V1151,'Imported Index'!C:D,2,0),1)</f>
        <v>1</v>
      </c>
      <c r="K1151" s="135"/>
      <c r="L1151" s="135"/>
      <c r="M1151" s="136" t="str">
        <f>ifna(IMAGE("https://pokejungle.net/sprites/typeico/"&amp;lower(VLookup(V1151,Type!C:E, 2, 0)&amp;".png")),"")</f>
        <v/>
      </c>
      <c r="N1151" s="136" t="str">
        <f>ifna(IMAGE("https://pokejungle.net/sprites/typeico/"&amp;lower(VLookup(V1151,Type!C:E, 3, 0)&amp;".png")),"")</f>
        <v/>
      </c>
      <c r="O1151" s="131"/>
      <c r="P1151" s="131"/>
      <c r="Q1151" s="136" t="str">
        <f>ifna(VLookup(V1151, Dex!F:K, 3, 0),"")</f>
        <v/>
      </c>
      <c r="R1151" s="136" t="str">
        <f>ifna(VLookup(V1151, Dex!F:K, 4, 0),"")</f>
        <v/>
      </c>
      <c r="S1151" s="136" t="str">
        <f>ifna(VLookup(V1151, Dex!F:K, 5, 0),"")</f>
        <v/>
      </c>
      <c r="T1151" s="136" t="str">
        <f>ifna(VLookup(V1151, Dex!F:K, 6, 0),"")</f>
        <v>P281</v>
      </c>
      <c r="U1151" s="137" t="str">
        <f>ifna(VLookup(V1151, Dex!F:L, 7, 0),"")</f>
        <v>H018</v>
      </c>
      <c r="V1151" s="131" t="str">
        <f t="shared" si="1"/>
        <v>tinkaton</v>
      </c>
    </row>
    <row r="1152" ht="31.5" customHeight="1">
      <c r="A1152" s="85">
        <v>1151.0</v>
      </c>
      <c r="B1152" s="85">
        <v>2.0</v>
      </c>
      <c r="C1152" s="88">
        <v>12.0</v>
      </c>
      <c r="D1152" s="85">
        <v>29.0</v>
      </c>
      <c r="E1152" s="85">
        <v>5.0</v>
      </c>
      <c r="F1152" s="85">
        <v>5.0</v>
      </c>
      <c r="G1152" s="53" t="str">
        <f>ifna(VLookup(V1152,Shiny!B:C, 2, 0),"")</f>
        <v/>
      </c>
      <c r="H1152" s="24" t="s">
        <v>1167</v>
      </c>
      <c r="I1152" s="147">
        <v>960.0</v>
      </c>
      <c r="J1152" s="140">
        <f>IFNA(VLOOKUP(V1152,'Imported Index'!C:D,2,0),1)</f>
        <v>1</v>
      </c>
      <c r="K1152" s="140"/>
      <c r="L1152" s="140"/>
      <c r="M1152" s="59" t="str">
        <f>ifna(IMAGE("https://pokejungle.net/sprites/typeico/"&amp;lower(VLookup(V1152,Type!C:E, 2, 0)&amp;".png")),"")</f>
        <v/>
      </c>
      <c r="N1152" s="59" t="str">
        <f>ifna(IMAGE("https://pokejungle.net/sprites/typeico/"&amp;lower(VLookup(V1152,Type!C:E, 3, 0)&amp;".png")),"")</f>
        <v/>
      </c>
      <c r="O1152" s="53"/>
      <c r="P1152" s="53"/>
      <c r="Q1152" s="59" t="str">
        <f>ifna(VLookup(V1152, Dex!F:K, 3, 0),"")</f>
        <v/>
      </c>
      <c r="R1152" s="59" t="str">
        <f>ifna(VLookup(V1152, Dex!F:K, 4, 0),"")</f>
        <v/>
      </c>
      <c r="S1152" s="59" t="str">
        <f>ifna(VLookup(V1152, Dex!F:K, 5, 0),"")</f>
        <v/>
      </c>
      <c r="T1152" s="59" t="str">
        <f>ifna(VLookup(V1152, Dex!F:K, 6, 0),"")</f>
        <v>P288</v>
      </c>
      <c r="U1152" s="63" t="str">
        <f>ifna(VLookup(V1152, Dex!F:L, 7, 0),"")</f>
        <v/>
      </c>
      <c r="V1152" s="53" t="str">
        <f t="shared" si="1"/>
        <v>wiglett</v>
      </c>
    </row>
    <row r="1153" ht="31.5" customHeight="1">
      <c r="A1153" s="130">
        <v>1152.0</v>
      </c>
      <c r="B1153" s="130">
        <v>2.0</v>
      </c>
      <c r="C1153" s="129">
        <v>12.0</v>
      </c>
      <c r="D1153" s="130">
        <v>30.0</v>
      </c>
      <c r="E1153" s="130">
        <v>5.0</v>
      </c>
      <c r="F1153" s="130">
        <v>6.0</v>
      </c>
      <c r="G1153" s="131" t="str">
        <f>ifna(VLookup(V1153,Shiny!B:C, 2, 0),"")</f>
        <v/>
      </c>
      <c r="H1153" s="155" t="s">
        <v>1168</v>
      </c>
      <c r="I1153" s="144">
        <v>961.0</v>
      </c>
      <c r="J1153" s="135">
        <f>IFNA(VLOOKUP(V1153,'Imported Index'!C:D,2,0),1)</f>
        <v>1</v>
      </c>
      <c r="K1153" s="135"/>
      <c r="L1153" s="135"/>
      <c r="M1153" s="136" t="str">
        <f>ifna(IMAGE("https://pokejungle.net/sprites/typeico/"&amp;lower(VLookup(V1153,Type!C:E, 2, 0)&amp;".png")),"")</f>
        <v/>
      </c>
      <c r="N1153" s="136" t="str">
        <f>ifna(IMAGE("https://pokejungle.net/sprites/typeico/"&amp;lower(VLookup(V1153,Type!C:E, 3, 0)&amp;".png")),"")</f>
        <v/>
      </c>
      <c r="O1153" s="131"/>
      <c r="P1153" s="131"/>
      <c r="Q1153" s="136" t="str">
        <f>ifna(VLookup(V1153, Dex!F:K, 3, 0),"")</f>
        <v/>
      </c>
      <c r="R1153" s="136" t="str">
        <f>ifna(VLookup(V1153, Dex!F:K, 4, 0),"")</f>
        <v/>
      </c>
      <c r="S1153" s="136" t="str">
        <f>ifna(VLookup(V1153, Dex!F:K, 5, 0),"")</f>
        <v/>
      </c>
      <c r="T1153" s="136" t="str">
        <f>ifna(VLookup(V1153, Dex!F:K, 6, 0),"")</f>
        <v>P289</v>
      </c>
      <c r="U1153" s="137" t="str">
        <f>ifna(VLookup(V1153, Dex!F:L, 7, 0),"")</f>
        <v/>
      </c>
      <c r="V1153" s="131" t="str">
        <f t="shared" si="1"/>
        <v>wugtrio</v>
      </c>
    </row>
    <row r="1154" ht="31.5" customHeight="1">
      <c r="A1154" s="85">
        <v>1153.0</v>
      </c>
      <c r="B1154" s="85">
        <v>2.0</v>
      </c>
      <c r="C1154" s="88">
        <v>13.0</v>
      </c>
      <c r="D1154" s="85">
        <v>1.0</v>
      </c>
      <c r="E1154" s="85">
        <v>1.0</v>
      </c>
      <c r="F1154" s="85">
        <v>1.0</v>
      </c>
      <c r="G1154" s="53" t="str">
        <f>ifna(VLookup(V1154,Shiny!B:C, 2, 0),"")</f>
        <v/>
      </c>
      <c r="H1154" s="24" t="s">
        <v>1169</v>
      </c>
      <c r="I1154" s="147">
        <v>962.0</v>
      </c>
      <c r="J1154" s="140">
        <f>IFNA(VLOOKUP(V1154,'Imported Index'!C:D,2,0),1)</f>
        <v>1</v>
      </c>
      <c r="K1154" s="140"/>
      <c r="L1154" s="140"/>
      <c r="M1154" s="59" t="str">
        <f>ifna(IMAGE("https://pokejungle.net/sprites/typeico/"&amp;lower(VLookup(V1154,Type!C:E, 2, 0)&amp;".png")),"")</f>
        <v/>
      </c>
      <c r="N1154" s="59" t="str">
        <f>ifna(IMAGE("https://pokejungle.net/sprites/typeico/"&amp;lower(VLookup(V1154,Type!C:E, 3, 0)&amp;".png")),"")</f>
        <v/>
      </c>
      <c r="O1154" s="53"/>
      <c r="P1154" s="53"/>
      <c r="Q1154" s="59" t="str">
        <f>ifna(VLookup(V1154, Dex!F:K, 3, 0),"")</f>
        <v/>
      </c>
      <c r="R1154" s="59" t="str">
        <f>ifna(VLookup(V1154, Dex!F:K, 4, 0),"")</f>
        <v/>
      </c>
      <c r="S1154" s="59" t="str">
        <f>ifna(VLookup(V1154, Dex!F:K, 5, 0),"")</f>
        <v/>
      </c>
      <c r="T1154" s="59" t="str">
        <f>ifna(VLookup(V1154, Dex!F:K, 6, 0),"")</f>
        <v>P290</v>
      </c>
      <c r="U1154" s="63" t="str">
        <f>ifna(VLookup(V1154, Dex!F:L, 7, 0),"")</f>
        <v/>
      </c>
      <c r="V1154" s="53" t="str">
        <f t="shared" si="1"/>
        <v>bombirdier</v>
      </c>
    </row>
    <row r="1155" ht="31.5" customHeight="1">
      <c r="A1155" s="130">
        <v>1154.0</v>
      </c>
      <c r="B1155" s="130">
        <v>2.0</v>
      </c>
      <c r="C1155" s="129">
        <v>13.0</v>
      </c>
      <c r="D1155" s="130">
        <v>2.0</v>
      </c>
      <c r="E1155" s="130">
        <v>1.0</v>
      </c>
      <c r="F1155" s="130">
        <v>2.0</v>
      </c>
      <c r="G1155" s="131" t="str">
        <f>ifna(VLookup(V1155,Shiny!B:C, 2, 0),"")</f>
        <v/>
      </c>
      <c r="H1155" s="155" t="s">
        <v>1170</v>
      </c>
      <c r="I1155" s="144">
        <v>963.0</v>
      </c>
      <c r="J1155" s="135">
        <f>IFNA(VLOOKUP(V1155,'Imported Index'!C:D,2,0),1)</f>
        <v>1</v>
      </c>
      <c r="K1155" s="135"/>
      <c r="L1155" s="135"/>
      <c r="M1155" s="136" t="str">
        <f>ifna(IMAGE("https://pokejungle.net/sprites/typeico/"&amp;lower(VLookup(V1155,Type!C:E, 2, 0)&amp;".png")),"")</f>
        <v/>
      </c>
      <c r="N1155" s="136" t="str">
        <f>ifna(IMAGE("https://pokejungle.net/sprites/typeico/"&amp;lower(VLookup(V1155,Type!C:E, 3, 0)&amp;".png")),"")</f>
        <v/>
      </c>
      <c r="O1155" s="131"/>
      <c r="P1155" s="131"/>
      <c r="Q1155" s="136" t="str">
        <f>ifna(VLookup(V1155, Dex!F:K, 3, 0),"")</f>
        <v/>
      </c>
      <c r="R1155" s="136" t="str">
        <f>ifna(VLookup(V1155, Dex!F:K, 4, 0),"")</f>
        <v/>
      </c>
      <c r="S1155" s="136" t="str">
        <f>ifna(VLookup(V1155, Dex!F:K, 5, 0),"")</f>
        <v/>
      </c>
      <c r="T1155" s="136" t="str">
        <f>ifna(VLookup(V1155, Dex!F:K, 6, 0),"")</f>
        <v>P291</v>
      </c>
      <c r="U1155" s="137" t="str">
        <f>ifna(VLookup(V1155, Dex!F:L, 7, 0),"")</f>
        <v/>
      </c>
      <c r="V1155" s="131" t="str">
        <f t="shared" si="1"/>
        <v>finizen</v>
      </c>
    </row>
    <row r="1156" ht="31.5" customHeight="1">
      <c r="A1156" s="85">
        <v>1155.0</v>
      </c>
      <c r="B1156" s="85">
        <v>2.0</v>
      </c>
      <c r="C1156" s="88">
        <v>13.0</v>
      </c>
      <c r="D1156" s="85">
        <v>3.0</v>
      </c>
      <c r="E1156" s="85">
        <v>1.0</v>
      </c>
      <c r="F1156" s="85">
        <v>3.0</v>
      </c>
      <c r="G1156" s="53" t="str">
        <f>ifna(VLookup(V1156,Shiny!B:C, 2, 0),"")</f>
        <v/>
      </c>
      <c r="H1156" s="24" t="s">
        <v>1171</v>
      </c>
      <c r="I1156" s="147">
        <v>964.0</v>
      </c>
      <c r="J1156" s="140">
        <f>IFNA(VLOOKUP(V1156,'Imported Index'!C:D,2,0),1)</f>
        <v>1</v>
      </c>
      <c r="K1156" s="140"/>
      <c r="L1156" s="140"/>
      <c r="M1156" s="59" t="str">
        <f>ifna(IMAGE("https://pokejungle.net/sprites/typeico/"&amp;lower(VLookup(V1156,Type!C:E, 2, 0)&amp;".png")),"")</f>
        <v/>
      </c>
      <c r="N1156" s="59" t="str">
        <f>ifna(IMAGE("https://pokejungle.net/sprites/typeico/"&amp;lower(VLookup(V1156,Type!C:E, 3, 0)&amp;".png")),"")</f>
        <v/>
      </c>
      <c r="O1156" s="53"/>
      <c r="P1156" s="53"/>
      <c r="Q1156" s="59" t="str">
        <f>ifna(VLookup(V1156, Dex!F:K, 3, 0),"")</f>
        <v/>
      </c>
      <c r="R1156" s="59" t="str">
        <f>ifna(VLookup(V1156, Dex!F:K, 4, 0),"")</f>
        <v/>
      </c>
      <c r="S1156" s="59" t="str">
        <f>ifna(VLookup(V1156, Dex!F:K, 5, 0),"")</f>
        <v/>
      </c>
      <c r="T1156" s="59" t="str">
        <f>ifna(VLookup(V1156, Dex!F:K, 6, 0),"")</f>
        <v>P292</v>
      </c>
      <c r="U1156" s="63" t="str">
        <f>ifna(VLookup(V1156, Dex!F:L, 7, 0),"")</f>
        <v/>
      </c>
      <c r="V1156" s="53" t="str">
        <f t="shared" si="1"/>
        <v>palafin</v>
      </c>
    </row>
    <row r="1157" ht="31.5" customHeight="1">
      <c r="A1157" s="130">
        <v>1156.0</v>
      </c>
      <c r="B1157" s="130">
        <v>2.0</v>
      </c>
      <c r="C1157" s="129">
        <v>13.0</v>
      </c>
      <c r="D1157" s="130">
        <v>4.0</v>
      </c>
      <c r="E1157" s="130">
        <v>1.0</v>
      </c>
      <c r="F1157" s="130">
        <v>4.0</v>
      </c>
      <c r="G1157" s="131" t="str">
        <f>ifna(VLookup(V1157,Shiny!B:C, 2, 0),"")</f>
        <v/>
      </c>
      <c r="H1157" s="155" t="s">
        <v>1172</v>
      </c>
      <c r="I1157" s="144">
        <v>965.0</v>
      </c>
      <c r="J1157" s="135">
        <f>IFNA(VLOOKUP(V1157,'Imported Index'!C:D,2,0),1)</f>
        <v>1</v>
      </c>
      <c r="K1157" s="135"/>
      <c r="L1157" s="135"/>
      <c r="M1157" s="136" t="str">
        <f>ifna(IMAGE("https://pokejungle.net/sprites/typeico/"&amp;lower(VLookup(V1157,Type!C:E, 2, 0)&amp;".png")),"")</f>
        <v/>
      </c>
      <c r="N1157" s="136" t="str">
        <f>ifna(IMAGE("https://pokejungle.net/sprites/typeico/"&amp;lower(VLookup(V1157,Type!C:E, 3, 0)&amp;".png")),"")</f>
        <v/>
      </c>
      <c r="O1157" s="131"/>
      <c r="P1157" s="131"/>
      <c r="Q1157" s="136" t="str">
        <f>ifna(VLookup(V1157, Dex!F:K, 3, 0),"")</f>
        <v/>
      </c>
      <c r="R1157" s="136" t="str">
        <f>ifna(VLookup(V1157, Dex!F:K, 4, 0),"")</f>
        <v/>
      </c>
      <c r="S1157" s="136" t="str">
        <f>ifna(VLookup(V1157, Dex!F:K, 5, 0),"")</f>
        <v/>
      </c>
      <c r="T1157" s="136" t="str">
        <f>ifna(VLookup(V1157, Dex!F:K, 6, 0),"")</f>
        <v>P293</v>
      </c>
      <c r="U1157" s="137" t="str">
        <f>ifna(VLookup(V1157, Dex!F:L, 7, 0),"")</f>
        <v/>
      </c>
      <c r="V1157" s="131" t="str">
        <f t="shared" si="1"/>
        <v>varoom</v>
      </c>
    </row>
    <row r="1158" ht="31.5" customHeight="1">
      <c r="A1158" s="85">
        <v>1157.0</v>
      </c>
      <c r="B1158" s="85">
        <v>2.0</v>
      </c>
      <c r="C1158" s="88">
        <v>13.0</v>
      </c>
      <c r="D1158" s="85">
        <v>5.0</v>
      </c>
      <c r="E1158" s="85">
        <v>1.0</v>
      </c>
      <c r="F1158" s="85">
        <v>5.0</v>
      </c>
      <c r="G1158" s="53" t="str">
        <f>ifna(VLookup(V1158,Shiny!B:C, 2, 0),"")</f>
        <v/>
      </c>
      <c r="H1158" s="24" t="s">
        <v>1173</v>
      </c>
      <c r="I1158" s="147">
        <v>966.0</v>
      </c>
      <c r="J1158" s="140">
        <f>IFNA(VLOOKUP(V1158,'Imported Index'!C:D,2,0),1)</f>
        <v>1</v>
      </c>
      <c r="K1158" s="140"/>
      <c r="L1158" s="140"/>
      <c r="M1158" s="59" t="str">
        <f>ifna(IMAGE("https://pokejungle.net/sprites/typeico/"&amp;lower(VLookup(V1158,Type!C:E, 2, 0)&amp;".png")),"")</f>
        <v/>
      </c>
      <c r="N1158" s="59" t="str">
        <f>ifna(IMAGE("https://pokejungle.net/sprites/typeico/"&amp;lower(VLookup(V1158,Type!C:E, 3, 0)&amp;".png")),"")</f>
        <v/>
      </c>
      <c r="O1158" s="53"/>
      <c r="P1158" s="53"/>
      <c r="Q1158" s="59" t="str">
        <f>ifna(VLookup(V1158, Dex!F:K, 3, 0),"")</f>
        <v/>
      </c>
      <c r="R1158" s="59" t="str">
        <f>ifna(VLookup(V1158, Dex!F:K, 4, 0),"")</f>
        <v/>
      </c>
      <c r="S1158" s="59" t="str">
        <f>ifna(VLookup(V1158, Dex!F:K, 5, 0),"")</f>
        <v/>
      </c>
      <c r="T1158" s="59" t="str">
        <f>ifna(VLookup(V1158, Dex!F:K, 6, 0),"")</f>
        <v>P294</v>
      </c>
      <c r="U1158" s="63" t="str">
        <f>ifna(VLookup(V1158, Dex!F:L, 7, 0),"")</f>
        <v/>
      </c>
      <c r="V1158" s="53" t="str">
        <f t="shared" si="1"/>
        <v>revavroom</v>
      </c>
    </row>
    <row r="1159" ht="31.5" customHeight="1">
      <c r="A1159" s="130">
        <v>1158.0</v>
      </c>
      <c r="B1159" s="130">
        <v>2.0</v>
      </c>
      <c r="C1159" s="129">
        <v>13.0</v>
      </c>
      <c r="D1159" s="130">
        <v>6.0</v>
      </c>
      <c r="E1159" s="130">
        <v>1.0</v>
      </c>
      <c r="F1159" s="130">
        <v>6.0</v>
      </c>
      <c r="G1159" s="131" t="str">
        <f>ifna(VLookup(V1159,Shiny!B:C, 2, 0),"")</f>
        <v/>
      </c>
      <c r="H1159" s="155" t="s">
        <v>1174</v>
      </c>
      <c r="I1159" s="144">
        <v>967.0</v>
      </c>
      <c r="J1159" s="135">
        <f>IFNA(VLOOKUP(V1159,'Imported Index'!C:D,2,0),1)</f>
        <v>1</v>
      </c>
      <c r="K1159" s="135"/>
      <c r="L1159" s="135"/>
      <c r="M1159" s="136" t="str">
        <f>ifna(IMAGE("https://pokejungle.net/sprites/typeico/"&amp;lower(VLookup(V1159,Type!C:E, 2, 0)&amp;".png")),"")</f>
        <v/>
      </c>
      <c r="N1159" s="136" t="str">
        <f>ifna(IMAGE("https://pokejungle.net/sprites/typeico/"&amp;lower(VLookup(V1159,Type!C:E, 3, 0)&amp;".png")),"")</f>
        <v/>
      </c>
      <c r="O1159" s="131"/>
      <c r="P1159" s="131"/>
      <c r="Q1159" s="136" t="str">
        <f>ifna(VLookup(V1159, Dex!F:K, 3, 0),"")</f>
        <v/>
      </c>
      <c r="R1159" s="136" t="str">
        <f>ifna(VLookup(V1159, Dex!F:K, 4, 0),"")</f>
        <v/>
      </c>
      <c r="S1159" s="136" t="str">
        <f>ifna(VLookup(V1159, Dex!F:K, 5, 0),"")</f>
        <v/>
      </c>
      <c r="T1159" s="136" t="str">
        <f>ifna(VLookup(V1159, Dex!F:K, 6, 0),"")</f>
        <v>P295</v>
      </c>
      <c r="U1159" s="137" t="str">
        <f>ifna(VLookup(V1159, Dex!F:L, 7, 0),"")</f>
        <v>H019</v>
      </c>
      <c r="V1159" s="131" t="str">
        <f t="shared" si="1"/>
        <v>cyclizar</v>
      </c>
    </row>
    <row r="1160" ht="31.5" customHeight="1">
      <c r="A1160" s="85">
        <v>1159.0</v>
      </c>
      <c r="B1160" s="85">
        <v>2.0</v>
      </c>
      <c r="C1160" s="88">
        <v>13.0</v>
      </c>
      <c r="D1160" s="85">
        <v>7.0</v>
      </c>
      <c r="E1160" s="85">
        <v>2.0</v>
      </c>
      <c r="F1160" s="85">
        <v>1.0</v>
      </c>
      <c r="G1160" s="53" t="str">
        <f>ifna(VLookup(V1160,Shiny!B:C, 2, 0),"")</f>
        <v/>
      </c>
      <c r="H1160" s="24" t="s">
        <v>1175</v>
      </c>
      <c r="I1160" s="147">
        <v>968.0</v>
      </c>
      <c r="J1160" s="140">
        <f>IFNA(VLOOKUP(V1160,'Imported Index'!C:D,2,0),1)</f>
        <v>1</v>
      </c>
      <c r="K1160" s="140"/>
      <c r="L1160" s="140"/>
      <c r="M1160" s="59" t="str">
        <f>ifna(IMAGE("https://pokejungle.net/sprites/typeico/"&amp;lower(VLookup(V1160,Type!C:E, 2, 0)&amp;".png")),"")</f>
        <v/>
      </c>
      <c r="N1160" s="59" t="str">
        <f>ifna(IMAGE("https://pokejungle.net/sprites/typeico/"&amp;lower(VLookup(V1160,Type!C:E, 3, 0)&amp;".png")),"")</f>
        <v/>
      </c>
      <c r="O1160" s="53"/>
      <c r="P1160" s="53"/>
      <c r="Q1160" s="59" t="str">
        <f>ifna(VLookup(V1160, Dex!F:K, 3, 0),"")</f>
        <v/>
      </c>
      <c r="R1160" s="59" t="str">
        <f>ifna(VLookup(V1160, Dex!F:K, 4, 0),"")</f>
        <v/>
      </c>
      <c r="S1160" s="59" t="str">
        <f>ifna(VLookup(V1160, Dex!F:K, 5, 0),"")</f>
        <v/>
      </c>
      <c r="T1160" s="59" t="str">
        <f>ifna(VLookup(V1160, Dex!F:K, 6, 0),"")</f>
        <v>P296</v>
      </c>
      <c r="U1160" s="63" t="str">
        <f>ifna(VLookup(V1160, Dex!F:L, 7, 0),"")</f>
        <v/>
      </c>
      <c r="V1160" s="53" t="str">
        <f t="shared" si="1"/>
        <v>orthworm</v>
      </c>
    </row>
    <row r="1161" ht="31.5" customHeight="1">
      <c r="A1161" s="130">
        <v>1160.0</v>
      </c>
      <c r="B1161" s="130">
        <v>2.0</v>
      </c>
      <c r="C1161" s="129">
        <v>13.0</v>
      </c>
      <c r="D1161" s="130">
        <v>8.0</v>
      </c>
      <c r="E1161" s="130">
        <v>2.0</v>
      </c>
      <c r="F1161" s="130">
        <v>2.0</v>
      </c>
      <c r="G1161" s="131" t="str">
        <f>ifna(VLookup(V1161,Shiny!B:C, 2, 0),"")</f>
        <v/>
      </c>
      <c r="H1161" s="155" t="s">
        <v>1176</v>
      </c>
      <c r="I1161" s="144">
        <v>969.0</v>
      </c>
      <c r="J1161" s="135">
        <f>IFNA(VLOOKUP(V1161,'Imported Index'!C:D,2,0),1)</f>
        <v>1</v>
      </c>
      <c r="K1161" s="135"/>
      <c r="L1161" s="135"/>
      <c r="M1161" s="136" t="str">
        <f>ifna(IMAGE("https://pokejungle.net/sprites/typeico/"&amp;lower(VLookup(V1161,Type!C:E, 2, 0)&amp;".png")),"")</f>
        <v/>
      </c>
      <c r="N1161" s="136" t="str">
        <f>ifna(IMAGE("https://pokejungle.net/sprites/typeico/"&amp;lower(VLookup(V1161,Type!C:E, 3, 0)&amp;".png")),"")</f>
        <v/>
      </c>
      <c r="O1161" s="131"/>
      <c r="P1161" s="131"/>
      <c r="Q1161" s="136" t="str">
        <f>ifna(VLookup(V1161, Dex!F:K, 3, 0),"")</f>
        <v/>
      </c>
      <c r="R1161" s="136" t="str">
        <f>ifna(VLookup(V1161, Dex!F:K, 4, 0),"")</f>
        <v/>
      </c>
      <c r="S1161" s="136" t="str">
        <f>ifna(VLookup(V1161, Dex!F:K, 5, 0),"")</f>
        <v/>
      </c>
      <c r="T1161" s="136" t="str">
        <f>ifna(VLookup(V1161, Dex!F:K, 6, 0),"")</f>
        <v>P308</v>
      </c>
      <c r="U1161" s="137" t="str">
        <f>ifna(VLookup(V1161, Dex!F:L, 7, 0),"")</f>
        <v>H020</v>
      </c>
      <c r="V1161" s="131" t="str">
        <f t="shared" si="1"/>
        <v>glimmet</v>
      </c>
    </row>
    <row r="1162" ht="31.5" customHeight="1">
      <c r="A1162" s="85">
        <v>1161.0</v>
      </c>
      <c r="B1162" s="85">
        <v>2.0</v>
      </c>
      <c r="C1162" s="88">
        <v>13.0</v>
      </c>
      <c r="D1162" s="85">
        <v>9.0</v>
      </c>
      <c r="E1162" s="85">
        <v>2.0</v>
      </c>
      <c r="F1162" s="85">
        <v>3.0</v>
      </c>
      <c r="G1162" s="53" t="str">
        <f>ifna(VLookup(V1162,Shiny!B:C, 2, 0),"")</f>
        <v/>
      </c>
      <c r="H1162" s="24" t="s">
        <v>1177</v>
      </c>
      <c r="I1162" s="147">
        <v>970.0</v>
      </c>
      <c r="J1162" s="140">
        <f>IFNA(VLOOKUP(V1162,'Imported Index'!C:D,2,0),1)</f>
        <v>1</v>
      </c>
      <c r="K1162" s="140"/>
      <c r="L1162" s="140"/>
      <c r="M1162" s="59" t="str">
        <f>ifna(IMAGE("https://pokejungle.net/sprites/typeico/"&amp;lower(VLookup(V1162,Type!C:E, 2, 0)&amp;".png")),"")</f>
        <v/>
      </c>
      <c r="N1162" s="59" t="str">
        <f>ifna(IMAGE("https://pokejungle.net/sprites/typeico/"&amp;lower(VLookup(V1162,Type!C:E, 3, 0)&amp;".png")),"")</f>
        <v/>
      </c>
      <c r="O1162" s="53"/>
      <c r="P1162" s="53"/>
      <c r="Q1162" s="59" t="str">
        <f>ifna(VLookup(V1162, Dex!F:K, 3, 0),"")</f>
        <v/>
      </c>
      <c r="R1162" s="59" t="str">
        <f>ifna(VLookup(V1162, Dex!F:K, 4, 0),"")</f>
        <v/>
      </c>
      <c r="S1162" s="59" t="str">
        <f>ifna(VLookup(V1162, Dex!F:K, 5, 0),"")</f>
        <v/>
      </c>
      <c r="T1162" s="59" t="str">
        <f>ifna(VLookup(V1162, Dex!F:K, 6, 0),"")</f>
        <v>P309</v>
      </c>
      <c r="U1162" s="63" t="str">
        <f>ifna(VLookup(V1162, Dex!F:L, 7, 0),"")</f>
        <v>H021</v>
      </c>
      <c r="V1162" s="53" t="str">
        <f t="shared" si="1"/>
        <v>glimmora</v>
      </c>
    </row>
    <row r="1163" ht="31.5" customHeight="1">
      <c r="A1163" s="130">
        <v>1162.0</v>
      </c>
      <c r="B1163" s="130">
        <v>2.0</v>
      </c>
      <c r="C1163" s="129">
        <v>13.0</v>
      </c>
      <c r="D1163" s="130">
        <v>10.0</v>
      </c>
      <c r="E1163" s="130">
        <v>2.0</v>
      </c>
      <c r="F1163" s="130">
        <v>4.0</v>
      </c>
      <c r="G1163" s="131" t="str">
        <f>ifna(VLookup(V1163,Shiny!B:C, 2, 0),"")</f>
        <v/>
      </c>
      <c r="H1163" s="155" t="s">
        <v>1178</v>
      </c>
      <c r="I1163" s="144">
        <v>971.0</v>
      </c>
      <c r="J1163" s="135">
        <f>IFNA(VLOOKUP(V1163,'Imported Index'!C:D,2,0),1)</f>
        <v>1</v>
      </c>
      <c r="K1163" s="135"/>
      <c r="L1163" s="135"/>
      <c r="M1163" s="136" t="str">
        <f>ifna(IMAGE("https://pokejungle.net/sprites/typeico/"&amp;lower(VLookup(V1163,Type!C:E, 2, 0)&amp;".png")),"")</f>
        <v/>
      </c>
      <c r="N1163" s="136" t="str">
        <f>ifna(IMAGE("https://pokejungle.net/sprites/typeico/"&amp;lower(VLookup(V1163,Type!C:E, 3, 0)&amp;".png")),"")</f>
        <v/>
      </c>
      <c r="O1163" s="131"/>
      <c r="P1163" s="131"/>
      <c r="Q1163" s="136" t="str">
        <f>ifna(VLookup(V1163, Dex!F:K, 3, 0),"")</f>
        <v/>
      </c>
      <c r="R1163" s="136" t="str">
        <f>ifna(VLookup(V1163, Dex!F:K, 4, 0),"")</f>
        <v/>
      </c>
      <c r="S1163" s="136" t="str">
        <f>ifna(VLookup(V1163, Dex!F:K, 5, 0),"")</f>
        <v/>
      </c>
      <c r="T1163" s="136" t="str">
        <f>ifna(VLookup(V1163, Dex!F:K, 6, 0),"")</f>
        <v>P311</v>
      </c>
      <c r="U1163" s="137" t="str">
        <f>ifna(VLookup(V1163, Dex!F:L, 7, 0),"")</f>
        <v>H023</v>
      </c>
      <c r="V1163" s="131" t="str">
        <f t="shared" si="1"/>
        <v>greavard</v>
      </c>
    </row>
    <row r="1164" ht="31.5" customHeight="1">
      <c r="A1164" s="85">
        <v>1163.0</v>
      </c>
      <c r="B1164" s="85">
        <v>2.0</v>
      </c>
      <c r="C1164" s="88">
        <v>13.0</v>
      </c>
      <c r="D1164" s="85">
        <v>11.0</v>
      </c>
      <c r="E1164" s="85">
        <v>2.0</v>
      </c>
      <c r="F1164" s="85">
        <v>5.0</v>
      </c>
      <c r="G1164" s="53" t="str">
        <f>ifna(VLookup(V1164,Shiny!B:C, 2, 0),"")</f>
        <v/>
      </c>
      <c r="H1164" s="24" t="s">
        <v>1179</v>
      </c>
      <c r="I1164" s="147">
        <v>972.0</v>
      </c>
      <c r="J1164" s="140">
        <f>IFNA(VLOOKUP(V1164,'Imported Index'!C:D,2,0),1)</f>
        <v>1</v>
      </c>
      <c r="K1164" s="140"/>
      <c r="L1164" s="140"/>
      <c r="M1164" s="59" t="str">
        <f>ifna(IMAGE("https://pokejungle.net/sprites/typeico/"&amp;lower(VLookup(V1164,Type!C:E, 2, 0)&amp;".png")),"")</f>
        <v/>
      </c>
      <c r="N1164" s="59" t="str">
        <f>ifna(IMAGE("https://pokejungle.net/sprites/typeico/"&amp;lower(VLookup(V1164,Type!C:E, 3, 0)&amp;".png")),"")</f>
        <v/>
      </c>
      <c r="O1164" s="53"/>
      <c r="P1164" s="53"/>
      <c r="Q1164" s="59" t="str">
        <f>ifna(VLookup(V1164, Dex!F:K, 3, 0),"")</f>
        <v/>
      </c>
      <c r="R1164" s="59" t="str">
        <f>ifna(VLookup(V1164, Dex!F:K, 4, 0),"")</f>
        <v/>
      </c>
      <c r="S1164" s="59" t="str">
        <f>ifna(VLookup(V1164, Dex!F:K, 5, 0),"")</f>
        <v/>
      </c>
      <c r="T1164" s="59" t="str">
        <f>ifna(VLookup(V1164, Dex!F:K, 6, 0),"")</f>
        <v>P312</v>
      </c>
      <c r="U1164" s="63" t="str">
        <f>ifna(VLookup(V1164, Dex!F:L, 7, 0),"")</f>
        <v>H024</v>
      </c>
      <c r="V1164" s="53" t="str">
        <f t="shared" si="1"/>
        <v>houndstone</v>
      </c>
    </row>
    <row r="1165" ht="31.5" customHeight="1">
      <c r="A1165" s="130">
        <v>1164.0</v>
      </c>
      <c r="B1165" s="130">
        <v>2.0</v>
      </c>
      <c r="C1165" s="129">
        <v>13.0</v>
      </c>
      <c r="D1165" s="130">
        <v>12.0</v>
      </c>
      <c r="E1165" s="130">
        <v>2.0</v>
      </c>
      <c r="F1165" s="130">
        <v>6.0</v>
      </c>
      <c r="G1165" s="131" t="str">
        <f>ifna(VLookup(V1165,Shiny!B:C, 2, 0),"")</f>
        <v/>
      </c>
      <c r="H1165" s="155" t="s">
        <v>1180</v>
      </c>
      <c r="I1165" s="144">
        <v>973.0</v>
      </c>
      <c r="J1165" s="135">
        <f>IFNA(VLOOKUP(V1165,'Imported Index'!C:D,2,0),1)</f>
        <v>1</v>
      </c>
      <c r="K1165" s="135"/>
      <c r="L1165" s="135"/>
      <c r="M1165" s="136" t="str">
        <f>ifna(IMAGE("https://pokejungle.net/sprites/typeico/"&amp;lower(VLookup(V1165,Type!C:E, 2, 0)&amp;".png")),"")</f>
        <v/>
      </c>
      <c r="N1165" s="136" t="str">
        <f>ifna(IMAGE("https://pokejungle.net/sprites/typeico/"&amp;lower(VLookup(V1165,Type!C:E, 3, 0)&amp;".png")),"")</f>
        <v/>
      </c>
      <c r="O1165" s="131"/>
      <c r="P1165" s="131"/>
      <c r="Q1165" s="136" t="str">
        <f>ifna(VLookup(V1165, Dex!F:K, 3, 0),"")</f>
        <v/>
      </c>
      <c r="R1165" s="136" t="str">
        <f>ifna(VLookup(V1165, Dex!F:K, 4, 0),"")</f>
        <v/>
      </c>
      <c r="S1165" s="136" t="str">
        <f>ifna(VLookup(V1165, Dex!F:K, 5, 0),"")</f>
        <v/>
      </c>
      <c r="T1165" s="136" t="str">
        <f>ifna(VLookup(V1165, Dex!F:K, 6, 0),"")</f>
        <v>P346</v>
      </c>
      <c r="U1165" s="137" t="str">
        <f>ifna(VLookup(V1165, Dex!F:L, 7, 0),"")</f>
        <v>H028</v>
      </c>
      <c r="V1165" s="131" t="str">
        <f t="shared" si="1"/>
        <v>flamigo</v>
      </c>
    </row>
    <row r="1166" ht="31.5" customHeight="1">
      <c r="A1166" s="85">
        <v>1165.0</v>
      </c>
      <c r="B1166" s="85">
        <v>2.0</v>
      </c>
      <c r="C1166" s="88">
        <v>13.0</v>
      </c>
      <c r="D1166" s="85">
        <v>13.0</v>
      </c>
      <c r="E1166" s="85">
        <v>3.0</v>
      </c>
      <c r="F1166" s="85">
        <v>1.0</v>
      </c>
      <c r="G1166" s="53" t="str">
        <f>ifna(VLookup(V1166,Shiny!B:C, 2, 0),"")</f>
        <v/>
      </c>
      <c r="H1166" s="24" t="s">
        <v>1181</v>
      </c>
      <c r="I1166" s="147">
        <v>974.0</v>
      </c>
      <c r="J1166" s="140">
        <f>IFNA(VLOOKUP(V1166,'Imported Index'!C:D,2,0),1)</f>
        <v>1</v>
      </c>
      <c r="K1166" s="140"/>
      <c r="L1166" s="140"/>
      <c r="M1166" s="59" t="str">
        <f>ifna(IMAGE("https://pokejungle.net/sprites/typeico/"&amp;lower(VLookup(V1166,Type!C:E, 2, 0)&amp;".png")),"")</f>
        <v/>
      </c>
      <c r="N1166" s="59" t="str">
        <f>ifna(IMAGE("https://pokejungle.net/sprites/typeico/"&amp;lower(VLookup(V1166,Type!C:E, 3, 0)&amp;".png")),"")</f>
        <v/>
      </c>
      <c r="O1166" s="53"/>
      <c r="P1166" s="53"/>
      <c r="Q1166" s="59" t="str">
        <f>ifna(VLookup(V1166, Dex!F:K, 3, 0),"")</f>
        <v/>
      </c>
      <c r="R1166" s="59" t="str">
        <f>ifna(VLookup(V1166, Dex!F:K, 4, 0),"")</f>
        <v/>
      </c>
      <c r="S1166" s="59" t="str">
        <f>ifna(VLookup(V1166, Dex!F:K, 5, 0),"")</f>
        <v/>
      </c>
      <c r="T1166" s="59" t="str">
        <f>ifna(VLookup(V1166, Dex!F:K, 6, 0),"")</f>
        <v>P361</v>
      </c>
      <c r="U1166" s="63" t="str">
        <f>ifna(VLookup(V1166, Dex!F:L, 7, 0),"")</f>
        <v/>
      </c>
      <c r="V1166" s="53" t="str">
        <f t="shared" si="1"/>
        <v>cetoddle</v>
      </c>
    </row>
    <row r="1167" ht="31.5" customHeight="1">
      <c r="A1167" s="130">
        <v>1166.0</v>
      </c>
      <c r="B1167" s="130">
        <v>2.0</v>
      </c>
      <c r="C1167" s="129">
        <v>13.0</v>
      </c>
      <c r="D1167" s="130">
        <v>14.0</v>
      </c>
      <c r="E1167" s="130">
        <v>3.0</v>
      </c>
      <c r="F1167" s="130">
        <v>2.0</v>
      </c>
      <c r="G1167" s="131" t="str">
        <f>ifna(VLookup(V1167,Shiny!B:C, 2, 0),"")</f>
        <v/>
      </c>
      <c r="H1167" s="155" t="s">
        <v>1182</v>
      </c>
      <c r="I1167" s="144">
        <v>975.0</v>
      </c>
      <c r="J1167" s="135">
        <f>IFNA(VLOOKUP(V1167,'Imported Index'!C:D,2,0),1)</f>
        <v>1</v>
      </c>
      <c r="K1167" s="135"/>
      <c r="L1167" s="135"/>
      <c r="M1167" s="136" t="str">
        <f>ifna(IMAGE("https://pokejungle.net/sprites/typeico/"&amp;lower(VLookup(V1167,Type!C:E, 2, 0)&amp;".png")),"")</f>
        <v/>
      </c>
      <c r="N1167" s="136" t="str">
        <f>ifna(IMAGE("https://pokejungle.net/sprites/typeico/"&amp;lower(VLookup(V1167,Type!C:E, 3, 0)&amp;".png")),"")</f>
        <v/>
      </c>
      <c r="O1167" s="131"/>
      <c r="P1167" s="131"/>
      <c r="Q1167" s="136" t="str">
        <f>ifna(VLookup(V1167, Dex!F:K, 3, 0),"")</f>
        <v/>
      </c>
      <c r="R1167" s="136" t="str">
        <f>ifna(VLookup(V1167, Dex!F:K, 4, 0),"")</f>
        <v/>
      </c>
      <c r="S1167" s="136" t="str">
        <f>ifna(VLookup(V1167, Dex!F:K, 5, 0),"")</f>
        <v/>
      </c>
      <c r="T1167" s="136" t="str">
        <f>ifna(VLookup(V1167, Dex!F:K, 6, 0),"")</f>
        <v>P362</v>
      </c>
      <c r="U1167" s="137" t="str">
        <f>ifna(VLookup(V1167, Dex!F:L, 7, 0),"")</f>
        <v/>
      </c>
      <c r="V1167" s="131" t="str">
        <f t="shared" si="1"/>
        <v>cetitan</v>
      </c>
    </row>
    <row r="1168" ht="31.5" customHeight="1">
      <c r="A1168" s="85">
        <v>1167.0</v>
      </c>
      <c r="B1168" s="85">
        <v>2.0</v>
      </c>
      <c r="C1168" s="88">
        <v>13.0</v>
      </c>
      <c r="D1168" s="85">
        <v>15.0</v>
      </c>
      <c r="E1168" s="85">
        <v>3.0</v>
      </c>
      <c r="F1168" s="85">
        <v>3.0</v>
      </c>
      <c r="G1168" s="53" t="str">
        <f>ifna(VLookup(V1168,Shiny!B:C, 2, 0),"")</f>
        <v/>
      </c>
      <c r="H1168" s="24" t="s">
        <v>1183</v>
      </c>
      <c r="I1168" s="147">
        <v>976.0</v>
      </c>
      <c r="J1168" s="140">
        <f>IFNA(VLOOKUP(V1168,'Imported Index'!C:D,2,0),1)</f>
        <v>1</v>
      </c>
      <c r="K1168" s="140"/>
      <c r="L1168" s="140"/>
      <c r="M1168" s="59" t="str">
        <f>ifna(IMAGE("https://pokejungle.net/sprites/typeico/"&amp;lower(VLookup(V1168,Type!C:E, 2, 0)&amp;".png")),"")</f>
        <v/>
      </c>
      <c r="N1168" s="59" t="str">
        <f>ifna(IMAGE("https://pokejungle.net/sprites/typeico/"&amp;lower(VLookup(V1168,Type!C:E, 3, 0)&amp;".png")),"")</f>
        <v/>
      </c>
      <c r="O1168" s="53"/>
      <c r="P1168" s="53"/>
      <c r="Q1168" s="59" t="str">
        <f>ifna(VLookup(V1168, Dex!F:K, 3, 0),"")</f>
        <v/>
      </c>
      <c r="R1168" s="59" t="str">
        <f>ifna(VLookup(V1168, Dex!F:K, 4, 0),"")</f>
        <v/>
      </c>
      <c r="S1168" s="59" t="str">
        <f>ifna(VLookup(V1168, Dex!F:K, 5, 0),"")</f>
        <v/>
      </c>
      <c r="T1168" s="59" t="str">
        <f>ifna(VLookup(V1168, Dex!F:K, 6, 0),"")</f>
        <v>P373</v>
      </c>
      <c r="U1168" s="63" t="str">
        <f>ifna(VLookup(V1168, Dex!F:L, 7, 0),"")</f>
        <v/>
      </c>
      <c r="V1168" s="53" t="str">
        <f t="shared" si="1"/>
        <v>veluza</v>
      </c>
    </row>
    <row r="1169" ht="31.5" customHeight="1">
      <c r="A1169" s="130">
        <v>1168.0</v>
      </c>
      <c r="B1169" s="130">
        <v>2.0</v>
      </c>
      <c r="C1169" s="129">
        <v>13.0</v>
      </c>
      <c r="D1169" s="130">
        <v>16.0</v>
      </c>
      <c r="E1169" s="130">
        <v>3.0</v>
      </c>
      <c r="F1169" s="130">
        <v>4.0</v>
      </c>
      <c r="G1169" s="131" t="str">
        <f>ifna(VLookup(V1169,Shiny!B:C, 2, 0),"")</f>
        <v/>
      </c>
      <c r="H1169" s="155" t="s">
        <v>1184</v>
      </c>
      <c r="I1169" s="144">
        <v>977.0</v>
      </c>
      <c r="J1169" s="135">
        <f>IFNA(VLOOKUP(V1169,'Imported Index'!C:D,2,0),1)</f>
        <v>1</v>
      </c>
      <c r="K1169" s="135"/>
      <c r="L1169" s="135"/>
      <c r="M1169" s="136" t="str">
        <f>ifna(IMAGE("https://pokejungle.net/sprites/typeico/"&amp;lower(VLookup(V1169,Type!C:E, 2, 0)&amp;".png")),"")</f>
        <v/>
      </c>
      <c r="N1169" s="136" t="str">
        <f>ifna(IMAGE("https://pokejungle.net/sprites/typeico/"&amp;lower(VLookup(V1169,Type!C:E, 3, 0)&amp;".png")),"")</f>
        <v/>
      </c>
      <c r="O1169" s="131"/>
      <c r="P1169" s="131"/>
      <c r="Q1169" s="136" t="str">
        <f>ifna(VLookup(V1169, Dex!F:K, 3, 0),"")</f>
        <v/>
      </c>
      <c r="R1169" s="136" t="str">
        <f>ifna(VLookup(V1169, Dex!F:K, 4, 0),"")</f>
        <v/>
      </c>
      <c r="S1169" s="136" t="str">
        <f>ifna(VLookup(V1169, Dex!F:K, 5, 0),"")</f>
        <v/>
      </c>
      <c r="T1169" s="136" t="str">
        <f>ifna(VLookup(V1169, Dex!F:K, 6, 0),"")</f>
        <v>P374</v>
      </c>
      <c r="U1169" s="137" t="str">
        <f>ifna(VLookup(V1169, Dex!F:L, 7, 0),"")</f>
        <v>H030</v>
      </c>
      <c r="V1169" s="131" t="str">
        <f t="shared" si="1"/>
        <v>dondozo</v>
      </c>
    </row>
    <row r="1170" ht="31.5" customHeight="1">
      <c r="A1170" s="85">
        <v>1169.0</v>
      </c>
      <c r="B1170" s="85">
        <v>2.0</v>
      </c>
      <c r="C1170" s="88">
        <v>13.0</v>
      </c>
      <c r="D1170" s="85">
        <v>17.0</v>
      </c>
      <c r="E1170" s="85">
        <v>3.0</v>
      </c>
      <c r="F1170" s="85">
        <v>5.0</v>
      </c>
      <c r="G1170" s="53" t="str">
        <f>ifna(VLookup(V1170,Shiny!B:C, 2, 0),"")</f>
        <v/>
      </c>
      <c r="H1170" s="24" t="s">
        <v>1185</v>
      </c>
      <c r="I1170" s="147">
        <v>978.0</v>
      </c>
      <c r="J1170" s="140">
        <f>IFNA(VLOOKUP(V1170,'Imported Index'!C:D,2,0),1)</f>
        <v>1</v>
      </c>
      <c r="K1170" s="140"/>
      <c r="L1170" s="140" t="s">
        <v>1186</v>
      </c>
      <c r="M1170" s="59" t="str">
        <f>ifna(IMAGE("https://pokejungle.net/sprites/typeico/"&amp;lower(VLookup(V1170,Type!C:E, 2, 0)&amp;".png")),"")</f>
        <v/>
      </c>
      <c r="N1170" s="59" t="str">
        <f>ifna(IMAGE("https://pokejungle.net/sprites/typeico/"&amp;lower(VLookup(V1170,Type!C:E, 3, 0)&amp;".png")),"")</f>
        <v/>
      </c>
      <c r="O1170" s="53"/>
      <c r="P1170" s="53"/>
      <c r="Q1170" s="59" t="str">
        <f>ifna(VLookup(V1170, Dex!F:K, 3, 0),"")</f>
        <v/>
      </c>
      <c r="R1170" s="59" t="str">
        <f>ifna(VLookup(V1170, Dex!F:K, 4, 0),"")</f>
        <v/>
      </c>
      <c r="S1170" s="59" t="str">
        <f>ifna(VLookup(V1170, Dex!F:K, 5, 0),"")</f>
        <v/>
      </c>
      <c r="T1170" s="59" t="str">
        <f>ifna(VLookup(V1170, Dex!F:K, 6, 0),"")</f>
        <v>P375</v>
      </c>
      <c r="U1170" s="63" t="str">
        <f>ifna(VLookup(V1170, Dex!F:L, 7, 0),"")</f>
        <v>H031</v>
      </c>
      <c r="V1170" s="53" t="str">
        <f t="shared" si="1"/>
        <v>tatsugiri</v>
      </c>
    </row>
    <row r="1171" ht="31.5" customHeight="1">
      <c r="A1171" s="130">
        <v>1170.0</v>
      </c>
      <c r="B1171" s="130">
        <v>2.0</v>
      </c>
      <c r="C1171" s="129">
        <v>13.0</v>
      </c>
      <c r="D1171" s="130">
        <v>18.0</v>
      </c>
      <c r="E1171" s="130">
        <v>3.0</v>
      </c>
      <c r="F1171" s="130">
        <v>6.0</v>
      </c>
      <c r="G1171" s="131" t="str">
        <f>ifna(VLookup(V1171,Shiny!B:C, 2, 0),"")</f>
        <v/>
      </c>
      <c r="H1171" s="155" t="s">
        <v>1185</v>
      </c>
      <c r="I1171" s="144">
        <v>978.0</v>
      </c>
      <c r="J1171" s="135">
        <f>IFNA(VLOOKUP(V1171,'Imported Index'!C:D,2,0),1)</f>
        <v>1</v>
      </c>
      <c r="K1171" s="135"/>
      <c r="L1171" s="135" t="s">
        <v>1187</v>
      </c>
      <c r="M1171" s="136" t="str">
        <f>ifna(IMAGE("https://pokejungle.net/sprites/typeico/"&amp;lower(VLookup(V1171,Type!C:E, 2, 0)&amp;".png")),"")</f>
        <v/>
      </c>
      <c r="N1171" s="136" t="str">
        <f>ifna(IMAGE("https://pokejungle.net/sprites/typeico/"&amp;lower(VLookup(V1171,Type!C:E, 3, 0)&amp;".png")),"")</f>
        <v/>
      </c>
      <c r="O1171" s="130">
        <v>-1.0</v>
      </c>
      <c r="P1171" s="131"/>
      <c r="Q1171" s="136" t="str">
        <f>ifna(VLookup(V1171, Dex!F:K, 3, 0),"")</f>
        <v/>
      </c>
      <c r="R1171" s="136" t="str">
        <f>ifna(VLookup(V1171, Dex!F:K, 4, 0),"")</f>
        <v/>
      </c>
      <c r="S1171" s="136" t="str">
        <f>ifna(VLookup(V1171, Dex!F:K, 5, 0),"")</f>
        <v/>
      </c>
      <c r="T1171" s="136" t="str">
        <f>ifna(VLookup(V1171, Dex!F:K, 6, 0),"")</f>
        <v>P375</v>
      </c>
      <c r="U1171" s="137" t="str">
        <f>ifna(VLookup(V1171, Dex!F:L, 7, 0),"")</f>
        <v>H031</v>
      </c>
      <c r="V1171" s="131" t="str">
        <f t="shared" si="1"/>
        <v>tatsugiri-1</v>
      </c>
    </row>
    <row r="1172" ht="31.5" customHeight="1">
      <c r="A1172" s="85">
        <v>1171.0</v>
      </c>
      <c r="B1172" s="85">
        <v>2.0</v>
      </c>
      <c r="C1172" s="88">
        <v>13.0</v>
      </c>
      <c r="D1172" s="85">
        <v>19.0</v>
      </c>
      <c r="E1172" s="85">
        <v>4.0</v>
      </c>
      <c r="F1172" s="85">
        <v>1.0</v>
      </c>
      <c r="G1172" s="53" t="str">
        <f>ifna(VLookup(V1172,Shiny!B:C, 2, 0),"")</f>
        <v/>
      </c>
      <c r="H1172" s="24" t="s">
        <v>1185</v>
      </c>
      <c r="I1172" s="147">
        <v>978.0</v>
      </c>
      <c r="J1172" s="140">
        <f>IFNA(VLOOKUP(V1172,'Imported Index'!C:D,2,0),1)</f>
        <v>1</v>
      </c>
      <c r="K1172" s="140"/>
      <c r="L1172" s="140" t="s">
        <v>1188</v>
      </c>
      <c r="M1172" s="59" t="str">
        <f>ifna(IMAGE("https://pokejungle.net/sprites/typeico/"&amp;lower(VLookup(V1172,Type!C:E, 2, 0)&amp;".png")),"")</f>
        <v/>
      </c>
      <c r="N1172" s="59" t="str">
        <f>ifna(IMAGE("https://pokejungle.net/sprites/typeico/"&amp;lower(VLookup(V1172,Type!C:E, 3, 0)&amp;".png")),"")</f>
        <v/>
      </c>
      <c r="O1172" s="85">
        <v>-2.0</v>
      </c>
      <c r="P1172" s="53"/>
      <c r="Q1172" s="59" t="str">
        <f>ifna(VLookup(V1172, Dex!F:K, 3, 0),"")</f>
        <v/>
      </c>
      <c r="R1172" s="59" t="str">
        <f>ifna(VLookup(V1172, Dex!F:K, 4, 0),"")</f>
        <v/>
      </c>
      <c r="S1172" s="59" t="str">
        <f>ifna(VLookup(V1172, Dex!F:K, 5, 0),"")</f>
        <v/>
      </c>
      <c r="T1172" s="59" t="str">
        <f>ifna(VLookup(V1172, Dex!F:K, 6, 0),"")</f>
        <v>P375</v>
      </c>
      <c r="U1172" s="63" t="str">
        <f>ifna(VLookup(V1172, Dex!F:L, 7, 0),"")</f>
        <v>H031</v>
      </c>
      <c r="V1172" s="53" t="str">
        <f t="shared" si="1"/>
        <v>tatsugiri-2</v>
      </c>
    </row>
    <row r="1173" ht="31.5" customHeight="1">
      <c r="A1173" s="130">
        <v>1172.0</v>
      </c>
      <c r="B1173" s="130">
        <v>2.0</v>
      </c>
      <c r="C1173" s="129">
        <v>13.0</v>
      </c>
      <c r="D1173" s="130">
        <v>20.0</v>
      </c>
      <c r="E1173" s="130">
        <v>4.0</v>
      </c>
      <c r="F1173" s="130">
        <v>2.0</v>
      </c>
      <c r="G1173" s="131" t="str">
        <f>ifna(VLookup(V1173,Shiny!B:C, 2, 0),"")</f>
        <v/>
      </c>
      <c r="H1173" s="155" t="s">
        <v>1189</v>
      </c>
      <c r="I1173" s="144">
        <v>979.0</v>
      </c>
      <c r="J1173" s="135">
        <f>IFNA(VLOOKUP(V1173,'Imported Index'!C:D,2,0),1)</f>
        <v>1</v>
      </c>
      <c r="K1173" s="135"/>
      <c r="L1173" s="135"/>
      <c r="M1173" s="136" t="str">
        <f>ifna(IMAGE("https://pokejungle.net/sprites/typeico/"&amp;lower(VLookup(V1173,Type!C:E, 2, 0)&amp;".png")),"")</f>
        <v/>
      </c>
      <c r="N1173" s="136" t="str">
        <f>ifna(IMAGE("https://pokejungle.net/sprites/typeico/"&amp;lower(VLookup(V1173,Type!C:E, 3, 0)&amp;".png")),"")</f>
        <v/>
      </c>
      <c r="O1173" s="131"/>
      <c r="P1173" s="131"/>
      <c r="Q1173" s="136" t="str">
        <f>ifna(VLookup(V1173, Dex!F:K, 3, 0),"")</f>
        <v/>
      </c>
      <c r="R1173" s="136" t="str">
        <f>ifna(VLookup(V1173, Dex!F:K, 4, 0),"")</f>
        <v/>
      </c>
      <c r="S1173" s="136" t="str">
        <f>ifna(VLookup(V1173, Dex!F:K, 5, 0),"")</f>
        <v/>
      </c>
      <c r="T1173" s="136" t="str">
        <f>ifna(VLookup(V1173, Dex!F:K, 6, 0),"")</f>
        <v>P160</v>
      </c>
      <c r="U1173" s="137" t="str">
        <f>ifna(VLookup(V1173, Dex!F:L, 7, 0),"")</f>
        <v>H003</v>
      </c>
      <c r="V1173" s="131" t="str">
        <f t="shared" si="1"/>
        <v>annihilape</v>
      </c>
    </row>
    <row r="1174" ht="31.5" customHeight="1">
      <c r="A1174" s="85">
        <v>1173.0</v>
      </c>
      <c r="B1174" s="85">
        <v>2.0</v>
      </c>
      <c r="C1174" s="88">
        <v>13.0</v>
      </c>
      <c r="D1174" s="85">
        <v>21.0</v>
      </c>
      <c r="E1174" s="85">
        <v>4.0</v>
      </c>
      <c r="F1174" s="85">
        <v>3.0</v>
      </c>
      <c r="G1174" s="53" t="str">
        <f>ifna(VLookup(V1174,Shiny!B:C, 2, 0),"")</f>
        <v/>
      </c>
      <c r="H1174" s="24" t="s">
        <v>1190</v>
      </c>
      <c r="I1174" s="147">
        <v>980.0</v>
      </c>
      <c r="J1174" s="140">
        <f>IFNA(VLOOKUP(V1174,'Imported Index'!C:D,2,0),1)</f>
        <v>1</v>
      </c>
      <c r="K1174" s="140"/>
      <c r="L1174" s="140"/>
      <c r="M1174" s="59" t="str">
        <f>ifna(IMAGE("https://pokejungle.net/sprites/typeico/"&amp;lower(VLookup(V1174,Type!C:E, 2, 0)&amp;".png")),"")</f>
        <v/>
      </c>
      <c r="N1174" s="59" t="str">
        <f>ifna(IMAGE("https://pokejungle.net/sprites/typeico/"&amp;lower(VLookup(V1174,Type!C:E, 3, 0)&amp;".png")),"")</f>
        <v/>
      </c>
      <c r="O1174" s="53"/>
      <c r="P1174" s="53"/>
      <c r="Q1174" s="59" t="str">
        <f>ifna(VLookup(V1174, Dex!F:K, 3, 0),"")</f>
        <v/>
      </c>
      <c r="R1174" s="59" t="str">
        <f>ifna(VLookup(V1174, Dex!F:K, 4, 0),"")</f>
        <v/>
      </c>
      <c r="S1174" s="59" t="str">
        <f>ifna(VLookup(V1174, Dex!F:K, 5, 0),"")</f>
        <v/>
      </c>
      <c r="T1174" s="59" t="str">
        <f>ifna(VLookup(V1174, Dex!F:K, 6, 0),"")</f>
        <v>P054</v>
      </c>
      <c r="U1174" s="63" t="str">
        <f>ifna(VLookup(V1174, Dex!F:L, 7, 0),"")</f>
        <v/>
      </c>
      <c r="V1174" s="53" t="str">
        <f t="shared" si="1"/>
        <v>clodsire</v>
      </c>
    </row>
    <row r="1175" ht="31.5" customHeight="1">
      <c r="A1175" s="130">
        <v>1174.0</v>
      </c>
      <c r="B1175" s="130">
        <v>2.0</v>
      </c>
      <c r="C1175" s="129">
        <v>13.0</v>
      </c>
      <c r="D1175" s="130">
        <v>22.0</v>
      </c>
      <c r="E1175" s="130">
        <v>4.0</v>
      </c>
      <c r="F1175" s="130">
        <v>4.0</v>
      </c>
      <c r="G1175" s="131" t="str">
        <f>ifna(VLookup(V1175,Shiny!B:C, 2, 0),"")</f>
        <v/>
      </c>
      <c r="H1175" s="155" t="s">
        <v>1191</v>
      </c>
      <c r="I1175" s="144">
        <v>981.0</v>
      </c>
      <c r="J1175" s="135">
        <f>IFNA(VLOOKUP(V1175,'Imported Index'!C:D,2,0),1)</f>
        <v>1</v>
      </c>
      <c r="K1175" s="135"/>
      <c r="L1175" s="135"/>
      <c r="M1175" s="136" t="str">
        <f>ifna(IMAGE("https://pokejungle.net/sprites/typeico/"&amp;lower(VLookup(V1175,Type!C:E, 2, 0)&amp;".png")),"")</f>
        <v/>
      </c>
      <c r="N1175" s="136" t="str">
        <f>ifna(IMAGE("https://pokejungle.net/sprites/typeico/"&amp;lower(VLookup(V1175,Type!C:E, 3, 0)&amp;".png")),"")</f>
        <v/>
      </c>
      <c r="O1175" s="131"/>
      <c r="P1175" s="131"/>
      <c r="Q1175" s="136" t="str">
        <f>ifna(VLookup(V1175, Dex!F:K, 3, 0),"")</f>
        <v/>
      </c>
      <c r="R1175" s="136" t="str">
        <f>ifna(VLookup(V1175, Dex!F:K, 4, 0),"")</f>
        <v/>
      </c>
      <c r="S1175" s="136" t="str">
        <f>ifna(VLookup(V1175, Dex!F:K, 5, 0),"")</f>
        <v/>
      </c>
      <c r="T1175" s="136" t="str">
        <f>ifna(VLookup(V1175, Dex!F:K, 6, 0),"")</f>
        <v>P193</v>
      </c>
      <c r="U1175" s="137" t="str">
        <f>ifna(VLookup(V1175, Dex!F:L, 7, 0),"")</f>
        <v/>
      </c>
      <c r="V1175" s="131" t="str">
        <f t="shared" si="1"/>
        <v>farigiraf</v>
      </c>
    </row>
    <row r="1176" ht="31.5" customHeight="1">
      <c r="A1176" s="85">
        <v>1175.0</v>
      </c>
      <c r="B1176" s="85">
        <v>2.0</v>
      </c>
      <c r="C1176" s="88">
        <v>13.0</v>
      </c>
      <c r="D1176" s="85">
        <v>23.0</v>
      </c>
      <c r="E1176" s="85">
        <v>4.0</v>
      </c>
      <c r="F1176" s="85">
        <v>5.0</v>
      </c>
      <c r="G1176" s="53" t="str">
        <f>ifna(VLookup(V1176,Shiny!B:C, 2, 0),"")</f>
        <v/>
      </c>
      <c r="H1176" s="24" t="s">
        <v>1192</v>
      </c>
      <c r="I1176" s="147">
        <v>982.0</v>
      </c>
      <c r="J1176" s="140">
        <f>IFNA(VLOOKUP(V1176,'Imported Index'!C:D,2,0),1)</f>
        <v>1</v>
      </c>
      <c r="K1176" s="140"/>
      <c r="L1176" s="140" t="s">
        <v>1193</v>
      </c>
      <c r="M1176" s="59" t="str">
        <f>ifna(IMAGE("https://pokejungle.net/sprites/typeico/"&amp;lower(VLookup(V1176,Type!C:E, 2, 0)&amp;".png")),"")</f>
        <v/>
      </c>
      <c r="N1176" s="59" t="str">
        <f>ifna(IMAGE("https://pokejungle.net/sprites/typeico/"&amp;lower(VLookup(V1176,Type!C:E, 3, 0)&amp;".png")),"")</f>
        <v/>
      </c>
      <c r="O1176" s="53"/>
      <c r="P1176" s="53"/>
      <c r="Q1176" s="59" t="str">
        <f>ifna(VLookup(V1176, Dex!F:K, 3, 0),"")</f>
        <v/>
      </c>
      <c r="R1176" s="59" t="str">
        <f>ifna(VLookup(V1176, Dex!F:K, 4, 0),"")</f>
        <v/>
      </c>
      <c r="S1176" s="59" t="str">
        <f>ifna(VLookup(V1176, Dex!F:K, 5, 0),"")</f>
        <v/>
      </c>
      <c r="T1176" s="59" t="str">
        <f>ifna(VLookup(V1176, Dex!F:K, 6, 0),"")</f>
        <v>P189</v>
      </c>
      <c r="U1176" s="63" t="str">
        <f>ifna(VLookup(V1176, Dex!F:L, 7, 0),"")</f>
        <v/>
      </c>
      <c r="V1176" s="53" t="str">
        <f t="shared" si="1"/>
        <v>dudunsparce</v>
      </c>
    </row>
    <row r="1177" ht="31.5" customHeight="1">
      <c r="A1177" s="130">
        <v>1176.0</v>
      </c>
      <c r="B1177" s="130">
        <v>2.0</v>
      </c>
      <c r="C1177" s="129">
        <v>13.0</v>
      </c>
      <c r="D1177" s="130">
        <v>24.0</v>
      </c>
      <c r="E1177" s="130">
        <v>4.0</v>
      </c>
      <c r="F1177" s="130">
        <v>6.0</v>
      </c>
      <c r="G1177" s="131" t="str">
        <f>ifna(VLookup(V1177,Shiny!B:C, 2, 0),"")</f>
        <v/>
      </c>
      <c r="H1177" s="155" t="s">
        <v>1192</v>
      </c>
      <c r="I1177" s="144">
        <v>982.0</v>
      </c>
      <c r="J1177" s="135">
        <f>IFNA(VLOOKUP(V1177,'Imported Index'!C:D,2,0),1)</f>
        <v>1</v>
      </c>
      <c r="K1177" s="135"/>
      <c r="L1177" s="135" t="s">
        <v>1194</v>
      </c>
      <c r="M1177" s="136" t="str">
        <f>ifna(IMAGE("https://pokejungle.net/sprites/typeico/"&amp;lower(VLookup(V1177,Type!C:E, 2, 0)&amp;".png")),"")</f>
        <v/>
      </c>
      <c r="N1177" s="136" t="str">
        <f>ifna(IMAGE("https://pokejungle.net/sprites/typeico/"&amp;lower(VLookup(V1177,Type!C:E, 3, 0)&amp;".png")),"")</f>
        <v/>
      </c>
      <c r="O1177" s="130">
        <v>-1.0</v>
      </c>
      <c r="P1177" s="131"/>
      <c r="Q1177" s="136" t="str">
        <f>ifna(VLookup(V1177, Dex!F:K, 3, 0),"")</f>
        <v/>
      </c>
      <c r="R1177" s="136" t="str">
        <f>ifna(VLookup(V1177, Dex!F:K, 4, 0),"")</f>
        <v/>
      </c>
      <c r="S1177" s="136" t="str">
        <f>ifna(VLookup(V1177, Dex!F:K, 5, 0),"")</f>
        <v/>
      </c>
      <c r="T1177" s="136" t="str">
        <f>ifna(VLookup(V1177, Dex!F:K, 6, 0),"")</f>
        <v>P189</v>
      </c>
      <c r="U1177" s="137" t="str">
        <f>ifna(VLookup(V1177, Dex!F:L, 7, 0),"")</f>
        <v/>
      </c>
      <c r="V1177" s="131" t="str">
        <f t="shared" si="1"/>
        <v>dudunsparce-1</v>
      </c>
    </row>
    <row r="1178" ht="31.5" customHeight="1">
      <c r="A1178" s="85">
        <v>1177.0</v>
      </c>
      <c r="B1178" s="85">
        <v>2.0</v>
      </c>
      <c r="C1178" s="88">
        <v>13.0</v>
      </c>
      <c r="D1178" s="85">
        <v>25.0</v>
      </c>
      <c r="E1178" s="85">
        <v>5.0</v>
      </c>
      <c r="F1178" s="85">
        <v>1.0</v>
      </c>
      <c r="G1178" s="53" t="str">
        <f>ifna(VLookup(V1178,Shiny!B:C, 2, 0),"")</f>
        <v/>
      </c>
      <c r="H1178" s="24" t="s">
        <v>1195</v>
      </c>
      <c r="I1178" s="147">
        <v>983.0</v>
      </c>
      <c r="J1178" s="140">
        <f>IFNA(VLOOKUP(V1178,'Imported Index'!C:D,2,0),1)</f>
        <v>1</v>
      </c>
      <c r="K1178" s="140"/>
      <c r="L1178" s="140"/>
      <c r="M1178" s="59" t="str">
        <f>ifna(IMAGE("https://pokejungle.net/sprites/typeico/"&amp;lower(VLookup(V1178,Type!C:E, 2, 0)&amp;".png")),"")</f>
        <v/>
      </c>
      <c r="N1178" s="59" t="str">
        <f>ifna(IMAGE("https://pokejungle.net/sprites/typeico/"&amp;lower(VLookup(V1178,Type!C:E, 3, 0)&amp;".png")),"")</f>
        <v/>
      </c>
      <c r="O1178" s="53"/>
      <c r="P1178" s="53"/>
      <c r="Q1178" s="59" t="str">
        <f>ifna(VLookup(V1178, Dex!F:K, 3, 0),"")</f>
        <v/>
      </c>
      <c r="R1178" s="59" t="str">
        <f>ifna(VLookup(V1178, Dex!F:K, 4, 0),"")</f>
        <v/>
      </c>
      <c r="S1178" s="59" t="str">
        <f>ifna(VLookup(V1178, Dex!F:K, 5, 0),"")</f>
        <v/>
      </c>
      <c r="T1178" s="59" t="str">
        <f>ifna(VLookup(V1178, Dex!F:K, 6, 0),"")</f>
        <v>P369</v>
      </c>
      <c r="U1178" s="63" t="str">
        <f>ifna(VLookup(V1178, Dex!F:L, 7, 0),"")</f>
        <v/>
      </c>
      <c r="V1178" s="53" t="str">
        <f t="shared" si="1"/>
        <v>kingambit</v>
      </c>
    </row>
    <row r="1179" ht="31.5" customHeight="1">
      <c r="A1179" s="130">
        <v>1178.0</v>
      </c>
      <c r="B1179" s="130">
        <v>2.0</v>
      </c>
      <c r="C1179" s="129">
        <v>13.0</v>
      </c>
      <c r="D1179" s="130">
        <v>26.0</v>
      </c>
      <c r="E1179" s="130">
        <v>5.0</v>
      </c>
      <c r="F1179" s="130">
        <v>2.0</v>
      </c>
      <c r="G1179" s="131" t="str">
        <f>ifna(VLookup(V1179,Shiny!B:C, 2, 0),"")</f>
        <v/>
      </c>
      <c r="H1179" s="155" t="s">
        <v>1196</v>
      </c>
      <c r="I1179" s="144">
        <v>984.0</v>
      </c>
      <c r="J1179" s="135">
        <f>IFNA(VLOOKUP(V1179,'Imported Index'!C:D,2,0),1)</f>
        <v>1</v>
      </c>
      <c r="K1179" s="135"/>
      <c r="L1179" s="135"/>
      <c r="M1179" s="136" t="str">
        <f>ifna(IMAGE("https://pokejungle.net/sprites/typeico/"&amp;lower(VLookup(V1179,Type!C:E, 2, 0)&amp;".png")),"")</f>
        <v/>
      </c>
      <c r="N1179" s="136" t="str">
        <f>ifna(IMAGE("https://pokejungle.net/sprites/typeico/"&amp;lower(VLookup(V1179,Type!C:E, 3, 0)&amp;".png")),"")</f>
        <v/>
      </c>
      <c r="O1179" s="131"/>
      <c r="P1179" s="131"/>
      <c r="Q1179" s="136" t="str">
        <f>ifna(VLookup(V1179, Dex!F:K, 3, 0),"")</f>
        <v/>
      </c>
      <c r="R1179" s="136" t="str">
        <f>ifna(VLookup(V1179, Dex!F:K, 4, 0),"")</f>
        <v/>
      </c>
      <c r="S1179" s="136" t="str">
        <f>ifna(VLookup(V1179, Dex!F:K, 5, 0),"")</f>
        <v/>
      </c>
      <c r="T1179" s="136" t="str">
        <f>ifna(VLookup(V1179, Dex!F:K, 6, 0),"")</f>
        <v>P376</v>
      </c>
      <c r="U1179" s="137" t="str">
        <f>ifna(VLookup(V1179, Dex!F:L, 7, 0),"")</f>
        <v/>
      </c>
      <c r="V1179" s="131" t="str">
        <f t="shared" si="1"/>
        <v>great tusk</v>
      </c>
    </row>
    <row r="1180" ht="31.5" customHeight="1">
      <c r="A1180" s="85">
        <v>1179.0</v>
      </c>
      <c r="B1180" s="85">
        <v>2.0</v>
      </c>
      <c r="C1180" s="88">
        <v>13.0</v>
      </c>
      <c r="D1180" s="85">
        <v>27.0</v>
      </c>
      <c r="E1180" s="85">
        <v>5.0</v>
      </c>
      <c r="F1180" s="85">
        <v>3.0</v>
      </c>
      <c r="G1180" s="53" t="str">
        <f>ifna(VLookup(V1180,Shiny!B:C, 2, 0),"")</f>
        <v/>
      </c>
      <c r="H1180" s="24" t="s">
        <v>1197</v>
      </c>
      <c r="I1180" s="147">
        <v>985.0</v>
      </c>
      <c r="J1180" s="140">
        <f>IFNA(VLOOKUP(V1180,'Imported Index'!C:D,2,0),1)</f>
        <v>1</v>
      </c>
      <c r="K1180" s="140"/>
      <c r="L1180" s="140"/>
      <c r="M1180" s="59" t="str">
        <f>ifna(IMAGE("https://pokejungle.net/sprites/typeico/"&amp;lower(VLookup(V1180,Type!C:E, 2, 0)&amp;".png")),"")</f>
        <v/>
      </c>
      <c r="N1180" s="59" t="str">
        <f>ifna(IMAGE("https://pokejungle.net/sprites/typeico/"&amp;lower(VLookup(V1180,Type!C:E, 3, 0)&amp;".png")),"")</f>
        <v/>
      </c>
      <c r="O1180" s="53"/>
      <c r="P1180" s="53"/>
      <c r="Q1180" s="59" t="str">
        <f>ifna(VLookup(V1180, Dex!F:K, 3, 0),"")</f>
        <v/>
      </c>
      <c r="R1180" s="59" t="str">
        <f>ifna(VLookup(V1180, Dex!F:K, 4, 0),"")</f>
        <v/>
      </c>
      <c r="S1180" s="59" t="str">
        <f>ifna(VLookup(V1180, Dex!F:K, 5, 0),"")</f>
        <v/>
      </c>
      <c r="T1180" s="59" t="str">
        <f>ifna(VLookup(V1180, Dex!F:K, 6, 0),"")</f>
        <v>P377</v>
      </c>
      <c r="U1180" s="63" t="str">
        <f>ifna(VLookup(V1180, Dex!F:L, 7, 0),"")</f>
        <v/>
      </c>
      <c r="V1180" s="53" t="str">
        <f t="shared" si="1"/>
        <v>scream tail</v>
      </c>
    </row>
    <row r="1181" ht="31.5" customHeight="1">
      <c r="A1181" s="130">
        <v>1180.0</v>
      </c>
      <c r="B1181" s="130">
        <v>2.0</v>
      </c>
      <c r="C1181" s="129">
        <v>13.0</v>
      </c>
      <c r="D1181" s="130">
        <v>28.0</v>
      </c>
      <c r="E1181" s="130">
        <v>5.0</v>
      </c>
      <c r="F1181" s="130">
        <v>4.0</v>
      </c>
      <c r="G1181" s="131" t="str">
        <f>ifna(VLookup(V1181,Shiny!B:C, 2, 0),"")</f>
        <v/>
      </c>
      <c r="H1181" s="155" t="s">
        <v>1198</v>
      </c>
      <c r="I1181" s="144">
        <v>986.0</v>
      </c>
      <c r="J1181" s="135">
        <f>IFNA(VLOOKUP(V1181,'Imported Index'!C:D,2,0),1)</f>
        <v>1</v>
      </c>
      <c r="K1181" s="135"/>
      <c r="L1181" s="135"/>
      <c r="M1181" s="136" t="str">
        <f>ifna(IMAGE("https://pokejungle.net/sprites/typeico/"&amp;lower(VLookup(V1181,Type!C:E, 2, 0)&amp;".png")),"")</f>
        <v/>
      </c>
      <c r="N1181" s="136" t="str">
        <f>ifna(IMAGE("https://pokejungle.net/sprites/typeico/"&amp;lower(VLookup(V1181,Type!C:E, 3, 0)&amp;".png")),"")</f>
        <v/>
      </c>
      <c r="O1181" s="131"/>
      <c r="P1181" s="131"/>
      <c r="Q1181" s="136" t="str">
        <f>ifna(VLookup(V1181, Dex!F:K, 3, 0),"")</f>
        <v/>
      </c>
      <c r="R1181" s="136" t="str">
        <f>ifna(VLookup(V1181, Dex!F:K, 4, 0),"")</f>
        <v/>
      </c>
      <c r="S1181" s="136" t="str">
        <f>ifna(VLookup(V1181, Dex!F:K, 5, 0),"")</f>
        <v/>
      </c>
      <c r="T1181" s="136" t="str">
        <f>ifna(VLookup(V1181, Dex!F:K, 6, 0),"")</f>
        <v>P378</v>
      </c>
      <c r="U1181" s="137" t="str">
        <f>ifna(VLookup(V1181, Dex!F:L, 7, 0),"")</f>
        <v/>
      </c>
      <c r="V1181" s="131" t="str">
        <f t="shared" si="1"/>
        <v>brute bonnet</v>
      </c>
    </row>
    <row r="1182" ht="31.5" customHeight="1">
      <c r="A1182" s="85">
        <v>1181.0</v>
      </c>
      <c r="B1182" s="85">
        <v>2.0</v>
      </c>
      <c r="C1182" s="88">
        <v>13.0</v>
      </c>
      <c r="D1182" s="85">
        <v>29.0</v>
      </c>
      <c r="E1182" s="85">
        <v>5.0</v>
      </c>
      <c r="F1182" s="85">
        <v>5.0</v>
      </c>
      <c r="G1182" s="53" t="str">
        <f>ifna(VLookup(V1182,Shiny!B:C, 2, 0),"")</f>
        <v/>
      </c>
      <c r="H1182" s="24" t="s">
        <v>1199</v>
      </c>
      <c r="I1182" s="147">
        <v>987.0</v>
      </c>
      <c r="J1182" s="140">
        <f>IFNA(VLOOKUP(V1182,'Imported Index'!C:D,2,0),1)</f>
        <v>1</v>
      </c>
      <c r="K1182" s="140"/>
      <c r="L1182" s="140"/>
      <c r="M1182" s="59" t="str">
        <f>ifna(IMAGE("https://pokejungle.net/sprites/typeico/"&amp;lower(VLookup(V1182,Type!C:E, 2, 0)&amp;".png")),"")</f>
        <v/>
      </c>
      <c r="N1182" s="59" t="str">
        <f>ifna(IMAGE("https://pokejungle.net/sprites/typeico/"&amp;lower(VLookup(V1182,Type!C:E, 3, 0)&amp;".png")),"")</f>
        <v/>
      </c>
      <c r="O1182" s="53"/>
      <c r="P1182" s="53"/>
      <c r="Q1182" s="59" t="str">
        <f>ifna(VLookup(V1182, Dex!F:K, 3, 0),"")</f>
        <v/>
      </c>
      <c r="R1182" s="59" t="str">
        <f>ifna(VLookup(V1182, Dex!F:K, 4, 0),"")</f>
        <v/>
      </c>
      <c r="S1182" s="59" t="str">
        <f>ifna(VLookup(V1182, Dex!F:K, 5, 0),"")</f>
        <v/>
      </c>
      <c r="T1182" s="59" t="str">
        <f>ifna(VLookup(V1182, Dex!F:K, 6, 0),"")</f>
        <v>P379</v>
      </c>
      <c r="U1182" s="63" t="str">
        <f>ifna(VLookup(V1182, Dex!F:L, 7, 0),"")</f>
        <v/>
      </c>
      <c r="V1182" s="53" t="str">
        <f t="shared" si="1"/>
        <v>flutter mane</v>
      </c>
    </row>
    <row r="1183" ht="31.5" customHeight="1">
      <c r="A1183" s="130">
        <v>1182.0</v>
      </c>
      <c r="B1183" s="130">
        <v>2.0</v>
      </c>
      <c r="C1183" s="129">
        <v>13.0</v>
      </c>
      <c r="D1183" s="130">
        <v>30.0</v>
      </c>
      <c r="E1183" s="130">
        <v>5.0</v>
      </c>
      <c r="F1183" s="130">
        <v>6.0</v>
      </c>
      <c r="G1183" s="131" t="str">
        <f>ifna(VLookup(V1183,Shiny!B:C, 2, 0),"")</f>
        <v/>
      </c>
      <c r="H1183" s="155" t="s">
        <v>1200</v>
      </c>
      <c r="I1183" s="144">
        <v>988.0</v>
      </c>
      <c r="J1183" s="135">
        <f>IFNA(VLOOKUP(V1183,'Imported Index'!C:D,2,0),1)</f>
        <v>1</v>
      </c>
      <c r="K1183" s="135"/>
      <c r="L1183" s="135"/>
      <c r="M1183" s="136" t="str">
        <f>ifna(IMAGE("https://pokejungle.net/sprites/typeico/"&amp;lower(VLookup(V1183,Type!C:E, 2, 0)&amp;".png")),"")</f>
        <v/>
      </c>
      <c r="N1183" s="136" t="str">
        <f>ifna(IMAGE("https://pokejungle.net/sprites/typeico/"&amp;lower(VLookup(V1183,Type!C:E, 3, 0)&amp;".png")),"")</f>
        <v/>
      </c>
      <c r="O1183" s="131"/>
      <c r="P1183" s="131"/>
      <c r="Q1183" s="136" t="str">
        <f>ifna(VLookup(V1183, Dex!F:K, 3, 0),"")</f>
        <v/>
      </c>
      <c r="R1183" s="136" t="str">
        <f>ifna(VLookup(V1183, Dex!F:K, 4, 0),"")</f>
        <v/>
      </c>
      <c r="S1183" s="136" t="str">
        <f>ifna(VLookup(V1183, Dex!F:K, 5, 0),"")</f>
        <v/>
      </c>
      <c r="T1183" s="136" t="str">
        <f>ifna(VLookup(V1183, Dex!F:K, 6, 0),"")</f>
        <v>P380</v>
      </c>
      <c r="U1183" s="137" t="str">
        <f>ifna(VLookup(V1183, Dex!F:L, 7, 0),"")</f>
        <v/>
      </c>
      <c r="V1183" s="131" t="str">
        <f t="shared" si="1"/>
        <v>slither wing</v>
      </c>
    </row>
    <row r="1184" ht="31.5" customHeight="1">
      <c r="A1184" s="85">
        <v>1183.0</v>
      </c>
      <c r="B1184" s="85">
        <v>2.0</v>
      </c>
      <c r="C1184" s="88">
        <v>14.0</v>
      </c>
      <c r="D1184" s="85">
        <v>1.0</v>
      </c>
      <c r="E1184" s="85">
        <v>1.0</v>
      </c>
      <c r="F1184" s="85">
        <v>1.0</v>
      </c>
      <c r="G1184" s="53" t="str">
        <f>ifna(VLookup(V1184,Shiny!B:C, 2, 0),"")</f>
        <v/>
      </c>
      <c r="H1184" s="24" t="s">
        <v>1201</v>
      </c>
      <c r="I1184" s="147">
        <v>989.0</v>
      </c>
      <c r="J1184" s="140">
        <f>IFNA(VLOOKUP(V1184,'Imported Index'!C:D,2,0),1)</f>
        <v>1</v>
      </c>
      <c r="K1184" s="140"/>
      <c r="L1184" s="140"/>
      <c r="M1184" s="59" t="str">
        <f>ifna(IMAGE("https://pokejungle.net/sprites/typeico/"&amp;lower(VLookup(V1184,Type!C:E, 2, 0)&amp;".png")),"")</f>
        <v/>
      </c>
      <c r="N1184" s="59" t="str">
        <f>ifna(IMAGE("https://pokejungle.net/sprites/typeico/"&amp;lower(VLookup(V1184,Type!C:E, 3, 0)&amp;".png")),"")</f>
        <v/>
      </c>
      <c r="O1184" s="53"/>
      <c r="P1184" s="53"/>
      <c r="Q1184" s="59" t="str">
        <f>ifna(VLookup(V1184, Dex!F:K, 3, 0),"")</f>
        <v/>
      </c>
      <c r="R1184" s="59" t="str">
        <f>ifna(VLookup(V1184, Dex!F:K, 4, 0),"")</f>
        <v/>
      </c>
      <c r="S1184" s="59" t="str">
        <f>ifna(VLookup(V1184, Dex!F:K, 5, 0),"")</f>
        <v/>
      </c>
      <c r="T1184" s="59" t="str">
        <f>ifna(VLookup(V1184, Dex!F:K, 6, 0),"")</f>
        <v>P381</v>
      </c>
      <c r="U1184" s="63" t="str">
        <f>ifna(VLookup(V1184, Dex!F:L, 7, 0),"")</f>
        <v/>
      </c>
      <c r="V1184" s="53" t="str">
        <f t="shared" si="1"/>
        <v>sandy shocks</v>
      </c>
    </row>
    <row r="1185" ht="31.5" customHeight="1">
      <c r="A1185" s="130">
        <v>1184.0</v>
      </c>
      <c r="B1185" s="130">
        <v>2.0</v>
      </c>
      <c r="C1185" s="129">
        <v>14.0</v>
      </c>
      <c r="D1185" s="130">
        <v>2.0</v>
      </c>
      <c r="E1185" s="130">
        <v>1.0</v>
      </c>
      <c r="F1185" s="130">
        <v>2.0</v>
      </c>
      <c r="G1185" s="131" t="str">
        <f>ifna(VLookup(V1185,Shiny!B:C, 2, 0),"")</f>
        <v/>
      </c>
      <c r="H1185" s="155" t="s">
        <v>1202</v>
      </c>
      <c r="I1185" s="144">
        <v>990.0</v>
      </c>
      <c r="J1185" s="135">
        <f>IFNA(VLOOKUP(V1185,'Imported Index'!C:D,2,0),1)</f>
        <v>1</v>
      </c>
      <c r="K1185" s="135"/>
      <c r="L1185" s="135"/>
      <c r="M1185" s="136" t="str">
        <f>ifna(IMAGE("https://pokejungle.net/sprites/typeico/"&amp;lower(VLookup(V1185,Type!C:E, 2, 0)&amp;".png")),"")</f>
        <v/>
      </c>
      <c r="N1185" s="136" t="str">
        <f>ifna(IMAGE("https://pokejungle.net/sprites/typeico/"&amp;lower(VLookup(V1185,Type!C:E, 3, 0)&amp;".png")),"")</f>
        <v/>
      </c>
      <c r="O1185" s="131"/>
      <c r="P1185" s="131"/>
      <c r="Q1185" s="136" t="str">
        <f>ifna(VLookup(V1185, Dex!F:K, 3, 0),"")</f>
        <v/>
      </c>
      <c r="R1185" s="136" t="str">
        <f>ifna(VLookup(V1185, Dex!F:K, 4, 0),"")</f>
        <v/>
      </c>
      <c r="S1185" s="136" t="str">
        <f>ifna(VLookup(V1185, Dex!F:K, 5, 0),"")</f>
        <v/>
      </c>
      <c r="T1185" s="136" t="str">
        <f>ifna(VLookup(V1185, Dex!F:K, 6, 0),"")</f>
        <v>P382</v>
      </c>
      <c r="U1185" s="137" t="str">
        <f>ifna(VLookup(V1185, Dex!F:L, 7, 0),"")</f>
        <v/>
      </c>
      <c r="V1185" s="131" t="str">
        <f t="shared" si="1"/>
        <v>iron treads</v>
      </c>
    </row>
    <row r="1186" ht="31.5" customHeight="1">
      <c r="A1186" s="85">
        <v>1185.0</v>
      </c>
      <c r="B1186" s="85">
        <v>2.0</v>
      </c>
      <c r="C1186" s="88">
        <v>14.0</v>
      </c>
      <c r="D1186" s="85">
        <v>3.0</v>
      </c>
      <c r="E1186" s="85">
        <v>1.0</v>
      </c>
      <c r="F1186" s="85">
        <v>3.0</v>
      </c>
      <c r="G1186" s="53" t="str">
        <f>ifna(VLookup(V1186,Shiny!B:C, 2, 0),"")</f>
        <v/>
      </c>
      <c r="H1186" s="24" t="s">
        <v>1203</v>
      </c>
      <c r="I1186" s="147">
        <v>991.0</v>
      </c>
      <c r="J1186" s="140">
        <f>IFNA(VLOOKUP(V1186,'Imported Index'!C:D,2,0),1)</f>
        <v>1</v>
      </c>
      <c r="K1186" s="140"/>
      <c r="L1186" s="140"/>
      <c r="M1186" s="59" t="str">
        <f>ifna(IMAGE("https://pokejungle.net/sprites/typeico/"&amp;lower(VLookup(V1186,Type!C:E, 2, 0)&amp;".png")),"")</f>
        <v/>
      </c>
      <c r="N1186" s="59" t="str">
        <f>ifna(IMAGE("https://pokejungle.net/sprites/typeico/"&amp;lower(VLookup(V1186,Type!C:E, 3, 0)&amp;".png")),"")</f>
        <v/>
      </c>
      <c r="O1186" s="53"/>
      <c r="P1186" s="53"/>
      <c r="Q1186" s="59" t="str">
        <f>ifna(VLookup(V1186, Dex!F:K, 3, 0),"")</f>
        <v/>
      </c>
      <c r="R1186" s="59" t="str">
        <f>ifna(VLookup(V1186, Dex!F:K, 4, 0),"")</f>
        <v/>
      </c>
      <c r="S1186" s="59" t="str">
        <f>ifna(VLookup(V1186, Dex!F:K, 5, 0),"")</f>
        <v/>
      </c>
      <c r="T1186" s="59" t="str">
        <f>ifna(VLookup(V1186, Dex!F:K, 6, 0),"")</f>
        <v>P383</v>
      </c>
      <c r="U1186" s="63" t="str">
        <f>ifna(VLookup(V1186, Dex!F:L, 7, 0),"")</f>
        <v/>
      </c>
      <c r="V1186" s="53" t="str">
        <f t="shared" si="1"/>
        <v>iron bundle</v>
      </c>
    </row>
    <row r="1187" ht="31.5" customHeight="1">
      <c r="A1187" s="130">
        <v>1186.0</v>
      </c>
      <c r="B1187" s="130">
        <v>2.0</v>
      </c>
      <c r="C1187" s="129">
        <v>14.0</v>
      </c>
      <c r="D1187" s="130">
        <v>4.0</v>
      </c>
      <c r="E1187" s="130">
        <v>1.0</v>
      </c>
      <c r="F1187" s="130">
        <v>4.0</v>
      </c>
      <c r="G1187" s="131" t="str">
        <f>ifna(VLookup(V1187,Shiny!B:C, 2, 0),"")</f>
        <v/>
      </c>
      <c r="H1187" s="155" t="s">
        <v>1204</v>
      </c>
      <c r="I1187" s="144">
        <v>992.0</v>
      </c>
      <c r="J1187" s="135">
        <f>IFNA(VLOOKUP(V1187,'Imported Index'!C:D,2,0),1)</f>
        <v>1</v>
      </c>
      <c r="K1187" s="135"/>
      <c r="L1187" s="135"/>
      <c r="M1187" s="136" t="str">
        <f>ifna(IMAGE("https://pokejungle.net/sprites/typeico/"&amp;lower(VLookup(V1187,Type!C:E, 2, 0)&amp;".png")),"")</f>
        <v/>
      </c>
      <c r="N1187" s="136" t="str">
        <f>ifna(IMAGE("https://pokejungle.net/sprites/typeico/"&amp;lower(VLookup(V1187,Type!C:E, 3, 0)&amp;".png")),"")</f>
        <v/>
      </c>
      <c r="O1187" s="131"/>
      <c r="P1187" s="131"/>
      <c r="Q1187" s="136" t="str">
        <f>ifna(VLookup(V1187, Dex!F:K, 3, 0),"")</f>
        <v/>
      </c>
      <c r="R1187" s="136" t="str">
        <f>ifna(VLookup(V1187, Dex!F:K, 4, 0),"")</f>
        <v/>
      </c>
      <c r="S1187" s="136" t="str">
        <f>ifna(VLookup(V1187, Dex!F:K, 5, 0),"")</f>
        <v/>
      </c>
      <c r="T1187" s="136" t="str">
        <f>ifna(VLookup(V1187, Dex!F:K, 6, 0),"")</f>
        <v>P384</v>
      </c>
      <c r="U1187" s="137" t="str">
        <f>ifna(VLookup(V1187, Dex!F:L, 7, 0),"")</f>
        <v/>
      </c>
      <c r="V1187" s="131" t="str">
        <f t="shared" si="1"/>
        <v>iron hands</v>
      </c>
    </row>
    <row r="1188" ht="31.5" customHeight="1">
      <c r="A1188" s="85">
        <v>1187.0</v>
      </c>
      <c r="B1188" s="85">
        <v>2.0</v>
      </c>
      <c r="C1188" s="88">
        <v>14.0</v>
      </c>
      <c r="D1188" s="85">
        <v>5.0</v>
      </c>
      <c r="E1188" s="85">
        <v>1.0</v>
      </c>
      <c r="F1188" s="85">
        <v>5.0</v>
      </c>
      <c r="G1188" s="53" t="str">
        <f>ifna(VLookup(V1188,Shiny!B:C, 2, 0),"")</f>
        <v/>
      </c>
      <c r="H1188" s="24" t="s">
        <v>1205</v>
      </c>
      <c r="I1188" s="147">
        <v>993.0</v>
      </c>
      <c r="J1188" s="140">
        <f>IFNA(VLOOKUP(V1188,'Imported Index'!C:D,2,0),1)</f>
        <v>1</v>
      </c>
      <c r="K1188" s="140"/>
      <c r="L1188" s="140"/>
      <c r="M1188" s="59" t="str">
        <f>ifna(IMAGE("https://pokejungle.net/sprites/typeico/"&amp;lower(VLookup(V1188,Type!C:E, 2, 0)&amp;".png")),"")</f>
        <v/>
      </c>
      <c r="N1188" s="59" t="str">
        <f>ifna(IMAGE("https://pokejungle.net/sprites/typeico/"&amp;lower(VLookup(V1188,Type!C:E, 3, 0)&amp;".png")),"")</f>
        <v/>
      </c>
      <c r="O1188" s="53"/>
      <c r="P1188" s="53"/>
      <c r="Q1188" s="59" t="str">
        <f>ifna(VLookup(V1188, Dex!F:K, 3, 0),"")</f>
        <v/>
      </c>
      <c r="R1188" s="59" t="str">
        <f>ifna(VLookup(V1188, Dex!F:K, 4, 0),"")</f>
        <v/>
      </c>
      <c r="S1188" s="59" t="str">
        <f>ifna(VLookup(V1188, Dex!F:K, 5, 0),"")</f>
        <v/>
      </c>
      <c r="T1188" s="59" t="str">
        <f>ifna(VLookup(V1188, Dex!F:K, 6, 0),"")</f>
        <v>P385</v>
      </c>
      <c r="U1188" s="63" t="str">
        <f>ifna(VLookup(V1188, Dex!F:L, 7, 0),"")</f>
        <v/>
      </c>
      <c r="V1188" s="53" t="str">
        <f t="shared" si="1"/>
        <v>iron jugulis</v>
      </c>
    </row>
    <row r="1189" ht="31.5" customHeight="1">
      <c r="A1189" s="130">
        <v>1188.0</v>
      </c>
      <c r="B1189" s="130">
        <v>2.0</v>
      </c>
      <c r="C1189" s="129">
        <v>14.0</v>
      </c>
      <c r="D1189" s="130">
        <v>6.0</v>
      </c>
      <c r="E1189" s="130">
        <v>1.0</v>
      </c>
      <c r="F1189" s="130">
        <v>6.0</v>
      </c>
      <c r="G1189" s="131" t="str">
        <f>ifna(VLookup(V1189,Shiny!B:C, 2, 0),"")</f>
        <v/>
      </c>
      <c r="H1189" s="155" t="s">
        <v>1206</v>
      </c>
      <c r="I1189" s="144">
        <v>994.0</v>
      </c>
      <c r="J1189" s="135">
        <f>IFNA(VLOOKUP(V1189,'Imported Index'!C:D,2,0),1)</f>
        <v>1</v>
      </c>
      <c r="K1189" s="135"/>
      <c r="L1189" s="135"/>
      <c r="M1189" s="136" t="str">
        <f>ifna(IMAGE("https://pokejungle.net/sprites/typeico/"&amp;lower(VLookup(V1189,Type!C:E, 2, 0)&amp;".png")),"")</f>
        <v/>
      </c>
      <c r="N1189" s="136" t="str">
        <f>ifna(IMAGE("https://pokejungle.net/sprites/typeico/"&amp;lower(VLookup(V1189,Type!C:E, 3, 0)&amp;".png")),"")</f>
        <v/>
      </c>
      <c r="O1189" s="131"/>
      <c r="P1189" s="131"/>
      <c r="Q1189" s="136" t="str">
        <f>ifna(VLookup(V1189, Dex!F:K, 3, 0),"")</f>
        <v/>
      </c>
      <c r="R1189" s="136" t="str">
        <f>ifna(VLookup(V1189, Dex!F:K, 4, 0),"")</f>
        <v/>
      </c>
      <c r="S1189" s="136" t="str">
        <f>ifna(VLookup(V1189, Dex!F:K, 5, 0),"")</f>
        <v/>
      </c>
      <c r="T1189" s="136" t="str">
        <f>ifna(VLookup(V1189, Dex!F:K, 6, 0),"")</f>
        <v>P386</v>
      </c>
      <c r="U1189" s="137" t="str">
        <f>ifna(VLookup(V1189, Dex!F:L, 7, 0),"")</f>
        <v/>
      </c>
      <c r="V1189" s="131" t="str">
        <f t="shared" si="1"/>
        <v>iron moth</v>
      </c>
    </row>
    <row r="1190" ht="31.5" customHeight="1">
      <c r="A1190" s="85">
        <v>1189.0</v>
      </c>
      <c r="B1190" s="85">
        <v>2.0</v>
      </c>
      <c r="C1190" s="88">
        <v>14.0</v>
      </c>
      <c r="D1190" s="85">
        <v>7.0</v>
      </c>
      <c r="E1190" s="85">
        <v>2.0</v>
      </c>
      <c r="F1190" s="85">
        <v>1.0</v>
      </c>
      <c r="G1190" s="53" t="str">
        <f>ifna(VLookup(V1190,Shiny!B:C, 2, 0),"")</f>
        <v/>
      </c>
      <c r="H1190" s="24" t="s">
        <v>1207</v>
      </c>
      <c r="I1190" s="147">
        <v>995.0</v>
      </c>
      <c r="J1190" s="140">
        <f>IFNA(VLOOKUP(V1190,'Imported Index'!C:D,2,0),1)</f>
        <v>1</v>
      </c>
      <c r="K1190" s="140"/>
      <c r="L1190" s="140"/>
      <c r="M1190" s="59" t="str">
        <f>ifna(IMAGE("https://pokejungle.net/sprites/typeico/"&amp;lower(VLookup(V1190,Type!C:E, 2, 0)&amp;".png")),"")</f>
        <v/>
      </c>
      <c r="N1190" s="59" t="str">
        <f>ifna(IMAGE("https://pokejungle.net/sprites/typeico/"&amp;lower(VLookup(V1190,Type!C:E, 3, 0)&amp;".png")),"")</f>
        <v/>
      </c>
      <c r="O1190" s="53"/>
      <c r="P1190" s="53"/>
      <c r="Q1190" s="59" t="str">
        <f>ifna(VLookup(V1190, Dex!F:K, 3, 0),"")</f>
        <v/>
      </c>
      <c r="R1190" s="59" t="str">
        <f>ifna(VLookup(V1190, Dex!F:K, 4, 0),"")</f>
        <v/>
      </c>
      <c r="S1190" s="59" t="str">
        <f>ifna(VLookup(V1190, Dex!F:K, 5, 0),"")</f>
        <v/>
      </c>
      <c r="T1190" s="59" t="str">
        <f>ifna(VLookup(V1190, Dex!F:K, 6, 0),"")</f>
        <v>P387</v>
      </c>
      <c r="U1190" s="63" t="str">
        <f>ifna(VLookup(V1190, Dex!F:L, 7, 0),"")</f>
        <v/>
      </c>
      <c r="V1190" s="53" t="str">
        <f t="shared" si="1"/>
        <v>iron thorns</v>
      </c>
    </row>
    <row r="1191" ht="31.5" customHeight="1">
      <c r="A1191" s="130">
        <v>1190.0</v>
      </c>
      <c r="B1191" s="130">
        <v>2.0</v>
      </c>
      <c r="C1191" s="129">
        <v>14.0</v>
      </c>
      <c r="D1191" s="130">
        <v>8.0</v>
      </c>
      <c r="E1191" s="130">
        <v>2.0</v>
      </c>
      <c r="F1191" s="130">
        <v>2.0</v>
      </c>
      <c r="G1191" s="131" t="str">
        <f>ifna(VLookup(V1191,Shiny!B:C, 2, 0),"")</f>
        <v/>
      </c>
      <c r="H1191" s="155" t="s">
        <v>1208</v>
      </c>
      <c r="I1191" s="144">
        <v>996.0</v>
      </c>
      <c r="J1191" s="135">
        <f>IFNA(VLOOKUP(V1191,'Imported Index'!C:D,2,0),1)</f>
        <v>1</v>
      </c>
      <c r="K1191" s="135"/>
      <c r="L1191" s="135"/>
      <c r="M1191" s="136" t="str">
        <f>ifna(IMAGE("https://pokejungle.net/sprites/typeico/"&amp;lower(VLookup(V1191,Type!C:E, 2, 0)&amp;".png")),"")</f>
        <v/>
      </c>
      <c r="N1191" s="136" t="str">
        <f>ifna(IMAGE("https://pokejungle.net/sprites/typeico/"&amp;lower(VLookup(V1191,Type!C:E, 3, 0)&amp;".png")),"")</f>
        <v/>
      </c>
      <c r="O1191" s="131"/>
      <c r="P1191" s="131"/>
      <c r="Q1191" s="136" t="str">
        <f>ifna(VLookup(V1191, Dex!F:K, 3, 0),"")</f>
        <v/>
      </c>
      <c r="R1191" s="136" t="str">
        <f>ifna(VLookup(V1191, Dex!F:K, 4, 0),"")</f>
        <v/>
      </c>
      <c r="S1191" s="136" t="str">
        <f>ifna(VLookup(V1191, Dex!F:K, 5, 0),"")</f>
        <v/>
      </c>
      <c r="T1191" s="136" t="str">
        <f>ifna(VLookup(V1191, Dex!F:K, 6, 0),"")</f>
        <v>P388</v>
      </c>
      <c r="U1191" s="137" t="str">
        <f>ifna(VLookup(V1191, Dex!F:L, 7, 0),"")</f>
        <v>H032</v>
      </c>
      <c r="V1191" s="131" t="str">
        <f t="shared" si="1"/>
        <v>frigibax</v>
      </c>
    </row>
    <row r="1192" ht="31.5" customHeight="1">
      <c r="A1192" s="85">
        <v>1191.0</v>
      </c>
      <c r="B1192" s="85">
        <v>2.0</v>
      </c>
      <c r="C1192" s="88">
        <v>14.0</v>
      </c>
      <c r="D1192" s="85">
        <v>9.0</v>
      </c>
      <c r="E1192" s="85">
        <v>2.0</v>
      </c>
      <c r="F1192" s="85">
        <v>3.0</v>
      </c>
      <c r="G1192" s="53" t="str">
        <f>ifna(VLookup(V1192,Shiny!B:C, 2, 0),"")</f>
        <v/>
      </c>
      <c r="H1192" s="24" t="s">
        <v>1209</v>
      </c>
      <c r="I1192" s="147">
        <v>997.0</v>
      </c>
      <c r="J1192" s="140">
        <f>IFNA(VLOOKUP(V1192,'Imported Index'!C:D,2,0),1)</f>
        <v>1</v>
      </c>
      <c r="K1192" s="140"/>
      <c r="L1192" s="140"/>
      <c r="M1192" s="59" t="str">
        <f>ifna(IMAGE("https://pokejungle.net/sprites/typeico/"&amp;lower(VLookup(V1192,Type!C:E, 2, 0)&amp;".png")),"")</f>
        <v/>
      </c>
      <c r="N1192" s="59" t="str">
        <f>ifna(IMAGE("https://pokejungle.net/sprites/typeico/"&amp;lower(VLookup(V1192,Type!C:E, 3, 0)&amp;".png")),"")</f>
        <v/>
      </c>
      <c r="O1192" s="53"/>
      <c r="P1192" s="53"/>
      <c r="Q1192" s="59" t="str">
        <f>ifna(VLookup(V1192, Dex!F:K, 3, 0),"")</f>
        <v/>
      </c>
      <c r="R1192" s="59" t="str">
        <f>ifna(VLookup(V1192, Dex!F:K, 4, 0),"")</f>
        <v/>
      </c>
      <c r="S1192" s="59" t="str">
        <f>ifna(VLookup(V1192, Dex!F:K, 5, 0),"")</f>
        <v/>
      </c>
      <c r="T1192" s="59" t="str">
        <f>ifna(VLookup(V1192, Dex!F:K, 6, 0),"")</f>
        <v>P389</v>
      </c>
      <c r="U1192" s="63" t="str">
        <f>ifna(VLookup(V1192, Dex!F:L, 7, 0),"")</f>
        <v>H033</v>
      </c>
      <c r="V1192" s="53" t="str">
        <f t="shared" si="1"/>
        <v>arctibax</v>
      </c>
    </row>
    <row r="1193" ht="31.5" customHeight="1">
      <c r="A1193" s="130">
        <v>1192.0</v>
      </c>
      <c r="B1193" s="130">
        <v>2.0</v>
      </c>
      <c r="C1193" s="129">
        <v>14.0</v>
      </c>
      <c r="D1193" s="130">
        <v>10.0</v>
      </c>
      <c r="E1193" s="130">
        <v>2.0</v>
      </c>
      <c r="F1193" s="130">
        <v>4.0</v>
      </c>
      <c r="G1193" s="131" t="str">
        <f>ifna(VLookup(V1193,Shiny!B:C, 2, 0),"")</f>
        <v/>
      </c>
      <c r="H1193" s="155" t="s">
        <v>1210</v>
      </c>
      <c r="I1193" s="144">
        <v>998.0</v>
      </c>
      <c r="J1193" s="135">
        <f>IFNA(VLOOKUP(V1193,'Imported Index'!C:D,2,0),1)</f>
        <v>1</v>
      </c>
      <c r="K1193" s="135"/>
      <c r="L1193" s="135"/>
      <c r="M1193" s="136" t="str">
        <f>ifna(IMAGE("https://pokejungle.net/sprites/typeico/"&amp;lower(VLookup(V1193,Type!C:E, 2, 0)&amp;".png")),"")</f>
        <v/>
      </c>
      <c r="N1193" s="136" t="str">
        <f>ifna(IMAGE("https://pokejungle.net/sprites/typeico/"&amp;lower(VLookup(V1193,Type!C:E, 3, 0)&amp;".png")),"")</f>
        <v/>
      </c>
      <c r="O1193" s="131"/>
      <c r="P1193" s="131"/>
      <c r="Q1193" s="136" t="str">
        <f>ifna(VLookup(V1193, Dex!F:K, 3, 0),"")</f>
        <v/>
      </c>
      <c r="R1193" s="136" t="str">
        <f>ifna(VLookup(V1193, Dex!F:K, 4, 0),"")</f>
        <v/>
      </c>
      <c r="S1193" s="136" t="str">
        <f>ifna(VLookup(V1193, Dex!F:K, 5, 0),"")</f>
        <v/>
      </c>
      <c r="T1193" s="136" t="str">
        <f>ifna(VLookup(V1193, Dex!F:K, 6, 0),"")</f>
        <v>P390</v>
      </c>
      <c r="U1193" s="137" t="str">
        <f>ifna(VLookup(V1193, Dex!F:L, 7, 0),"")</f>
        <v>H034</v>
      </c>
      <c r="V1193" s="131" t="str">
        <f t="shared" si="1"/>
        <v>baxcalibur</v>
      </c>
    </row>
    <row r="1194" ht="31.5" customHeight="1">
      <c r="A1194" s="85">
        <v>1193.0</v>
      </c>
      <c r="B1194" s="85">
        <v>2.0</v>
      </c>
      <c r="C1194" s="88">
        <v>14.0</v>
      </c>
      <c r="D1194" s="85">
        <v>11.0</v>
      </c>
      <c r="E1194" s="85">
        <v>2.0</v>
      </c>
      <c r="F1194" s="85">
        <v>5.0</v>
      </c>
      <c r="G1194" s="53" t="str">
        <f>ifna(VLookup(V1194,Shiny!B:C, 2, 0),"")</f>
        <v/>
      </c>
      <c r="H1194" s="24" t="s">
        <v>1211</v>
      </c>
      <c r="I1194" s="157">
        <v>999.0</v>
      </c>
      <c r="J1194" s="140">
        <f>IFNA(VLOOKUP(V1194,'Imported Index'!C:D,2,0),1)</f>
        <v>1</v>
      </c>
      <c r="K1194" s="140"/>
      <c r="L1194" s="140" t="s">
        <v>1212</v>
      </c>
      <c r="M1194" s="59" t="str">
        <f>ifna(IMAGE("https://pokejungle.net/sprites/typeico/"&amp;lower(VLookup(V1194,Type!C:E, 2, 0)&amp;".png")),"")</f>
        <v/>
      </c>
      <c r="N1194" s="59" t="str">
        <f>ifna(IMAGE("https://pokejungle.net/sprites/typeico/"&amp;lower(VLookup(V1194,Type!C:E, 3, 0)&amp;".png")),"")</f>
        <v/>
      </c>
      <c r="O1194" s="53"/>
      <c r="P1194" s="53"/>
      <c r="Q1194" s="59" t="str">
        <f>ifna(VLookup(V1194, Dex!F:K, 3, 0),"")</f>
        <v/>
      </c>
      <c r="R1194" s="59" t="str">
        <f>ifna(VLookup(V1194, Dex!F:K, 4, 0),"")</f>
        <v/>
      </c>
      <c r="S1194" s="59" t="str">
        <f>ifna(VLookup(V1194, Dex!F:K, 5, 0),"")</f>
        <v/>
      </c>
      <c r="T1194" s="59" t="str">
        <f>ifna(VLookup(V1194, Dex!F:K, 6, 0),"")</f>
        <v>P391</v>
      </c>
      <c r="U1194" s="63" t="str">
        <f>ifna(VLookup(V1194, Dex!F:L, 7, 0),"")</f>
        <v>H035</v>
      </c>
      <c r="V1194" s="53" t="str">
        <f t="shared" si="1"/>
        <v>gimmighoul</v>
      </c>
    </row>
    <row r="1195" ht="31.5" customHeight="1">
      <c r="A1195" s="130">
        <v>1194.0</v>
      </c>
      <c r="B1195" s="130">
        <v>2.0</v>
      </c>
      <c r="C1195" s="129">
        <v>14.0</v>
      </c>
      <c r="D1195" s="130">
        <v>12.0</v>
      </c>
      <c r="E1195" s="130">
        <v>2.0</v>
      </c>
      <c r="F1195" s="130">
        <v>6.0</v>
      </c>
      <c r="G1195" s="131" t="str">
        <f>ifna(VLookup(V1195,Shiny!B:C, 2, 0),"")</f>
        <v/>
      </c>
      <c r="H1195" s="155" t="s">
        <v>1211</v>
      </c>
      <c r="I1195" s="158">
        <v>999.0</v>
      </c>
      <c r="J1195" s="135">
        <f>IFNA(VLOOKUP(V1195,'Imported Index'!C:D,2,0),1)</f>
        <v>1</v>
      </c>
      <c r="K1195" s="135"/>
      <c r="L1195" s="135" t="s">
        <v>1213</v>
      </c>
      <c r="M1195" s="136" t="str">
        <f>ifna(IMAGE("https://pokejungle.net/sprites/typeico/"&amp;lower(VLookup(V1195,Type!C:E, 2, 0)&amp;".png")),"")</f>
        <v/>
      </c>
      <c r="N1195" s="136" t="str">
        <f>ifna(IMAGE("https://pokejungle.net/sprites/typeico/"&amp;lower(VLookup(V1195,Type!C:E, 3, 0)&amp;".png")),"")</f>
        <v/>
      </c>
      <c r="O1195" s="130">
        <v>-1.0</v>
      </c>
      <c r="P1195" s="131"/>
      <c r="Q1195" s="136" t="str">
        <f>ifna(VLookup(V1195, Dex!F:K, 3, 0),"")</f>
        <v/>
      </c>
      <c r="R1195" s="136" t="str">
        <f>ifna(VLookup(V1195, Dex!F:K, 4, 0),"")</f>
        <v/>
      </c>
      <c r="S1195" s="136" t="str">
        <f>ifna(VLookup(V1195, Dex!F:K, 5, 0),"")</f>
        <v/>
      </c>
      <c r="T1195" s="136" t="str">
        <f>ifna(VLookup(V1195, Dex!F:K, 6, 0),"")</f>
        <v>P391</v>
      </c>
      <c r="U1195" s="137" t="str">
        <f>ifna(VLookup(V1195, Dex!F:L, 7, 0),"")</f>
        <v>H035</v>
      </c>
      <c r="V1195" s="131" t="str">
        <f t="shared" si="1"/>
        <v>gimmighoul-1</v>
      </c>
    </row>
    <row r="1196" ht="31.5" customHeight="1">
      <c r="A1196" s="85">
        <v>1195.0</v>
      </c>
      <c r="B1196" s="85">
        <v>2.0</v>
      </c>
      <c r="C1196" s="88">
        <v>14.0</v>
      </c>
      <c r="D1196" s="85">
        <v>13.0</v>
      </c>
      <c r="E1196" s="85">
        <v>3.0</v>
      </c>
      <c r="F1196" s="85">
        <v>1.0</v>
      </c>
      <c r="G1196" s="53" t="str">
        <f>ifna(VLookup(V1196,Shiny!B:C, 2, 0),"")</f>
        <v/>
      </c>
      <c r="H1196" s="24" t="s">
        <v>1214</v>
      </c>
      <c r="I1196" s="147">
        <v>1000.0</v>
      </c>
      <c r="J1196" s="140">
        <f>IFNA(VLOOKUP(V1196,'Imported Index'!C:D,2,0),1)</f>
        <v>1</v>
      </c>
      <c r="K1196" s="140"/>
      <c r="L1196" s="140"/>
      <c r="M1196" s="59" t="str">
        <f>ifna(IMAGE("https://pokejungle.net/sprites/typeico/"&amp;lower(VLookup(V1196,Type!C:E, 2, 0)&amp;".png")),"")</f>
        <v/>
      </c>
      <c r="N1196" s="59" t="str">
        <f>ifna(IMAGE("https://pokejungle.net/sprites/typeico/"&amp;lower(VLookup(V1196,Type!C:E, 3, 0)&amp;".png")),"")</f>
        <v/>
      </c>
      <c r="O1196" s="53"/>
      <c r="P1196" s="53"/>
      <c r="Q1196" s="59" t="str">
        <f>ifna(VLookup(V1196, Dex!F:K, 3, 0),"")</f>
        <v/>
      </c>
      <c r="R1196" s="59" t="str">
        <f>ifna(VLookup(V1196, Dex!F:K, 4, 0),"")</f>
        <v/>
      </c>
      <c r="S1196" s="59" t="str">
        <f>ifna(VLookup(V1196, Dex!F:K, 5, 0),"")</f>
        <v/>
      </c>
      <c r="T1196" s="59" t="str">
        <f>ifna(VLookup(V1196, Dex!F:K, 6, 0),"")</f>
        <v>P392</v>
      </c>
      <c r="U1196" s="63" t="str">
        <f>ifna(VLookup(V1196, Dex!F:L, 7, 0),"")</f>
        <v>H036</v>
      </c>
      <c r="V1196" s="53" t="str">
        <f t="shared" si="1"/>
        <v>gholdengo</v>
      </c>
    </row>
    <row r="1197" ht="31.5" customHeight="1">
      <c r="A1197" s="130">
        <v>1196.0</v>
      </c>
      <c r="B1197" s="130">
        <v>2.0</v>
      </c>
      <c r="C1197" s="129">
        <v>14.0</v>
      </c>
      <c r="D1197" s="130">
        <v>14.0</v>
      </c>
      <c r="E1197" s="130">
        <v>3.0</v>
      </c>
      <c r="F1197" s="130">
        <v>2.0</v>
      </c>
      <c r="G1197" s="131" t="str">
        <f>ifna(VLookup(V1197,Shiny!B:C, 2, 0),"")</f>
        <v/>
      </c>
      <c r="H1197" s="155" t="s">
        <v>1215</v>
      </c>
      <c r="I1197" s="144">
        <v>1001.0</v>
      </c>
      <c r="J1197" s="135">
        <f>IFNA(VLOOKUP(V1197,'Imported Index'!C:D,2,0),1)</f>
        <v>1</v>
      </c>
      <c r="K1197" s="135"/>
      <c r="L1197" s="135"/>
      <c r="M1197" s="136" t="str">
        <f>ifna(IMAGE("https://pokejungle.net/sprites/typeico/"&amp;lower(VLookup(V1197,Type!C:E, 2, 0)&amp;".png")),"")</f>
        <v/>
      </c>
      <c r="N1197" s="136" t="str">
        <f>ifna(IMAGE("https://pokejungle.net/sprites/typeico/"&amp;lower(VLookup(V1197,Type!C:E, 3, 0)&amp;".png")),"")</f>
        <v/>
      </c>
      <c r="O1197" s="131"/>
      <c r="P1197" s="131"/>
      <c r="Q1197" s="136" t="str">
        <f>ifna(VLookup(V1197, Dex!F:K, 3, 0),"")</f>
        <v/>
      </c>
      <c r="R1197" s="136" t="str">
        <f>ifna(VLookup(V1197, Dex!F:K, 4, 0),"")</f>
        <v/>
      </c>
      <c r="S1197" s="136" t="str">
        <f>ifna(VLookup(V1197, Dex!F:K, 5, 0),"")</f>
        <v/>
      </c>
      <c r="T1197" s="136" t="str">
        <f>ifna(VLookup(V1197, Dex!F:K, 6, 0),"")</f>
        <v>P393</v>
      </c>
      <c r="U1197" s="137" t="str">
        <f>ifna(VLookup(V1197, Dex!F:L, 7, 0),"")</f>
        <v/>
      </c>
      <c r="V1197" s="131" t="str">
        <f t="shared" si="1"/>
        <v>wo-chien</v>
      </c>
    </row>
    <row r="1198" ht="31.5" customHeight="1">
      <c r="A1198" s="85">
        <v>1197.0</v>
      </c>
      <c r="B1198" s="85">
        <v>2.0</v>
      </c>
      <c r="C1198" s="88">
        <v>14.0</v>
      </c>
      <c r="D1198" s="85">
        <v>15.0</v>
      </c>
      <c r="E1198" s="85">
        <v>3.0</v>
      </c>
      <c r="F1198" s="85">
        <v>3.0</v>
      </c>
      <c r="G1198" s="53" t="str">
        <f>ifna(VLookup(V1198,Shiny!B:C, 2, 0),"")</f>
        <v/>
      </c>
      <c r="H1198" s="24" t="s">
        <v>1216</v>
      </c>
      <c r="I1198" s="147">
        <v>1002.0</v>
      </c>
      <c r="J1198" s="140">
        <f>IFNA(VLOOKUP(V1198,'Imported Index'!C:D,2,0),1)</f>
        <v>1</v>
      </c>
      <c r="K1198" s="140"/>
      <c r="L1198" s="140"/>
      <c r="M1198" s="59" t="str">
        <f>ifna(IMAGE("https://pokejungle.net/sprites/typeico/"&amp;lower(VLookup(V1198,Type!C:E, 2, 0)&amp;".png")),"")</f>
        <v/>
      </c>
      <c r="N1198" s="59" t="str">
        <f>ifna(IMAGE("https://pokejungle.net/sprites/typeico/"&amp;lower(VLookup(V1198,Type!C:E, 3, 0)&amp;".png")),"")</f>
        <v/>
      </c>
      <c r="O1198" s="53"/>
      <c r="P1198" s="53"/>
      <c r="Q1198" s="59" t="str">
        <f>ifna(VLookup(V1198, Dex!F:K, 3, 0),"")</f>
        <v/>
      </c>
      <c r="R1198" s="59" t="str">
        <f>ifna(VLookup(V1198, Dex!F:K, 4, 0),"")</f>
        <v/>
      </c>
      <c r="S1198" s="59" t="str">
        <f>ifna(VLookup(V1198, Dex!F:K, 5, 0),"")</f>
        <v/>
      </c>
      <c r="T1198" s="59" t="str">
        <f>ifna(VLookup(V1198, Dex!F:K, 6, 0),"")</f>
        <v>P394</v>
      </c>
      <c r="U1198" s="63" t="str">
        <f>ifna(VLookup(V1198, Dex!F:L, 7, 0),"")</f>
        <v/>
      </c>
      <c r="V1198" s="53" t="str">
        <f t="shared" si="1"/>
        <v>chien-pao</v>
      </c>
    </row>
    <row r="1199" ht="31.5" customHeight="1">
      <c r="A1199" s="130">
        <v>1198.0</v>
      </c>
      <c r="B1199" s="130">
        <v>2.0</v>
      </c>
      <c r="C1199" s="129">
        <v>14.0</v>
      </c>
      <c r="D1199" s="130">
        <v>16.0</v>
      </c>
      <c r="E1199" s="130">
        <v>3.0</v>
      </c>
      <c r="F1199" s="130">
        <v>4.0</v>
      </c>
      <c r="G1199" s="131" t="str">
        <f>ifna(VLookup(V1199,Shiny!B:C, 2, 0),"")</f>
        <v/>
      </c>
      <c r="H1199" s="155" t="s">
        <v>1217</v>
      </c>
      <c r="I1199" s="144">
        <v>1003.0</v>
      </c>
      <c r="J1199" s="135">
        <f>IFNA(VLOOKUP(V1199,'Imported Index'!C:D,2,0),1)</f>
        <v>1</v>
      </c>
      <c r="K1199" s="135"/>
      <c r="L1199" s="135"/>
      <c r="M1199" s="136" t="str">
        <f>ifna(IMAGE("https://pokejungle.net/sprites/typeico/"&amp;lower(VLookup(V1199,Type!C:E, 2, 0)&amp;".png")),"")</f>
        <v/>
      </c>
      <c r="N1199" s="136" t="str">
        <f>ifna(IMAGE("https://pokejungle.net/sprites/typeico/"&amp;lower(VLookup(V1199,Type!C:E, 3, 0)&amp;".png")),"")</f>
        <v/>
      </c>
      <c r="O1199" s="131"/>
      <c r="P1199" s="131"/>
      <c r="Q1199" s="136" t="str">
        <f>ifna(VLookup(V1199, Dex!F:K, 3, 0),"")</f>
        <v/>
      </c>
      <c r="R1199" s="136" t="str">
        <f>ifna(VLookup(V1199, Dex!F:K, 4, 0),"")</f>
        <v/>
      </c>
      <c r="S1199" s="136" t="str">
        <f>ifna(VLookup(V1199, Dex!F:K, 5, 0),"")</f>
        <v/>
      </c>
      <c r="T1199" s="136" t="str">
        <f>ifna(VLookup(V1199, Dex!F:K, 6, 0),"")</f>
        <v>P395</v>
      </c>
      <c r="U1199" s="137" t="str">
        <f>ifna(VLookup(V1199, Dex!F:L, 7, 0),"")</f>
        <v/>
      </c>
      <c r="V1199" s="131" t="str">
        <f t="shared" si="1"/>
        <v>ting-lu</v>
      </c>
    </row>
    <row r="1200" ht="31.5" customHeight="1">
      <c r="A1200" s="85">
        <v>1199.0</v>
      </c>
      <c r="B1200" s="85">
        <v>2.0</v>
      </c>
      <c r="C1200" s="88">
        <v>14.0</v>
      </c>
      <c r="D1200" s="85">
        <v>17.0</v>
      </c>
      <c r="E1200" s="85">
        <v>3.0</v>
      </c>
      <c r="F1200" s="85">
        <v>5.0</v>
      </c>
      <c r="G1200" s="53" t="str">
        <f>ifna(VLookup(V1200,Shiny!B:C, 2, 0),"")</f>
        <v/>
      </c>
      <c r="H1200" s="24" t="s">
        <v>1218</v>
      </c>
      <c r="I1200" s="147">
        <v>1004.0</v>
      </c>
      <c r="J1200" s="140">
        <f>IFNA(VLOOKUP(V1200,'Imported Index'!C:D,2,0),1)</f>
        <v>1</v>
      </c>
      <c r="K1200" s="140"/>
      <c r="L1200" s="140"/>
      <c r="M1200" s="59" t="str">
        <f>ifna(IMAGE("https://pokejungle.net/sprites/typeico/"&amp;lower(VLookup(V1200,Type!C:E, 2, 0)&amp;".png")),"")</f>
        <v/>
      </c>
      <c r="N1200" s="59" t="str">
        <f>ifna(IMAGE("https://pokejungle.net/sprites/typeico/"&amp;lower(VLookup(V1200,Type!C:E, 3, 0)&amp;".png")),"")</f>
        <v/>
      </c>
      <c r="O1200" s="53"/>
      <c r="P1200" s="53"/>
      <c r="Q1200" s="59" t="str">
        <f>ifna(VLookup(V1200, Dex!F:K, 3, 0),"")</f>
        <v/>
      </c>
      <c r="R1200" s="59" t="str">
        <f>ifna(VLookup(V1200, Dex!F:K, 4, 0),"")</f>
        <v/>
      </c>
      <c r="S1200" s="59" t="str">
        <f>ifna(VLookup(V1200, Dex!F:K, 5, 0),"")</f>
        <v/>
      </c>
      <c r="T1200" s="59" t="str">
        <f>ifna(VLookup(V1200, Dex!F:K, 6, 0),"")</f>
        <v>P396</v>
      </c>
      <c r="U1200" s="63" t="str">
        <f>ifna(VLookup(V1200, Dex!F:L, 7, 0),"")</f>
        <v/>
      </c>
      <c r="V1200" s="53" t="str">
        <f t="shared" si="1"/>
        <v>chi-yu</v>
      </c>
    </row>
    <row r="1201" ht="31.5" customHeight="1">
      <c r="A1201" s="130">
        <v>1200.0</v>
      </c>
      <c r="B1201" s="130">
        <v>2.0</v>
      </c>
      <c r="C1201" s="129">
        <v>14.0</v>
      </c>
      <c r="D1201" s="130">
        <v>18.0</v>
      </c>
      <c r="E1201" s="130">
        <v>3.0</v>
      </c>
      <c r="F1201" s="130">
        <v>6.0</v>
      </c>
      <c r="G1201" s="131" t="str">
        <f>ifna(VLookup(V1201,Shiny!B:C, 2, 0),"")</f>
        <v/>
      </c>
      <c r="H1201" s="155" t="s">
        <v>1219</v>
      </c>
      <c r="I1201" s="144">
        <v>1005.0</v>
      </c>
      <c r="J1201" s="135">
        <f>IFNA(VLOOKUP(V1201,'Imported Index'!C:D,2,0),1)</f>
        <v>1</v>
      </c>
      <c r="K1201" s="135"/>
      <c r="L1201" s="132"/>
      <c r="M1201" s="136" t="str">
        <f>ifna(IMAGE("https://pokejungle.net/sprites/typeico/"&amp;lower(VLookup(V1201,Type!C:E, 2, 0)&amp;".png")),"")</f>
        <v/>
      </c>
      <c r="N1201" s="136" t="str">
        <f>ifna(IMAGE("https://pokejungle.net/sprites/typeico/"&amp;lower(VLookup(V1201,Type!C:E, 3, 0)&amp;".png")),"")</f>
        <v/>
      </c>
      <c r="O1201" s="131"/>
      <c r="P1201" s="131"/>
      <c r="Q1201" s="136" t="str">
        <f>ifna(VLookup(V1201, Dex!F:K, 3, 0),"")</f>
        <v/>
      </c>
      <c r="R1201" s="136" t="str">
        <f>ifna(VLookup(V1201, Dex!F:K, 4, 0),"")</f>
        <v/>
      </c>
      <c r="S1201" s="136" t="str">
        <f>ifna(VLookup(V1201, Dex!F:K, 5, 0),"")</f>
        <v/>
      </c>
      <c r="T1201" s="136" t="str">
        <f>ifna(VLookup(V1201, Dex!F:K, 6, 0),"")</f>
        <v>P397</v>
      </c>
      <c r="U1201" s="137" t="str">
        <f>ifna(VLookup(V1201, Dex!F:L, 7, 0),"")</f>
        <v/>
      </c>
      <c r="V1201" s="131" t="str">
        <f t="shared" si="1"/>
        <v>roaring moon</v>
      </c>
    </row>
    <row r="1202" ht="31.5" customHeight="1">
      <c r="A1202" s="85">
        <v>1201.0</v>
      </c>
      <c r="B1202" s="88">
        <v>2.0</v>
      </c>
      <c r="C1202" s="88">
        <v>14.0</v>
      </c>
      <c r="D1202" s="88">
        <v>19.0</v>
      </c>
      <c r="E1202" s="88">
        <v>4.0</v>
      </c>
      <c r="F1202" s="88">
        <v>1.0</v>
      </c>
      <c r="G1202" s="53" t="str">
        <f>ifna(VLookup(V1202,Shiny!B:C, 2, 0),"")</f>
        <v/>
      </c>
      <c r="H1202" s="24" t="s">
        <v>1220</v>
      </c>
      <c r="I1202" s="147">
        <v>1006.0</v>
      </c>
      <c r="J1202" s="140">
        <f>IFNA(VLOOKUP(V1202,'Imported Index'!C:D,2,0),1)</f>
        <v>1</v>
      </c>
      <c r="K1202" s="140"/>
      <c r="L1202" s="83"/>
      <c r="M1202" s="59" t="str">
        <f>ifna(IMAGE("https://pokejungle.net/sprites/typeico/"&amp;lower(VLookup(V1202,Type!C:E, 2, 0)&amp;".png")),"")</f>
        <v/>
      </c>
      <c r="N1202" s="59" t="str">
        <f>ifna(IMAGE("https://pokejungle.net/sprites/typeico/"&amp;lower(VLookup(V1202,Type!C:E, 3, 0)&amp;".png")),"")</f>
        <v/>
      </c>
      <c r="O1202" s="53"/>
      <c r="P1202" s="53"/>
      <c r="Q1202" s="59" t="str">
        <f>ifna(VLookup(V1202, Dex!F:K, 3, 0),"")</f>
        <v/>
      </c>
      <c r="R1202" s="59" t="str">
        <f>ifna(VLookup(V1202, Dex!F:K, 4, 0),"")</f>
        <v/>
      </c>
      <c r="S1202" s="59" t="str">
        <f>ifna(VLookup(V1202, Dex!F:K, 5, 0),"")</f>
        <v/>
      </c>
      <c r="T1202" s="59" t="str">
        <f>ifna(VLookup(V1202, Dex!F:K, 6, 0),"")</f>
        <v>P398</v>
      </c>
      <c r="U1202" s="63" t="str">
        <f>ifna(VLookup(V1202, Dex!F:L, 7, 0),"")</f>
        <v/>
      </c>
      <c r="V1202" s="53" t="str">
        <f t="shared" si="1"/>
        <v>iron valiant</v>
      </c>
    </row>
    <row r="1203" ht="31.5" customHeight="1">
      <c r="A1203" s="130">
        <v>1202.0</v>
      </c>
      <c r="B1203" s="129">
        <v>2.0</v>
      </c>
      <c r="C1203" s="129">
        <v>14.0</v>
      </c>
      <c r="D1203" s="129">
        <v>20.0</v>
      </c>
      <c r="E1203" s="129">
        <v>4.0</v>
      </c>
      <c r="F1203" s="129">
        <v>2.0</v>
      </c>
      <c r="G1203" s="131" t="str">
        <f>ifna(VLookup(V1203,Shiny!B:C, 2, 0),"")</f>
        <v/>
      </c>
      <c r="H1203" s="155" t="s">
        <v>1221</v>
      </c>
      <c r="I1203" s="144">
        <v>1007.0</v>
      </c>
      <c r="J1203" s="135">
        <f>IFNA(VLOOKUP(V1203,'Imported Index'!C:D,2,0),1)</f>
        <v>1</v>
      </c>
      <c r="K1203" s="135"/>
      <c r="L1203" s="132"/>
      <c r="M1203" s="136" t="str">
        <f>ifna(IMAGE("https://pokejungle.net/sprites/typeico/"&amp;lower(VLookup(V1203,Type!C:E, 2, 0)&amp;".png")),"")</f>
        <v/>
      </c>
      <c r="N1203" s="136" t="str">
        <f>ifna(IMAGE("https://pokejungle.net/sprites/typeico/"&amp;lower(VLookup(V1203,Type!C:E, 3, 0)&amp;".png")),"")</f>
        <v/>
      </c>
      <c r="O1203" s="131"/>
      <c r="P1203" s="131"/>
      <c r="Q1203" s="136" t="str">
        <f>ifna(VLookup(V1203, Dex!F:K, 3, 0),"")</f>
        <v/>
      </c>
      <c r="R1203" s="136" t="str">
        <f>ifna(VLookup(V1203, Dex!F:K, 4, 0),"")</f>
        <v/>
      </c>
      <c r="S1203" s="136" t="str">
        <f>ifna(VLookup(V1203, Dex!F:K, 5, 0),"")</f>
        <v/>
      </c>
      <c r="T1203" s="136" t="str">
        <f>ifna(VLookup(V1203, Dex!F:K, 6, 0),"")</f>
        <v>P399</v>
      </c>
      <c r="U1203" s="137" t="str">
        <f>ifna(VLookup(V1203, Dex!F:L, 7, 0),"")</f>
        <v/>
      </c>
      <c r="V1203" s="131" t="str">
        <f t="shared" si="1"/>
        <v>koraidon</v>
      </c>
    </row>
    <row r="1204" ht="31.5" customHeight="1">
      <c r="A1204" s="85">
        <v>1203.0</v>
      </c>
      <c r="B1204" s="88">
        <v>2.0</v>
      </c>
      <c r="C1204" s="88">
        <v>14.0</v>
      </c>
      <c r="D1204" s="88">
        <v>21.0</v>
      </c>
      <c r="E1204" s="88">
        <v>4.0</v>
      </c>
      <c r="F1204" s="88">
        <v>3.0</v>
      </c>
      <c r="G1204" s="53" t="str">
        <f>ifna(VLookup(V1204,Shiny!B:C, 2, 0),"")</f>
        <v/>
      </c>
      <c r="H1204" s="24" t="s">
        <v>1222</v>
      </c>
      <c r="I1204" s="147">
        <v>1008.0</v>
      </c>
      <c r="J1204" s="140">
        <f>IFNA(VLOOKUP(V1204,'Imported Index'!C:D,2,0),1)</f>
        <v>1</v>
      </c>
      <c r="K1204" s="140"/>
      <c r="L1204" s="83"/>
      <c r="M1204" s="59" t="str">
        <f>ifna(IMAGE("https://pokejungle.net/sprites/typeico/"&amp;lower(VLookup(V1204,Type!C:E, 2, 0)&amp;".png")),"")</f>
        <v/>
      </c>
      <c r="N1204" s="59" t="str">
        <f>ifna(IMAGE("https://pokejungle.net/sprites/typeico/"&amp;lower(VLookup(V1204,Type!C:E, 3, 0)&amp;".png")),"")</f>
        <v/>
      </c>
      <c r="O1204" s="53"/>
      <c r="P1204" s="53"/>
      <c r="Q1204" s="59" t="str">
        <f>ifna(VLookup(V1204, Dex!F:K, 3, 0),"")</f>
        <v/>
      </c>
      <c r="R1204" s="59" t="str">
        <f>ifna(VLookup(V1204, Dex!F:K, 4, 0),"")</f>
        <v/>
      </c>
      <c r="S1204" s="59" t="str">
        <f>ifna(VLookup(V1204, Dex!F:K, 5, 0),"")</f>
        <v/>
      </c>
      <c r="T1204" s="59" t="str">
        <f>ifna(VLookup(V1204, Dex!F:K, 6, 0),"")</f>
        <v>P400</v>
      </c>
      <c r="U1204" s="63" t="str">
        <f>ifna(VLookup(V1204, Dex!F:L, 7, 0),"")</f>
        <v/>
      </c>
      <c r="V1204" s="53" t="str">
        <f t="shared" si="1"/>
        <v>miraidon</v>
      </c>
    </row>
    <row r="1205" ht="31.5" customHeight="1">
      <c r="A1205" s="130">
        <v>1204.0</v>
      </c>
      <c r="B1205" s="129">
        <v>2.0</v>
      </c>
      <c r="C1205" s="129">
        <v>14.0</v>
      </c>
      <c r="D1205" s="129">
        <v>22.0</v>
      </c>
      <c r="E1205" s="129">
        <v>4.0</v>
      </c>
      <c r="F1205" s="129">
        <v>4.0</v>
      </c>
      <c r="G1205" s="131" t="str">
        <f>ifna(VLookup(V1205,Shiny!B:C, 2, 0),"")</f>
        <v/>
      </c>
      <c r="H1205" s="143" t="s">
        <v>1223</v>
      </c>
      <c r="I1205" s="144">
        <v>1009.0</v>
      </c>
      <c r="J1205" s="135">
        <f>IFNA(VLOOKUP(V1205,'Imported Index'!C:D,2,0),1)</f>
        <v>1</v>
      </c>
      <c r="K1205" s="132"/>
      <c r="L1205" s="132"/>
      <c r="M1205" s="136" t="str">
        <f>ifna(IMAGE("https://pokejungle.net/sprites/typeico/"&amp;lower(VLookup(V1205,Type!C:E, 2, 0)&amp;".png")),"")</f>
        <v/>
      </c>
      <c r="N1205" s="136" t="str">
        <f>ifna(IMAGE("https://pokejungle.net/sprites/typeico/"&amp;lower(VLookup(V1205,Type!C:E, 3, 0)&amp;".png")),"")</f>
        <v/>
      </c>
      <c r="O1205" s="131"/>
      <c r="P1205" s="131"/>
      <c r="Q1205" s="136" t="str">
        <f>ifna(VLookup(V1205, Dex!F:K, 3, 0),"")</f>
        <v/>
      </c>
      <c r="R1205" s="136" t="str">
        <f>ifna(VLookup(V1205, Dex!F:K, 4, 0),"")</f>
        <v/>
      </c>
      <c r="S1205" s="136" t="str">
        <f>ifna(VLookup(V1205, Dex!F:K, 5, 0),"")</f>
        <v/>
      </c>
      <c r="T1205" s="136" t="str">
        <f>ifna(VLookup(V1205, Dex!F:K, 6, 0),"")</f>
        <v>B241</v>
      </c>
      <c r="U1205" s="137" t="str">
        <f>ifna(VLookup(V1205, Dex!F:L, 7, 0),"")</f>
        <v/>
      </c>
      <c r="V1205" s="131" t="str">
        <f t="shared" si="1"/>
        <v>walking wake</v>
      </c>
    </row>
    <row r="1206" ht="31.5" customHeight="1">
      <c r="A1206" s="85">
        <v>1205.0</v>
      </c>
      <c r="B1206" s="88">
        <v>2.0</v>
      </c>
      <c r="C1206" s="88">
        <v>14.0</v>
      </c>
      <c r="D1206" s="88">
        <v>23.0</v>
      </c>
      <c r="E1206" s="88">
        <v>4.0</v>
      </c>
      <c r="F1206" s="88">
        <v>5.0</v>
      </c>
      <c r="G1206" s="53" t="str">
        <f>ifna(VLookup(V1206,Shiny!B:C, 2, 0),"")</f>
        <v/>
      </c>
      <c r="H1206" s="146" t="s">
        <v>1224</v>
      </c>
      <c r="I1206" s="147">
        <v>1010.0</v>
      </c>
      <c r="J1206" s="140">
        <f>IFNA(VLOOKUP(V1206,'Imported Index'!C:D,2,0),1)</f>
        <v>1</v>
      </c>
      <c r="K1206" s="83"/>
      <c r="L1206" s="83"/>
      <c r="M1206" s="59" t="str">
        <f>ifna(IMAGE("https://pokejungle.net/sprites/typeico/"&amp;lower(VLookup(V1206,Type!C:E, 2, 0)&amp;".png")),"")</f>
        <v/>
      </c>
      <c r="N1206" s="59" t="str">
        <f>ifna(IMAGE("https://pokejungle.net/sprites/typeico/"&amp;lower(VLookup(V1206,Type!C:E, 3, 0)&amp;".png")),"")</f>
        <v/>
      </c>
      <c r="O1206" s="53"/>
      <c r="P1206" s="53"/>
      <c r="Q1206" s="59" t="str">
        <f>ifna(VLookup(V1206, Dex!F:K, 3, 0),"")</f>
        <v/>
      </c>
      <c r="R1206" s="59" t="str">
        <f>ifna(VLookup(V1206, Dex!F:K, 4, 0),"")</f>
        <v/>
      </c>
      <c r="S1206" s="59" t="str">
        <f>ifna(VLookup(V1206, Dex!F:K, 5, 0),"")</f>
        <v/>
      </c>
      <c r="T1206" s="59" t="str">
        <f>ifna(VLookup(V1206, Dex!F:K, 6, 0),"")</f>
        <v>B242</v>
      </c>
      <c r="U1206" s="63" t="str">
        <f>ifna(VLookup(V1206, Dex!F:L, 7, 0),"")</f>
        <v/>
      </c>
      <c r="V1206" s="53" t="str">
        <f t="shared" si="1"/>
        <v>iron leaves</v>
      </c>
    </row>
    <row r="1207" ht="31.5" customHeight="1">
      <c r="A1207" s="130">
        <v>1206.0</v>
      </c>
      <c r="B1207" s="129">
        <v>2.0</v>
      </c>
      <c r="C1207" s="129">
        <v>14.0</v>
      </c>
      <c r="D1207" s="129">
        <v>24.0</v>
      </c>
      <c r="E1207" s="129">
        <v>4.0</v>
      </c>
      <c r="F1207" s="129">
        <v>6.0</v>
      </c>
      <c r="G1207" s="131" t="str">
        <f>ifna(VLookup(V1207,Shiny!B:C, 2, 0),"")</f>
        <v/>
      </c>
      <c r="H1207" s="159" t="s">
        <v>1225</v>
      </c>
      <c r="I1207" s="160">
        <v>1011.0</v>
      </c>
      <c r="J1207" s="135">
        <f>IFNA(VLOOKUP(V1207,'Imported Index'!C:D,2,0),1)</f>
        <v>1</v>
      </c>
      <c r="K1207" s="132"/>
      <c r="L1207" s="132"/>
      <c r="M1207" s="136" t="str">
        <f>ifna(IMAGE("https://pokejungle.net/sprites/typeico/"&amp;lower(VLookup(V1207,Type!C:E, 2, 0)&amp;".png")),"")</f>
        <v/>
      </c>
      <c r="N1207" s="136" t="str">
        <f>ifna(IMAGE("https://pokejungle.net/sprites/typeico/"&amp;lower(VLookup(V1207,Type!C:E, 3, 0)&amp;".png")),"")</f>
        <v/>
      </c>
      <c r="O1207" s="131"/>
      <c r="P1207" s="131"/>
      <c r="Q1207" s="136" t="str">
        <f>ifna(VLookup(V1207, Dex!F:K, 3, 0),"")</f>
        <v/>
      </c>
      <c r="R1207" s="136" t="str">
        <f>ifna(VLookup(V1207, Dex!F:K, 4, 0),"")</f>
        <v/>
      </c>
      <c r="S1207" s="136" t="str">
        <f>ifna(VLookup(V1207, Dex!F:K, 5, 0),"")</f>
        <v/>
      </c>
      <c r="T1207" s="136" t="str">
        <f>ifna(VLookup(V1207, Dex!F:K, 6, 0),"")</f>
        <v>K036</v>
      </c>
      <c r="U1207" s="137" t="str">
        <f>ifna(VLookup(V1207, Dex!F:L, 7, 0),"")</f>
        <v/>
      </c>
      <c r="V1207" s="131" t="str">
        <f t="shared" si="1"/>
        <v>dipplin</v>
      </c>
    </row>
    <row r="1208" ht="31.5" customHeight="1">
      <c r="A1208" s="85">
        <v>1207.0</v>
      </c>
      <c r="B1208" s="88">
        <v>2.0</v>
      </c>
      <c r="C1208" s="88">
        <v>14.0</v>
      </c>
      <c r="D1208" s="88">
        <v>25.0</v>
      </c>
      <c r="E1208" s="88">
        <v>5.0</v>
      </c>
      <c r="F1208" s="88">
        <v>1.0</v>
      </c>
      <c r="G1208" s="53" t="str">
        <f>ifna(VLookup(V1208,Shiny!B:C, 2, 0),"")</f>
        <v/>
      </c>
      <c r="H1208" s="109" t="s">
        <v>1226</v>
      </c>
      <c r="I1208" s="161">
        <v>1012.0</v>
      </c>
      <c r="J1208" s="140">
        <f>IFNA(VLOOKUP(V1208,'Imported Index'!C:D,2,0),1)</f>
        <v>1</v>
      </c>
      <c r="K1208" s="83"/>
      <c r="L1208" s="89" t="s">
        <v>1227</v>
      </c>
      <c r="M1208" s="59" t="str">
        <f>ifna(IMAGE("https://pokejungle.net/sprites/typeico/"&amp;lower(VLookup(V1208,Type!C:E, 2, 0)&amp;".png")),"")</f>
        <v/>
      </c>
      <c r="N1208" s="59" t="str">
        <f>ifna(IMAGE("https://pokejungle.net/sprites/typeico/"&amp;lower(VLookup(V1208,Type!C:E, 3, 0)&amp;".png")),"")</f>
        <v/>
      </c>
      <c r="O1208" s="53"/>
      <c r="P1208" s="53"/>
      <c r="Q1208" s="59" t="str">
        <f>ifna(VLookup(V1208, Dex!F:K, 3, 0),"")</f>
        <v/>
      </c>
      <c r="R1208" s="59" t="str">
        <f>ifna(VLookup(V1208, Dex!F:K, 4, 0),"")</f>
        <v/>
      </c>
      <c r="S1208" s="59" t="str">
        <f>ifna(VLookup(V1208, Dex!F:K, 5, 0),"")</f>
        <v/>
      </c>
      <c r="T1208" s="59" t="str">
        <f>ifna(VLookup(V1208, Dex!F:K, 6, 0),"")</f>
        <v>K076</v>
      </c>
      <c r="U1208" s="63" t="str">
        <f>ifna(VLookup(V1208, Dex!F:L, 7, 0),"")</f>
        <v/>
      </c>
      <c r="V1208" s="53" t="str">
        <f t="shared" si="1"/>
        <v>poltchageist</v>
      </c>
    </row>
    <row r="1209" ht="31.5" customHeight="1">
      <c r="A1209" s="130">
        <v>1208.0</v>
      </c>
      <c r="B1209" s="129">
        <v>2.0</v>
      </c>
      <c r="C1209" s="129">
        <v>14.0</v>
      </c>
      <c r="D1209" s="129">
        <v>26.0</v>
      </c>
      <c r="E1209" s="129">
        <v>5.0</v>
      </c>
      <c r="F1209" s="129">
        <v>2.0</v>
      </c>
      <c r="G1209" s="131" t="str">
        <f>ifna(VLookup(V1209,Shiny!B:C, 2, 0),"")</f>
        <v/>
      </c>
      <c r="H1209" s="159" t="s">
        <v>1226</v>
      </c>
      <c r="I1209" s="160">
        <v>1012.0</v>
      </c>
      <c r="J1209" s="135">
        <f>IFNA(VLOOKUP(V1209,'Imported Index'!C:D,2,0),1)</f>
        <v>1</v>
      </c>
      <c r="K1209" s="132"/>
      <c r="L1209" s="148" t="s">
        <v>1228</v>
      </c>
      <c r="M1209" s="136" t="str">
        <f>ifna(IMAGE("https://pokejungle.net/sprites/typeico/"&amp;lower(VLookup(V1209,Type!C:E, 2, 0)&amp;".png")),"")</f>
        <v/>
      </c>
      <c r="N1209" s="136" t="str">
        <f>ifna(IMAGE("https://pokejungle.net/sprites/typeico/"&amp;lower(VLookup(V1209,Type!C:E, 3, 0)&amp;".png")),"")</f>
        <v/>
      </c>
      <c r="O1209" s="129">
        <v>-1.0</v>
      </c>
      <c r="P1209" s="131"/>
      <c r="Q1209" s="136" t="str">
        <f>ifna(VLookup(V1209, Dex!F:K, 3, 0),"")</f>
        <v/>
      </c>
      <c r="R1209" s="136" t="str">
        <f>ifna(VLookup(V1209, Dex!F:K, 4, 0),"")</f>
        <v/>
      </c>
      <c r="S1209" s="136" t="str">
        <f>ifna(VLookup(V1209, Dex!F:K, 5, 0),"")</f>
        <v/>
      </c>
      <c r="T1209" s="136" t="str">
        <f>ifna(VLookup(V1209, Dex!F:K, 6, 0),"")</f>
        <v>K076</v>
      </c>
      <c r="U1209" s="137" t="str">
        <f>ifna(VLookup(V1209, Dex!F:L, 7, 0),"")</f>
        <v/>
      </c>
      <c r="V1209" s="131" t="str">
        <f t="shared" si="1"/>
        <v>poltchageist-1</v>
      </c>
    </row>
    <row r="1210" ht="31.5" customHeight="1">
      <c r="A1210" s="85">
        <v>1209.0</v>
      </c>
      <c r="B1210" s="88">
        <v>2.0</v>
      </c>
      <c r="C1210" s="88">
        <v>14.0</v>
      </c>
      <c r="D1210" s="88">
        <v>27.0</v>
      </c>
      <c r="E1210" s="88">
        <v>5.0</v>
      </c>
      <c r="F1210" s="88">
        <v>3.0</v>
      </c>
      <c r="G1210" s="53" t="str">
        <f>ifna(VLookup(V1210,Shiny!B:C, 2, 0),"")</f>
        <v/>
      </c>
      <c r="H1210" s="109" t="s">
        <v>1229</v>
      </c>
      <c r="I1210" s="161">
        <v>1013.0</v>
      </c>
      <c r="J1210" s="140">
        <f>IFNA(VLOOKUP(V1210,'Imported Index'!C:D,2,0),1)</f>
        <v>1</v>
      </c>
      <c r="K1210" s="83"/>
      <c r="L1210" s="89" t="s">
        <v>1230</v>
      </c>
      <c r="M1210" s="59" t="str">
        <f>ifna(IMAGE("https://pokejungle.net/sprites/typeico/"&amp;lower(VLookup(V1210,Type!C:E, 2, 0)&amp;".png")),"")</f>
        <v/>
      </c>
      <c r="N1210" s="59" t="str">
        <f>ifna(IMAGE("https://pokejungle.net/sprites/typeico/"&amp;lower(VLookup(V1210,Type!C:E, 3, 0)&amp;".png")),"")</f>
        <v/>
      </c>
      <c r="O1210" s="53"/>
      <c r="P1210" s="53"/>
      <c r="Q1210" s="59" t="str">
        <f>ifna(VLookup(V1210, Dex!F:K, 3, 0),"")</f>
        <v/>
      </c>
      <c r="R1210" s="59" t="str">
        <f>ifna(VLookup(V1210, Dex!F:K, 4, 0),"")</f>
        <v/>
      </c>
      <c r="S1210" s="59" t="str">
        <f>ifna(VLookup(V1210, Dex!F:K, 5, 0),"")</f>
        <v/>
      </c>
      <c r="T1210" s="59" t="str">
        <f>ifna(VLookup(V1210, Dex!F:K, 6, 0),"")</f>
        <v>K077</v>
      </c>
      <c r="U1210" s="63" t="str">
        <f>ifna(VLookup(V1210, Dex!F:L, 7, 0),"")</f>
        <v/>
      </c>
      <c r="V1210" s="53" t="str">
        <f t="shared" si="1"/>
        <v>sinistcha</v>
      </c>
    </row>
    <row r="1211" ht="31.5" customHeight="1">
      <c r="A1211" s="130">
        <v>1210.0</v>
      </c>
      <c r="B1211" s="129">
        <v>2.0</v>
      </c>
      <c r="C1211" s="129">
        <v>14.0</v>
      </c>
      <c r="D1211" s="129">
        <v>28.0</v>
      </c>
      <c r="E1211" s="129">
        <v>5.0</v>
      </c>
      <c r="F1211" s="129">
        <v>4.0</v>
      </c>
      <c r="G1211" s="131" t="str">
        <f>ifna(VLookup(V1211,Shiny!B:C, 2, 0),"")</f>
        <v/>
      </c>
      <c r="H1211" s="159" t="s">
        <v>1229</v>
      </c>
      <c r="I1211" s="160">
        <v>1013.0</v>
      </c>
      <c r="J1211" s="135">
        <f>IFNA(VLOOKUP(V1211,'Imported Index'!C:D,2,0),1)</f>
        <v>1</v>
      </c>
      <c r="K1211" s="132"/>
      <c r="L1211" s="148" t="s">
        <v>1231</v>
      </c>
      <c r="M1211" s="136" t="str">
        <f>ifna(IMAGE("https://pokejungle.net/sprites/typeico/"&amp;lower(VLookup(V1211,Type!C:E, 2, 0)&amp;".png")),"")</f>
        <v/>
      </c>
      <c r="N1211" s="136" t="str">
        <f>ifna(IMAGE("https://pokejungle.net/sprites/typeico/"&amp;lower(VLookup(V1211,Type!C:E, 3, 0)&amp;".png")),"")</f>
        <v/>
      </c>
      <c r="O1211" s="129">
        <v>-1.0</v>
      </c>
      <c r="P1211" s="131"/>
      <c r="Q1211" s="136" t="str">
        <f>ifna(VLookup(V1211, Dex!F:K, 3, 0),"")</f>
        <v/>
      </c>
      <c r="R1211" s="136" t="str">
        <f>ifna(VLookup(V1211, Dex!F:K, 4, 0),"")</f>
        <v/>
      </c>
      <c r="S1211" s="136" t="str">
        <f>ifna(VLookup(V1211, Dex!F:K, 5, 0),"")</f>
        <v/>
      </c>
      <c r="T1211" s="136" t="str">
        <f>ifna(VLookup(V1211, Dex!F:K, 6, 0),"")</f>
        <v>K077</v>
      </c>
      <c r="U1211" s="137" t="str">
        <f>ifna(VLookup(V1211, Dex!F:L, 7, 0),"")</f>
        <v/>
      </c>
      <c r="V1211" s="131" t="str">
        <f t="shared" si="1"/>
        <v>sinistcha-1</v>
      </c>
    </row>
    <row r="1212" ht="31.5" customHeight="1">
      <c r="A1212" s="85">
        <v>1211.0</v>
      </c>
      <c r="B1212" s="88">
        <v>2.0</v>
      </c>
      <c r="C1212" s="88">
        <v>14.0</v>
      </c>
      <c r="D1212" s="88">
        <v>29.0</v>
      </c>
      <c r="E1212" s="88">
        <v>5.0</v>
      </c>
      <c r="F1212" s="88">
        <v>5.0</v>
      </c>
      <c r="G1212" s="53" t="str">
        <f>ifna(VLookup(V1212,Shiny!B:C, 2, 0),"")</f>
        <v/>
      </c>
      <c r="H1212" s="109" t="s">
        <v>1232</v>
      </c>
      <c r="I1212" s="161">
        <v>1014.0</v>
      </c>
      <c r="J1212" s="140">
        <f>IFNA(VLOOKUP(V1212,'Imported Index'!C:D,2,0),1)</f>
        <v>1</v>
      </c>
      <c r="K1212" s="83"/>
      <c r="L1212" s="83"/>
      <c r="M1212" s="59" t="str">
        <f>ifna(IMAGE("https://pokejungle.net/sprites/typeico/"&amp;lower(VLookup(V1212,Type!C:E, 2, 0)&amp;".png")),"")</f>
        <v/>
      </c>
      <c r="N1212" s="59" t="str">
        <f>ifna(IMAGE("https://pokejungle.net/sprites/typeico/"&amp;lower(VLookup(V1212,Type!C:E, 3, 0)&amp;".png")),"")</f>
        <v/>
      </c>
      <c r="O1212" s="53"/>
      <c r="P1212" s="53"/>
      <c r="Q1212" s="59" t="str">
        <f>ifna(VLookup(V1212, Dex!F:K, 3, 0),"")</f>
        <v/>
      </c>
      <c r="R1212" s="59" t="str">
        <f>ifna(VLookup(V1212, Dex!F:K, 4, 0),"")</f>
        <v/>
      </c>
      <c r="S1212" s="59" t="str">
        <f>ifna(VLookup(V1212, Dex!F:K, 5, 0),"")</f>
        <v/>
      </c>
      <c r="T1212" s="59" t="str">
        <f>ifna(VLookup(V1212, Dex!F:K, 6, 0),"")</f>
        <v>K197</v>
      </c>
      <c r="U1212" s="63" t="str">
        <f>ifna(VLookup(V1212, Dex!F:L, 7, 0),"")</f>
        <v/>
      </c>
      <c r="V1212" s="53" t="str">
        <f t="shared" si="1"/>
        <v>okidogi</v>
      </c>
    </row>
    <row r="1213" ht="31.5" customHeight="1">
      <c r="A1213" s="130">
        <v>1212.0</v>
      </c>
      <c r="B1213" s="129">
        <v>2.0</v>
      </c>
      <c r="C1213" s="129">
        <v>14.0</v>
      </c>
      <c r="D1213" s="129">
        <v>30.0</v>
      </c>
      <c r="E1213" s="129">
        <v>5.0</v>
      </c>
      <c r="F1213" s="129">
        <v>6.0</v>
      </c>
      <c r="G1213" s="131" t="str">
        <f>ifna(VLookup(V1213,Shiny!B:C, 2, 0),"")</f>
        <v/>
      </c>
      <c r="H1213" s="159" t="s">
        <v>1233</v>
      </c>
      <c r="I1213" s="160">
        <v>1015.0</v>
      </c>
      <c r="J1213" s="135">
        <f>IFNA(VLOOKUP(V1213,'Imported Index'!C:D,2,0),1)</f>
        <v>1</v>
      </c>
      <c r="K1213" s="132"/>
      <c r="L1213" s="132"/>
      <c r="M1213" s="136" t="str">
        <f>ifna(IMAGE("https://pokejungle.net/sprites/typeico/"&amp;lower(VLookup(V1213,Type!C:E, 2, 0)&amp;".png")),"")</f>
        <v/>
      </c>
      <c r="N1213" s="136" t="str">
        <f>ifna(IMAGE("https://pokejungle.net/sprites/typeico/"&amp;lower(VLookup(V1213,Type!C:E, 3, 0)&amp;".png")),"")</f>
        <v/>
      </c>
      <c r="O1213" s="131"/>
      <c r="P1213" s="131"/>
      <c r="Q1213" s="136" t="str">
        <f>ifna(VLookup(V1213, Dex!F:K, 3, 0),"")</f>
        <v/>
      </c>
      <c r="R1213" s="136" t="str">
        <f>ifna(VLookup(V1213, Dex!F:K, 4, 0),"")</f>
        <v/>
      </c>
      <c r="S1213" s="136" t="str">
        <f>ifna(VLookup(V1213, Dex!F:K, 5, 0),"")</f>
        <v/>
      </c>
      <c r="T1213" s="136" t="str">
        <f>ifna(VLookup(V1213, Dex!F:K, 6, 0),"")</f>
        <v>K198</v>
      </c>
      <c r="U1213" s="137" t="str">
        <f>ifna(VLookup(V1213, Dex!F:L, 7, 0),"")</f>
        <v/>
      </c>
      <c r="V1213" s="131" t="str">
        <f t="shared" si="1"/>
        <v>munkidori</v>
      </c>
    </row>
    <row r="1214" ht="31.5" customHeight="1">
      <c r="A1214" s="85">
        <v>1213.0</v>
      </c>
      <c r="B1214" s="88">
        <v>2.0</v>
      </c>
      <c r="C1214" s="88">
        <v>15.0</v>
      </c>
      <c r="D1214" s="88">
        <v>1.0</v>
      </c>
      <c r="E1214" s="88">
        <v>1.0</v>
      </c>
      <c r="F1214" s="88">
        <v>1.0</v>
      </c>
      <c r="G1214" s="53" t="str">
        <f>ifna(VLookup(V1214,Shiny!B:C, 2, 0),"")</f>
        <v/>
      </c>
      <c r="H1214" s="109" t="s">
        <v>1234</v>
      </c>
      <c r="I1214" s="161">
        <v>1016.0</v>
      </c>
      <c r="J1214" s="140">
        <f>IFNA(VLOOKUP(V1214,'Imported Index'!C:D,2,0),1)</f>
        <v>1</v>
      </c>
      <c r="K1214" s="83"/>
      <c r="L1214" s="83"/>
      <c r="M1214" s="59" t="str">
        <f>ifna(IMAGE("https://pokejungle.net/sprites/typeico/"&amp;lower(VLookup(V1214,Type!C:E, 2, 0)&amp;".png")),"")</f>
        <v/>
      </c>
      <c r="N1214" s="59" t="str">
        <f>ifna(IMAGE("https://pokejungle.net/sprites/typeico/"&amp;lower(VLookup(V1214,Type!C:E, 3, 0)&amp;".png")),"")</f>
        <v/>
      </c>
      <c r="O1214" s="53"/>
      <c r="P1214" s="53"/>
      <c r="Q1214" s="59" t="str">
        <f>ifna(VLookup(V1214, Dex!F:K, 3, 0),"")</f>
        <v/>
      </c>
      <c r="R1214" s="59" t="str">
        <f>ifna(VLookup(V1214, Dex!F:K, 4, 0),"")</f>
        <v/>
      </c>
      <c r="S1214" s="59" t="str">
        <f>ifna(VLookup(V1214, Dex!F:K, 5, 0),"")</f>
        <v/>
      </c>
      <c r="T1214" s="59" t="str">
        <f>ifna(VLookup(V1214, Dex!F:K, 6, 0),"")</f>
        <v>K199</v>
      </c>
      <c r="U1214" s="63" t="str">
        <f>ifna(VLookup(V1214, Dex!F:L, 7, 0),"")</f>
        <v/>
      </c>
      <c r="V1214" s="53" t="str">
        <f t="shared" si="1"/>
        <v>fezandipiti</v>
      </c>
    </row>
    <row r="1215" ht="31.5" customHeight="1">
      <c r="A1215" s="130">
        <v>1214.0</v>
      </c>
      <c r="B1215" s="129">
        <v>2.0</v>
      </c>
      <c r="C1215" s="129">
        <v>15.0</v>
      </c>
      <c r="D1215" s="129">
        <v>2.0</v>
      </c>
      <c r="E1215" s="129">
        <v>1.0</v>
      </c>
      <c r="F1215" s="129">
        <v>2.0</v>
      </c>
      <c r="G1215" s="131" t="str">
        <f>ifna(VLookup(V1215,Shiny!B:C, 2, 0),"")</f>
        <v/>
      </c>
      <c r="H1215" s="159" t="s">
        <v>1235</v>
      </c>
      <c r="I1215" s="160">
        <v>1017.0</v>
      </c>
      <c r="J1215" s="135">
        <f>IFNA(VLOOKUP(V1215,'Imported Index'!C:D,2,0),1)</f>
        <v>1</v>
      </c>
      <c r="K1215" s="132"/>
      <c r="L1215" s="148"/>
      <c r="M1215" s="136" t="str">
        <f>ifna(IMAGE("https://pokejungle.net/sprites/typeico/"&amp;lower(VLookup(V1215,Type!C:E, 2, 0)&amp;".png")),"")</f>
        <v/>
      </c>
      <c r="N1215" s="136" t="str">
        <f>ifna(IMAGE("https://pokejungle.net/sprites/typeico/"&amp;lower(VLookup(V1215,Type!C:E, 3, 0)&amp;".png")),"")</f>
        <v/>
      </c>
      <c r="O1215" s="131"/>
      <c r="P1215" s="131"/>
      <c r="Q1215" s="136" t="str">
        <f>ifna(VLookup(V1215, Dex!F:K, 3, 0),"")</f>
        <v/>
      </c>
      <c r="R1215" s="136" t="str">
        <f>ifna(VLookup(V1215, Dex!F:K, 4, 0),"")</f>
        <v/>
      </c>
      <c r="S1215" s="136" t="str">
        <f>ifna(VLookup(V1215, Dex!F:K, 5, 0),"")</f>
        <v/>
      </c>
      <c r="T1215" s="136" t="str">
        <f>ifna(VLookup(V1215, Dex!F:K, 6, 0),"")</f>
        <v>K200</v>
      </c>
      <c r="U1215" s="137" t="str">
        <f>ifna(VLookup(V1215, Dex!F:L, 7, 0),"")</f>
        <v/>
      </c>
      <c r="V1215" s="131" t="str">
        <f t="shared" si="1"/>
        <v>ogerpon</v>
      </c>
    </row>
    <row r="1216" ht="31.5" customHeight="1">
      <c r="A1216" s="85">
        <v>1215.0</v>
      </c>
      <c r="B1216" s="88">
        <v>2.0</v>
      </c>
      <c r="C1216" s="88">
        <v>15.0</v>
      </c>
      <c r="D1216" s="88">
        <v>3.0</v>
      </c>
      <c r="E1216" s="88">
        <v>1.0</v>
      </c>
      <c r="F1216" s="88">
        <v>3.0</v>
      </c>
      <c r="G1216" s="53" t="str">
        <f>ifna(VLookup(V1216,Shiny!B:C, 2, 0),"")</f>
        <v/>
      </c>
      <c r="H1216" s="162" t="s">
        <v>1236</v>
      </c>
      <c r="I1216" s="114">
        <v>1018.0</v>
      </c>
      <c r="J1216" s="140">
        <f>IFNA(VLOOKUP(V1216,'Imported Index'!C:D,2,0),1)</f>
        <v>1</v>
      </c>
      <c r="K1216" s="83"/>
      <c r="L1216" s="89"/>
      <c r="M1216" s="59" t="str">
        <f>ifna(IMAGE("https://pokejungle.net/sprites/typeico/"&amp;lower(VLookup(V1216,Type!C:E, 2, 0)&amp;".png")),"")</f>
        <v/>
      </c>
      <c r="N1216" s="59" t="str">
        <f>ifna(IMAGE("https://pokejungle.net/sprites/typeico/"&amp;lower(VLookup(V1216,Type!C:E, 3, 0)&amp;".png")),"")</f>
        <v/>
      </c>
      <c r="O1216" s="53"/>
      <c r="P1216" s="53"/>
      <c r="Q1216" s="59" t="str">
        <f>ifna(VLookup(V1216, Dex!F:K, 3, 0),"")</f>
        <v/>
      </c>
      <c r="R1216" s="59" t="str">
        <f>ifna(VLookup(V1216, Dex!F:K, 4, 0),"")</f>
        <v/>
      </c>
      <c r="S1216" s="59" t="str">
        <f>ifna(VLookup(V1216, Dex!F:K, 5, 0),"")</f>
        <v/>
      </c>
      <c r="T1216" s="59" t="str">
        <f>ifna(VLookup(V1216, Dex!F:K, 6, 0),"")</f>
        <v>B162</v>
      </c>
      <c r="U1216" s="63" t="str">
        <f>ifna(VLookup(V1216, Dex!F:L, 7, 0),"")</f>
        <v/>
      </c>
      <c r="V1216" s="53" t="str">
        <f t="shared" si="1"/>
        <v>archaludon</v>
      </c>
    </row>
    <row r="1217" ht="31.5" customHeight="1">
      <c r="A1217" s="130">
        <v>1216.0</v>
      </c>
      <c r="B1217" s="129">
        <v>2.0</v>
      </c>
      <c r="C1217" s="129">
        <v>15.0</v>
      </c>
      <c r="D1217" s="129">
        <v>4.0</v>
      </c>
      <c r="E1217" s="129">
        <v>1.0</v>
      </c>
      <c r="F1217" s="129">
        <v>4.0</v>
      </c>
      <c r="G1217" s="131" t="str">
        <f>ifna(VLookup(V1217,Shiny!B:C, 2, 0),"")</f>
        <v/>
      </c>
      <c r="H1217" s="163" t="s">
        <v>1237</v>
      </c>
      <c r="I1217" s="164">
        <v>1019.0</v>
      </c>
      <c r="J1217" s="135">
        <f>IFNA(VLOOKUP(V1217,'Imported Index'!C:D,2,0),1)</f>
        <v>1</v>
      </c>
      <c r="K1217" s="132"/>
      <c r="L1217" s="148"/>
      <c r="M1217" s="136" t="str">
        <f>ifna(IMAGE("https://pokejungle.net/sprites/typeico/"&amp;lower(VLookup(V1217,Type!C:E, 2, 0)&amp;".png")),"")</f>
        <v/>
      </c>
      <c r="N1217" s="136" t="str">
        <f>ifna(IMAGE("https://pokejungle.net/sprites/typeico/"&amp;lower(VLookup(V1217,Type!C:E, 3, 0)&amp;".png")),"")</f>
        <v/>
      </c>
      <c r="O1217" s="131"/>
      <c r="P1217" s="131"/>
      <c r="Q1217" s="136" t="str">
        <f>ifna(VLookup(V1217, Dex!F:K, 3, 0),"")</f>
        <v/>
      </c>
      <c r="R1217" s="136" t="str">
        <f>ifna(VLookup(V1217, Dex!F:K, 4, 0),"")</f>
        <v/>
      </c>
      <c r="S1217" s="136" t="str">
        <f>ifna(VLookup(V1217, Dex!F:K, 5, 0),"")</f>
        <v/>
      </c>
      <c r="T1217" s="136" t="str">
        <f>ifna(VLookup(V1217, Dex!F:K, 6, 0),"")</f>
        <v>B163</v>
      </c>
      <c r="U1217" s="137" t="str">
        <f>ifna(VLookup(V1217, Dex!F:L, 7, 0),"")</f>
        <v/>
      </c>
      <c r="V1217" s="131" t="str">
        <f t="shared" si="1"/>
        <v>hydrapple</v>
      </c>
    </row>
    <row r="1218" ht="31.5" customHeight="1">
      <c r="A1218" s="85">
        <v>1217.0</v>
      </c>
      <c r="B1218" s="88">
        <v>2.0</v>
      </c>
      <c r="C1218" s="88">
        <v>15.0</v>
      </c>
      <c r="D1218" s="88">
        <v>5.0</v>
      </c>
      <c r="E1218" s="88">
        <v>1.0</v>
      </c>
      <c r="F1218" s="88">
        <v>5.0</v>
      </c>
      <c r="G1218" s="53" t="str">
        <f>ifna(VLookup(V1218,Shiny!B:C, 2, 0),"")</f>
        <v/>
      </c>
      <c r="H1218" s="114" t="s">
        <v>1238</v>
      </c>
      <c r="I1218" s="115">
        <v>1020.0</v>
      </c>
      <c r="J1218" s="140">
        <f>IFNA(VLOOKUP(V1218,'Imported Index'!C:D,2,0),1)</f>
        <v>1</v>
      </c>
      <c r="K1218" s="83"/>
      <c r="L1218" s="89"/>
      <c r="M1218" s="59" t="str">
        <f>ifna(IMAGE("https://pokejungle.net/sprites/typeico/"&amp;lower(VLookup(V1218,Type!C:E, 2, 0)&amp;".png")),"")</f>
        <v/>
      </c>
      <c r="N1218" s="59" t="str">
        <f>ifna(IMAGE("https://pokejungle.net/sprites/typeico/"&amp;lower(VLookup(V1218,Type!C:E, 3, 0)&amp;".png")),"")</f>
        <v/>
      </c>
      <c r="O1218" s="53"/>
      <c r="P1218" s="53"/>
      <c r="Q1218" s="59" t="str">
        <f>ifna(VLookup(V1218, Dex!F:K, 3, 0),"")</f>
        <v/>
      </c>
      <c r="R1218" s="59" t="str">
        <f>ifna(VLookup(V1218, Dex!F:K, 4, 0),"")</f>
        <v/>
      </c>
      <c r="S1218" s="59" t="str">
        <f>ifna(VLookup(V1218, Dex!F:K, 5, 0),"")</f>
        <v/>
      </c>
      <c r="T1218" s="59" t="str">
        <f>ifna(VLookup(V1218, Dex!F:K, 6, 0),"")</f>
        <v>B236</v>
      </c>
      <c r="U1218" s="63" t="str">
        <f>ifna(VLookup(V1218, Dex!F:L, 7, 0),"")</f>
        <v/>
      </c>
      <c r="V1218" s="53" t="str">
        <f t="shared" si="1"/>
        <v>gouging fire</v>
      </c>
    </row>
    <row r="1219" ht="31.5" customHeight="1">
      <c r="A1219" s="130">
        <v>1218.0</v>
      </c>
      <c r="B1219" s="129">
        <v>2.0</v>
      </c>
      <c r="C1219" s="129">
        <v>15.0</v>
      </c>
      <c r="D1219" s="129">
        <v>6.0</v>
      </c>
      <c r="E1219" s="129">
        <v>1.0</v>
      </c>
      <c r="F1219" s="129">
        <v>6.0</v>
      </c>
      <c r="G1219" s="131" t="str">
        <f>ifna(VLookup(V1219,Shiny!B:C, 2, 0),"")</f>
        <v/>
      </c>
      <c r="H1219" s="163" t="s">
        <v>1239</v>
      </c>
      <c r="I1219" s="164">
        <v>1021.0</v>
      </c>
      <c r="J1219" s="135">
        <f>IFNA(VLOOKUP(V1219,'Imported Index'!C:D,2,0),1)</f>
        <v>1</v>
      </c>
      <c r="K1219" s="132"/>
      <c r="L1219" s="148"/>
      <c r="M1219" s="136" t="str">
        <f>ifna(IMAGE("https://pokejungle.net/sprites/typeico/"&amp;lower(VLookup(V1219,Type!C:E, 2, 0)&amp;".png")),"")</f>
        <v/>
      </c>
      <c r="N1219" s="136" t="str">
        <f>ifna(IMAGE("https://pokejungle.net/sprites/typeico/"&amp;lower(VLookup(V1219,Type!C:E, 3, 0)&amp;".png")),"")</f>
        <v/>
      </c>
      <c r="O1219" s="131"/>
      <c r="P1219" s="131"/>
      <c r="Q1219" s="136" t="str">
        <f>ifna(VLookup(V1219, Dex!F:K, 3, 0),"")</f>
        <v/>
      </c>
      <c r="R1219" s="136" t="str">
        <f>ifna(VLookup(V1219, Dex!F:K, 4, 0),"")</f>
        <v/>
      </c>
      <c r="S1219" s="136" t="str">
        <f>ifna(VLookup(V1219, Dex!F:K, 5, 0),"")</f>
        <v/>
      </c>
      <c r="T1219" s="136" t="str">
        <f>ifna(VLookup(V1219, Dex!F:K, 6, 0),"")</f>
        <v>B237</v>
      </c>
      <c r="U1219" s="137" t="str">
        <f>ifna(VLookup(V1219, Dex!F:L, 7, 0),"")</f>
        <v/>
      </c>
      <c r="V1219" s="131" t="str">
        <f t="shared" si="1"/>
        <v>raging bolt</v>
      </c>
    </row>
    <row r="1220" ht="31.5" customHeight="1">
      <c r="A1220" s="85">
        <v>1219.0</v>
      </c>
      <c r="B1220" s="88">
        <v>2.0</v>
      </c>
      <c r="C1220" s="88">
        <v>15.0</v>
      </c>
      <c r="D1220" s="88">
        <v>7.0</v>
      </c>
      <c r="E1220" s="88">
        <v>2.0</v>
      </c>
      <c r="F1220" s="88">
        <v>1.0</v>
      </c>
      <c r="G1220" s="53" t="str">
        <f>ifna(VLookup(V1220,Shiny!B:C, 2, 0),"")</f>
        <v/>
      </c>
      <c r="H1220" s="114" t="s">
        <v>1240</v>
      </c>
      <c r="I1220" s="115">
        <v>1022.0</v>
      </c>
      <c r="J1220" s="140">
        <f>IFNA(VLOOKUP(V1220,'Imported Index'!C:D,2,0),1)</f>
        <v>1</v>
      </c>
      <c r="K1220" s="83"/>
      <c r="L1220" s="89"/>
      <c r="M1220" s="59" t="str">
        <f>ifna(IMAGE("https://pokejungle.net/sprites/typeico/"&amp;lower(VLookup(V1220,Type!C:E, 2, 0)&amp;".png")),"")</f>
        <v/>
      </c>
      <c r="N1220" s="59" t="str">
        <f>ifna(IMAGE("https://pokejungle.net/sprites/typeico/"&amp;lower(VLookup(V1220,Type!C:E, 3, 0)&amp;".png")),"")</f>
        <v/>
      </c>
      <c r="O1220" s="53"/>
      <c r="P1220" s="53"/>
      <c r="Q1220" s="59" t="str">
        <f>ifna(VLookup(V1220, Dex!F:K, 3, 0),"")</f>
        <v/>
      </c>
      <c r="R1220" s="59" t="str">
        <f>ifna(VLookup(V1220, Dex!F:K, 4, 0),"")</f>
        <v/>
      </c>
      <c r="S1220" s="59" t="str">
        <f>ifna(VLookup(V1220, Dex!F:K, 5, 0),"")</f>
        <v/>
      </c>
      <c r="T1220" s="59" t="str">
        <f>ifna(VLookup(V1220, Dex!F:K, 6, 0),"")</f>
        <v>B239</v>
      </c>
      <c r="U1220" s="63" t="str">
        <f>ifna(VLookup(V1220, Dex!F:L, 7, 0),"")</f>
        <v/>
      </c>
      <c r="V1220" s="53" t="str">
        <f t="shared" si="1"/>
        <v>iron boulder</v>
      </c>
    </row>
    <row r="1221" ht="31.5" customHeight="1">
      <c r="A1221" s="130">
        <v>1220.0</v>
      </c>
      <c r="B1221" s="129">
        <v>2.0</v>
      </c>
      <c r="C1221" s="129">
        <v>15.0</v>
      </c>
      <c r="D1221" s="129">
        <v>8.0</v>
      </c>
      <c r="E1221" s="129">
        <v>2.0</v>
      </c>
      <c r="F1221" s="129">
        <v>2.0</v>
      </c>
      <c r="G1221" s="131" t="str">
        <f>ifna(VLookup(V1221,Shiny!B:C, 2, 0),"")</f>
        <v/>
      </c>
      <c r="H1221" s="163" t="s">
        <v>1241</v>
      </c>
      <c r="I1221" s="164">
        <v>1023.0</v>
      </c>
      <c r="J1221" s="135">
        <f>IFNA(VLOOKUP(V1221,'Imported Index'!C:D,2,0),1)</f>
        <v>1</v>
      </c>
      <c r="K1221" s="132"/>
      <c r="L1221" s="148"/>
      <c r="M1221" s="136" t="str">
        <f>ifna(IMAGE("https://pokejungle.net/sprites/typeico/"&amp;lower(VLookup(V1221,Type!C:E, 2, 0)&amp;".png")),"")</f>
        <v/>
      </c>
      <c r="N1221" s="136" t="str">
        <f>ifna(IMAGE("https://pokejungle.net/sprites/typeico/"&amp;lower(VLookup(V1221,Type!C:E, 3, 0)&amp;".png")),"")</f>
        <v/>
      </c>
      <c r="O1221" s="131"/>
      <c r="P1221" s="131"/>
      <c r="Q1221" s="136" t="str">
        <f>ifna(VLookup(V1221, Dex!F:K, 3, 0),"")</f>
        <v/>
      </c>
      <c r="R1221" s="136" t="str">
        <f>ifna(VLookup(V1221, Dex!F:K, 4, 0),"")</f>
        <v/>
      </c>
      <c r="S1221" s="136" t="str">
        <f>ifna(VLookup(V1221, Dex!F:K, 5, 0),"")</f>
        <v/>
      </c>
      <c r="T1221" s="136" t="str">
        <f>ifna(VLookup(V1221, Dex!F:K, 6, 0),"")</f>
        <v>B238</v>
      </c>
      <c r="U1221" s="137" t="str">
        <f>ifna(VLookup(V1221, Dex!F:L, 7, 0),"")</f>
        <v/>
      </c>
      <c r="V1221" s="131" t="str">
        <f t="shared" si="1"/>
        <v>iron crown</v>
      </c>
    </row>
    <row r="1222" ht="31.5" customHeight="1">
      <c r="A1222" s="85">
        <v>1221.0</v>
      </c>
      <c r="B1222" s="88">
        <v>2.0</v>
      </c>
      <c r="C1222" s="88">
        <v>15.0</v>
      </c>
      <c r="D1222" s="88">
        <v>9.0</v>
      </c>
      <c r="E1222" s="88">
        <v>2.0</v>
      </c>
      <c r="F1222" s="88">
        <v>3.0</v>
      </c>
      <c r="G1222" s="53" t="str">
        <f>ifna(VLookup(V1222,Shiny!B:C, 2, 0),"")</f>
        <v/>
      </c>
      <c r="H1222" s="114" t="s">
        <v>1242</v>
      </c>
      <c r="I1222" s="115">
        <v>1024.0</v>
      </c>
      <c r="J1222" s="140">
        <f>IFNA(VLOOKUP(V1222,'Imported Index'!C:D,2,0),1)</f>
        <v>1</v>
      </c>
      <c r="K1222" s="83"/>
      <c r="L1222" s="89"/>
      <c r="M1222" s="59" t="str">
        <f>ifna(IMAGE("https://pokejungle.net/sprites/typeico/"&amp;lower(VLookup(V1222,Type!C:E, 2, 0)&amp;".png")),"")</f>
        <v/>
      </c>
      <c r="N1222" s="59" t="str">
        <f>ifna(IMAGE("https://pokejungle.net/sprites/typeico/"&amp;lower(VLookup(V1222,Type!C:E, 3, 0)&amp;".png")),"")</f>
        <v/>
      </c>
      <c r="O1222" s="53"/>
      <c r="P1222" s="53"/>
      <c r="Q1222" s="59" t="str">
        <f>ifna(VLookup(V1222, Dex!F:K, 3, 0),"")</f>
        <v/>
      </c>
      <c r="R1222" s="59" t="str">
        <f>ifna(VLookup(V1222, Dex!F:K, 4, 0),"")</f>
        <v/>
      </c>
      <c r="S1222" s="59" t="str">
        <f>ifna(VLookup(V1222, Dex!F:K, 5, 0),"")</f>
        <v/>
      </c>
      <c r="T1222" s="59" t="str">
        <f>ifna(VLookup(V1222, Dex!F:K, 6, 0),"")</f>
        <v>B240</v>
      </c>
      <c r="U1222" s="63" t="str">
        <f>ifna(VLookup(V1222, Dex!F:L, 7, 0),"")</f>
        <v/>
      </c>
      <c r="V1222" s="53" t="str">
        <f t="shared" si="1"/>
        <v>terapagos</v>
      </c>
    </row>
    <row r="1223" ht="31.5" customHeight="1">
      <c r="A1223" s="130">
        <v>1222.0</v>
      </c>
      <c r="B1223" s="129">
        <v>2.0</v>
      </c>
      <c r="C1223" s="129">
        <v>15.0</v>
      </c>
      <c r="D1223" s="129">
        <v>10.0</v>
      </c>
      <c r="E1223" s="129">
        <v>2.0</v>
      </c>
      <c r="F1223" s="129">
        <v>10.0</v>
      </c>
      <c r="G1223" s="131" t="str">
        <f>ifna(VLookup(V1223,Shiny!B:C, 2, 0),"")</f>
        <v/>
      </c>
      <c r="H1223" s="163" t="s">
        <v>1243</v>
      </c>
      <c r="I1223" s="164">
        <v>1025.0</v>
      </c>
      <c r="J1223" s="135">
        <f>IFNA(VLOOKUP(V1223,'Imported Index'!C:D,2,0),1)</f>
        <v>1</v>
      </c>
      <c r="K1223" s="132"/>
      <c r="L1223" s="148"/>
      <c r="M1223" s="136" t="str">
        <f>ifna(IMAGE("https://pokejungle.net/sprites/typeico/"&amp;lower(VLookup(V1223,Type!C:E, 2, 0)&amp;".png")),"")</f>
        <v/>
      </c>
      <c r="N1223" s="136" t="str">
        <f>ifna(IMAGE("https://pokejungle.net/sprites/typeico/"&amp;lower(VLookup(V1223,Type!C:E, 3, 0)&amp;".png")),"")</f>
        <v/>
      </c>
      <c r="O1223" s="131"/>
      <c r="P1223" s="131"/>
      <c r="Q1223" s="136" t="str">
        <f>ifna(VLookup(V1223, Dex!F:K, 3, 0),"")</f>
        <v/>
      </c>
      <c r="R1223" s="136" t="str">
        <f>ifna(VLookup(V1223, Dex!F:K, 4, 0),"")</f>
        <v/>
      </c>
      <c r="S1223" s="136" t="str">
        <f>ifna(VLookup(V1223, Dex!F:K, 5, 0),"")</f>
        <v/>
      </c>
      <c r="T1223" s="136" t="str">
        <f>ifna(VLookup(V1223, Dex!F:K, 6, 0),"")</f>
        <v/>
      </c>
      <c r="U1223" s="137" t="str">
        <f>ifna(VLookup(V1223, Dex!F:L, 7, 0),"")</f>
        <v/>
      </c>
      <c r="V1223" s="131" t="str">
        <f t="shared" si="1"/>
        <v>pecharunt</v>
      </c>
    </row>
  </sheetData>
  <autoFilter ref="$J$1:$K$1223"/>
  <customSheetViews>
    <customSheetView guid="{8F000A72-FF19-4343-B2A7-AB270BBC381A}" filter="1" showAutoFilter="1">
      <autoFilter ref="$Q$1:$T$1215"/>
    </customSheetView>
  </customSheetViews>
  <conditionalFormatting sqref="B1:P1223 U1:V1223 Q189:T189 Q323:T323 Q464:T464 Q584:T584 Q762:T762 Q887:T887 Q983:T983 Q1093:T1093">
    <cfRule type="expression" dxfId="2" priority="1">
      <formula>if($H1="Gen",TRUE,FALSE)</formula>
    </cfRule>
  </conditionalFormatting>
  <conditionalFormatting sqref="F2:F1223">
    <cfRule type="colorScale" priority="2">
      <colorScale>
        <cfvo type="min"/>
        <cfvo type="max"/>
        <color rgb="FFFFFFFF"/>
        <color rgb="FFFFD666"/>
      </colorScale>
    </cfRule>
  </conditionalFormatting>
  <conditionalFormatting sqref="U2:U1223 L2:L1223 O2:T1223 M323:N323 M464:N464 M584:N584 M762:N762 M887:N887 M983:N983 M1093:N1093">
    <cfRule type="notContainsBlanks" dxfId="3" priority="3">
      <formula>LEN(TRIM(U2))&gt;0</formula>
    </cfRule>
  </conditionalFormatting>
  <conditionalFormatting sqref="E2:E1223">
    <cfRule type="colorScale" priority="4">
      <colorScale>
        <cfvo type="min"/>
        <cfvo type="max"/>
        <color rgb="FFFFFFFF"/>
        <color rgb="FFE67C73"/>
      </colorScale>
    </cfRule>
  </conditionalFormatting>
  <conditionalFormatting sqref="D2:D1223">
    <cfRule type="colorScale" priority="5">
      <colorScale>
        <cfvo type="min"/>
        <cfvo type="max"/>
        <color rgb="FFFFFFFF"/>
        <color rgb="FF57BB8A"/>
      </colorScale>
    </cfRule>
  </conditionalFormatting>
  <conditionalFormatting sqref="J2:J1223">
    <cfRule type="containsText" dxfId="4" priority="6" operator="containsText" text="1">
      <formula>NOT(ISERROR(SEARCH(("1"),(J2))))</formula>
    </cfRule>
  </conditionalFormatting>
  <conditionalFormatting sqref="J2:J1223">
    <cfRule type="containsText" dxfId="5" priority="7" operator="containsText" text="x">
      <formula>NOT(ISERROR(SEARCH(("x"),(J2))))</formula>
    </cfRule>
  </conditionalFormatting>
  <conditionalFormatting sqref="J2:J1223">
    <cfRule type="containsText" dxfId="6" priority="8" operator="containsText" text="pogo">
      <formula>NOT(ISERROR(SEARCH(("pogo"),(J2))))</formula>
    </cfRule>
  </conditionalFormatting>
  <conditionalFormatting sqref="J2:J1223">
    <cfRule type="containsText" dxfId="7" priority="9" operator="containsText" text="n ot">
      <formula>NOT(ISERROR(SEARCH(("n ot"),(J2))))</formula>
    </cfRule>
  </conditionalFormatting>
  <conditionalFormatting sqref="J2:J1223">
    <cfRule type="containsText" dxfId="8" priority="10" operator="containsText" text="SV">
      <formula>NOT(ISERROR(SEARCH(("SV"),(J2))))</formula>
    </cfRule>
  </conditionalFormatting>
  <hyperlinks>
    <hyperlink r:id="rId1" ref="H2"/>
    <hyperlink r:id="rId2" ref="I2"/>
    <hyperlink r:id="rId3" ref="H3"/>
    <hyperlink r:id="rId4" ref="I3"/>
    <hyperlink r:id="rId5" ref="H4"/>
    <hyperlink r:id="rId6" ref="I4"/>
    <hyperlink r:id="rId7" ref="H5"/>
    <hyperlink r:id="rId8" ref="I5"/>
    <hyperlink r:id="rId9" ref="H6"/>
    <hyperlink r:id="rId10" ref="I6"/>
    <hyperlink r:id="rId11" ref="H7"/>
    <hyperlink r:id="rId12" ref="I7"/>
    <hyperlink r:id="rId13" ref="H8"/>
    <hyperlink r:id="rId14" ref="I8"/>
    <hyperlink r:id="rId15" ref="H9"/>
    <hyperlink r:id="rId16" ref="I9"/>
    <hyperlink r:id="rId17" ref="H10"/>
    <hyperlink r:id="rId18" ref="I10"/>
    <hyperlink r:id="rId19" ref="H11"/>
    <hyperlink r:id="rId20" ref="I11"/>
    <hyperlink r:id="rId21" ref="H12"/>
    <hyperlink r:id="rId22" ref="I12"/>
    <hyperlink r:id="rId23" ref="H13"/>
    <hyperlink r:id="rId24" ref="I13"/>
    <hyperlink r:id="rId25" ref="H14"/>
    <hyperlink r:id="rId26" ref="I14"/>
    <hyperlink r:id="rId27" ref="H15"/>
    <hyperlink r:id="rId28" ref="I15"/>
    <hyperlink r:id="rId29" ref="H16"/>
    <hyperlink r:id="rId30" ref="I16"/>
    <hyperlink r:id="rId31" ref="H17"/>
    <hyperlink r:id="rId32" ref="I17"/>
    <hyperlink r:id="rId33" ref="H18"/>
    <hyperlink r:id="rId34" ref="I18"/>
    <hyperlink r:id="rId35" ref="H19"/>
    <hyperlink r:id="rId36" ref="I19"/>
    <hyperlink r:id="rId37" ref="H20"/>
    <hyperlink r:id="rId38" ref="I20"/>
    <hyperlink r:id="rId39" ref="H21"/>
    <hyperlink r:id="rId40" ref="I21"/>
    <hyperlink r:id="rId41" ref="H22"/>
    <hyperlink r:id="rId42" ref="I22"/>
    <hyperlink r:id="rId43" ref="H23"/>
    <hyperlink r:id="rId44" ref="I23"/>
    <hyperlink r:id="rId45" ref="H24"/>
    <hyperlink r:id="rId46" ref="I24"/>
    <hyperlink r:id="rId47" ref="H25"/>
    <hyperlink r:id="rId48" ref="I25"/>
    <hyperlink r:id="rId49" ref="H26"/>
    <hyperlink r:id="rId50" ref="I26"/>
    <hyperlink r:id="rId51" ref="H27"/>
    <hyperlink r:id="rId52" ref="I27"/>
    <hyperlink r:id="rId53" ref="H28"/>
    <hyperlink r:id="rId54" ref="I28"/>
    <hyperlink r:id="rId55" ref="H29"/>
    <hyperlink r:id="rId56" ref="I29"/>
    <hyperlink r:id="rId57" ref="H30"/>
    <hyperlink r:id="rId58" ref="I30"/>
    <hyperlink r:id="rId59" ref="H31"/>
    <hyperlink r:id="rId60" ref="I31"/>
    <hyperlink r:id="rId61" ref="H32"/>
    <hyperlink r:id="rId62" ref="I32"/>
    <hyperlink r:id="rId63" ref="H33"/>
    <hyperlink r:id="rId64" ref="I33"/>
    <hyperlink r:id="rId65" ref="H34"/>
    <hyperlink r:id="rId66" ref="I34"/>
    <hyperlink r:id="rId67" ref="H35"/>
    <hyperlink r:id="rId68" ref="I35"/>
    <hyperlink r:id="rId69" ref="H36"/>
    <hyperlink r:id="rId70" ref="I36"/>
    <hyperlink r:id="rId71" ref="H37"/>
    <hyperlink r:id="rId72" ref="I37"/>
    <hyperlink r:id="rId73" ref="H38"/>
    <hyperlink r:id="rId74" ref="I38"/>
    <hyperlink r:id="rId75" ref="H39"/>
    <hyperlink r:id="rId76" ref="I39"/>
    <hyperlink r:id="rId77" ref="H40"/>
    <hyperlink r:id="rId78" ref="I40"/>
    <hyperlink r:id="rId79" ref="H41"/>
    <hyperlink r:id="rId80" ref="I41"/>
    <hyperlink r:id="rId81" ref="H42"/>
    <hyperlink r:id="rId82" ref="I42"/>
    <hyperlink r:id="rId83" ref="H43"/>
    <hyperlink r:id="rId84" ref="I43"/>
    <hyperlink r:id="rId85" ref="H44"/>
    <hyperlink r:id="rId86" ref="I44"/>
    <hyperlink r:id="rId87" ref="H45"/>
    <hyperlink r:id="rId88" ref="I45"/>
    <hyperlink r:id="rId89" ref="H46"/>
    <hyperlink r:id="rId90" ref="I46"/>
    <hyperlink r:id="rId91" ref="H47"/>
    <hyperlink r:id="rId92" ref="I47"/>
    <hyperlink r:id="rId93" ref="H48"/>
    <hyperlink r:id="rId94" ref="I48"/>
    <hyperlink r:id="rId95" ref="H49"/>
    <hyperlink r:id="rId96" ref="I49"/>
    <hyperlink r:id="rId97" ref="H50"/>
    <hyperlink r:id="rId98" ref="I50"/>
    <hyperlink r:id="rId99" ref="H51"/>
    <hyperlink r:id="rId100" ref="I51"/>
    <hyperlink r:id="rId101" ref="H52"/>
    <hyperlink r:id="rId102" ref="I52"/>
    <hyperlink r:id="rId103" ref="H53"/>
    <hyperlink r:id="rId104" ref="I53"/>
    <hyperlink r:id="rId105" ref="H54"/>
    <hyperlink r:id="rId106" ref="I54"/>
    <hyperlink r:id="rId107" ref="H55"/>
    <hyperlink r:id="rId108" ref="I55"/>
    <hyperlink r:id="rId109" ref="H56"/>
    <hyperlink r:id="rId110" ref="I56"/>
    <hyperlink r:id="rId111" ref="H57"/>
    <hyperlink r:id="rId112" ref="I57"/>
    <hyperlink r:id="rId113" ref="H58"/>
    <hyperlink r:id="rId114" ref="I58"/>
    <hyperlink r:id="rId115" ref="H59"/>
    <hyperlink r:id="rId116" ref="I59"/>
    <hyperlink r:id="rId117" ref="H60"/>
    <hyperlink r:id="rId118" ref="I60"/>
    <hyperlink r:id="rId119" ref="H61"/>
    <hyperlink r:id="rId120" ref="I61"/>
    <hyperlink r:id="rId121" ref="H62"/>
    <hyperlink r:id="rId122" ref="I62"/>
    <hyperlink r:id="rId123" ref="H63"/>
    <hyperlink r:id="rId124" ref="I63"/>
    <hyperlink r:id="rId125" ref="H64"/>
    <hyperlink r:id="rId126" ref="I64"/>
    <hyperlink r:id="rId127" ref="H65"/>
    <hyperlink r:id="rId128" ref="I65"/>
    <hyperlink r:id="rId129" ref="H66"/>
    <hyperlink r:id="rId130" ref="I66"/>
    <hyperlink r:id="rId131" ref="H67"/>
    <hyperlink r:id="rId132" ref="I67"/>
    <hyperlink r:id="rId133" ref="H68"/>
    <hyperlink r:id="rId134" ref="I68"/>
    <hyperlink r:id="rId135" ref="H69"/>
    <hyperlink r:id="rId136" ref="I69"/>
    <hyperlink r:id="rId137" ref="H70"/>
    <hyperlink r:id="rId138" ref="I70"/>
    <hyperlink r:id="rId139" ref="H71"/>
    <hyperlink r:id="rId140" ref="I71"/>
    <hyperlink r:id="rId141" ref="H72"/>
    <hyperlink r:id="rId142" ref="I72"/>
    <hyperlink r:id="rId143" ref="H73"/>
    <hyperlink r:id="rId144" ref="I73"/>
    <hyperlink r:id="rId145" ref="H74"/>
    <hyperlink r:id="rId146" ref="I74"/>
    <hyperlink r:id="rId147" ref="H75"/>
    <hyperlink r:id="rId148" ref="I75"/>
    <hyperlink r:id="rId149" ref="H76"/>
    <hyperlink r:id="rId150" ref="I76"/>
    <hyperlink r:id="rId151" ref="H77"/>
    <hyperlink r:id="rId152" ref="I77"/>
    <hyperlink r:id="rId153" ref="H78"/>
    <hyperlink r:id="rId154" ref="I78"/>
    <hyperlink r:id="rId155" ref="H79"/>
    <hyperlink r:id="rId156" ref="I79"/>
    <hyperlink r:id="rId157" ref="H80"/>
    <hyperlink r:id="rId158" ref="I80"/>
    <hyperlink r:id="rId159" ref="H81"/>
    <hyperlink r:id="rId160" ref="I81"/>
    <hyperlink r:id="rId161" ref="H82"/>
    <hyperlink r:id="rId162" ref="I82"/>
    <hyperlink r:id="rId163" ref="H83"/>
    <hyperlink r:id="rId164" ref="I83"/>
    <hyperlink r:id="rId165" ref="H84"/>
    <hyperlink r:id="rId166" ref="I84"/>
    <hyperlink r:id="rId167" ref="H85"/>
    <hyperlink r:id="rId168" ref="I85"/>
    <hyperlink r:id="rId169" ref="H86"/>
    <hyperlink r:id="rId170" ref="I86"/>
    <hyperlink r:id="rId171" ref="H87"/>
    <hyperlink r:id="rId172" ref="I87"/>
    <hyperlink r:id="rId173" ref="H88"/>
    <hyperlink r:id="rId174" ref="I88"/>
    <hyperlink r:id="rId175" ref="H89"/>
    <hyperlink r:id="rId176" ref="I89"/>
    <hyperlink r:id="rId177" ref="H90"/>
    <hyperlink r:id="rId178" ref="I90"/>
    <hyperlink r:id="rId179" ref="H91"/>
    <hyperlink r:id="rId180" ref="I91"/>
    <hyperlink r:id="rId181" ref="H92"/>
    <hyperlink r:id="rId182" ref="I92"/>
    <hyperlink r:id="rId183" ref="H93"/>
    <hyperlink r:id="rId184" ref="I93"/>
    <hyperlink r:id="rId185" ref="H94"/>
    <hyperlink r:id="rId186" ref="I94"/>
    <hyperlink r:id="rId187" ref="H95"/>
    <hyperlink r:id="rId188" ref="I95"/>
    <hyperlink r:id="rId189" ref="H96"/>
    <hyperlink r:id="rId190" ref="I96"/>
    <hyperlink r:id="rId191" ref="H97"/>
    <hyperlink r:id="rId192" ref="I97"/>
    <hyperlink r:id="rId193" ref="H98"/>
    <hyperlink r:id="rId194" ref="I98"/>
    <hyperlink r:id="rId195" ref="H99"/>
    <hyperlink r:id="rId196" ref="I99"/>
    <hyperlink r:id="rId197" ref="H100"/>
    <hyperlink r:id="rId198" ref="I100"/>
    <hyperlink r:id="rId199" ref="H101"/>
    <hyperlink r:id="rId200" ref="I101"/>
    <hyperlink r:id="rId201" ref="H102"/>
    <hyperlink r:id="rId202" ref="I102"/>
    <hyperlink r:id="rId203" ref="H103"/>
    <hyperlink r:id="rId204" ref="I103"/>
    <hyperlink r:id="rId205" ref="H104"/>
    <hyperlink r:id="rId206" ref="I104"/>
    <hyperlink r:id="rId207" ref="H105"/>
    <hyperlink r:id="rId208" ref="I105"/>
    <hyperlink r:id="rId209" ref="H106"/>
    <hyperlink r:id="rId210" ref="I106"/>
    <hyperlink r:id="rId211" ref="H107"/>
    <hyperlink r:id="rId212" ref="I107"/>
    <hyperlink r:id="rId213" ref="H108"/>
    <hyperlink r:id="rId214" ref="I108"/>
    <hyperlink r:id="rId215" ref="H109"/>
    <hyperlink r:id="rId216" ref="I109"/>
    <hyperlink r:id="rId217" ref="H110"/>
    <hyperlink r:id="rId218" ref="I110"/>
    <hyperlink r:id="rId219" ref="H111"/>
    <hyperlink r:id="rId220" ref="I111"/>
    <hyperlink r:id="rId221" ref="H112"/>
    <hyperlink r:id="rId222" ref="I112"/>
    <hyperlink r:id="rId223" ref="H113"/>
    <hyperlink r:id="rId224" ref="I113"/>
    <hyperlink r:id="rId225" ref="H114"/>
    <hyperlink r:id="rId226" ref="I114"/>
    <hyperlink r:id="rId227" ref="H115"/>
    <hyperlink r:id="rId228" ref="I115"/>
    <hyperlink r:id="rId229" ref="H116"/>
    <hyperlink r:id="rId230" ref="I116"/>
    <hyperlink r:id="rId231" ref="H117"/>
    <hyperlink r:id="rId232" ref="I117"/>
    <hyperlink r:id="rId233" ref="H118"/>
    <hyperlink r:id="rId234" ref="I118"/>
    <hyperlink r:id="rId235" ref="H119"/>
    <hyperlink r:id="rId236" ref="I119"/>
    <hyperlink r:id="rId237" ref="H120"/>
    <hyperlink r:id="rId238" ref="I120"/>
    <hyperlink r:id="rId239" ref="H121"/>
    <hyperlink r:id="rId240" ref="I121"/>
    <hyperlink r:id="rId241" ref="H122"/>
    <hyperlink r:id="rId242" ref="I122"/>
    <hyperlink r:id="rId243" ref="H123"/>
    <hyperlink r:id="rId244" ref="I123"/>
    <hyperlink r:id="rId245" ref="H124"/>
    <hyperlink r:id="rId246" ref="I124"/>
    <hyperlink r:id="rId247" ref="H125"/>
    <hyperlink r:id="rId248" ref="I125"/>
    <hyperlink r:id="rId249" ref="H126"/>
    <hyperlink r:id="rId250" ref="I126"/>
    <hyperlink r:id="rId251" ref="H127"/>
    <hyperlink r:id="rId252" ref="I127"/>
    <hyperlink r:id="rId253" ref="H128"/>
    <hyperlink r:id="rId254" ref="I128"/>
    <hyperlink r:id="rId255" ref="H129"/>
    <hyperlink r:id="rId256" ref="I129"/>
    <hyperlink r:id="rId257" ref="H130"/>
    <hyperlink r:id="rId258" ref="I130"/>
    <hyperlink r:id="rId259" ref="H131"/>
    <hyperlink r:id="rId260" ref="I131"/>
    <hyperlink r:id="rId261" ref="H132"/>
    <hyperlink r:id="rId262" ref="I132"/>
    <hyperlink r:id="rId263" ref="H133"/>
    <hyperlink r:id="rId264" ref="I133"/>
    <hyperlink r:id="rId265" ref="H134"/>
    <hyperlink r:id="rId266" ref="I134"/>
    <hyperlink r:id="rId267" ref="H135"/>
    <hyperlink r:id="rId268" ref="I135"/>
    <hyperlink r:id="rId269" ref="H136"/>
    <hyperlink r:id="rId270" ref="I136"/>
    <hyperlink r:id="rId271" ref="H137"/>
    <hyperlink r:id="rId272" ref="I137"/>
    <hyperlink r:id="rId273" ref="H138"/>
    <hyperlink r:id="rId274" ref="I138"/>
    <hyperlink r:id="rId275" ref="H139"/>
    <hyperlink r:id="rId276" ref="I139"/>
    <hyperlink r:id="rId277" ref="H140"/>
    <hyperlink r:id="rId278" ref="I140"/>
    <hyperlink r:id="rId279" ref="H141"/>
    <hyperlink r:id="rId280" ref="I141"/>
    <hyperlink r:id="rId281" ref="H142"/>
    <hyperlink r:id="rId282" ref="I142"/>
    <hyperlink r:id="rId283" ref="H143"/>
    <hyperlink r:id="rId284" ref="I143"/>
    <hyperlink r:id="rId285" ref="H144"/>
    <hyperlink r:id="rId286" ref="I144"/>
    <hyperlink r:id="rId287" ref="H145"/>
    <hyperlink r:id="rId288" ref="I145"/>
    <hyperlink r:id="rId289" ref="H146"/>
    <hyperlink r:id="rId290" ref="I146"/>
    <hyperlink r:id="rId291" ref="H147"/>
    <hyperlink r:id="rId292" ref="I147"/>
    <hyperlink r:id="rId293" ref="H148"/>
    <hyperlink r:id="rId294" ref="I148"/>
    <hyperlink r:id="rId295" ref="H149"/>
    <hyperlink r:id="rId296" ref="I149"/>
    <hyperlink r:id="rId297" ref="H150"/>
    <hyperlink r:id="rId298" ref="I150"/>
    <hyperlink r:id="rId299" ref="H151"/>
    <hyperlink r:id="rId300" ref="I151"/>
    <hyperlink r:id="rId301" ref="H152"/>
    <hyperlink r:id="rId302" ref="I152"/>
    <hyperlink r:id="rId303" ref="H153"/>
    <hyperlink r:id="rId304" ref="I153"/>
    <hyperlink r:id="rId305" ref="H154"/>
    <hyperlink r:id="rId306" ref="I154"/>
    <hyperlink r:id="rId307" ref="H155"/>
    <hyperlink r:id="rId308" ref="I155"/>
    <hyperlink r:id="rId309" ref="H156"/>
    <hyperlink r:id="rId310" ref="I156"/>
    <hyperlink r:id="rId311" ref="H157"/>
    <hyperlink r:id="rId312" ref="I157"/>
    <hyperlink r:id="rId313" ref="H158"/>
    <hyperlink r:id="rId314" ref="I158"/>
    <hyperlink r:id="rId315" ref="H159"/>
    <hyperlink r:id="rId316" ref="I159"/>
    <hyperlink r:id="rId317" ref="H160"/>
    <hyperlink r:id="rId318" ref="I160"/>
    <hyperlink r:id="rId319" ref="H161"/>
    <hyperlink r:id="rId320" ref="I161"/>
    <hyperlink r:id="rId321" ref="H162"/>
    <hyperlink r:id="rId322" ref="I162"/>
    <hyperlink r:id="rId323" ref="H163"/>
    <hyperlink r:id="rId324" ref="I163"/>
    <hyperlink r:id="rId325" ref="H164"/>
    <hyperlink r:id="rId326" ref="I164"/>
    <hyperlink r:id="rId327" ref="H165"/>
    <hyperlink r:id="rId328" ref="I165"/>
    <hyperlink r:id="rId329" ref="H166"/>
    <hyperlink r:id="rId330" ref="I166"/>
    <hyperlink r:id="rId331" ref="H167"/>
    <hyperlink r:id="rId332" ref="I167"/>
    <hyperlink r:id="rId333" ref="H168"/>
    <hyperlink r:id="rId334" ref="I168"/>
    <hyperlink r:id="rId335" ref="H169"/>
    <hyperlink r:id="rId336" ref="I169"/>
    <hyperlink r:id="rId337" ref="H170"/>
    <hyperlink r:id="rId338" ref="I170"/>
    <hyperlink r:id="rId339" ref="H171"/>
    <hyperlink r:id="rId340" ref="I171"/>
    <hyperlink r:id="rId341" ref="H172"/>
    <hyperlink r:id="rId342" ref="I172"/>
    <hyperlink r:id="rId343" ref="H173"/>
    <hyperlink r:id="rId344" ref="I173"/>
    <hyperlink r:id="rId345" ref="H174"/>
    <hyperlink r:id="rId346" ref="I174"/>
    <hyperlink r:id="rId347" ref="H175"/>
    <hyperlink r:id="rId348" ref="I175"/>
    <hyperlink r:id="rId349" ref="H176"/>
    <hyperlink r:id="rId350" ref="I176"/>
    <hyperlink r:id="rId351" ref="H177"/>
    <hyperlink r:id="rId352" ref="I177"/>
    <hyperlink r:id="rId353" ref="H178"/>
    <hyperlink r:id="rId354" ref="I178"/>
    <hyperlink r:id="rId355" ref="H179"/>
    <hyperlink r:id="rId356" ref="I179"/>
    <hyperlink r:id="rId357" ref="H180"/>
    <hyperlink r:id="rId358" ref="I180"/>
    <hyperlink r:id="rId359" ref="H181"/>
    <hyperlink r:id="rId360" ref="I181"/>
    <hyperlink r:id="rId361" ref="H182"/>
    <hyperlink r:id="rId362" ref="I182"/>
    <hyperlink r:id="rId363" ref="H183"/>
    <hyperlink r:id="rId364" ref="I183"/>
    <hyperlink r:id="rId365" ref="H184"/>
    <hyperlink r:id="rId366" ref="I184"/>
    <hyperlink r:id="rId367" ref="H185"/>
    <hyperlink r:id="rId368" ref="I185"/>
    <hyperlink r:id="rId369" ref="H186"/>
    <hyperlink r:id="rId370" ref="I186"/>
    <hyperlink r:id="rId371" ref="H187"/>
    <hyperlink r:id="rId372" ref="I187"/>
    <hyperlink r:id="rId373" ref="H188"/>
    <hyperlink r:id="rId374" ref="I188"/>
    <hyperlink r:id="rId375" ref="H190"/>
    <hyperlink r:id="rId376" ref="I190"/>
    <hyperlink r:id="rId377" ref="H191"/>
    <hyperlink r:id="rId378" ref="I191"/>
    <hyperlink r:id="rId379" ref="H192"/>
    <hyperlink r:id="rId380" ref="I192"/>
    <hyperlink r:id="rId381" ref="H193"/>
    <hyperlink r:id="rId382" ref="I193"/>
    <hyperlink r:id="rId383" ref="H194"/>
    <hyperlink r:id="rId384" ref="I194"/>
    <hyperlink r:id="rId385" ref="H195"/>
    <hyperlink r:id="rId386" ref="I195"/>
    <hyperlink r:id="rId387" ref="H196"/>
    <hyperlink r:id="rId388" ref="I196"/>
    <hyperlink r:id="rId389" ref="H197"/>
    <hyperlink r:id="rId390" ref="I197"/>
    <hyperlink r:id="rId391" ref="H198"/>
    <hyperlink r:id="rId392" ref="I198"/>
    <hyperlink r:id="rId393" ref="H199"/>
    <hyperlink r:id="rId394" ref="I199"/>
    <hyperlink r:id="rId395" ref="H200"/>
    <hyperlink r:id="rId396" ref="I200"/>
    <hyperlink r:id="rId397" ref="H201"/>
    <hyperlink r:id="rId398" ref="I201"/>
    <hyperlink r:id="rId399" ref="H202"/>
    <hyperlink r:id="rId400" ref="I202"/>
    <hyperlink r:id="rId401" ref="H203"/>
    <hyperlink r:id="rId402" ref="I203"/>
    <hyperlink r:id="rId403" ref="H204"/>
    <hyperlink r:id="rId404" ref="I204"/>
    <hyperlink r:id="rId405" ref="H205"/>
    <hyperlink r:id="rId406" ref="I205"/>
    <hyperlink r:id="rId407" ref="H206"/>
    <hyperlink r:id="rId408" ref="I206"/>
    <hyperlink r:id="rId409" ref="H207"/>
    <hyperlink r:id="rId410" ref="I207"/>
    <hyperlink r:id="rId411" ref="H208"/>
    <hyperlink r:id="rId412" ref="I208"/>
    <hyperlink r:id="rId413" ref="H209"/>
    <hyperlink r:id="rId414" ref="I209"/>
    <hyperlink r:id="rId415" ref="H210"/>
    <hyperlink r:id="rId416" ref="I210"/>
    <hyperlink r:id="rId417" ref="H211"/>
    <hyperlink r:id="rId418" ref="I211"/>
    <hyperlink r:id="rId419" ref="H212"/>
    <hyperlink r:id="rId420" ref="I212"/>
    <hyperlink r:id="rId421" ref="H213"/>
    <hyperlink r:id="rId422" ref="I213"/>
    <hyperlink r:id="rId423" ref="H214"/>
    <hyperlink r:id="rId424" ref="I214"/>
    <hyperlink r:id="rId425" ref="H215"/>
    <hyperlink r:id="rId426" ref="I215"/>
    <hyperlink r:id="rId427" ref="H216"/>
    <hyperlink r:id="rId428" ref="I216"/>
    <hyperlink r:id="rId429" ref="H217"/>
    <hyperlink r:id="rId430" ref="I217"/>
    <hyperlink r:id="rId431" ref="H218"/>
    <hyperlink r:id="rId432" ref="I218"/>
    <hyperlink r:id="rId433" ref="H219"/>
    <hyperlink r:id="rId434" ref="I219"/>
    <hyperlink r:id="rId435" ref="H220"/>
    <hyperlink r:id="rId436" ref="I220"/>
    <hyperlink r:id="rId437" ref="H221"/>
    <hyperlink r:id="rId438" ref="I221"/>
    <hyperlink r:id="rId439" ref="H222"/>
    <hyperlink r:id="rId440" ref="I222"/>
    <hyperlink r:id="rId441" ref="H223"/>
    <hyperlink r:id="rId442" ref="I223"/>
    <hyperlink r:id="rId443" ref="H224"/>
    <hyperlink r:id="rId444" ref="I224"/>
    <hyperlink r:id="rId445" ref="H225"/>
    <hyperlink r:id="rId446" ref="I225"/>
    <hyperlink r:id="rId447" ref="H226"/>
    <hyperlink r:id="rId448" ref="I226"/>
    <hyperlink r:id="rId449" ref="H227"/>
    <hyperlink r:id="rId450" ref="I227"/>
    <hyperlink r:id="rId451" ref="H228"/>
    <hyperlink r:id="rId452" ref="I228"/>
    <hyperlink r:id="rId453" ref="H229"/>
    <hyperlink r:id="rId454" ref="I229"/>
    <hyperlink r:id="rId455" ref="H230"/>
    <hyperlink r:id="rId456" ref="I230"/>
    <hyperlink r:id="rId457" ref="H231"/>
    <hyperlink r:id="rId458" ref="I231"/>
    <hyperlink r:id="rId459" ref="H232"/>
    <hyperlink r:id="rId460" ref="I232"/>
    <hyperlink r:id="rId461" ref="H233"/>
    <hyperlink r:id="rId462" ref="I233"/>
    <hyperlink r:id="rId463" ref="H234"/>
    <hyperlink r:id="rId464" ref="I234"/>
    <hyperlink r:id="rId465" ref="H235"/>
    <hyperlink r:id="rId466" ref="I235"/>
    <hyperlink r:id="rId467" ref="H236"/>
    <hyperlink r:id="rId468" ref="I236"/>
    <hyperlink r:id="rId469" ref="H237"/>
    <hyperlink r:id="rId470" ref="I237"/>
    <hyperlink r:id="rId471" ref="H238"/>
    <hyperlink r:id="rId472" ref="I238"/>
    <hyperlink r:id="rId473" ref="H239"/>
    <hyperlink r:id="rId474" ref="I239"/>
    <hyperlink r:id="rId475" ref="H240"/>
    <hyperlink r:id="rId476" ref="I240"/>
    <hyperlink r:id="rId477" ref="H241"/>
    <hyperlink r:id="rId478" ref="I241"/>
    <hyperlink r:id="rId479" ref="H242"/>
    <hyperlink r:id="rId480" ref="I242"/>
    <hyperlink r:id="rId481" ref="H243"/>
    <hyperlink r:id="rId482" ref="I243"/>
    <hyperlink r:id="rId483" ref="H244"/>
    <hyperlink r:id="rId484" ref="I244"/>
    <hyperlink r:id="rId485" ref="H245"/>
    <hyperlink r:id="rId486" ref="I245"/>
    <hyperlink r:id="rId487" ref="H246"/>
    <hyperlink r:id="rId488" ref="I246"/>
    <hyperlink r:id="rId489" ref="H247"/>
    <hyperlink r:id="rId490" ref="I247"/>
    <hyperlink r:id="rId491" ref="H248"/>
    <hyperlink r:id="rId492" ref="I248"/>
    <hyperlink r:id="rId493" ref="H249"/>
    <hyperlink r:id="rId494" ref="I249"/>
    <hyperlink r:id="rId495" ref="H250"/>
    <hyperlink r:id="rId496" ref="I250"/>
    <hyperlink r:id="rId497" ref="H251"/>
    <hyperlink r:id="rId498" ref="I251"/>
    <hyperlink r:id="rId499" ref="H252"/>
    <hyperlink r:id="rId500" ref="I252"/>
    <hyperlink r:id="rId501" ref="H253"/>
    <hyperlink r:id="rId502" ref="I253"/>
    <hyperlink r:id="rId503" ref="H254"/>
    <hyperlink r:id="rId504" ref="I254"/>
    <hyperlink r:id="rId505" ref="H255"/>
    <hyperlink r:id="rId506" ref="I255"/>
    <hyperlink r:id="rId507" ref="H256"/>
    <hyperlink r:id="rId508" ref="I256"/>
    <hyperlink r:id="rId509" ref="H257"/>
    <hyperlink r:id="rId510" ref="I257"/>
    <hyperlink r:id="rId511" ref="H258"/>
    <hyperlink r:id="rId512" ref="I258"/>
    <hyperlink r:id="rId513" ref="H259"/>
    <hyperlink r:id="rId514" ref="I259"/>
    <hyperlink r:id="rId515" ref="H260"/>
    <hyperlink r:id="rId516" ref="I260"/>
    <hyperlink r:id="rId517" ref="H261"/>
    <hyperlink r:id="rId518" ref="I261"/>
    <hyperlink r:id="rId519" ref="H262"/>
    <hyperlink r:id="rId520" ref="I262"/>
    <hyperlink r:id="rId521" ref="H263"/>
    <hyperlink r:id="rId522" ref="I263"/>
    <hyperlink r:id="rId523" ref="H264"/>
    <hyperlink r:id="rId524" ref="I264"/>
    <hyperlink r:id="rId525" ref="H265"/>
    <hyperlink r:id="rId526" ref="I265"/>
    <hyperlink r:id="rId527" ref="H266"/>
    <hyperlink r:id="rId528" ref="I266"/>
    <hyperlink r:id="rId529" ref="H267"/>
    <hyperlink r:id="rId530" ref="I267"/>
    <hyperlink r:id="rId531" ref="H268"/>
    <hyperlink r:id="rId532" ref="I268"/>
    <hyperlink r:id="rId533" ref="H269"/>
    <hyperlink r:id="rId534" ref="I269"/>
    <hyperlink r:id="rId535" ref="H270"/>
    <hyperlink r:id="rId536" ref="I270"/>
    <hyperlink r:id="rId537" ref="H271"/>
    <hyperlink r:id="rId538" ref="I271"/>
    <hyperlink r:id="rId539" ref="H272"/>
    <hyperlink r:id="rId540" ref="I272"/>
    <hyperlink r:id="rId541" ref="H273"/>
    <hyperlink r:id="rId542" ref="I273"/>
    <hyperlink r:id="rId543" ref="H274"/>
    <hyperlink r:id="rId544" ref="I274"/>
    <hyperlink r:id="rId545" ref="H275"/>
    <hyperlink r:id="rId546" ref="I275"/>
    <hyperlink r:id="rId547" ref="H276"/>
    <hyperlink r:id="rId548" ref="I276"/>
    <hyperlink r:id="rId549" ref="H277"/>
    <hyperlink r:id="rId550" ref="I277"/>
    <hyperlink r:id="rId551" ref="H278"/>
    <hyperlink r:id="rId552" ref="I278"/>
    <hyperlink r:id="rId553" ref="H279"/>
    <hyperlink r:id="rId554" ref="I279"/>
    <hyperlink r:id="rId555" ref="H280"/>
    <hyperlink r:id="rId556" ref="I280"/>
    <hyperlink r:id="rId557" ref="H281"/>
    <hyperlink r:id="rId558" ref="I281"/>
    <hyperlink r:id="rId559" ref="H282"/>
    <hyperlink r:id="rId560" ref="I282"/>
    <hyperlink r:id="rId561" ref="H283"/>
    <hyperlink r:id="rId562" ref="I283"/>
    <hyperlink r:id="rId563" ref="H284"/>
    <hyperlink r:id="rId564" ref="I284"/>
    <hyperlink r:id="rId565" ref="H285"/>
    <hyperlink r:id="rId566" ref="I285"/>
    <hyperlink r:id="rId567" ref="H286"/>
    <hyperlink r:id="rId568" ref="I286"/>
    <hyperlink r:id="rId569" ref="H287"/>
    <hyperlink r:id="rId570" ref="I287"/>
    <hyperlink r:id="rId571" ref="H288"/>
    <hyperlink r:id="rId572" ref="I288"/>
    <hyperlink r:id="rId573" ref="H289"/>
    <hyperlink r:id="rId574" ref="I289"/>
    <hyperlink r:id="rId575" ref="H290"/>
    <hyperlink r:id="rId576" ref="I290"/>
    <hyperlink r:id="rId577" ref="H291"/>
    <hyperlink r:id="rId578" ref="I291"/>
    <hyperlink r:id="rId579" ref="H292"/>
    <hyperlink r:id="rId580" ref="I292"/>
    <hyperlink r:id="rId581" ref="H293"/>
    <hyperlink r:id="rId582" ref="I293"/>
    <hyperlink r:id="rId583" ref="H294"/>
    <hyperlink r:id="rId584" ref="I294"/>
    <hyperlink r:id="rId585" ref="H295"/>
    <hyperlink r:id="rId586" ref="I295"/>
    <hyperlink r:id="rId587" ref="H296"/>
    <hyperlink r:id="rId588" ref="I296"/>
    <hyperlink r:id="rId589" ref="H297"/>
    <hyperlink r:id="rId590" ref="I297"/>
    <hyperlink r:id="rId591" ref="H298"/>
    <hyperlink r:id="rId592" ref="I298"/>
    <hyperlink r:id="rId593" ref="H299"/>
    <hyperlink r:id="rId594" ref="I299"/>
    <hyperlink r:id="rId595" ref="H300"/>
    <hyperlink r:id="rId596" ref="I300"/>
    <hyperlink r:id="rId597" ref="H301"/>
    <hyperlink r:id="rId598" ref="I301"/>
    <hyperlink r:id="rId599" ref="H302"/>
    <hyperlink r:id="rId600" ref="I302"/>
    <hyperlink r:id="rId601" ref="H303"/>
    <hyperlink r:id="rId602" ref="I303"/>
    <hyperlink r:id="rId603" ref="H304"/>
    <hyperlink r:id="rId604" ref="I304"/>
    <hyperlink r:id="rId605" ref="H305"/>
    <hyperlink r:id="rId606" ref="I305"/>
    <hyperlink r:id="rId607" ref="H306"/>
    <hyperlink r:id="rId608" ref="I306"/>
    <hyperlink r:id="rId609" ref="H307"/>
    <hyperlink r:id="rId610" ref="I307"/>
    <hyperlink r:id="rId611" ref="H308"/>
    <hyperlink r:id="rId612" ref="I308"/>
    <hyperlink r:id="rId613" ref="H309"/>
    <hyperlink r:id="rId614" ref="I309"/>
    <hyperlink r:id="rId615" ref="H310"/>
    <hyperlink r:id="rId616" ref="I310"/>
    <hyperlink r:id="rId617" ref="H311"/>
    <hyperlink r:id="rId618" ref="I311"/>
    <hyperlink r:id="rId619" ref="H312"/>
    <hyperlink r:id="rId620" ref="I312"/>
    <hyperlink r:id="rId621" ref="H313"/>
    <hyperlink r:id="rId622" ref="I313"/>
    <hyperlink r:id="rId623" ref="H314"/>
    <hyperlink r:id="rId624" ref="I314"/>
    <hyperlink r:id="rId625" ref="H315"/>
    <hyperlink r:id="rId626" ref="I315"/>
    <hyperlink r:id="rId627" ref="H316"/>
    <hyperlink r:id="rId628" ref="I316"/>
    <hyperlink r:id="rId629" ref="H317"/>
    <hyperlink r:id="rId630" ref="I317"/>
    <hyperlink r:id="rId631" ref="H318"/>
    <hyperlink r:id="rId632" ref="I318"/>
    <hyperlink r:id="rId633" ref="H319"/>
    <hyperlink r:id="rId634" ref="I319"/>
    <hyperlink r:id="rId635" ref="H320"/>
    <hyperlink r:id="rId636" ref="I320"/>
    <hyperlink r:id="rId637" ref="H321"/>
    <hyperlink r:id="rId638" ref="I321"/>
    <hyperlink r:id="rId639" ref="H322"/>
    <hyperlink r:id="rId640" ref="I322"/>
    <hyperlink r:id="rId641" ref="H324"/>
    <hyperlink r:id="rId642" ref="I324"/>
    <hyperlink r:id="rId643" ref="H325"/>
    <hyperlink r:id="rId644" ref="I325"/>
    <hyperlink r:id="rId645" ref="H326"/>
    <hyperlink r:id="rId646" ref="I326"/>
    <hyperlink r:id="rId647" ref="H327"/>
    <hyperlink r:id="rId648" ref="I327"/>
    <hyperlink r:id="rId649" ref="H328"/>
    <hyperlink r:id="rId650" ref="I328"/>
    <hyperlink r:id="rId651" ref="H329"/>
    <hyperlink r:id="rId652" ref="I329"/>
    <hyperlink r:id="rId653" ref="H330"/>
    <hyperlink r:id="rId654" ref="I330"/>
    <hyperlink r:id="rId655" ref="H331"/>
    <hyperlink r:id="rId656" ref="I331"/>
    <hyperlink r:id="rId657" ref="H332"/>
    <hyperlink r:id="rId658" ref="I332"/>
    <hyperlink r:id="rId659" ref="H333"/>
    <hyperlink r:id="rId660" ref="I333"/>
    <hyperlink r:id="rId661" ref="H334"/>
    <hyperlink r:id="rId662" ref="I334"/>
    <hyperlink r:id="rId663" ref="H335"/>
    <hyperlink r:id="rId664" ref="I335"/>
    <hyperlink r:id="rId665" ref="H336"/>
    <hyperlink r:id="rId666" ref="I336"/>
    <hyperlink r:id="rId667" ref="H337"/>
    <hyperlink r:id="rId668" ref="I337"/>
    <hyperlink r:id="rId669" ref="H338"/>
    <hyperlink r:id="rId670" ref="I338"/>
    <hyperlink r:id="rId671" ref="H339"/>
    <hyperlink r:id="rId672" ref="I339"/>
    <hyperlink r:id="rId673" ref="H340"/>
    <hyperlink r:id="rId674" ref="I340"/>
    <hyperlink r:id="rId675" ref="H341"/>
    <hyperlink r:id="rId676" ref="I341"/>
    <hyperlink r:id="rId677" ref="H342"/>
    <hyperlink r:id="rId678" ref="I342"/>
    <hyperlink r:id="rId679" ref="H343"/>
    <hyperlink r:id="rId680" ref="I343"/>
    <hyperlink r:id="rId681" ref="H344"/>
    <hyperlink r:id="rId682" ref="I344"/>
    <hyperlink r:id="rId683" ref="H345"/>
    <hyperlink r:id="rId684" ref="I345"/>
    <hyperlink r:id="rId685" ref="H346"/>
    <hyperlink r:id="rId686" ref="I346"/>
    <hyperlink r:id="rId687" ref="H347"/>
    <hyperlink r:id="rId688" ref="I347"/>
    <hyperlink r:id="rId689" ref="H348"/>
    <hyperlink r:id="rId690" ref="I348"/>
    <hyperlink r:id="rId691" ref="H349"/>
    <hyperlink r:id="rId692" ref="I349"/>
    <hyperlink r:id="rId693" ref="H350"/>
    <hyperlink r:id="rId694" ref="I350"/>
    <hyperlink r:id="rId695" ref="H351"/>
    <hyperlink r:id="rId696" ref="I351"/>
    <hyperlink r:id="rId697" ref="H352"/>
    <hyperlink r:id="rId698" ref="I352"/>
    <hyperlink r:id="rId699" ref="H353"/>
    <hyperlink r:id="rId700" ref="I353"/>
    <hyperlink r:id="rId701" ref="H354"/>
    <hyperlink r:id="rId702" ref="I354"/>
    <hyperlink r:id="rId703" ref="H355"/>
    <hyperlink r:id="rId704" ref="I355"/>
    <hyperlink r:id="rId705" ref="H356"/>
    <hyperlink r:id="rId706" ref="I356"/>
    <hyperlink r:id="rId707" ref="H357"/>
    <hyperlink r:id="rId708" ref="I357"/>
    <hyperlink r:id="rId709" ref="H358"/>
    <hyperlink r:id="rId710" ref="I358"/>
    <hyperlink r:id="rId711" ref="H359"/>
    <hyperlink r:id="rId712" ref="I359"/>
    <hyperlink r:id="rId713" ref="H360"/>
    <hyperlink r:id="rId714" ref="I360"/>
    <hyperlink r:id="rId715" ref="H361"/>
    <hyperlink r:id="rId716" ref="I361"/>
    <hyperlink r:id="rId717" ref="H362"/>
    <hyperlink r:id="rId718" ref="I362"/>
    <hyperlink r:id="rId719" ref="H363"/>
    <hyperlink r:id="rId720" ref="I363"/>
    <hyperlink r:id="rId721" ref="H364"/>
    <hyperlink r:id="rId722" ref="I364"/>
    <hyperlink r:id="rId723" ref="H365"/>
    <hyperlink r:id="rId724" ref="I365"/>
    <hyperlink r:id="rId725" ref="H366"/>
    <hyperlink r:id="rId726" ref="I366"/>
    <hyperlink r:id="rId727" ref="H367"/>
    <hyperlink r:id="rId728" ref="I367"/>
    <hyperlink r:id="rId729" ref="H368"/>
    <hyperlink r:id="rId730" ref="I368"/>
    <hyperlink r:id="rId731" ref="H369"/>
    <hyperlink r:id="rId732" ref="I369"/>
    <hyperlink r:id="rId733" ref="H370"/>
    <hyperlink r:id="rId734" ref="I370"/>
    <hyperlink r:id="rId735" ref="H371"/>
    <hyperlink r:id="rId736" ref="I371"/>
    <hyperlink r:id="rId737" ref="H372"/>
    <hyperlink r:id="rId738" ref="I372"/>
    <hyperlink r:id="rId739" ref="H373"/>
    <hyperlink r:id="rId740" ref="I373"/>
    <hyperlink r:id="rId741" ref="H374"/>
    <hyperlink r:id="rId742" ref="I374"/>
    <hyperlink r:id="rId743" ref="H375"/>
    <hyperlink r:id="rId744" ref="I375"/>
    <hyperlink r:id="rId745" ref="H376"/>
    <hyperlink r:id="rId746" ref="I376"/>
    <hyperlink r:id="rId747" ref="H377"/>
    <hyperlink r:id="rId748" ref="I377"/>
    <hyperlink r:id="rId749" ref="H378"/>
    <hyperlink r:id="rId750" ref="I378"/>
    <hyperlink r:id="rId751" ref="H379"/>
    <hyperlink r:id="rId752" ref="I379"/>
    <hyperlink r:id="rId753" ref="H380"/>
    <hyperlink r:id="rId754" ref="I380"/>
    <hyperlink r:id="rId755" ref="H381"/>
    <hyperlink r:id="rId756" ref="I381"/>
    <hyperlink r:id="rId757" ref="H382"/>
    <hyperlink r:id="rId758" ref="I382"/>
    <hyperlink r:id="rId759" ref="H383"/>
    <hyperlink r:id="rId760" ref="I383"/>
    <hyperlink r:id="rId761" ref="H384"/>
    <hyperlink r:id="rId762" ref="I384"/>
    <hyperlink r:id="rId763" ref="H385"/>
    <hyperlink r:id="rId764" ref="I385"/>
    <hyperlink r:id="rId765" ref="H386"/>
    <hyperlink r:id="rId766" ref="I386"/>
    <hyperlink r:id="rId767" ref="H387"/>
    <hyperlink r:id="rId768" ref="I387"/>
    <hyperlink r:id="rId769" ref="H388"/>
    <hyperlink r:id="rId770" ref="I388"/>
    <hyperlink r:id="rId771" ref="H389"/>
    <hyperlink r:id="rId772" ref="I389"/>
    <hyperlink r:id="rId773" ref="H390"/>
    <hyperlink r:id="rId774" ref="I390"/>
    <hyperlink r:id="rId775" ref="H391"/>
    <hyperlink r:id="rId776" ref="I391"/>
    <hyperlink r:id="rId777" ref="H392"/>
    <hyperlink r:id="rId778" ref="I392"/>
    <hyperlink r:id="rId779" ref="H393"/>
    <hyperlink r:id="rId780" ref="I393"/>
    <hyperlink r:id="rId781" ref="H394"/>
    <hyperlink r:id="rId782" ref="I394"/>
    <hyperlink r:id="rId783" ref="H395"/>
    <hyperlink r:id="rId784" ref="I395"/>
    <hyperlink r:id="rId785" ref="H396"/>
    <hyperlink r:id="rId786" ref="I396"/>
    <hyperlink r:id="rId787" ref="H397"/>
    <hyperlink r:id="rId788" ref="I397"/>
    <hyperlink r:id="rId789" ref="H398"/>
    <hyperlink r:id="rId790" ref="I398"/>
    <hyperlink r:id="rId791" ref="H399"/>
    <hyperlink r:id="rId792" ref="I399"/>
    <hyperlink r:id="rId793" ref="H400"/>
    <hyperlink r:id="rId794" ref="I400"/>
    <hyperlink r:id="rId795" ref="H401"/>
    <hyperlink r:id="rId796" ref="I401"/>
    <hyperlink r:id="rId797" ref="H402"/>
    <hyperlink r:id="rId798" ref="I402"/>
    <hyperlink r:id="rId799" ref="H403"/>
    <hyperlink r:id="rId800" ref="I403"/>
    <hyperlink r:id="rId801" ref="H404"/>
    <hyperlink r:id="rId802" ref="I404"/>
    <hyperlink r:id="rId803" ref="H405"/>
    <hyperlink r:id="rId804" ref="I405"/>
    <hyperlink r:id="rId805" ref="H406"/>
    <hyperlink r:id="rId806" ref="I406"/>
    <hyperlink r:id="rId807" ref="H407"/>
    <hyperlink r:id="rId808" ref="I407"/>
    <hyperlink r:id="rId809" ref="H408"/>
    <hyperlink r:id="rId810" ref="I408"/>
    <hyperlink r:id="rId811" ref="H409"/>
    <hyperlink r:id="rId812" ref="I409"/>
    <hyperlink r:id="rId813" ref="H410"/>
    <hyperlink r:id="rId814" ref="I410"/>
    <hyperlink r:id="rId815" ref="H411"/>
    <hyperlink r:id="rId816" ref="I411"/>
    <hyperlink r:id="rId817" ref="H412"/>
    <hyperlink r:id="rId818" ref="I412"/>
    <hyperlink r:id="rId819" ref="H413"/>
    <hyperlink r:id="rId820" ref="I413"/>
    <hyperlink r:id="rId821" ref="H414"/>
    <hyperlink r:id="rId822" ref="I414"/>
    <hyperlink r:id="rId823" ref="H415"/>
    <hyperlink r:id="rId824" ref="I415"/>
    <hyperlink r:id="rId825" ref="H416"/>
    <hyperlink r:id="rId826" ref="I416"/>
    <hyperlink r:id="rId827" ref="H417"/>
    <hyperlink r:id="rId828" ref="I417"/>
    <hyperlink r:id="rId829" ref="H418"/>
    <hyperlink r:id="rId830" ref="I418"/>
    <hyperlink r:id="rId831" ref="H419"/>
    <hyperlink r:id="rId832" ref="I419"/>
    <hyperlink r:id="rId833" ref="H420"/>
    <hyperlink r:id="rId834" ref="I420"/>
    <hyperlink r:id="rId835" ref="H421"/>
    <hyperlink r:id="rId836" ref="I421"/>
    <hyperlink r:id="rId837" ref="H422"/>
    <hyperlink r:id="rId838" ref="I422"/>
    <hyperlink r:id="rId839" ref="H423"/>
    <hyperlink r:id="rId840" ref="I423"/>
    <hyperlink r:id="rId841" ref="H424"/>
    <hyperlink r:id="rId842" ref="I424"/>
    <hyperlink r:id="rId843" ref="H425"/>
    <hyperlink r:id="rId844" ref="I425"/>
    <hyperlink r:id="rId845" ref="H426"/>
    <hyperlink r:id="rId846" ref="I426"/>
    <hyperlink r:id="rId847" ref="H427"/>
    <hyperlink r:id="rId848" ref="I427"/>
    <hyperlink r:id="rId849" ref="H428"/>
    <hyperlink r:id="rId850" ref="I428"/>
    <hyperlink r:id="rId851" ref="H429"/>
    <hyperlink r:id="rId852" ref="I429"/>
    <hyperlink r:id="rId853" ref="H430"/>
    <hyperlink r:id="rId854" ref="I430"/>
    <hyperlink r:id="rId855" ref="H431"/>
    <hyperlink r:id="rId856" ref="I431"/>
    <hyperlink r:id="rId857" ref="H432"/>
    <hyperlink r:id="rId858" ref="I432"/>
    <hyperlink r:id="rId859" ref="H433"/>
    <hyperlink r:id="rId860" ref="I433"/>
    <hyperlink r:id="rId861" ref="H434"/>
    <hyperlink r:id="rId862" ref="I434"/>
    <hyperlink r:id="rId863" ref="H435"/>
    <hyperlink r:id="rId864" ref="I435"/>
    <hyperlink r:id="rId865" ref="H436"/>
    <hyperlink r:id="rId866" ref="I436"/>
    <hyperlink r:id="rId867" ref="H437"/>
    <hyperlink r:id="rId868" ref="I437"/>
    <hyperlink r:id="rId869" ref="H438"/>
    <hyperlink r:id="rId870" ref="I438"/>
    <hyperlink r:id="rId871" ref="H439"/>
    <hyperlink r:id="rId872" ref="I439"/>
    <hyperlink r:id="rId873" ref="H440"/>
    <hyperlink r:id="rId874" ref="I440"/>
    <hyperlink r:id="rId875" ref="H441"/>
    <hyperlink r:id="rId876" ref="I441"/>
    <hyperlink r:id="rId877" ref="H442"/>
    <hyperlink r:id="rId878" ref="I442"/>
    <hyperlink r:id="rId879" ref="H443"/>
    <hyperlink r:id="rId880" ref="I443"/>
    <hyperlink r:id="rId881" ref="H444"/>
    <hyperlink r:id="rId882" ref="I444"/>
    <hyperlink r:id="rId883" ref="H445"/>
    <hyperlink r:id="rId884" ref="I445"/>
    <hyperlink r:id="rId885" ref="H446"/>
    <hyperlink r:id="rId886" ref="I446"/>
    <hyperlink r:id="rId887" ref="H447"/>
    <hyperlink r:id="rId888" ref="I447"/>
    <hyperlink r:id="rId889" ref="H448"/>
    <hyperlink r:id="rId890" ref="I448"/>
    <hyperlink r:id="rId891" ref="H449"/>
    <hyperlink r:id="rId892" ref="I449"/>
    <hyperlink r:id="rId893" ref="H450"/>
    <hyperlink r:id="rId894" ref="I450"/>
    <hyperlink r:id="rId895" ref="H451"/>
    <hyperlink r:id="rId896" ref="I451"/>
    <hyperlink r:id="rId897" ref="H452"/>
    <hyperlink r:id="rId898" ref="I452"/>
    <hyperlink r:id="rId899" ref="H453"/>
    <hyperlink r:id="rId900" ref="I453"/>
    <hyperlink r:id="rId901" ref="H454"/>
    <hyperlink r:id="rId902" ref="I454"/>
    <hyperlink r:id="rId903" ref="H455"/>
    <hyperlink r:id="rId904" ref="I455"/>
    <hyperlink r:id="rId905" ref="H456"/>
    <hyperlink r:id="rId906" ref="I456"/>
    <hyperlink r:id="rId907" ref="H457"/>
    <hyperlink r:id="rId908" ref="I457"/>
    <hyperlink r:id="rId909" ref="H458"/>
    <hyperlink r:id="rId910" ref="I458"/>
    <hyperlink r:id="rId911" ref="H459"/>
    <hyperlink r:id="rId912" ref="I459"/>
    <hyperlink r:id="rId913" ref="H460"/>
    <hyperlink r:id="rId914" ref="I460"/>
    <hyperlink r:id="rId915" ref="H461"/>
    <hyperlink r:id="rId916" ref="I461"/>
    <hyperlink r:id="rId917" ref="H462"/>
    <hyperlink r:id="rId918" ref="I462"/>
    <hyperlink r:id="rId919" ref="H463"/>
    <hyperlink r:id="rId920" ref="I463"/>
    <hyperlink r:id="rId921" ref="H465"/>
    <hyperlink r:id="rId922" ref="I465"/>
    <hyperlink r:id="rId923" ref="H466"/>
    <hyperlink r:id="rId924" ref="I466"/>
    <hyperlink r:id="rId925" ref="H467"/>
    <hyperlink r:id="rId926" ref="I467"/>
    <hyperlink r:id="rId927" ref="H468"/>
    <hyperlink r:id="rId928" ref="I468"/>
    <hyperlink r:id="rId929" ref="H469"/>
    <hyperlink r:id="rId930" ref="I469"/>
    <hyperlink r:id="rId931" ref="H470"/>
    <hyperlink r:id="rId932" ref="I470"/>
    <hyperlink r:id="rId933" ref="H471"/>
    <hyperlink r:id="rId934" ref="I471"/>
    <hyperlink r:id="rId935" ref="H472"/>
    <hyperlink r:id="rId936" ref="I472"/>
    <hyperlink r:id="rId937" ref="H473"/>
    <hyperlink r:id="rId938" ref="I473"/>
    <hyperlink r:id="rId939" ref="H474"/>
    <hyperlink r:id="rId940" ref="I474"/>
    <hyperlink r:id="rId941" ref="H475"/>
    <hyperlink r:id="rId942" ref="I475"/>
    <hyperlink r:id="rId943" ref="H476"/>
    <hyperlink r:id="rId944" ref="I476"/>
    <hyperlink r:id="rId945" ref="H477"/>
    <hyperlink r:id="rId946" ref="I477"/>
    <hyperlink r:id="rId947" ref="H478"/>
    <hyperlink r:id="rId948" ref="I478"/>
    <hyperlink r:id="rId949" ref="H479"/>
    <hyperlink r:id="rId950" ref="I479"/>
    <hyperlink r:id="rId951" ref="H480"/>
    <hyperlink r:id="rId952" ref="I480"/>
    <hyperlink r:id="rId953" ref="H481"/>
    <hyperlink r:id="rId954" ref="I481"/>
    <hyperlink r:id="rId955" ref="H482"/>
    <hyperlink r:id="rId956" ref="I482"/>
    <hyperlink r:id="rId957" ref="H483"/>
    <hyperlink r:id="rId958" ref="I483"/>
    <hyperlink r:id="rId959" ref="H484"/>
    <hyperlink r:id="rId960" ref="I484"/>
    <hyperlink r:id="rId961" ref="H485"/>
    <hyperlink r:id="rId962" ref="I485"/>
    <hyperlink r:id="rId963" ref="H486"/>
    <hyperlink r:id="rId964" ref="I486"/>
    <hyperlink r:id="rId965" ref="H487"/>
    <hyperlink r:id="rId966" ref="I487"/>
    <hyperlink r:id="rId967" ref="H488"/>
    <hyperlink r:id="rId968" ref="I488"/>
    <hyperlink r:id="rId969" ref="H489"/>
    <hyperlink r:id="rId970" ref="I489"/>
    <hyperlink r:id="rId971" ref="H490"/>
    <hyperlink r:id="rId972" ref="I490"/>
    <hyperlink r:id="rId973" ref="H491"/>
    <hyperlink r:id="rId974" ref="I491"/>
    <hyperlink r:id="rId975" ref="H492"/>
    <hyperlink r:id="rId976" ref="I492"/>
    <hyperlink r:id="rId977" ref="H493"/>
    <hyperlink r:id="rId978" ref="I493"/>
    <hyperlink r:id="rId979" ref="H494"/>
    <hyperlink r:id="rId980" ref="I494"/>
    <hyperlink r:id="rId981" ref="H495"/>
    <hyperlink r:id="rId982" ref="I495"/>
    <hyperlink r:id="rId983" ref="H496"/>
    <hyperlink r:id="rId984" ref="I496"/>
    <hyperlink r:id="rId985" ref="H497"/>
    <hyperlink r:id="rId986" ref="I497"/>
    <hyperlink r:id="rId987" ref="H498"/>
    <hyperlink r:id="rId988" ref="I498"/>
    <hyperlink r:id="rId989" ref="H499"/>
    <hyperlink r:id="rId990" ref="I499"/>
    <hyperlink r:id="rId991" ref="H500"/>
    <hyperlink r:id="rId992" ref="I500"/>
    <hyperlink r:id="rId993" ref="H501"/>
    <hyperlink r:id="rId994" ref="I501"/>
    <hyperlink r:id="rId995" ref="H502"/>
    <hyperlink r:id="rId996" ref="I502"/>
    <hyperlink r:id="rId997" ref="H503"/>
    <hyperlink r:id="rId998" ref="I503"/>
    <hyperlink r:id="rId999" ref="H504"/>
    <hyperlink r:id="rId1000" ref="I504"/>
    <hyperlink r:id="rId1001" ref="H505"/>
    <hyperlink r:id="rId1002" ref="I505"/>
    <hyperlink r:id="rId1003" ref="H506"/>
    <hyperlink r:id="rId1004" ref="I506"/>
    <hyperlink r:id="rId1005" ref="H507"/>
    <hyperlink r:id="rId1006" ref="I507"/>
    <hyperlink r:id="rId1007" ref="H508"/>
    <hyperlink r:id="rId1008" ref="I508"/>
    <hyperlink r:id="rId1009" ref="H509"/>
    <hyperlink r:id="rId1010" ref="I509"/>
    <hyperlink r:id="rId1011" ref="H510"/>
    <hyperlink r:id="rId1012" ref="I510"/>
    <hyperlink r:id="rId1013" ref="H511"/>
    <hyperlink r:id="rId1014" ref="I511"/>
    <hyperlink r:id="rId1015" ref="H512"/>
    <hyperlink r:id="rId1016" ref="I512"/>
    <hyperlink r:id="rId1017" ref="H513"/>
    <hyperlink r:id="rId1018" ref="I513"/>
    <hyperlink r:id="rId1019" ref="H514"/>
    <hyperlink r:id="rId1020" ref="I514"/>
    <hyperlink r:id="rId1021" ref="H515"/>
    <hyperlink r:id="rId1022" ref="I515"/>
    <hyperlink r:id="rId1023" ref="H516"/>
    <hyperlink r:id="rId1024" ref="I516"/>
    <hyperlink r:id="rId1025" ref="H517"/>
    <hyperlink r:id="rId1026" ref="I517"/>
    <hyperlink r:id="rId1027" ref="H518"/>
    <hyperlink r:id="rId1028" ref="I518"/>
    <hyperlink r:id="rId1029" ref="H519"/>
    <hyperlink r:id="rId1030" ref="I519"/>
    <hyperlink r:id="rId1031" ref="H520"/>
    <hyperlink r:id="rId1032" ref="I520"/>
    <hyperlink r:id="rId1033" ref="H521"/>
    <hyperlink r:id="rId1034" ref="I521"/>
    <hyperlink r:id="rId1035" ref="H522"/>
    <hyperlink r:id="rId1036" ref="I522"/>
    <hyperlink r:id="rId1037" ref="H523"/>
    <hyperlink r:id="rId1038" ref="I523"/>
    <hyperlink r:id="rId1039" ref="H524"/>
    <hyperlink r:id="rId1040" ref="I524"/>
    <hyperlink r:id="rId1041" ref="H525"/>
    <hyperlink r:id="rId1042" ref="I525"/>
    <hyperlink r:id="rId1043" ref="H526"/>
    <hyperlink r:id="rId1044" ref="I526"/>
    <hyperlink r:id="rId1045" ref="H527"/>
    <hyperlink r:id="rId1046" ref="I527"/>
    <hyperlink r:id="rId1047" ref="H528"/>
    <hyperlink r:id="rId1048" ref="I528"/>
    <hyperlink r:id="rId1049" ref="H529"/>
    <hyperlink r:id="rId1050" ref="I529"/>
    <hyperlink r:id="rId1051" ref="H530"/>
    <hyperlink r:id="rId1052" ref="I530"/>
    <hyperlink r:id="rId1053" ref="H531"/>
    <hyperlink r:id="rId1054" ref="I531"/>
    <hyperlink r:id="rId1055" ref="H532"/>
    <hyperlink r:id="rId1056" ref="I532"/>
    <hyperlink r:id="rId1057" ref="H533"/>
    <hyperlink r:id="rId1058" ref="I533"/>
    <hyperlink r:id="rId1059" ref="H534"/>
    <hyperlink r:id="rId1060" ref="I534"/>
    <hyperlink r:id="rId1061" ref="H535"/>
    <hyperlink r:id="rId1062" ref="I535"/>
    <hyperlink r:id="rId1063" ref="H536"/>
    <hyperlink r:id="rId1064" ref="I536"/>
    <hyperlink r:id="rId1065" ref="H537"/>
    <hyperlink r:id="rId1066" ref="I537"/>
    <hyperlink r:id="rId1067" ref="H538"/>
    <hyperlink r:id="rId1068" ref="I538"/>
    <hyperlink r:id="rId1069" ref="H539"/>
    <hyperlink r:id="rId1070" ref="I539"/>
    <hyperlink r:id="rId1071" ref="H540"/>
    <hyperlink r:id="rId1072" ref="I540"/>
    <hyperlink r:id="rId1073" ref="H541"/>
    <hyperlink r:id="rId1074" ref="I541"/>
    <hyperlink r:id="rId1075" ref="H542"/>
    <hyperlink r:id="rId1076" ref="I542"/>
    <hyperlink r:id="rId1077" ref="H543"/>
    <hyperlink r:id="rId1078" ref="I543"/>
    <hyperlink r:id="rId1079" ref="H544"/>
    <hyperlink r:id="rId1080" ref="I544"/>
    <hyperlink r:id="rId1081" ref="H545"/>
    <hyperlink r:id="rId1082" ref="I545"/>
    <hyperlink r:id="rId1083" ref="H546"/>
    <hyperlink r:id="rId1084" ref="I546"/>
    <hyperlink r:id="rId1085" ref="H547"/>
    <hyperlink r:id="rId1086" ref="I547"/>
    <hyperlink r:id="rId1087" ref="H548"/>
    <hyperlink r:id="rId1088" ref="I548"/>
    <hyperlink r:id="rId1089" ref="H549"/>
    <hyperlink r:id="rId1090" ref="I549"/>
    <hyperlink r:id="rId1091" ref="H550"/>
    <hyperlink r:id="rId1092" ref="I550"/>
    <hyperlink r:id="rId1093" ref="H551"/>
    <hyperlink r:id="rId1094" ref="I551"/>
    <hyperlink r:id="rId1095" ref="H552"/>
    <hyperlink r:id="rId1096" ref="I552"/>
    <hyperlink r:id="rId1097" ref="H553"/>
    <hyperlink r:id="rId1098" ref="I553"/>
    <hyperlink r:id="rId1099" ref="H554"/>
    <hyperlink r:id="rId1100" ref="I554"/>
    <hyperlink r:id="rId1101" ref="H555"/>
    <hyperlink r:id="rId1102" ref="I555"/>
    <hyperlink r:id="rId1103" ref="H556"/>
    <hyperlink r:id="rId1104" ref="I556"/>
    <hyperlink r:id="rId1105" ref="H557"/>
    <hyperlink r:id="rId1106" ref="I557"/>
    <hyperlink r:id="rId1107" ref="H558"/>
    <hyperlink r:id="rId1108" ref="I558"/>
    <hyperlink r:id="rId1109" ref="H559"/>
    <hyperlink r:id="rId1110" ref="I559"/>
    <hyperlink r:id="rId1111" ref="H560"/>
    <hyperlink r:id="rId1112" ref="I560"/>
    <hyperlink r:id="rId1113" ref="H561"/>
    <hyperlink r:id="rId1114" ref="I561"/>
    <hyperlink r:id="rId1115" ref="H562"/>
    <hyperlink r:id="rId1116" ref="I562"/>
    <hyperlink r:id="rId1117" ref="H563"/>
    <hyperlink r:id="rId1118" ref="I563"/>
    <hyperlink r:id="rId1119" ref="H564"/>
    <hyperlink r:id="rId1120" ref="I564"/>
    <hyperlink r:id="rId1121" ref="H565"/>
    <hyperlink r:id="rId1122" ref="I565"/>
    <hyperlink r:id="rId1123" ref="H566"/>
    <hyperlink r:id="rId1124" ref="I566"/>
    <hyperlink r:id="rId1125" ref="H567"/>
    <hyperlink r:id="rId1126" ref="I567"/>
    <hyperlink r:id="rId1127" ref="H568"/>
    <hyperlink r:id="rId1128" ref="I568"/>
    <hyperlink r:id="rId1129" ref="H569"/>
    <hyperlink r:id="rId1130" ref="I569"/>
    <hyperlink r:id="rId1131" ref="H570"/>
    <hyperlink r:id="rId1132" ref="I570"/>
    <hyperlink r:id="rId1133" ref="H571"/>
    <hyperlink r:id="rId1134" ref="I571"/>
    <hyperlink r:id="rId1135" ref="H572"/>
    <hyperlink r:id="rId1136" ref="I572"/>
    <hyperlink r:id="rId1137" ref="H573"/>
    <hyperlink r:id="rId1138" ref="I573"/>
    <hyperlink r:id="rId1139" ref="H574"/>
    <hyperlink r:id="rId1140" ref="I574"/>
    <hyperlink r:id="rId1141" ref="H575"/>
    <hyperlink r:id="rId1142" ref="I575"/>
    <hyperlink r:id="rId1143" ref="H576"/>
    <hyperlink r:id="rId1144" ref="I576"/>
    <hyperlink r:id="rId1145" ref="H577"/>
    <hyperlink r:id="rId1146" ref="I577"/>
    <hyperlink r:id="rId1147" ref="H578"/>
    <hyperlink r:id="rId1148" ref="I578"/>
    <hyperlink r:id="rId1149" ref="H579"/>
    <hyperlink r:id="rId1150" ref="I579"/>
    <hyperlink r:id="rId1151" ref="H580"/>
    <hyperlink r:id="rId1152" ref="I580"/>
    <hyperlink r:id="rId1153" ref="H581"/>
    <hyperlink r:id="rId1154" ref="I581"/>
    <hyperlink r:id="rId1155" ref="H582"/>
    <hyperlink r:id="rId1156" ref="I582"/>
    <hyperlink r:id="rId1157" ref="H583"/>
    <hyperlink r:id="rId1158" ref="I583"/>
    <hyperlink r:id="rId1159" ref="H585"/>
    <hyperlink r:id="rId1160" ref="I585"/>
    <hyperlink r:id="rId1161" ref="H586"/>
    <hyperlink r:id="rId1162" ref="I586"/>
    <hyperlink r:id="rId1163" ref="H587"/>
    <hyperlink r:id="rId1164" ref="I587"/>
    <hyperlink r:id="rId1165" ref="H588"/>
    <hyperlink r:id="rId1166" ref="I588"/>
    <hyperlink r:id="rId1167" ref="H589"/>
    <hyperlink r:id="rId1168" ref="I589"/>
    <hyperlink r:id="rId1169" ref="H590"/>
    <hyperlink r:id="rId1170" ref="I590"/>
    <hyperlink r:id="rId1171" ref="H591"/>
    <hyperlink r:id="rId1172" ref="I591"/>
    <hyperlink r:id="rId1173" ref="H592"/>
    <hyperlink r:id="rId1174" ref="I592"/>
    <hyperlink r:id="rId1175" ref="H593"/>
    <hyperlink r:id="rId1176" ref="I593"/>
    <hyperlink r:id="rId1177" ref="H594"/>
    <hyperlink r:id="rId1178" ref="I594"/>
    <hyperlink r:id="rId1179" ref="H595"/>
    <hyperlink r:id="rId1180" ref="I595"/>
    <hyperlink r:id="rId1181" ref="H596"/>
    <hyperlink r:id="rId1182" ref="I596"/>
    <hyperlink r:id="rId1183" ref="H597"/>
    <hyperlink r:id="rId1184" ref="I597"/>
    <hyperlink r:id="rId1185" ref="H598"/>
    <hyperlink r:id="rId1186" ref="I598"/>
    <hyperlink r:id="rId1187" ref="H599"/>
    <hyperlink r:id="rId1188" ref="I599"/>
    <hyperlink r:id="rId1189" ref="H600"/>
    <hyperlink r:id="rId1190" ref="I600"/>
    <hyperlink r:id="rId1191" ref="H601"/>
    <hyperlink r:id="rId1192" ref="I601"/>
    <hyperlink r:id="rId1193" ref="H602"/>
    <hyperlink r:id="rId1194" ref="I602"/>
    <hyperlink r:id="rId1195" ref="H603"/>
    <hyperlink r:id="rId1196" ref="I603"/>
    <hyperlink r:id="rId1197" ref="H604"/>
    <hyperlink r:id="rId1198" ref="I604"/>
    <hyperlink r:id="rId1199" ref="H605"/>
    <hyperlink r:id="rId1200" ref="I605"/>
    <hyperlink r:id="rId1201" ref="H606"/>
    <hyperlink r:id="rId1202" ref="I606"/>
    <hyperlink r:id="rId1203" ref="H607"/>
    <hyperlink r:id="rId1204" ref="I607"/>
    <hyperlink r:id="rId1205" ref="H608"/>
    <hyperlink r:id="rId1206" ref="I608"/>
    <hyperlink r:id="rId1207" ref="H609"/>
    <hyperlink r:id="rId1208" ref="I609"/>
    <hyperlink r:id="rId1209" ref="H610"/>
    <hyperlink r:id="rId1210" ref="I610"/>
    <hyperlink r:id="rId1211" ref="H611"/>
    <hyperlink r:id="rId1212" ref="I611"/>
    <hyperlink r:id="rId1213" ref="H612"/>
    <hyperlink r:id="rId1214" ref="I612"/>
    <hyperlink r:id="rId1215" ref="H613"/>
    <hyperlink r:id="rId1216" ref="I613"/>
    <hyperlink r:id="rId1217" ref="H614"/>
    <hyperlink r:id="rId1218" ref="I614"/>
    <hyperlink r:id="rId1219" ref="H615"/>
    <hyperlink r:id="rId1220" ref="I615"/>
    <hyperlink r:id="rId1221" ref="H616"/>
    <hyperlink r:id="rId1222" ref="I616"/>
    <hyperlink r:id="rId1223" ref="H617"/>
    <hyperlink r:id="rId1224" ref="I617"/>
    <hyperlink r:id="rId1225" ref="H618"/>
    <hyperlink r:id="rId1226" ref="I618"/>
    <hyperlink r:id="rId1227" ref="H619"/>
    <hyperlink r:id="rId1228" ref="I619"/>
    <hyperlink r:id="rId1229" ref="H620"/>
    <hyperlink r:id="rId1230" ref="I620"/>
    <hyperlink r:id="rId1231" ref="H621"/>
    <hyperlink r:id="rId1232" ref="I621"/>
    <hyperlink r:id="rId1233" ref="H622"/>
    <hyperlink r:id="rId1234" ref="I622"/>
    <hyperlink r:id="rId1235" ref="H623"/>
    <hyperlink r:id="rId1236" ref="I623"/>
    <hyperlink r:id="rId1237" ref="H624"/>
    <hyperlink r:id="rId1238" ref="I624"/>
    <hyperlink r:id="rId1239" ref="H625"/>
    <hyperlink r:id="rId1240" ref="I625"/>
    <hyperlink r:id="rId1241" ref="H626"/>
    <hyperlink r:id="rId1242" ref="I626"/>
    <hyperlink r:id="rId1243" ref="H627"/>
    <hyperlink r:id="rId1244" ref="I627"/>
    <hyperlink r:id="rId1245" ref="H628"/>
    <hyperlink r:id="rId1246" ref="I628"/>
    <hyperlink r:id="rId1247" ref="H629"/>
    <hyperlink r:id="rId1248" ref="I629"/>
    <hyperlink r:id="rId1249" ref="H630"/>
    <hyperlink r:id="rId1250" ref="I630"/>
    <hyperlink r:id="rId1251" ref="H631"/>
    <hyperlink r:id="rId1252" ref="I631"/>
    <hyperlink r:id="rId1253" ref="H632"/>
    <hyperlink r:id="rId1254" ref="I632"/>
    <hyperlink r:id="rId1255" ref="H633"/>
    <hyperlink r:id="rId1256" ref="I633"/>
    <hyperlink r:id="rId1257" ref="H634"/>
    <hyperlink r:id="rId1258" ref="I634"/>
    <hyperlink r:id="rId1259" ref="H635"/>
    <hyperlink r:id="rId1260" ref="I635"/>
    <hyperlink r:id="rId1261" ref="H636"/>
    <hyperlink r:id="rId1262" ref="I636"/>
    <hyperlink r:id="rId1263" ref="H637"/>
    <hyperlink r:id="rId1264" ref="I637"/>
    <hyperlink r:id="rId1265" ref="H638"/>
    <hyperlink r:id="rId1266" ref="I638"/>
    <hyperlink r:id="rId1267" ref="H639"/>
    <hyperlink r:id="rId1268" ref="I639"/>
    <hyperlink r:id="rId1269" ref="H640"/>
    <hyperlink r:id="rId1270" ref="I640"/>
    <hyperlink r:id="rId1271" ref="H641"/>
    <hyperlink r:id="rId1272" ref="I641"/>
    <hyperlink r:id="rId1273" ref="H642"/>
    <hyperlink r:id="rId1274" ref="I642"/>
    <hyperlink r:id="rId1275" ref="H643"/>
    <hyperlink r:id="rId1276" ref="I643"/>
    <hyperlink r:id="rId1277" ref="H644"/>
    <hyperlink r:id="rId1278" ref="I644"/>
    <hyperlink r:id="rId1279" ref="H645"/>
    <hyperlink r:id="rId1280" ref="I645"/>
    <hyperlink r:id="rId1281" ref="H646"/>
    <hyperlink r:id="rId1282" ref="I646"/>
    <hyperlink r:id="rId1283" ref="H647"/>
    <hyperlink r:id="rId1284" ref="I647"/>
    <hyperlink r:id="rId1285" ref="H648"/>
    <hyperlink r:id="rId1286" ref="I648"/>
    <hyperlink r:id="rId1287" ref="H649"/>
    <hyperlink r:id="rId1288" ref="I649"/>
    <hyperlink r:id="rId1289" ref="H650"/>
    <hyperlink r:id="rId1290" ref="I650"/>
    <hyperlink r:id="rId1291" ref="H651"/>
    <hyperlink r:id="rId1292" ref="I651"/>
    <hyperlink r:id="rId1293" ref="H652"/>
    <hyperlink r:id="rId1294" ref="I652"/>
    <hyperlink r:id="rId1295" ref="H653"/>
    <hyperlink r:id="rId1296" ref="I653"/>
    <hyperlink r:id="rId1297" ref="H654"/>
    <hyperlink r:id="rId1298" ref="I654"/>
    <hyperlink r:id="rId1299" ref="H655"/>
    <hyperlink r:id="rId1300" ref="I655"/>
    <hyperlink r:id="rId1301" ref="H656"/>
    <hyperlink r:id="rId1302" ref="I656"/>
    <hyperlink r:id="rId1303" ref="H657"/>
    <hyperlink r:id="rId1304" ref="I657"/>
    <hyperlink r:id="rId1305" ref="H658"/>
    <hyperlink r:id="rId1306" ref="I658"/>
    <hyperlink r:id="rId1307" ref="H659"/>
    <hyperlink r:id="rId1308" ref="I659"/>
    <hyperlink r:id="rId1309" ref="H660"/>
    <hyperlink r:id="rId1310" ref="I660"/>
    <hyperlink r:id="rId1311" ref="H661"/>
    <hyperlink r:id="rId1312" ref="I661"/>
    <hyperlink r:id="rId1313" ref="H662"/>
    <hyperlink r:id="rId1314" ref="I662"/>
    <hyperlink r:id="rId1315" ref="H663"/>
    <hyperlink r:id="rId1316" ref="I663"/>
    <hyperlink r:id="rId1317" ref="H664"/>
    <hyperlink r:id="rId1318" ref="I664"/>
    <hyperlink r:id="rId1319" ref="H665"/>
    <hyperlink r:id="rId1320" ref="I665"/>
    <hyperlink r:id="rId1321" ref="H666"/>
    <hyperlink r:id="rId1322" ref="I666"/>
    <hyperlink r:id="rId1323" ref="H667"/>
    <hyperlink r:id="rId1324" ref="I667"/>
    <hyperlink r:id="rId1325" ref="H668"/>
    <hyperlink r:id="rId1326" ref="I668"/>
    <hyperlink r:id="rId1327" ref="H669"/>
    <hyperlink r:id="rId1328" ref="I669"/>
    <hyperlink r:id="rId1329" ref="H670"/>
    <hyperlink r:id="rId1330" ref="I670"/>
    <hyperlink r:id="rId1331" ref="H671"/>
    <hyperlink r:id="rId1332" ref="I671"/>
    <hyperlink r:id="rId1333" ref="H672"/>
    <hyperlink r:id="rId1334" ref="I672"/>
    <hyperlink r:id="rId1335" ref="H673"/>
    <hyperlink r:id="rId1336" ref="I673"/>
    <hyperlink r:id="rId1337" ref="H674"/>
    <hyperlink r:id="rId1338" ref="I674"/>
    <hyperlink r:id="rId1339" ref="H675"/>
    <hyperlink r:id="rId1340" ref="I675"/>
    <hyperlink r:id="rId1341" ref="H676"/>
    <hyperlink r:id="rId1342" ref="I676"/>
    <hyperlink r:id="rId1343" ref="H677"/>
    <hyperlink r:id="rId1344" ref="I677"/>
    <hyperlink r:id="rId1345" ref="H678"/>
    <hyperlink r:id="rId1346" ref="I678"/>
    <hyperlink r:id="rId1347" ref="H679"/>
    <hyperlink r:id="rId1348" ref="I679"/>
    <hyperlink r:id="rId1349" ref="H680"/>
    <hyperlink r:id="rId1350" ref="I680"/>
    <hyperlink r:id="rId1351" ref="H681"/>
    <hyperlink r:id="rId1352" ref="I681"/>
    <hyperlink r:id="rId1353" ref="H682"/>
    <hyperlink r:id="rId1354" ref="I682"/>
    <hyperlink r:id="rId1355" ref="H683"/>
    <hyperlink r:id="rId1356" ref="I683"/>
    <hyperlink r:id="rId1357" ref="H684"/>
    <hyperlink r:id="rId1358" ref="I684"/>
    <hyperlink r:id="rId1359" ref="H685"/>
    <hyperlink r:id="rId1360" ref="I685"/>
    <hyperlink r:id="rId1361" ref="H686"/>
    <hyperlink r:id="rId1362" ref="I686"/>
    <hyperlink r:id="rId1363" ref="H687"/>
    <hyperlink r:id="rId1364" ref="I687"/>
    <hyperlink r:id="rId1365" ref="H688"/>
    <hyperlink r:id="rId1366" ref="I688"/>
    <hyperlink r:id="rId1367" ref="H689"/>
    <hyperlink r:id="rId1368" ref="I689"/>
    <hyperlink r:id="rId1369" ref="H690"/>
    <hyperlink r:id="rId1370" ref="I690"/>
    <hyperlink r:id="rId1371" ref="H691"/>
    <hyperlink r:id="rId1372" ref="I691"/>
    <hyperlink r:id="rId1373" ref="H692"/>
    <hyperlink r:id="rId1374" ref="I692"/>
    <hyperlink r:id="rId1375" ref="H693"/>
    <hyperlink r:id="rId1376" ref="I693"/>
    <hyperlink r:id="rId1377" ref="H694"/>
    <hyperlink r:id="rId1378" ref="I694"/>
    <hyperlink r:id="rId1379" ref="H695"/>
    <hyperlink r:id="rId1380" ref="I695"/>
    <hyperlink r:id="rId1381" ref="H696"/>
    <hyperlink r:id="rId1382" ref="I696"/>
    <hyperlink r:id="rId1383" ref="H697"/>
    <hyperlink r:id="rId1384" ref="I697"/>
    <hyperlink r:id="rId1385" ref="H698"/>
    <hyperlink r:id="rId1386" ref="I698"/>
    <hyperlink r:id="rId1387" ref="H699"/>
    <hyperlink r:id="rId1388" ref="I699"/>
    <hyperlink r:id="rId1389" ref="H700"/>
    <hyperlink r:id="rId1390" ref="I700"/>
    <hyperlink r:id="rId1391" ref="H701"/>
    <hyperlink r:id="rId1392" ref="I701"/>
    <hyperlink r:id="rId1393" ref="H702"/>
    <hyperlink r:id="rId1394" ref="I702"/>
    <hyperlink r:id="rId1395" ref="H703"/>
    <hyperlink r:id="rId1396" ref="I703"/>
    <hyperlink r:id="rId1397" ref="H704"/>
    <hyperlink r:id="rId1398" ref="I704"/>
    <hyperlink r:id="rId1399" ref="H705"/>
    <hyperlink r:id="rId1400" ref="I705"/>
    <hyperlink r:id="rId1401" ref="H706"/>
    <hyperlink r:id="rId1402" ref="I706"/>
    <hyperlink r:id="rId1403" ref="H707"/>
    <hyperlink r:id="rId1404" ref="I707"/>
    <hyperlink r:id="rId1405" ref="H708"/>
    <hyperlink r:id="rId1406" ref="I708"/>
    <hyperlink r:id="rId1407" ref="H709"/>
    <hyperlink r:id="rId1408" ref="I709"/>
    <hyperlink r:id="rId1409" ref="H710"/>
    <hyperlink r:id="rId1410" ref="I710"/>
    <hyperlink r:id="rId1411" ref="H711"/>
    <hyperlink r:id="rId1412" ref="I711"/>
    <hyperlink r:id="rId1413" ref="H712"/>
    <hyperlink r:id="rId1414" ref="I712"/>
    <hyperlink r:id="rId1415" ref="H713"/>
    <hyperlink r:id="rId1416" ref="I713"/>
    <hyperlink r:id="rId1417" ref="H714"/>
    <hyperlink r:id="rId1418" ref="I714"/>
    <hyperlink r:id="rId1419" ref="H715"/>
    <hyperlink r:id="rId1420" ref="I715"/>
    <hyperlink r:id="rId1421" ref="H716"/>
    <hyperlink r:id="rId1422" ref="I716"/>
    <hyperlink r:id="rId1423" ref="H717"/>
    <hyperlink r:id="rId1424" ref="I717"/>
    <hyperlink r:id="rId1425" ref="H718"/>
    <hyperlink r:id="rId1426" ref="I718"/>
    <hyperlink r:id="rId1427" ref="H719"/>
    <hyperlink r:id="rId1428" ref="I719"/>
    <hyperlink r:id="rId1429" ref="H720"/>
    <hyperlink r:id="rId1430" ref="I720"/>
    <hyperlink r:id="rId1431" ref="H721"/>
    <hyperlink r:id="rId1432" ref="I721"/>
    <hyperlink r:id="rId1433" ref="H722"/>
    <hyperlink r:id="rId1434" ref="I722"/>
    <hyperlink r:id="rId1435" ref="H723"/>
    <hyperlink r:id="rId1436" ref="I723"/>
    <hyperlink r:id="rId1437" ref="H724"/>
    <hyperlink r:id="rId1438" ref="I724"/>
    <hyperlink r:id="rId1439" ref="H725"/>
    <hyperlink r:id="rId1440" ref="I725"/>
    <hyperlink r:id="rId1441" ref="H726"/>
    <hyperlink r:id="rId1442" ref="I726"/>
    <hyperlink r:id="rId1443" ref="H727"/>
    <hyperlink r:id="rId1444" ref="I727"/>
    <hyperlink r:id="rId1445" ref="H728"/>
    <hyperlink r:id="rId1446" ref="I728"/>
    <hyperlink r:id="rId1447" ref="H729"/>
    <hyperlink r:id="rId1448" ref="I729"/>
    <hyperlink r:id="rId1449" ref="H730"/>
    <hyperlink r:id="rId1450" ref="I730"/>
    <hyperlink r:id="rId1451" ref="H731"/>
    <hyperlink r:id="rId1452" ref="I731"/>
    <hyperlink r:id="rId1453" ref="H732"/>
    <hyperlink r:id="rId1454" ref="I732"/>
    <hyperlink r:id="rId1455" ref="H733"/>
    <hyperlink r:id="rId1456" ref="I733"/>
    <hyperlink r:id="rId1457" ref="H734"/>
    <hyperlink r:id="rId1458" ref="I734"/>
    <hyperlink r:id="rId1459" ref="H735"/>
    <hyperlink r:id="rId1460" ref="I735"/>
    <hyperlink r:id="rId1461" ref="H736"/>
    <hyperlink r:id="rId1462" ref="I736"/>
    <hyperlink r:id="rId1463" ref="H737"/>
    <hyperlink r:id="rId1464" ref="I737"/>
    <hyperlink r:id="rId1465" ref="H738"/>
    <hyperlink r:id="rId1466" ref="I738"/>
    <hyperlink r:id="rId1467" ref="H739"/>
    <hyperlink r:id="rId1468" ref="I739"/>
    <hyperlink r:id="rId1469" ref="H740"/>
    <hyperlink r:id="rId1470" ref="I740"/>
    <hyperlink r:id="rId1471" ref="H741"/>
    <hyperlink r:id="rId1472" ref="I741"/>
    <hyperlink r:id="rId1473" ref="H742"/>
    <hyperlink r:id="rId1474" ref="I742"/>
    <hyperlink r:id="rId1475" ref="H743"/>
    <hyperlink r:id="rId1476" ref="I743"/>
    <hyperlink r:id="rId1477" ref="H744"/>
    <hyperlink r:id="rId1478" ref="I744"/>
    <hyperlink r:id="rId1479" ref="H745"/>
    <hyperlink r:id="rId1480" ref="I745"/>
    <hyperlink r:id="rId1481" ref="H746"/>
    <hyperlink r:id="rId1482" ref="I746"/>
    <hyperlink r:id="rId1483" ref="H747"/>
    <hyperlink r:id="rId1484" ref="I747"/>
    <hyperlink r:id="rId1485" ref="H748"/>
    <hyperlink r:id="rId1486" ref="I748"/>
    <hyperlink r:id="rId1487" ref="H749"/>
    <hyperlink r:id="rId1488" ref="I749"/>
    <hyperlink r:id="rId1489" ref="H750"/>
    <hyperlink r:id="rId1490" ref="I750"/>
    <hyperlink r:id="rId1491" ref="H751"/>
    <hyperlink r:id="rId1492" ref="I751"/>
    <hyperlink r:id="rId1493" ref="H752"/>
    <hyperlink r:id="rId1494" ref="I752"/>
    <hyperlink r:id="rId1495" ref="H753"/>
    <hyperlink r:id="rId1496" ref="I753"/>
    <hyperlink r:id="rId1497" ref="H754"/>
    <hyperlink r:id="rId1498" ref="I754"/>
    <hyperlink r:id="rId1499" ref="H755"/>
    <hyperlink r:id="rId1500" ref="I755"/>
    <hyperlink r:id="rId1501" ref="H756"/>
    <hyperlink r:id="rId1502" ref="I756"/>
    <hyperlink r:id="rId1503" ref="H757"/>
    <hyperlink r:id="rId1504" ref="I757"/>
    <hyperlink r:id="rId1505" ref="H758"/>
    <hyperlink r:id="rId1506" ref="I758"/>
    <hyperlink r:id="rId1507" ref="H759"/>
    <hyperlink r:id="rId1508" ref="I759"/>
    <hyperlink r:id="rId1509" ref="H760"/>
    <hyperlink r:id="rId1510" ref="I760"/>
    <hyperlink r:id="rId1511" ref="H761"/>
    <hyperlink r:id="rId1512" ref="I761"/>
    <hyperlink r:id="rId1513" ref="H763"/>
    <hyperlink r:id="rId1514" ref="I763"/>
    <hyperlink r:id="rId1515" ref="H764"/>
    <hyperlink r:id="rId1516" ref="I764"/>
    <hyperlink r:id="rId1517" ref="H765"/>
    <hyperlink r:id="rId1518" ref="I765"/>
    <hyperlink r:id="rId1519" ref="H766"/>
    <hyperlink r:id="rId1520" ref="I766"/>
    <hyperlink r:id="rId1521" ref="H767"/>
    <hyperlink r:id="rId1522" ref="I767"/>
    <hyperlink r:id="rId1523" ref="H768"/>
    <hyperlink r:id="rId1524" ref="I768"/>
    <hyperlink r:id="rId1525" ref="H769"/>
    <hyperlink r:id="rId1526" ref="I769"/>
    <hyperlink r:id="rId1527" ref="H770"/>
    <hyperlink r:id="rId1528" ref="I770"/>
    <hyperlink r:id="rId1529" ref="H771"/>
    <hyperlink r:id="rId1530" ref="I771"/>
    <hyperlink r:id="rId1531" ref="H772"/>
    <hyperlink r:id="rId1532" ref="I772"/>
    <hyperlink r:id="rId1533" ref="H773"/>
    <hyperlink r:id="rId1534" ref="I773"/>
    <hyperlink r:id="rId1535" ref="H774"/>
    <hyperlink r:id="rId1536" ref="I774"/>
    <hyperlink r:id="rId1537" ref="H775"/>
    <hyperlink r:id="rId1538" ref="I775"/>
    <hyperlink r:id="rId1539" ref="H776"/>
    <hyperlink r:id="rId1540" ref="I776"/>
    <hyperlink r:id="rId1541" ref="H777"/>
    <hyperlink r:id="rId1542" ref="I777"/>
    <hyperlink r:id="rId1543" ref="H778"/>
    <hyperlink r:id="rId1544" ref="I778"/>
    <hyperlink r:id="rId1545" ref="H779"/>
    <hyperlink r:id="rId1546" ref="I779"/>
    <hyperlink r:id="rId1547" ref="H780"/>
    <hyperlink r:id="rId1548" ref="I780"/>
    <hyperlink r:id="rId1549" ref="H781"/>
    <hyperlink r:id="rId1550" ref="I781"/>
    <hyperlink r:id="rId1551" ref="H782"/>
    <hyperlink r:id="rId1552" ref="I782"/>
    <hyperlink r:id="rId1553" ref="H783"/>
    <hyperlink r:id="rId1554" ref="I783"/>
    <hyperlink r:id="rId1555" ref="H784"/>
    <hyperlink r:id="rId1556" ref="I784"/>
    <hyperlink r:id="rId1557" ref="H785"/>
    <hyperlink r:id="rId1558" ref="I785"/>
    <hyperlink r:id="rId1559" ref="H786"/>
    <hyperlink r:id="rId1560" ref="I786"/>
    <hyperlink r:id="rId1561" ref="H787"/>
    <hyperlink r:id="rId1562" ref="I787"/>
    <hyperlink r:id="rId1563" ref="H788"/>
    <hyperlink r:id="rId1564" ref="I788"/>
    <hyperlink r:id="rId1565" ref="H789"/>
    <hyperlink r:id="rId1566" ref="I789"/>
    <hyperlink r:id="rId1567" ref="H790"/>
    <hyperlink r:id="rId1568" ref="I790"/>
    <hyperlink r:id="rId1569" ref="H791"/>
    <hyperlink r:id="rId1570" ref="I791"/>
    <hyperlink r:id="rId1571" ref="H792"/>
    <hyperlink r:id="rId1572" ref="I792"/>
    <hyperlink r:id="rId1573" ref="H793"/>
    <hyperlink r:id="rId1574" ref="I793"/>
    <hyperlink r:id="rId1575" ref="H794"/>
    <hyperlink r:id="rId1576" ref="I794"/>
    <hyperlink r:id="rId1577" ref="H795"/>
    <hyperlink r:id="rId1578" ref="I795"/>
    <hyperlink r:id="rId1579" ref="H796"/>
    <hyperlink r:id="rId1580" ref="I796"/>
    <hyperlink r:id="rId1581" ref="H797"/>
    <hyperlink r:id="rId1582" ref="I797"/>
    <hyperlink r:id="rId1583" ref="H798"/>
    <hyperlink r:id="rId1584" ref="I798"/>
    <hyperlink r:id="rId1585" ref="H799"/>
    <hyperlink r:id="rId1586" ref="I799"/>
    <hyperlink r:id="rId1587" ref="H800"/>
    <hyperlink r:id="rId1588" ref="I800"/>
    <hyperlink r:id="rId1589" ref="H801"/>
    <hyperlink r:id="rId1590" ref="I801"/>
    <hyperlink r:id="rId1591" ref="H802"/>
    <hyperlink r:id="rId1592" ref="I802"/>
    <hyperlink r:id="rId1593" ref="H803"/>
    <hyperlink r:id="rId1594" ref="I803"/>
    <hyperlink r:id="rId1595" ref="H804"/>
    <hyperlink r:id="rId1596" ref="I804"/>
    <hyperlink r:id="rId1597" ref="H805"/>
    <hyperlink r:id="rId1598" ref="I805"/>
    <hyperlink r:id="rId1599" ref="H806"/>
    <hyperlink r:id="rId1600" ref="I806"/>
    <hyperlink r:id="rId1601" ref="H807"/>
    <hyperlink r:id="rId1602" ref="I807"/>
    <hyperlink r:id="rId1603" ref="H808"/>
    <hyperlink r:id="rId1604" ref="I808"/>
    <hyperlink r:id="rId1605" ref="H809"/>
    <hyperlink r:id="rId1606" ref="I809"/>
    <hyperlink r:id="rId1607" ref="H810"/>
    <hyperlink r:id="rId1608" ref="I810"/>
    <hyperlink r:id="rId1609" ref="H811"/>
    <hyperlink r:id="rId1610" ref="I811"/>
    <hyperlink r:id="rId1611" ref="H812"/>
    <hyperlink r:id="rId1612" ref="I812"/>
    <hyperlink r:id="rId1613" ref="H813"/>
    <hyperlink r:id="rId1614" ref="I813"/>
    <hyperlink r:id="rId1615" ref="H814"/>
    <hyperlink r:id="rId1616" ref="I814"/>
    <hyperlink r:id="rId1617" ref="H815"/>
    <hyperlink r:id="rId1618" ref="I815"/>
    <hyperlink r:id="rId1619" ref="H816"/>
    <hyperlink r:id="rId1620" ref="I816"/>
    <hyperlink r:id="rId1621" ref="H817"/>
    <hyperlink r:id="rId1622" ref="I817"/>
    <hyperlink r:id="rId1623" ref="H818"/>
    <hyperlink r:id="rId1624" ref="I818"/>
    <hyperlink r:id="rId1625" ref="H819"/>
    <hyperlink r:id="rId1626" ref="I819"/>
    <hyperlink r:id="rId1627" ref="H820"/>
    <hyperlink r:id="rId1628" ref="I820"/>
    <hyperlink r:id="rId1629" ref="H821"/>
    <hyperlink r:id="rId1630" ref="I821"/>
    <hyperlink r:id="rId1631" ref="H822"/>
    <hyperlink r:id="rId1632" ref="I822"/>
    <hyperlink r:id="rId1633" ref="H823"/>
    <hyperlink r:id="rId1634" ref="I823"/>
    <hyperlink r:id="rId1635" ref="H824"/>
    <hyperlink r:id="rId1636" ref="I824"/>
    <hyperlink r:id="rId1637" ref="H825"/>
    <hyperlink r:id="rId1638" ref="I825"/>
    <hyperlink r:id="rId1639" ref="H826"/>
    <hyperlink r:id="rId1640" ref="I826"/>
    <hyperlink r:id="rId1641" ref="H827"/>
    <hyperlink r:id="rId1642" ref="I827"/>
    <hyperlink r:id="rId1643" ref="H828"/>
    <hyperlink r:id="rId1644" ref="I828"/>
    <hyperlink r:id="rId1645" ref="H829"/>
    <hyperlink r:id="rId1646" ref="I829"/>
    <hyperlink r:id="rId1647" ref="H830"/>
    <hyperlink r:id="rId1648" ref="I830"/>
    <hyperlink r:id="rId1649" ref="H831"/>
    <hyperlink r:id="rId1650" ref="I831"/>
    <hyperlink r:id="rId1651" ref="H832"/>
    <hyperlink r:id="rId1652" ref="I832"/>
    <hyperlink r:id="rId1653" ref="H833"/>
    <hyperlink r:id="rId1654" ref="I833"/>
    <hyperlink r:id="rId1655" ref="H834"/>
    <hyperlink r:id="rId1656" ref="I834"/>
    <hyperlink r:id="rId1657" ref="H835"/>
    <hyperlink r:id="rId1658" ref="I835"/>
    <hyperlink r:id="rId1659" ref="H836"/>
    <hyperlink r:id="rId1660" ref="I836"/>
    <hyperlink r:id="rId1661" ref="H837"/>
    <hyperlink r:id="rId1662" ref="I837"/>
    <hyperlink r:id="rId1663" ref="H838"/>
    <hyperlink r:id="rId1664" ref="I838"/>
    <hyperlink r:id="rId1665" ref="H839"/>
    <hyperlink r:id="rId1666" ref="I839"/>
    <hyperlink r:id="rId1667" ref="H840"/>
    <hyperlink r:id="rId1668" ref="I840"/>
    <hyperlink r:id="rId1669" ref="H841"/>
    <hyperlink r:id="rId1670" ref="I841"/>
    <hyperlink r:id="rId1671" ref="H842"/>
    <hyperlink r:id="rId1672" ref="I842"/>
    <hyperlink r:id="rId1673" ref="H843"/>
    <hyperlink r:id="rId1674" ref="I843"/>
    <hyperlink r:id="rId1675" ref="H844"/>
    <hyperlink r:id="rId1676" ref="I844"/>
    <hyperlink r:id="rId1677" ref="H845"/>
    <hyperlink r:id="rId1678" ref="I845"/>
    <hyperlink r:id="rId1679" ref="H846"/>
    <hyperlink r:id="rId1680" ref="I846"/>
    <hyperlink r:id="rId1681" ref="H847"/>
    <hyperlink r:id="rId1682" ref="I847"/>
    <hyperlink r:id="rId1683" ref="H848"/>
    <hyperlink r:id="rId1684" ref="I848"/>
    <hyperlink r:id="rId1685" ref="H849"/>
    <hyperlink r:id="rId1686" ref="I849"/>
    <hyperlink r:id="rId1687" ref="H850"/>
    <hyperlink r:id="rId1688" ref="I850"/>
    <hyperlink r:id="rId1689" ref="H851"/>
    <hyperlink r:id="rId1690" ref="I851"/>
    <hyperlink r:id="rId1691" ref="H852"/>
    <hyperlink r:id="rId1692" ref="I852"/>
    <hyperlink r:id="rId1693" ref="H853"/>
    <hyperlink r:id="rId1694" ref="I853"/>
    <hyperlink r:id="rId1695" ref="H854"/>
    <hyperlink r:id="rId1696" ref="I854"/>
    <hyperlink r:id="rId1697" ref="H855"/>
    <hyperlink r:id="rId1698" ref="I855"/>
    <hyperlink r:id="rId1699" ref="H856"/>
    <hyperlink r:id="rId1700" ref="I856"/>
    <hyperlink r:id="rId1701" ref="H857"/>
    <hyperlink r:id="rId1702" ref="I857"/>
    <hyperlink r:id="rId1703" ref="H858"/>
    <hyperlink r:id="rId1704" ref="I858"/>
    <hyperlink r:id="rId1705" ref="H859"/>
    <hyperlink r:id="rId1706" ref="I859"/>
    <hyperlink r:id="rId1707" ref="H860"/>
    <hyperlink r:id="rId1708" ref="I860"/>
    <hyperlink r:id="rId1709" ref="H861"/>
    <hyperlink r:id="rId1710" ref="I861"/>
    <hyperlink r:id="rId1711" ref="H862"/>
    <hyperlink r:id="rId1712" ref="I862"/>
    <hyperlink r:id="rId1713" ref="H863"/>
    <hyperlink r:id="rId1714" ref="I863"/>
    <hyperlink r:id="rId1715" ref="H864"/>
    <hyperlink r:id="rId1716" ref="I864"/>
    <hyperlink r:id="rId1717" ref="H865"/>
    <hyperlink r:id="rId1718" ref="I865"/>
    <hyperlink r:id="rId1719" ref="H866"/>
    <hyperlink r:id="rId1720" ref="I866"/>
    <hyperlink r:id="rId1721" ref="H867"/>
    <hyperlink r:id="rId1722" ref="I867"/>
    <hyperlink r:id="rId1723" ref="H868"/>
    <hyperlink r:id="rId1724" ref="I868"/>
    <hyperlink r:id="rId1725" ref="H869"/>
    <hyperlink r:id="rId1726" ref="I869"/>
    <hyperlink r:id="rId1727" ref="H870"/>
    <hyperlink r:id="rId1728" ref="I870"/>
    <hyperlink r:id="rId1729" ref="H871"/>
    <hyperlink r:id="rId1730" ref="I871"/>
    <hyperlink r:id="rId1731" ref="H872"/>
    <hyperlink r:id="rId1732" ref="I872"/>
    <hyperlink r:id="rId1733" ref="H873"/>
    <hyperlink r:id="rId1734" ref="I873"/>
    <hyperlink r:id="rId1735" ref="H874"/>
    <hyperlink r:id="rId1736" ref="I874"/>
    <hyperlink r:id="rId1737" ref="H875"/>
    <hyperlink r:id="rId1738" ref="I875"/>
    <hyperlink r:id="rId1739" ref="H876"/>
    <hyperlink r:id="rId1740" ref="I876"/>
    <hyperlink r:id="rId1741" ref="H877"/>
    <hyperlink r:id="rId1742" ref="I877"/>
    <hyperlink r:id="rId1743" ref="H878"/>
    <hyperlink r:id="rId1744" ref="I878"/>
    <hyperlink r:id="rId1745" ref="H879"/>
    <hyperlink r:id="rId1746" ref="I879"/>
    <hyperlink r:id="rId1747" ref="H880"/>
    <hyperlink r:id="rId1748" ref="I880"/>
    <hyperlink r:id="rId1749" ref="H881"/>
    <hyperlink r:id="rId1750" ref="I881"/>
    <hyperlink r:id="rId1751" ref="H882"/>
    <hyperlink r:id="rId1752" ref="I882"/>
    <hyperlink r:id="rId1753" ref="H883"/>
    <hyperlink r:id="rId1754" ref="I883"/>
    <hyperlink r:id="rId1755" ref="H884"/>
    <hyperlink r:id="rId1756" ref="I884"/>
    <hyperlink r:id="rId1757" ref="H885"/>
    <hyperlink r:id="rId1758" ref="I885"/>
    <hyperlink r:id="rId1759" ref="H886"/>
    <hyperlink r:id="rId1760" ref="I886"/>
    <hyperlink r:id="rId1761" ref="H888"/>
    <hyperlink r:id="rId1762" ref="I888"/>
    <hyperlink r:id="rId1763" ref="H889"/>
    <hyperlink r:id="rId1764" ref="I889"/>
    <hyperlink r:id="rId1765" ref="H890"/>
    <hyperlink r:id="rId1766" ref="I890"/>
    <hyperlink r:id="rId1767" ref="H891"/>
    <hyperlink r:id="rId1768" ref="I891"/>
    <hyperlink r:id="rId1769" ref="H892"/>
    <hyperlink r:id="rId1770" ref="I892"/>
    <hyperlink r:id="rId1771" ref="H893"/>
    <hyperlink r:id="rId1772" ref="I893"/>
    <hyperlink r:id="rId1773" ref="H894"/>
    <hyperlink r:id="rId1774" ref="I894"/>
    <hyperlink r:id="rId1775" ref="H895"/>
    <hyperlink r:id="rId1776" ref="I895"/>
    <hyperlink r:id="rId1777" ref="H896"/>
    <hyperlink r:id="rId1778" ref="I896"/>
    <hyperlink r:id="rId1779" ref="H897"/>
    <hyperlink r:id="rId1780" ref="I897"/>
    <hyperlink r:id="rId1781" ref="H898"/>
    <hyperlink r:id="rId1782" ref="I898"/>
    <hyperlink r:id="rId1783" ref="H899"/>
    <hyperlink r:id="rId1784" ref="I899"/>
    <hyperlink r:id="rId1785" ref="H900"/>
    <hyperlink r:id="rId1786" ref="I900"/>
    <hyperlink r:id="rId1787" ref="H901"/>
    <hyperlink r:id="rId1788" ref="I901"/>
    <hyperlink r:id="rId1789" ref="H902"/>
    <hyperlink r:id="rId1790" ref="I902"/>
    <hyperlink r:id="rId1791" ref="H903"/>
    <hyperlink r:id="rId1792" ref="I903"/>
    <hyperlink r:id="rId1793" ref="H904"/>
    <hyperlink r:id="rId1794" ref="I904"/>
    <hyperlink r:id="rId1795" ref="H905"/>
    <hyperlink r:id="rId1796" ref="I905"/>
    <hyperlink r:id="rId1797" ref="H906"/>
    <hyperlink r:id="rId1798" ref="I906"/>
    <hyperlink r:id="rId1799" ref="H907"/>
    <hyperlink r:id="rId1800" ref="I907"/>
    <hyperlink r:id="rId1801" ref="H908"/>
    <hyperlink r:id="rId1802" ref="I908"/>
    <hyperlink r:id="rId1803" ref="H909"/>
    <hyperlink r:id="rId1804" ref="I909"/>
    <hyperlink r:id="rId1805" ref="H910"/>
    <hyperlink r:id="rId1806" ref="I910"/>
    <hyperlink r:id="rId1807" ref="H911"/>
    <hyperlink r:id="rId1808" ref="I911"/>
    <hyperlink r:id="rId1809" ref="H912"/>
    <hyperlink r:id="rId1810" ref="I912"/>
    <hyperlink r:id="rId1811" ref="H913"/>
    <hyperlink r:id="rId1812" ref="I913"/>
    <hyperlink r:id="rId1813" ref="H914"/>
    <hyperlink r:id="rId1814" ref="I914"/>
    <hyperlink r:id="rId1815" ref="H915"/>
    <hyperlink r:id="rId1816" ref="I915"/>
    <hyperlink r:id="rId1817" ref="H916"/>
    <hyperlink r:id="rId1818" ref="I916"/>
    <hyperlink r:id="rId1819" ref="H917"/>
    <hyperlink r:id="rId1820" ref="I917"/>
    <hyperlink r:id="rId1821" ref="H918"/>
    <hyperlink r:id="rId1822" ref="I918"/>
    <hyperlink r:id="rId1823" ref="H919"/>
    <hyperlink r:id="rId1824" ref="I919"/>
    <hyperlink r:id="rId1825" ref="H920"/>
    <hyperlink r:id="rId1826" ref="I920"/>
    <hyperlink r:id="rId1827" ref="H921"/>
    <hyperlink r:id="rId1828" ref="I921"/>
    <hyperlink r:id="rId1829" ref="H922"/>
    <hyperlink r:id="rId1830" ref="I922"/>
    <hyperlink r:id="rId1831" ref="H923"/>
    <hyperlink r:id="rId1832" ref="I923"/>
    <hyperlink r:id="rId1833" ref="H924"/>
    <hyperlink r:id="rId1834" ref="I924"/>
    <hyperlink r:id="rId1835" ref="H925"/>
    <hyperlink r:id="rId1836" ref="I925"/>
    <hyperlink r:id="rId1837" ref="H926"/>
    <hyperlink r:id="rId1838" ref="I926"/>
    <hyperlink r:id="rId1839" ref="H927"/>
    <hyperlink r:id="rId1840" ref="I927"/>
    <hyperlink r:id="rId1841" ref="H928"/>
    <hyperlink r:id="rId1842" ref="I928"/>
    <hyperlink r:id="rId1843" ref="H929"/>
    <hyperlink r:id="rId1844" ref="I929"/>
    <hyperlink r:id="rId1845" ref="H930"/>
    <hyperlink r:id="rId1846" ref="I930"/>
    <hyperlink r:id="rId1847" ref="H931"/>
    <hyperlink r:id="rId1848" ref="I931"/>
    <hyperlink r:id="rId1849" ref="H932"/>
    <hyperlink r:id="rId1850" ref="I932"/>
    <hyperlink r:id="rId1851" ref="H933"/>
    <hyperlink r:id="rId1852" ref="I933"/>
    <hyperlink r:id="rId1853" ref="H934"/>
    <hyperlink r:id="rId1854" ref="I934"/>
    <hyperlink r:id="rId1855" ref="H935"/>
    <hyperlink r:id="rId1856" ref="I935"/>
    <hyperlink r:id="rId1857" ref="H936"/>
    <hyperlink r:id="rId1858" ref="I936"/>
    <hyperlink r:id="rId1859" ref="H937"/>
    <hyperlink r:id="rId1860" ref="I937"/>
    <hyperlink r:id="rId1861" ref="H938"/>
    <hyperlink r:id="rId1862" ref="I938"/>
    <hyperlink r:id="rId1863" ref="H939"/>
    <hyperlink r:id="rId1864" ref="I939"/>
    <hyperlink r:id="rId1865" ref="H940"/>
    <hyperlink r:id="rId1866" ref="I940"/>
    <hyperlink r:id="rId1867" ref="H941"/>
    <hyperlink r:id="rId1868" ref="I941"/>
    <hyperlink r:id="rId1869" ref="H942"/>
    <hyperlink r:id="rId1870" ref="I942"/>
    <hyperlink r:id="rId1871" ref="H943"/>
    <hyperlink r:id="rId1872" ref="I943"/>
    <hyperlink r:id="rId1873" ref="H944"/>
    <hyperlink r:id="rId1874" ref="I944"/>
    <hyperlink r:id="rId1875" ref="H945"/>
    <hyperlink r:id="rId1876" ref="I945"/>
    <hyperlink r:id="rId1877" ref="H946"/>
    <hyperlink r:id="rId1878" ref="I946"/>
    <hyperlink r:id="rId1879" ref="H947"/>
    <hyperlink r:id="rId1880" ref="I947"/>
    <hyperlink r:id="rId1881" ref="H948"/>
    <hyperlink r:id="rId1882" ref="I948"/>
    <hyperlink r:id="rId1883" ref="H949"/>
    <hyperlink r:id="rId1884" ref="I949"/>
    <hyperlink r:id="rId1885" ref="H950"/>
    <hyperlink r:id="rId1886" ref="I950"/>
    <hyperlink r:id="rId1887" ref="H951"/>
    <hyperlink r:id="rId1888" ref="I951"/>
    <hyperlink r:id="rId1889" ref="H952"/>
    <hyperlink r:id="rId1890" ref="I952"/>
    <hyperlink r:id="rId1891" ref="H953"/>
    <hyperlink r:id="rId1892" ref="I953"/>
    <hyperlink r:id="rId1893" ref="H954"/>
    <hyperlink r:id="rId1894" ref="I954"/>
    <hyperlink r:id="rId1895" ref="H955"/>
    <hyperlink r:id="rId1896" ref="I955"/>
    <hyperlink r:id="rId1897" ref="H956"/>
    <hyperlink r:id="rId1898" ref="I956"/>
    <hyperlink r:id="rId1899" ref="H957"/>
    <hyperlink r:id="rId1900" ref="I957"/>
    <hyperlink r:id="rId1901" ref="H958"/>
    <hyperlink r:id="rId1902" ref="I958"/>
    <hyperlink r:id="rId1903" ref="H959"/>
    <hyperlink r:id="rId1904" ref="I959"/>
    <hyperlink r:id="rId1905" ref="H960"/>
    <hyperlink r:id="rId1906" ref="I960"/>
    <hyperlink r:id="rId1907" ref="H961"/>
    <hyperlink r:id="rId1908" ref="I961"/>
    <hyperlink r:id="rId1909" ref="H962"/>
    <hyperlink r:id="rId1910" ref="I962"/>
    <hyperlink r:id="rId1911" ref="H963"/>
    <hyperlink r:id="rId1912" ref="I963"/>
    <hyperlink r:id="rId1913" ref="H964"/>
    <hyperlink r:id="rId1914" ref="I964"/>
    <hyperlink r:id="rId1915" ref="H965"/>
    <hyperlink r:id="rId1916" ref="I965"/>
    <hyperlink r:id="rId1917" ref="H966"/>
    <hyperlink r:id="rId1918" ref="I966"/>
    <hyperlink r:id="rId1919" ref="H967"/>
    <hyperlink r:id="rId1920" ref="I967"/>
    <hyperlink r:id="rId1921" ref="H968"/>
    <hyperlink r:id="rId1922" ref="I968"/>
    <hyperlink r:id="rId1923" ref="H969"/>
    <hyperlink r:id="rId1924" ref="I969"/>
    <hyperlink r:id="rId1925" ref="H970"/>
    <hyperlink r:id="rId1926" ref="I970"/>
    <hyperlink r:id="rId1927" ref="H971"/>
    <hyperlink r:id="rId1928" ref="I971"/>
    <hyperlink r:id="rId1929" ref="H972"/>
    <hyperlink r:id="rId1930" ref="I972"/>
    <hyperlink r:id="rId1931" ref="H973"/>
    <hyperlink r:id="rId1932" ref="I973"/>
    <hyperlink r:id="rId1933" ref="H974"/>
    <hyperlink r:id="rId1934" ref="I974"/>
    <hyperlink r:id="rId1935" ref="H975"/>
    <hyperlink r:id="rId1936" ref="I975"/>
    <hyperlink r:id="rId1937" ref="H976"/>
    <hyperlink r:id="rId1938" ref="I976"/>
    <hyperlink r:id="rId1939" ref="H977"/>
    <hyperlink r:id="rId1940" ref="I977"/>
    <hyperlink r:id="rId1941" ref="H978"/>
    <hyperlink r:id="rId1942" ref="I978"/>
    <hyperlink r:id="rId1943" ref="H979"/>
    <hyperlink r:id="rId1944" ref="I979"/>
    <hyperlink r:id="rId1945" ref="H980"/>
    <hyperlink r:id="rId1946" ref="I980"/>
    <hyperlink r:id="rId1947" ref="H981"/>
    <hyperlink r:id="rId1948" ref="I981"/>
    <hyperlink r:id="rId1949" ref="H982"/>
    <hyperlink r:id="rId1950" ref="I982"/>
    <hyperlink r:id="rId1951" ref="H984"/>
    <hyperlink r:id="rId1952" ref="I984"/>
    <hyperlink r:id="rId1953" ref="H985"/>
    <hyperlink r:id="rId1954" ref="I985"/>
    <hyperlink r:id="rId1955" ref="H986"/>
    <hyperlink r:id="rId1956" ref="I986"/>
    <hyperlink r:id="rId1957" ref="H987"/>
    <hyperlink r:id="rId1958" ref="I987"/>
    <hyperlink r:id="rId1959" ref="H988"/>
    <hyperlink r:id="rId1960" ref="I988"/>
    <hyperlink r:id="rId1961" ref="H989"/>
    <hyperlink r:id="rId1962" ref="I989"/>
    <hyperlink r:id="rId1963" ref="H990"/>
    <hyperlink r:id="rId1964" ref="I990"/>
    <hyperlink r:id="rId1965" ref="H991"/>
    <hyperlink r:id="rId1966" ref="I991"/>
    <hyperlink r:id="rId1967" ref="H992"/>
    <hyperlink r:id="rId1968" ref="I992"/>
    <hyperlink r:id="rId1969" ref="H993"/>
    <hyperlink r:id="rId1970" ref="I993"/>
    <hyperlink r:id="rId1971" ref="H994"/>
    <hyperlink r:id="rId1972" ref="I994"/>
    <hyperlink r:id="rId1973" ref="H995"/>
    <hyperlink r:id="rId1974" ref="I995"/>
    <hyperlink r:id="rId1975" ref="H996"/>
    <hyperlink r:id="rId1976" ref="I996"/>
    <hyperlink r:id="rId1977" ref="H997"/>
    <hyperlink r:id="rId1978" ref="I997"/>
    <hyperlink r:id="rId1979" ref="H998"/>
    <hyperlink r:id="rId1980" ref="I998"/>
    <hyperlink r:id="rId1981" ref="H999"/>
    <hyperlink r:id="rId1982" ref="I999"/>
    <hyperlink r:id="rId1983" ref="H1000"/>
    <hyperlink r:id="rId1984" ref="I1000"/>
    <hyperlink r:id="rId1985" ref="H1001"/>
    <hyperlink r:id="rId1986" ref="I1001"/>
    <hyperlink r:id="rId1987" ref="H1002"/>
    <hyperlink r:id="rId1988" ref="I1002"/>
    <hyperlink r:id="rId1989" ref="H1003"/>
    <hyperlink r:id="rId1990" ref="I1003"/>
    <hyperlink r:id="rId1991" ref="H1004"/>
    <hyperlink r:id="rId1992" ref="I1004"/>
    <hyperlink r:id="rId1993" ref="H1005"/>
    <hyperlink r:id="rId1994" ref="I1005"/>
    <hyperlink r:id="rId1995" ref="H1006"/>
    <hyperlink r:id="rId1996" ref="I1006"/>
    <hyperlink r:id="rId1997" ref="H1007"/>
    <hyperlink r:id="rId1998" ref="I1007"/>
    <hyperlink r:id="rId1999" ref="H1008"/>
    <hyperlink r:id="rId2000" ref="I1008"/>
    <hyperlink r:id="rId2001" ref="H1009"/>
    <hyperlink r:id="rId2002" ref="I1009"/>
    <hyperlink r:id="rId2003" ref="H1010"/>
    <hyperlink r:id="rId2004" ref="I1010"/>
    <hyperlink r:id="rId2005" ref="H1011"/>
    <hyperlink r:id="rId2006" ref="I1011"/>
    <hyperlink r:id="rId2007" ref="H1012"/>
    <hyperlink r:id="rId2008" ref="I1012"/>
    <hyperlink r:id="rId2009" ref="H1013"/>
    <hyperlink r:id="rId2010" ref="I1013"/>
    <hyperlink r:id="rId2011" ref="H1014"/>
    <hyperlink r:id="rId2012" ref="I1014"/>
    <hyperlink r:id="rId2013" ref="H1015"/>
    <hyperlink r:id="rId2014" ref="I1015"/>
    <hyperlink r:id="rId2015" ref="H1016"/>
    <hyperlink r:id="rId2016" ref="I1016"/>
    <hyperlink r:id="rId2017" ref="H1017"/>
    <hyperlink r:id="rId2018" ref="I1017"/>
    <hyperlink r:id="rId2019" ref="H1018"/>
    <hyperlink r:id="rId2020" ref="I1018"/>
    <hyperlink r:id="rId2021" ref="H1019"/>
    <hyperlink r:id="rId2022" ref="I1019"/>
    <hyperlink r:id="rId2023" ref="H1020"/>
    <hyperlink r:id="rId2024" ref="I1020"/>
    <hyperlink r:id="rId2025" ref="H1021"/>
    <hyperlink r:id="rId2026" ref="I1021"/>
    <hyperlink r:id="rId2027" ref="H1022"/>
    <hyperlink r:id="rId2028" ref="I1022"/>
    <hyperlink r:id="rId2029" ref="H1023"/>
    <hyperlink r:id="rId2030" ref="I1023"/>
    <hyperlink r:id="rId2031" ref="H1024"/>
    <hyperlink r:id="rId2032" ref="I1024"/>
    <hyperlink r:id="rId2033" ref="H1025"/>
    <hyperlink r:id="rId2034" ref="I1025"/>
    <hyperlink r:id="rId2035" ref="H1026"/>
    <hyperlink r:id="rId2036" ref="I1026"/>
    <hyperlink r:id="rId2037" ref="H1027"/>
    <hyperlink r:id="rId2038" ref="I1027"/>
    <hyperlink r:id="rId2039" ref="H1028"/>
    <hyperlink r:id="rId2040" ref="I1028"/>
    <hyperlink r:id="rId2041" ref="H1029"/>
    <hyperlink r:id="rId2042" ref="I1029"/>
    <hyperlink r:id="rId2043" ref="H1030"/>
    <hyperlink r:id="rId2044" ref="I1030"/>
    <hyperlink r:id="rId2045" ref="H1031"/>
    <hyperlink r:id="rId2046" ref="I1031"/>
    <hyperlink r:id="rId2047" ref="H1032"/>
    <hyperlink r:id="rId2048" ref="I1032"/>
    <hyperlink r:id="rId2049" ref="H1033"/>
    <hyperlink r:id="rId2050" ref="I1033"/>
    <hyperlink r:id="rId2051" ref="H1034"/>
    <hyperlink r:id="rId2052" ref="I1034"/>
    <hyperlink r:id="rId2053" ref="H1035"/>
    <hyperlink r:id="rId2054" ref="I1035"/>
    <hyperlink r:id="rId2055" ref="H1036"/>
    <hyperlink r:id="rId2056" ref="I1036"/>
    <hyperlink r:id="rId2057" ref="H1037"/>
    <hyperlink r:id="rId2058" ref="I1037"/>
    <hyperlink r:id="rId2059" ref="H1038"/>
    <hyperlink r:id="rId2060" ref="I1038"/>
    <hyperlink r:id="rId2061" ref="H1039"/>
    <hyperlink r:id="rId2062" ref="I1039"/>
    <hyperlink r:id="rId2063" ref="H1040"/>
    <hyperlink r:id="rId2064" ref="I1040"/>
    <hyperlink r:id="rId2065" ref="H1041"/>
    <hyperlink r:id="rId2066" ref="I1041"/>
    <hyperlink r:id="rId2067" ref="H1042"/>
    <hyperlink r:id="rId2068" ref="I1042"/>
    <hyperlink r:id="rId2069" ref="H1043"/>
    <hyperlink r:id="rId2070" ref="I1043"/>
    <hyperlink r:id="rId2071" ref="H1044"/>
    <hyperlink r:id="rId2072" ref="I1044"/>
    <hyperlink r:id="rId2073" ref="H1045"/>
    <hyperlink r:id="rId2074" ref="I1045"/>
    <hyperlink r:id="rId2075" ref="H1046"/>
    <hyperlink r:id="rId2076" ref="I1046"/>
    <hyperlink r:id="rId2077" ref="H1047"/>
    <hyperlink r:id="rId2078" ref="I1047"/>
    <hyperlink r:id="rId2079" ref="H1048"/>
    <hyperlink r:id="rId2080" ref="I1048"/>
    <hyperlink r:id="rId2081" ref="H1049"/>
    <hyperlink r:id="rId2082" ref="I1049"/>
    <hyperlink r:id="rId2083" ref="H1050"/>
    <hyperlink r:id="rId2084" ref="I1050"/>
    <hyperlink r:id="rId2085" ref="H1051"/>
    <hyperlink r:id="rId2086" ref="I1051"/>
    <hyperlink r:id="rId2087" ref="H1052"/>
    <hyperlink r:id="rId2088" ref="I1052"/>
    <hyperlink r:id="rId2089" ref="H1053"/>
    <hyperlink r:id="rId2090" ref="I1053"/>
    <hyperlink r:id="rId2091" ref="H1054"/>
    <hyperlink r:id="rId2092" ref="I1054"/>
    <hyperlink r:id="rId2093" ref="H1055"/>
    <hyperlink r:id="rId2094" ref="I1055"/>
    <hyperlink r:id="rId2095" ref="H1056"/>
    <hyperlink r:id="rId2096" ref="I1056"/>
    <hyperlink r:id="rId2097" ref="H1057"/>
    <hyperlink r:id="rId2098" ref="I1057"/>
    <hyperlink r:id="rId2099" ref="H1058"/>
    <hyperlink r:id="rId2100" ref="I1058"/>
    <hyperlink r:id="rId2101" ref="H1059"/>
    <hyperlink r:id="rId2102" ref="I1059"/>
    <hyperlink r:id="rId2103" ref="H1060"/>
    <hyperlink r:id="rId2104" ref="I1060"/>
    <hyperlink r:id="rId2105" ref="H1061"/>
    <hyperlink r:id="rId2106" ref="I1061"/>
    <hyperlink r:id="rId2107" ref="H1062"/>
    <hyperlink r:id="rId2108" ref="I1062"/>
    <hyperlink r:id="rId2109" ref="H1063"/>
    <hyperlink r:id="rId2110" ref="I1063"/>
    <hyperlink r:id="rId2111" ref="H1064"/>
    <hyperlink r:id="rId2112" ref="I1064"/>
    <hyperlink r:id="rId2113" ref="H1065"/>
    <hyperlink r:id="rId2114" ref="I1065"/>
    <hyperlink r:id="rId2115" ref="H1066"/>
    <hyperlink r:id="rId2116" ref="I1066"/>
    <hyperlink r:id="rId2117" ref="H1067"/>
    <hyperlink r:id="rId2118" ref="I1067"/>
    <hyperlink r:id="rId2119" ref="H1068"/>
    <hyperlink r:id="rId2120" ref="I1068"/>
    <hyperlink r:id="rId2121" ref="H1069"/>
    <hyperlink r:id="rId2122" ref="I1069"/>
    <hyperlink r:id="rId2123" ref="H1070"/>
    <hyperlink r:id="rId2124" ref="I1070"/>
    <hyperlink r:id="rId2125" ref="H1071"/>
    <hyperlink r:id="rId2126" ref="I1071"/>
    <hyperlink r:id="rId2127" ref="H1072"/>
    <hyperlink r:id="rId2128" ref="I1072"/>
    <hyperlink r:id="rId2129" ref="H1073"/>
    <hyperlink r:id="rId2130" ref="I1073"/>
    <hyperlink r:id="rId2131" ref="H1074"/>
    <hyperlink r:id="rId2132" ref="I1074"/>
    <hyperlink r:id="rId2133" ref="H1075"/>
    <hyperlink r:id="rId2134" ref="I1075"/>
    <hyperlink r:id="rId2135" ref="H1076"/>
    <hyperlink r:id="rId2136" ref="I1076"/>
    <hyperlink r:id="rId2137" ref="H1077"/>
    <hyperlink r:id="rId2138" ref="I1077"/>
    <hyperlink r:id="rId2139" ref="H1078"/>
    <hyperlink r:id="rId2140" ref="I1078"/>
    <hyperlink r:id="rId2141" ref="H1079"/>
    <hyperlink r:id="rId2142" ref="I1079"/>
    <hyperlink r:id="rId2143" ref="H1080"/>
    <hyperlink r:id="rId2144" ref="I1080"/>
    <hyperlink r:id="rId2145" ref="H1081"/>
    <hyperlink r:id="rId2146" ref="I1081"/>
    <hyperlink r:id="rId2147" ref="H1082"/>
    <hyperlink r:id="rId2148" ref="I1082"/>
    <hyperlink r:id="rId2149" ref="H1083"/>
    <hyperlink r:id="rId2150" ref="I1083"/>
    <hyperlink r:id="rId2151" ref="H1084"/>
    <hyperlink r:id="rId2152" ref="I1084"/>
    <hyperlink r:id="rId2153" ref="H1085"/>
    <hyperlink r:id="rId2154" ref="I1085"/>
    <hyperlink r:id="rId2155" ref="H1086"/>
    <hyperlink r:id="rId2156" ref="I1086"/>
    <hyperlink r:id="rId2157" ref="H1087"/>
    <hyperlink r:id="rId2158" ref="H1088"/>
    <hyperlink r:id="rId2159" ref="I1088"/>
    <hyperlink r:id="rId2160" ref="H1089"/>
    <hyperlink r:id="rId2161" ref="I1089"/>
    <hyperlink r:id="rId2162" ref="H1090"/>
    <hyperlink r:id="rId2163" ref="I1090"/>
    <hyperlink r:id="rId2164" ref="H1091"/>
    <hyperlink r:id="rId2165" ref="I1091"/>
    <hyperlink r:id="rId2166" ref="H1092"/>
    <hyperlink r:id="rId2167" ref="I1092"/>
  </hyperlinks>
  <drawing r:id="rId2168"/>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4A86E8"/>
    <outlinePr summaryBelow="0" summaryRight="0"/>
  </sheetPr>
  <sheetViews>
    <sheetView workbookViewId="0">
      <pane xSplit="6.0" ySplit="1.0" topLeftCell="G2" activePane="bottomRight" state="frozen"/>
      <selection activeCell="G1" sqref="G1" pane="topRight"/>
      <selection activeCell="A2" sqref="A2" pane="bottomLeft"/>
      <selection activeCell="G2" sqref="G2" pane="bottomRight"/>
    </sheetView>
  </sheetViews>
  <sheetFormatPr customHeight="1" defaultColWidth="12.63" defaultRowHeight="15.75"/>
  <cols>
    <col customWidth="1" min="1" max="6" width="5.13"/>
    <col customWidth="1" min="7" max="7" width="7.63"/>
    <col customWidth="1" min="8" max="8" width="12.63"/>
    <col customWidth="1" min="9" max="11" width="5.13"/>
    <col customWidth="1" min="12" max="14" width="12.63"/>
    <col customWidth="1" min="15" max="21" width="5.13"/>
    <col customWidth="1" min="22" max="22" width="12.63"/>
  </cols>
  <sheetData>
    <row r="1" ht="31.5" customHeight="1">
      <c r="A1" s="130">
        <v>0.0</v>
      </c>
      <c r="B1" s="130" t="s">
        <v>65</v>
      </c>
      <c r="C1" s="130" t="s">
        <v>66</v>
      </c>
      <c r="D1" s="130" t="s">
        <v>67</v>
      </c>
      <c r="E1" s="130" t="s">
        <v>68</v>
      </c>
      <c r="F1" s="130" t="s">
        <v>69</v>
      </c>
      <c r="G1" s="131" t="str">
        <f>ifna(VLookup(V1,Shiny!B:C, 2, 0),"")</f>
        <v>Sprite</v>
      </c>
      <c r="H1" s="132" t="s">
        <v>70</v>
      </c>
      <c r="I1" s="133" t="s">
        <v>71</v>
      </c>
      <c r="J1" s="134">
        <f>AVERAGE(J2:J1091)</f>
        <v>1</v>
      </c>
      <c r="K1" s="135" t="s">
        <v>72</v>
      </c>
      <c r="L1" s="132" t="s">
        <v>73</v>
      </c>
      <c r="M1" s="50" t="s">
        <v>1244</v>
      </c>
      <c r="N1" s="50" t="s">
        <v>1245</v>
      </c>
      <c r="O1" s="130" t="s">
        <v>74</v>
      </c>
      <c r="P1" s="130" t="s">
        <v>75</v>
      </c>
      <c r="Q1" s="165" t="str">
        <f>ifna(VLookup(V1, Dex!F:K, 3, 0),"")</f>
        <v>SwSh</v>
      </c>
      <c r="R1" s="165" t="str">
        <f>ifna(VLookup(V1, Dex!F:K, 4, 0),"")</f>
        <v>BDSP</v>
      </c>
      <c r="S1" s="166" t="str">
        <f>ifna(VLookup(V1, Dex!F:K, 5, 0),"")</f>
        <v>PLA</v>
      </c>
      <c r="T1" s="165" t="str">
        <f>ifna(VLookup(V1, Dex!F:K, 6, 0),"")</f>
        <v>SV</v>
      </c>
      <c r="U1" s="137" t="str">
        <f>ifna(VLookup(V1, Dex!F:L, 7, 0),"")</f>
        <v>PLZA</v>
      </c>
      <c r="V1" s="130" t="s">
        <v>76</v>
      </c>
    </row>
    <row r="2" ht="31.5" customHeight="1">
      <c r="A2" s="85">
        <v>1.0</v>
      </c>
      <c r="B2" s="85">
        <v>1.0</v>
      </c>
      <c r="C2" s="85">
        <v>1.0</v>
      </c>
      <c r="D2" s="85">
        <v>1.0</v>
      </c>
      <c r="E2" s="85">
        <v>1.0</v>
      </c>
      <c r="F2" s="85">
        <v>1.0</v>
      </c>
      <c r="G2" s="53" t="str">
        <f>ifna(VLookup(V2,Shiny!B:C, 2, 0),"")</f>
        <v/>
      </c>
      <c r="H2" s="138" t="s">
        <v>77</v>
      </c>
      <c r="I2" s="167">
        <v>1.0</v>
      </c>
      <c r="J2" s="140">
        <f>IFNA(VLOOKUP(V2,'Imported Index'!E:F,2,0),1)</f>
        <v>1</v>
      </c>
      <c r="K2" s="83"/>
      <c r="L2" s="83"/>
      <c r="M2" s="62" t="str">
        <f>ifna(IMAGE("https://pokejungle.net/sprites/typeico/"&amp;lower(VLookup(V2,Type!C:E, 2, 0)&amp;".png")),"")</f>
        <v/>
      </c>
      <c r="N2" s="62" t="str">
        <f>ifna(IMAGE("https://pokejungle.net/sprites/typeico/"&amp;lower(VLookup(V2,Type!C:E, 3, 0)&amp;".png")),"")</f>
        <v/>
      </c>
      <c r="O2" s="116"/>
      <c r="P2" s="116"/>
      <c r="Q2" s="61" t="str">
        <f>ifna(VLookup(V2, Dex!F:K, 3, 0),"")</f>
        <v>A068</v>
      </c>
      <c r="R2" s="61">
        <f>ifna(VLookup(V2, Dex!F:K, 4, 0),"")</f>
        <v>1</v>
      </c>
      <c r="S2" s="62" t="str">
        <f>ifna(VLookup(V2, Dex!F:K, 5, 0),"")</f>
        <v/>
      </c>
      <c r="T2" s="61" t="str">
        <f>ifna(VLookup(V2, Dex!F:K, 6, 0),"")</f>
        <v>B164</v>
      </c>
      <c r="U2" s="63">
        <f>ifna(VLookup(V2, Dex!F:L, 7, 0),"")</f>
        <v>148</v>
      </c>
      <c r="V2" s="53" t="str">
        <f t="shared" ref="V2:V1091" si="1">ifna(lower(H2&amp;O2&amp;P2),"")</f>
        <v>bulbasaur</v>
      </c>
    </row>
    <row r="3" ht="31.5" customHeight="1">
      <c r="A3" s="130">
        <v>2.0</v>
      </c>
      <c r="B3" s="130">
        <v>1.0</v>
      </c>
      <c r="C3" s="130">
        <v>1.0</v>
      </c>
      <c r="D3" s="130">
        <f t="shared" ref="D3:D31" si="2">D2+1</f>
        <v>2</v>
      </c>
      <c r="E3" s="130">
        <v>1.0</v>
      </c>
      <c r="F3" s="130">
        <v>2.0</v>
      </c>
      <c r="G3" s="131" t="str">
        <f>ifna(VLookup(V3,Shiny!B:C, 2, 0),"")</f>
        <v/>
      </c>
      <c r="H3" s="141" t="s">
        <v>78</v>
      </c>
      <c r="I3" s="168">
        <v>2.0</v>
      </c>
      <c r="J3" s="135">
        <f>IFNA(VLOOKUP(V3,'Imported Index'!E:F,2,0),1)</f>
        <v>1</v>
      </c>
      <c r="K3" s="132"/>
      <c r="L3" s="132"/>
      <c r="M3" s="166" t="str">
        <f>ifna(IMAGE("https://pokejungle.net/sprites/typeico/"&amp;lower(VLookup(V3,Type!C:E, 2, 0)&amp;".png")),"")</f>
        <v/>
      </c>
      <c r="N3" s="166" t="str">
        <f>ifna(IMAGE("https://pokejungle.net/sprites/typeico/"&amp;lower(VLookup(V3,Type!C:E, 3, 0)&amp;".png")),"")</f>
        <v/>
      </c>
      <c r="O3" s="131"/>
      <c r="P3" s="131"/>
      <c r="Q3" s="165" t="str">
        <f>ifna(VLookup(V3, Dex!F:K, 3, 0),"")</f>
        <v>A069</v>
      </c>
      <c r="R3" s="165">
        <f>ifna(VLookup(V3, Dex!F:K, 4, 0),"")</f>
        <v>2</v>
      </c>
      <c r="S3" s="166" t="str">
        <f>ifna(VLookup(V3, Dex!F:K, 5, 0),"")</f>
        <v/>
      </c>
      <c r="T3" s="165" t="str">
        <f>ifna(VLookup(V3, Dex!F:K, 6, 0),"")</f>
        <v>B165</v>
      </c>
      <c r="U3" s="137">
        <f>ifna(VLookup(V3, Dex!F:L, 7, 0),"")</f>
        <v>149</v>
      </c>
      <c r="V3" s="131" t="str">
        <f t="shared" si="1"/>
        <v>ivysaur</v>
      </c>
    </row>
    <row r="4" ht="31.5" customHeight="1">
      <c r="A4" s="85">
        <v>3.0</v>
      </c>
      <c r="B4" s="85">
        <v>1.0</v>
      </c>
      <c r="C4" s="85">
        <v>1.0</v>
      </c>
      <c r="D4" s="85">
        <f t="shared" si="2"/>
        <v>3</v>
      </c>
      <c r="E4" s="85">
        <v>1.0</v>
      </c>
      <c r="F4" s="85">
        <v>3.0</v>
      </c>
      <c r="G4" s="53" t="str">
        <f>ifna(VLookup(V4,Shiny!B:C, 2, 0),"")</f>
        <v/>
      </c>
      <c r="H4" s="138" t="s">
        <v>79</v>
      </c>
      <c r="I4" s="167">
        <v>3.0</v>
      </c>
      <c r="J4" s="140">
        <f>IFNA(VLOOKUP(V4,'Imported Index'!E:F,2,0),1)</f>
        <v>1</v>
      </c>
      <c r="K4" s="83"/>
      <c r="L4" s="83"/>
      <c r="M4" s="62" t="str">
        <f>ifna(IMAGE("https://pokejungle.net/sprites/typeico/"&amp;lower(VLookup(V4,Type!C:E, 2, 0)&amp;".png")),"")</f>
        <v/>
      </c>
      <c r="N4" s="62" t="str">
        <f>ifna(IMAGE("https://pokejungle.net/sprites/typeico/"&amp;lower(VLookup(V4,Type!C:E, 3, 0)&amp;".png")),"")</f>
        <v/>
      </c>
      <c r="O4" s="53"/>
      <c r="P4" s="53"/>
      <c r="Q4" s="61" t="str">
        <f>ifna(VLookup(V4, Dex!F:K, 3, 0),"")</f>
        <v>A070</v>
      </c>
      <c r="R4" s="61">
        <f>ifna(VLookup(V4, Dex!F:K, 4, 0),"")</f>
        <v>3</v>
      </c>
      <c r="S4" s="62" t="str">
        <f>ifna(VLookup(V4, Dex!F:K, 5, 0),"")</f>
        <v/>
      </c>
      <c r="T4" s="61" t="str">
        <f>ifna(VLookup(V4, Dex!F:K, 6, 0),"")</f>
        <v>B166</v>
      </c>
      <c r="U4" s="63">
        <f>ifna(VLookup(V4, Dex!F:L, 7, 0),"")</f>
        <v>150</v>
      </c>
      <c r="V4" s="53" t="str">
        <f t="shared" si="1"/>
        <v>venusaur</v>
      </c>
    </row>
    <row r="5" ht="31.5" customHeight="1">
      <c r="A5" s="130">
        <v>4.0</v>
      </c>
      <c r="B5" s="130">
        <v>1.0</v>
      </c>
      <c r="C5" s="130">
        <v>1.0</v>
      </c>
      <c r="D5" s="130">
        <f t="shared" si="2"/>
        <v>4</v>
      </c>
      <c r="E5" s="130">
        <v>1.0</v>
      </c>
      <c r="F5" s="130">
        <v>4.0</v>
      </c>
      <c r="G5" s="131" t="str">
        <f>ifna(VLookup(V5,Shiny!B:C, 2, 0),"")</f>
        <v/>
      </c>
      <c r="H5" s="141" t="s">
        <v>81</v>
      </c>
      <c r="I5" s="168">
        <v>4.0</v>
      </c>
      <c r="J5" s="135">
        <f>IFNA(VLOOKUP(V5,'Imported Index'!E:F,2,0),1)</f>
        <v>1</v>
      </c>
      <c r="K5" s="132"/>
      <c r="L5" s="132"/>
      <c r="M5" s="166" t="str">
        <f>ifna(IMAGE("https://pokejungle.net/sprites/typeico/"&amp;lower(VLookup(V5,Type!C:E, 2, 0)&amp;".png")),"")</f>
        <v/>
      </c>
      <c r="N5" s="166" t="str">
        <f>ifna(IMAGE("https://pokejungle.net/sprites/typeico/"&amp;lower(VLookup(V5,Type!C:E, 3, 0)&amp;".png")),"")</f>
        <v/>
      </c>
      <c r="O5" s="131"/>
      <c r="P5" s="131"/>
      <c r="Q5" s="165">
        <f>ifna(VLookup(V5, Dex!F:K, 3, 0),"")</f>
        <v>378</v>
      </c>
      <c r="R5" s="165">
        <f>ifna(VLookup(V5, Dex!F:K, 4, 0),"")</f>
        <v>4</v>
      </c>
      <c r="S5" s="166" t="str">
        <f>ifna(VLookup(V5, Dex!F:K, 5, 0),"")</f>
        <v/>
      </c>
      <c r="T5" s="165" t="str">
        <f>ifna(VLookup(V5, Dex!F:K, 6, 0),"")</f>
        <v>B167</v>
      </c>
      <c r="U5" s="137">
        <f>ifna(VLookup(V5, Dex!F:L, 7, 0),"")</f>
        <v>151</v>
      </c>
      <c r="V5" s="131" t="str">
        <f t="shared" si="1"/>
        <v>charmander</v>
      </c>
    </row>
    <row r="6" ht="31.5" customHeight="1">
      <c r="A6" s="85">
        <v>5.0</v>
      </c>
      <c r="B6" s="85">
        <v>1.0</v>
      </c>
      <c r="C6" s="85">
        <v>1.0</v>
      </c>
      <c r="D6" s="85">
        <f t="shared" si="2"/>
        <v>5</v>
      </c>
      <c r="E6" s="85">
        <v>1.0</v>
      </c>
      <c r="F6" s="85">
        <v>5.0</v>
      </c>
      <c r="G6" s="53" t="str">
        <f>ifna(VLookup(V6,Shiny!B:C, 2, 0),"")</f>
        <v/>
      </c>
      <c r="H6" s="138" t="s">
        <v>82</v>
      </c>
      <c r="I6" s="167">
        <v>5.0</v>
      </c>
      <c r="J6" s="140">
        <f>IFNA(VLOOKUP(V6,'Imported Index'!E:F,2,0),1)</f>
        <v>1</v>
      </c>
      <c r="K6" s="83"/>
      <c r="L6" s="83"/>
      <c r="M6" s="62" t="str">
        <f>ifna(IMAGE("https://pokejungle.net/sprites/typeico/"&amp;lower(VLookup(V6,Type!C:E, 2, 0)&amp;".png")),"")</f>
        <v/>
      </c>
      <c r="N6" s="62" t="str">
        <f>ifna(IMAGE("https://pokejungle.net/sprites/typeico/"&amp;lower(VLookup(V6,Type!C:E, 3, 0)&amp;".png")),"")</f>
        <v/>
      </c>
      <c r="O6" s="53"/>
      <c r="P6" s="53"/>
      <c r="Q6" s="61">
        <f>ifna(VLookup(V6, Dex!F:K, 3, 0),"")</f>
        <v>379</v>
      </c>
      <c r="R6" s="61">
        <f>ifna(VLookup(V6, Dex!F:K, 4, 0),"")</f>
        <v>5</v>
      </c>
      <c r="S6" s="62" t="str">
        <f>ifna(VLookup(V6, Dex!F:K, 5, 0),"")</f>
        <v/>
      </c>
      <c r="T6" s="61" t="str">
        <f>ifna(VLookup(V6, Dex!F:K, 6, 0),"")</f>
        <v>B168</v>
      </c>
      <c r="U6" s="63">
        <f>ifna(VLookup(V6, Dex!F:L, 7, 0),"")</f>
        <v>152</v>
      </c>
      <c r="V6" s="53" t="str">
        <f t="shared" si="1"/>
        <v>charmeleon</v>
      </c>
    </row>
    <row r="7" ht="31.5" customHeight="1">
      <c r="A7" s="130">
        <v>6.0</v>
      </c>
      <c r="B7" s="130">
        <v>1.0</v>
      </c>
      <c r="C7" s="130">
        <v>1.0</v>
      </c>
      <c r="D7" s="130">
        <f t="shared" si="2"/>
        <v>6</v>
      </c>
      <c r="E7" s="130">
        <v>1.0</v>
      </c>
      <c r="F7" s="130">
        <v>6.0</v>
      </c>
      <c r="G7" s="131" t="str">
        <f>ifna(VLookup(V7,Shiny!B:C, 2, 0),"")</f>
        <v/>
      </c>
      <c r="H7" s="141" t="s">
        <v>83</v>
      </c>
      <c r="I7" s="168">
        <v>6.0</v>
      </c>
      <c r="J7" s="135">
        <f>IFNA(VLOOKUP(V7,'Imported Index'!E:F,2,0),1)</f>
        <v>1</v>
      </c>
      <c r="K7" s="132"/>
      <c r="L7" s="132"/>
      <c r="M7" s="166" t="str">
        <f>ifna(IMAGE("https://pokejungle.net/sprites/typeico/"&amp;lower(VLookup(V7,Type!C:E, 2, 0)&amp;".png")),"")</f>
        <v/>
      </c>
      <c r="N7" s="166" t="str">
        <f>ifna(IMAGE("https://pokejungle.net/sprites/typeico/"&amp;lower(VLookup(V7,Type!C:E, 3, 0)&amp;".png")),"")</f>
        <v/>
      </c>
      <c r="O7" s="131"/>
      <c r="P7" s="131"/>
      <c r="Q7" s="165">
        <f>ifna(VLookup(V7, Dex!F:K, 3, 0),"")</f>
        <v>380</v>
      </c>
      <c r="R7" s="165">
        <f>ifna(VLookup(V7, Dex!F:K, 4, 0),"")</f>
        <v>6</v>
      </c>
      <c r="S7" s="166" t="str">
        <f>ifna(VLookup(V7, Dex!F:K, 5, 0),"")</f>
        <v/>
      </c>
      <c r="T7" s="165" t="str">
        <f>ifna(VLookup(V7, Dex!F:K, 6, 0),"")</f>
        <v>B169</v>
      </c>
      <c r="U7" s="137">
        <f>ifna(VLookup(V7, Dex!F:L, 7, 0),"")</f>
        <v>153</v>
      </c>
      <c r="V7" s="131" t="str">
        <f t="shared" si="1"/>
        <v>charizard</v>
      </c>
    </row>
    <row r="8" ht="31.5" customHeight="1">
      <c r="A8" s="85">
        <v>7.0</v>
      </c>
      <c r="B8" s="85">
        <v>1.0</v>
      </c>
      <c r="C8" s="85">
        <v>1.0</v>
      </c>
      <c r="D8" s="85">
        <f t="shared" si="2"/>
        <v>7</v>
      </c>
      <c r="E8" s="85">
        <v>2.0</v>
      </c>
      <c r="F8" s="85">
        <v>1.0</v>
      </c>
      <c r="G8" s="53" t="str">
        <f>ifna(VLookup(V8,Shiny!B:C, 2, 0),"")</f>
        <v/>
      </c>
      <c r="H8" s="138" t="s">
        <v>84</v>
      </c>
      <c r="I8" s="167">
        <v>7.0</v>
      </c>
      <c r="J8" s="140">
        <f>IFNA(VLOOKUP(V8,'Imported Index'!E:F,2,0),1)</f>
        <v>1</v>
      </c>
      <c r="K8" s="83"/>
      <c r="L8" s="83"/>
      <c r="M8" s="62" t="str">
        <f>ifna(IMAGE("https://pokejungle.net/sprites/typeico/"&amp;lower(VLookup(V8,Type!C:E, 2, 0)&amp;".png")),"")</f>
        <v/>
      </c>
      <c r="N8" s="62" t="str">
        <f>ifna(IMAGE("https://pokejungle.net/sprites/typeico/"&amp;lower(VLookup(V8,Type!C:E, 3, 0)&amp;".png")),"")</f>
        <v/>
      </c>
      <c r="O8" s="53"/>
      <c r="P8" s="53"/>
      <c r="Q8" s="61" t="str">
        <f>ifna(VLookup(V8, Dex!F:K, 3, 0),"")</f>
        <v>A071</v>
      </c>
      <c r="R8" s="61">
        <f>ifna(VLookup(V8, Dex!F:K, 4, 0),"")</f>
        <v>7</v>
      </c>
      <c r="S8" s="62" t="str">
        <f>ifna(VLookup(V8, Dex!F:K, 5, 0),"")</f>
        <v/>
      </c>
      <c r="T8" s="61" t="str">
        <f>ifna(VLookup(V8, Dex!F:K, 6, 0),"")</f>
        <v>B170</v>
      </c>
      <c r="U8" s="63">
        <f>ifna(VLookup(V8, Dex!F:L, 7, 0),"")</f>
        <v>154</v>
      </c>
      <c r="V8" s="53" t="str">
        <f t="shared" si="1"/>
        <v>squirtle</v>
      </c>
    </row>
    <row r="9" ht="31.5" customHeight="1">
      <c r="A9" s="130">
        <v>8.0</v>
      </c>
      <c r="B9" s="130">
        <v>1.0</v>
      </c>
      <c r="C9" s="130">
        <v>1.0</v>
      </c>
      <c r="D9" s="130">
        <f t="shared" si="2"/>
        <v>8</v>
      </c>
      <c r="E9" s="130">
        <v>2.0</v>
      </c>
      <c r="F9" s="130">
        <v>2.0</v>
      </c>
      <c r="G9" s="131" t="str">
        <f>ifna(VLookup(V9,Shiny!B:C, 2, 0),"")</f>
        <v/>
      </c>
      <c r="H9" s="141" t="s">
        <v>85</v>
      </c>
      <c r="I9" s="168">
        <v>8.0</v>
      </c>
      <c r="J9" s="135">
        <f>IFNA(VLOOKUP(V9,'Imported Index'!E:F,2,0),1)</f>
        <v>1</v>
      </c>
      <c r="K9" s="132"/>
      <c r="L9" s="132"/>
      <c r="M9" s="166" t="str">
        <f>ifna(IMAGE("https://pokejungle.net/sprites/typeico/"&amp;lower(VLookup(V9,Type!C:E, 2, 0)&amp;".png")),"")</f>
        <v/>
      </c>
      <c r="N9" s="166" t="str">
        <f>ifna(IMAGE("https://pokejungle.net/sprites/typeico/"&amp;lower(VLookup(V9,Type!C:E, 3, 0)&amp;".png")),"")</f>
        <v/>
      </c>
      <c r="O9" s="131"/>
      <c r="P9" s="131"/>
      <c r="Q9" s="165" t="str">
        <f>ifna(VLookup(V9, Dex!F:K, 3, 0),"")</f>
        <v>A072</v>
      </c>
      <c r="R9" s="165">
        <f>ifna(VLookup(V9, Dex!F:K, 4, 0),"")</f>
        <v>8</v>
      </c>
      <c r="S9" s="166" t="str">
        <f>ifna(VLookup(V9, Dex!F:K, 5, 0),"")</f>
        <v/>
      </c>
      <c r="T9" s="165" t="str">
        <f>ifna(VLookup(V9, Dex!F:K, 6, 0),"")</f>
        <v>B171</v>
      </c>
      <c r="U9" s="137">
        <f>ifna(VLookup(V9, Dex!F:L, 7, 0),"")</f>
        <v>155</v>
      </c>
      <c r="V9" s="131" t="str">
        <f t="shared" si="1"/>
        <v>wartortle</v>
      </c>
    </row>
    <row r="10" ht="31.5" customHeight="1">
      <c r="A10" s="85">
        <v>9.0</v>
      </c>
      <c r="B10" s="85">
        <v>1.0</v>
      </c>
      <c r="C10" s="85">
        <v>1.0</v>
      </c>
      <c r="D10" s="85">
        <f t="shared" si="2"/>
        <v>9</v>
      </c>
      <c r="E10" s="85">
        <v>2.0</v>
      </c>
      <c r="F10" s="85">
        <v>3.0</v>
      </c>
      <c r="G10" s="53" t="str">
        <f>ifna(VLookup(V10,Shiny!B:C, 2, 0),"")</f>
        <v/>
      </c>
      <c r="H10" s="138" t="s">
        <v>86</v>
      </c>
      <c r="I10" s="167">
        <v>9.0</v>
      </c>
      <c r="J10" s="140">
        <f>IFNA(VLOOKUP(V10,'Imported Index'!E:F,2,0),1)</f>
        <v>1</v>
      </c>
      <c r="K10" s="83"/>
      <c r="L10" s="83"/>
      <c r="M10" s="62" t="str">
        <f>ifna(IMAGE("https://pokejungle.net/sprites/typeico/"&amp;lower(VLookup(V10,Type!C:E, 2, 0)&amp;".png")),"")</f>
        <v/>
      </c>
      <c r="N10" s="62" t="str">
        <f>ifna(IMAGE("https://pokejungle.net/sprites/typeico/"&amp;lower(VLookup(V10,Type!C:E, 3, 0)&amp;".png")),"")</f>
        <v/>
      </c>
      <c r="O10" s="53"/>
      <c r="P10" s="53"/>
      <c r="Q10" s="61" t="str">
        <f>ifna(VLookup(V10, Dex!F:K, 3, 0),"")</f>
        <v>A073</v>
      </c>
      <c r="R10" s="61">
        <f>ifna(VLookup(V10, Dex!F:K, 4, 0),"")</f>
        <v>9</v>
      </c>
      <c r="S10" s="62" t="str">
        <f>ifna(VLookup(V10, Dex!F:K, 5, 0),"")</f>
        <v/>
      </c>
      <c r="T10" s="61" t="str">
        <f>ifna(VLookup(V10, Dex!F:K, 6, 0),"")</f>
        <v>B172</v>
      </c>
      <c r="U10" s="63">
        <f>ifna(VLookup(V10, Dex!F:L, 7, 0),"")</f>
        <v>156</v>
      </c>
      <c r="V10" s="53" t="str">
        <f t="shared" si="1"/>
        <v>blastoise</v>
      </c>
    </row>
    <row r="11" ht="31.5" customHeight="1">
      <c r="A11" s="130">
        <v>10.0</v>
      </c>
      <c r="B11" s="130">
        <v>1.0</v>
      </c>
      <c r="C11" s="130">
        <v>1.0</v>
      </c>
      <c r="D11" s="130">
        <f t="shared" si="2"/>
        <v>10</v>
      </c>
      <c r="E11" s="130">
        <v>2.0</v>
      </c>
      <c r="F11" s="130">
        <v>4.0</v>
      </c>
      <c r="G11" s="131" t="str">
        <f>ifna(VLookup(V11,Shiny!B:C, 2, 0),"")</f>
        <v/>
      </c>
      <c r="H11" s="141" t="s">
        <v>87</v>
      </c>
      <c r="I11" s="168">
        <v>10.0</v>
      </c>
      <c r="J11" s="135">
        <f>IFNA(VLOOKUP(V11,'Imported Index'!E:F,2,0),1)</f>
        <v>1</v>
      </c>
      <c r="K11" s="132"/>
      <c r="L11" s="132"/>
      <c r="M11" s="166" t="str">
        <f>ifna(IMAGE("https://pokejungle.net/sprites/typeico/"&amp;lower(VLookup(V11,Type!C:E, 2, 0)&amp;".png")),"")</f>
        <v/>
      </c>
      <c r="N11" s="166" t="str">
        <f>ifna(IMAGE("https://pokejungle.net/sprites/typeico/"&amp;lower(VLookup(V11,Type!C:E, 3, 0)&amp;".png")),"")</f>
        <v/>
      </c>
      <c r="O11" s="131"/>
      <c r="P11" s="131"/>
      <c r="Q11" s="165">
        <f>ifna(VLookup(V11, Dex!F:K, 3, 0),"")</f>
        <v>13</v>
      </c>
      <c r="R11" s="165">
        <f>ifna(VLookup(V11, Dex!F:K, 4, 0),"")</f>
        <v>10</v>
      </c>
      <c r="S11" s="166" t="str">
        <f>ifna(VLookup(V11, Dex!F:K, 5, 0),"")</f>
        <v/>
      </c>
      <c r="T11" s="165" t="str">
        <f>ifna(VLookup(V11, Dex!F:K, 6, 0),"")</f>
        <v/>
      </c>
      <c r="U11" s="137" t="str">
        <f>ifna(VLookup(V11, Dex!F:L, 7, 0),"")</f>
        <v/>
      </c>
      <c r="V11" s="131" t="str">
        <f t="shared" si="1"/>
        <v>caterpie</v>
      </c>
    </row>
    <row r="12" ht="31.5" customHeight="1">
      <c r="A12" s="85">
        <v>11.0</v>
      </c>
      <c r="B12" s="85">
        <v>1.0</v>
      </c>
      <c r="C12" s="85">
        <v>1.0</v>
      </c>
      <c r="D12" s="85">
        <f t="shared" si="2"/>
        <v>11</v>
      </c>
      <c r="E12" s="85">
        <v>2.0</v>
      </c>
      <c r="F12" s="85">
        <v>5.0</v>
      </c>
      <c r="G12" s="53" t="str">
        <f>ifna(VLookup(V12,Shiny!B:C, 2, 0),"")</f>
        <v/>
      </c>
      <c r="H12" s="138" t="s">
        <v>88</v>
      </c>
      <c r="I12" s="167">
        <v>11.0</v>
      </c>
      <c r="J12" s="140">
        <f>IFNA(VLOOKUP(V12,'Imported Index'!E:F,2,0),1)</f>
        <v>1</v>
      </c>
      <c r="K12" s="83"/>
      <c r="L12" s="83"/>
      <c r="M12" s="62" t="str">
        <f>ifna(IMAGE("https://pokejungle.net/sprites/typeico/"&amp;lower(VLookup(V12,Type!C:E, 2, 0)&amp;".png")),"")</f>
        <v/>
      </c>
      <c r="N12" s="62" t="str">
        <f>ifna(IMAGE("https://pokejungle.net/sprites/typeico/"&amp;lower(VLookup(V12,Type!C:E, 3, 0)&amp;".png")),"")</f>
        <v/>
      </c>
      <c r="O12" s="53"/>
      <c r="P12" s="53"/>
      <c r="Q12" s="61">
        <f>ifna(VLookup(V12, Dex!F:K, 3, 0),"")</f>
        <v>14</v>
      </c>
      <c r="R12" s="61">
        <f>ifna(VLookup(V12, Dex!F:K, 4, 0),"")</f>
        <v>11</v>
      </c>
      <c r="S12" s="62" t="str">
        <f>ifna(VLookup(V12, Dex!F:K, 5, 0),"")</f>
        <v/>
      </c>
      <c r="T12" s="61" t="str">
        <f>ifna(VLookup(V12, Dex!F:K, 6, 0),"")</f>
        <v/>
      </c>
      <c r="U12" s="63" t="str">
        <f>ifna(VLookup(V12, Dex!F:L, 7, 0),"")</f>
        <v/>
      </c>
      <c r="V12" s="53" t="str">
        <f t="shared" si="1"/>
        <v>metapod</v>
      </c>
    </row>
    <row r="13" ht="31.5" customHeight="1">
      <c r="A13" s="130">
        <v>12.0</v>
      </c>
      <c r="B13" s="130">
        <v>1.0</v>
      </c>
      <c r="C13" s="130">
        <v>1.0</v>
      </c>
      <c r="D13" s="130">
        <f t="shared" si="2"/>
        <v>12</v>
      </c>
      <c r="E13" s="130">
        <v>2.0</v>
      </c>
      <c r="F13" s="130">
        <v>6.0</v>
      </c>
      <c r="G13" s="131" t="str">
        <f>ifna(VLookup(V13,Shiny!B:C, 2, 0),"")</f>
        <v/>
      </c>
      <c r="H13" s="141" t="s">
        <v>89</v>
      </c>
      <c r="I13" s="168">
        <v>12.0</v>
      </c>
      <c r="J13" s="135">
        <f>IFNA(VLOOKUP(V13,'Imported Index'!E:F,2,0),1)</f>
        <v>1</v>
      </c>
      <c r="K13" s="132"/>
      <c r="L13" s="132"/>
      <c r="M13" s="166" t="str">
        <f>ifna(IMAGE("https://pokejungle.net/sprites/typeico/"&amp;lower(VLookup(V13,Type!C:E, 2, 0)&amp;".png")),"")</f>
        <v/>
      </c>
      <c r="N13" s="166" t="str">
        <f>ifna(IMAGE("https://pokejungle.net/sprites/typeico/"&amp;lower(VLookup(V13,Type!C:E, 3, 0)&amp;".png")),"")</f>
        <v/>
      </c>
      <c r="O13" s="131"/>
      <c r="P13" s="131"/>
      <c r="Q13" s="165">
        <f>ifna(VLookup(V13, Dex!F:K, 3, 0),"")</f>
        <v>15</v>
      </c>
      <c r="R13" s="165">
        <f>ifna(VLookup(V13, Dex!F:K, 4, 0),"")</f>
        <v>12</v>
      </c>
      <c r="S13" s="166" t="str">
        <f>ifna(VLookup(V13, Dex!F:K, 5, 0),"")</f>
        <v/>
      </c>
      <c r="T13" s="165" t="str">
        <f>ifna(VLookup(V13, Dex!F:K, 6, 0),"")</f>
        <v/>
      </c>
      <c r="U13" s="137" t="str">
        <f>ifna(VLookup(V13, Dex!F:L, 7, 0),"")</f>
        <v/>
      </c>
      <c r="V13" s="131" t="str">
        <f t="shared" si="1"/>
        <v>butterfree</v>
      </c>
    </row>
    <row r="14" ht="31.5" customHeight="1">
      <c r="A14" s="85">
        <v>13.0</v>
      </c>
      <c r="B14" s="85">
        <v>1.0</v>
      </c>
      <c r="C14" s="85">
        <v>1.0</v>
      </c>
      <c r="D14" s="85">
        <f t="shared" si="2"/>
        <v>13</v>
      </c>
      <c r="E14" s="85">
        <v>3.0</v>
      </c>
      <c r="F14" s="85">
        <v>1.0</v>
      </c>
      <c r="G14" s="53" t="str">
        <f>ifna(VLookup(V14,Shiny!B:C, 2, 0),"")</f>
        <v/>
      </c>
      <c r="H14" s="138" t="s">
        <v>90</v>
      </c>
      <c r="I14" s="167">
        <v>13.0</v>
      </c>
      <c r="J14" s="140">
        <f>IFNA(VLOOKUP(V14,'Imported Index'!E:F,2,0),1)</f>
        <v>1</v>
      </c>
      <c r="K14" s="83"/>
      <c r="L14" s="83"/>
      <c r="M14" s="62" t="str">
        <f>ifna(IMAGE("https://pokejungle.net/sprites/typeico/"&amp;lower(VLookup(V14,Type!C:E, 2, 0)&amp;".png")),"")</f>
        <v/>
      </c>
      <c r="N14" s="62" t="str">
        <f>ifna(IMAGE("https://pokejungle.net/sprites/typeico/"&amp;lower(VLookup(V14,Type!C:E, 3, 0)&amp;".png")),"")</f>
        <v/>
      </c>
      <c r="O14" s="53"/>
      <c r="P14" s="53"/>
      <c r="Q14" s="61" t="str">
        <f>ifna(VLookup(V14, Dex!F:K, 3, 0),"")</f>
        <v/>
      </c>
      <c r="R14" s="61">
        <f>ifna(VLookup(V14, Dex!F:K, 4, 0),"")</f>
        <v>13</v>
      </c>
      <c r="S14" s="62" t="str">
        <f>ifna(VLookup(V14, Dex!F:K, 5, 0),"")</f>
        <v/>
      </c>
      <c r="T14" s="61" t="str">
        <f>ifna(VLookup(V14, Dex!F:K, 6, 0),"")</f>
        <v/>
      </c>
      <c r="U14" s="63">
        <f>ifna(VLookup(V14, Dex!F:L, 7, 0),"")</f>
        <v>18</v>
      </c>
      <c r="V14" s="53" t="str">
        <f t="shared" si="1"/>
        <v>weedle</v>
      </c>
    </row>
    <row r="15" ht="31.5" customHeight="1">
      <c r="A15" s="130">
        <v>14.0</v>
      </c>
      <c r="B15" s="130">
        <v>1.0</v>
      </c>
      <c r="C15" s="130">
        <v>1.0</v>
      </c>
      <c r="D15" s="130">
        <f t="shared" si="2"/>
        <v>14</v>
      </c>
      <c r="E15" s="130">
        <v>3.0</v>
      </c>
      <c r="F15" s="130">
        <v>2.0</v>
      </c>
      <c r="G15" s="131" t="str">
        <f>ifna(VLookup(V15,Shiny!B:C, 2, 0),"")</f>
        <v/>
      </c>
      <c r="H15" s="141" t="s">
        <v>91</v>
      </c>
      <c r="I15" s="168">
        <v>14.0</v>
      </c>
      <c r="J15" s="135">
        <f>IFNA(VLOOKUP(V15,'Imported Index'!E:F,2,0),1)</f>
        <v>1</v>
      </c>
      <c r="K15" s="132"/>
      <c r="L15" s="132"/>
      <c r="M15" s="166" t="str">
        <f>ifna(IMAGE("https://pokejungle.net/sprites/typeico/"&amp;lower(VLookup(V15,Type!C:E, 2, 0)&amp;".png")),"")</f>
        <v/>
      </c>
      <c r="N15" s="166" t="str">
        <f>ifna(IMAGE("https://pokejungle.net/sprites/typeico/"&amp;lower(VLookup(V15,Type!C:E, 3, 0)&amp;".png")),"")</f>
        <v/>
      </c>
      <c r="O15" s="131"/>
      <c r="P15" s="131"/>
      <c r="Q15" s="165" t="str">
        <f>ifna(VLookup(V15, Dex!F:K, 3, 0),"")</f>
        <v/>
      </c>
      <c r="R15" s="165">
        <f>ifna(VLookup(V15, Dex!F:K, 4, 0),"")</f>
        <v>14</v>
      </c>
      <c r="S15" s="166" t="str">
        <f>ifna(VLookup(V15, Dex!F:K, 5, 0),"")</f>
        <v/>
      </c>
      <c r="T15" s="165" t="str">
        <f>ifna(VLookup(V15, Dex!F:K, 6, 0),"")</f>
        <v/>
      </c>
      <c r="U15" s="137">
        <f>ifna(VLookup(V15, Dex!F:L, 7, 0),"")</f>
        <v>19</v>
      </c>
      <c r="V15" s="131" t="str">
        <f t="shared" si="1"/>
        <v>kakuna</v>
      </c>
    </row>
    <row r="16" ht="31.5" customHeight="1">
      <c r="A16" s="85">
        <v>15.0</v>
      </c>
      <c r="B16" s="85">
        <v>1.0</v>
      </c>
      <c r="C16" s="85">
        <v>1.0</v>
      </c>
      <c r="D16" s="85">
        <f t="shared" si="2"/>
        <v>15</v>
      </c>
      <c r="E16" s="85">
        <v>3.0</v>
      </c>
      <c r="F16" s="85">
        <v>3.0</v>
      </c>
      <c r="G16" s="53" t="str">
        <f>ifna(VLookup(V16,Shiny!B:C, 2, 0),"")</f>
        <v/>
      </c>
      <c r="H16" s="138" t="s">
        <v>92</v>
      </c>
      <c r="I16" s="167">
        <v>15.0</v>
      </c>
      <c r="J16" s="140">
        <f>IFNA(VLOOKUP(V16,'Imported Index'!E:F,2,0),1)</f>
        <v>1</v>
      </c>
      <c r="K16" s="83"/>
      <c r="L16" s="83"/>
      <c r="M16" s="62" t="str">
        <f>ifna(IMAGE("https://pokejungle.net/sprites/typeico/"&amp;lower(VLookup(V16,Type!C:E, 2, 0)&amp;".png")),"")</f>
        <v/>
      </c>
      <c r="N16" s="62" t="str">
        <f>ifna(IMAGE("https://pokejungle.net/sprites/typeico/"&amp;lower(VLookup(V16,Type!C:E, 3, 0)&amp;".png")),"")</f>
        <v/>
      </c>
      <c r="O16" s="53"/>
      <c r="P16" s="53"/>
      <c r="Q16" s="61" t="str">
        <f>ifna(VLookup(V16, Dex!F:K, 3, 0),"")</f>
        <v/>
      </c>
      <c r="R16" s="61">
        <f>ifna(VLookup(V16, Dex!F:K, 4, 0),"")</f>
        <v>15</v>
      </c>
      <c r="S16" s="62" t="str">
        <f>ifna(VLookup(V16, Dex!F:K, 5, 0),"")</f>
        <v/>
      </c>
      <c r="T16" s="61" t="str">
        <f>ifna(VLookup(V16, Dex!F:K, 6, 0),"")</f>
        <v/>
      </c>
      <c r="U16" s="63">
        <f>ifna(VLookup(V16, Dex!F:L, 7, 0),"")</f>
        <v>20</v>
      </c>
      <c r="V16" s="53" t="str">
        <f t="shared" si="1"/>
        <v>beedrill</v>
      </c>
    </row>
    <row r="17" ht="31.5" customHeight="1">
      <c r="A17" s="130">
        <v>16.0</v>
      </c>
      <c r="B17" s="130">
        <v>1.0</v>
      </c>
      <c r="C17" s="130">
        <v>1.0</v>
      </c>
      <c r="D17" s="130">
        <f t="shared" si="2"/>
        <v>16</v>
      </c>
      <c r="E17" s="130">
        <v>3.0</v>
      </c>
      <c r="F17" s="130">
        <v>4.0</v>
      </c>
      <c r="G17" s="131" t="str">
        <f>ifna(VLookup(V17,Shiny!B:C, 2, 0),"")</f>
        <v/>
      </c>
      <c r="H17" s="141" t="s">
        <v>93</v>
      </c>
      <c r="I17" s="168">
        <v>16.0</v>
      </c>
      <c r="J17" s="135">
        <f>IFNA(VLOOKUP(V17,'Imported Index'!E:F,2,0),1)</f>
        <v>1</v>
      </c>
      <c r="K17" s="132"/>
      <c r="L17" s="132"/>
      <c r="M17" s="166" t="str">
        <f>ifna(IMAGE("https://pokejungle.net/sprites/typeico/"&amp;lower(VLookup(V17,Type!C:E, 2, 0)&amp;".png")),"")</f>
        <v/>
      </c>
      <c r="N17" s="166" t="str">
        <f>ifna(IMAGE("https://pokejungle.net/sprites/typeico/"&amp;lower(VLookup(V17,Type!C:E, 3, 0)&amp;".png")),"")</f>
        <v/>
      </c>
      <c r="O17" s="131"/>
      <c r="P17" s="131"/>
      <c r="Q17" s="165" t="str">
        <f>ifna(VLookup(V17, Dex!F:K, 3, 0),"")</f>
        <v/>
      </c>
      <c r="R17" s="165">
        <f>ifna(VLookup(V17, Dex!F:K, 4, 0),"")</f>
        <v>16</v>
      </c>
      <c r="S17" s="166" t="str">
        <f>ifna(VLookup(V17, Dex!F:K, 5, 0),"")</f>
        <v/>
      </c>
      <c r="T17" s="165" t="str">
        <f>ifna(VLookup(V17, Dex!F:K, 6, 0),"")</f>
        <v/>
      </c>
      <c r="U17" s="137">
        <f>ifna(VLookup(V17, Dex!F:L, 7, 0),"")</f>
        <v>21</v>
      </c>
      <c r="V17" s="131" t="str">
        <f t="shared" si="1"/>
        <v>pidgey</v>
      </c>
    </row>
    <row r="18" ht="31.5" customHeight="1">
      <c r="A18" s="85">
        <v>17.0</v>
      </c>
      <c r="B18" s="85">
        <v>1.0</v>
      </c>
      <c r="C18" s="85">
        <v>1.0</v>
      </c>
      <c r="D18" s="85">
        <f t="shared" si="2"/>
        <v>17</v>
      </c>
      <c r="E18" s="85">
        <v>3.0</v>
      </c>
      <c r="F18" s="85">
        <v>5.0</v>
      </c>
      <c r="G18" s="53" t="str">
        <f>ifna(VLookup(V18,Shiny!B:C, 2, 0),"")</f>
        <v/>
      </c>
      <c r="H18" s="138" t="s">
        <v>94</v>
      </c>
      <c r="I18" s="167">
        <v>17.0</v>
      </c>
      <c r="J18" s="140">
        <f>IFNA(VLOOKUP(V18,'Imported Index'!E:F,2,0),1)</f>
        <v>1</v>
      </c>
      <c r="K18" s="83"/>
      <c r="L18" s="83"/>
      <c r="M18" s="62" t="str">
        <f>ifna(IMAGE("https://pokejungle.net/sprites/typeico/"&amp;lower(VLookup(V18,Type!C:E, 2, 0)&amp;".png")),"")</f>
        <v/>
      </c>
      <c r="N18" s="62" t="str">
        <f>ifna(IMAGE("https://pokejungle.net/sprites/typeico/"&amp;lower(VLookup(V18,Type!C:E, 3, 0)&amp;".png")),"")</f>
        <v/>
      </c>
      <c r="O18" s="53"/>
      <c r="P18" s="53"/>
      <c r="Q18" s="61" t="str">
        <f>ifna(VLookup(V18, Dex!F:K, 3, 0),"")</f>
        <v/>
      </c>
      <c r="R18" s="61">
        <f>ifna(VLookup(V18, Dex!F:K, 4, 0),"")</f>
        <v>17</v>
      </c>
      <c r="S18" s="62" t="str">
        <f>ifna(VLookup(V18, Dex!F:K, 5, 0),"")</f>
        <v/>
      </c>
      <c r="T18" s="61" t="str">
        <f>ifna(VLookup(V18, Dex!F:K, 6, 0),"")</f>
        <v/>
      </c>
      <c r="U18" s="63">
        <f>ifna(VLookup(V18, Dex!F:L, 7, 0),"")</f>
        <v>22</v>
      </c>
      <c r="V18" s="53" t="str">
        <f t="shared" si="1"/>
        <v>pidgeotto</v>
      </c>
    </row>
    <row r="19" ht="31.5" customHeight="1">
      <c r="A19" s="130">
        <v>18.0</v>
      </c>
      <c r="B19" s="130">
        <v>1.0</v>
      </c>
      <c r="C19" s="130">
        <v>1.0</v>
      </c>
      <c r="D19" s="130">
        <f t="shared" si="2"/>
        <v>18</v>
      </c>
      <c r="E19" s="130">
        <v>3.0</v>
      </c>
      <c r="F19" s="130">
        <v>6.0</v>
      </c>
      <c r="G19" s="131" t="str">
        <f>ifna(VLookup(V19,Shiny!B:C, 2, 0),"")</f>
        <v/>
      </c>
      <c r="H19" s="141" t="s">
        <v>95</v>
      </c>
      <c r="I19" s="168">
        <v>18.0</v>
      </c>
      <c r="J19" s="135">
        <f>IFNA(VLOOKUP(V19,'Imported Index'!E:F,2,0),1)</f>
        <v>1</v>
      </c>
      <c r="K19" s="132"/>
      <c r="L19" s="132"/>
      <c r="M19" s="166" t="str">
        <f>ifna(IMAGE("https://pokejungle.net/sprites/typeico/"&amp;lower(VLookup(V19,Type!C:E, 2, 0)&amp;".png")),"")</f>
        <v/>
      </c>
      <c r="N19" s="166" t="str">
        <f>ifna(IMAGE("https://pokejungle.net/sprites/typeico/"&amp;lower(VLookup(V19,Type!C:E, 3, 0)&amp;".png")),"")</f>
        <v/>
      </c>
      <c r="O19" s="131"/>
      <c r="P19" s="131"/>
      <c r="Q19" s="165" t="str">
        <f>ifna(VLookup(V19, Dex!F:K, 3, 0),"")</f>
        <v/>
      </c>
      <c r="R19" s="165">
        <f>ifna(VLookup(V19, Dex!F:K, 4, 0),"")</f>
        <v>18</v>
      </c>
      <c r="S19" s="166" t="str">
        <f>ifna(VLookup(V19, Dex!F:K, 5, 0),"")</f>
        <v/>
      </c>
      <c r="T19" s="165" t="str">
        <f>ifna(VLookup(V19, Dex!F:K, 6, 0),"")</f>
        <v/>
      </c>
      <c r="U19" s="137">
        <f>ifna(VLookup(V19, Dex!F:L, 7, 0),"")</f>
        <v>23</v>
      </c>
      <c r="V19" s="131" t="str">
        <f t="shared" si="1"/>
        <v>pidgeot</v>
      </c>
    </row>
    <row r="20" ht="31.5" customHeight="1">
      <c r="A20" s="85">
        <v>19.0</v>
      </c>
      <c r="B20" s="85">
        <v>1.0</v>
      </c>
      <c r="C20" s="85">
        <v>1.0</v>
      </c>
      <c r="D20" s="85">
        <f t="shared" si="2"/>
        <v>19</v>
      </c>
      <c r="E20" s="85">
        <v>4.0</v>
      </c>
      <c r="F20" s="85">
        <v>1.0</v>
      </c>
      <c r="G20" s="53" t="str">
        <f>ifna(VLookup(V20,Shiny!B:C, 2, 0),"")</f>
        <v/>
      </c>
      <c r="H20" s="138" t="s">
        <v>96</v>
      </c>
      <c r="I20" s="167">
        <v>19.0</v>
      </c>
      <c r="J20" s="140">
        <f>IFNA(VLOOKUP(V20,'Imported Index'!E:F,2,0),1)</f>
        <v>1</v>
      </c>
      <c r="K20" s="83"/>
      <c r="L20" s="83" t="s">
        <v>97</v>
      </c>
      <c r="M20" s="62" t="str">
        <f>ifna(IMAGE("https://pokejungle.net/sprites/typeico/"&amp;lower(VLookup(V20,Type!C:E, 2, 0)&amp;".png")),"")</f>
        <v/>
      </c>
      <c r="N20" s="62" t="str">
        <f>ifna(IMAGE("https://pokejungle.net/sprites/typeico/"&amp;lower(VLookup(V20,Type!C:E, 3, 0)&amp;".png")),"")</f>
        <v/>
      </c>
      <c r="O20" s="53"/>
      <c r="P20" s="53"/>
      <c r="Q20" s="61" t="str">
        <f>ifna(VLookup(V20, Dex!F:K, 3, 0),"")</f>
        <v/>
      </c>
      <c r="R20" s="61">
        <f>ifna(VLookup(V20, Dex!F:K, 4, 0),"")</f>
        <v>19</v>
      </c>
      <c r="S20" s="62" t="str">
        <f>ifna(VLookup(V20, Dex!F:K, 5, 0),"")</f>
        <v/>
      </c>
      <c r="T20" s="61" t="str">
        <f>ifna(VLookup(V20, Dex!F:K, 6, 0),"")</f>
        <v/>
      </c>
      <c r="U20" s="63" t="str">
        <f>ifna(VLookup(V20, Dex!F:L, 7, 0),"")</f>
        <v/>
      </c>
      <c r="V20" s="53" t="str">
        <f t="shared" si="1"/>
        <v>rattata</v>
      </c>
    </row>
    <row r="21" ht="31.5" customHeight="1">
      <c r="A21" s="130">
        <v>20.0</v>
      </c>
      <c r="B21" s="130">
        <v>1.0</v>
      </c>
      <c r="C21" s="130">
        <v>1.0</v>
      </c>
      <c r="D21" s="130">
        <f t="shared" si="2"/>
        <v>20</v>
      </c>
      <c r="E21" s="130">
        <v>4.0</v>
      </c>
      <c r="F21" s="130">
        <v>2.0</v>
      </c>
      <c r="G21" s="131" t="str">
        <f>ifna(VLookup(V21,Shiny!B:C, 2, 0),"")</f>
        <v/>
      </c>
      <c r="H21" s="141" t="s">
        <v>96</v>
      </c>
      <c r="I21" s="168">
        <v>19.0</v>
      </c>
      <c r="J21" s="135">
        <f>IFNA(VLOOKUP(V21,'Imported Index'!E:F,2,0),1)</f>
        <v>1</v>
      </c>
      <c r="K21" s="132"/>
      <c r="L21" s="132" t="s">
        <v>98</v>
      </c>
      <c r="M21" s="166" t="str">
        <f>ifna(IMAGE("https://pokejungle.net/sprites/typeico/"&amp;lower(VLookup(V21,Type!C:E, 2, 0)&amp;".png")),"")</f>
        <v/>
      </c>
      <c r="N21" s="166" t="str">
        <f>ifna(IMAGE("https://pokejungle.net/sprites/typeico/"&amp;lower(VLookup(V21,Type!C:E, 3, 0)&amp;".png")),"")</f>
        <v/>
      </c>
      <c r="O21" s="130">
        <v>-1.0</v>
      </c>
      <c r="P21" s="131"/>
      <c r="Q21" s="165" t="str">
        <f>ifna(VLookup(V21, Dex!F:K, 3, 0),"")</f>
        <v/>
      </c>
      <c r="R21" s="165" t="str">
        <f>ifna(VLookup(V21, Dex!F:K, 4, 0),"")</f>
        <v/>
      </c>
      <c r="S21" s="166" t="str">
        <f>ifna(VLookup(V21, Dex!F:K, 5, 0),"")</f>
        <v/>
      </c>
      <c r="T21" s="165" t="str">
        <f>ifna(VLookup(V21, Dex!F:K, 6, 0),"")</f>
        <v/>
      </c>
      <c r="U21" s="137" t="str">
        <f>ifna(VLookup(V21, Dex!F:L, 7, 0),"")</f>
        <v/>
      </c>
      <c r="V21" s="131" t="str">
        <f t="shared" si="1"/>
        <v>rattata-1</v>
      </c>
    </row>
    <row r="22" ht="31.5" customHeight="1">
      <c r="A22" s="85">
        <v>21.0</v>
      </c>
      <c r="B22" s="85">
        <v>1.0</v>
      </c>
      <c r="C22" s="85">
        <v>1.0</v>
      </c>
      <c r="D22" s="85">
        <f t="shared" si="2"/>
        <v>21</v>
      </c>
      <c r="E22" s="85">
        <v>4.0</v>
      </c>
      <c r="F22" s="85">
        <v>3.0</v>
      </c>
      <c r="G22" s="53" t="str">
        <f>ifna(VLookup(V22,Shiny!B:C, 2, 0),"")</f>
        <v/>
      </c>
      <c r="H22" s="138" t="s">
        <v>99</v>
      </c>
      <c r="I22" s="167">
        <v>20.0</v>
      </c>
      <c r="J22" s="140">
        <f>IFNA(VLOOKUP(V22,'Imported Index'!E:F,2,0),1)</f>
        <v>1</v>
      </c>
      <c r="K22" s="83"/>
      <c r="L22" s="83" t="s">
        <v>97</v>
      </c>
      <c r="M22" s="62" t="str">
        <f>ifna(IMAGE("https://pokejungle.net/sprites/typeico/"&amp;lower(VLookup(V22,Type!C:E, 2, 0)&amp;".png")),"")</f>
        <v/>
      </c>
      <c r="N22" s="62" t="str">
        <f>ifna(IMAGE("https://pokejungle.net/sprites/typeico/"&amp;lower(VLookup(V22,Type!C:E, 3, 0)&amp;".png")),"")</f>
        <v/>
      </c>
      <c r="O22" s="53"/>
      <c r="P22" s="53"/>
      <c r="Q22" s="61" t="str">
        <f>ifna(VLookup(V22, Dex!F:K, 3, 0),"")</f>
        <v/>
      </c>
      <c r="R22" s="61">
        <f>ifna(VLookup(V22, Dex!F:K, 4, 0),"")</f>
        <v>20</v>
      </c>
      <c r="S22" s="62" t="str">
        <f>ifna(VLookup(V22, Dex!F:K, 5, 0),"")</f>
        <v/>
      </c>
      <c r="T22" s="61" t="str">
        <f>ifna(VLookup(V22, Dex!F:K, 6, 0),"")</f>
        <v/>
      </c>
      <c r="U22" s="63" t="str">
        <f>ifna(VLookup(V22, Dex!F:L, 7, 0),"")</f>
        <v/>
      </c>
      <c r="V22" s="53" t="str">
        <f t="shared" si="1"/>
        <v>raticate</v>
      </c>
    </row>
    <row r="23" ht="31.5" customHeight="1">
      <c r="A23" s="130">
        <v>22.0</v>
      </c>
      <c r="B23" s="130">
        <v>1.0</v>
      </c>
      <c r="C23" s="130">
        <v>1.0</v>
      </c>
      <c r="D23" s="130">
        <f t="shared" si="2"/>
        <v>22</v>
      </c>
      <c r="E23" s="130">
        <v>4.0</v>
      </c>
      <c r="F23" s="130">
        <v>4.0</v>
      </c>
      <c r="G23" s="131" t="str">
        <f>ifna(VLookup(V23,Shiny!B:C, 2, 0),"")</f>
        <v/>
      </c>
      <c r="H23" s="141" t="s">
        <v>99</v>
      </c>
      <c r="I23" s="168">
        <v>20.0</v>
      </c>
      <c r="J23" s="135">
        <f>IFNA(VLOOKUP(V23,'Imported Index'!E:F,2,0),1)</f>
        <v>1</v>
      </c>
      <c r="K23" s="132"/>
      <c r="L23" s="132" t="s">
        <v>98</v>
      </c>
      <c r="M23" s="166" t="str">
        <f>ifna(IMAGE("https://pokejungle.net/sprites/typeico/"&amp;lower(VLookup(V23,Type!C:E, 2, 0)&amp;".png")),"")</f>
        <v/>
      </c>
      <c r="N23" s="166" t="str">
        <f>ifna(IMAGE("https://pokejungle.net/sprites/typeico/"&amp;lower(VLookup(V23,Type!C:E, 3, 0)&amp;".png")),"")</f>
        <v/>
      </c>
      <c r="O23" s="130">
        <v>-1.0</v>
      </c>
      <c r="P23" s="131"/>
      <c r="Q23" s="165" t="str">
        <f>ifna(VLookup(V23, Dex!F:K, 3, 0),"")</f>
        <v/>
      </c>
      <c r="R23" s="165" t="str">
        <f>ifna(VLookup(V23, Dex!F:K, 4, 0),"")</f>
        <v/>
      </c>
      <c r="S23" s="166" t="str">
        <f>ifna(VLookup(V23, Dex!F:K, 5, 0),"")</f>
        <v/>
      </c>
      <c r="T23" s="165" t="str">
        <f>ifna(VLookup(V23, Dex!F:K, 6, 0),"")</f>
        <v/>
      </c>
      <c r="U23" s="137" t="str">
        <f>ifna(VLookup(V23, Dex!F:L, 7, 0),"")</f>
        <v/>
      </c>
      <c r="V23" s="131" t="str">
        <f t="shared" si="1"/>
        <v>raticate-1</v>
      </c>
    </row>
    <row r="24" ht="31.5" customHeight="1">
      <c r="A24" s="85">
        <v>23.0</v>
      </c>
      <c r="B24" s="85">
        <v>1.0</v>
      </c>
      <c r="C24" s="85">
        <v>1.0</v>
      </c>
      <c r="D24" s="85">
        <f t="shared" si="2"/>
        <v>23</v>
      </c>
      <c r="E24" s="85">
        <v>4.0</v>
      </c>
      <c r="F24" s="85">
        <v>5.0</v>
      </c>
      <c r="G24" s="53" t="str">
        <f>ifna(VLookup(V24,Shiny!B:C, 2, 0),"")</f>
        <v/>
      </c>
      <c r="H24" s="138" t="s">
        <v>100</v>
      </c>
      <c r="I24" s="167">
        <v>21.0</v>
      </c>
      <c r="J24" s="140">
        <f>IFNA(VLOOKUP(V24,'Imported Index'!E:F,2,0),1)</f>
        <v>1</v>
      </c>
      <c r="K24" s="83"/>
      <c r="L24" s="83"/>
      <c r="M24" s="62" t="str">
        <f>ifna(IMAGE("https://pokejungle.net/sprites/typeico/"&amp;lower(VLookup(V24,Type!C:E, 2, 0)&amp;".png")),"")</f>
        <v/>
      </c>
      <c r="N24" s="62" t="str">
        <f>ifna(IMAGE("https://pokejungle.net/sprites/typeico/"&amp;lower(VLookup(V24,Type!C:E, 3, 0)&amp;".png")),"")</f>
        <v/>
      </c>
      <c r="O24" s="53"/>
      <c r="P24" s="53"/>
      <c r="Q24" s="61" t="str">
        <f>ifna(VLookup(V24, Dex!F:K, 3, 0),"")</f>
        <v/>
      </c>
      <c r="R24" s="61">
        <f>ifna(VLookup(V24, Dex!F:K, 4, 0),"")</f>
        <v>21</v>
      </c>
      <c r="S24" s="62" t="str">
        <f>ifna(VLookup(V24, Dex!F:K, 5, 0),"")</f>
        <v/>
      </c>
      <c r="T24" s="61" t="str">
        <f>ifna(VLookup(V24, Dex!F:K, 6, 0),"")</f>
        <v/>
      </c>
      <c r="U24" s="63" t="str">
        <f>ifna(VLookup(V24, Dex!F:L, 7, 0),"")</f>
        <v/>
      </c>
      <c r="V24" s="53" t="str">
        <f t="shared" si="1"/>
        <v>spearow</v>
      </c>
    </row>
    <row r="25" ht="31.5" customHeight="1">
      <c r="A25" s="130">
        <v>24.0</v>
      </c>
      <c r="B25" s="130">
        <v>1.0</v>
      </c>
      <c r="C25" s="130">
        <v>1.0</v>
      </c>
      <c r="D25" s="130">
        <f t="shared" si="2"/>
        <v>24</v>
      </c>
      <c r="E25" s="130">
        <v>4.0</v>
      </c>
      <c r="F25" s="130">
        <v>6.0</v>
      </c>
      <c r="G25" s="131" t="str">
        <f>ifna(VLookup(V25,Shiny!B:C, 2, 0),"")</f>
        <v/>
      </c>
      <c r="H25" s="141" t="s">
        <v>101</v>
      </c>
      <c r="I25" s="168">
        <v>22.0</v>
      </c>
      <c r="J25" s="135">
        <f>IFNA(VLOOKUP(V25,'Imported Index'!E:F,2,0),1)</f>
        <v>1</v>
      </c>
      <c r="K25" s="132"/>
      <c r="L25" s="132"/>
      <c r="M25" s="166" t="str">
        <f>ifna(IMAGE("https://pokejungle.net/sprites/typeico/"&amp;lower(VLookup(V25,Type!C:E, 2, 0)&amp;".png")),"")</f>
        <v/>
      </c>
      <c r="N25" s="166" t="str">
        <f>ifna(IMAGE("https://pokejungle.net/sprites/typeico/"&amp;lower(VLookup(V25,Type!C:E, 3, 0)&amp;".png")),"")</f>
        <v/>
      </c>
      <c r="O25" s="131"/>
      <c r="P25" s="131"/>
      <c r="Q25" s="165" t="str">
        <f>ifna(VLookup(V25, Dex!F:K, 3, 0),"")</f>
        <v/>
      </c>
      <c r="R25" s="165">
        <f>ifna(VLookup(V25, Dex!F:K, 4, 0),"")</f>
        <v>22</v>
      </c>
      <c r="S25" s="166" t="str">
        <f>ifna(VLookup(V25, Dex!F:K, 5, 0),"")</f>
        <v/>
      </c>
      <c r="T25" s="165" t="str">
        <f>ifna(VLookup(V25, Dex!F:K, 6, 0),"")</f>
        <v/>
      </c>
      <c r="U25" s="137" t="str">
        <f>ifna(VLookup(V25, Dex!F:L, 7, 0),"")</f>
        <v/>
      </c>
      <c r="V25" s="131" t="str">
        <f t="shared" si="1"/>
        <v>fearow</v>
      </c>
    </row>
    <row r="26" ht="31.5" customHeight="1">
      <c r="A26" s="85">
        <v>25.0</v>
      </c>
      <c r="B26" s="85">
        <v>1.0</v>
      </c>
      <c r="C26" s="85">
        <v>1.0</v>
      </c>
      <c r="D26" s="85">
        <f t="shared" si="2"/>
        <v>25</v>
      </c>
      <c r="E26" s="85">
        <v>5.0</v>
      </c>
      <c r="F26" s="85">
        <v>1.0</v>
      </c>
      <c r="G26" s="53" t="str">
        <f>ifna(VLookup(V26,Shiny!B:C, 2, 0),"")</f>
        <v/>
      </c>
      <c r="H26" s="138" t="s">
        <v>102</v>
      </c>
      <c r="I26" s="167">
        <v>23.0</v>
      </c>
      <c r="J26" s="140">
        <f>IFNA(VLOOKUP(V26,'Imported Index'!E:F,2,0),1)</f>
        <v>1</v>
      </c>
      <c r="K26" s="83"/>
      <c r="L26" s="83"/>
      <c r="M26" s="62" t="str">
        <f>ifna(IMAGE("https://pokejungle.net/sprites/typeico/"&amp;lower(VLookup(V26,Type!C:E, 2, 0)&amp;".png")),"")</f>
        <v/>
      </c>
      <c r="N26" s="62" t="str">
        <f>ifna(IMAGE("https://pokejungle.net/sprites/typeico/"&amp;lower(VLookup(V26,Type!C:E, 3, 0)&amp;".png")),"")</f>
        <v/>
      </c>
      <c r="O26" s="53"/>
      <c r="P26" s="53"/>
      <c r="Q26" s="61" t="str">
        <f>ifna(VLookup(V26, Dex!F:K, 3, 0),"")</f>
        <v/>
      </c>
      <c r="R26" s="61">
        <f>ifna(VLookup(V26, Dex!F:K, 4, 0),"")</f>
        <v>23</v>
      </c>
      <c r="S26" s="62" t="str">
        <f>ifna(VLookup(V26, Dex!F:K, 5, 0),"")</f>
        <v/>
      </c>
      <c r="T26" s="61" t="str">
        <f>ifna(VLookup(V26, Dex!F:K, 6, 0),"")</f>
        <v>K018</v>
      </c>
      <c r="U26" s="63">
        <f>ifna(VLookup(V26, Dex!F:L, 7, 0),"")</f>
        <v>60</v>
      </c>
      <c r="V26" s="53" t="str">
        <f t="shared" si="1"/>
        <v>ekans</v>
      </c>
    </row>
    <row r="27" ht="31.5" customHeight="1">
      <c r="A27" s="130">
        <v>26.0</v>
      </c>
      <c r="B27" s="130">
        <v>1.0</v>
      </c>
      <c r="C27" s="130">
        <v>1.0</v>
      </c>
      <c r="D27" s="130">
        <f t="shared" si="2"/>
        <v>26</v>
      </c>
      <c r="E27" s="130">
        <v>5.0</v>
      </c>
      <c r="F27" s="130">
        <v>2.0</v>
      </c>
      <c r="G27" s="131" t="str">
        <f>ifna(VLookup(V27,Shiny!B:C, 2, 0),"")</f>
        <v/>
      </c>
      <c r="H27" s="141" t="s">
        <v>103</v>
      </c>
      <c r="I27" s="168">
        <v>24.0</v>
      </c>
      <c r="J27" s="135">
        <f>IFNA(VLOOKUP(V27,'Imported Index'!E:F,2,0),1)</f>
        <v>1</v>
      </c>
      <c r="K27" s="132"/>
      <c r="L27" s="132"/>
      <c r="M27" s="166" t="str">
        <f>ifna(IMAGE("https://pokejungle.net/sprites/typeico/"&amp;lower(VLookup(V27,Type!C:E, 2, 0)&amp;".png")),"")</f>
        <v/>
      </c>
      <c r="N27" s="166" t="str">
        <f>ifna(IMAGE("https://pokejungle.net/sprites/typeico/"&amp;lower(VLookup(V27,Type!C:E, 3, 0)&amp;".png")),"")</f>
        <v/>
      </c>
      <c r="O27" s="131"/>
      <c r="P27" s="131"/>
      <c r="Q27" s="165" t="str">
        <f>ifna(VLookup(V27, Dex!F:K, 3, 0),"")</f>
        <v/>
      </c>
      <c r="R27" s="165">
        <f>ifna(VLookup(V27, Dex!F:K, 4, 0),"")</f>
        <v>24</v>
      </c>
      <c r="S27" s="166" t="str">
        <f>ifna(VLookup(V27, Dex!F:K, 5, 0),"")</f>
        <v/>
      </c>
      <c r="T27" s="165" t="str">
        <f>ifna(VLookup(V27, Dex!F:K, 6, 0),"")</f>
        <v>K019</v>
      </c>
      <c r="U27" s="137">
        <f>ifna(VLookup(V27, Dex!F:L, 7, 0),"")</f>
        <v>61</v>
      </c>
      <c r="V27" s="131" t="str">
        <f t="shared" si="1"/>
        <v>arbok</v>
      </c>
    </row>
    <row r="28" ht="31.5" customHeight="1">
      <c r="A28" s="85">
        <v>27.0</v>
      </c>
      <c r="B28" s="85">
        <v>1.0</v>
      </c>
      <c r="C28" s="85">
        <v>1.0</v>
      </c>
      <c r="D28" s="85">
        <f t="shared" si="2"/>
        <v>27</v>
      </c>
      <c r="E28" s="85">
        <v>5.0</v>
      </c>
      <c r="F28" s="85">
        <v>3.0</v>
      </c>
      <c r="G28" s="53" t="str">
        <f>ifna(VLookup(V28,Shiny!B:C, 2, 0),"")</f>
        <v/>
      </c>
      <c r="H28" s="138" t="s">
        <v>104</v>
      </c>
      <c r="I28" s="167">
        <v>25.0</v>
      </c>
      <c r="J28" s="140">
        <f>IFNA(VLOOKUP(V28,'Imported Index'!E:F,2,0),1)</f>
        <v>1</v>
      </c>
      <c r="K28" s="140"/>
      <c r="L28" s="83"/>
      <c r="M28" s="62" t="str">
        <f>ifna(IMAGE("https://pokejungle.net/sprites/typeico/"&amp;lower(VLookup(V28,Type!C:E, 2, 0)&amp;".png")),"")</f>
        <v/>
      </c>
      <c r="N28" s="62" t="str">
        <f>ifna(IMAGE("https://pokejungle.net/sprites/typeico/"&amp;lower(VLookup(V28,Type!C:E, 3, 0)&amp;".png")),"")</f>
        <v/>
      </c>
      <c r="O28" s="53"/>
      <c r="P28" s="53"/>
      <c r="Q28" s="61">
        <f>ifna(VLookup(V28, Dex!F:K, 3, 0),"")</f>
        <v>194</v>
      </c>
      <c r="R28" s="61">
        <f>ifna(VLookup(V28, Dex!F:K, 4, 0),"")</f>
        <v>25</v>
      </c>
      <c r="S28" s="62">
        <f>ifna(VLookup(V28, Dex!F:K, 5, 0),"")</f>
        <v>56</v>
      </c>
      <c r="T28" s="61" t="str">
        <f>ifna(VLookup(V28, Dex!F:K, 6, 0),"")</f>
        <v>P074</v>
      </c>
      <c r="U28" s="63">
        <f>ifna(VLookup(V28, Dex!F:L, 7, 0),"")</f>
        <v>53</v>
      </c>
      <c r="V28" s="53" t="str">
        <f t="shared" si="1"/>
        <v>pikachu</v>
      </c>
    </row>
    <row r="29" ht="31.5" customHeight="1">
      <c r="A29" s="130">
        <v>28.0</v>
      </c>
      <c r="B29" s="130">
        <v>1.0</v>
      </c>
      <c r="C29" s="130">
        <v>1.0</v>
      </c>
      <c r="D29" s="130">
        <f t="shared" si="2"/>
        <v>28</v>
      </c>
      <c r="E29" s="130">
        <v>5.0</v>
      </c>
      <c r="F29" s="130">
        <v>4.0</v>
      </c>
      <c r="G29" s="131" t="str">
        <f>ifna(VLookup(V29,Shiny!B:C, 2, 0),"")</f>
        <v/>
      </c>
      <c r="H29" s="141" t="s">
        <v>105</v>
      </c>
      <c r="I29" s="168">
        <v>26.0</v>
      </c>
      <c r="J29" s="135">
        <f>IFNA(VLOOKUP(V29,'Imported Index'!E:F,2,0),1)</f>
        <v>1</v>
      </c>
      <c r="K29" s="135"/>
      <c r="L29" s="132" t="s">
        <v>97</v>
      </c>
      <c r="M29" s="166" t="str">
        <f>ifna(IMAGE("https://pokejungle.net/sprites/typeico/"&amp;lower(VLookup(V29,Type!C:E, 2, 0)&amp;".png")),"")</f>
        <v/>
      </c>
      <c r="N29" s="166" t="str">
        <f>ifna(IMAGE("https://pokejungle.net/sprites/typeico/"&amp;lower(VLookup(V29,Type!C:E, 3, 0)&amp;".png")),"")</f>
        <v/>
      </c>
      <c r="O29" s="131"/>
      <c r="P29" s="131"/>
      <c r="Q29" s="165">
        <f>ifna(VLookup(V29, Dex!F:K, 3, 0),"")</f>
        <v>195</v>
      </c>
      <c r="R29" s="165">
        <f>ifna(VLookup(V29, Dex!F:K, 4, 0),"")</f>
        <v>26</v>
      </c>
      <c r="S29" s="166">
        <f>ifna(VLookup(V29, Dex!F:K, 5, 0),"")</f>
        <v>57</v>
      </c>
      <c r="T29" s="165" t="str">
        <f>ifna(VLookup(V29, Dex!F:K, 6, 0),"")</f>
        <v>P075</v>
      </c>
      <c r="U29" s="137">
        <f>ifna(VLookup(V29, Dex!F:L, 7, 0),"")</f>
        <v>54</v>
      </c>
      <c r="V29" s="131" t="str">
        <f t="shared" si="1"/>
        <v>raichu</v>
      </c>
    </row>
    <row r="30" ht="31.5" customHeight="1">
      <c r="A30" s="85">
        <v>29.0</v>
      </c>
      <c r="B30" s="85">
        <v>1.0</v>
      </c>
      <c r="C30" s="85">
        <v>1.0</v>
      </c>
      <c r="D30" s="85">
        <f t="shared" si="2"/>
        <v>29</v>
      </c>
      <c r="E30" s="85">
        <v>5.0</v>
      </c>
      <c r="F30" s="85">
        <v>5.0</v>
      </c>
      <c r="G30" s="53" t="str">
        <f>ifna(VLookup(V30,Shiny!B:C, 2, 0),"")</f>
        <v/>
      </c>
      <c r="H30" s="138" t="s">
        <v>105</v>
      </c>
      <c r="I30" s="167">
        <v>26.0</v>
      </c>
      <c r="J30" s="140">
        <f>IFNA(VLOOKUP(V30,'Imported Index'!E:F,2,0),1)</f>
        <v>1</v>
      </c>
      <c r="K30" s="140"/>
      <c r="L30" s="83" t="s">
        <v>98</v>
      </c>
      <c r="M30" s="62" t="str">
        <f>ifna(IMAGE("https://pokejungle.net/sprites/typeico/"&amp;lower(VLookup(V30,Type!C:E, 2, 0)&amp;".png")),"")</f>
        <v/>
      </c>
      <c r="N30" s="62" t="str">
        <f>ifna(IMAGE("https://pokejungle.net/sprites/typeico/"&amp;lower(VLookup(V30,Type!C:E, 3, 0)&amp;".png")),"")</f>
        <v/>
      </c>
      <c r="O30" s="85">
        <v>-1.0</v>
      </c>
      <c r="P30" s="53"/>
      <c r="Q30" s="61">
        <f>ifna(VLookup(V30, Dex!F:K, 3, 0),"")</f>
        <v>195</v>
      </c>
      <c r="R30" s="61" t="str">
        <f>ifna(VLookup(V30, Dex!F:K, 4, 0),"")</f>
        <v/>
      </c>
      <c r="S30" s="62" t="str">
        <f>ifna(VLookup(V30, Dex!F:K, 5, 0),"")</f>
        <v/>
      </c>
      <c r="T30" s="61" t="str">
        <f>ifna(VLookup(V30, Dex!F:K, 6, 0),"")</f>
        <v>P075</v>
      </c>
      <c r="U30" s="63">
        <f>ifna(VLookup(V30, Dex!F:L, 7, 0),"")</f>
        <v>54</v>
      </c>
      <c r="V30" s="53" t="str">
        <f t="shared" si="1"/>
        <v>raichu-1</v>
      </c>
    </row>
    <row r="31" ht="31.5" customHeight="1">
      <c r="A31" s="130">
        <v>30.0</v>
      </c>
      <c r="B31" s="130">
        <v>1.0</v>
      </c>
      <c r="C31" s="130">
        <v>1.0</v>
      </c>
      <c r="D31" s="130">
        <f t="shared" si="2"/>
        <v>30</v>
      </c>
      <c r="E31" s="130">
        <v>5.0</v>
      </c>
      <c r="F31" s="130">
        <v>6.0</v>
      </c>
      <c r="G31" s="131" t="str">
        <f>ifna(VLookup(V31,Shiny!B:C, 2, 0),"")</f>
        <v/>
      </c>
      <c r="H31" s="141" t="s">
        <v>106</v>
      </c>
      <c r="I31" s="168">
        <v>27.0</v>
      </c>
      <c r="J31" s="135">
        <f>IFNA(VLOOKUP(V31,'Imported Index'!E:F,2,0),1)</f>
        <v>1</v>
      </c>
      <c r="K31" s="132"/>
      <c r="L31" s="132" t="s">
        <v>97</v>
      </c>
      <c r="M31" s="166" t="str">
        <f>ifna(IMAGE("https://pokejungle.net/sprites/typeico/"&amp;lower(VLookup(V31,Type!C:E, 2, 0)&amp;".png")),"")</f>
        <v/>
      </c>
      <c r="N31" s="166" t="str">
        <f>ifna(IMAGE("https://pokejungle.net/sprites/typeico/"&amp;lower(VLookup(V31,Type!C:E, 3, 0)&amp;".png")),"")</f>
        <v/>
      </c>
      <c r="O31" s="131"/>
      <c r="P31" s="131"/>
      <c r="Q31" s="165" t="str">
        <f>ifna(VLookup(V31, Dex!F:K, 3, 0),"")</f>
        <v>A168</v>
      </c>
      <c r="R31" s="165">
        <f>ifna(VLookup(V31, Dex!F:K, 4, 0),"")</f>
        <v>27</v>
      </c>
      <c r="S31" s="166" t="str">
        <f>ifna(VLookup(V31, Dex!F:K, 5, 0),"")</f>
        <v/>
      </c>
      <c r="T31" s="165" t="str">
        <f>ifna(VLookup(V31, Dex!F:K, 6, 0),"")</f>
        <v>K116</v>
      </c>
      <c r="U31" s="137" t="str">
        <f>ifna(VLookup(V31, Dex!F:L, 7, 0),"")</f>
        <v/>
      </c>
      <c r="V31" s="131" t="str">
        <f t="shared" si="1"/>
        <v>sandshrew</v>
      </c>
    </row>
    <row r="32" ht="31.5" customHeight="1">
      <c r="A32" s="85">
        <v>31.0</v>
      </c>
      <c r="B32" s="85">
        <v>1.0</v>
      </c>
      <c r="C32" s="85">
        <v>2.0</v>
      </c>
      <c r="D32" s="85">
        <v>1.0</v>
      </c>
      <c r="E32" s="85">
        <v>1.0</v>
      </c>
      <c r="F32" s="85">
        <v>1.0</v>
      </c>
      <c r="G32" s="53" t="str">
        <f>ifna(VLookup(V32,Shiny!B:C, 2, 0),"")</f>
        <v/>
      </c>
      <c r="H32" s="138" t="s">
        <v>106</v>
      </c>
      <c r="I32" s="167">
        <v>27.0</v>
      </c>
      <c r="J32" s="140">
        <f>IFNA(VLOOKUP(V32,'Imported Index'!E:F,2,0),1)</f>
        <v>1</v>
      </c>
      <c r="K32" s="83"/>
      <c r="L32" s="83" t="s">
        <v>98</v>
      </c>
      <c r="M32" s="62" t="str">
        <f>ifna(IMAGE("https://pokejungle.net/sprites/typeico/"&amp;lower(VLookup(V32,Type!C:E, 2, 0)&amp;".png")),"")</f>
        <v/>
      </c>
      <c r="N32" s="62" t="str">
        <f>ifna(IMAGE("https://pokejungle.net/sprites/typeico/"&amp;lower(VLookup(V32,Type!C:E, 3, 0)&amp;".png")),"")</f>
        <v/>
      </c>
      <c r="O32" s="85">
        <v>-1.0</v>
      </c>
      <c r="P32" s="53"/>
      <c r="Q32" s="61" t="str">
        <f>ifna(VLookup(V32, Dex!F:K, 3, 0),"")</f>
        <v>A168</v>
      </c>
      <c r="R32" s="61" t="str">
        <f>ifna(VLookup(V32, Dex!F:K, 4, 0),"")</f>
        <v/>
      </c>
      <c r="S32" s="62" t="str">
        <f>ifna(VLookup(V32, Dex!F:K, 5, 0),"")</f>
        <v/>
      </c>
      <c r="T32" s="61" t="str">
        <f>ifna(VLookup(V32, Dex!F:K, 6, 0),"")</f>
        <v>B155</v>
      </c>
      <c r="U32" s="63" t="str">
        <f>ifna(VLookup(V32, Dex!F:L, 7, 0),"")</f>
        <v/>
      </c>
      <c r="V32" s="53" t="str">
        <f t="shared" si="1"/>
        <v>sandshrew-1</v>
      </c>
    </row>
    <row r="33" ht="31.5" customHeight="1">
      <c r="A33" s="130">
        <v>32.0</v>
      </c>
      <c r="B33" s="130">
        <v>1.0</v>
      </c>
      <c r="C33" s="130">
        <v>2.0</v>
      </c>
      <c r="D33" s="130">
        <f t="shared" ref="D33:D61" si="3">D32+1</f>
        <v>2</v>
      </c>
      <c r="E33" s="130">
        <v>1.0</v>
      </c>
      <c r="F33" s="130">
        <v>2.0</v>
      </c>
      <c r="G33" s="131" t="str">
        <f>ifna(VLookup(V33,Shiny!B:C, 2, 0),"")</f>
        <v/>
      </c>
      <c r="H33" s="141" t="s">
        <v>107</v>
      </c>
      <c r="I33" s="168">
        <v>28.0</v>
      </c>
      <c r="J33" s="135">
        <f>IFNA(VLOOKUP(V33,'Imported Index'!E:F,2,0),1)</f>
        <v>1</v>
      </c>
      <c r="K33" s="135"/>
      <c r="L33" s="132" t="s">
        <v>97</v>
      </c>
      <c r="M33" s="166" t="str">
        <f>ifna(IMAGE("https://pokejungle.net/sprites/typeico/"&amp;lower(VLookup(V33,Type!C:E, 2, 0)&amp;".png")),"")</f>
        <v/>
      </c>
      <c r="N33" s="166" t="str">
        <f>ifna(IMAGE("https://pokejungle.net/sprites/typeico/"&amp;lower(VLookup(V33,Type!C:E, 3, 0)&amp;".png")),"")</f>
        <v/>
      </c>
      <c r="O33" s="131"/>
      <c r="P33" s="131"/>
      <c r="Q33" s="165" t="str">
        <f>ifna(VLookup(V33, Dex!F:K, 3, 0),"")</f>
        <v>A169</v>
      </c>
      <c r="R33" s="165">
        <f>ifna(VLookup(V33, Dex!F:K, 4, 0),"")</f>
        <v>28</v>
      </c>
      <c r="S33" s="166" t="str">
        <f>ifna(VLookup(V33, Dex!F:K, 5, 0),"")</f>
        <v/>
      </c>
      <c r="T33" s="165" t="str">
        <f>ifna(VLookup(V33, Dex!F:K, 6, 0),"")</f>
        <v>K117</v>
      </c>
      <c r="U33" s="137" t="str">
        <f>ifna(VLookup(V33, Dex!F:L, 7, 0),"")</f>
        <v/>
      </c>
      <c r="V33" s="131" t="str">
        <f t="shared" si="1"/>
        <v>sandslash</v>
      </c>
    </row>
    <row r="34" ht="31.5" customHeight="1">
      <c r="A34" s="85">
        <v>33.0</v>
      </c>
      <c r="B34" s="85">
        <v>1.0</v>
      </c>
      <c r="C34" s="85">
        <v>2.0</v>
      </c>
      <c r="D34" s="85">
        <f t="shared" si="3"/>
        <v>3</v>
      </c>
      <c r="E34" s="85">
        <v>1.0</v>
      </c>
      <c r="F34" s="85">
        <v>3.0</v>
      </c>
      <c r="G34" s="53" t="str">
        <f>ifna(VLookup(V34,Shiny!B:C, 2, 0),"")</f>
        <v/>
      </c>
      <c r="H34" s="138" t="s">
        <v>107</v>
      </c>
      <c r="I34" s="167">
        <v>28.0</v>
      </c>
      <c r="J34" s="140">
        <f>IFNA(VLOOKUP(V34,'Imported Index'!E:F,2,0),1)</f>
        <v>1</v>
      </c>
      <c r="K34" s="83"/>
      <c r="L34" s="83" t="s">
        <v>98</v>
      </c>
      <c r="M34" s="62" t="str">
        <f>ifna(IMAGE("https://pokejungle.net/sprites/typeico/"&amp;lower(VLookup(V34,Type!C:E, 2, 0)&amp;".png")),"")</f>
        <v/>
      </c>
      <c r="N34" s="62" t="str">
        <f>ifna(IMAGE("https://pokejungle.net/sprites/typeico/"&amp;lower(VLookup(V34,Type!C:E, 3, 0)&amp;".png")),"")</f>
        <v/>
      </c>
      <c r="O34" s="85">
        <v>-1.0</v>
      </c>
      <c r="P34" s="53"/>
      <c r="Q34" s="61" t="str">
        <f>ifna(VLookup(V34, Dex!F:K, 3, 0),"")</f>
        <v>A169</v>
      </c>
      <c r="R34" s="61" t="str">
        <f>ifna(VLookup(V34, Dex!F:K, 4, 0),"")</f>
        <v/>
      </c>
      <c r="S34" s="62" t="str">
        <f>ifna(VLookup(V34, Dex!F:K, 5, 0),"")</f>
        <v/>
      </c>
      <c r="T34" s="61" t="str">
        <f>ifna(VLookup(V34, Dex!F:K, 6, 0),"")</f>
        <v>B156</v>
      </c>
      <c r="U34" s="63" t="str">
        <f>ifna(VLookup(V34, Dex!F:L, 7, 0),"")</f>
        <v/>
      </c>
      <c r="V34" s="53" t="str">
        <f t="shared" si="1"/>
        <v>sandslash-1</v>
      </c>
    </row>
    <row r="35" ht="31.5" customHeight="1">
      <c r="A35" s="130">
        <v>34.0</v>
      </c>
      <c r="B35" s="130">
        <v>1.0</v>
      </c>
      <c r="C35" s="130">
        <v>2.0</v>
      </c>
      <c r="D35" s="130">
        <f t="shared" si="3"/>
        <v>4</v>
      </c>
      <c r="E35" s="130">
        <v>1.0</v>
      </c>
      <c r="F35" s="130">
        <v>4.0</v>
      </c>
      <c r="G35" s="131" t="str">
        <f>ifna(VLookup(V35,Shiny!B:C, 2, 0),"")</f>
        <v/>
      </c>
      <c r="H35" s="141" t="s">
        <v>108</v>
      </c>
      <c r="I35" s="168">
        <v>29.0</v>
      </c>
      <c r="J35" s="135">
        <f>IFNA(VLOOKUP(V35,'Imported Index'!E:F,2,0),1)</f>
        <v>1</v>
      </c>
      <c r="K35" s="132"/>
      <c r="L35" s="132"/>
      <c r="M35" s="166" t="str">
        <f>ifna(IMAGE("https://pokejungle.net/sprites/typeico/"&amp;lower(VLookup(V35,Type!C:E, 2, 0)&amp;".png")),"")</f>
        <v/>
      </c>
      <c r="N35" s="166" t="str">
        <f>ifna(IMAGE("https://pokejungle.net/sprites/typeico/"&amp;lower(VLookup(V35,Type!C:E, 3, 0)&amp;".png")),"")</f>
        <v/>
      </c>
      <c r="O35" s="131"/>
      <c r="P35" s="131"/>
      <c r="Q35" s="165" t="str">
        <f>ifna(VLookup(V35, Dex!F:K, 3, 0),"")</f>
        <v>C065</v>
      </c>
      <c r="R35" s="165">
        <f>ifna(VLookup(V35, Dex!F:K, 4, 0),"")</f>
        <v>29</v>
      </c>
      <c r="S35" s="166" t="str">
        <f>ifna(VLookup(V35, Dex!F:K, 5, 0),"")</f>
        <v/>
      </c>
      <c r="T35" s="165" t="str">
        <f>ifna(VLookup(V35, Dex!F:K, 6, 0),"")</f>
        <v/>
      </c>
      <c r="U35" s="137" t="str">
        <f>ifna(VLookup(V35, Dex!F:L, 7, 0),"")</f>
        <v/>
      </c>
      <c r="V35" s="131" t="str">
        <f t="shared" si="1"/>
        <v>nidoran♀</v>
      </c>
    </row>
    <row r="36" ht="31.5" customHeight="1">
      <c r="A36" s="85">
        <v>35.0</v>
      </c>
      <c r="B36" s="85">
        <v>1.0</v>
      </c>
      <c r="C36" s="85">
        <v>2.0</v>
      </c>
      <c r="D36" s="85">
        <f t="shared" si="3"/>
        <v>5</v>
      </c>
      <c r="E36" s="85">
        <v>1.0</v>
      </c>
      <c r="F36" s="85">
        <v>5.0</v>
      </c>
      <c r="G36" s="53" t="str">
        <f>ifna(VLookup(V36,Shiny!B:C, 2, 0),"")</f>
        <v/>
      </c>
      <c r="H36" s="138" t="s">
        <v>109</v>
      </c>
      <c r="I36" s="167">
        <v>30.0</v>
      </c>
      <c r="J36" s="140">
        <f>IFNA(VLOOKUP(V36,'Imported Index'!E:F,2,0),1)</f>
        <v>1</v>
      </c>
      <c r="K36" s="83"/>
      <c r="L36" s="83"/>
      <c r="M36" s="62" t="str">
        <f>ifna(IMAGE("https://pokejungle.net/sprites/typeico/"&amp;lower(VLookup(V36,Type!C:E, 2, 0)&amp;".png")),"")</f>
        <v/>
      </c>
      <c r="N36" s="62" t="str">
        <f>ifna(IMAGE("https://pokejungle.net/sprites/typeico/"&amp;lower(VLookup(V36,Type!C:E, 3, 0)&amp;".png")),"")</f>
        <v/>
      </c>
      <c r="O36" s="53"/>
      <c r="P36" s="53"/>
      <c r="Q36" s="61" t="str">
        <f>ifna(VLookup(V36, Dex!F:K, 3, 0),"")</f>
        <v>C066</v>
      </c>
      <c r="R36" s="61">
        <f>ifna(VLookup(V36, Dex!F:K, 4, 0),"")</f>
        <v>30</v>
      </c>
      <c r="S36" s="62" t="str">
        <f>ifna(VLookup(V36, Dex!F:K, 5, 0),"")</f>
        <v/>
      </c>
      <c r="T36" s="61" t="str">
        <f>ifna(VLookup(V36, Dex!F:K, 6, 0),"")</f>
        <v/>
      </c>
      <c r="U36" s="63" t="str">
        <f>ifna(VLookup(V36, Dex!F:L, 7, 0),"")</f>
        <v/>
      </c>
      <c r="V36" s="53" t="str">
        <f t="shared" si="1"/>
        <v>nidorina</v>
      </c>
    </row>
    <row r="37" ht="31.5" customHeight="1">
      <c r="A37" s="130">
        <v>36.0</v>
      </c>
      <c r="B37" s="130">
        <v>1.0</v>
      </c>
      <c r="C37" s="130">
        <v>2.0</v>
      </c>
      <c r="D37" s="130">
        <f t="shared" si="3"/>
        <v>6</v>
      </c>
      <c r="E37" s="130">
        <v>1.0</v>
      </c>
      <c r="F37" s="130">
        <v>6.0</v>
      </c>
      <c r="G37" s="131" t="str">
        <f>ifna(VLookup(V37,Shiny!B:C, 2, 0),"")</f>
        <v/>
      </c>
      <c r="H37" s="141" t="s">
        <v>110</v>
      </c>
      <c r="I37" s="168">
        <v>31.0</v>
      </c>
      <c r="J37" s="135">
        <f>IFNA(VLOOKUP(V37,'Imported Index'!E:F,2,0),1)</f>
        <v>1</v>
      </c>
      <c r="K37" s="132"/>
      <c r="L37" s="132"/>
      <c r="M37" s="166" t="str">
        <f>ifna(IMAGE("https://pokejungle.net/sprites/typeico/"&amp;lower(VLookup(V37,Type!C:E, 2, 0)&amp;".png")),"")</f>
        <v/>
      </c>
      <c r="N37" s="166" t="str">
        <f>ifna(IMAGE("https://pokejungle.net/sprites/typeico/"&amp;lower(VLookup(V37,Type!C:E, 3, 0)&amp;".png")),"")</f>
        <v/>
      </c>
      <c r="O37" s="131"/>
      <c r="P37" s="131"/>
      <c r="Q37" s="165" t="str">
        <f>ifna(VLookup(V37, Dex!F:K, 3, 0),"")</f>
        <v>C067</v>
      </c>
      <c r="R37" s="165">
        <f>ifna(VLookup(V37, Dex!F:K, 4, 0),"")</f>
        <v>31</v>
      </c>
      <c r="S37" s="166" t="str">
        <f>ifna(VLookup(V37, Dex!F:K, 5, 0),"")</f>
        <v/>
      </c>
      <c r="T37" s="165" t="str">
        <f>ifna(VLookup(V37, Dex!F:K, 6, 0),"")</f>
        <v/>
      </c>
      <c r="U37" s="137" t="str">
        <f>ifna(VLookup(V37, Dex!F:L, 7, 0),"")</f>
        <v/>
      </c>
      <c r="V37" s="131" t="str">
        <f t="shared" si="1"/>
        <v>nidoqueen</v>
      </c>
    </row>
    <row r="38" ht="31.5" customHeight="1">
      <c r="A38" s="85">
        <v>37.0</v>
      </c>
      <c r="B38" s="85">
        <v>1.0</v>
      </c>
      <c r="C38" s="85">
        <v>2.0</v>
      </c>
      <c r="D38" s="85">
        <f t="shared" si="3"/>
        <v>7</v>
      </c>
      <c r="E38" s="85">
        <v>2.0</v>
      </c>
      <c r="F38" s="85">
        <v>1.0</v>
      </c>
      <c r="G38" s="53" t="str">
        <f>ifna(VLookup(V38,Shiny!B:C, 2, 0),"")</f>
        <v/>
      </c>
      <c r="H38" s="138" t="s">
        <v>111</v>
      </c>
      <c r="I38" s="167">
        <v>32.0</v>
      </c>
      <c r="J38" s="140">
        <f>IFNA(VLOOKUP(V38,'Imported Index'!E:F,2,0),1)</f>
        <v>1</v>
      </c>
      <c r="K38" s="83"/>
      <c r="L38" s="83"/>
      <c r="M38" s="62" t="str">
        <f>ifna(IMAGE("https://pokejungle.net/sprites/typeico/"&amp;lower(VLookup(V38,Type!C:E, 2, 0)&amp;".png")),"")</f>
        <v/>
      </c>
      <c r="N38" s="62" t="str">
        <f>ifna(IMAGE("https://pokejungle.net/sprites/typeico/"&amp;lower(VLookup(V38,Type!C:E, 3, 0)&amp;".png")),"")</f>
        <v/>
      </c>
      <c r="O38" s="53"/>
      <c r="P38" s="53"/>
      <c r="Q38" s="61" t="str">
        <f>ifna(VLookup(V38, Dex!F:K, 3, 0),"")</f>
        <v>C068</v>
      </c>
      <c r="R38" s="61">
        <f>ifna(VLookup(V38, Dex!F:K, 4, 0),"")</f>
        <v>32</v>
      </c>
      <c r="S38" s="62" t="str">
        <f>ifna(VLookup(V38, Dex!F:K, 5, 0),"")</f>
        <v/>
      </c>
      <c r="T38" s="61" t="str">
        <f>ifna(VLookup(V38, Dex!F:K, 6, 0),"")</f>
        <v/>
      </c>
      <c r="U38" s="63" t="str">
        <f>ifna(VLookup(V38, Dex!F:L, 7, 0),"")</f>
        <v/>
      </c>
      <c r="V38" s="53" t="str">
        <f t="shared" si="1"/>
        <v>nidoran♂</v>
      </c>
    </row>
    <row r="39" ht="31.5" customHeight="1">
      <c r="A39" s="130">
        <v>38.0</v>
      </c>
      <c r="B39" s="130">
        <v>1.0</v>
      </c>
      <c r="C39" s="130">
        <v>2.0</v>
      </c>
      <c r="D39" s="130">
        <f t="shared" si="3"/>
        <v>8</v>
      </c>
      <c r="E39" s="130">
        <v>2.0</v>
      </c>
      <c r="F39" s="130">
        <v>2.0</v>
      </c>
      <c r="G39" s="131" t="str">
        <f>ifna(VLookup(V39,Shiny!B:C, 2, 0),"")</f>
        <v/>
      </c>
      <c r="H39" s="141" t="s">
        <v>112</v>
      </c>
      <c r="I39" s="168">
        <v>33.0</v>
      </c>
      <c r="J39" s="135">
        <f>IFNA(VLOOKUP(V39,'Imported Index'!E:F,2,0),1)</f>
        <v>1</v>
      </c>
      <c r="K39" s="132"/>
      <c r="L39" s="132"/>
      <c r="M39" s="166" t="str">
        <f>ifna(IMAGE("https://pokejungle.net/sprites/typeico/"&amp;lower(VLookup(V39,Type!C:E, 2, 0)&amp;".png")),"")</f>
        <v/>
      </c>
      <c r="N39" s="166" t="str">
        <f>ifna(IMAGE("https://pokejungle.net/sprites/typeico/"&amp;lower(VLookup(V39,Type!C:E, 3, 0)&amp;".png")),"")</f>
        <v/>
      </c>
      <c r="O39" s="131"/>
      <c r="P39" s="131"/>
      <c r="Q39" s="165" t="str">
        <f>ifna(VLookup(V39, Dex!F:K, 3, 0),"")</f>
        <v>C069</v>
      </c>
      <c r="R39" s="165">
        <f>ifna(VLookup(V39, Dex!F:K, 4, 0),"")</f>
        <v>33</v>
      </c>
      <c r="S39" s="166" t="str">
        <f>ifna(VLookup(V39, Dex!F:K, 5, 0),"")</f>
        <v/>
      </c>
      <c r="T39" s="165" t="str">
        <f>ifna(VLookup(V39, Dex!F:K, 6, 0),"")</f>
        <v/>
      </c>
      <c r="U39" s="137" t="str">
        <f>ifna(VLookup(V39, Dex!F:L, 7, 0),"")</f>
        <v/>
      </c>
      <c r="V39" s="131" t="str">
        <f t="shared" si="1"/>
        <v>nidorino</v>
      </c>
    </row>
    <row r="40" ht="31.5" customHeight="1">
      <c r="A40" s="85">
        <v>39.0</v>
      </c>
      <c r="B40" s="85">
        <v>1.0</v>
      </c>
      <c r="C40" s="85">
        <v>2.0</v>
      </c>
      <c r="D40" s="85">
        <f t="shared" si="3"/>
        <v>9</v>
      </c>
      <c r="E40" s="85">
        <v>2.0</v>
      </c>
      <c r="F40" s="85">
        <v>3.0</v>
      </c>
      <c r="G40" s="53" t="str">
        <f>ifna(VLookup(V40,Shiny!B:C, 2, 0),"")</f>
        <v/>
      </c>
      <c r="H40" s="138" t="s">
        <v>113</v>
      </c>
      <c r="I40" s="167">
        <v>34.0</v>
      </c>
      <c r="J40" s="140">
        <f>IFNA(VLOOKUP(V40,'Imported Index'!E:F,2,0),1)</f>
        <v>1</v>
      </c>
      <c r="K40" s="83"/>
      <c r="L40" s="83"/>
      <c r="M40" s="62" t="str">
        <f>ifna(IMAGE("https://pokejungle.net/sprites/typeico/"&amp;lower(VLookup(V40,Type!C:E, 2, 0)&amp;".png")),"")</f>
        <v/>
      </c>
      <c r="N40" s="62" t="str">
        <f>ifna(IMAGE("https://pokejungle.net/sprites/typeico/"&amp;lower(VLookup(V40,Type!C:E, 3, 0)&amp;".png")),"")</f>
        <v/>
      </c>
      <c r="O40" s="53"/>
      <c r="P40" s="53"/>
      <c r="Q40" s="61" t="str">
        <f>ifna(VLookup(V40, Dex!F:K, 3, 0),"")</f>
        <v>C070</v>
      </c>
      <c r="R40" s="61">
        <f>ifna(VLookup(V40, Dex!F:K, 4, 0),"")</f>
        <v>34</v>
      </c>
      <c r="S40" s="62" t="str">
        <f>ifna(VLookup(V40, Dex!F:K, 5, 0),"")</f>
        <v/>
      </c>
      <c r="T40" s="61" t="str">
        <f>ifna(VLookup(V40, Dex!F:K, 6, 0),"")</f>
        <v/>
      </c>
      <c r="U40" s="63" t="str">
        <f>ifna(VLookup(V40, Dex!F:L, 7, 0),"")</f>
        <v/>
      </c>
      <c r="V40" s="53" t="str">
        <f t="shared" si="1"/>
        <v>nidoking</v>
      </c>
    </row>
    <row r="41" ht="31.5" customHeight="1">
      <c r="A41" s="130">
        <v>40.0</v>
      </c>
      <c r="B41" s="130">
        <v>1.0</v>
      </c>
      <c r="C41" s="130">
        <v>2.0</v>
      </c>
      <c r="D41" s="130">
        <f t="shared" si="3"/>
        <v>10</v>
      </c>
      <c r="E41" s="130">
        <v>2.0</v>
      </c>
      <c r="F41" s="130">
        <v>4.0</v>
      </c>
      <c r="G41" s="131" t="str">
        <f>ifna(VLookup(V41,Shiny!B:C, 2, 0),"")</f>
        <v/>
      </c>
      <c r="H41" s="141" t="s">
        <v>114</v>
      </c>
      <c r="I41" s="168">
        <v>35.0</v>
      </c>
      <c r="J41" s="135">
        <f>IFNA(VLOOKUP(V41,'Imported Index'!E:F,2,0),1)</f>
        <v>1</v>
      </c>
      <c r="K41" s="132"/>
      <c r="L41" s="132"/>
      <c r="M41" s="166" t="str">
        <f>ifna(IMAGE("https://pokejungle.net/sprites/typeico/"&amp;lower(VLookup(V41,Type!C:E, 2, 0)&amp;".png")),"")</f>
        <v/>
      </c>
      <c r="N41" s="166" t="str">
        <f>ifna(IMAGE("https://pokejungle.net/sprites/typeico/"&amp;lower(VLookup(V41,Type!C:E, 3, 0)&amp;".png")),"")</f>
        <v/>
      </c>
      <c r="O41" s="131"/>
      <c r="P41" s="131"/>
      <c r="Q41" s="165">
        <f>ifna(VLookup(V41, Dex!F:K, 3, 0),"")</f>
        <v>255</v>
      </c>
      <c r="R41" s="165">
        <f>ifna(VLookup(V41, Dex!F:K, 4, 0),"")</f>
        <v>35</v>
      </c>
      <c r="S41" s="166">
        <f>ifna(VLookup(V41, Dex!F:K, 5, 0),"")</f>
        <v>200</v>
      </c>
      <c r="T41" s="165" t="str">
        <f>ifna(VLookup(V41, Dex!F:K, 6, 0),"")</f>
        <v>K152</v>
      </c>
      <c r="U41" s="137">
        <f>ifna(VLookup(V41, Dex!F:L, 7, 0),"")</f>
        <v>56</v>
      </c>
      <c r="V41" s="131" t="str">
        <f t="shared" si="1"/>
        <v>clefairy</v>
      </c>
    </row>
    <row r="42" ht="31.5" customHeight="1">
      <c r="A42" s="85">
        <v>41.0</v>
      </c>
      <c r="B42" s="85">
        <v>1.0</v>
      </c>
      <c r="C42" s="85">
        <v>2.0</v>
      </c>
      <c r="D42" s="85">
        <f t="shared" si="3"/>
        <v>11</v>
      </c>
      <c r="E42" s="85">
        <v>2.0</v>
      </c>
      <c r="F42" s="85">
        <v>5.0</v>
      </c>
      <c r="G42" s="53" t="str">
        <f>ifna(VLookup(V42,Shiny!B:C, 2, 0),"")</f>
        <v/>
      </c>
      <c r="H42" s="138" t="s">
        <v>115</v>
      </c>
      <c r="I42" s="167">
        <v>36.0</v>
      </c>
      <c r="J42" s="140">
        <f>IFNA(VLOOKUP(V42,'Imported Index'!E:F,2,0),1)</f>
        <v>1</v>
      </c>
      <c r="K42" s="83"/>
      <c r="L42" s="83"/>
      <c r="M42" s="62" t="str">
        <f>ifna(IMAGE("https://pokejungle.net/sprites/typeico/"&amp;lower(VLookup(V42,Type!C:E, 2, 0)&amp;".png")),"")</f>
        <v/>
      </c>
      <c r="N42" s="62" t="str">
        <f>ifna(IMAGE("https://pokejungle.net/sprites/typeico/"&amp;lower(VLookup(V42,Type!C:E, 3, 0)&amp;".png")),"")</f>
        <v/>
      </c>
      <c r="O42" s="53"/>
      <c r="P42" s="53"/>
      <c r="Q42" s="61">
        <f>ifna(VLookup(V42, Dex!F:K, 3, 0),"")</f>
        <v>256</v>
      </c>
      <c r="R42" s="61">
        <f>ifna(VLookup(V42, Dex!F:K, 4, 0),"")</f>
        <v>36</v>
      </c>
      <c r="S42" s="62">
        <f>ifna(VLookup(V42, Dex!F:K, 5, 0),"")</f>
        <v>201</v>
      </c>
      <c r="T42" s="61" t="str">
        <f>ifna(VLookup(V42, Dex!F:K, 6, 0),"")</f>
        <v>K153</v>
      </c>
      <c r="U42" s="63">
        <f>ifna(VLookup(V42, Dex!F:L, 7, 0),"")</f>
        <v>57</v>
      </c>
      <c r="V42" s="53" t="str">
        <f t="shared" si="1"/>
        <v>clefable</v>
      </c>
    </row>
    <row r="43" ht="31.5" customHeight="1">
      <c r="A43" s="130">
        <v>42.0</v>
      </c>
      <c r="B43" s="130">
        <v>1.0</v>
      </c>
      <c r="C43" s="130">
        <v>2.0</v>
      </c>
      <c r="D43" s="130">
        <f t="shared" si="3"/>
        <v>12</v>
      </c>
      <c r="E43" s="130">
        <v>2.0</v>
      </c>
      <c r="F43" s="130">
        <v>6.0</v>
      </c>
      <c r="G43" s="131" t="str">
        <f>ifna(VLookup(V43,Shiny!B:C, 2, 0),"")</f>
        <v/>
      </c>
      <c r="H43" s="141" t="s">
        <v>116</v>
      </c>
      <c r="I43" s="168">
        <v>37.0</v>
      </c>
      <c r="J43" s="135">
        <f>IFNA(VLOOKUP(V43,'Imported Index'!E:F,2,0),1)</f>
        <v>1</v>
      </c>
      <c r="K43" s="132"/>
      <c r="L43" s="132" t="s">
        <v>97</v>
      </c>
      <c r="M43" s="166" t="str">
        <f>ifna(IMAGE("https://pokejungle.net/sprites/typeico/"&amp;lower(VLookup(V43,Type!C:E, 2, 0)&amp;".png")),"")</f>
        <v/>
      </c>
      <c r="N43" s="166" t="str">
        <f>ifna(IMAGE("https://pokejungle.net/sprites/typeico/"&amp;lower(VLookup(V43,Type!C:E, 3, 0)&amp;".png")),"")</f>
        <v/>
      </c>
      <c r="O43" s="131"/>
      <c r="P43" s="131"/>
      <c r="Q43" s="165">
        <f>ifna(VLookup(V43, Dex!F:K, 3, 0),"")</f>
        <v>68</v>
      </c>
      <c r="R43" s="165">
        <f>ifna(VLookup(V43, Dex!F:K, 4, 0),"")</f>
        <v>37</v>
      </c>
      <c r="S43" s="166">
        <f>ifna(VLookup(V43, Dex!F:K, 5, 0),"")</f>
        <v>168</v>
      </c>
      <c r="T43" s="165" t="str">
        <f>ifna(VLookup(V43, Dex!F:K, 6, 0),"")</f>
        <v>K037</v>
      </c>
      <c r="U43" s="137" t="str">
        <f>ifna(VLookup(V43, Dex!F:L, 7, 0),"")</f>
        <v/>
      </c>
      <c r="V43" s="131" t="str">
        <f t="shared" si="1"/>
        <v>vulpix</v>
      </c>
    </row>
    <row r="44" ht="31.5" customHeight="1">
      <c r="A44" s="85">
        <v>43.0</v>
      </c>
      <c r="B44" s="85">
        <v>1.0</v>
      </c>
      <c r="C44" s="85">
        <v>2.0</v>
      </c>
      <c r="D44" s="85">
        <f t="shared" si="3"/>
        <v>13</v>
      </c>
      <c r="E44" s="85">
        <v>3.0</v>
      </c>
      <c r="F44" s="85">
        <v>1.0</v>
      </c>
      <c r="G44" s="53" t="str">
        <f>ifna(VLookup(V44,Shiny!B:C, 2, 0),"")</f>
        <v/>
      </c>
      <c r="H44" s="138" t="s">
        <v>116</v>
      </c>
      <c r="I44" s="167">
        <v>37.0</v>
      </c>
      <c r="J44" s="140">
        <f>IFNA(VLOOKUP(V44,'Imported Index'!E:F,2,0),1)</f>
        <v>1</v>
      </c>
      <c r="K44" s="83"/>
      <c r="L44" s="83" t="s">
        <v>98</v>
      </c>
      <c r="M44" s="62" t="str">
        <f>ifna(IMAGE("https://pokejungle.net/sprites/typeico/"&amp;lower(VLookup(V44,Type!C:E, 2, 0)&amp;".png")),"")</f>
        <v/>
      </c>
      <c r="N44" s="62" t="str">
        <f>ifna(IMAGE("https://pokejungle.net/sprites/typeico/"&amp;lower(VLookup(V44,Type!C:E, 3, 0)&amp;".png")),"")</f>
        <v/>
      </c>
      <c r="O44" s="85">
        <v>-1.0</v>
      </c>
      <c r="P44" s="53"/>
      <c r="Q44" s="61">
        <f>ifna(VLookup(V44, Dex!F:K, 3, 0),"")</f>
        <v>68</v>
      </c>
      <c r="R44" s="61" t="str">
        <f>ifna(VLookup(V44, Dex!F:K, 4, 0),"")</f>
        <v/>
      </c>
      <c r="S44" s="62" t="str">
        <f>ifna(VLookup(V44, Dex!F:K, 5, 0),"")</f>
        <v/>
      </c>
      <c r="T44" s="61" t="str">
        <f>ifna(VLookup(V44, Dex!F:K, 6, 0),"")</f>
        <v>B157</v>
      </c>
      <c r="U44" s="63" t="str">
        <f>ifna(VLookup(V44, Dex!F:L, 7, 0),"")</f>
        <v/>
      </c>
      <c r="V44" s="53" t="str">
        <f t="shared" si="1"/>
        <v>vulpix-1</v>
      </c>
    </row>
    <row r="45" ht="31.5" customHeight="1">
      <c r="A45" s="130">
        <v>44.0</v>
      </c>
      <c r="B45" s="130">
        <v>1.0</v>
      </c>
      <c r="C45" s="130">
        <v>2.0</v>
      </c>
      <c r="D45" s="130">
        <f t="shared" si="3"/>
        <v>14</v>
      </c>
      <c r="E45" s="130">
        <v>3.0</v>
      </c>
      <c r="F45" s="130">
        <v>2.0</v>
      </c>
      <c r="G45" s="131" t="str">
        <f>ifna(VLookup(V45,Shiny!B:C, 2, 0),"")</f>
        <v/>
      </c>
      <c r="H45" s="141" t="s">
        <v>117</v>
      </c>
      <c r="I45" s="168">
        <v>38.0</v>
      </c>
      <c r="J45" s="135">
        <f>IFNA(VLOOKUP(V45,'Imported Index'!E:F,2,0),1)</f>
        <v>1</v>
      </c>
      <c r="K45" s="132"/>
      <c r="L45" s="132" t="s">
        <v>97</v>
      </c>
      <c r="M45" s="166" t="str">
        <f>ifna(IMAGE("https://pokejungle.net/sprites/typeico/"&amp;lower(VLookup(V45,Type!C:E, 2, 0)&amp;".png")),"")</f>
        <v/>
      </c>
      <c r="N45" s="166" t="str">
        <f>ifna(IMAGE("https://pokejungle.net/sprites/typeico/"&amp;lower(VLookup(V45,Type!C:E, 3, 0)&amp;".png")),"")</f>
        <v/>
      </c>
      <c r="O45" s="131"/>
      <c r="P45" s="131"/>
      <c r="Q45" s="165">
        <f>ifna(VLookup(V45, Dex!F:K, 3, 0),"")</f>
        <v>69</v>
      </c>
      <c r="R45" s="165">
        <f>ifna(VLookup(V45, Dex!F:K, 4, 0),"")</f>
        <v>38</v>
      </c>
      <c r="S45" s="166">
        <f>ifna(VLookup(V45, Dex!F:K, 5, 0),"")</f>
        <v>169</v>
      </c>
      <c r="T45" s="165" t="str">
        <f>ifna(VLookup(V45, Dex!F:K, 6, 0),"")</f>
        <v>K038</v>
      </c>
      <c r="U45" s="137" t="str">
        <f>ifna(VLookup(V45, Dex!F:L, 7, 0),"")</f>
        <v/>
      </c>
      <c r="V45" s="131" t="str">
        <f t="shared" si="1"/>
        <v>ninetales</v>
      </c>
    </row>
    <row r="46" ht="31.5" customHeight="1">
      <c r="A46" s="85">
        <v>45.0</v>
      </c>
      <c r="B46" s="85">
        <v>1.0</v>
      </c>
      <c r="C46" s="85">
        <v>2.0</v>
      </c>
      <c r="D46" s="85">
        <f t="shared" si="3"/>
        <v>15</v>
      </c>
      <c r="E46" s="85">
        <v>3.0</v>
      </c>
      <c r="F46" s="85">
        <v>3.0</v>
      </c>
      <c r="G46" s="53" t="str">
        <f>ifna(VLookup(V46,Shiny!B:C, 2, 0),"")</f>
        <v/>
      </c>
      <c r="H46" s="138" t="s">
        <v>117</v>
      </c>
      <c r="I46" s="167">
        <v>38.0</v>
      </c>
      <c r="J46" s="140">
        <f>IFNA(VLOOKUP(V46,'Imported Index'!E:F,2,0),1)</f>
        <v>1</v>
      </c>
      <c r="K46" s="83"/>
      <c r="L46" s="83" t="s">
        <v>98</v>
      </c>
      <c r="M46" s="62" t="str">
        <f>ifna(IMAGE("https://pokejungle.net/sprites/typeico/"&amp;lower(VLookup(V46,Type!C:E, 2, 0)&amp;".png")),"")</f>
        <v/>
      </c>
      <c r="N46" s="62" t="str">
        <f>ifna(IMAGE("https://pokejungle.net/sprites/typeico/"&amp;lower(VLookup(V46,Type!C:E, 3, 0)&amp;".png")),"")</f>
        <v/>
      </c>
      <c r="O46" s="85">
        <v>-1.0</v>
      </c>
      <c r="P46" s="53"/>
      <c r="Q46" s="61">
        <f>ifna(VLookup(V46, Dex!F:K, 3, 0),"")</f>
        <v>69</v>
      </c>
      <c r="R46" s="61" t="str">
        <f>ifna(VLookup(V46, Dex!F:K, 4, 0),"")</f>
        <v/>
      </c>
      <c r="S46" s="62" t="str">
        <f>ifna(VLookup(V46, Dex!F:K, 5, 0),"")</f>
        <v/>
      </c>
      <c r="T46" s="61" t="str">
        <f>ifna(VLookup(V46, Dex!F:K, 6, 0),"")</f>
        <v>B158</v>
      </c>
      <c r="U46" s="63" t="str">
        <f>ifna(VLookup(V46, Dex!F:L, 7, 0),"")</f>
        <v/>
      </c>
      <c r="V46" s="53" t="str">
        <f t="shared" si="1"/>
        <v>ninetales-1</v>
      </c>
    </row>
    <row r="47" ht="31.5" customHeight="1">
      <c r="A47" s="130">
        <v>46.0</v>
      </c>
      <c r="B47" s="130">
        <v>1.0</v>
      </c>
      <c r="C47" s="130">
        <v>2.0</v>
      </c>
      <c r="D47" s="130">
        <f t="shared" si="3"/>
        <v>16</v>
      </c>
      <c r="E47" s="130">
        <v>3.0</v>
      </c>
      <c r="F47" s="130">
        <v>4.0</v>
      </c>
      <c r="G47" s="131" t="str">
        <f>ifna(VLookup(V47,Shiny!B:C, 2, 0),"")</f>
        <v/>
      </c>
      <c r="H47" s="141" t="s">
        <v>118</v>
      </c>
      <c r="I47" s="168">
        <v>39.0</v>
      </c>
      <c r="J47" s="135">
        <f>IFNA(VLOOKUP(V47,'Imported Index'!E:F,2,0),1)</f>
        <v>1</v>
      </c>
      <c r="K47" s="135"/>
      <c r="L47" s="132"/>
      <c r="M47" s="166" t="str">
        <f>ifna(IMAGE("https://pokejungle.net/sprites/typeico/"&amp;lower(VLookup(V47,Type!C:E, 2, 0)&amp;".png")),"")</f>
        <v/>
      </c>
      <c r="N47" s="166" t="str">
        <f>ifna(IMAGE("https://pokejungle.net/sprites/typeico/"&amp;lower(VLookup(V47,Type!C:E, 3, 0)&amp;".png")),"")</f>
        <v/>
      </c>
      <c r="O47" s="131"/>
      <c r="P47" s="131"/>
      <c r="Q47" s="165" t="str">
        <f>ifna(VLookup(V47, Dex!F:K, 3, 0),"")</f>
        <v>A012</v>
      </c>
      <c r="R47" s="165">
        <f>ifna(VLookup(V47, Dex!F:K, 4, 0),"")</f>
        <v>39</v>
      </c>
      <c r="S47" s="166" t="str">
        <f>ifna(VLookup(V47, Dex!F:K, 5, 0),"")</f>
        <v/>
      </c>
      <c r="T47" s="165" t="str">
        <f>ifna(VLookup(V47, Dex!F:K, 6, 0),"")</f>
        <v>P060</v>
      </c>
      <c r="U47" s="137" t="str">
        <f>ifna(VLookup(V47, Dex!F:L, 7, 0),"")</f>
        <v>H077</v>
      </c>
      <c r="V47" s="131" t="str">
        <f t="shared" si="1"/>
        <v>jigglypuff</v>
      </c>
    </row>
    <row r="48" ht="31.5" customHeight="1">
      <c r="A48" s="85">
        <v>47.0</v>
      </c>
      <c r="B48" s="85">
        <v>1.0</v>
      </c>
      <c r="C48" s="85">
        <v>2.0</v>
      </c>
      <c r="D48" s="85">
        <f t="shared" si="3"/>
        <v>17</v>
      </c>
      <c r="E48" s="85">
        <v>3.0</v>
      </c>
      <c r="F48" s="85">
        <v>5.0</v>
      </c>
      <c r="G48" s="53" t="str">
        <f>ifna(VLookup(V48,Shiny!B:C, 2, 0),"")</f>
        <v/>
      </c>
      <c r="H48" s="138" t="s">
        <v>119</v>
      </c>
      <c r="I48" s="167">
        <v>40.0</v>
      </c>
      <c r="J48" s="140">
        <f>IFNA(VLOOKUP(V48,'Imported Index'!E:F,2,0),1)</f>
        <v>1</v>
      </c>
      <c r="K48" s="140"/>
      <c r="L48" s="83"/>
      <c r="M48" s="62" t="str">
        <f>ifna(IMAGE("https://pokejungle.net/sprites/typeico/"&amp;lower(VLookup(V48,Type!C:E, 2, 0)&amp;".png")),"")</f>
        <v/>
      </c>
      <c r="N48" s="62" t="str">
        <f>ifna(IMAGE("https://pokejungle.net/sprites/typeico/"&amp;lower(VLookup(V48,Type!C:E, 3, 0)&amp;".png")),"")</f>
        <v/>
      </c>
      <c r="O48" s="53"/>
      <c r="P48" s="53"/>
      <c r="Q48" s="61" t="str">
        <f>ifna(VLookup(V48, Dex!F:K, 3, 0),"")</f>
        <v>A013</v>
      </c>
      <c r="R48" s="61">
        <f>ifna(VLookup(V48, Dex!F:K, 4, 0),"")</f>
        <v>40</v>
      </c>
      <c r="S48" s="62" t="str">
        <f>ifna(VLookup(V48, Dex!F:K, 5, 0),"")</f>
        <v/>
      </c>
      <c r="T48" s="61" t="str">
        <f>ifna(VLookup(V48, Dex!F:K, 6, 0),"")</f>
        <v>P061</v>
      </c>
      <c r="U48" s="63" t="str">
        <f>ifna(VLookup(V48, Dex!F:L, 7, 0),"")</f>
        <v>H078</v>
      </c>
      <c r="V48" s="53" t="str">
        <f t="shared" si="1"/>
        <v>wigglytuff</v>
      </c>
    </row>
    <row r="49" ht="31.5" customHeight="1">
      <c r="A49" s="130">
        <v>48.0</v>
      </c>
      <c r="B49" s="130">
        <v>1.0</v>
      </c>
      <c r="C49" s="130">
        <v>2.0</v>
      </c>
      <c r="D49" s="130">
        <f t="shared" si="3"/>
        <v>18</v>
      </c>
      <c r="E49" s="130">
        <v>3.0</v>
      </c>
      <c r="F49" s="130">
        <v>6.0</v>
      </c>
      <c r="G49" s="131" t="str">
        <f>ifna(VLookup(V49,Shiny!B:C, 2, 0),"")</f>
        <v/>
      </c>
      <c r="H49" s="141" t="s">
        <v>120</v>
      </c>
      <c r="I49" s="168">
        <v>41.0</v>
      </c>
      <c r="J49" s="135">
        <f>IFNA(VLOOKUP(V49,'Imported Index'!E:F,2,0),1)</f>
        <v>1</v>
      </c>
      <c r="K49" s="132"/>
      <c r="L49" s="132"/>
      <c r="M49" s="166" t="str">
        <f>ifna(IMAGE("https://pokejungle.net/sprites/typeico/"&amp;lower(VLookup(V49,Type!C:E, 2, 0)&amp;".png")),"")</f>
        <v/>
      </c>
      <c r="N49" s="166" t="str">
        <f>ifna(IMAGE("https://pokejungle.net/sprites/typeico/"&amp;lower(VLookup(V49,Type!C:E, 3, 0)&amp;".png")),"")</f>
        <v/>
      </c>
      <c r="O49" s="131"/>
      <c r="P49" s="131"/>
      <c r="Q49" s="165" t="str">
        <f>ifna(VLookup(V49, Dex!F:K, 3, 0),"")</f>
        <v>C144</v>
      </c>
      <c r="R49" s="165">
        <f>ifna(VLookup(V49, Dex!F:K, 4, 0),"")</f>
        <v>41</v>
      </c>
      <c r="S49" s="166">
        <f>ifna(VLookup(V49, Dex!F:K, 5, 0),"")</f>
        <v>34</v>
      </c>
      <c r="T49" s="165" t="str">
        <f>ifna(VLookup(V49, Dex!F:K, 6, 0),"")</f>
        <v/>
      </c>
      <c r="U49" s="137" t="str">
        <f>ifna(VLookup(V49, Dex!F:L, 7, 0),"")</f>
        <v>H094</v>
      </c>
      <c r="V49" s="131" t="str">
        <f t="shared" si="1"/>
        <v>zubat</v>
      </c>
    </row>
    <row r="50" ht="31.5" customHeight="1">
      <c r="A50" s="85">
        <v>49.0</v>
      </c>
      <c r="B50" s="85">
        <v>1.0</v>
      </c>
      <c r="C50" s="85">
        <v>2.0</v>
      </c>
      <c r="D50" s="85">
        <f t="shared" si="3"/>
        <v>19</v>
      </c>
      <c r="E50" s="85">
        <v>4.0</v>
      </c>
      <c r="F50" s="85">
        <v>1.0</v>
      </c>
      <c r="G50" s="53" t="str">
        <f>ifna(VLookup(V50,Shiny!B:C, 2, 0),"")</f>
        <v/>
      </c>
      <c r="H50" s="138" t="s">
        <v>121</v>
      </c>
      <c r="I50" s="167">
        <v>42.0</v>
      </c>
      <c r="J50" s="140">
        <f>IFNA(VLOOKUP(V50,'Imported Index'!E:F,2,0),1)</f>
        <v>1</v>
      </c>
      <c r="K50" s="83"/>
      <c r="L50" s="83"/>
      <c r="M50" s="62" t="str">
        <f>ifna(IMAGE("https://pokejungle.net/sprites/typeico/"&amp;lower(VLookup(V50,Type!C:E, 2, 0)&amp;".png")),"")</f>
        <v/>
      </c>
      <c r="N50" s="62" t="str">
        <f>ifna(IMAGE("https://pokejungle.net/sprites/typeico/"&amp;lower(VLookup(V50,Type!C:E, 3, 0)&amp;".png")),"")</f>
        <v/>
      </c>
      <c r="O50" s="53"/>
      <c r="P50" s="53"/>
      <c r="Q50" s="61" t="str">
        <f>ifna(VLookup(V50, Dex!F:K, 3, 0),"")</f>
        <v>C145</v>
      </c>
      <c r="R50" s="61">
        <f>ifna(VLookup(V50, Dex!F:K, 4, 0),"")</f>
        <v>42</v>
      </c>
      <c r="S50" s="62">
        <f>ifna(VLookup(V50, Dex!F:K, 5, 0),"")</f>
        <v>35</v>
      </c>
      <c r="T50" s="61" t="str">
        <f>ifna(VLookup(V50, Dex!F:K, 6, 0),"")</f>
        <v/>
      </c>
      <c r="U50" s="63" t="str">
        <f>ifna(VLookup(V50, Dex!F:L, 7, 0),"")</f>
        <v>H095</v>
      </c>
      <c r="V50" s="53" t="str">
        <f t="shared" si="1"/>
        <v>golbat</v>
      </c>
    </row>
    <row r="51" ht="31.5" customHeight="1">
      <c r="A51" s="130">
        <v>50.0</v>
      </c>
      <c r="B51" s="130">
        <v>1.0</v>
      </c>
      <c r="C51" s="130">
        <v>2.0</v>
      </c>
      <c r="D51" s="130">
        <f t="shared" si="3"/>
        <v>20</v>
      </c>
      <c r="E51" s="130">
        <v>4.0</v>
      </c>
      <c r="F51" s="130">
        <v>2.0</v>
      </c>
      <c r="G51" s="131" t="str">
        <f>ifna(VLookup(V51,Shiny!B:C, 2, 0),"")</f>
        <v/>
      </c>
      <c r="H51" s="141" t="s">
        <v>122</v>
      </c>
      <c r="I51" s="168">
        <v>43.0</v>
      </c>
      <c r="J51" s="135">
        <f>IFNA(VLOOKUP(V51,'Imported Index'!E:F,2,0),1)</f>
        <v>1</v>
      </c>
      <c r="K51" s="132"/>
      <c r="L51" s="132"/>
      <c r="M51" s="166" t="str">
        <f>ifna(IMAGE("https://pokejungle.net/sprites/typeico/"&amp;lower(VLookup(V51,Type!C:E, 2, 0)&amp;".png")),"")</f>
        <v/>
      </c>
      <c r="N51" s="166" t="str">
        <f>ifna(IMAGE("https://pokejungle.net/sprites/typeico/"&amp;lower(VLookup(V51,Type!C:E, 3, 0)&amp;".png")),"")</f>
        <v/>
      </c>
      <c r="O51" s="131"/>
      <c r="P51" s="131"/>
      <c r="Q51" s="165">
        <f>ifna(VLookup(V51, Dex!F:K, 3, 0),"")</f>
        <v>55</v>
      </c>
      <c r="R51" s="165">
        <f>ifna(VLookup(V51, Dex!F:K, 4, 0),"")</f>
        <v>43</v>
      </c>
      <c r="S51" s="166" t="str">
        <f>ifna(VLookup(V51, Dex!F:K, 5, 0),"")</f>
        <v/>
      </c>
      <c r="T51" s="165" t="str">
        <f>ifna(VLookup(V51, Dex!F:K, 6, 0),"")</f>
        <v>B062</v>
      </c>
      <c r="U51" s="137" t="str">
        <f>ifna(VLookup(V51, Dex!F:L, 7, 0),"")</f>
        <v/>
      </c>
      <c r="V51" s="131" t="str">
        <f t="shared" si="1"/>
        <v>oddish</v>
      </c>
    </row>
    <row r="52" ht="31.5" customHeight="1">
      <c r="A52" s="85">
        <v>51.0</v>
      </c>
      <c r="B52" s="85">
        <v>1.0</v>
      </c>
      <c r="C52" s="85">
        <v>2.0</v>
      </c>
      <c r="D52" s="85">
        <f t="shared" si="3"/>
        <v>21</v>
      </c>
      <c r="E52" s="85">
        <v>4.0</v>
      </c>
      <c r="F52" s="85">
        <v>3.0</v>
      </c>
      <c r="G52" s="53" t="str">
        <f>ifna(VLookup(V52,Shiny!B:C, 2, 0),"")</f>
        <v/>
      </c>
      <c r="H52" s="138" t="s">
        <v>123</v>
      </c>
      <c r="I52" s="167">
        <v>44.0</v>
      </c>
      <c r="J52" s="140">
        <f>IFNA(VLOOKUP(V52,'Imported Index'!E:F,2,0),1)</f>
        <v>1</v>
      </c>
      <c r="K52" s="83"/>
      <c r="L52" s="83"/>
      <c r="M52" s="62" t="str">
        <f>ifna(IMAGE("https://pokejungle.net/sprites/typeico/"&amp;lower(VLookup(V52,Type!C:E, 2, 0)&amp;".png")),"")</f>
        <v/>
      </c>
      <c r="N52" s="62" t="str">
        <f>ifna(IMAGE("https://pokejungle.net/sprites/typeico/"&amp;lower(VLookup(V52,Type!C:E, 3, 0)&amp;".png")),"")</f>
        <v/>
      </c>
      <c r="O52" s="53"/>
      <c r="P52" s="53"/>
      <c r="Q52" s="61">
        <f>ifna(VLookup(V52, Dex!F:K, 3, 0),"")</f>
        <v>56</v>
      </c>
      <c r="R52" s="61">
        <f>ifna(VLookup(V52, Dex!F:K, 4, 0),"")</f>
        <v>44</v>
      </c>
      <c r="S52" s="62" t="str">
        <f>ifna(VLookup(V52, Dex!F:K, 5, 0),"")</f>
        <v/>
      </c>
      <c r="T52" s="61" t="str">
        <f>ifna(VLookup(V52, Dex!F:K, 6, 0),"")</f>
        <v>B063</v>
      </c>
      <c r="U52" s="63" t="str">
        <f>ifna(VLookup(V52, Dex!F:L, 7, 0),"")</f>
        <v/>
      </c>
      <c r="V52" s="53" t="str">
        <f t="shared" si="1"/>
        <v>gloom</v>
      </c>
    </row>
    <row r="53" ht="31.5" customHeight="1">
      <c r="A53" s="130">
        <v>52.0</v>
      </c>
      <c r="B53" s="130">
        <v>1.0</v>
      </c>
      <c r="C53" s="130">
        <v>2.0</v>
      </c>
      <c r="D53" s="130">
        <f t="shared" si="3"/>
        <v>22</v>
      </c>
      <c r="E53" s="130">
        <v>4.0</v>
      </c>
      <c r="F53" s="130">
        <v>4.0</v>
      </c>
      <c r="G53" s="131" t="str">
        <f>ifna(VLookup(V53,Shiny!B:C, 2, 0),"")</f>
        <v/>
      </c>
      <c r="H53" s="141" t="s">
        <v>124</v>
      </c>
      <c r="I53" s="168">
        <v>45.0</v>
      </c>
      <c r="J53" s="135">
        <f>IFNA(VLOOKUP(V53,'Imported Index'!E:F,2,0),1)</f>
        <v>1</v>
      </c>
      <c r="K53" s="132"/>
      <c r="L53" s="132"/>
      <c r="M53" s="166" t="str">
        <f>ifna(IMAGE("https://pokejungle.net/sprites/typeico/"&amp;lower(VLookup(V53,Type!C:E, 2, 0)&amp;".png")),"")</f>
        <v/>
      </c>
      <c r="N53" s="166" t="str">
        <f>ifna(IMAGE("https://pokejungle.net/sprites/typeico/"&amp;lower(VLookup(V53,Type!C:E, 3, 0)&amp;".png")),"")</f>
        <v/>
      </c>
      <c r="O53" s="131"/>
      <c r="P53" s="131"/>
      <c r="Q53" s="165">
        <f>ifna(VLookup(V53, Dex!F:K, 3, 0),"")</f>
        <v>57</v>
      </c>
      <c r="R53" s="165">
        <f>ifna(VLookup(V53, Dex!F:K, 4, 0),"")</f>
        <v>45</v>
      </c>
      <c r="S53" s="166" t="str">
        <f>ifna(VLookup(V53, Dex!F:K, 5, 0),"")</f>
        <v/>
      </c>
      <c r="T53" s="165" t="str">
        <f>ifna(VLookup(V53, Dex!F:K, 6, 0),"")</f>
        <v>B064</v>
      </c>
      <c r="U53" s="137" t="str">
        <f>ifna(VLookup(V53, Dex!F:L, 7, 0),"")</f>
        <v/>
      </c>
      <c r="V53" s="131" t="str">
        <f t="shared" si="1"/>
        <v>vileplume</v>
      </c>
    </row>
    <row r="54" ht="31.5" customHeight="1">
      <c r="A54" s="85">
        <v>53.0</v>
      </c>
      <c r="B54" s="85">
        <v>1.0</v>
      </c>
      <c r="C54" s="85">
        <v>2.0</v>
      </c>
      <c r="D54" s="85">
        <f t="shared" si="3"/>
        <v>23</v>
      </c>
      <c r="E54" s="85">
        <v>4.0</v>
      </c>
      <c r="F54" s="85">
        <v>5.0</v>
      </c>
      <c r="G54" s="53" t="str">
        <f>ifna(VLookup(V54,Shiny!B:C, 2, 0),"")</f>
        <v/>
      </c>
      <c r="H54" s="138" t="s">
        <v>125</v>
      </c>
      <c r="I54" s="167">
        <v>46.0</v>
      </c>
      <c r="J54" s="140">
        <f>IFNA(VLOOKUP(V54,'Imported Index'!E:F,2,0),1)</f>
        <v>1</v>
      </c>
      <c r="K54" s="83"/>
      <c r="L54" s="83"/>
      <c r="M54" s="62" t="str">
        <f>ifna(IMAGE("https://pokejungle.net/sprites/typeico/"&amp;lower(VLookup(V54,Type!C:E, 2, 0)&amp;".png")),"")</f>
        <v/>
      </c>
      <c r="N54" s="62" t="str">
        <f>ifna(IMAGE("https://pokejungle.net/sprites/typeico/"&amp;lower(VLookup(V54,Type!C:E, 3, 0)&amp;".png")),"")</f>
        <v/>
      </c>
      <c r="O54" s="53"/>
      <c r="P54" s="53"/>
      <c r="Q54" s="61" t="str">
        <f>ifna(VLookup(V54, Dex!F:K, 3, 0),"")</f>
        <v/>
      </c>
      <c r="R54" s="61">
        <f>ifna(VLookup(V54, Dex!F:K, 4, 0),"")</f>
        <v>46</v>
      </c>
      <c r="S54" s="62">
        <f>ifna(VLookup(V54, Dex!F:K, 5, 0),"")</f>
        <v>53</v>
      </c>
      <c r="T54" s="61" t="str">
        <f>ifna(VLookup(V54, Dex!F:K, 6, 0),"")</f>
        <v/>
      </c>
      <c r="U54" s="63" t="str">
        <f>ifna(VLookup(V54, Dex!F:L, 7, 0),"")</f>
        <v/>
      </c>
      <c r="V54" s="53" t="str">
        <f t="shared" si="1"/>
        <v>paras</v>
      </c>
    </row>
    <row r="55" ht="31.5" customHeight="1">
      <c r="A55" s="130">
        <v>54.0</v>
      </c>
      <c r="B55" s="130">
        <v>1.0</v>
      </c>
      <c r="C55" s="130">
        <v>2.0</v>
      </c>
      <c r="D55" s="130">
        <f t="shared" si="3"/>
        <v>24</v>
      </c>
      <c r="E55" s="130">
        <v>4.0</v>
      </c>
      <c r="F55" s="130">
        <v>6.0</v>
      </c>
      <c r="G55" s="131" t="str">
        <f>ifna(VLookup(V55,Shiny!B:C, 2, 0),"")</f>
        <v/>
      </c>
      <c r="H55" s="141" t="s">
        <v>126</v>
      </c>
      <c r="I55" s="168">
        <v>47.0</v>
      </c>
      <c r="J55" s="135">
        <f>IFNA(VLOOKUP(V55,'Imported Index'!E:F,2,0),1)</f>
        <v>1</v>
      </c>
      <c r="K55" s="132"/>
      <c r="L55" s="132"/>
      <c r="M55" s="166" t="str">
        <f>ifna(IMAGE("https://pokejungle.net/sprites/typeico/"&amp;lower(VLookup(V55,Type!C:E, 2, 0)&amp;".png")),"")</f>
        <v/>
      </c>
      <c r="N55" s="166" t="str">
        <f>ifna(IMAGE("https://pokejungle.net/sprites/typeico/"&amp;lower(VLookup(V55,Type!C:E, 3, 0)&amp;".png")),"")</f>
        <v/>
      </c>
      <c r="O55" s="131"/>
      <c r="P55" s="131"/>
      <c r="Q55" s="165" t="str">
        <f>ifna(VLookup(V55, Dex!F:K, 3, 0),"")</f>
        <v/>
      </c>
      <c r="R55" s="165">
        <f>ifna(VLookup(V55, Dex!F:K, 4, 0),"")</f>
        <v>47</v>
      </c>
      <c r="S55" s="166">
        <f>ifna(VLookup(V55, Dex!F:K, 5, 0),"")</f>
        <v>54</v>
      </c>
      <c r="T55" s="165" t="str">
        <f>ifna(VLookup(V55, Dex!F:K, 6, 0),"")</f>
        <v/>
      </c>
      <c r="U55" s="137" t="str">
        <f>ifna(VLookup(V55, Dex!F:L, 7, 0),"")</f>
        <v/>
      </c>
      <c r="V55" s="131" t="str">
        <f t="shared" si="1"/>
        <v>parasect</v>
      </c>
    </row>
    <row r="56" ht="31.5" customHeight="1">
      <c r="A56" s="85">
        <v>55.0</v>
      </c>
      <c r="B56" s="85">
        <v>1.0</v>
      </c>
      <c r="C56" s="85">
        <v>2.0</v>
      </c>
      <c r="D56" s="85">
        <f t="shared" si="3"/>
        <v>25</v>
      </c>
      <c r="E56" s="85">
        <v>5.0</v>
      </c>
      <c r="F56" s="85">
        <v>1.0</v>
      </c>
      <c r="G56" s="53" t="str">
        <f>ifna(VLookup(V56,Shiny!B:C, 2, 0),"")</f>
        <v/>
      </c>
      <c r="H56" s="138" t="s">
        <v>127</v>
      </c>
      <c r="I56" s="167">
        <v>48.0</v>
      </c>
      <c r="J56" s="140">
        <f>IFNA(VLOOKUP(V56,'Imported Index'!E:F,2,0),1)</f>
        <v>1</v>
      </c>
      <c r="K56" s="140"/>
      <c r="L56" s="83"/>
      <c r="M56" s="62" t="str">
        <f>ifna(IMAGE("https://pokejungle.net/sprites/typeico/"&amp;lower(VLookup(V56,Type!C:E, 2, 0)&amp;".png")),"")</f>
        <v/>
      </c>
      <c r="N56" s="62" t="str">
        <f>ifna(IMAGE("https://pokejungle.net/sprites/typeico/"&amp;lower(VLookup(V56,Type!C:E, 3, 0)&amp;".png")),"")</f>
        <v/>
      </c>
      <c r="O56" s="53"/>
      <c r="P56" s="53"/>
      <c r="Q56" s="61" t="str">
        <f>ifna(VLookup(V56, Dex!F:K, 3, 0),"")</f>
        <v/>
      </c>
      <c r="R56" s="61">
        <f>ifna(VLookup(V56, Dex!F:K, 4, 0),"")</f>
        <v>48</v>
      </c>
      <c r="S56" s="62" t="str">
        <f>ifna(VLookup(V56, Dex!F:K, 5, 0),"")</f>
        <v/>
      </c>
      <c r="T56" s="61" t="str">
        <f>ifna(VLookup(V56, Dex!F:K, 6, 0),"")</f>
        <v>P256</v>
      </c>
      <c r="U56" s="63" t="str">
        <f>ifna(VLookup(V56, Dex!F:L, 7, 0),"")</f>
        <v/>
      </c>
      <c r="V56" s="53" t="str">
        <f t="shared" si="1"/>
        <v>venonat</v>
      </c>
    </row>
    <row r="57" ht="31.5" customHeight="1">
      <c r="A57" s="130">
        <v>56.0</v>
      </c>
      <c r="B57" s="130">
        <v>1.0</v>
      </c>
      <c r="C57" s="130">
        <v>2.0</v>
      </c>
      <c r="D57" s="130">
        <f t="shared" si="3"/>
        <v>26</v>
      </c>
      <c r="E57" s="130">
        <v>5.0</v>
      </c>
      <c r="F57" s="130">
        <v>2.0</v>
      </c>
      <c r="G57" s="131" t="str">
        <f>ifna(VLookup(V57,Shiny!B:C, 2, 0),"")</f>
        <v/>
      </c>
      <c r="H57" s="141" t="s">
        <v>128</v>
      </c>
      <c r="I57" s="168">
        <v>49.0</v>
      </c>
      <c r="J57" s="135">
        <f>IFNA(VLOOKUP(V57,'Imported Index'!E:F,2,0),1)</f>
        <v>1</v>
      </c>
      <c r="K57" s="135"/>
      <c r="L57" s="132"/>
      <c r="M57" s="166" t="str">
        <f>ifna(IMAGE("https://pokejungle.net/sprites/typeico/"&amp;lower(VLookup(V57,Type!C:E, 2, 0)&amp;".png")),"")</f>
        <v/>
      </c>
      <c r="N57" s="166" t="str">
        <f>ifna(IMAGE("https://pokejungle.net/sprites/typeico/"&amp;lower(VLookup(V57,Type!C:E, 3, 0)&amp;".png")),"")</f>
        <v/>
      </c>
      <c r="O57" s="131"/>
      <c r="P57" s="131"/>
      <c r="Q57" s="165" t="str">
        <f>ifna(VLookup(V57, Dex!F:K, 3, 0),"")</f>
        <v/>
      </c>
      <c r="R57" s="165">
        <f>ifna(VLookup(V57, Dex!F:K, 4, 0),"")</f>
        <v>49</v>
      </c>
      <c r="S57" s="166" t="str">
        <f>ifna(VLookup(V57, Dex!F:K, 5, 0),"")</f>
        <v/>
      </c>
      <c r="T57" s="165" t="str">
        <f>ifna(VLookup(V57, Dex!F:K, 6, 0),"")</f>
        <v>P257</v>
      </c>
      <c r="U57" s="137" t="str">
        <f>ifna(VLookup(V57, Dex!F:L, 7, 0),"")</f>
        <v/>
      </c>
      <c r="V57" s="131" t="str">
        <f t="shared" si="1"/>
        <v>venomoth</v>
      </c>
    </row>
    <row r="58" ht="31.5" customHeight="1">
      <c r="A58" s="85">
        <v>57.0</v>
      </c>
      <c r="B58" s="85">
        <v>1.0</v>
      </c>
      <c r="C58" s="85">
        <v>2.0</v>
      </c>
      <c r="D58" s="85">
        <f t="shared" si="3"/>
        <v>27</v>
      </c>
      <c r="E58" s="85">
        <v>5.0</v>
      </c>
      <c r="F58" s="85">
        <v>3.0</v>
      </c>
      <c r="G58" s="53" t="str">
        <f>ifna(VLookup(V58,Shiny!B:C, 2, 0),"")</f>
        <v/>
      </c>
      <c r="H58" s="138" t="s">
        <v>129</v>
      </c>
      <c r="I58" s="167">
        <v>50.0</v>
      </c>
      <c r="J58" s="140">
        <f>IFNA(VLOOKUP(V58,'Imported Index'!E:F,2,0),1)</f>
        <v>1</v>
      </c>
      <c r="K58" s="140"/>
      <c r="L58" s="83" t="s">
        <v>97</v>
      </c>
      <c r="M58" s="62" t="str">
        <f>ifna(IMAGE("https://pokejungle.net/sprites/typeico/"&amp;lower(VLookup(V58,Type!C:E, 2, 0)&amp;".png")),"")</f>
        <v/>
      </c>
      <c r="N58" s="62" t="str">
        <f>ifna(IMAGE("https://pokejungle.net/sprites/typeico/"&amp;lower(VLookup(V58,Type!C:E, 3, 0)&amp;".png")),"")</f>
        <v/>
      </c>
      <c r="O58" s="53"/>
      <c r="P58" s="53"/>
      <c r="Q58" s="61">
        <f>ifna(VLookup(V58, Dex!F:K, 3, 0),"")</f>
        <v>164</v>
      </c>
      <c r="R58" s="61">
        <f>ifna(VLookup(V58, Dex!F:K, 4, 0),"")</f>
        <v>50</v>
      </c>
      <c r="S58" s="62" t="str">
        <f>ifna(VLookup(V58, Dex!F:K, 5, 0),"")</f>
        <v/>
      </c>
      <c r="T58" s="61" t="str">
        <f>ifna(VLookup(V58, Dex!F:K, 6, 0),"")</f>
        <v>P148</v>
      </c>
      <c r="U58" s="63" t="str">
        <f>ifna(VLookup(V58, Dex!F:L, 7, 0),"")</f>
        <v/>
      </c>
      <c r="V58" s="53" t="str">
        <f t="shared" si="1"/>
        <v>diglett</v>
      </c>
    </row>
    <row r="59" ht="31.5" customHeight="1">
      <c r="A59" s="130">
        <v>58.0</v>
      </c>
      <c r="B59" s="130">
        <v>1.0</v>
      </c>
      <c r="C59" s="130">
        <v>2.0</v>
      </c>
      <c r="D59" s="130">
        <f t="shared" si="3"/>
        <v>28</v>
      </c>
      <c r="E59" s="130">
        <v>5.0</v>
      </c>
      <c r="F59" s="130">
        <v>4.0</v>
      </c>
      <c r="G59" s="131" t="str">
        <f>ifna(VLookup(V59,Shiny!B:C, 2, 0),"")</f>
        <v/>
      </c>
      <c r="H59" s="141" t="s">
        <v>129</v>
      </c>
      <c r="I59" s="168">
        <v>50.0</v>
      </c>
      <c r="J59" s="135">
        <f>IFNA(VLOOKUP(V59,'Imported Index'!E:F,2,0),1)</f>
        <v>1</v>
      </c>
      <c r="K59" s="135"/>
      <c r="L59" s="132" t="s">
        <v>98</v>
      </c>
      <c r="M59" s="166" t="str">
        <f>ifna(IMAGE("https://pokejungle.net/sprites/typeico/"&amp;lower(VLookup(V59,Type!C:E, 2, 0)&amp;".png")),"")</f>
        <v/>
      </c>
      <c r="N59" s="166" t="str">
        <f>ifna(IMAGE("https://pokejungle.net/sprites/typeico/"&amp;lower(VLookup(V59,Type!C:E, 3, 0)&amp;".png")),"")</f>
        <v/>
      </c>
      <c r="O59" s="130">
        <v>-1.0</v>
      </c>
      <c r="P59" s="131"/>
      <c r="Q59" s="165">
        <f>ifna(VLookup(V59, Dex!F:K, 3, 0),"")</f>
        <v>164</v>
      </c>
      <c r="R59" s="165" t="str">
        <f>ifna(VLookup(V59, Dex!F:K, 4, 0),"")</f>
        <v/>
      </c>
      <c r="S59" s="166" t="str">
        <f>ifna(VLookup(V59, Dex!F:K, 5, 0),"")</f>
        <v/>
      </c>
      <c r="T59" s="165" t="str">
        <f>ifna(VLookup(V59, Dex!F:K, 6, 0),"")</f>
        <v>B066</v>
      </c>
      <c r="U59" s="137" t="str">
        <f>ifna(VLookup(V59, Dex!F:L, 7, 0),"")</f>
        <v/>
      </c>
      <c r="V59" s="131" t="str">
        <f t="shared" si="1"/>
        <v>diglett-1</v>
      </c>
    </row>
    <row r="60" ht="31.5" customHeight="1">
      <c r="A60" s="85">
        <v>59.0</v>
      </c>
      <c r="B60" s="85">
        <v>1.0</v>
      </c>
      <c r="C60" s="85">
        <v>2.0</v>
      </c>
      <c r="D60" s="85">
        <f t="shared" si="3"/>
        <v>29</v>
      </c>
      <c r="E60" s="85">
        <v>5.0</v>
      </c>
      <c r="F60" s="85">
        <v>5.0</v>
      </c>
      <c r="G60" s="53" t="str">
        <f>ifna(VLookup(V60,Shiny!B:C, 2, 0),"")</f>
        <v/>
      </c>
      <c r="H60" s="138" t="s">
        <v>130</v>
      </c>
      <c r="I60" s="167">
        <v>51.0</v>
      </c>
      <c r="J60" s="140">
        <f>IFNA(VLOOKUP(V60,'Imported Index'!E:F,2,0),1)</f>
        <v>1</v>
      </c>
      <c r="K60" s="140"/>
      <c r="L60" s="83" t="s">
        <v>97</v>
      </c>
      <c r="M60" s="62" t="str">
        <f>ifna(IMAGE("https://pokejungle.net/sprites/typeico/"&amp;lower(VLookup(V60,Type!C:E, 2, 0)&amp;".png")),"")</f>
        <v/>
      </c>
      <c r="N60" s="62" t="str">
        <f>ifna(IMAGE("https://pokejungle.net/sprites/typeico/"&amp;lower(VLookup(V60,Type!C:E, 3, 0)&amp;".png")),"")</f>
        <v/>
      </c>
      <c r="O60" s="53"/>
      <c r="P60" s="53"/>
      <c r="Q60" s="61">
        <f>ifna(VLookup(V60, Dex!F:K, 3, 0),"")</f>
        <v>165</v>
      </c>
      <c r="R60" s="61">
        <f>ifna(VLookup(V60, Dex!F:K, 4, 0),"")</f>
        <v>51</v>
      </c>
      <c r="S60" s="62" t="str">
        <f>ifna(VLookup(V60, Dex!F:K, 5, 0),"")</f>
        <v/>
      </c>
      <c r="T60" s="61" t="str">
        <f>ifna(VLookup(V60, Dex!F:K, 6, 0),"")</f>
        <v>P149</v>
      </c>
      <c r="U60" s="63" t="str">
        <f>ifna(VLookup(V60, Dex!F:L, 7, 0),"")</f>
        <v/>
      </c>
      <c r="V60" s="53" t="str">
        <f t="shared" si="1"/>
        <v>dugtrio</v>
      </c>
    </row>
    <row r="61" ht="31.5" customHeight="1">
      <c r="A61" s="130">
        <v>60.0</v>
      </c>
      <c r="B61" s="130">
        <v>1.0</v>
      </c>
      <c r="C61" s="130">
        <v>2.0</v>
      </c>
      <c r="D61" s="130">
        <f t="shared" si="3"/>
        <v>30</v>
      </c>
      <c r="E61" s="130">
        <v>5.0</v>
      </c>
      <c r="F61" s="130">
        <v>6.0</v>
      </c>
      <c r="G61" s="131" t="str">
        <f>ifna(VLookup(V61,Shiny!B:C, 2, 0),"")</f>
        <v/>
      </c>
      <c r="H61" s="141" t="s">
        <v>130</v>
      </c>
      <c r="I61" s="168">
        <v>51.0</v>
      </c>
      <c r="J61" s="135">
        <f>IFNA(VLOOKUP(V61,'Imported Index'!E:F,2,0),1)</f>
        <v>1</v>
      </c>
      <c r="K61" s="135"/>
      <c r="L61" s="132" t="s">
        <v>98</v>
      </c>
      <c r="M61" s="166" t="str">
        <f>ifna(IMAGE("https://pokejungle.net/sprites/typeico/"&amp;lower(VLookup(V61,Type!C:E, 2, 0)&amp;".png")),"")</f>
        <v/>
      </c>
      <c r="N61" s="166" t="str">
        <f>ifna(IMAGE("https://pokejungle.net/sprites/typeico/"&amp;lower(VLookup(V61,Type!C:E, 3, 0)&amp;".png")),"")</f>
        <v/>
      </c>
      <c r="O61" s="130">
        <v>-1.0</v>
      </c>
      <c r="P61" s="131"/>
      <c r="Q61" s="165">
        <f>ifna(VLookup(V61, Dex!F:K, 3, 0),"")</f>
        <v>165</v>
      </c>
      <c r="R61" s="165" t="str">
        <f>ifna(VLookup(V61, Dex!F:K, 4, 0),"")</f>
        <v/>
      </c>
      <c r="S61" s="166" t="str">
        <f>ifna(VLookup(V61, Dex!F:K, 5, 0),"")</f>
        <v/>
      </c>
      <c r="T61" s="165" t="str">
        <f>ifna(VLookup(V61, Dex!F:K, 6, 0),"")</f>
        <v>B067</v>
      </c>
      <c r="U61" s="137" t="str">
        <f>ifna(VLookup(V61, Dex!F:L, 7, 0),"")</f>
        <v/>
      </c>
      <c r="V61" s="131" t="str">
        <f t="shared" si="1"/>
        <v>dugtrio-1</v>
      </c>
    </row>
    <row r="62" ht="31.5" customHeight="1">
      <c r="A62" s="85">
        <v>61.0</v>
      </c>
      <c r="B62" s="85">
        <v>1.0</v>
      </c>
      <c r="C62" s="85">
        <v>3.0</v>
      </c>
      <c r="D62" s="85">
        <v>1.0</v>
      </c>
      <c r="E62" s="85">
        <v>1.0</v>
      </c>
      <c r="F62" s="85">
        <v>1.0</v>
      </c>
      <c r="G62" s="53" t="str">
        <f>ifna(VLookup(V62,Shiny!B:C, 2, 0),"")</f>
        <v/>
      </c>
      <c r="H62" s="138" t="s">
        <v>131</v>
      </c>
      <c r="I62" s="167">
        <v>52.0</v>
      </c>
      <c r="J62" s="140">
        <f>IFNA(VLOOKUP(V62,'Imported Index'!E:F,2,0),1)</f>
        <v>1</v>
      </c>
      <c r="K62" s="140"/>
      <c r="L62" s="83" t="s">
        <v>97</v>
      </c>
      <c r="M62" s="62" t="str">
        <f>ifna(IMAGE("https://pokejungle.net/sprites/typeico/"&amp;lower(VLookup(V62,Type!C:E, 2, 0)&amp;".png")),"")</f>
        <v/>
      </c>
      <c r="N62" s="62" t="str">
        <f>ifna(IMAGE("https://pokejungle.net/sprites/typeico/"&amp;lower(VLookup(V62,Type!C:E, 3, 0)&amp;".png")),"")</f>
        <v/>
      </c>
      <c r="O62" s="53"/>
      <c r="P62" s="53"/>
      <c r="Q62" s="61">
        <f>ifna(VLookup(V62, Dex!F:K, 3, 0),"")</f>
        <v>182</v>
      </c>
      <c r="R62" s="61">
        <f>ifna(VLookup(V62, Dex!F:K, 4, 0),"")</f>
        <v>52</v>
      </c>
      <c r="S62" s="62" t="str">
        <f>ifna(VLookup(V62, Dex!F:K, 5, 0),"")</f>
        <v/>
      </c>
      <c r="T62" s="61" t="str">
        <f>ifna(VLookup(V62, Dex!F:K, 6, 0),"")</f>
        <v>P141</v>
      </c>
      <c r="U62" s="63" t="str">
        <f>ifna(VLookup(V62, Dex!F:L, 7, 0),"")</f>
        <v>H004</v>
      </c>
      <c r="V62" s="53" t="str">
        <f t="shared" si="1"/>
        <v>meowth</v>
      </c>
    </row>
    <row r="63" ht="31.5" customHeight="1">
      <c r="A63" s="130">
        <v>62.0</v>
      </c>
      <c r="B63" s="130">
        <v>1.0</v>
      </c>
      <c r="C63" s="130">
        <v>3.0</v>
      </c>
      <c r="D63" s="130">
        <f t="shared" ref="D63:D91" si="4">D62+1</f>
        <v>2</v>
      </c>
      <c r="E63" s="130">
        <v>1.0</v>
      </c>
      <c r="F63" s="130">
        <v>2.0</v>
      </c>
      <c r="G63" s="131" t="str">
        <f>ifna(VLookup(V63,Shiny!B:C, 2, 0),"")</f>
        <v/>
      </c>
      <c r="H63" s="141" t="s">
        <v>131</v>
      </c>
      <c r="I63" s="168">
        <v>52.0</v>
      </c>
      <c r="J63" s="135">
        <f>IFNA(VLOOKUP(V63,'Imported Index'!E:F,2,0),1)</f>
        <v>1</v>
      </c>
      <c r="K63" s="135"/>
      <c r="L63" s="132" t="s">
        <v>98</v>
      </c>
      <c r="M63" s="166" t="str">
        <f>ifna(IMAGE("https://pokejungle.net/sprites/typeico/"&amp;lower(VLookup(V63,Type!C:E, 2, 0)&amp;".png")),"")</f>
        <v/>
      </c>
      <c r="N63" s="166" t="str">
        <f>ifna(IMAGE("https://pokejungle.net/sprites/typeico/"&amp;lower(VLookup(V63,Type!C:E, 3, 0)&amp;".png")),"")</f>
        <v/>
      </c>
      <c r="O63" s="130">
        <v>-1.0</v>
      </c>
      <c r="P63" s="131"/>
      <c r="Q63" s="165" t="str">
        <f>ifna(VLookup(V63, Dex!F:K, 3, 0),"")</f>
        <v/>
      </c>
      <c r="R63" s="165" t="str">
        <f>ifna(VLookup(V63, Dex!F:K, 4, 0),"")</f>
        <v/>
      </c>
      <c r="S63" s="166" t="str">
        <f>ifna(VLookup(V63, Dex!F:K, 5, 0),"")</f>
        <v/>
      </c>
      <c r="T63" s="165" t="str">
        <f>ifna(VLookup(V63, Dex!F:K, 6, 0),"")</f>
        <v>P141</v>
      </c>
      <c r="U63" s="137" t="str">
        <f>ifna(VLookup(V63, Dex!F:L, 7, 0),"")</f>
        <v>H004</v>
      </c>
      <c r="V63" s="131" t="str">
        <f t="shared" si="1"/>
        <v>meowth-1</v>
      </c>
    </row>
    <row r="64" ht="31.5" customHeight="1">
      <c r="A64" s="85">
        <v>63.0</v>
      </c>
      <c r="B64" s="85">
        <v>1.0</v>
      </c>
      <c r="C64" s="85">
        <v>3.0</v>
      </c>
      <c r="D64" s="85">
        <f t="shared" si="4"/>
        <v>3</v>
      </c>
      <c r="E64" s="85">
        <v>1.0</v>
      </c>
      <c r="F64" s="85">
        <v>3.0</v>
      </c>
      <c r="G64" s="53" t="str">
        <f>ifna(VLookup(V64,Shiny!B:C, 2, 0),"")</f>
        <v/>
      </c>
      <c r="H64" s="138" t="s">
        <v>131</v>
      </c>
      <c r="I64" s="167">
        <v>52.0</v>
      </c>
      <c r="J64" s="140">
        <f>IFNA(VLOOKUP(V64,'Imported Index'!E:F,2,0),1)</f>
        <v>1</v>
      </c>
      <c r="K64" s="140"/>
      <c r="L64" s="83" t="s">
        <v>132</v>
      </c>
      <c r="M64" s="62" t="str">
        <f>ifna(IMAGE("https://pokejungle.net/sprites/typeico/"&amp;lower(VLookup(V64,Type!C:E, 2, 0)&amp;".png")),"")</f>
        <v/>
      </c>
      <c r="N64" s="62" t="str">
        <f>ifna(IMAGE("https://pokejungle.net/sprites/typeico/"&amp;lower(VLookup(V64,Type!C:E, 3, 0)&amp;".png")),"")</f>
        <v/>
      </c>
      <c r="O64" s="85">
        <v>-2.0</v>
      </c>
      <c r="P64" s="53"/>
      <c r="Q64" s="61">
        <f>ifna(VLookup(V64, Dex!F:K, 3, 0),"")</f>
        <v>182</v>
      </c>
      <c r="R64" s="61" t="str">
        <f>ifna(VLookup(V64, Dex!F:K, 4, 0),"")</f>
        <v/>
      </c>
      <c r="S64" s="62" t="str">
        <f>ifna(VLookup(V64, Dex!F:K, 5, 0),"")</f>
        <v/>
      </c>
      <c r="T64" s="61" t="str">
        <f>ifna(VLookup(V64, Dex!F:K, 6, 0),"")</f>
        <v>P141</v>
      </c>
      <c r="U64" s="63" t="str">
        <f>ifna(VLookup(V64, Dex!F:L, 7, 0),"")</f>
        <v>H004</v>
      </c>
      <c r="V64" s="53" t="str">
        <f t="shared" si="1"/>
        <v>meowth-2</v>
      </c>
    </row>
    <row r="65" ht="31.5" customHeight="1">
      <c r="A65" s="130">
        <v>64.0</v>
      </c>
      <c r="B65" s="130">
        <v>1.0</v>
      </c>
      <c r="C65" s="130">
        <v>3.0</v>
      </c>
      <c r="D65" s="130">
        <f t="shared" si="4"/>
        <v>4</v>
      </c>
      <c r="E65" s="130">
        <v>1.0</v>
      </c>
      <c r="F65" s="130">
        <v>4.0</v>
      </c>
      <c r="G65" s="131" t="str">
        <f>ifna(VLookup(V65,Shiny!B:C, 2, 0),"")</f>
        <v/>
      </c>
      <c r="H65" s="141" t="s">
        <v>133</v>
      </c>
      <c r="I65" s="168">
        <v>53.0</v>
      </c>
      <c r="J65" s="135">
        <f>IFNA(VLOOKUP(V65,'Imported Index'!E:F,2,0),1)</f>
        <v>1</v>
      </c>
      <c r="K65" s="135"/>
      <c r="L65" s="132" t="s">
        <v>97</v>
      </c>
      <c r="M65" s="166" t="str">
        <f>ifna(IMAGE("https://pokejungle.net/sprites/typeico/"&amp;lower(VLookup(V65,Type!C:E, 2, 0)&amp;".png")),"")</f>
        <v/>
      </c>
      <c r="N65" s="166" t="str">
        <f>ifna(IMAGE("https://pokejungle.net/sprites/typeico/"&amp;lower(VLookup(V65,Type!C:E, 3, 0)&amp;".png")),"")</f>
        <v/>
      </c>
      <c r="O65" s="131"/>
      <c r="P65" s="131"/>
      <c r="Q65" s="165">
        <f>ifna(VLookup(V65, Dex!F:K, 3, 0),"")</f>
        <v>184</v>
      </c>
      <c r="R65" s="165">
        <f>ifna(VLookup(V65, Dex!F:K, 4, 0),"")</f>
        <v>53</v>
      </c>
      <c r="S65" s="166" t="str">
        <f>ifna(VLookup(V65, Dex!F:K, 5, 0),"")</f>
        <v/>
      </c>
      <c r="T65" s="165" t="str">
        <f>ifna(VLookup(V65, Dex!F:K, 6, 0),"")</f>
        <v>P142</v>
      </c>
      <c r="U65" s="137" t="str">
        <f>ifna(VLookup(V65, Dex!F:L, 7, 0),"")</f>
        <v>H005</v>
      </c>
      <c r="V65" s="131" t="str">
        <f t="shared" si="1"/>
        <v>persian</v>
      </c>
    </row>
    <row r="66" ht="31.5" customHeight="1">
      <c r="A66" s="85">
        <v>65.0</v>
      </c>
      <c r="B66" s="85">
        <v>1.0</v>
      </c>
      <c r="C66" s="85">
        <v>3.0</v>
      </c>
      <c r="D66" s="85">
        <f t="shared" si="4"/>
        <v>5</v>
      </c>
      <c r="E66" s="85">
        <v>1.0</v>
      </c>
      <c r="F66" s="85">
        <v>5.0</v>
      </c>
      <c r="G66" s="53" t="str">
        <f>ifna(VLookup(V66,Shiny!B:C, 2, 0),"")</f>
        <v/>
      </c>
      <c r="H66" s="138" t="s">
        <v>133</v>
      </c>
      <c r="I66" s="167">
        <v>53.0</v>
      </c>
      <c r="J66" s="140">
        <f>IFNA(VLOOKUP(V66,'Imported Index'!E:F,2,0),1)</f>
        <v>1</v>
      </c>
      <c r="K66" s="140"/>
      <c r="L66" s="83" t="s">
        <v>98</v>
      </c>
      <c r="M66" s="62" t="str">
        <f>ifna(IMAGE("https://pokejungle.net/sprites/typeico/"&amp;lower(VLookup(V66,Type!C:E, 2, 0)&amp;".png")),"")</f>
        <v/>
      </c>
      <c r="N66" s="62" t="str">
        <f>ifna(IMAGE("https://pokejungle.net/sprites/typeico/"&amp;lower(VLookup(V66,Type!C:E, 3, 0)&amp;".png")),"")</f>
        <v/>
      </c>
      <c r="O66" s="85">
        <v>-1.0</v>
      </c>
      <c r="P66" s="53"/>
      <c r="Q66" s="61" t="str">
        <f>ifna(VLookup(V66, Dex!F:K, 3, 0),"")</f>
        <v/>
      </c>
      <c r="R66" s="61" t="str">
        <f>ifna(VLookup(V66, Dex!F:K, 4, 0),"")</f>
        <v/>
      </c>
      <c r="S66" s="62" t="str">
        <f>ifna(VLookup(V66, Dex!F:K, 5, 0),"")</f>
        <v/>
      </c>
      <c r="T66" s="61" t="str">
        <f>ifna(VLookup(V66, Dex!F:K, 6, 0),"")</f>
        <v>P142</v>
      </c>
      <c r="U66" s="63" t="str">
        <f>ifna(VLookup(V66, Dex!F:L, 7, 0),"")</f>
        <v>H005</v>
      </c>
      <c r="V66" s="53" t="str">
        <f t="shared" si="1"/>
        <v>persian-1</v>
      </c>
    </row>
    <row r="67" ht="31.5" customHeight="1">
      <c r="A67" s="130">
        <v>66.0</v>
      </c>
      <c r="B67" s="130">
        <v>1.0</v>
      </c>
      <c r="C67" s="130">
        <v>3.0</v>
      </c>
      <c r="D67" s="130">
        <f t="shared" si="4"/>
        <v>6</v>
      </c>
      <c r="E67" s="130">
        <v>1.0</v>
      </c>
      <c r="F67" s="130">
        <v>6.0</v>
      </c>
      <c r="G67" s="131" t="str">
        <f>ifna(VLookup(V67,Shiny!B:C, 2, 0),"")</f>
        <v/>
      </c>
      <c r="H67" s="141" t="s">
        <v>134</v>
      </c>
      <c r="I67" s="168">
        <v>54.0</v>
      </c>
      <c r="J67" s="135">
        <f>IFNA(VLOOKUP(V67,'Imported Index'!E:F,2,0),1)</f>
        <v>1</v>
      </c>
      <c r="K67" s="135"/>
      <c r="L67" s="132"/>
      <c r="M67" s="166" t="str">
        <f>ifna(IMAGE("https://pokejungle.net/sprites/typeico/"&amp;lower(VLookup(V67,Type!C:E, 2, 0)&amp;".png")),"")</f>
        <v/>
      </c>
      <c r="N67" s="166" t="str">
        <f>ifna(IMAGE("https://pokejungle.net/sprites/typeico/"&amp;lower(VLookup(V67,Type!C:E, 3, 0)&amp;".png")),"")</f>
        <v/>
      </c>
      <c r="O67" s="131"/>
      <c r="P67" s="131"/>
      <c r="Q67" s="165" t="str">
        <f>ifna(VLookup(V67, Dex!F:K, 3, 0),"")</f>
        <v>A146</v>
      </c>
      <c r="R67" s="165">
        <f>ifna(VLookup(V67, Dex!F:K, 4, 0),"")</f>
        <v>54</v>
      </c>
      <c r="S67" s="166">
        <f>ifna(VLookup(V67, Dex!F:K, 5, 0),"")</f>
        <v>68</v>
      </c>
      <c r="T67" s="165" t="str">
        <f>ifna(VLookup(V67, Dex!F:K, 6, 0),"")</f>
        <v>P055</v>
      </c>
      <c r="U67" s="137" t="str">
        <f>ifna(VLookup(V67, Dex!F:L, 7, 0),"")</f>
        <v/>
      </c>
      <c r="V67" s="131" t="str">
        <f t="shared" si="1"/>
        <v>psyduck</v>
      </c>
    </row>
    <row r="68" ht="31.5" customHeight="1">
      <c r="A68" s="85">
        <v>67.0</v>
      </c>
      <c r="B68" s="85">
        <v>1.0</v>
      </c>
      <c r="C68" s="85">
        <v>3.0</v>
      </c>
      <c r="D68" s="85">
        <f t="shared" si="4"/>
        <v>7</v>
      </c>
      <c r="E68" s="85">
        <v>2.0</v>
      </c>
      <c r="F68" s="85">
        <v>1.0</v>
      </c>
      <c r="G68" s="53" t="str">
        <f>ifna(VLookup(V68,Shiny!B:C, 2, 0),"")</f>
        <v/>
      </c>
      <c r="H68" s="138" t="s">
        <v>135</v>
      </c>
      <c r="I68" s="167">
        <v>55.0</v>
      </c>
      <c r="J68" s="140">
        <f>IFNA(VLOOKUP(V68,'Imported Index'!E:F,2,0),1)</f>
        <v>1</v>
      </c>
      <c r="K68" s="140"/>
      <c r="L68" s="83"/>
      <c r="M68" s="62" t="str">
        <f>ifna(IMAGE("https://pokejungle.net/sprites/typeico/"&amp;lower(VLookup(V68,Type!C:E, 2, 0)&amp;".png")),"")</f>
        <v/>
      </c>
      <c r="N68" s="62" t="str">
        <f>ifna(IMAGE("https://pokejungle.net/sprites/typeico/"&amp;lower(VLookup(V68,Type!C:E, 3, 0)&amp;".png")),"")</f>
        <v/>
      </c>
      <c r="O68" s="53"/>
      <c r="P68" s="53"/>
      <c r="Q68" s="61" t="str">
        <f>ifna(VLookup(V68, Dex!F:K, 3, 0),"")</f>
        <v>A147</v>
      </c>
      <c r="R68" s="61">
        <f>ifna(VLookup(V68, Dex!F:K, 4, 0),"")</f>
        <v>55</v>
      </c>
      <c r="S68" s="62">
        <f>ifna(VLookup(V68, Dex!F:K, 5, 0),"")</f>
        <v>69</v>
      </c>
      <c r="T68" s="61" t="str">
        <f>ifna(VLookup(V68, Dex!F:K, 6, 0),"")</f>
        <v>P056</v>
      </c>
      <c r="U68" s="63" t="str">
        <f>ifna(VLookup(V68, Dex!F:L, 7, 0),"")</f>
        <v/>
      </c>
      <c r="V68" s="53" t="str">
        <f t="shared" si="1"/>
        <v>golduck</v>
      </c>
    </row>
    <row r="69" ht="31.5" customHeight="1">
      <c r="A69" s="130">
        <v>68.0</v>
      </c>
      <c r="B69" s="130">
        <v>1.0</v>
      </c>
      <c r="C69" s="130">
        <v>3.0</v>
      </c>
      <c r="D69" s="130">
        <f t="shared" si="4"/>
        <v>8</v>
      </c>
      <c r="E69" s="130">
        <v>2.0</v>
      </c>
      <c r="F69" s="130">
        <v>2.0</v>
      </c>
      <c r="G69" s="131" t="str">
        <f>ifna(VLookup(V69,Shiny!B:C, 2, 0),"")</f>
        <v/>
      </c>
      <c r="H69" s="141" t="s">
        <v>136</v>
      </c>
      <c r="I69" s="168">
        <v>56.0</v>
      </c>
      <c r="J69" s="135">
        <f>IFNA(VLOOKUP(V69,'Imported Index'!E:F,2,0),1)</f>
        <v>1</v>
      </c>
      <c r="K69" s="135"/>
      <c r="L69" s="132"/>
      <c r="M69" s="166" t="str">
        <f>ifna(IMAGE("https://pokejungle.net/sprites/typeico/"&amp;lower(VLookup(V69,Type!C:E, 2, 0)&amp;".png")),"")</f>
        <v/>
      </c>
      <c r="N69" s="166" t="str">
        <f>ifna(IMAGE("https://pokejungle.net/sprites/typeico/"&amp;lower(VLookup(V69,Type!C:E, 3, 0)&amp;".png")),"")</f>
        <v/>
      </c>
      <c r="O69" s="131"/>
      <c r="P69" s="131"/>
      <c r="Q69" s="165" t="str">
        <f>ifna(VLookup(V69, Dex!F:K, 3, 0),"")</f>
        <v/>
      </c>
      <c r="R69" s="165">
        <f>ifna(VLookup(V69, Dex!F:K, 4, 0),"")</f>
        <v>56</v>
      </c>
      <c r="S69" s="166" t="str">
        <f>ifna(VLookup(V69, Dex!F:K, 5, 0),"")</f>
        <v/>
      </c>
      <c r="T69" s="165" t="str">
        <f>ifna(VLookup(V69, Dex!F:K, 6, 0),"")</f>
        <v>P158</v>
      </c>
      <c r="U69" s="137" t="str">
        <f>ifna(VLookup(V69, Dex!F:L, 7, 0),"")</f>
        <v>H001</v>
      </c>
      <c r="V69" s="131" t="str">
        <f t="shared" si="1"/>
        <v>mankey</v>
      </c>
    </row>
    <row r="70" ht="31.5" customHeight="1">
      <c r="A70" s="85">
        <v>69.0</v>
      </c>
      <c r="B70" s="85">
        <v>1.0</v>
      </c>
      <c r="C70" s="85">
        <v>3.0</v>
      </c>
      <c r="D70" s="85">
        <f t="shared" si="4"/>
        <v>9</v>
      </c>
      <c r="E70" s="85">
        <v>2.0</v>
      </c>
      <c r="F70" s="85">
        <v>3.0</v>
      </c>
      <c r="G70" s="53" t="str">
        <f>ifna(VLookup(V70,Shiny!B:C, 2, 0),"")</f>
        <v/>
      </c>
      <c r="H70" s="138" t="s">
        <v>137</v>
      </c>
      <c r="I70" s="167">
        <v>57.0</v>
      </c>
      <c r="J70" s="140">
        <f>IFNA(VLOOKUP(V70,'Imported Index'!E:F,2,0),1)</f>
        <v>1</v>
      </c>
      <c r="K70" s="140"/>
      <c r="L70" s="83"/>
      <c r="M70" s="62" t="str">
        <f>ifna(IMAGE("https://pokejungle.net/sprites/typeico/"&amp;lower(VLookup(V70,Type!C:E, 2, 0)&amp;".png")),"")</f>
        <v/>
      </c>
      <c r="N70" s="62" t="str">
        <f>ifna(IMAGE("https://pokejungle.net/sprites/typeico/"&amp;lower(VLookup(V70,Type!C:E, 3, 0)&amp;".png")),"")</f>
        <v/>
      </c>
      <c r="O70" s="53"/>
      <c r="P70" s="53"/>
      <c r="Q70" s="61" t="str">
        <f>ifna(VLookup(V70, Dex!F:K, 3, 0),"")</f>
        <v/>
      </c>
      <c r="R70" s="61">
        <f>ifna(VLookup(V70, Dex!F:K, 4, 0),"")</f>
        <v>57</v>
      </c>
      <c r="S70" s="62" t="str">
        <f>ifna(VLookup(V70, Dex!F:K, 5, 0),"")</f>
        <v/>
      </c>
      <c r="T70" s="61" t="str">
        <f>ifna(VLookup(V70, Dex!F:K, 6, 0),"")</f>
        <v>P159</v>
      </c>
      <c r="U70" s="63" t="str">
        <f>ifna(VLookup(V70, Dex!F:L, 7, 0),"")</f>
        <v>H002</v>
      </c>
      <c r="V70" s="53" t="str">
        <f t="shared" si="1"/>
        <v>primeape</v>
      </c>
    </row>
    <row r="71" ht="31.5" customHeight="1">
      <c r="A71" s="130">
        <v>70.0</v>
      </c>
      <c r="B71" s="130">
        <v>1.0</v>
      </c>
      <c r="C71" s="130">
        <v>3.0</v>
      </c>
      <c r="D71" s="130">
        <f t="shared" si="4"/>
        <v>10</v>
      </c>
      <c r="E71" s="130">
        <v>2.0</v>
      </c>
      <c r="F71" s="130">
        <v>4.0</v>
      </c>
      <c r="G71" s="131" t="str">
        <f>ifna(VLookup(V71,Shiny!B:C, 2, 0),"")</f>
        <v/>
      </c>
      <c r="H71" s="141" t="s">
        <v>138</v>
      </c>
      <c r="I71" s="168">
        <v>58.0</v>
      </c>
      <c r="J71" s="135">
        <f>IFNA(VLOOKUP(V71,'Imported Index'!E:F,2,0),1)</f>
        <v>1</v>
      </c>
      <c r="K71" s="135"/>
      <c r="L71" s="132" t="s">
        <v>97</v>
      </c>
      <c r="M71" s="166" t="str">
        <f>ifna(IMAGE("https://pokejungle.net/sprites/typeico/"&amp;lower(VLookup(V71,Type!C:E, 2, 0)&amp;".png")),"")</f>
        <v/>
      </c>
      <c r="N71" s="166" t="str">
        <f>ifna(IMAGE("https://pokejungle.net/sprites/typeico/"&amp;lower(VLookup(V71,Type!C:E, 3, 0)&amp;".png")),"")</f>
        <v/>
      </c>
      <c r="O71" s="131"/>
      <c r="P71" s="131"/>
      <c r="Q71" s="165">
        <f>ifna(VLookup(V71, Dex!F:K, 3, 0),"")</f>
        <v>70</v>
      </c>
      <c r="R71" s="165">
        <f>ifna(VLookup(V71, Dex!F:K, 4, 0),"")</f>
        <v>58</v>
      </c>
      <c r="S71" s="166" t="str">
        <f>ifna(VLookup(V71, Dex!F:K, 5, 0),"")</f>
        <v/>
      </c>
      <c r="T71" s="165" t="str">
        <f>ifna(VLookup(V71, Dex!F:K, 6, 0),"")</f>
        <v>P213</v>
      </c>
      <c r="U71" s="137" t="str">
        <f>ifna(VLookup(V71, Dex!F:L, 7, 0),"")</f>
        <v/>
      </c>
      <c r="V71" s="131" t="str">
        <f t="shared" si="1"/>
        <v>growlithe</v>
      </c>
    </row>
    <row r="72" ht="31.5" customHeight="1">
      <c r="A72" s="85">
        <v>71.0</v>
      </c>
      <c r="B72" s="85">
        <v>1.0</v>
      </c>
      <c r="C72" s="85">
        <v>3.0</v>
      </c>
      <c r="D72" s="85">
        <f t="shared" si="4"/>
        <v>11</v>
      </c>
      <c r="E72" s="85">
        <v>2.0</v>
      </c>
      <c r="F72" s="85">
        <v>5.0</v>
      </c>
      <c r="G72" s="53" t="str">
        <f>ifna(VLookup(V72,Shiny!B:C, 2, 0),"")</f>
        <v/>
      </c>
      <c r="H72" s="138" t="s">
        <v>138</v>
      </c>
      <c r="I72" s="167">
        <v>58.0</v>
      </c>
      <c r="J72" s="140">
        <f>IFNA(VLOOKUP(V72,'Imported Index'!E:F,2,0),1)</f>
        <v>1</v>
      </c>
      <c r="K72" s="140"/>
      <c r="L72" s="83" t="s">
        <v>139</v>
      </c>
      <c r="M72" s="62" t="str">
        <f>ifna(IMAGE("https://pokejungle.net/sprites/typeico/"&amp;lower(VLookup(V72,Type!C:E, 2, 0)&amp;".png")),"")</f>
        <v/>
      </c>
      <c r="N72" s="62" t="str">
        <f>ifna(IMAGE("https://pokejungle.net/sprites/typeico/"&amp;lower(VLookup(V72,Type!C:E, 3, 0)&amp;".png")),"")</f>
        <v/>
      </c>
      <c r="O72" s="85">
        <v>-1.0</v>
      </c>
      <c r="P72" s="53"/>
      <c r="Q72" s="61" t="str">
        <f>ifna(VLookup(V72, Dex!F:K, 3, 0),"")</f>
        <v/>
      </c>
      <c r="R72" s="61" t="str">
        <f>ifna(VLookup(V72, Dex!F:K, 4, 0),"")</f>
        <v/>
      </c>
      <c r="S72" s="62">
        <f>ifna(VLookup(V72, Dex!F:K, 5, 0),"")</f>
        <v>150</v>
      </c>
      <c r="T72" s="61" t="str">
        <f>ifna(VLookup(V72, Dex!F:K, 6, 0),"")</f>
        <v>P213</v>
      </c>
      <c r="U72" s="63" t="str">
        <f>ifna(VLookup(V72, Dex!F:L, 7, 0),"")</f>
        <v/>
      </c>
      <c r="V72" s="53" t="str">
        <f t="shared" si="1"/>
        <v>growlithe-1</v>
      </c>
    </row>
    <row r="73" ht="31.5" customHeight="1">
      <c r="A73" s="130">
        <v>72.0</v>
      </c>
      <c r="B73" s="130">
        <v>1.0</v>
      </c>
      <c r="C73" s="130">
        <v>3.0</v>
      </c>
      <c r="D73" s="130">
        <f t="shared" si="4"/>
        <v>12</v>
      </c>
      <c r="E73" s="130">
        <v>2.0</v>
      </c>
      <c r="F73" s="130">
        <v>6.0</v>
      </c>
      <c r="G73" s="131" t="str">
        <f>ifna(VLookup(V73,Shiny!B:C, 2, 0),"")</f>
        <v/>
      </c>
      <c r="H73" s="141" t="s">
        <v>140</v>
      </c>
      <c r="I73" s="168">
        <v>59.0</v>
      </c>
      <c r="J73" s="135">
        <f>IFNA(VLOOKUP(V73,'Imported Index'!E:F,2,0),1)</f>
        <v>1</v>
      </c>
      <c r="K73" s="135"/>
      <c r="L73" s="132" t="s">
        <v>97</v>
      </c>
      <c r="M73" s="166" t="str">
        <f>ifna(IMAGE("https://pokejungle.net/sprites/typeico/"&amp;lower(VLookup(V73,Type!C:E, 2, 0)&amp;".png")),"")</f>
        <v/>
      </c>
      <c r="N73" s="166" t="str">
        <f>ifna(IMAGE("https://pokejungle.net/sprites/typeico/"&amp;lower(VLookup(V73,Type!C:E, 3, 0)&amp;".png")),"")</f>
        <v/>
      </c>
      <c r="O73" s="131"/>
      <c r="P73" s="131"/>
      <c r="Q73" s="165">
        <f>ifna(VLookup(V73, Dex!F:K, 3, 0),"")</f>
        <v>71</v>
      </c>
      <c r="R73" s="165">
        <f>ifna(VLookup(V73, Dex!F:K, 4, 0),"")</f>
        <v>59</v>
      </c>
      <c r="S73" s="166" t="str">
        <f>ifna(VLookup(V73, Dex!F:K, 5, 0),"")</f>
        <v/>
      </c>
      <c r="T73" s="165" t="str">
        <f>ifna(VLookup(V73, Dex!F:K, 6, 0),"")</f>
        <v>P214</v>
      </c>
      <c r="U73" s="137" t="str">
        <f>ifna(VLookup(V73, Dex!F:L, 7, 0),"")</f>
        <v/>
      </c>
      <c r="V73" s="131" t="str">
        <f t="shared" si="1"/>
        <v>arcanine</v>
      </c>
    </row>
    <row r="74" ht="31.5" customHeight="1">
      <c r="A74" s="85">
        <v>73.0</v>
      </c>
      <c r="B74" s="85">
        <v>1.0</v>
      </c>
      <c r="C74" s="85">
        <v>3.0</v>
      </c>
      <c r="D74" s="85">
        <f t="shared" si="4"/>
        <v>13</v>
      </c>
      <c r="E74" s="85">
        <v>3.0</v>
      </c>
      <c r="F74" s="85">
        <v>1.0</v>
      </c>
      <c r="G74" s="53" t="str">
        <f>ifna(VLookup(V74,Shiny!B:C, 2, 0),"")</f>
        <v/>
      </c>
      <c r="H74" s="138" t="s">
        <v>140</v>
      </c>
      <c r="I74" s="167">
        <v>59.0</v>
      </c>
      <c r="J74" s="140">
        <f>IFNA(VLOOKUP(V74,'Imported Index'!E:F,2,0),1)</f>
        <v>1</v>
      </c>
      <c r="K74" s="140"/>
      <c r="L74" s="83" t="s">
        <v>139</v>
      </c>
      <c r="M74" s="62" t="str">
        <f>ifna(IMAGE("https://pokejungle.net/sprites/typeico/"&amp;lower(VLookup(V74,Type!C:E, 2, 0)&amp;".png")),"")</f>
        <v/>
      </c>
      <c r="N74" s="62" t="str">
        <f>ifna(IMAGE("https://pokejungle.net/sprites/typeico/"&amp;lower(VLookup(V74,Type!C:E, 3, 0)&amp;".png")),"")</f>
        <v/>
      </c>
      <c r="O74" s="85">
        <v>-1.0</v>
      </c>
      <c r="P74" s="53"/>
      <c r="Q74" s="61" t="str">
        <f>ifna(VLookup(V74, Dex!F:K, 3, 0),"")</f>
        <v/>
      </c>
      <c r="R74" s="61" t="str">
        <f>ifna(VLookup(V74, Dex!F:K, 4, 0),"")</f>
        <v/>
      </c>
      <c r="S74" s="62">
        <f>ifna(VLookup(V74, Dex!F:K, 5, 0),"")</f>
        <v>151</v>
      </c>
      <c r="T74" s="61" t="str">
        <f>ifna(VLookup(V74, Dex!F:K, 6, 0),"")</f>
        <v>P214</v>
      </c>
      <c r="U74" s="63" t="str">
        <f>ifna(VLookup(V74, Dex!F:L, 7, 0),"")</f>
        <v/>
      </c>
      <c r="V74" s="53" t="str">
        <f t="shared" si="1"/>
        <v>arcanine-1</v>
      </c>
    </row>
    <row r="75" ht="31.5" customHeight="1">
      <c r="A75" s="130">
        <v>74.0</v>
      </c>
      <c r="B75" s="130">
        <v>1.0</v>
      </c>
      <c r="C75" s="130">
        <v>3.0</v>
      </c>
      <c r="D75" s="130">
        <f t="shared" si="4"/>
        <v>14</v>
      </c>
      <c r="E75" s="130">
        <v>3.0</v>
      </c>
      <c r="F75" s="130">
        <v>2.0</v>
      </c>
      <c r="G75" s="131" t="str">
        <f>ifna(VLookup(V75,Shiny!B:C, 2, 0),"")</f>
        <v/>
      </c>
      <c r="H75" s="141" t="s">
        <v>141</v>
      </c>
      <c r="I75" s="168">
        <v>60.0</v>
      </c>
      <c r="J75" s="135">
        <f>IFNA(VLOOKUP(V75,'Imported Index'!E:F,2,0),1)</f>
        <v>1</v>
      </c>
      <c r="K75" s="132"/>
      <c r="L75" s="132"/>
      <c r="M75" s="166" t="str">
        <f>ifna(IMAGE("https://pokejungle.net/sprites/typeico/"&amp;lower(VLookup(V75,Type!C:E, 2, 0)&amp;".png")),"")</f>
        <v/>
      </c>
      <c r="N75" s="166" t="str">
        <f>ifna(IMAGE("https://pokejungle.net/sprites/typeico/"&amp;lower(VLookup(V75,Type!C:E, 3, 0)&amp;".png")),"")</f>
        <v/>
      </c>
      <c r="O75" s="131"/>
      <c r="P75" s="131"/>
      <c r="Q75" s="165" t="str">
        <f>ifna(VLookup(V75, Dex!F:K, 3, 0),"")</f>
        <v>A142</v>
      </c>
      <c r="R75" s="165">
        <f>ifna(VLookup(V75, Dex!F:K, 4, 0),"")</f>
        <v>60</v>
      </c>
      <c r="S75" s="166" t="str">
        <f>ifna(VLookup(V75, Dex!F:K, 5, 0),"")</f>
        <v/>
      </c>
      <c r="T75" s="165" t="str">
        <f>ifna(VLookup(V75, Dex!F:K, 6, 0),"")</f>
        <v>K039</v>
      </c>
      <c r="U75" s="137" t="str">
        <f>ifna(VLookup(V75, Dex!F:L, 7, 0),"")</f>
        <v/>
      </c>
      <c r="V75" s="131" t="str">
        <f t="shared" si="1"/>
        <v>poliwag</v>
      </c>
    </row>
    <row r="76" ht="31.5" customHeight="1">
      <c r="A76" s="85">
        <v>75.0</v>
      </c>
      <c r="B76" s="85">
        <v>1.0</v>
      </c>
      <c r="C76" s="85">
        <v>3.0</v>
      </c>
      <c r="D76" s="85">
        <f t="shared" si="4"/>
        <v>15</v>
      </c>
      <c r="E76" s="85">
        <v>3.0</v>
      </c>
      <c r="F76" s="85">
        <v>3.0</v>
      </c>
      <c r="G76" s="53" t="str">
        <f>ifna(VLookup(V76,Shiny!B:C, 2, 0),"")</f>
        <v/>
      </c>
      <c r="H76" s="138" t="s">
        <v>142</v>
      </c>
      <c r="I76" s="167">
        <v>61.0</v>
      </c>
      <c r="J76" s="140">
        <f>IFNA(VLOOKUP(V76,'Imported Index'!E:F,2,0),1)</f>
        <v>1</v>
      </c>
      <c r="K76" s="83"/>
      <c r="L76" s="83"/>
      <c r="M76" s="62" t="str">
        <f>ifna(IMAGE("https://pokejungle.net/sprites/typeico/"&amp;lower(VLookup(V76,Type!C:E, 2, 0)&amp;".png")),"")</f>
        <v/>
      </c>
      <c r="N76" s="62" t="str">
        <f>ifna(IMAGE("https://pokejungle.net/sprites/typeico/"&amp;lower(VLookup(V76,Type!C:E, 3, 0)&amp;".png")),"")</f>
        <v/>
      </c>
      <c r="O76" s="53"/>
      <c r="P76" s="53"/>
      <c r="Q76" s="61" t="str">
        <f>ifna(VLookup(V76, Dex!F:K, 3, 0),"")</f>
        <v>A143</v>
      </c>
      <c r="R76" s="61">
        <f>ifna(VLookup(V76, Dex!F:K, 4, 0),"")</f>
        <v>61</v>
      </c>
      <c r="S76" s="62" t="str">
        <f>ifna(VLookup(V76, Dex!F:K, 5, 0),"")</f>
        <v/>
      </c>
      <c r="T76" s="61" t="str">
        <f>ifna(VLookup(V76, Dex!F:K, 6, 0),"")</f>
        <v>K040</v>
      </c>
      <c r="U76" s="63" t="str">
        <f>ifna(VLookup(V76, Dex!F:L, 7, 0),"")</f>
        <v/>
      </c>
      <c r="V76" s="53" t="str">
        <f t="shared" si="1"/>
        <v>poliwhirl</v>
      </c>
    </row>
    <row r="77" ht="31.5" customHeight="1">
      <c r="A77" s="130">
        <v>76.0</v>
      </c>
      <c r="B77" s="130">
        <v>1.0</v>
      </c>
      <c r="C77" s="130">
        <v>3.0</v>
      </c>
      <c r="D77" s="130">
        <f t="shared" si="4"/>
        <v>16</v>
      </c>
      <c r="E77" s="130">
        <v>3.0</v>
      </c>
      <c r="F77" s="130">
        <v>4.0</v>
      </c>
      <c r="G77" s="131" t="str">
        <f>ifna(VLookup(V77,Shiny!B:C, 2, 0),"")</f>
        <v/>
      </c>
      <c r="H77" s="141" t="s">
        <v>143</v>
      </c>
      <c r="I77" s="168">
        <v>62.0</v>
      </c>
      <c r="J77" s="135">
        <f>IFNA(VLOOKUP(V77,'Imported Index'!E:F,2,0),1)</f>
        <v>1</v>
      </c>
      <c r="K77" s="132"/>
      <c r="L77" s="132"/>
      <c r="M77" s="166" t="str">
        <f>ifna(IMAGE("https://pokejungle.net/sprites/typeico/"&amp;lower(VLookup(V77,Type!C:E, 2, 0)&amp;".png")),"")</f>
        <v/>
      </c>
      <c r="N77" s="166" t="str">
        <f>ifna(IMAGE("https://pokejungle.net/sprites/typeico/"&amp;lower(VLookup(V77,Type!C:E, 3, 0)&amp;".png")),"")</f>
        <v/>
      </c>
      <c r="O77" s="131"/>
      <c r="P77" s="131"/>
      <c r="Q77" s="165" t="str">
        <f>ifna(VLookup(V77, Dex!F:K, 3, 0),"")</f>
        <v>A144</v>
      </c>
      <c r="R77" s="165">
        <f>ifna(VLookup(V77, Dex!F:K, 4, 0),"")</f>
        <v>62</v>
      </c>
      <c r="S77" s="166" t="str">
        <f>ifna(VLookup(V77, Dex!F:K, 5, 0),"")</f>
        <v/>
      </c>
      <c r="T77" s="165" t="str">
        <f>ifna(VLookup(V77, Dex!F:K, 6, 0),"")</f>
        <v>K041</v>
      </c>
      <c r="U77" s="137" t="str">
        <f>ifna(VLookup(V77, Dex!F:L, 7, 0),"")</f>
        <v/>
      </c>
      <c r="V77" s="131" t="str">
        <f t="shared" si="1"/>
        <v>poliwrath</v>
      </c>
    </row>
    <row r="78" ht="31.5" customHeight="1">
      <c r="A78" s="85">
        <v>77.0</v>
      </c>
      <c r="B78" s="85">
        <v>1.0</v>
      </c>
      <c r="C78" s="85">
        <v>3.0</v>
      </c>
      <c r="D78" s="85">
        <f t="shared" si="4"/>
        <v>17</v>
      </c>
      <c r="E78" s="85">
        <v>3.0</v>
      </c>
      <c r="F78" s="85">
        <v>5.0</v>
      </c>
      <c r="G78" s="53" t="str">
        <f>ifna(VLookup(V78,Shiny!B:C, 2, 0),"")</f>
        <v/>
      </c>
      <c r="H78" s="138" t="s">
        <v>144</v>
      </c>
      <c r="I78" s="167">
        <v>63.0</v>
      </c>
      <c r="J78" s="140">
        <f>IFNA(VLOOKUP(V78,'Imported Index'!E:F,2,0),1)</f>
        <v>1</v>
      </c>
      <c r="K78" s="83"/>
      <c r="L78" s="83"/>
      <c r="M78" s="62" t="str">
        <f>ifna(IMAGE("https://pokejungle.net/sprites/typeico/"&amp;lower(VLookup(V78,Type!C:E, 2, 0)&amp;".png")),"")</f>
        <v/>
      </c>
      <c r="N78" s="62" t="str">
        <f>ifna(IMAGE("https://pokejungle.net/sprites/typeico/"&amp;lower(VLookup(V78,Type!C:E, 3, 0)&amp;".png")),"")</f>
        <v/>
      </c>
      <c r="O78" s="53"/>
      <c r="P78" s="53"/>
      <c r="Q78" s="61" t="str">
        <f>ifna(VLookup(V78, Dex!F:K, 3, 0),"")</f>
        <v>A031</v>
      </c>
      <c r="R78" s="61">
        <f>ifna(VLookup(V78, Dex!F:K, 4, 0),"")</f>
        <v>63</v>
      </c>
      <c r="S78" s="62">
        <f>ifna(VLookup(V78, Dex!F:K, 5, 0),"")</f>
        <v>58</v>
      </c>
      <c r="T78" s="61" t="str">
        <f>ifna(VLookup(V78, Dex!F:K, 6, 0),"")</f>
        <v/>
      </c>
      <c r="U78" s="63">
        <f>ifna(VLookup(V78, Dex!F:L, 7, 0),"")</f>
        <v>62</v>
      </c>
      <c r="V78" s="53" t="str">
        <f t="shared" si="1"/>
        <v>abra</v>
      </c>
    </row>
    <row r="79" ht="31.5" customHeight="1">
      <c r="A79" s="130">
        <v>78.0</v>
      </c>
      <c r="B79" s="130">
        <v>1.0</v>
      </c>
      <c r="C79" s="130">
        <v>3.0</v>
      </c>
      <c r="D79" s="130">
        <f t="shared" si="4"/>
        <v>18</v>
      </c>
      <c r="E79" s="130">
        <v>3.0</v>
      </c>
      <c r="F79" s="130">
        <v>6.0</v>
      </c>
      <c r="G79" s="131" t="str">
        <f>ifna(VLookup(V79,Shiny!B:C, 2, 0),"")</f>
        <v/>
      </c>
      <c r="H79" s="141" t="s">
        <v>145</v>
      </c>
      <c r="I79" s="168">
        <v>64.0</v>
      </c>
      <c r="J79" s="135">
        <f>IFNA(VLOOKUP(V79,'Imported Index'!E:F,2,0),1)</f>
        <v>1</v>
      </c>
      <c r="K79" s="132"/>
      <c r="L79" s="132"/>
      <c r="M79" s="166" t="str">
        <f>ifna(IMAGE("https://pokejungle.net/sprites/typeico/"&amp;lower(VLookup(V79,Type!C:E, 2, 0)&amp;".png")),"")</f>
        <v/>
      </c>
      <c r="N79" s="166" t="str">
        <f>ifna(IMAGE("https://pokejungle.net/sprites/typeico/"&amp;lower(VLookup(V79,Type!C:E, 3, 0)&amp;".png")),"")</f>
        <v/>
      </c>
      <c r="O79" s="131"/>
      <c r="P79" s="131"/>
      <c r="Q79" s="165" t="str">
        <f>ifna(VLookup(V79, Dex!F:K, 3, 0),"")</f>
        <v>A032</v>
      </c>
      <c r="R79" s="165">
        <f>ifna(VLookup(V79, Dex!F:K, 4, 0),"")</f>
        <v>64</v>
      </c>
      <c r="S79" s="166">
        <f>ifna(VLookup(V79, Dex!F:K, 5, 0),"")</f>
        <v>59</v>
      </c>
      <c r="T79" s="165" t="str">
        <f>ifna(VLookup(V79, Dex!F:K, 6, 0),"")</f>
        <v/>
      </c>
      <c r="U79" s="137">
        <f>ifna(VLookup(V79, Dex!F:L, 7, 0),"")</f>
        <v>63</v>
      </c>
      <c r="V79" s="131" t="str">
        <f t="shared" si="1"/>
        <v>kadabra</v>
      </c>
    </row>
    <row r="80" ht="31.5" customHeight="1">
      <c r="A80" s="85">
        <v>79.0</v>
      </c>
      <c r="B80" s="85">
        <v>1.0</v>
      </c>
      <c r="C80" s="85">
        <v>3.0</v>
      </c>
      <c r="D80" s="85">
        <f t="shared" si="4"/>
        <v>19</v>
      </c>
      <c r="E80" s="85">
        <v>4.0</v>
      </c>
      <c r="F80" s="85">
        <v>1.0</v>
      </c>
      <c r="G80" s="53" t="str">
        <f>ifna(VLookup(V80,Shiny!B:C, 2, 0),"")</f>
        <v/>
      </c>
      <c r="H80" s="138" t="s">
        <v>146</v>
      </c>
      <c r="I80" s="167">
        <v>65.0</v>
      </c>
      <c r="J80" s="140">
        <f>IFNA(VLOOKUP(V80,'Imported Index'!E:F,2,0),1)</f>
        <v>1</v>
      </c>
      <c r="K80" s="83"/>
      <c r="L80" s="83"/>
      <c r="M80" s="62" t="str">
        <f>ifna(IMAGE("https://pokejungle.net/sprites/typeico/"&amp;lower(VLookup(V80,Type!C:E, 2, 0)&amp;".png")),"")</f>
        <v/>
      </c>
      <c r="N80" s="62" t="str">
        <f>ifna(IMAGE("https://pokejungle.net/sprites/typeico/"&amp;lower(VLookup(V80,Type!C:E, 3, 0)&amp;".png")),"")</f>
        <v/>
      </c>
      <c r="O80" s="53"/>
      <c r="P80" s="53"/>
      <c r="Q80" s="61" t="str">
        <f>ifna(VLookup(V80, Dex!F:K, 3, 0),"")</f>
        <v>A033</v>
      </c>
      <c r="R80" s="61">
        <f>ifna(VLookup(V80, Dex!F:K, 4, 0),"")</f>
        <v>65</v>
      </c>
      <c r="S80" s="62">
        <f>ifna(VLookup(V80, Dex!F:K, 5, 0),"")</f>
        <v>60</v>
      </c>
      <c r="T80" s="61" t="str">
        <f>ifna(VLookup(V80, Dex!F:K, 6, 0),"")</f>
        <v/>
      </c>
      <c r="U80" s="63">
        <f>ifna(VLookup(V80, Dex!F:L, 7, 0),"")</f>
        <v>64</v>
      </c>
      <c r="V80" s="53" t="str">
        <f t="shared" si="1"/>
        <v>alakazam</v>
      </c>
    </row>
    <row r="81" ht="31.5" customHeight="1">
      <c r="A81" s="130">
        <v>80.0</v>
      </c>
      <c r="B81" s="130">
        <v>1.0</v>
      </c>
      <c r="C81" s="130">
        <v>3.0</v>
      </c>
      <c r="D81" s="130">
        <f t="shared" si="4"/>
        <v>20</v>
      </c>
      <c r="E81" s="130">
        <v>4.0</v>
      </c>
      <c r="F81" s="130">
        <v>2.0</v>
      </c>
      <c r="G81" s="131" t="str">
        <f>ifna(VLookup(V81,Shiny!B:C, 2, 0),"")</f>
        <v/>
      </c>
      <c r="H81" s="141" t="s">
        <v>147</v>
      </c>
      <c r="I81" s="168">
        <v>66.0</v>
      </c>
      <c r="J81" s="135">
        <f>IFNA(VLOOKUP(V81,'Imported Index'!E:F,2,0),1)</f>
        <v>1</v>
      </c>
      <c r="K81" s="132"/>
      <c r="L81" s="132"/>
      <c r="M81" s="166" t="str">
        <f>ifna(IMAGE("https://pokejungle.net/sprites/typeico/"&amp;lower(VLookup(V81,Type!C:E, 2, 0)&amp;".png")),"")</f>
        <v/>
      </c>
      <c r="N81" s="166" t="str">
        <f>ifna(IMAGE("https://pokejungle.net/sprites/typeico/"&amp;lower(VLookup(V81,Type!C:E, 3, 0)&amp;".png")),"")</f>
        <v/>
      </c>
      <c r="O81" s="131"/>
      <c r="P81" s="131"/>
      <c r="Q81" s="165">
        <f>ifna(VLookup(V81, Dex!F:K, 3, 0),"")</f>
        <v>138</v>
      </c>
      <c r="R81" s="165">
        <f>ifna(VLookup(V81, Dex!F:K, 4, 0),"")</f>
        <v>66</v>
      </c>
      <c r="S81" s="166">
        <f>ifna(VLookup(V81, Dex!F:K, 5, 0),"")</f>
        <v>154</v>
      </c>
      <c r="T81" s="165" t="str">
        <f>ifna(VLookup(V81, Dex!F:K, 6, 0),"")</f>
        <v/>
      </c>
      <c r="U81" s="137">
        <f>ifna(VLookup(V81, Dex!F:L, 7, 0),"")</f>
        <v>125</v>
      </c>
      <c r="V81" s="131" t="str">
        <f t="shared" si="1"/>
        <v>machop</v>
      </c>
    </row>
    <row r="82" ht="31.5" customHeight="1">
      <c r="A82" s="85">
        <v>81.0</v>
      </c>
      <c r="B82" s="85">
        <v>1.0</v>
      </c>
      <c r="C82" s="85">
        <v>3.0</v>
      </c>
      <c r="D82" s="85">
        <f t="shared" si="4"/>
        <v>21</v>
      </c>
      <c r="E82" s="85">
        <v>4.0</v>
      </c>
      <c r="F82" s="85">
        <v>3.0</v>
      </c>
      <c r="G82" s="53" t="str">
        <f>ifna(VLookup(V82,Shiny!B:C, 2, 0),"")</f>
        <v/>
      </c>
      <c r="H82" s="138" t="s">
        <v>148</v>
      </c>
      <c r="I82" s="167">
        <v>67.0</v>
      </c>
      <c r="J82" s="140">
        <f>IFNA(VLOOKUP(V82,'Imported Index'!E:F,2,0),1)</f>
        <v>1</v>
      </c>
      <c r="K82" s="83"/>
      <c r="L82" s="83"/>
      <c r="M82" s="62" t="str">
        <f>ifna(IMAGE("https://pokejungle.net/sprites/typeico/"&amp;lower(VLookup(V82,Type!C:E, 2, 0)&amp;".png")),"")</f>
        <v/>
      </c>
      <c r="N82" s="62" t="str">
        <f>ifna(IMAGE("https://pokejungle.net/sprites/typeico/"&amp;lower(VLookup(V82,Type!C:E, 3, 0)&amp;".png")),"")</f>
        <v/>
      </c>
      <c r="O82" s="53"/>
      <c r="P82" s="53"/>
      <c r="Q82" s="61">
        <f>ifna(VLookup(V82, Dex!F:K, 3, 0),"")</f>
        <v>139</v>
      </c>
      <c r="R82" s="61">
        <f>ifna(VLookup(V82, Dex!F:K, 4, 0),"")</f>
        <v>67</v>
      </c>
      <c r="S82" s="62">
        <f>ifna(VLookup(V82, Dex!F:K, 5, 0),"")</f>
        <v>155</v>
      </c>
      <c r="T82" s="61" t="str">
        <f>ifna(VLookup(V82, Dex!F:K, 6, 0),"")</f>
        <v/>
      </c>
      <c r="U82" s="63">
        <f>ifna(VLookup(V82, Dex!F:L, 7, 0),"")</f>
        <v>126</v>
      </c>
      <c r="V82" s="53" t="str">
        <f t="shared" si="1"/>
        <v>machoke</v>
      </c>
    </row>
    <row r="83" ht="31.5" customHeight="1">
      <c r="A83" s="130">
        <v>82.0</v>
      </c>
      <c r="B83" s="130">
        <v>1.0</v>
      </c>
      <c r="C83" s="130">
        <v>3.0</v>
      </c>
      <c r="D83" s="130">
        <f t="shared" si="4"/>
        <v>22</v>
      </c>
      <c r="E83" s="130">
        <v>4.0</v>
      </c>
      <c r="F83" s="130">
        <v>4.0</v>
      </c>
      <c r="G83" s="131" t="str">
        <f>ifna(VLookup(V83,Shiny!B:C, 2, 0),"")</f>
        <v/>
      </c>
      <c r="H83" s="141" t="s">
        <v>149</v>
      </c>
      <c r="I83" s="168">
        <v>68.0</v>
      </c>
      <c r="J83" s="135">
        <f>IFNA(VLOOKUP(V83,'Imported Index'!E:F,2,0),1)</f>
        <v>1</v>
      </c>
      <c r="K83" s="132"/>
      <c r="L83" s="132"/>
      <c r="M83" s="166" t="str">
        <f>ifna(IMAGE("https://pokejungle.net/sprites/typeico/"&amp;lower(VLookup(V83,Type!C:E, 2, 0)&amp;".png")),"")</f>
        <v/>
      </c>
      <c r="N83" s="166" t="str">
        <f>ifna(IMAGE("https://pokejungle.net/sprites/typeico/"&amp;lower(VLookup(V83,Type!C:E, 3, 0)&amp;".png")),"")</f>
        <v/>
      </c>
      <c r="O83" s="131"/>
      <c r="P83" s="131"/>
      <c r="Q83" s="165">
        <f>ifna(VLookup(V83, Dex!F:K, 3, 0),"")</f>
        <v>140</v>
      </c>
      <c r="R83" s="165">
        <f>ifna(VLookup(V83, Dex!F:K, 4, 0),"")</f>
        <v>68</v>
      </c>
      <c r="S83" s="166">
        <f>ifna(VLookup(V83, Dex!F:K, 5, 0),"")</f>
        <v>156</v>
      </c>
      <c r="T83" s="165" t="str">
        <f>ifna(VLookup(V83, Dex!F:K, 6, 0),"")</f>
        <v/>
      </c>
      <c r="U83" s="137">
        <f>ifna(VLookup(V83, Dex!F:L, 7, 0),"")</f>
        <v>127</v>
      </c>
      <c r="V83" s="131" t="str">
        <f t="shared" si="1"/>
        <v>machamp</v>
      </c>
    </row>
    <row r="84" ht="31.5" customHeight="1">
      <c r="A84" s="85">
        <v>83.0</v>
      </c>
      <c r="B84" s="85">
        <v>1.0</v>
      </c>
      <c r="C84" s="85">
        <v>3.0</v>
      </c>
      <c r="D84" s="85">
        <f t="shared" si="4"/>
        <v>23</v>
      </c>
      <c r="E84" s="85">
        <v>4.0</v>
      </c>
      <c r="F84" s="85">
        <v>5.0</v>
      </c>
      <c r="G84" s="53" t="str">
        <f>ifna(VLookup(V84,Shiny!B:C, 2, 0),"")</f>
        <v/>
      </c>
      <c r="H84" s="138" t="s">
        <v>150</v>
      </c>
      <c r="I84" s="167">
        <v>69.0</v>
      </c>
      <c r="J84" s="140">
        <f>IFNA(VLOOKUP(V84,'Imported Index'!E:F,2,0),1)</f>
        <v>1</v>
      </c>
      <c r="K84" s="83"/>
      <c r="L84" s="83"/>
      <c r="M84" s="62" t="str">
        <f>ifna(IMAGE("https://pokejungle.net/sprites/typeico/"&amp;lower(VLookup(V84,Type!C:E, 2, 0)&amp;".png")),"")</f>
        <v/>
      </c>
      <c r="N84" s="62" t="str">
        <f>ifna(IMAGE("https://pokejungle.net/sprites/typeico/"&amp;lower(VLookup(V84,Type!C:E, 3, 0)&amp;".png")),"")</f>
        <v/>
      </c>
      <c r="O84" s="53"/>
      <c r="P84" s="53"/>
      <c r="Q84" s="61" t="str">
        <f>ifna(VLookup(V84, Dex!F:K, 3, 0),"")</f>
        <v/>
      </c>
      <c r="R84" s="61">
        <f>ifna(VLookup(V84, Dex!F:K, 4, 0),"")</f>
        <v>69</v>
      </c>
      <c r="S84" s="62" t="str">
        <f>ifna(VLookup(V84, Dex!F:K, 5, 0),"")</f>
        <v/>
      </c>
      <c r="T84" s="61" t="str">
        <f>ifna(VLookup(V84, Dex!F:K, 6, 0),"")</f>
        <v>K023</v>
      </c>
      <c r="U84" s="63">
        <f>ifna(VLookup(V84, Dex!F:L, 7, 0),"")</f>
        <v>74</v>
      </c>
      <c r="V84" s="53" t="str">
        <f t="shared" si="1"/>
        <v>bellsprout</v>
      </c>
    </row>
    <row r="85" ht="31.5" customHeight="1">
      <c r="A85" s="130">
        <v>84.0</v>
      </c>
      <c r="B85" s="130">
        <v>1.0</v>
      </c>
      <c r="C85" s="130">
        <v>3.0</v>
      </c>
      <c r="D85" s="130">
        <f t="shared" si="4"/>
        <v>24</v>
      </c>
      <c r="E85" s="130">
        <v>4.0</v>
      </c>
      <c r="F85" s="130">
        <v>6.0</v>
      </c>
      <c r="G85" s="131" t="str">
        <f>ifna(VLookup(V85,Shiny!B:C, 2, 0),"")</f>
        <v/>
      </c>
      <c r="H85" s="141" t="s">
        <v>151</v>
      </c>
      <c r="I85" s="168">
        <v>70.0</v>
      </c>
      <c r="J85" s="135">
        <f>IFNA(VLOOKUP(V85,'Imported Index'!E:F,2,0),1)</f>
        <v>1</v>
      </c>
      <c r="K85" s="132"/>
      <c r="L85" s="132"/>
      <c r="M85" s="166" t="str">
        <f>ifna(IMAGE("https://pokejungle.net/sprites/typeico/"&amp;lower(VLookup(V85,Type!C:E, 2, 0)&amp;".png")),"")</f>
        <v/>
      </c>
      <c r="N85" s="166" t="str">
        <f>ifna(IMAGE("https://pokejungle.net/sprites/typeico/"&amp;lower(VLookup(V85,Type!C:E, 3, 0)&amp;".png")),"")</f>
        <v/>
      </c>
      <c r="O85" s="131"/>
      <c r="P85" s="131"/>
      <c r="Q85" s="165" t="str">
        <f>ifna(VLookup(V85, Dex!F:K, 3, 0),"")</f>
        <v/>
      </c>
      <c r="R85" s="165">
        <f>ifna(VLookup(V85, Dex!F:K, 4, 0),"")</f>
        <v>70</v>
      </c>
      <c r="S85" s="166" t="str">
        <f>ifna(VLookup(V85, Dex!F:K, 5, 0),"")</f>
        <v/>
      </c>
      <c r="T85" s="165" t="str">
        <f>ifna(VLookup(V85, Dex!F:K, 6, 0),"")</f>
        <v>K024</v>
      </c>
      <c r="U85" s="137">
        <f>ifna(VLookup(V85, Dex!F:L, 7, 0),"")</f>
        <v>75</v>
      </c>
      <c r="V85" s="131" t="str">
        <f t="shared" si="1"/>
        <v>weepinbell</v>
      </c>
    </row>
    <row r="86" ht="31.5" customHeight="1">
      <c r="A86" s="85">
        <v>85.0</v>
      </c>
      <c r="B86" s="85">
        <v>1.0</v>
      </c>
      <c r="C86" s="85">
        <v>3.0</v>
      </c>
      <c r="D86" s="85">
        <f t="shared" si="4"/>
        <v>25</v>
      </c>
      <c r="E86" s="85">
        <v>5.0</v>
      </c>
      <c r="F86" s="85">
        <v>1.0</v>
      </c>
      <c r="G86" s="53" t="str">
        <f>ifna(VLookup(V86,Shiny!B:C, 2, 0),"")</f>
        <v/>
      </c>
      <c r="H86" s="138" t="s">
        <v>152</v>
      </c>
      <c r="I86" s="167">
        <v>71.0</v>
      </c>
      <c r="J86" s="140">
        <f>IFNA(VLOOKUP(V86,'Imported Index'!E:F,2,0),1)</f>
        <v>1</v>
      </c>
      <c r="K86" s="83"/>
      <c r="L86" s="83"/>
      <c r="M86" s="62" t="str">
        <f>ifna(IMAGE("https://pokejungle.net/sprites/typeico/"&amp;lower(VLookup(V86,Type!C:E, 2, 0)&amp;".png")),"")</f>
        <v/>
      </c>
      <c r="N86" s="62" t="str">
        <f>ifna(IMAGE("https://pokejungle.net/sprites/typeico/"&amp;lower(VLookup(V86,Type!C:E, 3, 0)&amp;".png")),"")</f>
        <v/>
      </c>
      <c r="O86" s="53"/>
      <c r="P86" s="53"/>
      <c r="Q86" s="61" t="str">
        <f>ifna(VLookup(V86, Dex!F:K, 3, 0),"")</f>
        <v/>
      </c>
      <c r="R86" s="61">
        <f>ifna(VLookup(V86, Dex!F:K, 4, 0),"")</f>
        <v>71</v>
      </c>
      <c r="S86" s="62" t="str">
        <f>ifna(VLookup(V86, Dex!F:K, 5, 0),"")</f>
        <v/>
      </c>
      <c r="T86" s="61" t="str">
        <f>ifna(VLookup(V86, Dex!F:K, 6, 0),"")</f>
        <v>K025</v>
      </c>
      <c r="U86" s="63">
        <f>ifna(VLookup(V86, Dex!F:L, 7, 0),"")</f>
        <v>76</v>
      </c>
      <c r="V86" s="53" t="str">
        <f t="shared" si="1"/>
        <v>victreebel</v>
      </c>
    </row>
    <row r="87" ht="31.5" customHeight="1">
      <c r="A87" s="130">
        <v>86.0</v>
      </c>
      <c r="B87" s="130">
        <v>1.0</v>
      </c>
      <c r="C87" s="130">
        <v>3.0</v>
      </c>
      <c r="D87" s="130">
        <f t="shared" si="4"/>
        <v>26</v>
      </c>
      <c r="E87" s="130">
        <v>5.0</v>
      </c>
      <c r="F87" s="130">
        <v>2.0</v>
      </c>
      <c r="G87" s="131" t="str">
        <f>ifna(VLookup(V87,Shiny!B:C, 2, 0),"")</f>
        <v/>
      </c>
      <c r="H87" s="141" t="s">
        <v>153</v>
      </c>
      <c r="I87" s="168">
        <v>72.0</v>
      </c>
      <c r="J87" s="135">
        <f>IFNA(VLOOKUP(V87,'Imported Index'!E:F,2,0),1)</f>
        <v>1</v>
      </c>
      <c r="K87" s="132"/>
      <c r="L87" s="132"/>
      <c r="M87" s="166" t="str">
        <f>ifna(IMAGE("https://pokejungle.net/sprites/typeico/"&amp;lower(VLookup(V87,Type!C:E, 2, 0)&amp;".png")),"")</f>
        <v/>
      </c>
      <c r="N87" s="166" t="str">
        <f>ifna(IMAGE("https://pokejungle.net/sprites/typeico/"&amp;lower(VLookup(V87,Type!C:E, 3, 0)&amp;".png")),"")</f>
        <v/>
      </c>
      <c r="O87" s="131"/>
      <c r="P87" s="131"/>
      <c r="Q87" s="165" t="str">
        <f>ifna(VLookup(V87, Dex!F:K, 3, 0),"")</f>
        <v>A040</v>
      </c>
      <c r="R87" s="165">
        <f>ifna(VLookup(V87, Dex!F:K, 4, 0),"")</f>
        <v>72</v>
      </c>
      <c r="S87" s="166">
        <f>ifna(VLookup(V87, Dex!F:K, 5, 0),"")</f>
        <v>170</v>
      </c>
      <c r="T87" s="165" t="str">
        <f>ifna(VLookup(V87, Dex!F:K, 6, 0),"")</f>
        <v>B050</v>
      </c>
      <c r="U87" s="137" t="str">
        <f>ifna(VLookup(V87, Dex!F:L, 7, 0),"")</f>
        <v/>
      </c>
      <c r="V87" s="131" t="str">
        <f t="shared" si="1"/>
        <v>tentacool</v>
      </c>
    </row>
    <row r="88" ht="31.5" customHeight="1">
      <c r="A88" s="85">
        <v>87.0</v>
      </c>
      <c r="B88" s="85">
        <v>1.0</v>
      </c>
      <c r="C88" s="85">
        <v>3.0</v>
      </c>
      <c r="D88" s="85">
        <f t="shared" si="4"/>
        <v>27</v>
      </c>
      <c r="E88" s="85">
        <v>5.0</v>
      </c>
      <c r="F88" s="85">
        <v>3.0</v>
      </c>
      <c r="G88" s="53" t="str">
        <f>ifna(VLookup(V88,Shiny!B:C, 2, 0),"")</f>
        <v/>
      </c>
      <c r="H88" s="138" t="s">
        <v>154</v>
      </c>
      <c r="I88" s="167">
        <v>73.0</v>
      </c>
      <c r="J88" s="140">
        <f>IFNA(VLOOKUP(V88,'Imported Index'!E:F,2,0),1)</f>
        <v>1</v>
      </c>
      <c r="K88" s="83"/>
      <c r="L88" s="83"/>
      <c r="M88" s="62" t="str">
        <f>ifna(IMAGE("https://pokejungle.net/sprites/typeico/"&amp;lower(VLookup(V88,Type!C:E, 2, 0)&amp;".png")),"")</f>
        <v/>
      </c>
      <c r="N88" s="62" t="str">
        <f>ifna(IMAGE("https://pokejungle.net/sprites/typeico/"&amp;lower(VLookup(V88,Type!C:E, 3, 0)&amp;".png")),"")</f>
        <v/>
      </c>
      <c r="O88" s="53"/>
      <c r="P88" s="53"/>
      <c r="Q88" s="61" t="str">
        <f>ifna(VLookup(V88, Dex!F:K, 3, 0),"")</f>
        <v>A041</v>
      </c>
      <c r="R88" s="61">
        <f>ifna(VLookup(V88, Dex!F:K, 4, 0),"")</f>
        <v>73</v>
      </c>
      <c r="S88" s="62">
        <f>ifna(VLookup(V88, Dex!F:K, 5, 0),"")</f>
        <v>171</v>
      </c>
      <c r="T88" s="61" t="str">
        <f>ifna(VLookup(V88, Dex!F:K, 6, 0),"")</f>
        <v>B051</v>
      </c>
      <c r="U88" s="63" t="str">
        <f>ifna(VLookup(V88, Dex!F:L, 7, 0),"")</f>
        <v/>
      </c>
      <c r="V88" s="53" t="str">
        <f t="shared" si="1"/>
        <v>tentacruel</v>
      </c>
    </row>
    <row r="89" ht="31.5" customHeight="1">
      <c r="A89" s="130">
        <v>88.0</v>
      </c>
      <c r="B89" s="130">
        <v>1.0</v>
      </c>
      <c r="C89" s="130">
        <v>3.0</v>
      </c>
      <c r="D89" s="130">
        <f t="shared" si="4"/>
        <v>28</v>
      </c>
      <c r="E89" s="130">
        <v>5.0</v>
      </c>
      <c r="F89" s="130">
        <v>4.0</v>
      </c>
      <c r="G89" s="131" t="str">
        <f>ifna(VLookup(V89,Shiny!B:C, 2, 0),"")</f>
        <v/>
      </c>
      <c r="H89" s="141" t="s">
        <v>155</v>
      </c>
      <c r="I89" s="168">
        <v>74.0</v>
      </c>
      <c r="J89" s="135">
        <f>IFNA(VLOOKUP(V89,'Imported Index'!E:F,2,0),1)</f>
        <v>1</v>
      </c>
      <c r="K89" s="132"/>
      <c r="L89" s="132" t="s">
        <v>97</v>
      </c>
      <c r="M89" s="166" t="str">
        <f>ifna(IMAGE("https://pokejungle.net/sprites/typeico/"&amp;lower(VLookup(V89,Type!C:E, 2, 0)&amp;".png")),"")</f>
        <v/>
      </c>
      <c r="N89" s="166" t="str">
        <f>ifna(IMAGE("https://pokejungle.net/sprites/typeico/"&amp;lower(VLookup(V89,Type!C:E, 3, 0)&amp;".png")),"")</f>
        <v/>
      </c>
      <c r="O89" s="131"/>
      <c r="P89" s="131"/>
      <c r="Q89" s="165" t="str">
        <f>ifna(VLookup(V89, Dex!F:K, 3, 0),"")</f>
        <v/>
      </c>
      <c r="R89" s="165">
        <f>ifna(VLookup(V89, Dex!F:K, 4, 0),"")</f>
        <v>74</v>
      </c>
      <c r="S89" s="166">
        <f>ifna(VLookup(V89, Dex!F:K, 5, 0),"")</f>
        <v>46</v>
      </c>
      <c r="T89" s="165" t="str">
        <f>ifna(VLookup(V89, Dex!F:K, 6, 0),"")</f>
        <v>K080</v>
      </c>
      <c r="U89" s="137" t="str">
        <f>ifna(VLookup(V89, Dex!F:L, 7, 0),"")</f>
        <v/>
      </c>
      <c r="V89" s="131" t="str">
        <f t="shared" si="1"/>
        <v>geodude</v>
      </c>
    </row>
    <row r="90" ht="31.5" customHeight="1">
      <c r="A90" s="85">
        <v>89.0</v>
      </c>
      <c r="B90" s="85">
        <v>1.0</v>
      </c>
      <c r="C90" s="85">
        <v>3.0</v>
      </c>
      <c r="D90" s="85">
        <f t="shared" si="4"/>
        <v>29</v>
      </c>
      <c r="E90" s="85">
        <v>5.0</v>
      </c>
      <c r="F90" s="85">
        <v>5.0</v>
      </c>
      <c r="G90" s="53" t="str">
        <f>ifna(VLookup(V90,Shiny!B:C, 2, 0),"")</f>
        <v/>
      </c>
      <c r="H90" s="138" t="s">
        <v>155</v>
      </c>
      <c r="I90" s="167">
        <v>74.0</v>
      </c>
      <c r="J90" s="140">
        <f>IFNA(VLOOKUP(V90,'Imported Index'!E:F,2,0),1)</f>
        <v>1</v>
      </c>
      <c r="K90" s="83"/>
      <c r="L90" s="83" t="s">
        <v>98</v>
      </c>
      <c r="M90" s="62" t="str">
        <f>ifna(IMAGE("https://pokejungle.net/sprites/typeico/"&amp;lower(VLookup(V90,Type!C:E, 2, 0)&amp;".png")),"")</f>
        <v/>
      </c>
      <c r="N90" s="62" t="str">
        <f>ifna(IMAGE("https://pokejungle.net/sprites/typeico/"&amp;lower(VLookup(V90,Type!C:E, 3, 0)&amp;".png")),"")</f>
        <v/>
      </c>
      <c r="O90" s="85">
        <v>-1.0</v>
      </c>
      <c r="P90" s="53"/>
      <c r="Q90" s="61" t="str">
        <f>ifna(VLookup(V90, Dex!F:K, 3, 0),"")</f>
        <v/>
      </c>
      <c r="R90" s="61" t="str">
        <f>ifna(VLookup(V90, Dex!F:K, 4, 0),"")</f>
        <v/>
      </c>
      <c r="S90" s="62" t="str">
        <f>ifna(VLookup(V90, Dex!F:K, 5, 0),"")</f>
        <v/>
      </c>
      <c r="T90" s="61" t="str">
        <f>ifna(VLookup(V90, Dex!F:K, 6, 0),"")</f>
        <v>B096</v>
      </c>
      <c r="U90" s="63" t="str">
        <f>ifna(VLookup(V90, Dex!F:L, 7, 0),"")</f>
        <v/>
      </c>
      <c r="V90" s="53" t="str">
        <f t="shared" si="1"/>
        <v>geodude-1</v>
      </c>
    </row>
    <row r="91" ht="31.5" customHeight="1">
      <c r="A91" s="130">
        <v>90.0</v>
      </c>
      <c r="B91" s="130">
        <v>1.0</v>
      </c>
      <c r="C91" s="130">
        <v>3.0</v>
      </c>
      <c r="D91" s="130">
        <f t="shared" si="4"/>
        <v>30</v>
      </c>
      <c r="E91" s="130">
        <v>5.0</v>
      </c>
      <c r="F91" s="130">
        <v>6.0</v>
      </c>
      <c r="G91" s="131" t="str">
        <f>ifna(VLookup(V91,Shiny!B:C, 2, 0),"")</f>
        <v/>
      </c>
      <c r="H91" s="141" t="s">
        <v>156</v>
      </c>
      <c r="I91" s="168">
        <v>75.0</v>
      </c>
      <c r="J91" s="135">
        <f>IFNA(VLOOKUP(V91,'Imported Index'!E:F,2,0),1)</f>
        <v>1</v>
      </c>
      <c r="K91" s="132"/>
      <c r="L91" s="132" t="s">
        <v>97</v>
      </c>
      <c r="M91" s="166" t="str">
        <f>ifna(IMAGE("https://pokejungle.net/sprites/typeico/"&amp;lower(VLookup(V91,Type!C:E, 2, 0)&amp;".png")),"")</f>
        <v/>
      </c>
      <c r="N91" s="166" t="str">
        <f>ifna(IMAGE("https://pokejungle.net/sprites/typeico/"&amp;lower(VLookup(V91,Type!C:E, 3, 0)&amp;".png")),"")</f>
        <v/>
      </c>
      <c r="O91" s="131"/>
      <c r="P91" s="131"/>
      <c r="Q91" s="165" t="str">
        <f>ifna(VLookup(V91, Dex!F:K, 3, 0),"")</f>
        <v/>
      </c>
      <c r="R91" s="165">
        <f>ifna(VLookup(V91, Dex!F:K, 4, 0),"")</f>
        <v>75</v>
      </c>
      <c r="S91" s="166">
        <f>ifna(VLookup(V91, Dex!F:K, 5, 0),"")</f>
        <v>47</v>
      </c>
      <c r="T91" s="165" t="str">
        <f>ifna(VLookup(V91, Dex!F:K, 6, 0),"")</f>
        <v>K081</v>
      </c>
      <c r="U91" s="137" t="str">
        <f>ifna(VLookup(V91, Dex!F:L, 7, 0),"")</f>
        <v/>
      </c>
      <c r="V91" s="131" t="str">
        <f t="shared" si="1"/>
        <v>graveler</v>
      </c>
    </row>
    <row r="92" ht="31.5" customHeight="1">
      <c r="A92" s="85">
        <v>91.0</v>
      </c>
      <c r="B92" s="85">
        <v>1.0</v>
      </c>
      <c r="C92" s="85">
        <v>4.0</v>
      </c>
      <c r="D92" s="85">
        <v>1.0</v>
      </c>
      <c r="E92" s="85">
        <v>1.0</v>
      </c>
      <c r="F92" s="85">
        <v>1.0</v>
      </c>
      <c r="G92" s="53" t="str">
        <f>ifna(VLookup(V92,Shiny!B:C, 2, 0),"")</f>
        <v/>
      </c>
      <c r="H92" s="138" t="s">
        <v>156</v>
      </c>
      <c r="I92" s="167">
        <v>75.0</v>
      </c>
      <c r="J92" s="140">
        <f>IFNA(VLOOKUP(V92,'Imported Index'!E:F,2,0),1)</f>
        <v>1</v>
      </c>
      <c r="K92" s="83"/>
      <c r="L92" s="83" t="s">
        <v>98</v>
      </c>
      <c r="M92" s="62" t="str">
        <f>ifna(IMAGE("https://pokejungle.net/sprites/typeico/"&amp;lower(VLookup(V92,Type!C:E, 2, 0)&amp;".png")),"")</f>
        <v/>
      </c>
      <c r="N92" s="62" t="str">
        <f>ifna(IMAGE("https://pokejungle.net/sprites/typeico/"&amp;lower(VLookup(V92,Type!C:E, 3, 0)&amp;".png")),"")</f>
        <v/>
      </c>
      <c r="O92" s="85">
        <v>-1.0</v>
      </c>
      <c r="P92" s="53"/>
      <c r="Q92" s="61" t="str">
        <f>ifna(VLookup(V92, Dex!F:K, 3, 0),"")</f>
        <v/>
      </c>
      <c r="R92" s="61" t="str">
        <f>ifna(VLookup(V92, Dex!F:K, 4, 0),"")</f>
        <v/>
      </c>
      <c r="S92" s="62" t="str">
        <f>ifna(VLookup(V92, Dex!F:K, 5, 0),"")</f>
        <v/>
      </c>
      <c r="T92" s="61" t="str">
        <f>ifna(VLookup(V92, Dex!F:K, 6, 0),"")</f>
        <v>B097</v>
      </c>
      <c r="U92" s="63" t="str">
        <f>ifna(VLookup(V92, Dex!F:L, 7, 0),"")</f>
        <v/>
      </c>
      <c r="V92" s="53" t="str">
        <f t="shared" si="1"/>
        <v>graveler-1</v>
      </c>
    </row>
    <row r="93" ht="31.5" customHeight="1">
      <c r="A93" s="130">
        <v>92.0</v>
      </c>
      <c r="B93" s="130">
        <v>1.0</v>
      </c>
      <c r="C93" s="130">
        <v>4.0</v>
      </c>
      <c r="D93" s="130">
        <f t="shared" ref="D93:D121" si="5">D92+1</f>
        <v>2</v>
      </c>
      <c r="E93" s="130">
        <v>1.0</v>
      </c>
      <c r="F93" s="130">
        <v>2.0</v>
      </c>
      <c r="G93" s="131" t="str">
        <f>ifna(VLookup(V93,Shiny!B:C, 2, 0),"")</f>
        <v/>
      </c>
      <c r="H93" s="141" t="s">
        <v>157</v>
      </c>
      <c r="I93" s="168">
        <v>76.0</v>
      </c>
      <c r="J93" s="135">
        <f>IFNA(VLOOKUP(V93,'Imported Index'!E:F,2,0),1)</f>
        <v>1</v>
      </c>
      <c r="K93" s="132"/>
      <c r="L93" s="132" t="s">
        <v>97</v>
      </c>
      <c r="M93" s="166" t="str">
        <f>ifna(IMAGE("https://pokejungle.net/sprites/typeico/"&amp;lower(VLookup(V93,Type!C:E, 2, 0)&amp;".png")),"")</f>
        <v/>
      </c>
      <c r="N93" s="166" t="str">
        <f>ifna(IMAGE("https://pokejungle.net/sprites/typeico/"&amp;lower(VLookup(V93,Type!C:E, 3, 0)&amp;".png")),"")</f>
        <v/>
      </c>
      <c r="O93" s="131"/>
      <c r="P93" s="131"/>
      <c r="Q93" s="165" t="str">
        <f>ifna(VLookup(V93, Dex!F:K, 3, 0),"")</f>
        <v/>
      </c>
      <c r="R93" s="165">
        <f>ifna(VLookup(V93, Dex!F:K, 4, 0),"")</f>
        <v>76</v>
      </c>
      <c r="S93" s="166">
        <f>ifna(VLookup(V93, Dex!F:K, 5, 0),"")</f>
        <v>48</v>
      </c>
      <c r="T93" s="165" t="str">
        <f>ifna(VLookup(V93, Dex!F:K, 6, 0),"")</f>
        <v>K082</v>
      </c>
      <c r="U93" s="137" t="str">
        <f>ifna(VLookup(V93, Dex!F:L, 7, 0),"")</f>
        <v/>
      </c>
      <c r="V93" s="131" t="str">
        <f t="shared" si="1"/>
        <v>golem</v>
      </c>
    </row>
    <row r="94" ht="31.5" customHeight="1">
      <c r="A94" s="85">
        <v>93.0</v>
      </c>
      <c r="B94" s="85">
        <v>1.0</v>
      </c>
      <c r="C94" s="85">
        <v>4.0</v>
      </c>
      <c r="D94" s="85">
        <f t="shared" si="5"/>
        <v>3</v>
      </c>
      <c r="E94" s="85">
        <v>1.0</v>
      </c>
      <c r="F94" s="85">
        <v>3.0</v>
      </c>
      <c r="G94" s="53" t="str">
        <f>ifna(VLookup(V94,Shiny!B:C, 2, 0),"")</f>
        <v/>
      </c>
      <c r="H94" s="138" t="s">
        <v>157</v>
      </c>
      <c r="I94" s="167">
        <v>76.0</v>
      </c>
      <c r="J94" s="140">
        <f>IFNA(VLOOKUP(V94,'Imported Index'!E:F,2,0),1)</f>
        <v>1</v>
      </c>
      <c r="K94" s="83"/>
      <c r="L94" s="83" t="s">
        <v>98</v>
      </c>
      <c r="M94" s="62" t="str">
        <f>ifna(IMAGE("https://pokejungle.net/sprites/typeico/"&amp;lower(VLookup(V94,Type!C:E, 2, 0)&amp;".png")),"")</f>
        <v/>
      </c>
      <c r="N94" s="62" t="str">
        <f>ifna(IMAGE("https://pokejungle.net/sprites/typeico/"&amp;lower(VLookup(V94,Type!C:E, 3, 0)&amp;".png")),"")</f>
        <v/>
      </c>
      <c r="O94" s="85">
        <v>-1.0</v>
      </c>
      <c r="P94" s="53"/>
      <c r="Q94" s="61" t="str">
        <f>ifna(VLookup(V94, Dex!F:K, 3, 0),"")</f>
        <v/>
      </c>
      <c r="R94" s="61" t="str">
        <f>ifna(VLookup(V94, Dex!F:K, 4, 0),"")</f>
        <v/>
      </c>
      <c r="S94" s="62" t="str">
        <f>ifna(VLookup(V94, Dex!F:K, 5, 0),"")</f>
        <v/>
      </c>
      <c r="T94" s="61" t="str">
        <f>ifna(VLookup(V94, Dex!F:K, 6, 0),"")</f>
        <v>B098</v>
      </c>
      <c r="U94" s="63" t="str">
        <f>ifna(VLookup(V94, Dex!F:L, 7, 0),"")</f>
        <v/>
      </c>
      <c r="V94" s="53" t="str">
        <f t="shared" si="1"/>
        <v>golem-1</v>
      </c>
    </row>
    <row r="95" ht="31.5" customHeight="1">
      <c r="A95" s="130">
        <v>94.0</v>
      </c>
      <c r="B95" s="130">
        <v>1.0</v>
      </c>
      <c r="C95" s="130">
        <v>4.0</v>
      </c>
      <c r="D95" s="130">
        <f t="shared" si="5"/>
        <v>4</v>
      </c>
      <c r="E95" s="130">
        <v>1.0</v>
      </c>
      <c r="F95" s="130">
        <v>4.0</v>
      </c>
      <c r="G95" s="131" t="str">
        <f>ifna(VLookup(V95,Shiny!B:C, 2, 0),"")</f>
        <v/>
      </c>
      <c r="H95" s="141" t="s">
        <v>158</v>
      </c>
      <c r="I95" s="168">
        <v>77.0</v>
      </c>
      <c r="J95" s="135">
        <f>IFNA(VLOOKUP(V95,'Imported Index'!E:F,2,0),1)</f>
        <v>1</v>
      </c>
      <c r="K95" s="132"/>
      <c r="L95" s="132" t="s">
        <v>97</v>
      </c>
      <c r="M95" s="166" t="str">
        <f>ifna(IMAGE("https://pokejungle.net/sprites/typeico/"&amp;lower(VLookup(V95,Type!C:E, 2, 0)&amp;".png")),"")</f>
        <v/>
      </c>
      <c r="N95" s="166" t="str">
        <f>ifna(IMAGE("https://pokejungle.net/sprites/typeico/"&amp;lower(VLookup(V95,Type!C:E, 3, 0)&amp;".png")),"")</f>
        <v/>
      </c>
      <c r="O95" s="131"/>
      <c r="P95" s="131"/>
      <c r="Q95" s="165">
        <f>ifna(VLookup(V95, Dex!F:K, 3, 0),"")</f>
        <v>333</v>
      </c>
      <c r="R95" s="165">
        <f>ifna(VLookup(V95, Dex!F:K, 4, 0),"")</f>
        <v>77</v>
      </c>
      <c r="S95" s="166">
        <f>ifna(VLookup(V95, Dex!F:K, 5, 0),"")</f>
        <v>23</v>
      </c>
      <c r="T95" s="165" t="str">
        <f>ifna(VLookup(V95, Dex!F:K, 6, 0),"")</f>
        <v/>
      </c>
      <c r="U95" s="137" t="str">
        <f>ifna(VLookup(V95, Dex!F:L, 7, 0),"")</f>
        <v/>
      </c>
      <c r="V95" s="131" t="str">
        <f t="shared" si="1"/>
        <v>ponyta</v>
      </c>
    </row>
    <row r="96" ht="31.5" customHeight="1">
      <c r="A96" s="85">
        <v>95.0</v>
      </c>
      <c r="B96" s="85">
        <v>1.0</v>
      </c>
      <c r="C96" s="85">
        <v>4.0</v>
      </c>
      <c r="D96" s="85">
        <f t="shared" si="5"/>
        <v>5</v>
      </c>
      <c r="E96" s="85">
        <v>1.0</v>
      </c>
      <c r="F96" s="85">
        <v>5.0</v>
      </c>
      <c r="G96" s="53" t="str">
        <f>ifna(VLookup(V96,Shiny!B:C, 2, 0),"")</f>
        <v/>
      </c>
      <c r="H96" s="138" t="s">
        <v>158</v>
      </c>
      <c r="I96" s="167">
        <v>77.0</v>
      </c>
      <c r="J96" s="140">
        <f>IFNA(VLOOKUP(V96,'Imported Index'!E:F,2,0),1)</f>
        <v>1</v>
      </c>
      <c r="K96" s="83"/>
      <c r="L96" s="83" t="s">
        <v>132</v>
      </c>
      <c r="M96" s="62" t="str">
        <f>ifna(IMAGE("https://pokejungle.net/sprites/typeico/"&amp;lower(VLookup(V96,Type!C:E, 2, 0)&amp;".png")),"")</f>
        <v/>
      </c>
      <c r="N96" s="62" t="str">
        <f>ifna(IMAGE("https://pokejungle.net/sprites/typeico/"&amp;lower(VLookup(V96,Type!C:E, 3, 0)&amp;".png")),"")</f>
        <v/>
      </c>
      <c r="O96" s="85">
        <v>-1.0</v>
      </c>
      <c r="P96" s="53"/>
      <c r="Q96" s="61">
        <f>ifna(VLookup(V96, Dex!F:K, 3, 0),"")</f>
        <v>333</v>
      </c>
      <c r="R96" s="61" t="str">
        <f>ifna(VLookup(V96, Dex!F:K, 4, 0),"")</f>
        <v/>
      </c>
      <c r="S96" s="62" t="str">
        <f>ifna(VLookup(V96, Dex!F:K, 5, 0),"")</f>
        <v/>
      </c>
      <c r="T96" s="61" t="str">
        <f>ifna(VLookup(V96, Dex!F:K, 6, 0),"")</f>
        <v/>
      </c>
      <c r="U96" s="63" t="str">
        <f>ifna(VLookup(V96, Dex!F:L, 7, 0),"")</f>
        <v/>
      </c>
      <c r="V96" s="53" t="str">
        <f t="shared" si="1"/>
        <v>ponyta-1</v>
      </c>
    </row>
    <row r="97" ht="31.5" customHeight="1">
      <c r="A97" s="130">
        <v>96.0</v>
      </c>
      <c r="B97" s="130">
        <v>1.0</v>
      </c>
      <c r="C97" s="130">
        <v>4.0</v>
      </c>
      <c r="D97" s="130">
        <f t="shared" si="5"/>
        <v>6</v>
      </c>
      <c r="E97" s="130">
        <v>1.0</v>
      </c>
      <c r="F97" s="130">
        <v>6.0</v>
      </c>
      <c r="G97" s="131" t="str">
        <f>ifna(VLookup(V97,Shiny!B:C, 2, 0),"")</f>
        <v/>
      </c>
      <c r="H97" s="141" t="s">
        <v>159</v>
      </c>
      <c r="I97" s="168">
        <v>78.0</v>
      </c>
      <c r="J97" s="135">
        <f>IFNA(VLOOKUP(V97,'Imported Index'!E:F,2,0),1)</f>
        <v>1</v>
      </c>
      <c r="K97" s="132"/>
      <c r="L97" s="132" t="s">
        <v>97</v>
      </c>
      <c r="M97" s="166" t="str">
        <f>ifna(IMAGE("https://pokejungle.net/sprites/typeico/"&amp;lower(VLookup(V97,Type!C:E, 2, 0)&amp;".png")),"")</f>
        <v/>
      </c>
      <c r="N97" s="166" t="str">
        <f>ifna(IMAGE("https://pokejungle.net/sprites/typeico/"&amp;lower(VLookup(V97,Type!C:E, 3, 0)&amp;".png")),"")</f>
        <v/>
      </c>
      <c r="O97" s="131"/>
      <c r="P97" s="131"/>
      <c r="Q97" s="165">
        <f>ifna(VLookup(V97, Dex!F:K, 3, 0),"")</f>
        <v>334</v>
      </c>
      <c r="R97" s="165">
        <f>ifna(VLookup(V97, Dex!F:K, 4, 0),"")</f>
        <v>78</v>
      </c>
      <c r="S97" s="166">
        <f>ifna(VLookup(V97, Dex!F:K, 5, 0),"")</f>
        <v>24</v>
      </c>
      <c r="T97" s="165" t="str">
        <f>ifna(VLookup(V97, Dex!F:K, 6, 0),"")</f>
        <v/>
      </c>
      <c r="U97" s="137" t="str">
        <f>ifna(VLookup(V97, Dex!F:L, 7, 0),"")</f>
        <v/>
      </c>
      <c r="V97" s="131" t="str">
        <f t="shared" si="1"/>
        <v>rapidash</v>
      </c>
    </row>
    <row r="98" ht="31.5" customHeight="1">
      <c r="A98" s="85">
        <v>97.0</v>
      </c>
      <c r="B98" s="85">
        <v>1.0</v>
      </c>
      <c r="C98" s="85">
        <v>4.0</v>
      </c>
      <c r="D98" s="85">
        <f t="shared" si="5"/>
        <v>7</v>
      </c>
      <c r="E98" s="85">
        <v>2.0</v>
      </c>
      <c r="F98" s="85">
        <v>1.0</v>
      </c>
      <c r="G98" s="53" t="str">
        <f>ifna(VLookup(V98,Shiny!B:C, 2, 0),"")</f>
        <v/>
      </c>
      <c r="H98" s="138" t="s">
        <v>159</v>
      </c>
      <c r="I98" s="167">
        <v>78.0</v>
      </c>
      <c r="J98" s="140">
        <f>IFNA(VLOOKUP(V98,'Imported Index'!E:F,2,0),1)</f>
        <v>1</v>
      </c>
      <c r="K98" s="83"/>
      <c r="L98" s="83" t="s">
        <v>132</v>
      </c>
      <c r="M98" s="62" t="str">
        <f>ifna(IMAGE("https://pokejungle.net/sprites/typeico/"&amp;lower(VLookup(V98,Type!C:E, 2, 0)&amp;".png")),"")</f>
        <v/>
      </c>
      <c r="N98" s="62" t="str">
        <f>ifna(IMAGE("https://pokejungle.net/sprites/typeico/"&amp;lower(VLookup(V98,Type!C:E, 3, 0)&amp;".png")),"")</f>
        <v/>
      </c>
      <c r="O98" s="85">
        <v>-1.0</v>
      </c>
      <c r="P98" s="53"/>
      <c r="Q98" s="61">
        <f>ifna(VLookup(V98, Dex!F:K, 3, 0),"")</f>
        <v>334</v>
      </c>
      <c r="R98" s="61" t="str">
        <f>ifna(VLookup(V98, Dex!F:K, 4, 0),"")</f>
        <v/>
      </c>
      <c r="S98" s="62" t="str">
        <f>ifna(VLookup(V98, Dex!F:K, 5, 0),"")</f>
        <v/>
      </c>
      <c r="T98" s="61" t="str">
        <f>ifna(VLookup(V98, Dex!F:K, 6, 0),"")</f>
        <v/>
      </c>
      <c r="U98" s="63" t="str">
        <f>ifna(VLookup(V98, Dex!F:L, 7, 0),"")</f>
        <v/>
      </c>
      <c r="V98" s="53" t="str">
        <f t="shared" si="1"/>
        <v>rapidash-1</v>
      </c>
    </row>
    <row r="99" ht="31.5" customHeight="1">
      <c r="A99" s="130">
        <v>98.0</v>
      </c>
      <c r="B99" s="130">
        <v>1.0</v>
      </c>
      <c r="C99" s="130">
        <v>4.0</v>
      </c>
      <c r="D99" s="130">
        <f t="shared" si="5"/>
        <v>8</v>
      </c>
      <c r="E99" s="130">
        <v>2.0</v>
      </c>
      <c r="F99" s="130">
        <v>2.0</v>
      </c>
      <c r="G99" s="131" t="str">
        <f>ifna(VLookup(V99,Shiny!B:C, 2, 0),"")</f>
        <v/>
      </c>
      <c r="H99" s="141" t="s">
        <v>160</v>
      </c>
      <c r="I99" s="168">
        <v>79.0</v>
      </c>
      <c r="J99" s="135">
        <f>IFNA(VLOOKUP(V99,'Imported Index'!E:F,2,0),1)</f>
        <v>1</v>
      </c>
      <c r="K99" s="135"/>
      <c r="L99" s="132" t="s">
        <v>97</v>
      </c>
      <c r="M99" s="166" t="str">
        <f>ifna(IMAGE("https://pokejungle.net/sprites/typeico/"&amp;lower(VLookup(V99,Type!C:E, 2, 0)&amp;".png")),"")</f>
        <v/>
      </c>
      <c r="N99" s="166" t="str">
        <f>ifna(IMAGE("https://pokejungle.net/sprites/typeico/"&amp;lower(VLookup(V99,Type!C:E, 3, 0)&amp;".png")),"")</f>
        <v/>
      </c>
      <c r="O99" s="131"/>
      <c r="P99" s="131"/>
      <c r="Q99" s="165" t="str">
        <f>ifna(VLookup(V99, Dex!F:K, 3, 0),"")</f>
        <v>A001</v>
      </c>
      <c r="R99" s="165">
        <f>ifna(VLookup(V99, Dex!F:K, 4, 0),"")</f>
        <v>79</v>
      </c>
      <c r="S99" s="166" t="str">
        <f>ifna(VLookup(V99, Dex!F:K, 5, 0),"")</f>
        <v/>
      </c>
      <c r="T99" s="165" t="str">
        <f>ifna(VLookup(V99, Dex!F:K, 6, 0),"")</f>
        <v>P324</v>
      </c>
      <c r="U99" s="137">
        <f>ifna(VLookup(V99, Dex!F:L, 7, 0),"")</f>
        <v>137</v>
      </c>
      <c r="V99" s="131" t="str">
        <f t="shared" si="1"/>
        <v>slowpoke</v>
      </c>
    </row>
    <row r="100" ht="31.5" customHeight="1">
      <c r="A100" s="85">
        <v>99.0</v>
      </c>
      <c r="B100" s="85">
        <v>1.0</v>
      </c>
      <c r="C100" s="85">
        <v>4.0</v>
      </c>
      <c r="D100" s="85">
        <f t="shared" si="5"/>
        <v>9</v>
      </c>
      <c r="E100" s="85">
        <v>2.0</v>
      </c>
      <c r="F100" s="85">
        <v>3.0</v>
      </c>
      <c r="G100" s="53" t="str">
        <f>ifna(VLookup(V100,Shiny!B:C, 2, 0),"")</f>
        <v/>
      </c>
      <c r="H100" s="138" t="s">
        <v>160</v>
      </c>
      <c r="I100" s="167">
        <v>79.0</v>
      </c>
      <c r="J100" s="140">
        <f>IFNA(VLOOKUP(V100,'Imported Index'!E:F,2,0),1)</f>
        <v>1</v>
      </c>
      <c r="K100" s="140"/>
      <c r="L100" s="83" t="s">
        <v>132</v>
      </c>
      <c r="M100" s="62" t="str">
        <f>ifna(IMAGE("https://pokejungle.net/sprites/typeico/"&amp;lower(VLookup(V100,Type!C:E, 2, 0)&amp;".png")),"")</f>
        <v/>
      </c>
      <c r="N100" s="62" t="str">
        <f>ifna(IMAGE("https://pokejungle.net/sprites/typeico/"&amp;lower(VLookup(V100,Type!C:E, 3, 0)&amp;".png")),"")</f>
        <v/>
      </c>
      <c r="O100" s="85">
        <v>-1.0</v>
      </c>
      <c r="P100" s="53"/>
      <c r="Q100" s="61" t="str">
        <f>ifna(VLookup(V100, Dex!F:K, 3, 0),"")</f>
        <v>A001</v>
      </c>
      <c r="R100" s="61" t="str">
        <f>ifna(VLookup(V100, Dex!F:K, 4, 0),"")</f>
        <v/>
      </c>
      <c r="S100" s="62" t="str">
        <f>ifna(VLookup(V100, Dex!F:K, 5, 0),"")</f>
        <v/>
      </c>
      <c r="T100" s="61" t="str">
        <f>ifna(VLookup(V100, Dex!F:K, 6, 0),"")</f>
        <v>B075</v>
      </c>
      <c r="U100" s="63">
        <f>ifna(VLookup(V100, Dex!F:L, 7, 0),"")</f>
        <v>137</v>
      </c>
      <c r="V100" s="53" t="str">
        <f t="shared" si="1"/>
        <v>slowpoke-1</v>
      </c>
    </row>
    <row r="101" ht="31.5" customHeight="1">
      <c r="A101" s="130">
        <v>100.0</v>
      </c>
      <c r="B101" s="130">
        <v>1.0</v>
      </c>
      <c r="C101" s="130">
        <v>4.0</v>
      </c>
      <c r="D101" s="130">
        <f t="shared" si="5"/>
        <v>10</v>
      </c>
      <c r="E101" s="130">
        <v>2.0</v>
      </c>
      <c r="F101" s="130">
        <v>4.0</v>
      </c>
      <c r="G101" s="131" t="str">
        <f>ifna(VLookup(V101,Shiny!B:C, 2, 0),"")</f>
        <v/>
      </c>
      <c r="H101" s="141" t="s">
        <v>161</v>
      </c>
      <c r="I101" s="168">
        <v>80.0</v>
      </c>
      <c r="J101" s="135">
        <f>IFNA(VLOOKUP(V101,'Imported Index'!E:F,2,0),1)</f>
        <v>1</v>
      </c>
      <c r="K101" s="135"/>
      <c r="L101" s="132" t="s">
        <v>97</v>
      </c>
      <c r="M101" s="166" t="str">
        <f>ifna(IMAGE("https://pokejungle.net/sprites/typeico/"&amp;lower(VLookup(V101,Type!C:E, 2, 0)&amp;".png")),"")</f>
        <v/>
      </c>
      <c r="N101" s="166" t="str">
        <f>ifna(IMAGE("https://pokejungle.net/sprites/typeico/"&amp;lower(VLookup(V101,Type!C:E, 3, 0)&amp;".png")),"")</f>
        <v/>
      </c>
      <c r="O101" s="131"/>
      <c r="P101" s="131"/>
      <c r="Q101" s="165" t="str">
        <f>ifna(VLookup(V101, Dex!F:K, 3, 0),"")</f>
        <v>A002</v>
      </c>
      <c r="R101" s="165">
        <f>ifna(VLookup(V101, Dex!F:K, 4, 0),"")</f>
        <v>80</v>
      </c>
      <c r="S101" s="166" t="str">
        <f>ifna(VLookup(V101, Dex!F:K, 5, 0),"")</f>
        <v/>
      </c>
      <c r="T101" s="165" t="str">
        <f>ifna(VLookup(V101, Dex!F:K, 6, 0),"")</f>
        <v>P325</v>
      </c>
      <c r="U101" s="137">
        <f>ifna(VLookup(V101, Dex!F:L, 7, 0),"")</f>
        <v>138</v>
      </c>
      <c r="V101" s="131" t="str">
        <f t="shared" si="1"/>
        <v>slowbro</v>
      </c>
    </row>
    <row r="102" ht="31.5" customHeight="1">
      <c r="A102" s="85">
        <v>101.0</v>
      </c>
      <c r="B102" s="85">
        <v>1.0</v>
      </c>
      <c r="C102" s="85">
        <v>4.0</v>
      </c>
      <c r="D102" s="85">
        <f t="shared" si="5"/>
        <v>11</v>
      </c>
      <c r="E102" s="85">
        <v>2.0</v>
      </c>
      <c r="F102" s="85">
        <v>5.0</v>
      </c>
      <c r="G102" s="53" t="str">
        <f>ifna(VLookup(V102,Shiny!B:C, 2, 0),"")</f>
        <v/>
      </c>
      <c r="H102" s="138" t="s">
        <v>161</v>
      </c>
      <c r="I102" s="167">
        <v>80.0</v>
      </c>
      <c r="J102" s="140">
        <f>IFNA(VLOOKUP(V102,'Imported Index'!E:F,2,0),1)</f>
        <v>1</v>
      </c>
      <c r="K102" s="140"/>
      <c r="L102" s="83" t="s">
        <v>132</v>
      </c>
      <c r="M102" s="62" t="str">
        <f>ifna(IMAGE("https://pokejungle.net/sprites/typeico/"&amp;lower(VLookup(V102,Type!C:E, 2, 0)&amp;".png")),"")</f>
        <v/>
      </c>
      <c r="N102" s="62" t="str">
        <f>ifna(IMAGE("https://pokejungle.net/sprites/typeico/"&amp;lower(VLookup(V102,Type!C:E, 3, 0)&amp;".png")),"")</f>
        <v/>
      </c>
      <c r="O102" s="85">
        <v>-1.0</v>
      </c>
      <c r="P102" s="53"/>
      <c r="Q102" s="61" t="str">
        <f>ifna(VLookup(V102, Dex!F:K, 3, 0),"")</f>
        <v>A002</v>
      </c>
      <c r="R102" s="61" t="str">
        <f>ifna(VLookup(V102, Dex!F:K, 4, 0),"")</f>
        <v/>
      </c>
      <c r="S102" s="62" t="str">
        <f>ifna(VLookup(V102, Dex!F:K, 5, 0),"")</f>
        <v/>
      </c>
      <c r="T102" s="61" t="str">
        <f>ifna(VLookup(V102, Dex!F:K, 6, 0),"")</f>
        <v>B076</v>
      </c>
      <c r="U102" s="63">
        <f>ifna(VLookup(V102, Dex!F:L, 7, 0),"")</f>
        <v>138</v>
      </c>
      <c r="V102" s="53" t="str">
        <f t="shared" si="1"/>
        <v>slowbro-1</v>
      </c>
    </row>
    <row r="103" ht="31.5" customHeight="1">
      <c r="A103" s="130">
        <v>102.0</v>
      </c>
      <c r="B103" s="130">
        <v>1.0</v>
      </c>
      <c r="C103" s="130">
        <v>4.0</v>
      </c>
      <c r="D103" s="130">
        <f t="shared" si="5"/>
        <v>12</v>
      </c>
      <c r="E103" s="130">
        <v>2.0</v>
      </c>
      <c r="F103" s="130">
        <v>6.0</v>
      </c>
      <c r="G103" s="131" t="str">
        <f>ifna(VLookup(V103,Shiny!B:C, 2, 0),"")</f>
        <v/>
      </c>
      <c r="H103" s="141" t="s">
        <v>162</v>
      </c>
      <c r="I103" s="168">
        <v>81.0</v>
      </c>
      <c r="J103" s="135">
        <f>IFNA(VLOOKUP(V103,'Imported Index'!E:F,2,0),1)</f>
        <v>1</v>
      </c>
      <c r="K103" s="135"/>
      <c r="L103" s="132"/>
      <c r="M103" s="166" t="str">
        <f>ifna(IMAGE("https://pokejungle.net/sprites/typeico/"&amp;lower(VLookup(V103,Type!C:E, 2, 0)&amp;".png")),"")</f>
        <v/>
      </c>
      <c r="N103" s="166" t="str">
        <f>ifna(IMAGE("https://pokejungle.net/sprites/typeico/"&amp;lower(VLookup(V103,Type!C:E, 3, 0)&amp;".png")),"")</f>
        <v/>
      </c>
      <c r="O103" s="131"/>
      <c r="P103" s="131"/>
      <c r="Q103" s="165" t="str">
        <f>ifna(VLookup(V103, Dex!F:K, 3, 0),"")</f>
        <v>A105</v>
      </c>
      <c r="R103" s="165">
        <f>ifna(VLookup(V103, Dex!F:K, 4, 0),"")</f>
        <v>81</v>
      </c>
      <c r="S103" s="166">
        <f>ifna(VLookup(V103, Dex!F:K, 5, 0),"")</f>
        <v>177</v>
      </c>
      <c r="T103" s="165" t="str">
        <f>ifna(VLookup(V103, Dex!F:K, 6, 0),"")</f>
        <v>P209</v>
      </c>
      <c r="U103" s="137" t="str">
        <f>ifna(VLookup(V103, Dex!F:L, 7, 0),"")</f>
        <v/>
      </c>
      <c r="V103" s="131" t="str">
        <f t="shared" si="1"/>
        <v>magnemite</v>
      </c>
    </row>
    <row r="104" ht="31.5" customHeight="1">
      <c r="A104" s="85">
        <v>103.0</v>
      </c>
      <c r="B104" s="85">
        <v>1.0</v>
      </c>
      <c r="C104" s="85">
        <v>4.0</v>
      </c>
      <c r="D104" s="85">
        <f t="shared" si="5"/>
        <v>13</v>
      </c>
      <c r="E104" s="85">
        <v>3.0</v>
      </c>
      <c r="F104" s="85">
        <v>1.0</v>
      </c>
      <c r="G104" s="53" t="str">
        <f>ifna(VLookup(V104,Shiny!B:C, 2, 0),"")</f>
        <v/>
      </c>
      <c r="H104" s="138" t="s">
        <v>163</v>
      </c>
      <c r="I104" s="167">
        <v>82.0</v>
      </c>
      <c r="J104" s="140">
        <f>IFNA(VLOOKUP(V104,'Imported Index'!E:F,2,0),1)</f>
        <v>1</v>
      </c>
      <c r="K104" s="140"/>
      <c r="L104" s="83"/>
      <c r="M104" s="62" t="str">
        <f>ifna(IMAGE("https://pokejungle.net/sprites/typeico/"&amp;lower(VLookup(V104,Type!C:E, 2, 0)&amp;".png")),"")</f>
        <v/>
      </c>
      <c r="N104" s="62" t="str">
        <f>ifna(IMAGE("https://pokejungle.net/sprites/typeico/"&amp;lower(VLookup(V104,Type!C:E, 3, 0)&amp;".png")),"")</f>
        <v/>
      </c>
      <c r="O104" s="53"/>
      <c r="P104" s="53"/>
      <c r="Q104" s="61" t="str">
        <f>ifna(VLookup(V104, Dex!F:K, 3, 0),"")</f>
        <v>A106</v>
      </c>
      <c r="R104" s="61">
        <f>ifna(VLookup(V104, Dex!F:K, 4, 0),"")</f>
        <v>82</v>
      </c>
      <c r="S104" s="62">
        <f>ifna(VLookup(V104, Dex!F:K, 5, 0),"")</f>
        <v>178</v>
      </c>
      <c r="T104" s="61" t="str">
        <f>ifna(VLookup(V104, Dex!F:K, 6, 0),"")</f>
        <v>P210</v>
      </c>
      <c r="U104" s="63" t="str">
        <f>ifna(VLookup(V104, Dex!F:L, 7, 0),"")</f>
        <v/>
      </c>
      <c r="V104" s="53" t="str">
        <f t="shared" si="1"/>
        <v>magneton</v>
      </c>
    </row>
    <row r="105" ht="31.5" customHeight="1">
      <c r="A105" s="130">
        <v>104.0</v>
      </c>
      <c r="B105" s="130">
        <v>1.0</v>
      </c>
      <c r="C105" s="130">
        <v>4.0</v>
      </c>
      <c r="D105" s="130">
        <f t="shared" si="5"/>
        <v>14</v>
      </c>
      <c r="E105" s="130">
        <v>3.0</v>
      </c>
      <c r="F105" s="130">
        <v>2.0</v>
      </c>
      <c r="G105" s="131" t="str">
        <f>ifna(VLookup(V105,Shiny!B:C, 2, 0),"")</f>
        <v/>
      </c>
      <c r="H105" s="141" t="s">
        <v>164</v>
      </c>
      <c r="I105" s="168">
        <v>83.0</v>
      </c>
      <c r="J105" s="135">
        <f>IFNA(VLOOKUP(V105,'Imported Index'!E:F,2,0),1)</f>
        <v>1</v>
      </c>
      <c r="K105" s="132"/>
      <c r="L105" s="132" t="s">
        <v>97</v>
      </c>
      <c r="M105" s="166" t="str">
        <f>ifna(IMAGE("https://pokejungle.net/sprites/typeico/"&amp;lower(VLookup(V105,Type!C:E, 2, 0)&amp;".png")),"")</f>
        <v/>
      </c>
      <c r="N105" s="166" t="str">
        <f>ifna(IMAGE("https://pokejungle.net/sprites/typeico/"&amp;lower(VLookup(V105,Type!C:E, 3, 0)&amp;".png")),"")</f>
        <v/>
      </c>
      <c r="O105" s="131"/>
      <c r="P105" s="131"/>
      <c r="Q105" s="165">
        <f>ifna(VLookup(V105, Dex!F:K, 3, 0),"")</f>
        <v>218</v>
      </c>
      <c r="R105" s="165">
        <f>ifna(VLookup(V105, Dex!F:K, 4, 0),"")</f>
        <v>83</v>
      </c>
      <c r="S105" s="166" t="str">
        <f>ifna(VLookup(V105, Dex!F:K, 5, 0),"")</f>
        <v/>
      </c>
      <c r="T105" s="165" t="str">
        <f>ifna(VLookup(V105, Dex!F:K, 6, 0),"")</f>
        <v/>
      </c>
      <c r="U105" s="137" t="str">
        <f>ifna(VLookup(V105, Dex!F:L, 7, 0),"")</f>
        <v>H007</v>
      </c>
      <c r="V105" s="131" t="str">
        <f t="shared" si="1"/>
        <v>farfetch'd</v>
      </c>
    </row>
    <row r="106" ht="31.5" customHeight="1">
      <c r="A106" s="85">
        <v>105.0</v>
      </c>
      <c r="B106" s="85">
        <v>1.0</v>
      </c>
      <c r="C106" s="85">
        <v>4.0</v>
      </c>
      <c r="D106" s="85">
        <f t="shared" si="5"/>
        <v>15</v>
      </c>
      <c r="E106" s="85">
        <v>3.0</v>
      </c>
      <c r="F106" s="85">
        <v>3.0</v>
      </c>
      <c r="G106" s="53" t="str">
        <f>ifna(VLookup(V106,Shiny!B:C, 2, 0),"")</f>
        <v/>
      </c>
      <c r="H106" s="138" t="s">
        <v>164</v>
      </c>
      <c r="I106" s="167">
        <v>83.0</v>
      </c>
      <c r="J106" s="140">
        <f>IFNA(VLOOKUP(V106,'Imported Index'!E:F,2,0),1)</f>
        <v>1</v>
      </c>
      <c r="K106" s="140"/>
      <c r="L106" s="83" t="s">
        <v>132</v>
      </c>
      <c r="M106" s="62" t="str">
        <f>ifna(IMAGE("https://pokejungle.net/sprites/typeico/"&amp;lower(VLookup(V106,Type!C:E, 2, 0)&amp;".png")),"")</f>
        <v/>
      </c>
      <c r="N106" s="62" t="str">
        <f>ifna(IMAGE("https://pokejungle.net/sprites/typeico/"&amp;lower(VLookup(V106,Type!C:E, 3, 0)&amp;".png")),"")</f>
        <v/>
      </c>
      <c r="O106" s="85">
        <v>-1.0</v>
      </c>
      <c r="P106" s="53"/>
      <c r="Q106" s="61">
        <f>ifna(VLookup(V106, Dex!F:K, 3, 0),"")</f>
        <v>218</v>
      </c>
      <c r="R106" s="61" t="str">
        <f>ifna(VLookup(V106, Dex!F:K, 4, 0),"")</f>
        <v/>
      </c>
      <c r="S106" s="62" t="str">
        <f>ifna(VLookup(V106, Dex!F:K, 5, 0),"")</f>
        <v/>
      </c>
      <c r="T106" s="61" t="str">
        <f>ifna(VLookup(V106, Dex!F:K, 6, 0),"")</f>
        <v/>
      </c>
      <c r="U106" s="63" t="str">
        <f>ifna(VLookup(V106, Dex!F:L, 7, 0),"")</f>
        <v>H007</v>
      </c>
      <c r="V106" s="53" t="str">
        <f t="shared" si="1"/>
        <v>farfetch'd-1</v>
      </c>
    </row>
    <row r="107" ht="31.5" customHeight="1">
      <c r="A107" s="130">
        <v>106.0</v>
      </c>
      <c r="B107" s="130">
        <v>1.0</v>
      </c>
      <c r="C107" s="130">
        <v>4.0</v>
      </c>
      <c r="D107" s="130">
        <f t="shared" si="5"/>
        <v>16</v>
      </c>
      <c r="E107" s="130">
        <v>3.0</v>
      </c>
      <c r="F107" s="130">
        <v>4.0</v>
      </c>
      <c r="G107" s="131" t="str">
        <f>ifna(VLookup(V107,Shiny!B:C, 2, 0),"")</f>
        <v/>
      </c>
      <c r="H107" s="141" t="s">
        <v>165</v>
      </c>
      <c r="I107" s="168">
        <v>84.0</v>
      </c>
      <c r="J107" s="135">
        <f>IFNA(VLOOKUP(V107,'Imported Index'!E:F,2,0),1)</f>
        <v>1</v>
      </c>
      <c r="K107" s="132"/>
      <c r="L107" s="132"/>
      <c r="M107" s="166" t="str">
        <f>ifna(IMAGE("https://pokejungle.net/sprites/typeico/"&amp;lower(VLookup(V107,Type!C:E, 2, 0)&amp;".png")),"")</f>
        <v/>
      </c>
      <c r="N107" s="166" t="str">
        <f>ifna(IMAGE("https://pokejungle.net/sprites/typeico/"&amp;lower(VLookup(V107,Type!C:E, 3, 0)&amp;".png")),"")</f>
        <v/>
      </c>
      <c r="O107" s="131"/>
      <c r="P107" s="131"/>
      <c r="Q107" s="165" t="str">
        <f>ifna(VLookup(V107, Dex!F:K, 3, 0),"")</f>
        <v/>
      </c>
      <c r="R107" s="165">
        <f>ifna(VLookup(V107, Dex!F:K, 4, 0),"")</f>
        <v>84</v>
      </c>
      <c r="S107" s="166" t="str">
        <f>ifna(VLookup(V107, Dex!F:K, 5, 0),"")</f>
        <v/>
      </c>
      <c r="T107" s="165" t="str">
        <f>ifna(VLookup(V107, Dex!F:K, 6, 0),"")</f>
        <v>B001</v>
      </c>
      <c r="U107" s="137" t="str">
        <f>ifna(VLookup(V107, Dex!F:L, 7, 0),"")</f>
        <v/>
      </c>
      <c r="V107" s="131" t="str">
        <f t="shared" si="1"/>
        <v>doduo</v>
      </c>
    </row>
    <row r="108" ht="31.5" customHeight="1">
      <c r="A108" s="85">
        <v>107.0</v>
      </c>
      <c r="B108" s="85">
        <v>1.0</v>
      </c>
      <c r="C108" s="85">
        <v>4.0</v>
      </c>
      <c r="D108" s="85">
        <f t="shared" si="5"/>
        <v>17</v>
      </c>
      <c r="E108" s="85">
        <v>3.0</v>
      </c>
      <c r="F108" s="85">
        <v>5.0</v>
      </c>
      <c r="G108" s="53" t="str">
        <f>ifna(VLookup(V108,Shiny!B:C, 2, 0),"")</f>
        <v/>
      </c>
      <c r="H108" s="138" t="s">
        <v>166</v>
      </c>
      <c r="I108" s="167">
        <v>85.0</v>
      </c>
      <c r="J108" s="140">
        <f>IFNA(VLOOKUP(V108,'Imported Index'!E:F,2,0),1)</f>
        <v>1</v>
      </c>
      <c r="K108" s="83"/>
      <c r="L108" s="83"/>
      <c r="M108" s="62" t="str">
        <f>ifna(IMAGE("https://pokejungle.net/sprites/typeico/"&amp;lower(VLookup(V108,Type!C:E, 2, 0)&amp;".png")),"")</f>
        <v/>
      </c>
      <c r="N108" s="62" t="str">
        <f>ifna(IMAGE("https://pokejungle.net/sprites/typeico/"&amp;lower(VLookup(V108,Type!C:E, 3, 0)&amp;".png")),"")</f>
        <v/>
      </c>
      <c r="O108" s="53"/>
      <c r="P108" s="53"/>
      <c r="Q108" s="61" t="str">
        <f>ifna(VLookup(V108, Dex!F:K, 3, 0),"")</f>
        <v/>
      </c>
      <c r="R108" s="61">
        <f>ifna(VLookup(V108, Dex!F:K, 4, 0),"")</f>
        <v>85</v>
      </c>
      <c r="S108" s="62" t="str">
        <f>ifna(VLookup(V108, Dex!F:K, 5, 0),"")</f>
        <v/>
      </c>
      <c r="T108" s="61" t="str">
        <f>ifna(VLookup(V108, Dex!F:K, 6, 0),"")</f>
        <v>B002</v>
      </c>
      <c r="U108" s="63" t="str">
        <f>ifna(VLookup(V108, Dex!F:L, 7, 0),"")</f>
        <v/>
      </c>
      <c r="V108" s="53" t="str">
        <f t="shared" si="1"/>
        <v>dodrio</v>
      </c>
    </row>
    <row r="109" ht="31.5" customHeight="1">
      <c r="A109" s="130">
        <v>108.0</v>
      </c>
      <c r="B109" s="130">
        <v>1.0</v>
      </c>
      <c r="C109" s="130">
        <v>4.0</v>
      </c>
      <c r="D109" s="130">
        <f t="shared" si="5"/>
        <v>18</v>
      </c>
      <c r="E109" s="130">
        <v>3.0</v>
      </c>
      <c r="F109" s="130">
        <v>6.0</v>
      </c>
      <c r="G109" s="131" t="str">
        <f>ifna(VLookup(V109,Shiny!B:C, 2, 0),"")</f>
        <v/>
      </c>
      <c r="H109" s="141" t="s">
        <v>167</v>
      </c>
      <c r="I109" s="168">
        <v>86.0</v>
      </c>
      <c r="J109" s="135">
        <f>IFNA(VLOOKUP(V109,'Imported Index'!E:F,2,0),1)</f>
        <v>1</v>
      </c>
      <c r="K109" s="132"/>
      <c r="L109" s="132"/>
      <c r="M109" s="166" t="str">
        <f>ifna(IMAGE("https://pokejungle.net/sprites/typeico/"&amp;lower(VLookup(V109,Type!C:E, 2, 0)&amp;".png")),"")</f>
        <v/>
      </c>
      <c r="N109" s="166" t="str">
        <f>ifna(IMAGE("https://pokejungle.net/sprites/typeico/"&amp;lower(VLookup(V109,Type!C:E, 3, 0)&amp;".png")),"")</f>
        <v/>
      </c>
      <c r="O109" s="131"/>
      <c r="P109" s="131"/>
      <c r="Q109" s="165" t="str">
        <f>ifna(VLookup(V109, Dex!F:K, 3, 0),"")</f>
        <v/>
      </c>
      <c r="R109" s="165">
        <f>ifna(VLookup(V109, Dex!F:K, 4, 0),"")</f>
        <v>86</v>
      </c>
      <c r="S109" s="166" t="str">
        <f>ifna(VLookup(V109, Dex!F:K, 5, 0),"")</f>
        <v/>
      </c>
      <c r="T109" s="165" t="str">
        <f>ifna(VLookup(V109, Dex!F:K, 6, 0),"")</f>
        <v>B143</v>
      </c>
      <c r="U109" s="137" t="str">
        <f>ifna(VLookup(V109, Dex!F:L, 7, 0),"")</f>
        <v/>
      </c>
      <c r="V109" s="131" t="str">
        <f t="shared" si="1"/>
        <v>seel</v>
      </c>
    </row>
    <row r="110" ht="31.5" customHeight="1">
      <c r="A110" s="85">
        <v>109.0</v>
      </c>
      <c r="B110" s="85">
        <v>1.0</v>
      </c>
      <c r="C110" s="85">
        <v>4.0</v>
      </c>
      <c r="D110" s="85">
        <f t="shared" si="5"/>
        <v>19</v>
      </c>
      <c r="E110" s="85">
        <v>4.0</v>
      </c>
      <c r="F110" s="85">
        <v>1.0</v>
      </c>
      <c r="G110" s="53" t="str">
        <f>ifna(VLookup(V110,Shiny!B:C, 2, 0),"")</f>
        <v/>
      </c>
      <c r="H110" s="138" t="s">
        <v>168</v>
      </c>
      <c r="I110" s="167">
        <v>87.0</v>
      </c>
      <c r="J110" s="140">
        <f>IFNA(VLOOKUP(V110,'Imported Index'!E:F,2,0),1)</f>
        <v>1</v>
      </c>
      <c r="K110" s="83"/>
      <c r="L110" s="83"/>
      <c r="M110" s="62" t="str">
        <f>ifna(IMAGE("https://pokejungle.net/sprites/typeico/"&amp;lower(VLookup(V110,Type!C:E, 2, 0)&amp;".png")),"")</f>
        <v/>
      </c>
      <c r="N110" s="62" t="str">
        <f>ifna(IMAGE("https://pokejungle.net/sprites/typeico/"&amp;lower(VLookup(V110,Type!C:E, 3, 0)&amp;".png")),"")</f>
        <v/>
      </c>
      <c r="O110" s="53"/>
      <c r="P110" s="53"/>
      <c r="Q110" s="61" t="str">
        <f>ifna(VLookup(V110, Dex!F:K, 3, 0),"")</f>
        <v/>
      </c>
      <c r="R110" s="61">
        <f>ifna(VLookup(V110, Dex!F:K, 4, 0),"")</f>
        <v>87</v>
      </c>
      <c r="S110" s="62" t="str">
        <f>ifna(VLookup(V110, Dex!F:K, 5, 0),"")</f>
        <v/>
      </c>
      <c r="T110" s="61" t="str">
        <f>ifna(VLookup(V110, Dex!F:K, 6, 0),"")</f>
        <v>B144</v>
      </c>
      <c r="U110" s="63" t="str">
        <f>ifna(VLookup(V110, Dex!F:L, 7, 0),"")</f>
        <v/>
      </c>
      <c r="V110" s="53" t="str">
        <f t="shared" si="1"/>
        <v>dewgong</v>
      </c>
    </row>
    <row r="111" ht="31.5" customHeight="1">
      <c r="A111" s="130">
        <v>110.0</v>
      </c>
      <c r="B111" s="130">
        <v>1.0</v>
      </c>
      <c r="C111" s="130">
        <v>4.0</v>
      </c>
      <c r="D111" s="130">
        <f t="shared" si="5"/>
        <v>20</v>
      </c>
      <c r="E111" s="130">
        <v>4.0</v>
      </c>
      <c r="F111" s="130">
        <v>2.0</v>
      </c>
      <c r="G111" s="131" t="str">
        <f>ifna(VLookup(V111,Shiny!B:C, 2, 0),"")</f>
        <v/>
      </c>
      <c r="H111" s="141" t="s">
        <v>169</v>
      </c>
      <c r="I111" s="168">
        <v>88.0</v>
      </c>
      <c r="J111" s="135">
        <f>IFNA(VLOOKUP(V111,'Imported Index'!E:F,2,0),1)</f>
        <v>1</v>
      </c>
      <c r="K111" s="135"/>
      <c r="L111" s="132" t="s">
        <v>97</v>
      </c>
      <c r="M111" s="166" t="str">
        <f>ifna(IMAGE("https://pokejungle.net/sprites/typeico/"&amp;lower(VLookup(V111,Type!C:E, 2, 0)&amp;".png")),"")</f>
        <v/>
      </c>
      <c r="N111" s="166" t="str">
        <f>ifna(IMAGE("https://pokejungle.net/sprites/typeico/"&amp;lower(VLookup(V111,Type!C:E, 3, 0)&amp;".png")),"")</f>
        <v/>
      </c>
      <c r="O111" s="131"/>
      <c r="P111" s="131"/>
      <c r="Q111" s="165" t="str">
        <f>ifna(VLookup(V111, Dex!F:K, 3, 0),"")</f>
        <v/>
      </c>
      <c r="R111" s="165">
        <f>ifna(VLookup(V111, Dex!F:K, 4, 0),"")</f>
        <v>88</v>
      </c>
      <c r="S111" s="166" t="str">
        <f>ifna(VLookup(V111, Dex!F:K, 5, 0),"")</f>
        <v/>
      </c>
      <c r="T111" s="165" t="str">
        <f>ifna(VLookup(V111, Dex!F:K, 6, 0),"")</f>
        <v>P194</v>
      </c>
      <c r="U111" s="137" t="str">
        <f>ifna(VLookup(V111, Dex!F:L, 7, 0),"")</f>
        <v/>
      </c>
      <c r="V111" s="131" t="str">
        <f t="shared" si="1"/>
        <v>grimer</v>
      </c>
    </row>
    <row r="112" ht="31.5" customHeight="1">
      <c r="A112" s="85">
        <v>111.0</v>
      </c>
      <c r="B112" s="85">
        <v>1.0</v>
      </c>
      <c r="C112" s="85">
        <v>4.0</v>
      </c>
      <c r="D112" s="85">
        <f t="shared" si="5"/>
        <v>21</v>
      </c>
      <c r="E112" s="85">
        <v>4.0</v>
      </c>
      <c r="F112" s="85">
        <v>3.0</v>
      </c>
      <c r="G112" s="53" t="str">
        <f>ifna(VLookup(V112,Shiny!B:C, 2, 0),"")</f>
        <v/>
      </c>
      <c r="H112" s="138" t="s">
        <v>169</v>
      </c>
      <c r="I112" s="167">
        <v>88.0</v>
      </c>
      <c r="J112" s="140">
        <f>IFNA(VLOOKUP(V112,'Imported Index'!E:F,2,0),1)</f>
        <v>1</v>
      </c>
      <c r="K112" s="140"/>
      <c r="L112" s="83" t="s">
        <v>98</v>
      </c>
      <c r="M112" s="62" t="str">
        <f>ifna(IMAGE("https://pokejungle.net/sprites/typeico/"&amp;lower(VLookup(V112,Type!C:E, 2, 0)&amp;".png")),"")</f>
        <v/>
      </c>
      <c r="N112" s="62" t="str">
        <f>ifna(IMAGE("https://pokejungle.net/sprites/typeico/"&amp;lower(VLookup(V112,Type!C:E, 3, 0)&amp;".png")),"")</f>
        <v/>
      </c>
      <c r="O112" s="85">
        <v>-1.0</v>
      </c>
      <c r="P112" s="53"/>
      <c r="Q112" s="61" t="str">
        <f>ifna(VLookup(V112, Dex!F:K, 3, 0),"")</f>
        <v/>
      </c>
      <c r="R112" s="61" t="str">
        <f>ifna(VLookup(V112, Dex!F:K, 4, 0),"")</f>
        <v/>
      </c>
      <c r="S112" s="62" t="str">
        <f>ifna(VLookup(V112, Dex!F:K, 5, 0),"")</f>
        <v/>
      </c>
      <c r="T112" s="61" t="str">
        <f>ifna(VLookup(V112, Dex!F:K, 6, 0),"")</f>
        <v>B068</v>
      </c>
      <c r="U112" s="63" t="str">
        <f>ifna(VLookup(V112, Dex!F:L, 7, 0),"")</f>
        <v/>
      </c>
      <c r="V112" s="53" t="str">
        <f t="shared" si="1"/>
        <v>grimer-1</v>
      </c>
    </row>
    <row r="113" ht="31.5" customHeight="1">
      <c r="A113" s="130">
        <v>112.0</v>
      </c>
      <c r="B113" s="130">
        <v>1.0</v>
      </c>
      <c r="C113" s="130">
        <v>4.0</v>
      </c>
      <c r="D113" s="130">
        <f t="shared" si="5"/>
        <v>22</v>
      </c>
      <c r="E113" s="130">
        <v>4.0</v>
      </c>
      <c r="F113" s="130">
        <v>4.0</v>
      </c>
      <c r="G113" s="131" t="str">
        <f>ifna(VLookup(V113,Shiny!B:C, 2, 0),"")</f>
        <v/>
      </c>
      <c r="H113" s="141" t="s">
        <v>170</v>
      </c>
      <c r="I113" s="168">
        <v>89.0</v>
      </c>
      <c r="J113" s="135">
        <f>IFNA(VLOOKUP(V113,'Imported Index'!E:F,2,0),1)</f>
        <v>1</v>
      </c>
      <c r="K113" s="135"/>
      <c r="L113" s="132" t="s">
        <v>97</v>
      </c>
      <c r="M113" s="166" t="str">
        <f>ifna(IMAGE("https://pokejungle.net/sprites/typeico/"&amp;lower(VLookup(V113,Type!C:E, 2, 0)&amp;".png")),"")</f>
        <v/>
      </c>
      <c r="N113" s="166" t="str">
        <f>ifna(IMAGE("https://pokejungle.net/sprites/typeico/"&amp;lower(VLookup(V113,Type!C:E, 3, 0)&amp;".png")),"")</f>
        <v/>
      </c>
      <c r="O113" s="131"/>
      <c r="P113" s="131"/>
      <c r="Q113" s="165" t="str">
        <f>ifna(VLookup(V113, Dex!F:K, 3, 0),"")</f>
        <v/>
      </c>
      <c r="R113" s="165">
        <f>ifna(VLookup(V113, Dex!F:K, 4, 0),"")</f>
        <v>89</v>
      </c>
      <c r="S113" s="166" t="str">
        <f>ifna(VLookup(V113, Dex!F:K, 5, 0),"")</f>
        <v/>
      </c>
      <c r="T113" s="165" t="str">
        <f>ifna(VLookup(V113, Dex!F:K, 6, 0),"")</f>
        <v>P195</v>
      </c>
      <c r="U113" s="137" t="str">
        <f>ifna(VLookup(V113, Dex!F:L, 7, 0),"")</f>
        <v/>
      </c>
      <c r="V113" s="131" t="str">
        <f t="shared" si="1"/>
        <v>muk</v>
      </c>
    </row>
    <row r="114" ht="31.5" customHeight="1">
      <c r="A114" s="85">
        <v>113.0</v>
      </c>
      <c r="B114" s="85">
        <v>1.0</v>
      </c>
      <c r="C114" s="85">
        <v>4.0</v>
      </c>
      <c r="D114" s="85">
        <f t="shared" si="5"/>
        <v>23</v>
      </c>
      <c r="E114" s="85">
        <v>4.0</v>
      </c>
      <c r="F114" s="85">
        <v>5.0</v>
      </c>
      <c r="G114" s="53" t="str">
        <f>ifna(VLookup(V114,Shiny!B:C, 2, 0),"")</f>
        <v/>
      </c>
      <c r="H114" s="138" t="s">
        <v>170</v>
      </c>
      <c r="I114" s="167">
        <v>89.0</v>
      </c>
      <c r="J114" s="140">
        <f>IFNA(VLOOKUP(V114,'Imported Index'!E:F,2,0),1)</f>
        <v>1</v>
      </c>
      <c r="K114" s="140"/>
      <c r="L114" s="83" t="s">
        <v>98</v>
      </c>
      <c r="M114" s="62" t="str">
        <f>ifna(IMAGE("https://pokejungle.net/sprites/typeico/"&amp;lower(VLookup(V114,Type!C:E, 2, 0)&amp;".png")),"")</f>
        <v/>
      </c>
      <c r="N114" s="62" t="str">
        <f>ifna(IMAGE("https://pokejungle.net/sprites/typeico/"&amp;lower(VLookup(V114,Type!C:E, 3, 0)&amp;".png")),"")</f>
        <v/>
      </c>
      <c r="O114" s="85">
        <v>-1.0</v>
      </c>
      <c r="P114" s="53"/>
      <c r="Q114" s="61" t="str">
        <f>ifna(VLookup(V114, Dex!F:K, 3, 0),"")</f>
        <v/>
      </c>
      <c r="R114" s="61" t="str">
        <f>ifna(VLookup(V114, Dex!F:K, 4, 0),"")</f>
        <v/>
      </c>
      <c r="S114" s="62" t="str">
        <f>ifna(VLookup(V114, Dex!F:K, 5, 0),"")</f>
        <v/>
      </c>
      <c r="T114" s="61" t="str">
        <f>ifna(VLookup(V114, Dex!F:K, 6, 0),"")</f>
        <v>B069</v>
      </c>
      <c r="U114" s="63" t="str">
        <f>ifna(VLookup(V114, Dex!F:L, 7, 0),"")</f>
        <v/>
      </c>
      <c r="V114" s="53" t="str">
        <f t="shared" si="1"/>
        <v>muk-1</v>
      </c>
    </row>
    <row r="115" ht="31.5" customHeight="1">
      <c r="A115" s="130">
        <v>114.0</v>
      </c>
      <c r="B115" s="130">
        <v>1.0</v>
      </c>
      <c r="C115" s="130">
        <v>4.0</v>
      </c>
      <c r="D115" s="130">
        <f t="shared" si="5"/>
        <v>24</v>
      </c>
      <c r="E115" s="130">
        <v>4.0</v>
      </c>
      <c r="F115" s="130">
        <v>6.0</v>
      </c>
      <c r="G115" s="131" t="str">
        <f>ifna(VLookup(V115,Shiny!B:C, 2, 0),"")</f>
        <v/>
      </c>
      <c r="H115" s="141" t="s">
        <v>171</v>
      </c>
      <c r="I115" s="168">
        <v>90.0</v>
      </c>
      <c r="J115" s="135">
        <f>IFNA(VLOOKUP(V115,'Imported Index'!E:F,2,0),1)</f>
        <v>1</v>
      </c>
      <c r="K115" s="135"/>
      <c r="L115" s="132"/>
      <c r="M115" s="166" t="str">
        <f>ifna(IMAGE("https://pokejungle.net/sprites/typeico/"&amp;lower(VLookup(V115,Type!C:E, 2, 0)&amp;".png")),"")</f>
        <v/>
      </c>
      <c r="N115" s="166" t="str">
        <f>ifna(IMAGE("https://pokejungle.net/sprites/typeico/"&amp;lower(VLookup(V115,Type!C:E, 3, 0)&amp;".png")),"")</f>
        <v/>
      </c>
      <c r="O115" s="131"/>
      <c r="P115" s="131"/>
      <c r="Q115" s="165">
        <f>ifna(VLookup(V115, Dex!F:K, 3, 0),"")</f>
        <v>150</v>
      </c>
      <c r="R115" s="165">
        <f>ifna(VLookup(V115, Dex!F:K, 4, 0),"")</f>
        <v>90</v>
      </c>
      <c r="S115" s="166" t="str">
        <f>ifna(VLookup(V115, Dex!F:K, 5, 0),"")</f>
        <v/>
      </c>
      <c r="T115" s="165" t="str">
        <f>ifna(VLookup(V115, Dex!F:K, 6, 0),"")</f>
        <v>P329</v>
      </c>
      <c r="U115" s="137" t="str">
        <f>ifna(VLookup(V115, Dex!F:L, 7, 0),"")</f>
        <v/>
      </c>
      <c r="V115" s="131" t="str">
        <f t="shared" si="1"/>
        <v>shellder</v>
      </c>
    </row>
    <row r="116" ht="31.5" customHeight="1">
      <c r="A116" s="85">
        <v>115.0</v>
      </c>
      <c r="B116" s="85">
        <v>1.0</v>
      </c>
      <c r="C116" s="85">
        <v>4.0</v>
      </c>
      <c r="D116" s="85">
        <f t="shared" si="5"/>
        <v>25</v>
      </c>
      <c r="E116" s="85">
        <v>5.0</v>
      </c>
      <c r="F116" s="85">
        <v>1.0</v>
      </c>
      <c r="G116" s="53" t="str">
        <f>ifna(VLookup(V116,Shiny!B:C, 2, 0),"")</f>
        <v/>
      </c>
      <c r="H116" s="138" t="s">
        <v>172</v>
      </c>
      <c r="I116" s="167">
        <v>91.0</v>
      </c>
      <c r="J116" s="140">
        <f>IFNA(VLOOKUP(V116,'Imported Index'!E:F,2,0),1)</f>
        <v>1</v>
      </c>
      <c r="K116" s="140"/>
      <c r="L116" s="83"/>
      <c r="M116" s="62" t="str">
        <f>ifna(IMAGE("https://pokejungle.net/sprites/typeico/"&amp;lower(VLookup(V116,Type!C:E, 2, 0)&amp;".png")),"")</f>
        <v/>
      </c>
      <c r="N116" s="62" t="str">
        <f>ifna(IMAGE("https://pokejungle.net/sprites/typeico/"&amp;lower(VLookup(V116,Type!C:E, 3, 0)&amp;".png")),"")</f>
        <v/>
      </c>
      <c r="O116" s="53"/>
      <c r="P116" s="53"/>
      <c r="Q116" s="61">
        <f>ifna(VLookup(V116, Dex!F:K, 3, 0),"")</f>
        <v>151</v>
      </c>
      <c r="R116" s="61">
        <f>ifna(VLookup(V116, Dex!F:K, 4, 0),"")</f>
        <v>91</v>
      </c>
      <c r="S116" s="62" t="str">
        <f>ifna(VLookup(V116, Dex!F:K, 5, 0),"")</f>
        <v/>
      </c>
      <c r="T116" s="61" t="str">
        <f>ifna(VLookup(V116, Dex!F:K, 6, 0),"")</f>
        <v>P330</v>
      </c>
      <c r="U116" s="63" t="str">
        <f>ifna(VLookup(V116, Dex!F:L, 7, 0),"")</f>
        <v/>
      </c>
      <c r="V116" s="53" t="str">
        <f t="shared" si="1"/>
        <v>cloyster</v>
      </c>
    </row>
    <row r="117" ht="31.5" customHeight="1">
      <c r="A117" s="130">
        <v>116.0</v>
      </c>
      <c r="B117" s="130">
        <v>1.0</v>
      </c>
      <c r="C117" s="130">
        <v>4.0</v>
      </c>
      <c r="D117" s="130">
        <f t="shared" si="5"/>
        <v>26</v>
      </c>
      <c r="E117" s="130">
        <v>5.0</v>
      </c>
      <c r="F117" s="130">
        <v>2.0</v>
      </c>
      <c r="G117" s="131" t="str">
        <f>ifna(VLookup(V117,Shiny!B:C, 2, 0),"")</f>
        <v/>
      </c>
      <c r="H117" s="141" t="s">
        <v>173</v>
      </c>
      <c r="I117" s="168">
        <v>92.0</v>
      </c>
      <c r="J117" s="135">
        <f>IFNA(VLOOKUP(V117,'Imported Index'!E:F,2,0),1)</f>
        <v>1</v>
      </c>
      <c r="K117" s="135"/>
      <c r="L117" s="132"/>
      <c r="M117" s="166" t="str">
        <f>ifna(IMAGE("https://pokejungle.net/sprites/typeico/"&amp;lower(VLookup(V117,Type!C:E, 2, 0)&amp;".png")),"")</f>
        <v/>
      </c>
      <c r="N117" s="166" t="str">
        <f>ifna(IMAGE("https://pokejungle.net/sprites/typeico/"&amp;lower(VLookup(V117,Type!C:E, 3, 0)&amp;".png")),"")</f>
        <v/>
      </c>
      <c r="O117" s="131"/>
      <c r="P117" s="131"/>
      <c r="Q117" s="165">
        <f>ifna(VLookup(V117, Dex!F:K, 3, 0),"")</f>
        <v>141</v>
      </c>
      <c r="R117" s="165">
        <f>ifna(VLookup(V117, Dex!F:K, 4, 0),"")</f>
        <v>92</v>
      </c>
      <c r="S117" s="166">
        <f>ifna(VLookup(V117, Dex!F:K, 5, 0),"")</f>
        <v>136</v>
      </c>
      <c r="T117" s="165" t="str">
        <f>ifna(VLookup(V117, Dex!F:K, 6, 0),"")</f>
        <v>P068</v>
      </c>
      <c r="U117" s="137">
        <f>ifna(VLookup(V117, Dex!F:L, 7, 0),"")</f>
        <v>65</v>
      </c>
      <c r="V117" s="131" t="str">
        <f t="shared" si="1"/>
        <v>gastly</v>
      </c>
    </row>
    <row r="118" ht="31.5" customHeight="1">
      <c r="A118" s="85">
        <v>117.0</v>
      </c>
      <c r="B118" s="85">
        <v>1.0</v>
      </c>
      <c r="C118" s="85">
        <v>4.0</v>
      </c>
      <c r="D118" s="85">
        <f t="shared" si="5"/>
        <v>27</v>
      </c>
      <c r="E118" s="85">
        <v>5.0</v>
      </c>
      <c r="F118" s="85">
        <v>3.0</v>
      </c>
      <c r="G118" s="53" t="str">
        <f>ifna(VLookup(V118,Shiny!B:C, 2, 0),"")</f>
        <v/>
      </c>
      <c r="H118" s="138" t="s">
        <v>174</v>
      </c>
      <c r="I118" s="167">
        <v>93.0</v>
      </c>
      <c r="J118" s="140">
        <f>IFNA(VLOOKUP(V118,'Imported Index'!E:F,2,0),1)</f>
        <v>1</v>
      </c>
      <c r="K118" s="140"/>
      <c r="L118" s="83"/>
      <c r="M118" s="62" t="str">
        <f>ifna(IMAGE("https://pokejungle.net/sprites/typeico/"&amp;lower(VLookup(V118,Type!C:E, 2, 0)&amp;".png")),"")</f>
        <v/>
      </c>
      <c r="N118" s="62" t="str">
        <f>ifna(IMAGE("https://pokejungle.net/sprites/typeico/"&amp;lower(VLookup(V118,Type!C:E, 3, 0)&amp;".png")),"")</f>
        <v/>
      </c>
      <c r="O118" s="53"/>
      <c r="P118" s="53"/>
      <c r="Q118" s="61">
        <f>ifna(VLookup(V118, Dex!F:K, 3, 0),"")</f>
        <v>142</v>
      </c>
      <c r="R118" s="61">
        <f>ifna(VLookup(V118, Dex!F:K, 4, 0),"")</f>
        <v>93</v>
      </c>
      <c r="S118" s="62">
        <f>ifna(VLookup(V118, Dex!F:K, 5, 0),"")</f>
        <v>137</v>
      </c>
      <c r="T118" s="61" t="str">
        <f>ifna(VLookup(V118, Dex!F:K, 6, 0),"")</f>
        <v>P069</v>
      </c>
      <c r="U118" s="63">
        <f>ifna(VLookup(V118, Dex!F:L, 7, 0),"")</f>
        <v>66</v>
      </c>
      <c r="V118" s="53" t="str">
        <f t="shared" si="1"/>
        <v>haunter</v>
      </c>
    </row>
    <row r="119" ht="31.5" customHeight="1">
      <c r="A119" s="130">
        <v>118.0</v>
      </c>
      <c r="B119" s="130">
        <v>1.0</v>
      </c>
      <c r="C119" s="130">
        <v>4.0</v>
      </c>
      <c r="D119" s="130">
        <f t="shared" si="5"/>
        <v>28</v>
      </c>
      <c r="E119" s="130">
        <v>5.0</v>
      </c>
      <c r="F119" s="130">
        <v>4.0</v>
      </c>
      <c r="G119" s="131" t="str">
        <f>ifna(VLookup(V119,Shiny!B:C, 2, 0),"")</f>
        <v/>
      </c>
      <c r="H119" s="141" t="s">
        <v>175</v>
      </c>
      <c r="I119" s="168">
        <v>94.0</v>
      </c>
      <c r="J119" s="135">
        <f>IFNA(VLOOKUP(V119,'Imported Index'!E:F,2,0),1)</f>
        <v>1</v>
      </c>
      <c r="K119" s="135"/>
      <c r="L119" s="132"/>
      <c r="M119" s="166" t="str">
        <f>ifna(IMAGE("https://pokejungle.net/sprites/typeico/"&amp;lower(VLookup(V119,Type!C:E, 2, 0)&amp;".png")),"")</f>
        <v/>
      </c>
      <c r="N119" s="166" t="str">
        <f>ifna(IMAGE("https://pokejungle.net/sprites/typeico/"&amp;lower(VLookup(V119,Type!C:E, 3, 0)&amp;".png")),"")</f>
        <v/>
      </c>
      <c r="O119" s="131"/>
      <c r="P119" s="131"/>
      <c r="Q119" s="165">
        <f>ifna(VLookup(V119, Dex!F:K, 3, 0),"")</f>
        <v>143</v>
      </c>
      <c r="R119" s="165">
        <f>ifna(VLookup(V119, Dex!F:K, 4, 0),"")</f>
        <v>94</v>
      </c>
      <c r="S119" s="166">
        <f>ifna(VLookup(V119, Dex!F:K, 5, 0),"")</f>
        <v>138</v>
      </c>
      <c r="T119" s="165" t="str">
        <f>ifna(VLookup(V119, Dex!F:K, 6, 0),"")</f>
        <v>P070</v>
      </c>
      <c r="U119" s="137">
        <f>ifna(VLookup(V119, Dex!F:L, 7, 0),"")</f>
        <v>67</v>
      </c>
      <c r="V119" s="131" t="str">
        <f t="shared" si="1"/>
        <v>gengar</v>
      </c>
    </row>
    <row r="120" ht="31.5" customHeight="1">
      <c r="A120" s="85">
        <v>119.0</v>
      </c>
      <c r="B120" s="85">
        <v>1.0</v>
      </c>
      <c r="C120" s="85">
        <v>4.0</v>
      </c>
      <c r="D120" s="85">
        <f t="shared" si="5"/>
        <v>29</v>
      </c>
      <c r="E120" s="85">
        <v>5.0</v>
      </c>
      <c r="F120" s="85">
        <v>5.0</v>
      </c>
      <c r="G120" s="53" t="str">
        <f>ifna(VLookup(V120,Shiny!B:C, 2, 0),"")</f>
        <v/>
      </c>
      <c r="H120" s="138" t="s">
        <v>176</v>
      </c>
      <c r="I120" s="167">
        <v>95.0</v>
      </c>
      <c r="J120" s="140">
        <f>IFNA(VLOOKUP(V120,'Imported Index'!E:F,2,0),1)</f>
        <v>1</v>
      </c>
      <c r="K120" s="83"/>
      <c r="L120" s="83"/>
      <c r="M120" s="62" t="str">
        <f>ifna(IMAGE("https://pokejungle.net/sprites/typeico/"&amp;lower(VLookup(V120,Type!C:E, 2, 0)&amp;".png")),"")</f>
        <v/>
      </c>
      <c r="N120" s="62" t="str">
        <f>ifna(IMAGE("https://pokejungle.net/sprites/typeico/"&amp;lower(VLookup(V120,Type!C:E, 3, 0)&amp;".png")),"")</f>
        <v/>
      </c>
      <c r="O120" s="53"/>
      <c r="P120" s="53"/>
      <c r="Q120" s="61">
        <f>ifna(VLookup(V120, Dex!F:K, 3, 0),"")</f>
        <v>178</v>
      </c>
      <c r="R120" s="61">
        <f>ifna(VLookup(V120, Dex!F:K, 4, 0),"")</f>
        <v>95</v>
      </c>
      <c r="S120" s="62">
        <f>ifna(VLookup(V120, Dex!F:K, 5, 0),"")</f>
        <v>118</v>
      </c>
      <c r="T120" s="61" t="str">
        <f>ifna(VLookup(V120, Dex!F:K, 6, 0),"")</f>
        <v/>
      </c>
      <c r="U120" s="63">
        <f>ifna(VLookup(V120, Dex!F:L, 7, 0),"")</f>
        <v>197</v>
      </c>
      <c r="V120" s="53" t="str">
        <f t="shared" si="1"/>
        <v>onix</v>
      </c>
    </row>
    <row r="121" ht="31.5" customHeight="1">
      <c r="A121" s="130">
        <v>120.0</v>
      </c>
      <c r="B121" s="130">
        <v>1.0</v>
      </c>
      <c r="C121" s="130">
        <v>4.0</v>
      </c>
      <c r="D121" s="130">
        <f t="shared" si="5"/>
        <v>30</v>
      </c>
      <c r="E121" s="130">
        <v>5.0</v>
      </c>
      <c r="F121" s="130">
        <v>6.0</v>
      </c>
      <c r="G121" s="131" t="str">
        <f>ifna(VLookup(V121,Shiny!B:C, 2, 0),"")</f>
        <v/>
      </c>
      <c r="H121" s="141" t="s">
        <v>177</v>
      </c>
      <c r="I121" s="168">
        <v>96.0</v>
      </c>
      <c r="J121" s="135">
        <f>IFNA(VLOOKUP(V121,'Imported Index'!E:F,2,0),1)</f>
        <v>1</v>
      </c>
      <c r="K121" s="135"/>
      <c r="L121" s="132"/>
      <c r="M121" s="166" t="str">
        <f>ifna(IMAGE("https://pokejungle.net/sprites/typeico/"&amp;lower(VLookup(V121,Type!C:E, 2, 0)&amp;".png")),"")</f>
        <v/>
      </c>
      <c r="N121" s="166" t="str">
        <f>ifna(IMAGE("https://pokejungle.net/sprites/typeico/"&amp;lower(VLookup(V121,Type!C:E, 3, 0)&amp;".png")),"")</f>
        <v/>
      </c>
      <c r="O121" s="131"/>
      <c r="P121" s="131"/>
      <c r="Q121" s="165" t="str">
        <f>ifna(VLookup(V121, Dex!F:K, 3, 0),"")</f>
        <v/>
      </c>
      <c r="R121" s="165">
        <f>ifna(VLookup(V121, Dex!F:K, 4, 0),"")</f>
        <v>96</v>
      </c>
      <c r="S121" s="166" t="str">
        <f>ifna(VLookup(V121, Dex!F:K, 5, 0),"")</f>
        <v/>
      </c>
      <c r="T121" s="165" t="str">
        <f>ifna(VLookup(V121, Dex!F:K, 6, 0),"")</f>
        <v>P066</v>
      </c>
      <c r="U121" s="137" t="str">
        <f>ifna(VLookup(V121, Dex!F:L, 7, 0),"")</f>
        <v/>
      </c>
      <c r="V121" s="131" t="str">
        <f t="shared" si="1"/>
        <v>drowzee</v>
      </c>
    </row>
    <row r="122" ht="31.5" customHeight="1">
      <c r="A122" s="85">
        <v>121.0</v>
      </c>
      <c r="B122" s="85">
        <v>1.0</v>
      </c>
      <c r="C122" s="85">
        <v>5.0</v>
      </c>
      <c r="D122" s="85">
        <v>1.0</v>
      </c>
      <c r="E122" s="85">
        <v>1.0</v>
      </c>
      <c r="F122" s="85">
        <v>1.0</v>
      </c>
      <c r="G122" s="53" t="str">
        <f>ifna(VLookup(V122,Shiny!B:C, 2, 0),"")</f>
        <v/>
      </c>
      <c r="H122" s="138" t="s">
        <v>178</v>
      </c>
      <c r="I122" s="167">
        <v>97.0</v>
      </c>
      <c r="J122" s="140">
        <f>IFNA(VLOOKUP(V122,'Imported Index'!E:F,2,0),1)</f>
        <v>1</v>
      </c>
      <c r="K122" s="140"/>
      <c r="L122" s="83"/>
      <c r="M122" s="62" t="str">
        <f>ifna(IMAGE("https://pokejungle.net/sprites/typeico/"&amp;lower(VLookup(V122,Type!C:E, 2, 0)&amp;".png")),"")</f>
        <v/>
      </c>
      <c r="N122" s="62" t="str">
        <f>ifna(IMAGE("https://pokejungle.net/sprites/typeico/"&amp;lower(VLookup(V122,Type!C:E, 3, 0)&amp;".png")),"")</f>
        <v/>
      </c>
      <c r="O122" s="53"/>
      <c r="P122" s="53"/>
      <c r="Q122" s="61" t="str">
        <f>ifna(VLookup(V122, Dex!F:K, 3, 0),"")</f>
        <v/>
      </c>
      <c r="R122" s="61">
        <f>ifna(VLookup(V122, Dex!F:K, 4, 0),"")</f>
        <v>97</v>
      </c>
      <c r="S122" s="62" t="str">
        <f>ifna(VLookup(V122, Dex!F:K, 5, 0),"")</f>
        <v/>
      </c>
      <c r="T122" s="61" t="str">
        <f>ifna(VLookup(V122, Dex!F:K, 6, 0),"")</f>
        <v>P067</v>
      </c>
      <c r="U122" s="63" t="str">
        <f>ifna(VLookup(V122, Dex!F:L, 7, 0),"")</f>
        <v/>
      </c>
      <c r="V122" s="53" t="str">
        <f t="shared" si="1"/>
        <v>hypno</v>
      </c>
    </row>
    <row r="123" ht="31.5" customHeight="1">
      <c r="A123" s="130">
        <v>122.0</v>
      </c>
      <c r="B123" s="130">
        <v>1.0</v>
      </c>
      <c r="C123" s="130">
        <v>5.0</v>
      </c>
      <c r="D123" s="130">
        <f t="shared" ref="D123:D151" si="6">D122+1</f>
        <v>2</v>
      </c>
      <c r="E123" s="130">
        <v>1.0</v>
      </c>
      <c r="F123" s="130">
        <v>2.0</v>
      </c>
      <c r="G123" s="131" t="str">
        <f>ifna(VLookup(V123,Shiny!B:C, 2, 0),"")</f>
        <v/>
      </c>
      <c r="H123" s="141" t="s">
        <v>179</v>
      </c>
      <c r="I123" s="168">
        <v>98.0</v>
      </c>
      <c r="J123" s="135">
        <f>IFNA(VLOOKUP(V123,'Imported Index'!E:F,2,0),1)</f>
        <v>1</v>
      </c>
      <c r="K123" s="132"/>
      <c r="L123" s="132"/>
      <c r="M123" s="166" t="str">
        <f>ifna(IMAGE("https://pokejungle.net/sprites/typeico/"&amp;lower(VLookup(V123,Type!C:E, 2, 0)&amp;".png")),"")</f>
        <v/>
      </c>
      <c r="N123" s="166" t="str">
        <f>ifna(IMAGE("https://pokejungle.net/sprites/typeico/"&amp;lower(VLookup(V123,Type!C:E, 3, 0)&amp;".png")),"")</f>
        <v/>
      </c>
      <c r="O123" s="131"/>
      <c r="P123" s="131"/>
      <c r="Q123" s="165">
        <f>ifna(VLookup(V123, Dex!F:K, 3, 0),"")</f>
        <v>98</v>
      </c>
      <c r="R123" s="165">
        <f>ifna(VLookup(V123, Dex!F:K, 4, 0),"")</f>
        <v>98</v>
      </c>
      <c r="S123" s="166" t="str">
        <f>ifna(VLookup(V123, Dex!F:K, 5, 0),"")</f>
        <v/>
      </c>
      <c r="T123" s="165" t="str">
        <f>ifna(VLookup(V123, Dex!F:K, 6, 0),"")</f>
        <v/>
      </c>
      <c r="U123" s="137" t="str">
        <f>ifna(VLookup(V123, Dex!F:L, 7, 0),"")</f>
        <v/>
      </c>
      <c r="V123" s="131" t="str">
        <f t="shared" si="1"/>
        <v>krabby</v>
      </c>
    </row>
    <row r="124" ht="31.5" customHeight="1">
      <c r="A124" s="85">
        <v>123.0</v>
      </c>
      <c r="B124" s="85">
        <v>1.0</v>
      </c>
      <c r="C124" s="85">
        <v>5.0</v>
      </c>
      <c r="D124" s="85">
        <f t="shared" si="6"/>
        <v>3</v>
      </c>
      <c r="E124" s="85">
        <v>1.0</v>
      </c>
      <c r="F124" s="85">
        <v>3.0</v>
      </c>
      <c r="G124" s="53" t="str">
        <f>ifna(VLookup(V124,Shiny!B:C, 2, 0),"")</f>
        <v/>
      </c>
      <c r="H124" s="138" t="s">
        <v>180</v>
      </c>
      <c r="I124" s="167">
        <v>99.0</v>
      </c>
      <c r="J124" s="140">
        <f>IFNA(VLOOKUP(V124,'Imported Index'!E:F,2,0),1)</f>
        <v>1</v>
      </c>
      <c r="K124" s="83"/>
      <c r="L124" s="83"/>
      <c r="M124" s="62" t="str">
        <f>ifna(IMAGE("https://pokejungle.net/sprites/typeico/"&amp;lower(VLookup(V124,Type!C:E, 2, 0)&amp;".png")),"")</f>
        <v/>
      </c>
      <c r="N124" s="62" t="str">
        <f>ifna(IMAGE("https://pokejungle.net/sprites/typeico/"&amp;lower(VLookup(V124,Type!C:E, 3, 0)&amp;".png")),"")</f>
        <v/>
      </c>
      <c r="O124" s="53"/>
      <c r="P124" s="53"/>
      <c r="Q124" s="61">
        <f>ifna(VLookup(V124, Dex!F:K, 3, 0),"")</f>
        <v>99</v>
      </c>
      <c r="R124" s="61">
        <f>ifna(VLookup(V124, Dex!F:K, 4, 0),"")</f>
        <v>99</v>
      </c>
      <c r="S124" s="62" t="str">
        <f>ifna(VLookup(V124, Dex!F:K, 5, 0),"")</f>
        <v/>
      </c>
      <c r="T124" s="61" t="str">
        <f>ifna(VLookup(V124, Dex!F:K, 6, 0),"")</f>
        <v/>
      </c>
      <c r="U124" s="63" t="str">
        <f>ifna(VLookup(V124, Dex!F:L, 7, 0),"")</f>
        <v/>
      </c>
      <c r="V124" s="53" t="str">
        <f t="shared" si="1"/>
        <v>kingler</v>
      </c>
    </row>
    <row r="125" ht="31.5" customHeight="1">
      <c r="A125" s="130">
        <v>124.0</v>
      </c>
      <c r="B125" s="130">
        <v>1.0</v>
      </c>
      <c r="C125" s="130">
        <v>5.0</v>
      </c>
      <c r="D125" s="130">
        <f t="shared" si="6"/>
        <v>4</v>
      </c>
      <c r="E125" s="130">
        <v>1.0</v>
      </c>
      <c r="F125" s="130">
        <v>4.0</v>
      </c>
      <c r="G125" s="131" t="str">
        <f>ifna(VLookup(V125,Shiny!B:C, 2, 0),"")</f>
        <v/>
      </c>
      <c r="H125" s="141" t="s">
        <v>181</v>
      </c>
      <c r="I125" s="168">
        <v>100.0</v>
      </c>
      <c r="J125" s="135">
        <f>IFNA(VLOOKUP(V125,'Imported Index'!E:F,2,0),1)</f>
        <v>1</v>
      </c>
      <c r="K125" s="135"/>
      <c r="L125" s="132" t="s">
        <v>97</v>
      </c>
      <c r="M125" s="166" t="str">
        <f>ifna(IMAGE("https://pokejungle.net/sprites/typeico/"&amp;lower(VLookup(V125,Type!C:E, 2, 0)&amp;".png")),"")</f>
        <v/>
      </c>
      <c r="N125" s="166" t="str">
        <f>ifna(IMAGE("https://pokejungle.net/sprites/typeico/"&amp;lower(VLookup(V125,Type!C:E, 3, 0)&amp;".png")),"")</f>
        <v/>
      </c>
      <c r="O125" s="131"/>
      <c r="P125" s="131"/>
      <c r="Q125" s="165" t="str">
        <f>ifna(VLookup(V125, Dex!F:K, 3, 0),"")</f>
        <v/>
      </c>
      <c r="R125" s="165">
        <f>ifna(VLookup(V125, Dex!F:K, 4, 0),"")</f>
        <v>100</v>
      </c>
      <c r="S125" s="166" t="str">
        <f>ifna(VLookup(V125, Dex!F:K, 5, 0),"")</f>
        <v/>
      </c>
      <c r="T125" s="165" t="str">
        <f>ifna(VLookup(V125, Dex!F:K, 6, 0),"")</f>
        <v>P207</v>
      </c>
      <c r="U125" s="137" t="str">
        <f>ifna(VLookup(V125, Dex!F:L, 7, 0),"")</f>
        <v/>
      </c>
      <c r="V125" s="131" t="str">
        <f t="shared" si="1"/>
        <v>voltorb</v>
      </c>
    </row>
    <row r="126" ht="31.5" customHeight="1">
      <c r="A126" s="85">
        <v>125.0</v>
      </c>
      <c r="B126" s="85">
        <v>1.0</v>
      </c>
      <c r="C126" s="85">
        <v>5.0</v>
      </c>
      <c r="D126" s="85">
        <f t="shared" si="6"/>
        <v>5</v>
      </c>
      <c r="E126" s="85">
        <v>1.0</v>
      </c>
      <c r="F126" s="85">
        <v>5.0</v>
      </c>
      <c r="G126" s="53" t="str">
        <f>ifna(VLookup(V126,Shiny!B:C, 2, 0),"")</f>
        <v/>
      </c>
      <c r="H126" s="138" t="s">
        <v>181</v>
      </c>
      <c r="I126" s="167">
        <v>100.0</v>
      </c>
      <c r="J126" s="140">
        <f>IFNA(VLOOKUP(V126,'Imported Index'!E:F,2,0),1)</f>
        <v>1</v>
      </c>
      <c r="K126" s="140"/>
      <c r="L126" s="83" t="s">
        <v>139</v>
      </c>
      <c r="M126" s="62" t="str">
        <f>ifna(IMAGE("https://pokejungle.net/sprites/typeico/"&amp;lower(VLookup(V126,Type!C:E, 2, 0)&amp;".png")),"")</f>
        <v/>
      </c>
      <c r="N126" s="62" t="str">
        <f>ifna(IMAGE("https://pokejungle.net/sprites/typeico/"&amp;lower(VLookup(V126,Type!C:E, 3, 0)&amp;".png")),"")</f>
        <v/>
      </c>
      <c r="O126" s="85">
        <v>-1.0</v>
      </c>
      <c r="P126" s="53"/>
      <c r="Q126" s="61" t="str">
        <f>ifna(VLookup(V126, Dex!F:K, 3, 0),"")</f>
        <v/>
      </c>
      <c r="R126" s="61" t="str">
        <f>ifna(VLookup(V126, Dex!F:K, 4, 0),"")</f>
        <v/>
      </c>
      <c r="S126" s="62">
        <f>ifna(VLookup(V126, Dex!F:K, 5, 0),"")</f>
        <v>192</v>
      </c>
      <c r="T126" s="61" t="str">
        <f>ifna(VLookup(V126, Dex!F:K, 6, 0),"")</f>
        <v>P207</v>
      </c>
      <c r="U126" s="63" t="str">
        <f>ifna(VLookup(V126, Dex!F:L, 7, 0),"")</f>
        <v/>
      </c>
      <c r="V126" s="53" t="str">
        <f t="shared" si="1"/>
        <v>voltorb-1</v>
      </c>
    </row>
    <row r="127" ht="31.5" customHeight="1">
      <c r="A127" s="130">
        <v>126.0</v>
      </c>
      <c r="B127" s="130">
        <v>1.0</v>
      </c>
      <c r="C127" s="130">
        <v>5.0</v>
      </c>
      <c r="D127" s="130">
        <f t="shared" si="6"/>
        <v>6</v>
      </c>
      <c r="E127" s="130">
        <v>1.0</v>
      </c>
      <c r="F127" s="130">
        <v>6.0</v>
      </c>
      <c r="G127" s="131" t="str">
        <f>ifna(VLookup(V127,Shiny!B:C, 2, 0),"")</f>
        <v/>
      </c>
      <c r="H127" s="141" t="s">
        <v>182</v>
      </c>
      <c r="I127" s="168">
        <v>101.0</v>
      </c>
      <c r="J127" s="135">
        <f>IFNA(VLOOKUP(V127,'Imported Index'!E:F,2,0),1)</f>
        <v>1</v>
      </c>
      <c r="K127" s="135"/>
      <c r="L127" s="132" t="s">
        <v>97</v>
      </c>
      <c r="M127" s="166" t="str">
        <f>ifna(IMAGE("https://pokejungle.net/sprites/typeico/"&amp;lower(VLookup(V127,Type!C:E, 2, 0)&amp;".png")),"")</f>
        <v/>
      </c>
      <c r="N127" s="166" t="str">
        <f>ifna(IMAGE("https://pokejungle.net/sprites/typeico/"&amp;lower(VLookup(V127,Type!C:E, 3, 0)&amp;".png")),"")</f>
        <v/>
      </c>
      <c r="O127" s="131"/>
      <c r="P127" s="131"/>
      <c r="Q127" s="165" t="str">
        <f>ifna(VLookup(V127, Dex!F:K, 3, 0),"")</f>
        <v/>
      </c>
      <c r="R127" s="165">
        <f>ifna(VLookup(V127, Dex!F:K, 4, 0),"")</f>
        <v>101</v>
      </c>
      <c r="S127" s="166" t="str">
        <f>ifna(VLookup(V127, Dex!F:K, 5, 0),"")</f>
        <v/>
      </c>
      <c r="T127" s="165" t="str">
        <f>ifna(VLookup(V127, Dex!F:K, 6, 0),"")</f>
        <v>P208</v>
      </c>
      <c r="U127" s="137" t="str">
        <f>ifna(VLookup(V127, Dex!F:L, 7, 0),"")</f>
        <v/>
      </c>
      <c r="V127" s="131" t="str">
        <f t="shared" si="1"/>
        <v>electrode</v>
      </c>
    </row>
    <row r="128" ht="31.5" customHeight="1">
      <c r="A128" s="85">
        <v>127.0</v>
      </c>
      <c r="B128" s="85">
        <v>1.0</v>
      </c>
      <c r="C128" s="85">
        <v>5.0</v>
      </c>
      <c r="D128" s="85">
        <f t="shared" si="6"/>
        <v>7</v>
      </c>
      <c r="E128" s="85">
        <v>2.0</v>
      </c>
      <c r="F128" s="85">
        <v>1.0</v>
      </c>
      <c r="G128" s="53" t="str">
        <f>ifna(VLookup(V128,Shiny!B:C, 2, 0),"")</f>
        <v/>
      </c>
      <c r="H128" s="138" t="s">
        <v>182</v>
      </c>
      <c r="I128" s="167">
        <v>101.0</v>
      </c>
      <c r="J128" s="140">
        <f>IFNA(VLOOKUP(V128,'Imported Index'!E:F,2,0),1)</f>
        <v>1</v>
      </c>
      <c r="K128" s="140"/>
      <c r="L128" s="83" t="s">
        <v>139</v>
      </c>
      <c r="M128" s="62" t="str">
        <f>ifna(IMAGE("https://pokejungle.net/sprites/typeico/"&amp;lower(VLookup(V128,Type!C:E, 2, 0)&amp;".png")),"")</f>
        <v/>
      </c>
      <c r="N128" s="62" t="str">
        <f>ifna(IMAGE("https://pokejungle.net/sprites/typeico/"&amp;lower(VLookup(V128,Type!C:E, 3, 0)&amp;".png")),"")</f>
        <v/>
      </c>
      <c r="O128" s="85">
        <v>-1.0</v>
      </c>
      <c r="P128" s="53"/>
      <c r="Q128" s="61" t="str">
        <f>ifna(VLookup(V128, Dex!F:K, 3, 0),"")</f>
        <v/>
      </c>
      <c r="R128" s="61" t="str">
        <f>ifna(VLookup(V128, Dex!F:K, 4, 0),"")</f>
        <v/>
      </c>
      <c r="S128" s="62">
        <f>ifna(VLookup(V128, Dex!F:K, 5, 0),"")</f>
        <v>193</v>
      </c>
      <c r="T128" s="61" t="str">
        <f>ifna(VLookup(V128, Dex!F:K, 6, 0),"")</f>
        <v>P208</v>
      </c>
      <c r="U128" s="63" t="str">
        <f>ifna(VLookup(V128, Dex!F:L, 7, 0),"")</f>
        <v/>
      </c>
      <c r="V128" s="53" t="str">
        <f t="shared" si="1"/>
        <v>electrode-1</v>
      </c>
    </row>
    <row r="129" ht="31.5" customHeight="1">
      <c r="A129" s="130">
        <v>128.0</v>
      </c>
      <c r="B129" s="130">
        <v>1.0</v>
      </c>
      <c r="C129" s="130">
        <v>5.0</v>
      </c>
      <c r="D129" s="130">
        <f t="shared" si="6"/>
        <v>8</v>
      </c>
      <c r="E129" s="130">
        <v>2.0</v>
      </c>
      <c r="F129" s="130">
        <v>2.0</v>
      </c>
      <c r="G129" s="131" t="str">
        <f>ifna(VLookup(V129,Shiny!B:C, 2, 0),"")</f>
        <v/>
      </c>
      <c r="H129" s="141" t="s">
        <v>183</v>
      </c>
      <c r="I129" s="168">
        <v>102.0</v>
      </c>
      <c r="J129" s="135">
        <f>IFNA(VLOOKUP(V129,'Imported Index'!E:F,2,0),1)</f>
        <v>1</v>
      </c>
      <c r="K129" s="132"/>
      <c r="L129" s="132"/>
      <c r="M129" s="166" t="str">
        <f>ifna(IMAGE("https://pokejungle.net/sprites/typeico/"&amp;lower(VLookup(V129,Type!C:E, 2, 0)&amp;".png")),"")</f>
        <v/>
      </c>
      <c r="N129" s="166" t="str">
        <f>ifna(IMAGE("https://pokejungle.net/sprites/typeico/"&amp;lower(VLookup(V129,Type!C:E, 3, 0)&amp;".png")),"")</f>
        <v/>
      </c>
      <c r="O129" s="131"/>
      <c r="P129" s="131"/>
      <c r="Q129" s="165" t="str">
        <f>ifna(VLookup(V129, Dex!F:K, 3, 0),"")</f>
        <v>A205</v>
      </c>
      <c r="R129" s="165">
        <f>ifna(VLookup(V129, Dex!F:K, 4, 0),"")</f>
        <v>102</v>
      </c>
      <c r="S129" s="166" t="str">
        <f>ifna(VLookup(V129, Dex!F:K, 5, 0),"")</f>
        <v/>
      </c>
      <c r="T129" s="165" t="str">
        <f>ifna(VLookup(V129, Dex!F:K, 6, 0),"")</f>
        <v>B003</v>
      </c>
      <c r="U129" s="137" t="str">
        <f>ifna(VLookup(V129, Dex!F:L, 7, 0),"")</f>
        <v/>
      </c>
      <c r="V129" s="131" t="str">
        <f t="shared" si="1"/>
        <v>exeggcute</v>
      </c>
    </row>
    <row r="130" ht="31.5" customHeight="1">
      <c r="A130" s="85">
        <v>129.0</v>
      </c>
      <c r="B130" s="85">
        <v>1.0</v>
      </c>
      <c r="C130" s="85">
        <v>5.0</v>
      </c>
      <c r="D130" s="85">
        <f t="shared" si="6"/>
        <v>9</v>
      </c>
      <c r="E130" s="85">
        <v>2.0</v>
      </c>
      <c r="F130" s="85">
        <v>3.0</v>
      </c>
      <c r="G130" s="53" t="str">
        <f>ifna(VLookup(V130,Shiny!B:C, 2, 0),"")</f>
        <v/>
      </c>
      <c r="H130" s="138" t="s">
        <v>184</v>
      </c>
      <c r="I130" s="167">
        <v>103.0</v>
      </c>
      <c r="J130" s="140">
        <f>IFNA(VLOOKUP(V130,'Imported Index'!E:F,2,0),1)</f>
        <v>1</v>
      </c>
      <c r="K130" s="83"/>
      <c r="L130" s="83" t="s">
        <v>97</v>
      </c>
      <c r="M130" s="62" t="str">
        <f>ifna(IMAGE("https://pokejungle.net/sprites/typeico/"&amp;lower(VLookup(V130,Type!C:E, 2, 0)&amp;".png")),"")</f>
        <v/>
      </c>
      <c r="N130" s="62" t="str">
        <f>ifna(IMAGE("https://pokejungle.net/sprites/typeico/"&amp;lower(VLookup(V130,Type!C:E, 3, 0)&amp;".png")),"")</f>
        <v/>
      </c>
      <c r="O130" s="53"/>
      <c r="P130" s="53"/>
      <c r="Q130" s="61" t="str">
        <f>ifna(VLookup(V130, Dex!F:K, 3, 0),"")</f>
        <v>A206</v>
      </c>
      <c r="R130" s="61">
        <f>ifna(VLookup(V130, Dex!F:K, 4, 0),"")</f>
        <v>103</v>
      </c>
      <c r="S130" s="62" t="str">
        <f>ifna(VLookup(V130, Dex!F:K, 5, 0),"")</f>
        <v/>
      </c>
      <c r="T130" s="61" t="str">
        <f>ifna(VLookup(V130, Dex!F:K, 6, 0),"")</f>
        <v>B004</v>
      </c>
      <c r="U130" s="63" t="str">
        <f>ifna(VLookup(V130, Dex!F:L, 7, 0),"")</f>
        <v/>
      </c>
      <c r="V130" s="53" t="str">
        <f t="shared" si="1"/>
        <v>exeggutor</v>
      </c>
    </row>
    <row r="131" ht="31.5" customHeight="1">
      <c r="A131" s="130">
        <v>130.0</v>
      </c>
      <c r="B131" s="130">
        <v>1.0</v>
      </c>
      <c r="C131" s="130">
        <v>5.0</v>
      </c>
      <c r="D131" s="130">
        <f t="shared" si="6"/>
        <v>10</v>
      </c>
      <c r="E131" s="130">
        <v>2.0</v>
      </c>
      <c r="F131" s="130">
        <v>4.0</v>
      </c>
      <c r="G131" s="131" t="str">
        <f>ifna(VLookup(V131,Shiny!B:C, 2, 0),"")</f>
        <v/>
      </c>
      <c r="H131" s="141" t="s">
        <v>184</v>
      </c>
      <c r="I131" s="168">
        <v>103.0</v>
      </c>
      <c r="J131" s="135">
        <f>IFNA(VLOOKUP(V131,'Imported Index'!E:F,2,0),1)</f>
        <v>1</v>
      </c>
      <c r="K131" s="132"/>
      <c r="L131" s="132" t="s">
        <v>98</v>
      </c>
      <c r="M131" s="166" t="str">
        <f>ifna(IMAGE("https://pokejungle.net/sprites/typeico/"&amp;lower(VLookup(V131,Type!C:E, 2, 0)&amp;".png")),"")</f>
        <v/>
      </c>
      <c r="N131" s="166" t="str">
        <f>ifna(IMAGE("https://pokejungle.net/sprites/typeico/"&amp;lower(VLookup(V131,Type!C:E, 3, 0)&amp;".png")),"")</f>
        <v/>
      </c>
      <c r="O131" s="130">
        <v>-1.0</v>
      </c>
      <c r="P131" s="131"/>
      <c r="Q131" s="165" t="str">
        <f>ifna(VLookup(V131, Dex!F:K, 3, 0),"")</f>
        <v>A206</v>
      </c>
      <c r="R131" s="165" t="str">
        <f>ifna(VLookup(V131, Dex!F:K, 4, 0),"")</f>
        <v/>
      </c>
      <c r="S131" s="166" t="str">
        <f>ifna(VLookup(V131, Dex!F:K, 5, 0),"")</f>
        <v/>
      </c>
      <c r="T131" s="165" t="str">
        <f>ifna(VLookup(V131, Dex!F:K, 6, 0),"")</f>
        <v>B004</v>
      </c>
      <c r="U131" s="137" t="str">
        <f>ifna(VLookup(V131, Dex!F:L, 7, 0),"")</f>
        <v/>
      </c>
      <c r="V131" s="131" t="str">
        <f t="shared" si="1"/>
        <v>exeggutor-1</v>
      </c>
    </row>
    <row r="132" ht="31.5" customHeight="1">
      <c r="A132" s="85">
        <v>131.0</v>
      </c>
      <c r="B132" s="85">
        <v>1.0</v>
      </c>
      <c r="C132" s="85">
        <v>5.0</v>
      </c>
      <c r="D132" s="85">
        <f t="shared" si="6"/>
        <v>11</v>
      </c>
      <c r="E132" s="85">
        <v>2.0</v>
      </c>
      <c r="F132" s="85">
        <v>5.0</v>
      </c>
      <c r="G132" s="53" t="str">
        <f>ifna(VLookup(V132,Shiny!B:C, 2, 0),"")</f>
        <v/>
      </c>
      <c r="H132" s="138" t="s">
        <v>185</v>
      </c>
      <c r="I132" s="167">
        <v>104.0</v>
      </c>
      <c r="J132" s="140">
        <f>IFNA(VLOOKUP(V132,'Imported Index'!E:F,2,0),1)</f>
        <v>1</v>
      </c>
      <c r="K132" s="83"/>
      <c r="L132" s="83"/>
      <c r="M132" s="62" t="str">
        <f>ifna(IMAGE("https://pokejungle.net/sprites/typeico/"&amp;lower(VLookup(V132,Type!C:E, 2, 0)&amp;".png")),"")</f>
        <v/>
      </c>
      <c r="N132" s="62" t="str">
        <f>ifna(IMAGE("https://pokejungle.net/sprites/typeico/"&amp;lower(VLookup(V132,Type!C:E, 3, 0)&amp;".png")),"")</f>
        <v/>
      </c>
      <c r="O132" s="53"/>
      <c r="P132" s="53"/>
      <c r="Q132" s="61" t="str">
        <f>ifna(VLookup(V132, Dex!F:K, 3, 0),"")</f>
        <v>A170</v>
      </c>
      <c r="R132" s="61">
        <f>ifna(VLookup(V132, Dex!F:K, 4, 0),"")</f>
        <v>104</v>
      </c>
      <c r="S132" s="62" t="str">
        <f>ifna(VLookup(V132, Dex!F:K, 5, 0),"")</f>
        <v/>
      </c>
      <c r="T132" s="61" t="str">
        <f>ifna(VLookup(V132, Dex!F:K, 6, 0),"")</f>
        <v/>
      </c>
      <c r="U132" s="63" t="str">
        <f>ifna(VLookup(V132, Dex!F:L, 7, 0),"")</f>
        <v>H009</v>
      </c>
      <c r="V132" s="53" t="str">
        <f t="shared" si="1"/>
        <v>cubone</v>
      </c>
    </row>
    <row r="133" ht="31.5" customHeight="1">
      <c r="A133" s="130">
        <v>132.0</v>
      </c>
      <c r="B133" s="130">
        <v>1.0</v>
      </c>
      <c r="C133" s="130">
        <v>5.0</v>
      </c>
      <c r="D133" s="130">
        <f t="shared" si="6"/>
        <v>12</v>
      </c>
      <c r="E133" s="130">
        <v>2.0</v>
      </c>
      <c r="F133" s="130">
        <v>6.0</v>
      </c>
      <c r="G133" s="131" t="str">
        <f>ifna(VLookup(V133,Shiny!B:C, 2, 0),"")</f>
        <v/>
      </c>
      <c r="H133" s="141" t="s">
        <v>186</v>
      </c>
      <c r="I133" s="168">
        <v>105.0</v>
      </c>
      <c r="J133" s="135">
        <f>IFNA(VLOOKUP(V133,'Imported Index'!E:F,2,0),1)</f>
        <v>1</v>
      </c>
      <c r="K133" s="132"/>
      <c r="L133" s="132" t="s">
        <v>97</v>
      </c>
      <c r="M133" s="166" t="str">
        <f>ifna(IMAGE("https://pokejungle.net/sprites/typeico/"&amp;lower(VLookup(V133,Type!C:E, 2, 0)&amp;".png")),"")</f>
        <v/>
      </c>
      <c r="N133" s="166" t="str">
        <f>ifna(IMAGE("https://pokejungle.net/sprites/typeico/"&amp;lower(VLookup(V133,Type!C:E, 3, 0)&amp;".png")),"")</f>
        <v/>
      </c>
      <c r="O133" s="131"/>
      <c r="P133" s="131"/>
      <c r="Q133" s="165" t="str">
        <f>ifna(VLookup(V133, Dex!F:K, 3, 0),"")</f>
        <v>A171</v>
      </c>
      <c r="R133" s="165">
        <f>ifna(VLookup(V133, Dex!F:K, 4, 0),"")</f>
        <v>105</v>
      </c>
      <c r="S133" s="166" t="str">
        <f>ifna(VLookup(V133, Dex!F:K, 5, 0),"")</f>
        <v/>
      </c>
      <c r="T133" s="165" t="str">
        <f>ifna(VLookup(V133, Dex!F:K, 6, 0),"")</f>
        <v/>
      </c>
      <c r="U133" s="137" t="str">
        <f>ifna(VLookup(V133, Dex!F:L, 7, 0),"")</f>
        <v>H010</v>
      </c>
      <c r="V133" s="131" t="str">
        <f t="shared" si="1"/>
        <v>marowak</v>
      </c>
    </row>
    <row r="134" ht="31.5" customHeight="1">
      <c r="A134" s="85">
        <v>133.0</v>
      </c>
      <c r="B134" s="85">
        <v>1.0</v>
      </c>
      <c r="C134" s="85">
        <v>5.0</v>
      </c>
      <c r="D134" s="85">
        <f t="shared" si="6"/>
        <v>13</v>
      </c>
      <c r="E134" s="85">
        <v>3.0</v>
      </c>
      <c r="F134" s="85">
        <v>1.0</v>
      </c>
      <c r="G134" s="53" t="str">
        <f>ifna(VLookup(V134,Shiny!B:C, 2, 0),"")</f>
        <v/>
      </c>
      <c r="H134" s="138" t="s">
        <v>186</v>
      </c>
      <c r="I134" s="167">
        <v>105.0</v>
      </c>
      <c r="J134" s="140">
        <f>IFNA(VLOOKUP(V134,'Imported Index'!E:F,2,0),1)</f>
        <v>1</v>
      </c>
      <c r="K134" s="83"/>
      <c r="L134" s="83" t="s">
        <v>98</v>
      </c>
      <c r="M134" s="62" t="str">
        <f>ifna(IMAGE("https://pokejungle.net/sprites/typeico/"&amp;lower(VLookup(V134,Type!C:E, 2, 0)&amp;".png")),"")</f>
        <v/>
      </c>
      <c r="N134" s="62" t="str">
        <f>ifna(IMAGE("https://pokejungle.net/sprites/typeico/"&amp;lower(VLookup(V134,Type!C:E, 3, 0)&amp;".png")),"")</f>
        <v/>
      </c>
      <c r="O134" s="85">
        <v>-1.0</v>
      </c>
      <c r="P134" s="53"/>
      <c r="Q134" s="61" t="str">
        <f>ifna(VLookup(V134, Dex!F:K, 3, 0),"")</f>
        <v>A171</v>
      </c>
      <c r="R134" s="61" t="str">
        <f>ifna(VLookup(V134, Dex!F:K, 4, 0),"")</f>
        <v/>
      </c>
      <c r="S134" s="62" t="str">
        <f>ifna(VLookup(V134, Dex!F:K, 5, 0),"")</f>
        <v/>
      </c>
      <c r="T134" s="61" t="str">
        <f>ifna(VLookup(V134, Dex!F:K, 6, 0),"")</f>
        <v/>
      </c>
      <c r="U134" s="63" t="str">
        <f>ifna(VLookup(V134, Dex!F:L, 7, 0),"")</f>
        <v>H010</v>
      </c>
      <c r="V134" s="53" t="str">
        <f t="shared" si="1"/>
        <v>marowak-1</v>
      </c>
    </row>
    <row r="135" ht="31.5" customHeight="1">
      <c r="A135" s="130">
        <v>134.0</v>
      </c>
      <c r="B135" s="130">
        <v>1.0</v>
      </c>
      <c r="C135" s="130">
        <v>5.0</v>
      </c>
      <c r="D135" s="130">
        <f t="shared" si="6"/>
        <v>14</v>
      </c>
      <c r="E135" s="130">
        <v>3.0</v>
      </c>
      <c r="F135" s="130">
        <v>2.0</v>
      </c>
      <c r="G135" s="131" t="str">
        <f>ifna(VLookup(V135,Shiny!B:C, 2, 0),"")</f>
        <v/>
      </c>
      <c r="H135" s="141" t="s">
        <v>187</v>
      </c>
      <c r="I135" s="168">
        <v>106.0</v>
      </c>
      <c r="J135" s="135">
        <f>IFNA(VLOOKUP(V135,'Imported Index'!E:F,2,0),1)</f>
        <v>1</v>
      </c>
      <c r="K135" s="132"/>
      <c r="L135" s="132"/>
      <c r="M135" s="166" t="str">
        <f>ifna(IMAGE("https://pokejungle.net/sprites/typeico/"&amp;lower(VLookup(V135,Type!C:E, 2, 0)&amp;".png")),"")</f>
        <v/>
      </c>
      <c r="N135" s="166" t="str">
        <f>ifna(IMAGE("https://pokejungle.net/sprites/typeico/"&amp;lower(VLookup(V135,Type!C:E, 3, 0)&amp;".png")),"")</f>
        <v/>
      </c>
      <c r="O135" s="131"/>
      <c r="P135" s="131"/>
      <c r="Q135" s="165">
        <f>ifna(VLookup(V135, Dex!F:K, 3, 0),"")</f>
        <v>108</v>
      </c>
      <c r="R135" s="165">
        <f>ifna(VLookup(V135, Dex!F:K, 4, 0),"")</f>
        <v>106</v>
      </c>
      <c r="S135" s="166" t="str">
        <f>ifna(VLookup(V135, Dex!F:K, 5, 0),"")</f>
        <v/>
      </c>
      <c r="T135" s="165" t="str">
        <f>ifna(VLookup(V135, Dex!F:K, 6, 0),"")</f>
        <v>B093</v>
      </c>
      <c r="U135" s="137" t="str">
        <f>ifna(VLookup(V135, Dex!F:L, 7, 0),"")</f>
        <v/>
      </c>
      <c r="V135" s="131" t="str">
        <f t="shared" si="1"/>
        <v>hitmonlee</v>
      </c>
    </row>
    <row r="136" ht="31.5" customHeight="1">
      <c r="A136" s="85">
        <v>135.0</v>
      </c>
      <c r="B136" s="85">
        <v>1.0</v>
      </c>
      <c r="C136" s="85">
        <v>5.0</v>
      </c>
      <c r="D136" s="85">
        <f t="shared" si="6"/>
        <v>15</v>
      </c>
      <c r="E136" s="85">
        <v>3.0</v>
      </c>
      <c r="F136" s="85">
        <v>3.0</v>
      </c>
      <c r="G136" s="53" t="str">
        <f>ifna(VLookup(V136,Shiny!B:C, 2, 0),"")</f>
        <v/>
      </c>
      <c r="H136" s="138" t="s">
        <v>188</v>
      </c>
      <c r="I136" s="167">
        <v>107.0</v>
      </c>
      <c r="J136" s="140">
        <f>IFNA(VLOOKUP(V136,'Imported Index'!E:F,2,0),1)</f>
        <v>1</v>
      </c>
      <c r="K136" s="83"/>
      <c r="L136" s="83"/>
      <c r="M136" s="62" t="str">
        <f>ifna(IMAGE("https://pokejungle.net/sprites/typeico/"&amp;lower(VLookup(V136,Type!C:E, 2, 0)&amp;".png")),"")</f>
        <v/>
      </c>
      <c r="N136" s="62" t="str">
        <f>ifna(IMAGE("https://pokejungle.net/sprites/typeico/"&amp;lower(VLookup(V136,Type!C:E, 3, 0)&amp;".png")),"")</f>
        <v/>
      </c>
      <c r="O136" s="53"/>
      <c r="P136" s="53"/>
      <c r="Q136" s="61">
        <f>ifna(VLookup(V136, Dex!F:K, 3, 0),"")</f>
        <v>109</v>
      </c>
      <c r="R136" s="61">
        <f>ifna(VLookup(V136, Dex!F:K, 4, 0),"")</f>
        <v>107</v>
      </c>
      <c r="S136" s="62" t="str">
        <f>ifna(VLookup(V136, Dex!F:K, 5, 0),"")</f>
        <v/>
      </c>
      <c r="T136" s="61" t="str">
        <f>ifna(VLookup(V136, Dex!F:K, 6, 0),"")</f>
        <v>B094</v>
      </c>
      <c r="U136" s="63" t="str">
        <f>ifna(VLookup(V136, Dex!F:L, 7, 0),"")</f>
        <v/>
      </c>
      <c r="V136" s="53" t="str">
        <f t="shared" si="1"/>
        <v>hitmonchan</v>
      </c>
    </row>
    <row r="137" ht="31.5" customHeight="1">
      <c r="A137" s="130">
        <v>136.0</v>
      </c>
      <c r="B137" s="130">
        <v>1.0</v>
      </c>
      <c r="C137" s="130">
        <v>5.0</v>
      </c>
      <c r="D137" s="130">
        <f t="shared" si="6"/>
        <v>16</v>
      </c>
      <c r="E137" s="130">
        <v>3.0</v>
      </c>
      <c r="F137" s="130">
        <v>4.0</v>
      </c>
      <c r="G137" s="131" t="str">
        <f>ifna(VLookup(V137,Shiny!B:C, 2, 0),"")</f>
        <v/>
      </c>
      <c r="H137" s="141" t="s">
        <v>189</v>
      </c>
      <c r="I137" s="168">
        <v>108.0</v>
      </c>
      <c r="J137" s="135">
        <f>IFNA(VLOOKUP(V137,'Imported Index'!E:F,2,0),1)</f>
        <v>1</v>
      </c>
      <c r="K137" s="132"/>
      <c r="L137" s="132"/>
      <c r="M137" s="166" t="str">
        <f>ifna(IMAGE("https://pokejungle.net/sprites/typeico/"&amp;lower(VLookup(V137,Type!C:E, 2, 0)&amp;".png")),"")</f>
        <v/>
      </c>
      <c r="N137" s="166" t="str">
        <f>ifna(IMAGE("https://pokejungle.net/sprites/typeico/"&amp;lower(VLookup(V137,Type!C:E, 3, 0)&amp;".png")),"")</f>
        <v/>
      </c>
      <c r="O137" s="131"/>
      <c r="P137" s="131"/>
      <c r="Q137" s="165" t="str">
        <f>ifna(VLookup(V137, Dex!F:K, 3, 0),"")</f>
        <v>A054</v>
      </c>
      <c r="R137" s="165">
        <f>ifna(VLookup(V137, Dex!F:K, 4, 0),"")</f>
        <v>108</v>
      </c>
      <c r="S137" s="166">
        <f>ifna(VLookup(V137, Dex!F:K, 5, 0),"")</f>
        <v>125</v>
      </c>
      <c r="T137" s="165" t="str">
        <f>ifna(VLookup(V137, Dex!F:K, 6, 0),"")</f>
        <v/>
      </c>
      <c r="U137" s="137" t="str">
        <f>ifna(VLookup(V137, Dex!F:L, 7, 0),"")</f>
        <v/>
      </c>
      <c r="V137" s="131" t="str">
        <f t="shared" si="1"/>
        <v>lickitung</v>
      </c>
    </row>
    <row r="138" ht="31.5" customHeight="1">
      <c r="A138" s="85">
        <v>137.0</v>
      </c>
      <c r="B138" s="85">
        <v>1.0</v>
      </c>
      <c r="C138" s="85">
        <v>5.0</v>
      </c>
      <c r="D138" s="85">
        <f t="shared" si="6"/>
        <v>17</v>
      </c>
      <c r="E138" s="85">
        <v>3.0</v>
      </c>
      <c r="F138" s="85">
        <v>5.0</v>
      </c>
      <c r="G138" s="53" t="str">
        <f>ifna(VLookup(V138,Shiny!B:C, 2, 0),"")</f>
        <v/>
      </c>
      <c r="H138" s="138" t="s">
        <v>190</v>
      </c>
      <c r="I138" s="167">
        <v>109.0</v>
      </c>
      <c r="J138" s="140">
        <f>IFNA(VLOOKUP(V138,'Imported Index'!E:F,2,0),1)</f>
        <v>1</v>
      </c>
      <c r="K138" s="140"/>
      <c r="L138" s="83"/>
      <c r="M138" s="62" t="str">
        <f>ifna(IMAGE("https://pokejungle.net/sprites/typeico/"&amp;lower(VLookup(V138,Type!C:E, 2, 0)&amp;".png")),"")</f>
        <v/>
      </c>
      <c r="N138" s="62" t="str">
        <f>ifna(IMAGE("https://pokejungle.net/sprites/typeico/"&amp;lower(VLookup(V138,Type!C:E, 3, 0)&amp;".png")),"")</f>
        <v/>
      </c>
      <c r="O138" s="53"/>
      <c r="P138" s="53"/>
      <c r="Q138" s="61">
        <f>ifna(VLookup(V138, Dex!F:K, 3, 0),"")</f>
        <v>250</v>
      </c>
      <c r="R138" s="61">
        <f>ifna(VLookup(V138, Dex!F:K, 4, 0),"")</f>
        <v>109</v>
      </c>
      <c r="S138" s="62" t="str">
        <f>ifna(VLookup(V138, Dex!F:K, 5, 0),"")</f>
        <v/>
      </c>
      <c r="T138" s="61" t="str">
        <f>ifna(VLookup(V138, Dex!F:K, 6, 0),"")</f>
        <v>K135</v>
      </c>
      <c r="U138" s="63" t="str">
        <f>ifna(VLookup(V138, Dex!F:L, 7, 0),"")</f>
        <v/>
      </c>
      <c r="V138" s="53" t="str">
        <f t="shared" si="1"/>
        <v>koffing</v>
      </c>
    </row>
    <row r="139" ht="31.5" customHeight="1">
      <c r="A139" s="130">
        <v>138.0</v>
      </c>
      <c r="B139" s="130">
        <v>1.0</v>
      </c>
      <c r="C139" s="130">
        <v>5.0</v>
      </c>
      <c r="D139" s="130">
        <f t="shared" si="6"/>
        <v>18</v>
      </c>
      <c r="E139" s="130">
        <v>3.0</v>
      </c>
      <c r="F139" s="130">
        <v>6.0</v>
      </c>
      <c r="G139" s="131" t="str">
        <f>ifna(VLookup(V139,Shiny!B:C, 2, 0),"")</f>
        <v/>
      </c>
      <c r="H139" s="141" t="s">
        <v>191</v>
      </c>
      <c r="I139" s="168">
        <v>110.0</v>
      </c>
      <c r="J139" s="135">
        <f>IFNA(VLOOKUP(V139,'Imported Index'!E:F,2,0),1)</f>
        <v>1</v>
      </c>
      <c r="K139" s="132"/>
      <c r="L139" s="132" t="s">
        <v>97</v>
      </c>
      <c r="M139" s="166" t="str">
        <f>ifna(IMAGE("https://pokejungle.net/sprites/typeico/"&amp;lower(VLookup(V139,Type!C:E, 2, 0)&amp;".png")),"")</f>
        <v/>
      </c>
      <c r="N139" s="166" t="str">
        <f>ifna(IMAGE("https://pokejungle.net/sprites/typeico/"&amp;lower(VLookup(V139,Type!C:E, 3, 0)&amp;".png")),"")</f>
        <v/>
      </c>
      <c r="O139" s="131"/>
      <c r="P139" s="131"/>
      <c r="Q139" s="165">
        <f>ifna(VLookup(V139, Dex!F:K, 3, 0),"")</f>
        <v>251</v>
      </c>
      <c r="R139" s="165">
        <f>ifna(VLookup(V139, Dex!F:K, 4, 0),"")</f>
        <v>110</v>
      </c>
      <c r="S139" s="166" t="str">
        <f>ifna(VLookup(V139, Dex!F:K, 5, 0),"")</f>
        <v/>
      </c>
      <c r="T139" s="165" t="str">
        <f>ifna(VLookup(V139, Dex!F:K, 6, 0),"")</f>
        <v>K136</v>
      </c>
      <c r="U139" s="137" t="str">
        <f>ifna(VLookup(V139, Dex!F:L, 7, 0),"")</f>
        <v/>
      </c>
      <c r="V139" s="131" t="str">
        <f t="shared" si="1"/>
        <v>weezing</v>
      </c>
    </row>
    <row r="140" ht="31.5" customHeight="1">
      <c r="A140" s="85">
        <v>139.0</v>
      </c>
      <c r="B140" s="85">
        <v>1.0</v>
      </c>
      <c r="C140" s="85">
        <v>5.0</v>
      </c>
      <c r="D140" s="85">
        <f t="shared" si="6"/>
        <v>19</v>
      </c>
      <c r="E140" s="85">
        <v>4.0</v>
      </c>
      <c r="F140" s="85">
        <v>1.0</v>
      </c>
      <c r="G140" s="53" t="str">
        <f>ifna(VLookup(V140,Shiny!B:C, 2, 0),"")</f>
        <v/>
      </c>
      <c r="H140" s="138" t="s">
        <v>191</v>
      </c>
      <c r="I140" s="167">
        <v>110.0</v>
      </c>
      <c r="J140" s="140">
        <f>IFNA(VLOOKUP(V140,'Imported Index'!E:F,2,0),1)</f>
        <v>1</v>
      </c>
      <c r="K140" s="83"/>
      <c r="L140" s="83" t="s">
        <v>132</v>
      </c>
      <c r="M140" s="62" t="str">
        <f>ifna(IMAGE("https://pokejungle.net/sprites/typeico/"&amp;lower(VLookup(V140,Type!C:E, 2, 0)&amp;".png")),"")</f>
        <v/>
      </c>
      <c r="N140" s="62" t="str">
        <f>ifna(IMAGE("https://pokejungle.net/sprites/typeico/"&amp;lower(VLookup(V140,Type!C:E, 3, 0)&amp;".png")),"")</f>
        <v/>
      </c>
      <c r="O140" s="85">
        <v>-1.0</v>
      </c>
      <c r="P140" s="53"/>
      <c r="Q140" s="61">
        <f>ifna(VLookup(V140, Dex!F:K, 3, 0),"")</f>
        <v>251</v>
      </c>
      <c r="R140" s="61" t="str">
        <f>ifna(VLookup(V140, Dex!F:K, 4, 0),"")</f>
        <v/>
      </c>
      <c r="S140" s="62" t="str">
        <f>ifna(VLookup(V140, Dex!F:K, 5, 0),"")</f>
        <v/>
      </c>
      <c r="T140" s="61" t="str">
        <f>ifna(VLookup(V140, Dex!F:K, 6, 0),"")</f>
        <v>K136</v>
      </c>
      <c r="U140" s="63" t="str">
        <f>ifna(VLookup(V140, Dex!F:L, 7, 0),"")</f>
        <v/>
      </c>
      <c r="V140" s="53" t="str">
        <f t="shared" si="1"/>
        <v>weezing-1</v>
      </c>
    </row>
    <row r="141" ht="31.5" customHeight="1">
      <c r="A141" s="130">
        <v>140.0</v>
      </c>
      <c r="B141" s="130">
        <v>1.0</v>
      </c>
      <c r="C141" s="130">
        <v>5.0</v>
      </c>
      <c r="D141" s="130">
        <f t="shared" si="6"/>
        <v>20</v>
      </c>
      <c r="E141" s="130">
        <v>4.0</v>
      </c>
      <c r="F141" s="130">
        <v>2.0</v>
      </c>
      <c r="G141" s="131" t="str">
        <f>ifna(VLookup(V141,Shiny!B:C, 2, 0),"")</f>
        <v/>
      </c>
      <c r="H141" s="141" t="s">
        <v>192</v>
      </c>
      <c r="I141" s="168">
        <v>111.0</v>
      </c>
      <c r="J141" s="135">
        <f>IFNA(VLOOKUP(V141,'Imported Index'!E:F,2,0),1)</f>
        <v>1</v>
      </c>
      <c r="K141" s="132"/>
      <c r="L141" s="132"/>
      <c r="M141" s="166" t="str">
        <f>ifna(IMAGE("https://pokejungle.net/sprites/typeico/"&amp;lower(VLookup(V141,Type!C:E, 2, 0)&amp;".png")),"")</f>
        <v/>
      </c>
      <c r="N141" s="166" t="str">
        <f>ifna(IMAGE("https://pokejungle.net/sprites/typeico/"&amp;lower(VLookup(V141,Type!C:E, 3, 0)&amp;".png")),"")</f>
        <v/>
      </c>
      <c r="O141" s="131"/>
      <c r="P141" s="131"/>
      <c r="Q141" s="165">
        <f>ifna(VLookup(V141, Dex!F:K, 3, 0),"")</f>
        <v>264</v>
      </c>
      <c r="R141" s="165">
        <f>ifna(VLookup(V141, Dex!F:K, 4, 0),"")</f>
        <v>111</v>
      </c>
      <c r="S141" s="166">
        <f>ifna(VLookup(V141, Dex!F:K, 5, 0),"")</f>
        <v>120</v>
      </c>
      <c r="T141" s="165" t="str">
        <f>ifna(VLookup(V141, Dex!F:K, 6, 0),"")</f>
        <v>B005</v>
      </c>
      <c r="U141" s="137" t="str">
        <f>ifna(VLookup(V141, Dex!F:L, 7, 0),"")</f>
        <v/>
      </c>
      <c r="V141" s="131" t="str">
        <f t="shared" si="1"/>
        <v>rhyhorn</v>
      </c>
    </row>
    <row r="142" ht="31.5" customHeight="1">
      <c r="A142" s="85">
        <v>141.0</v>
      </c>
      <c r="B142" s="85">
        <v>1.0</v>
      </c>
      <c r="C142" s="85">
        <v>5.0</v>
      </c>
      <c r="D142" s="85">
        <f t="shared" si="6"/>
        <v>21</v>
      </c>
      <c r="E142" s="85">
        <v>4.0</v>
      </c>
      <c r="F142" s="85">
        <v>3.0</v>
      </c>
      <c r="G142" s="53" t="str">
        <f>ifna(VLookup(V142,Shiny!B:C, 2, 0),"")</f>
        <v/>
      </c>
      <c r="H142" s="138" t="s">
        <v>193</v>
      </c>
      <c r="I142" s="167">
        <v>112.0</v>
      </c>
      <c r="J142" s="140">
        <f>IFNA(VLOOKUP(V142,'Imported Index'!E:F,2,0),1)</f>
        <v>1</v>
      </c>
      <c r="K142" s="83"/>
      <c r="L142" s="83"/>
      <c r="M142" s="62" t="str">
        <f>ifna(IMAGE("https://pokejungle.net/sprites/typeico/"&amp;lower(VLookup(V142,Type!C:E, 2, 0)&amp;".png")),"")</f>
        <v/>
      </c>
      <c r="N142" s="62" t="str">
        <f>ifna(IMAGE("https://pokejungle.net/sprites/typeico/"&amp;lower(VLookup(V142,Type!C:E, 3, 0)&amp;".png")),"")</f>
        <v/>
      </c>
      <c r="O142" s="53"/>
      <c r="P142" s="53"/>
      <c r="Q142" s="61">
        <f>ifna(VLookup(V142, Dex!F:K, 3, 0),"")</f>
        <v>265</v>
      </c>
      <c r="R142" s="61">
        <f>ifna(VLookup(V142, Dex!F:K, 4, 0),"")</f>
        <v>112</v>
      </c>
      <c r="S142" s="62">
        <f>ifna(VLookup(V142, Dex!F:K, 5, 0),"")</f>
        <v>121</v>
      </c>
      <c r="T142" s="61" t="str">
        <f>ifna(VLookup(V142, Dex!F:K, 6, 0),"")</f>
        <v>B006</v>
      </c>
      <c r="U142" s="63" t="str">
        <f>ifna(VLookup(V142, Dex!F:L, 7, 0),"")</f>
        <v/>
      </c>
      <c r="V142" s="53" t="str">
        <f t="shared" si="1"/>
        <v>rhydon</v>
      </c>
    </row>
    <row r="143" ht="31.5" customHeight="1">
      <c r="A143" s="130">
        <v>142.0</v>
      </c>
      <c r="B143" s="130">
        <v>1.0</v>
      </c>
      <c r="C143" s="130">
        <v>5.0</v>
      </c>
      <c r="D143" s="130">
        <f t="shared" si="6"/>
        <v>22</v>
      </c>
      <c r="E143" s="130">
        <v>4.0</v>
      </c>
      <c r="F143" s="130">
        <v>4.0</v>
      </c>
      <c r="G143" s="131" t="str">
        <f>ifna(VLookup(V143,Shiny!B:C, 2, 0),"")</f>
        <v/>
      </c>
      <c r="H143" s="141" t="s">
        <v>194</v>
      </c>
      <c r="I143" s="168">
        <v>113.0</v>
      </c>
      <c r="J143" s="135">
        <f>IFNA(VLOOKUP(V143,'Imported Index'!E:F,2,0),1)</f>
        <v>1</v>
      </c>
      <c r="K143" s="135"/>
      <c r="L143" s="132"/>
      <c r="M143" s="166" t="str">
        <f>ifna(IMAGE("https://pokejungle.net/sprites/typeico/"&amp;lower(VLookup(V143,Type!C:E, 2, 0)&amp;".png")),"")</f>
        <v/>
      </c>
      <c r="N143" s="166" t="str">
        <f>ifna(IMAGE("https://pokejungle.net/sprites/typeico/"&amp;lower(VLookup(V143,Type!C:E, 3, 0)&amp;".png")),"")</f>
        <v/>
      </c>
      <c r="O143" s="131"/>
      <c r="P143" s="131"/>
      <c r="Q143" s="165" t="str">
        <f>ifna(VLookup(V143, Dex!F:K, 3, 0),"")</f>
        <v>A007</v>
      </c>
      <c r="R143" s="165">
        <f>ifna(VLookup(V143, Dex!F:K, 4, 0),"")</f>
        <v>113</v>
      </c>
      <c r="S143" s="166">
        <f>ifna(VLookup(V143, Dex!F:K, 5, 0),"")</f>
        <v>87</v>
      </c>
      <c r="T143" s="165" t="str">
        <f>ifna(VLookup(V143, Dex!F:K, 6, 0),"")</f>
        <v>P044</v>
      </c>
      <c r="U143" s="137" t="str">
        <f>ifna(VLookup(V143, Dex!F:L, 7, 0),"")</f>
        <v/>
      </c>
      <c r="V143" s="131" t="str">
        <f t="shared" si="1"/>
        <v>chansey</v>
      </c>
    </row>
    <row r="144" ht="31.5" customHeight="1">
      <c r="A144" s="85">
        <v>143.0</v>
      </c>
      <c r="B144" s="85">
        <v>1.0</v>
      </c>
      <c r="C144" s="85">
        <v>5.0</v>
      </c>
      <c r="D144" s="85">
        <f t="shared" si="6"/>
        <v>23</v>
      </c>
      <c r="E144" s="85">
        <v>4.0</v>
      </c>
      <c r="F144" s="85">
        <v>5.0</v>
      </c>
      <c r="G144" s="53" t="str">
        <f>ifna(VLookup(V144,Shiny!B:C, 2, 0),"")</f>
        <v/>
      </c>
      <c r="H144" s="138" t="s">
        <v>195</v>
      </c>
      <c r="I144" s="167">
        <v>114.0</v>
      </c>
      <c r="J144" s="140">
        <f>IFNA(VLOOKUP(V144,'Imported Index'!E:F,2,0),1)</f>
        <v>1</v>
      </c>
      <c r="K144" s="83"/>
      <c r="L144" s="83"/>
      <c r="M144" s="62" t="str">
        <f>ifna(IMAGE("https://pokejungle.net/sprites/typeico/"&amp;lower(VLookup(V144,Type!C:E, 2, 0)&amp;".png")),"")</f>
        <v/>
      </c>
      <c r="N144" s="62" t="str">
        <f>ifna(IMAGE("https://pokejungle.net/sprites/typeico/"&amp;lower(VLookup(V144,Type!C:E, 3, 0)&amp;".png")),"")</f>
        <v/>
      </c>
      <c r="O144" s="53"/>
      <c r="P144" s="53"/>
      <c r="Q144" s="61" t="str">
        <f>ifna(VLookup(V144, Dex!F:K, 3, 0),"")</f>
        <v>A080</v>
      </c>
      <c r="R144" s="61">
        <f>ifna(VLookup(V144, Dex!F:K, 4, 0),"")</f>
        <v>114</v>
      </c>
      <c r="S144" s="62">
        <f>ifna(VLookup(V144, Dex!F:K, 5, 0),"")</f>
        <v>95</v>
      </c>
      <c r="T144" s="61" t="str">
        <f>ifna(VLookup(V144, Dex!F:K, 6, 0),"")</f>
        <v/>
      </c>
      <c r="U144" s="63" t="str">
        <f>ifna(VLookup(V144, Dex!F:L, 7, 0),"")</f>
        <v/>
      </c>
      <c r="V144" s="53" t="str">
        <f t="shared" si="1"/>
        <v>tangela</v>
      </c>
    </row>
    <row r="145" ht="31.5" customHeight="1">
      <c r="A145" s="130">
        <v>144.0</v>
      </c>
      <c r="B145" s="130">
        <v>1.0</v>
      </c>
      <c r="C145" s="130">
        <v>5.0</v>
      </c>
      <c r="D145" s="130">
        <f t="shared" si="6"/>
        <v>24</v>
      </c>
      <c r="E145" s="130">
        <v>4.0</v>
      </c>
      <c r="F145" s="130">
        <v>6.0</v>
      </c>
      <c r="G145" s="131" t="str">
        <f>ifna(VLookup(V145,Shiny!B:C, 2, 0),"")</f>
        <v/>
      </c>
      <c r="H145" s="141" t="s">
        <v>196</v>
      </c>
      <c r="I145" s="168">
        <v>115.0</v>
      </c>
      <c r="J145" s="135">
        <f>IFNA(VLOOKUP(V145,'Imported Index'!E:F,2,0),1)</f>
        <v>1</v>
      </c>
      <c r="K145" s="132"/>
      <c r="L145" s="132"/>
      <c r="M145" s="166" t="str">
        <f>ifna(IMAGE("https://pokejungle.net/sprites/typeico/"&amp;lower(VLookup(V145,Type!C:E, 2, 0)&amp;".png")),"")</f>
        <v/>
      </c>
      <c r="N145" s="166" t="str">
        <f>ifna(IMAGE("https://pokejungle.net/sprites/typeico/"&amp;lower(VLookup(V145,Type!C:E, 3, 0)&amp;".png")),"")</f>
        <v/>
      </c>
      <c r="O145" s="131"/>
      <c r="P145" s="131"/>
      <c r="Q145" s="165" t="str">
        <f>ifna(VLookup(V145, Dex!F:K, 3, 0),"")</f>
        <v>A172</v>
      </c>
      <c r="R145" s="165">
        <f>ifna(VLookup(V145, Dex!F:K, 4, 0),"")</f>
        <v>115</v>
      </c>
      <c r="S145" s="166" t="str">
        <f>ifna(VLookup(V145, Dex!F:K, 5, 0),"")</f>
        <v/>
      </c>
      <c r="T145" s="165" t="str">
        <f>ifna(VLookup(V145, Dex!F:K, 6, 0),"")</f>
        <v/>
      </c>
      <c r="U145" s="137">
        <f>ifna(VLookup(V145, Dex!F:L, 7, 0),"")</f>
        <v>223</v>
      </c>
      <c r="V145" s="131" t="str">
        <f t="shared" si="1"/>
        <v>kangaskhan</v>
      </c>
    </row>
    <row r="146" ht="31.5" customHeight="1">
      <c r="A146" s="85">
        <v>145.0</v>
      </c>
      <c r="B146" s="85">
        <v>1.0</v>
      </c>
      <c r="C146" s="85">
        <v>5.0</v>
      </c>
      <c r="D146" s="85">
        <f t="shared" si="6"/>
        <v>25</v>
      </c>
      <c r="E146" s="85">
        <v>5.0</v>
      </c>
      <c r="F146" s="85">
        <v>1.0</v>
      </c>
      <c r="G146" s="53" t="str">
        <f>ifna(VLookup(V146,Shiny!B:C, 2, 0),"")</f>
        <v/>
      </c>
      <c r="H146" s="138" t="s">
        <v>197</v>
      </c>
      <c r="I146" s="167">
        <v>116.0</v>
      </c>
      <c r="J146" s="140">
        <f>IFNA(VLOOKUP(V146,'Imported Index'!E:F,2,0),1)</f>
        <v>1</v>
      </c>
      <c r="K146" s="83"/>
      <c r="L146" s="83"/>
      <c r="M146" s="62" t="str">
        <f>ifna(IMAGE("https://pokejungle.net/sprites/typeico/"&amp;lower(VLookup(V146,Type!C:E, 2, 0)&amp;".png")),"")</f>
        <v/>
      </c>
      <c r="N146" s="62" t="str">
        <f>ifna(IMAGE("https://pokejungle.net/sprites/typeico/"&amp;lower(VLookup(V146,Type!C:E, 3, 0)&amp;".png")),"")</f>
        <v/>
      </c>
      <c r="O146" s="53"/>
      <c r="P146" s="53"/>
      <c r="Q146" s="61" t="str">
        <f>ifna(VLookup(V146, Dex!F:K, 3, 0),"")</f>
        <v>A198</v>
      </c>
      <c r="R146" s="61">
        <f>ifna(VLookup(V146, Dex!F:K, 4, 0),"")</f>
        <v>116</v>
      </c>
      <c r="S146" s="62" t="str">
        <f>ifna(VLookup(V146, Dex!F:K, 5, 0),"")</f>
        <v/>
      </c>
      <c r="T146" s="61" t="str">
        <f>ifna(VLookup(V146, Dex!F:K, 6, 0),"")</f>
        <v>B052</v>
      </c>
      <c r="U146" s="63" t="str">
        <f>ifna(VLookup(V146, Dex!F:L, 7, 0),"")</f>
        <v/>
      </c>
      <c r="V146" s="53" t="str">
        <f t="shared" si="1"/>
        <v>horsea</v>
      </c>
    </row>
    <row r="147" ht="31.5" customHeight="1">
      <c r="A147" s="130">
        <v>146.0</v>
      </c>
      <c r="B147" s="130">
        <v>1.0</v>
      </c>
      <c r="C147" s="130">
        <v>5.0</v>
      </c>
      <c r="D147" s="130">
        <f t="shared" si="6"/>
        <v>26</v>
      </c>
      <c r="E147" s="130">
        <v>5.0</v>
      </c>
      <c r="F147" s="130">
        <v>2.0</v>
      </c>
      <c r="G147" s="131" t="str">
        <f>ifna(VLookup(V147,Shiny!B:C, 2, 0),"")</f>
        <v/>
      </c>
      <c r="H147" s="141" t="s">
        <v>198</v>
      </c>
      <c r="I147" s="168">
        <v>117.0</v>
      </c>
      <c r="J147" s="135">
        <f>IFNA(VLOOKUP(V147,'Imported Index'!E:F,2,0),1)</f>
        <v>1</v>
      </c>
      <c r="K147" s="132"/>
      <c r="L147" s="132"/>
      <c r="M147" s="166" t="str">
        <f>ifna(IMAGE("https://pokejungle.net/sprites/typeico/"&amp;lower(VLookup(V147,Type!C:E, 2, 0)&amp;".png")),"")</f>
        <v/>
      </c>
      <c r="N147" s="166" t="str">
        <f>ifna(IMAGE("https://pokejungle.net/sprites/typeico/"&amp;lower(VLookup(V147,Type!C:E, 3, 0)&amp;".png")),"")</f>
        <v/>
      </c>
      <c r="O147" s="131"/>
      <c r="P147" s="131"/>
      <c r="Q147" s="165" t="str">
        <f>ifna(VLookup(V147, Dex!F:K, 3, 0),"")</f>
        <v>A199</v>
      </c>
      <c r="R147" s="165">
        <f>ifna(VLookup(V147, Dex!F:K, 4, 0),"")</f>
        <v>117</v>
      </c>
      <c r="S147" s="166" t="str">
        <f>ifna(VLookup(V147, Dex!F:K, 5, 0),"")</f>
        <v/>
      </c>
      <c r="T147" s="165" t="str">
        <f>ifna(VLookup(V147, Dex!F:K, 6, 0),"")</f>
        <v>B053</v>
      </c>
      <c r="U147" s="137" t="str">
        <f>ifna(VLookup(V147, Dex!F:L, 7, 0),"")</f>
        <v/>
      </c>
      <c r="V147" s="131" t="str">
        <f t="shared" si="1"/>
        <v>seadra</v>
      </c>
    </row>
    <row r="148" ht="31.5" customHeight="1">
      <c r="A148" s="85">
        <v>147.0</v>
      </c>
      <c r="B148" s="85">
        <v>1.0</v>
      </c>
      <c r="C148" s="85">
        <v>5.0</v>
      </c>
      <c r="D148" s="85">
        <f t="shared" si="6"/>
        <v>27</v>
      </c>
      <c r="E148" s="85">
        <v>5.0</v>
      </c>
      <c r="F148" s="85">
        <v>3.0</v>
      </c>
      <c r="G148" s="53" t="str">
        <f>ifna(VLookup(V148,Shiny!B:C, 2, 0),"")</f>
        <v/>
      </c>
      <c r="H148" s="138" t="s">
        <v>199</v>
      </c>
      <c r="I148" s="167">
        <v>118.0</v>
      </c>
      <c r="J148" s="140">
        <f>IFNA(VLOOKUP(V148,'Imported Index'!E:F,2,0),1)</f>
        <v>1</v>
      </c>
      <c r="K148" s="83"/>
      <c r="L148" s="83"/>
      <c r="M148" s="62" t="str">
        <f>ifna(IMAGE("https://pokejungle.net/sprites/typeico/"&amp;lower(VLookup(V148,Type!C:E, 2, 0)&amp;".png")),"")</f>
        <v/>
      </c>
      <c r="N148" s="62" t="str">
        <f>ifna(IMAGE("https://pokejungle.net/sprites/typeico/"&amp;lower(VLookup(V148,Type!C:E, 3, 0)&amp;".png")),"")</f>
        <v/>
      </c>
      <c r="O148" s="53"/>
      <c r="P148" s="53"/>
      <c r="Q148" s="61">
        <f>ifna(VLookup(V148, Dex!F:K, 3, 0),"")</f>
        <v>146</v>
      </c>
      <c r="R148" s="61">
        <f>ifna(VLookup(V148, Dex!F:K, 4, 0),"")</f>
        <v>118</v>
      </c>
      <c r="S148" s="62" t="str">
        <f>ifna(VLookup(V148, Dex!F:K, 5, 0),"")</f>
        <v/>
      </c>
      <c r="T148" s="61" t="str">
        <f>ifna(VLookup(V148, Dex!F:K, 6, 0),"")</f>
        <v/>
      </c>
      <c r="U148" s="63" t="str">
        <f>ifna(VLookup(V148, Dex!F:L, 7, 0),"")</f>
        <v/>
      </c>
      <c r="V148" s="53" t="str">
        <f t="shared" si="1"/>
        <v>goldeen</v>
      </c>
    </row>
    <row r="149" ht="31.5" customHeight="1">
      <c r="A149" s="130">
        <v>148.0</v>
      </c>
      <c r="B149" s="130">
        <v>1.0</v>
      </c>
      <c r="C149" s="130">
        <v>5.0</v>
      </c>
      <c r="D149" s="130">
        <f t="shared" si="6"/>
        <v>28</v>
      </c>
      <c r="E149" s="130">
        <v>5.0</v>
      </c>
      <c r="F149" s="130">
        <v>4.0</v>
      </c>
      <c r="G149" s="131" t="str">
        <f>ifna(VLookup(V149,Shiny!B:C, 2, 0),"")</f>
        <v/>
      </c>
      <c r="H149" s="141" t="s">
        <v>200</v>
      </c>
      <c r="I149" s="168">
        <v>119.0</v>
      </c>
      <c r="J149" s="135">
        <f>IFNA(VLOOKUP(V149,'Imported Index'!E:F,2,0),1)</f>
        <v>1</v>
      </c>
      <c r="K149" s="132"/>
      <c r="L149" s="132"/>
      <c r="M149" s="166" t="str">
        <f>ifna(IMAGE("https://pokejungle.net/sprites/typeico/"&amp;lower(VLookup(V149,Type!C:E, 2, 0)&amp;".png")),"")</f>
        <v/>
      </c>
      <c r="N149" s="166" t="str">
        <f>ifna(IMAGE("https://pokejungle.net/sprites/typeico/"&amp;lower(VLookup(V149,Type!C:E, 3, 0)&amp;".png")),"")</f>
        <v/>
      </c>
      <c r="O149" s="131"/>
      <c r="P149" s="131"/>
      <c r="Q149" s="165">
        <f>ifna(VLookup(V149, Dex!F:K, 3, 0),"")</f>
        <v>147</v>
      </c>
      <c r="R149" s="165">
        <f>ifna(VLookup(V149, Dex!F:K, 4, 0),"")</f>
        <v>119</v>
      </c>
      <c r="S149" s="166" t="str">
        <f>ifna(VLookup(V149, Dex!F:K, 5, 0),"")</f>
        <v/>
      </c>
      <c r="T149" s="165" t="str">
        <f>ifna(VLookup(V149, Dex!F:K, 6, 0),"")</f>
        <v/>
      </c>
      <c r="U149" s="137" t="str">
        <f>ifna(VLookup(V149, Dex!F:L, 7, 0),"")</f>
        <v/>
      </c>
      <c r="V149" s="131" t="str">
        <f t="shared" si="1"/>
        <v>seaking</v>
      </c>
    </row>
    <row r="150" ht="31.5" customHeight="1">
      <c r="A150" s="85">
        <v>149.0</v>
      </c>
      <c r="B150" s="85">
        <v>1.0</v>
      </c>
      <c r="C150" s="85">
        <v>5.0</v>
      </c>
      <c r="D150" s="85">
        <f t="shared" si="6"/>
        <v>29</v>
      </c>
      <c r="E150" s="85">
        <v>5.0</v>
      </c>
      <c r="F150" s="85">
        <v>5.0</v>
      </c>
      <c r="G150" s="53" t="str">
        <f>ifna(VLookup(V150,Shiny!B:C, 2, 0),"")</f>
        <v/>
      </c>
      <c r="H150" s="138" t="s">
        <v>201</v>
      </c>
      <c r="I150" s="167">
        <v>120.0</v>
      </c>
      <c r="J150" s="140">
        <f>IFNA(VLOOKUP(V150,'Imported Index'!E:F,2,0),1)</f>
        <v>1</v>
      </c>
      <c r="K150" s="83"/>
      <c r="L150" s="83"/>
      <c r="M150" s="62" t="str">
        <f>ifna(IMAGE("https://pokejungle.net/sprites/typeico/"&amp;lower(VLookup(V150,Type!C:E, 2, 0)&amp;".png")),"")</f>
        <v/>
      </c>
      <c r="N150" s="62" t="str">
        <f>ifna(IMAGE("https://pokejungle.net/sprites/typeico/"&amp;lower(VLookup(V150,Type!C:E, 3, 0)&amp;".png")),"")</f>
        <v/>
      </c>
      <c r="O150" s="53"/>
      <c r="P150" s="53"/>
      <c r="Q150" s="61" t="str">
        <f>ifna(VLookup(V150, Dex!F:K, 3, 0),"")</f>
        <v>A098</v>
      </c>
      <c r="R150" s="61">
        <f>ifna(VLookup(V150, Dex!F:K, 4, 0),"")</f>
        <v>120</v>
      </c>
      <c r="S150" s="62" t="str">
        <f>ifna(VLookup(V150, Dex!F:K, 5, 0),"")</f>
        <v/>
      </c>
      <c r="T150" s="61" t="str">
        <f>ifna(VLookup(V150, Dex!F:K, 6, 0),"")</f>
        <v/>
      </c>
      <c r="U150" s="63">
        <f>ifna(VLookup(V150, Dex!F:L, 7, 0),"")</f>
        <v>36</v>
      </c>
      <c r="V150" s="53" t="str">
        <f t="shared" si="1"/>
        <v>staryu</v>
      </c>
    </row>
    <row r="151" ht="31.5" customHeight="1">
      <c r="A151" s="130">
        <v>150.0</v>
      </c>
      <c r="B151" s="130">
        <v>1.0</v>
      </c>
      <c r="C151" s="130">
        <v>5.0</v>
      </c>
      <c r="D151" s="130">
        <f t="shared" si="6"/>
        <v>30</v>
      </c>
      <c r="E151" s="130">
        <v>5.0</v>
      </c>
      <c r="F151" s="130">
        <v>6.0</v>
      </c>
      <c r="G151" s="131" t="str">
        <f>ifna(VLookup(V151,Shiny!B:C, 2, 0),"")</f>
        <v/>
      </c>
      <c r="H151" s="141" t="s">
        <v>202</v>
      </c>
      <c r="I151" s="168">
        <v>121.0</v>
      </c>
      <c r="J151" s="135">
        <f>IFNA(VLOOKUP(V151,'Imported Index'!E:F,2,0),1)</f>
        <v>1</v>
      </c>
      <c r="K151" s="132"/>
      <c r="L151" s="132"/>
      <c r="M151" s="166" t="str">
        <f>ifna(IMAGE("https://pokejungle.net/sprites/typeico/"&amp;lower(VLookup(V151,Type!C:E, 2, 0)&amp;".png")),"")</f>
        <v/>
      </c>
      <c r="N151" s="166" t="str">
        <f>ifna(IMAGE("https://pokejungle.net/sprites/typeico/"&amp;lower(VLookup(V151,Type!C:E, 3, 0)&amp;".png")),"")</f>
        <v/>
      </c>
      <c r="O151" s="131"/>
      <c r="P151" s="131"/>
      <c r="Q151" s="165" t="str">
        <f>ifna(VLookup(V151, Dex!F:K, 3, 0),"")</f>
        <v>A099</v>
      </c>
      <c r="R151" s="165">
        <f>ifna(VLookup(V151, Dex!F:K, 4, 0),"")</f>
        <v>121</v>
      </c>
      <c r="S151" s="166" t="str">
        <f>ifna(VLookup(V151, Dex!F:K, 5, 0),"")</f>
        <v/>
      </c>
      <c r="T151" s="165" t="str">
        <f>ifna(VLookup(V151, Dex!F:K, 6, 0),"")</f>
        <v/>
      </c>
      <c r="U151" s="137">
        <f>ifna(VLookup(V151, Dex!F:L, 7, 0),"")</f>
        <v>37</v>
      </c>
      <c r="V151" s="131" t="str">
        <f t="shared" si="1"/>
        <v>starmie</v>
      </c>
    </row>
    <row r="152" ht="31.5" customHeight="1">
      <c r="A152" s="85">
        <v>151.0</v>
      </c>
      <c r="B152" s="85">
        <v>1.0</v>
      </c>
      <c r="C152" s="85">
        <v>6.0</v>
      </c>
      <c r="D152" s="85">
        <v>1.0</v>
      </c>
      <c r="E152" s="85">
        <v>1.0</v>
      </c>
      <c r="F152" s="85">
        <v>1.0</v>
      </c>
      <c r="G152" s="53" t="str">
        <f>ifna(VLookup(V152,Shiny!B:C, 2, 0),"")</f>
        <v/>
      </c>
      <c r="H152" s="138" t="s">
        <v>203</v>
      </c>
      <c r="I152" s="167">
        <v>122.0</v>
      </c>
      <c r="J152" s="140">
        <f>IFNA(VLOOKUP(V152,'Imported Index'!E:F,2,0),1)</f>
        <v>1</v>
      </c>
      <c r="K152" s="83"/>
      <c r="L152" s="83" t="s">
        <v>97</v>
      </c>
      <c r="M152" s="62" t="str">
        <f>ifna(IMAGE("https://pokejungle.net/sprites/typeico/"&amp;lower(VLookup(V152,Type!C:E, 2, 0)&amp;".png")),"")</f>
        <v/>
      </c>
      <c r="N152" s="62" t="str">
        <f>ifna(IMAGE("https://pokejungle.net/sprites/typeico/"&amp;lower(VLookup(V152,Type!C:E, 3, 0)&amp;".png")),"")</f>
        <v/>
      </c>
      <c r="O152" s="53"/>
      <c r="P152" s="53"/>
      <c r="Q152" s="61" t="str">
        <f>ifna(VLookup(V152, Dex!F:K, 3, 0),"")</f>
        <v>C011</v>
      </c>
      <c r="R152" s="61">
        <f>ifna(VLookup(V152, Dex!F:K, 4, 0),"")</f>
        <v>122</v>
      </c>
      <c r="S152" s="62">
        <f>ifna(VLookup(V152, Dex!F:K, 5, 0),"")</f>
        <v>77</v>
      </c>
      <c r="T152" s="61" t="str">
        <f>ifna(VLookup(V152, Dex!F:K, 6, 0),"")</f>
        <v/>
      </c>
      <c r="U152" s="63" t="str">
        <f>ifna(VLookup(V152, Dex!F:L, 7, 0),"")</f>
        <v>H109</v>
      </c>
      <c r="V152" s="53" t="str">
        <f t="shared" si="1"/>
        <v>mr. mime</v>
      </c>
    </row>
    <row r="153" ht="31.5" customHeight="1">
      <c r="A153" s="130">
        <v>152.0</v>
      </c>
      <c r="B153" s="130">
        <v>1.0</v>
      </c>
      <c r="C153" s="130">
        <v>6.0</v>
      </c>
      <c r="D153" s="130">
        <f t="shared" ref="D153:D175" si="7">D152+1</f>
        <v>2</v>
      </c>
      <c r="E153" s="130">
        <v>1.0</v>
      </c>
      <c r="F153" s="130">
        <v>2.0</v>
      </c>
      <c r="G153" s="131" t="str">
        <f>ifna(VLookup(V153,Shiny!B:C, 2, 0),"")</f>
        <v/>
      </c>
      <c r="H153" s="141" t="s">
        <v>203</v>
      </c>
      <c r="I153" s="168">
        <v>122.0</v>
      </c>
      <c r="J153" s="135">
        <f>IFNA(VLOOKUP(V153,'Imported Index'!E:F,2,0),1)</f>
        <v>1</v>
      </c>
      <c r="K153" s="135"/>
      <c r="L153" s="132" t="s">
        <v>132</v>
      </c>
      <c r="M153" s="166" t="str">
        <f>ifna(IMAGE("https://pokejungle.net/sprites/typeico/"&amp;lower(VLookup(V153,Type!C:E, 2, 0)&amp;".png")),"")</f>
        <v/>
      </c>
      <c r="N153" s="166" t="str">
        <f>ifna(IMAGE("https://pokejungle.net/sprites/typeico/"&amp;lower(VLookup(V153,Type!C:E, 3, 0)&amp;".png")),"")</f>
        <v/>
      </c>
      <c r="O153" s="130">
        <v>-1.0</v>
      </c>
      <c r="P153" s="131"/>
      <c r="Q153" s="165" t="str">
        <f>ifna(VLookup(V153, Dex!F:K, 3, 0),"")</f>
        <v>C011</v>
      </c>
      <c r="R153" s="165" t="str">
        <f>ifna(VLookup(V153, Dex!F:K, 4, 0),"")</f>
        <v/>
      </c>
      <c r="S153" s="166" t="str">
        <f>ifna(VLookup(V153, Dex!F:K, 5, 0),"")</f>
        <v/>
      </c>
      <c r="T153" s="165" t="str">
        <f>ifna(VLookup(V153, Dex!F:K, 6, 0),"")</f>
        <v/>
      </c>
      <c r="U153" s="137" t="str">
        <f>ifna(VLookup(V153, Dex!F:L, 7, 0),"")</f>
        <v>H109</v>
      </c>
      <c r="V153" s="131" t="str">
        <f t="shared" si="1"/>
        <v>mr. mime-1</v>
      </c>
    </row>
    <row r="154" ht="31.5" customHeight="1">
      <c r="A154" s="85">
        <v>153.0</v>
      </c>
      <c r="B154" s="85">
        <v>1.0</v>
      </c>
      <c r="C154" s="85">
        <v>6.0</v>
      </c>
      <c r="D154" s="85">
        <f t="shared" si="7"/>
        <v>3</v>
      </c>
      <c r="E154" s="85">
        <v>1.0</v>
      </c>
      <c r="F154" s="85">
        <v>3.0</v>
      </c>
      <c r="G154" s="53" t="str">
        <f>ifna(VLookup(V154,Shiny!B:C, 2, 0),"")</f>
        <v/>
      </c>
      <c r="H154" s="138" t="s">
        <v>204</v>
      </c>
      <c r="I154" s="167">
        <v>123.0</v>
      </c>
      <c r="J154" s="140">
        <f>IFNA(VLOOKUP(V154,'Imported Index'!E:F,2,0),1)</f>
        <v>1</v>
      </c>
      <c r="K154" s="140"/>
      <c r="L154" s="83"/>
      <c r="M154" s="62" t="str">
        <f>ifna(IMAGE("https://pokejungle.net/sprites/typeico/"&amp;lower(VLookup(V154,Type!C:E, 2, 0)&amp;".png")),"")</f>
        <v/>
      </c>
      <c r="N154" s="62" t="str">
        <f>ifna(IMAGE("https://pokejungle.net/sprites/typeico/"&amp;lower(VLookup(V154,Type!C:E, 3, 0)&amp;".png")),"")</f>
        <v/>
      </c>
      <c r="O154" s="53"/>
      <c r="P154" s="53"/>
      <c r="Q154" s="61" t="str">
        <f>ifna(VLookup(V154, Dex!F:K, 3, 0),"")</f>
        <v>A118</v>
      </c>
      <c r="R154" s="61">
        <f>ifna(VLookup(V154, Dex!F:K, 4, 0),"")</f>
        <v>123</v>
      </c>
      <c r="S154" s="62">
        <f>ifna(VLookup(V154, Dex!F:K, 5, 0),"")</f>
        <v>72</v>
      </c>
      <c r="T154" s="61" t="str">
        <f>ifna(VLookup(V154, Dex!F:K, 6, 0),"")</f>
        <v>P260</v>
      </c>
      <c r="U154" s="63">
        <f>ifna(VLookup(V154, Dex!F:L, 7, 0),"")</f>
        <v>176</v>
      </c>
      <c r="V154" s="53" t="str">
        <f t="shared" si="1"/>
        <v>scyther</v>
      </c>
    </row>
    <row r="155" ht="31.5" customHeight="1">
      <c r="A155" s="130">
        <v>154.0</v>
      </c>
      <c r="B155" s="130">
        <v>1.0</v>
      </c>
      <c r="C155" s="130">
        <v>6.0</v>
      </c>
      <c r="D155" s="130">
        <f t="shared" si="7"/>
        <v>4</v>
      </c>
      <c r="E155" s="130">
        <v>1.0</v>
      </c>
      <c r="F155" s="130">
        <v>4.0</v>
      </c>
      <c r="G155" s="131" t="str">
        <f>ifna(VLookup(V155,Shiny!B:C, 2, 0),"")</f>
        <v/>
      </c>
      <c r="H155" s="141" t="s">
        <v>205</v>
      </c>
      <c r="I155" s="168">
        <v>124.0</v>
      </c>
      <c r="J155" s="135">
        <f>IFNA(VLOOKUP(V155,'Imported Index'!E:F,2,0),1)</f>
        <v>1</v>
      </c>
      <c r="K155" s="132"/>
      <c r="L155" s="132"/>
      <c r="M155" s="166" t="str">
        <f>ifna(IMAGE("https://pokejungle.net/sprites/typeico/"&amp;lower(VLookup(V155,Type!C:E, 2, 0)&amp;".png")),"")</f>
        <v/>
      </c>
      <c r="N155" s="166" t="str">
        <f>ifna(IMAGE("https://pokejungle.net/sprites/typeico/"&amp;lower(VLookup(V155,Type!C:E, 3, 0)&amp;".png")),"")</f>
        <v/>
      </c>
      <c r="O155" s="131"/>
      <c r="P155" s="131"/>
      <c r="Q155" s="165" t="str">
        <f>ifna(VLookup(V155, Dex!F:K, 3, 0),"")</f>
        <v>C014</v>
      </c>
      <c r="R155" s="165">
        <f>ifna(VLookup(V155, Dex!F:K, 4, 0),"")</f>
        <v>124</v>
      </c>
      <c r="S155" s="166" t="str">
        <f>ifna(VLookup(V155, Dex!F:K, 5, 0),"")</f>
        <v/>
      </c>
      <c r="T155" s="165" t="str">
        <f>ifna(VLookup(V155, Dex!F:K, 6, 0),"")</f>
        <v/>
      </c>
      <c r="U155" s="137" t="str">
        <f>ifna(VLookup(V155, Dex!F:L, 7, 0),"")</f>
        <v/>
      </c>
      <c r="V155" s="131" t="str">
        <f t="shared" si="1"/>
        <v>jynx</v>
      </c>
    </row>
    <row r="156" ht="31.5" customHeight="1">
      <c r="A156" s="85">
        <v>155.0</v>
      </c>
      <c r="B156" s="85">
        <v>1.0</v>
      </c>
      <c r="C156" s="85">
        <v>6.0</v>
      </c>
      <c r="D156" s="85">
        <f t="shared" si="7"/>
        <v>5</v>
      </c>
      <c r="E156" s="85">
        <v>1.0</v>
      </c>
      <c r="F156" s="85">
        <v>5.0</v>
      </c>
      <c r="G156" s="53" t="str">
        <f>ifna(VLookup(V156,Shiny!B:C, 2, 0),"")</f>
        <v/>
      </c>
      <c r="H156" s="138" t="s">
        <v>206</v>
      </c>
      <c r="I156" s="167">
        <v>125.0</v>
      </c>
      <c r="J156" s="140">
        <f>IFNA(VLOOKUP(V156,'Imported Index'!E:F,2,0),1)</f>
        <v>1</v>
      </c>
      <c r="K156" s="83"/>
      <c r="L156" s="83"/>
      <c r="M156" s="62" t="str">
        <f>ifna(IMAGE("https://pokejungle.net/sprites/typeico/"&amp;lower(VLookup(V156,Type!C:E, 2, 0)&amp;".png")),"")</f>
        <v/>
      </c>
      <c r="N156" s="62" t="str">
        <f>ifna(IMAGE("https://pokejungle.net/sprites/typeico/"&amp;lower(VLookup(V156,Type!C:E, 3, 0)&amp;".png")),"")</f>
        <v/>
      </c>
      <c r="O156" s="53"/>
      <c r="P156" s="53"/>
      <c r="Q156" s="61" t="str">
        <f>ifna(VLookup(V156, Dex!F:K, 3, 0),"")</f>
        <v>C016</v>
      </c>
      <c r="R156" s="61">
        <f>ifna(VLookup(V156, Dex!F:K, 4, 0),"")</f>
        <v>125</v>
      </c>
      <c r="S156" s="62">
        <f>ifna(VLookup(V156, Dex!F:K, 5, 0),"")</f>
        <v>183</v>
      </c>
      <c r="T156" s="61" t="str">
        <f>ifna(VLookup(V156, Dex!F:K, 6, 0),"")</f>
        <v>B011</v>
      </c>
      <c r="U156" s="63" t="str">
        <f>ifna(VLookup(V156, Dex!F:L, 7, 0),"")</f>
        <v/>
      </c>
      <c r="V156" s="53" t="str">
        <f t="shared" si="1"/>
        <v>electabuzz</v>
      </c>
    </row>
    <row r="157" ht="31.5" customHeight="1">
      <c r="A157" s="130">
        <v>156.0</v>
      </c>
      <c r="B157" s="130">
        <v>1.0</v>
      </c>
      <c r="C157" s="130">
        <v>6.0</v>
      </c>
      <c r="D157" s="130">
        <f t="shared" si="7"/>
        <v>6</v>
      </c>
      <c r="E157" s="130">
        <v>1.0</v>
      </c>
      <c r="F157" s="130">
        <v>6.0</v>
      </c>
      <c r="G157" s="131" t="str">
        <f>ifna(VLookup(V157,Shiny!B:C, 2, 0),"")</f>
        <v/>
      </c>
      <c r="H157" s="141" t="s">
        <v>207</v>
      </c>
      <c r="I157" s="168">
        <v>126.0</v>
      </c>
      <c r="J157" s="135">
        <f>IFNA(VLOOKUP(V157,'Imported Index'!E:F,2,0),1)</f>
        <v>1</v>
      </c>
      <c r="K157" s="132"/>
      <c r="L157" s="132"/>
      <c r="M157" s="166" t="str">
        <f>ifna(IMAGE("https://pokejungle.net/sprites/typeico/"&amp;lower(VLookup(V157,Type!C:E, 2, 0)&amp;".png")),"")</f>
        <v/>
      </c>
      <c r="N157" s="166" t="str">
        <f>ifna(IMAGE("https://pokejungle.net/sprites/typeico/"&amp;lower(VLookup(V157,Type!C:E, 3, 0)&amp;".png")),"")</f>
        <v/>
      </c>
      <c r="O157" s="131"/>
      <c r="P157" s="131"/>
      <c r="Q157" s="165" t="str">
        <f>ifna(VLookup(V157, Dex!F:K, 3, 0),"")</f>
        <v>C019</v>
      </c>
      <c r="R157" s="165">
        <f>ifna(VLookup(V157, Dex!F:K, 4, 0),"")</f>
        <v>126</v>
      </c>
      <c r="S157" s="166">
        <f>ifna(VLookup(V157, Dex!F:K, 5, 0),"")</f>
        <v>175</v>
      </c>
      <c r="T157" s="165" t="str">
        <f>ifna(VLookup(V157, Dex!F:K, 6, 0),"")</f>
        <v>B014</v>
      </c>
      <c r="U157" s="137" t="str">
        <f>ifna(VLookup(V157, Dex!F:L, 7, 0),"")</f>
        <v/>
      </c>
      <c r="V157" s="131" t="str">
        <f t="shared" si="1"/>
        <v>magmar</v>
      </c>
    </row>
    <row r="158" ht="31.5" customHeight="1">
      <c r="A158" s="85">
        <v>157.0</v>
      </c>
      <c r="B158" s="85">
        <v>1.0</v>
      </c>
      <c r="C158" s="85">
        <v>6.0</v>
      </c>
      <c r="D158" s="85">
        <f t="shared" si="7"/>
        <v>7</v>
      </c>
      <c r="E158" s="85">
        <v>2.0</v>
      </c>
      <c r="F158" s="85">
        <v>1.0</v>
      </c>
      <c r="G158" s="53" t="str">
        <f>ifna(VLookup(V158,Shiny!B:C, 2, 0),"")</f>
        <v/>
      </c>
      <c r="H158" s="138" t="s">
        <v>208</v>
      </c>
      <c r="I158" s="167">
        <v>127.0</v>
      </c>
      <c r="J158" s="140">
        <f>IFNA(VLOOKUP(V158,'Imported Index'!E:F,2,0),1)</f>
        <v>1</v>
      </c>
      <c r="K158" s="83"/>
      <c r="L158" s="83"/>
      <c r="M158" s="62" t="str">
        <f>ifna(IMAGE("https://pokejungle.net/sprites/typeico/"&amp;lower(VLookup(V158,Type!C:E, 2, 0)&amp;".png")),"")</f>
        <v/>
      </c>
      <c r="N158" s="62" t="str">
        <f>ifna(IMAGE("https://pokejungle.net/sprites/typeico/"&amp;lower(VLookup(V158,Type!C:E, 3, 0)&amp;".png")),"")</f>
        <v/>
      </c>
      <c r="O158" s="53"/>
      <c r="P158" s="53"/>
      <c r="Q158" s="61" t="str">
        <f>ifna(VLookup(V158, Dex!F:K, 3, 0),"")</f>
        <v>A120</v>
      </c>
      <c r="R158" s="61">
        <f>ifna(VLookup(V158, Dex!F:K, 4, 0),"")</f>
        <v>127</v>
      </c>
      <c r="S158" s="62" t="str">
        <f>ifna(VLookup(V158, Dex!F:K, 5, 0),"")</f>
        <v/>
      </c>
      <c r="T158" s="61" t="str">
        <f>ifna(VLookup(V158, Dex!F:K, 6, 0),"")</f>
        <v/>
      </c>
      <c r="U158" s="63">
        <f>ifna(VLookup(V158, Dex!F:L, 7, 0),"")</f>
        <v>178</v>
      </c>
      <c r="V158" s="53" t="str">
        <f t="shared" si="1"/>
        <v>pinsir</v>
      </c>
    </row>
    <row r="159" ht="31.5" customHeight="1">
      <c r="A159" s="130">
        <v>158.0</v>
      </c>
      <c r="B159" s="130">
        <v>1.0</v>
      </c>
      <c r="C159" s="130">
        <v>6.0</v>
      </c>
      <c r="D159" s="130">
        <f t="shared" si="7"/>
        <v>8</v>
      </c>
      <c r="E159" s="130">
        <v>2.0</v>
      </c>
      <c r="F159" s="130">
        <v>2.0</v>
      </c>
      <c r="G159" s="131" t="str">
        <f>ifna(VLookup(V159,Shiny!B:C, 2, 0),"")</f>
        <v/>
      </c>
      <c r="H159" s="141" t="s">
        <v>209</v>
      </c>
      <c r="I159" s="168">
        <v>128.0</v>
      </c>
      <c r="J159" s="135">
        <f>IFNA(VLOOKUP(V159,'Imported Index'!E:F,2,0),1)</f>
        <v>1</v>
      </c>
      <c r="K159" s="135"/>
      <c r="L159" s="132"/>
      <c r="M159" s="166" t="str">
        <f>ifna(IMAGE("https://pokejungle.net/sprites/typeico/"&amp;lower(VLookup(V159,Type!C:E, 2, 0)&amp;".png")),"")</f>
        <v/>
      </c>
      <c r="N159" s="166" t="str">
        <f>ifna(IMAGE("https://pokejungle.net/sprites/typeico/"&amp;lower(VLookup(V159,Type!C:E, 3, 0)&amp;".png")),"")</f>
        <v/>
      </c>
      <c r="O159" s="131"/>
      <c r="P159" s="131"/>
      <c r="Q159" s="165" t="str">
        <f>ifna(VLookup(V159, Dex!F:K, 3, 0),"")</f>
        <v>A116</v>
      </c>
      <c r="R159" s="165">
        <f>ifna(VLookup(V159, Dex!F:K, 4, 0),"")</f>
        <v>128</v>
      </c>
      <c r="S159" s="166" t="str">
        <f>ifna(VLookup(V159, Dex!F:K, 5, 0),"")</f>
        <v/>
      </c>
      <c r="T159" s="165" t="str">
        <f>ifna(VLookup(V159, Dex!F:K, 6, 0),"")</f>
        <v>P223</v>
      </c>
      <c r="U159" s="137" t="str">
        <f>ifna(VLookup(V159, Dex!F:L, 7, 0),"")</f>
        <v/>
      </c>
      <c r="V159" s="131" t="str">
        <f t="shared" si="1"/>
        <v>tauros</v>
      </c>
    </row>
    <row r="160" ht="31.5" customHeight="1">
      <c r="A160" s="85">
        <v>159.0</v>
      </c>
      <c r="B160" s="85">
        <v>1.0</v>
      </c>
      <c r="C160" s="85">
        <v>6.0</v>
      </c>
      <c r="D160" s="85">
        <f t="shared" si="7"/>
        <v>9</v>
      </c>
      <c r="E160" s="85">
        <v>2.0</v>
      </c>
      <c r="F160" s="85">
        <v>3.0</v>
      </c>
      <c r="G160" s="53" t="str">
        <f>ifna(VLookup(V160,Shiny!B:C, 2, 0),"")</f>
        <v/>
      </c>
      <c r="H160" s="138" t="s">
        <v>209</v>
      </c>
      <c r="I160" s="167">
        <v>128.0</v>
      </c>
      <c r="J160" s="140">
        <f>IFNA(VLOOKUP(V160,'Imported Index'!E:F,2,0),1)</f>
        <v>1</v>
      </c>
      <c r="K160" s="140"/>
      <c r="L160" s="85" t="s">
        <v>210</v>
      </c>
      <c r="M160" s="62" t="str">
        <f>ifna(IMAGE("https://pokejungle.net/sprites/typeico/"&amp;lower(VLookup(V160,Type!C:E, 2, 0)&amp;".png")),"")</f>
        <v/>
      </c>
      <c r="N160" s="62" t="str">
        <f>ifna(IMAGE("https://pokejungle.net/sprites/typeico/"&amp;lower(VLookup(V160,Type!C:E, 3, 0)&amp;".png")),"")</f>
        <v/>
      </c>
      <c r="O160" s="85">
        <v>-1.0</v>
      </c>
      <c r="P160" s="53"/>
      <c r="Q160" s="61" t="str">
        <f>ifna(VLookup(V160, Dex!F:K, 3, 0),"")</f>
        <v/>
      </c>
      <c r="R160" s="61" t="str">
        <f>ifna(VLookup(V160, Dex!F:K, 4, 0),"")</f>
        <v/>
      </c>
      <c r="S160" s="62" t="str">
        <f>ifna(VLookup(V160, Dex!F:K, 5, 0),"")</f>
        <v/>
      </c>
      <c r="T160" s="61" t="str">
        <f>ifna(VLookup(V160, Dex!F:K, 6, 0),"")</f>
        <v>P223</v>
      </c>
      <c r="U160" s="63" t="str">
        <f>ifna(VLookup(V160, Dex!F:L, 7, 0),"")</f>
        <v/>
      </c>
      <c r="V160" s="53" t="str">
        <f t="shared" si="1"/>
        <v>tauros-1</v>
      </c>
    </row>
    <row r="161" ht="31.5" customHeight="1">
      <c r="A161" s="130">
        <v>160.0</v>
      </c>
      <c r="B161" s="130">
        <v>1.0</v>
      </c>
      <c r="C161" s="130">
        <v>6.0</v>
      </c>
      <c r="D161" s="130">
        <f t="shared" si="7"/>
        <v>10</v>
      </c>
      <c r="E161" s="130">
        <v>2.0</v>
      </c>
      <c r="F161" s="130">
        <v>4.0</v>
      </c>
      <c r="G161" s="131" t="str">
        <f>ifna(VLookup(V161,Shiny!B:C, 2, 0),"")</f>
        <v/>
      </c>
      <c r="H161" s="141" t="s">
        <v>213</v>
      </c>
      <c r="I161" s="168">
        <v>129.0</v>
      </c>
      <c r="J161" s="135">
        <f>IFNA(VLOOKUP(V161,'Imported Index'!E:F,2,0),1)</f>
        <v>1</v>
      </c>
      <c r="K161" s="135"/>
      <c r="L161" s="132"/>
      <c r="M161" s="166" t="str">
        <f>ifna(IMAGE("https://pokejungle.net/sprites/typeico/"&amp;lower(VLookup(V161,Type!C:E, 2, 0)&amp;".png")),"")</f>
        <v/>
      </c>
      <c r="N161" s="166" t="str">
        <f>ifna(IMAGE("https://pokejungle.net/sprites/typeico/"&amp;lower(VLookup(V161,Type!C:E, 3, 0)&amp;".png")),"")</f>
        <v/>
      </c>
      <c r="O161" s="131"/>
      <c r="P161" s="131"/>
      <c r="Q161" s="165">
        <f>ifna(VLookup(V161, Dex!F:K, 3, 0),"")</f>
        <v>144</v>
      </c>
      <c r="R161" s="165">
        <f>ifna(VLookup(V161, Dex!F:K, 4, 0),"")</f>
        <v>129</v>
      </c>
      <c r="S161" s="166">
        <f>ifna(VLookup(V161, Dex!F:K, 5, 0),"")</f>
        <v>80</v>
      </c>
      <c r="T161" s="165" t="str">
        <f>ifna(VLookup(V161, Dex!F:K, 6, 0),"")</f>
        <v>P134</v>
      </c>
      <c r="U161" s="137">
        <f>ifna(VLookup(V161, Dex!F:L, 7, 0),"")</f>
        <v>32</v>
      </c>
      <c r="V161" s="131" t="str">
        <f t="shared" si="1"/>
        <v>magikarp</v>
      </c>
    </row>
    <row r="162" ht="31.5" customHeight="1">
      <c r="A162" s="85">
        <v>161.0</v>
      </c>
      <c r="B162" s="85">
        <v>1.0</v>
      </c>
      <c r="C162" s="85">
        <v>6.0</v>
      </c>
      <c r="D162" s="85">
        <f t="shared" si="7"/>
        <v>11</v>
      </c>
      <c r="E162" s="85">
        <v>2.0</v>
      </c>
      <c r="F162" s="85">
        <v>5.0</v>
      </c>
      <c r="G162" s="53" t="str">
        <f>ifna(VLookup(V162,Shiny!B:C, 2, 0),"")</f>
        <v/>
      </c>
      <c r="H162" s="138" t="s">
        <v>214</v>
      </c>
      <c r="I162" s="167">
        <v>130.0</v>
      </c>
      <c r="J162" s="140">
        <f>IFNA(VLOOKUP(V162,'Imported Index'!E:F,2,0),1)</f>
        <v>1</v>
      </c>
      <c r="K162" s="140"/>
      <c r="L162" s="83"/>
      <c r="M162" s="62" t="str">
        <f>ifna(IMAGE("https://pokejungle.net/sprites/typeico/"&amp;lower(VLookup(V162,Type!C:E, 2, 0)&amp;".png")),"")</f>
        <v/>
      </c>
      <c r="N162" s="62" t="str">
        <f>ifna(IMAGE("https://pokejungle.net/sprites/typeico/"&amp;lower(VLookup(V162,Type!C:E, 3, 0)&amp;".png")),"")</f>
        <v/>
      </c>
      <c r="O162" s="53"/>
      <c r="P162" s="53"/>
      <c r="Q162" s="61">
        <f>ifna(VLookup(V162, Dex!F:K, 3, 0),"")</f>
        <v>145</v>
      </c>
      <c r="R162" s="61">
        <f>ifna(VLookup(V162, Dex!F:K, 4, 0),"")</f>
        <v>130</v>
      </c>
      <c r="S162" s="62">
        <f>ifna(VLookup(V162, Dex!F:K, 5, 0),"")</f>
        <v>81</v>
      </c>
      <c r="T162" s="61" t="str">
        <f>ifna(VLookup(V162, Dex!F:K, 6, 0),"")</f>
        <v>P135</v>
      </c>
      <c r="U162" s="63">
        <f>ifna(VLookup(V162, Dex!F:L, 7, 0),"")</f>
        <v>33</v>
      </c>
      <c r="V162" s="53" t="str">
        <f t="shared" si="1"/>
        <v>gyarados</v>
      </c>
    </row>
    <row r="163" ht="31.5" customHeight="1">
      <c r="A163" s="130">
        <v>162.0</v>
      </c>
      <c r="B163" s="130">
        <v>1.0</v>
      </c>
      <c r="C163" s="130">
        <v>6.0</v>
      </c>
      <c r="D163" s="130">
        <f t="shared" si="7"/>
        <v>12</v>
      </c>
      <c r="E163" s="130">
        <v>2.0</v>
      </c>
      <c r="F163" s="130">
        <v>6.0</v>
      </c>
      <c r="G163" s="131" t="str">
        <f>ifna(VLookup(V163,Shiny!B:C, 2, 0),"")</f>
        <v/>
      </c>
      <c r="H163" s="141" t="s">
        <v>215</v>
      </c>
      <c r="I163" s="168">
        <v>131.0</v>
      </c>
      <c r="J163" s="135">
        <f>IFNA(VLOOKUP(V163,'Imported Index'!E:F,2,0),1)</f>
        <v>1</v>
      </c>
      <c r="K163" s="132"/>
      <c r="L163" s="132"/>
      <c r="M163" s="166" t="str">
        <f>ifna(IMAGE("https://pokejungle.net/sprites/typeico/"&amp;lower(VLookup(V163,Type!C:E, 2, 0)&amp;".png")),"")</f>
        <v/>
      </c>
      <c r="N163" s="166" t="str">
        <f>ifna(IMAGE("https://pokejungle.net/sprites/typeico/"&amp;lower(VLookup(V163,Type!C:E, 3, 0)&amp;".png")),"")</f>
        <v/>
      </c>
      <c r="O163" s="131"/>
      <c r="P163" s="131"/>
      <c r="Q163" s="165">
        <f>ifna(VLookup(V163, Dex!F:K, 3, 0),"")</f>
        <v>361</v>
      </c>
      <c r="R163" s="165">
        <f>ifna(VLookup(V163, Dex!F:K, 4, 0),"")</f>
        <v>131</v>
      </c>
      <c r="S163" s="166" t="str">
        <f>ifna(VLookup(V163, Dex!F:K, 5, 0),"")</f>
        <v/>
      </c>
      <c r="T163" s="165" t="str">
        <f>ifna(VLookup(V163, Dex!F:K, 6, 0),"")</f>
        <v>B145</v>
      </c>
      <c r="U163" s="137" t="str">
        <f>ifna(VLookup(V163, Dex!F:L, 7, 0),"")</f>
        <v/>
      </c>
      <c r="V163" s="131" t="str">
        <f t="shared" si="1"/>
        <v>lapras</v>
      </c>
    </row>
    <row r="164" ht="31.5" customHeight="1">
      <c r="A164" s="85">
        <v>163.0</v>
      </c>
      <c r="B164" s="85">
        <v>1.0</v>
      </c>
      <c r="C164" s="85">
        <v>6.0</v>
      </c>
      <c r="D164" s="85">
        <f t="shared" si="7"/>
        <v>13</v>
      </c>
      <c r="E164" s="85">
        <v>3.0</v>
      </c>
      <c r="F164" s="85">
        <v>1.0</v>
      </c>
      <c r="G164" s="53" t="str">
        <f>ifna(VLookup(V164,Shiny!B:C, 2, 0),"")</f>
        <v/>
      </c>
      <c r="H164" s="138" t="s">
        <v>216</v>
      </c>
      <c r="I164" s="167">
        <v>132.0</v>
      </c>
      <c r="J164" s="140">
        <f>IFNA(VLOOKUP(V164,'Imported Index'!E:F,2,0),1)</f>
        <v>1</v>
      </c>
      <c r="K164" s="140"/>
      <c r="L164" s="83"/>
      <c r="M164" s="62" t="str">
        <f>ifna(IMAGE("https://pokejungle.net/sprites/typeico/"&amp;lower(VLookup(V164,Type!C:E, 2, 0)&amp;".png")),"")</f>
        <v/>
      </c>
      <c r="N164" s="62" t="str">
        <f>ifna(IMAGE("https://pokejungle.net/sprites/typeico/"&amp;lower(VLookup(V164,Type!C:E, 3, 0)&amp;".png")),"")</f>
        <v/>
      </c>
      <c r="O164" s="53"/>
      <c r="P164" s="53"/>
      <c r="Q164" s="61">
        <f>ifna(VLookup(V164, Dex!F:K, 3, 0),"")</f>
        <v>373</v>
      </c>
      <c r="R164" s="61">
        <f>ifna(VLookup(V164, Dex!F:K, 4, 0),"")</f>
        <v>132</v>
      </c>
      <c r="S164" s="62" t="str">
        <f>ifna(VLookup(V164, Dex!F:K, 5, 0),"")</f>
        <v/>
      </c>
      <c r="T164" s="61" t="str">
        <f>ifna(VLookup(V164, Dex!F:K, 6, 0),"")</f>
        <v>P212</v>
      </c>
      <c r="U164" s="63" t="str">
        <f>ifna(VLookup(V164, Dex!F:L, 7, 0),"")</f>
        <v/>
      </c>
      <c r="V164" s="53" t="str">
        <f t="shared" si="1"/>
        <v>ditto</v>
      </c>
    </row>
    <row r="165" ht="31.5" customHeight="1">
      <c r="A165" s="130">
        <v>164.0</v>
      </c>
      <c r="B165" s="130">
        <v>1.0</v>
      </c>
      <c r="C165" s="130">
        <v>6.0</v>
      </c>
      <c r="D165" s="130">
        <f t="shared" si="7"/>
        <v>14</v>
      </c>
      <c r="E165" s="130">
        <v>3.0</v>
      </c>
      <c r="F165" s="130">
        <v>2.0</v>
      </c>
      <c r="G165" s="131" t="str">
        <f>ifna(VLookup(V165,Shiny!B:C, 2, 0),"")</f>
        <v/>
      </c>
      <c r="H165" s="141" t="s">
        <v>217</v>
      </c>
      <c r="I165" s="168">
        <v>133.0</v>
      </c>
      <c r="J165" s="135">
        <f>IFNA(VLOOKUP(V165,'Imported Index'!E:F,2,0),1)</f>
        <v>1</v>
      </c>
      <c r="K165" s="135"/>
      <c r="L165" s="132"/>
      <c r="M165" s="166" t="str">
        <f>ifna(IMAGE("https://pokejungle.net/sprites/typeico/"&amp;lower(VLookup(V165,Type!C:E, 2, 0)&amp;".png")),"")</f>
        <v/>
      </c>
      <c r="N165" s="166" t="str">
        <f>ifna(IMAGE("https://pokejungle.net/sprites/typeico/"&amp;lower(VLookup(V165,Type!C:E, 3, 0)&amp;".png")),"")</f>
        <v/>
      </c>
      <c r="O165" s="131"/>
      <c r="P165" s="131"/>
      <c r="Q165" s="165">
        <f>ifna(VLookup(V165, Dex!F:K, 3, 0),"")</f>
        <v>196</v>
      </c>
      <c r="R165" s="165">
        <f>ifna(VLookup(V165, Dex!F:K, 4, 0),"")</f>
        <v>133</v>
      </c>
      <c r="S165" s="166">
        <f>ifna(VLookup(V165, Dex!F:K, 5, 0),"")</f>
        <v>25</v>
      </c>
      <c r="T165" s="165" t="str">
        <f>ifna(VLookup(V165, Dex!F:K, 6, 0),"")</f>
        <v>P179</v>
      </c>
      <c r="U165" s="137">
        <f>ifna(VLookup(V165, Dex!F:L, 7, 0),"")</f>
        <v>100</v>
      </c>
      <c r="V165" s="131" t="str">
        <f t="shared" si="1"/>
        <v>eevee</v>
      </c>
    </row>
    <row r="166" ht="31.5" customHeight="1">
      <c r="A166" s="85">
        <v>165.0</v>
      </c>
      <c r="B166" s="85">
        <v>1.0</v>
      </c>
      <c r="C166" s="85">
        <v>6.0</v>
      </c>
      <c r="D166" s="85">
        <f t="shared" si="7"/>
        <v>15</v>
      </c>
      <c r="E166" s="85">
        <v>3.0</v>
      </c>
      <c r="F166" s="85">
        <v>3.0</v>
      </c>
      <c r="G166" s="53" t="str">
        <f>ifna(VLookup(V166,Shiny!B:C, 2, 0),"")</f>
        <v/>
      </c>
      <c r="H166" s="138" t="s">
        <v>218</v>
      </c>
      <c r="I166" s="167">
        <v>134.0</v>
      </c>
      <c r="J166" s="140">
        <f>IFNA(VLOOKUP(V166,'Imported Index'!E:F,2,0),1)</f>
        <v>1</v>
      </c>
      <c r="K166" s="140"/>
      <c r="L166" s="83"/>
      <c r="M166" s="62" t="str">
        <f>ifna(IMAGE("https://pokejungle.net/sprites/typeico/"&amp;lower(VLookup(V166,Type!C:E, 2, 0)&amp;".png")),"")</f>
        <v/>
      </c>
      <c r="N166" s="62" t="str">
        <f>ifna(IMAGE("https://pokejungle.net/sprites/typeico/"&amp;lower(VLookup(V166,Type!C:E, 3, 0)&amp;".png")),"")</f>
        <v/>
      </c>
      <c r="O166" s="53"/>
      <c r="P166" s="53"/>
      <c r="Q166" s="61">
        <f>ifna(VLookup(V166, Dex!F:K, 3, 0),"")</f>
        <v>197</v>
      </c>
      <c r="R166" s="61">
        <f>ifna(VLookup(V166, Dex!F:K, 4, 0),"")</f>
        <v>134</v>
      </c>
      <c r="S166" s="62">
        <f>ifna(VLookup(V166, Dex!F:K, 5, 0),"")</f>
        <v>26</v>
      </c>
      <c r="T166" s="61" t="str">
        <f>ifna(VLookup(V166, Dex!F:K, 6, 0),"")</f>
        <v>P180</v>
      </c>
      <c r="U166" s="63">
        <f>ifna(VLookup(V166, Dex!F:L, 7, 0),"")</f>
        <v>101</v>
      </c>
      <c r="V166" s="53" t="str">
        <f t="shared" si="1"/>
        <v>vaporeon</v>
      </c>
    </row>
    <row r="167" ht="31.5" customHeight="1">
      <c r="A167" s="130">
        <v>166.0</v>
      </c>
      <c r="B167" s="130">
        <v>1.0</v>
      </c>
      <c r="C167" s="130">
        <v>6.0</v>
      </c>
      <c r="D167" s="130">
        <f t="shared" si="7"/>
        <v>16</v>
      </c>
      <c r="E167" s="130">
        <v>3.0</v>
      </c>
      <c r="F167" s="130">
        <v>4.0</v>
      </c>
      <c r="G167" s="131" t="str">
        <f>ifna(VLookup(V167,Shiny!B:C, 2, 0),"")</f>
        <v/>
      </c>
      <c r="H167" s="141" t="s">
        <v>219</v>
      </c>
      <c r="I167" s="168">
        <v>135.0</v>
      </c>
      <c r="J167" s="135">
        <f>IFNA(VLOOKUP(V167,'Imported Index'!E:F,2,0),1)</f>
        <v>1</v>
      </c>
      <c r="K167" s="135"/>
      <c r="L167" s="132"/>
      <c r="M167" s="166" t="str">
        <f>ifna(IMAGE("https://pokejungle.net/sprites/typeico/"&amp;lower(VLookup(V167,Type!C:E, 2, 0)&amp;".png")),"")</f>
        <v/>
      </c>
      <c r="N167" s="166" t="str">
        <f>ifna(IMAGE("https://pokejungle.net/sprites/typeico/"&amp;lower(VLookup(V167,Type!C:E, 3, 0)&amp;".png")),"")</f>
        <v/>
      </c>
      <c r="O167" s="131"/>
      <c r="P167" s="131"/>
      <c r="Q167" s="165">
        <f>ifna(VLookup(V167, Dex!F:K, 3, 0),"")</f>
        <v>198</v>
      </c>
      <c r="R167" s="165">
        <f>ifna(VLookup(V167, Dex!F:K, 4, 0),"")</f>
        <v>135</v>
      </c>
      <c r="S167" s="166">
        <f>ifna(VLookup(V167, Dex!F:K, 5, 0),"")</f>
        <v>27</v>
      </c>
      <c r="T167" s="165" t="str">
        <f>ifna(VLookup(V167, Dex!F:K, 6, 0),"")</f>
        <v>P181</v>
      </c>
      <c r="U167" s="137">
        <f>ifna(VLookup(V167, Dex!F:L, 7, 0),"")</f>
        <v>102</v>
      </c>
      <c r="V167" s="131" t="str">
        <f t="shared" si="1"/>
        <v>jolteon</v>
      </c>
    </row>
    <row r="168" ht="31.5" customHeight="1">
      <c r="A168" s="85">
        <v>167.0</v>
      </c>
      <c r="B168" s="85">
        <v>1.0</v>
      </c>
      <c r="C168" s="85">
        <v>6.0</v>
      </c>
      <c r="D168" s="85">
        <f t="shared" si="7"/>
        <v>17</v>
      </c>
      <c r="E168" s="85">
        <v>3.0</v>
      </c>
      <c r="F168" s="85">
        <v>5.0</v>
      </c>
      <c r="G168" s="53" t="str">
        <f>ifna(VLookup(V168,Shiny!B:C, 2, 0),"")</f>
        <v/>
      </c>
      <c r="H168" s="138" t="s">
        <v>220</v>
      </c>
      <c r="I168" s="167">
        <v>136.0</v>
      </c>
      <c r="J168" s="140">
        <f>IFNA(VLOOKUP(V168,'Imported Index'!E:F,2,0),1)</f>
        <v>1</v>
      </c>
      <c r="K168" s="140"/>
      <c r="L168" s="83"/>
      <c r="M168" s="62" t="str">
        <f>ifna(IMAGE("https://pokejungle.net/sprites/typeico/"&amp;lower(VLookup(V168,Type!C:E, 2, 0)&amp;".png")),"")</f>
        <v/>
      </c>
      <c r="N168" s="62" t="str">
        <f>ifna(IMAGE("https://pokejungle.net/sprites/typeico/"&amp;lower(VLookup(V168,Type!C:E, 3, 0)&amp;".png")),"")</f>
        <v/>
      </c>
      <c r="O168" s="53"/>
      <c r="P168" s="53"/>
      <c r="Q168" s="61">
        <f>ifna(VLookup(V168, Dex!F:K, 3, 0),"")</f>
        <v>199</v>
      </c>
      <c r="R168" s="61">
        <f>ifna(VLookup(V168, Dex!F:K, 4, 0),"")</f>
        <v>136</v>
      </c>
      <c r="S168" s="62">
        <f>ifna(VLookup(V168, Dex!F:K, 5, 0),"")</f>
        <v>28</v>
      </c>
      <c r="T168" s="61" t="str">
        <f>ifna(VLookup(V168, Dex!F:K, 6, 0),"")</f>
        <v>P182</v>
      </c>
      <c r="U168" s="63">
        <f>ifna(VLookup(V168, Dex!F:L, 7, 0),"")</f>
        <v>103</v>
      </c>
      <c r="V168" s="53" t="str">
        <f t="shared" si="1"/>
        <v>flareon</v>
      </c>
    </row>
    <row r="169" ht="31.5" customHeight="1">
      <c r="A169" s="130">
        <v>168.0</v>
      </c>
      <c r="B169" s="130">
        <v>1.0</v>
      </c>
      <c r="C169" s="130">
        <v>6.0</v>
      </c>
      <c r="D169" s="130">
        <f t="shared" si="7"/>
        <v>18</v>
      </c>
      <c r="E169" s="130">
        <v>3.0</v>
      </c>
      <c r="F169" s="130">
        <v>6.0</v>
      </c>
      <c r="G169" s="131" t="str">
        <f>ifna(VLookup(V169,Shiny!B:C, 2, 0),"")</f>
        <v/>
      </c>
      <c r="H169" s="141" t="s">
        <v>221</v>
      </c>
      <c r="I169" s="168">
        <v>137.0</v>
      </c>
      <c r="J169" s="135">
        <f>IFNA(VLOOKUP(V169,'Imported Index'!E:F,2,0),1)</f>
        <v>1</v>
      </c>
      <c r="K169" s="132"/>
      <c r="L169" s="132"/>
      <c r="M169" s="166" t="str">
        <f>ifna(IMAGE("https://pokejungle.net/sprites/typeico/"&amp;lower(VLookup(V169,Type!C:E, 2, 0)&amp;".png")),"")</f>
        <v/>
      </c>
      <c r="N169" s="166" t="str">
        <f>ifna(IMAGE("https://pokejungle.net/sprites/typeico/"&amp;lower(VLookup(V169,Type!C:E, 3, 0)&amp;".png")),"")</f>
        <v/>
      </c>
      <c r="O169" s="131"/>
      <c r="P169" s="131"/>
      <c r="Q169" s="165" t="str">
        <f>ifna(VLookup(V169, Dex!F:K, 3, 0),"")</f>
        <v>A208</v>
      </c>
      <c r="R169" s="165">
        <f>ifna(VLookup(V169, Dex!F:K, 4, 0),"")</f>
        <v>137</v>
      </c>
      <c r="S169" s="166">
        <f>ifna(VLookup(V169, Dex!F:K, 5, 0),"")</f>
        <v>133</v>
      </c>
      <c r="T169" s="165" t="str">
        <f>ifna(VLookup(V169, Dex!F:K, 6, 0),"")</f>
        <v>B129</v>
      </c>
      <c r="U169" s="137" t="str">
        <f>ifna(VLookup(V169, Dex!F:L, 7, 0),"")</f>
        <v>H011</v>
      </c>
      <c r="V169" s="131" t="str">
        <f t="shared" si="1"/>
        <v>porygon</v>
      </c>
    </row>
    <row r="170" ht="31.5" customHeight="1">
      <c r="A170" s="85">
        <v>169.0</v>
      </c>
      <c r="B170" s="85">
        <v>1.0</v>
      </c>
      <c r="C170" s="85">
        <v>6.0</v>
      </c>
      <c r="D170" s="85">
        <f t="shared" si="7"/>
        <v>19</v>
      </c>
      <c r="E170" s="85">
        <v>4.0</v>
      </c>
      <c r="F170" s="85">
        <v>1.0</v>
      </c>
      <c r="G170" s="53" t="str">
        <f>ifna(VLookup(V170,Shiny!B:C, 2, 0),"")</f>
        <v/>
      </c>
      <c r="H170" s="138" t="s">
        <v>222</v>
      </c>
      <c r="I170" s="167">
        <v>138.0</v>
      </c>
      <c r="J170" s="140">
        <f>IFNA(VLOOKUP(V170,'Imported Index'!E:F,2,0),1)</f>
        <v>1</v>
      </c>
      <c r="K170" s="83"/>
      <c r="L170" s="83"/>
      <c r="M170" s="62" t="str">
        <f>ifna(IMAGE("https://pokejungle.net/sprites/typeico/"&amp;lower(VLookup(V170,Type!C:E, 2, 0)&amp;".png")),"")</f>
        <v/>
      </c>
      <c r="N170" s="62" t="str">
        <f>ifna(IMAGE("https://pokejungle.net/sprites/typeico/"&amp;lower(VLookup(V170,Type!C:E, 3, 0)&amp;".png")),"")</f>
        <v/>
      </c>
      <c r="O170" s="53"/>
      <c r="P170" s="53"/>
      <c r="Q170" s="61" t="str">
        <f>ifna(VLookup(V170, Dex!F:K, 3, 0),"")</f>
        <v>C123</v>
      </c>
      <c r="R170" s="61">
        <f>ifna(VLookup(V170, Dex!F:K, 4, 0),"")</f>
        <v>138</v>
      </c>
      <c r="S170" s="62" t="str">
        <f>ifna(VLookup(V170, Dex!F:K, 5, 0),"")</f>
        <v/>
      </c>
      <c r="T170" s="61" t="str">
        <f>ifna(VLookup(V170, Dex!F:K, 6, 0),"")</f>
        <v/>
      </c>
      <c r="U170" s="63" t="str">
        <f>ifna(VLookup(V170, Dex!F:L, 7, 0),"")</f>
        <v/>
      </c>
      <c r="V170" s="53" t="str">
        <f t="shared" si="1"/>
        <v>omanyte</v>
      </c>
    </row>
    <row r="171" ht="31.5" customHeight="1">
      <c r="A171" s="130">
        <v>170.0</v>
      </c>
      <c r="B171" s="130">
        <v>1.0</v>
      </c>
      <c r="C171" s="130">
        <v>6.0</v>
      </c>
      <c r="D171" s="130">
        <f t="shared" si="7"/>
        <v>20</v>
      </c>
      <c r="E171" s="130">
        <v>4.0</v>
      </c>
      <c r="F171" s="130">
        <v>2.0</v>
      </c>
      <c r="G171" s="131" t="str">
        <f>ifna(VLookup(V171,Shiny!B:C, 2, 0),"")</f>
        <v/>
      </c>
      <c r="H171" s="141" t="s">
        <v>223</v>
      </c>
      <c r="I171" s="168">
        <v>139.0</v>
      </c>
      <c r="J171" s="135">
        <f>IFNA(VLOOKUP(V171,'Imported Index'!E:F,2,0),1)</f>
        <v>1</v>
      </c>
      <c r="K171" s="132"/>
      <c r="L171" s="132"/>
      <c r="M171" s="166" t="str">
        <f>ifna(IMAGE("https://pokejungle.net/sprites/typeico/"&amp;lower(VLookup(V171,Type!C:E, 2, 0)&amp;".png")),"")</f>
        <v/>
      </c>
      <c r="N171" s="166" t="str">
        <f>ifna(IMAGE("https://pokejungle.net/sprites/typeico/"&amp;lower(VLookup(V171,Type!C:E, 3, 0)&amp;".png")),"")</f>
        <v/>
      </c>
      <c r="O171" s="131"/>
      <c r="P171" s="131"/>
      <c r="Q171" s="165" t="str">
        <f>ifna(VLookup(V171, Dex!F:K, 3, 0),"")</f>
        <v>C124</v>
      </c>
      <c r="R171" s="165">
        <f>ifna(VLookup(V171, Dex!F:K, 4, 0),"")</f>
        <v>139</v>
      </c>
      <c r="S171" s="166" t="str">
        <f>ifna(VLookup(V171, Dex!F:K, 5, 0),"")</f>
        <v/>
      </c>
      <c r="T171" s="165" t="str">
        <f>ifna(VLookup(V171, Dex!F:K, 6, 0),"")</f>
        <v/>
      </c>
      <c r="U171" s="137" t="str">
        <f>ifna(VLookup(V171, Dex!F:L, 7, 0),"")</f>
        <v/>
      </c>
      <c r="V171" s="131" t="str">
        <f t="shared" si="1"/>
        <v>omastar</v>
      </c>
    </row>
    <row r="172" ht="31.5" customHeight="1">
      <c r="A172" s="85">
        <v>171.0</v>
      </c>
      <c r="B172" s="85">
        <v>1.0</v>
      </c>
      <c r="C172" s="85">
        <v>6.0</v>
      </c>
      <c r="D172" s="85">
        <f t="shared" si="7"/>
        <v>21</v>
      </c>
      <c r="E172" s="85">
        <v>4.0</v>
      </c>
      <c r="F172" s="85">
        <v>3.0</v>
      </c>
      <c r="G172" s="53" t="str">
        <f>ifna(VLookup(V172,Shiny!B:C, 2, 0),"")</f>
        <v/>
      </c>
      <c r="H172" s="138" t="s">
        <v>224</v>
      </c>
      <c r="I172" s="167">
        <v>140.0</v>
      </c>
      <c r="J172" s="140">
        <f>IFNA(VLOOKUP(V172,'Imported Index'!E:F,2,0),1)</f>
        <v>1</v>
      </c>
      <c r="K172" s="83"/>
      <c r="L172" s="83"/>
      <c r="M172" s="62" t="str">
        <f>ifna(IMAGE("https://pokejungle.net/sprites/typeico/"&amp;lower(VLookup(V172,Type!C:E, 2, 0)&amp;".png")),"")</f>
        <v/>
      </c>
      <c r="N172" s="62" t="str">
        <f>ifna(IMAGE("https://pokejungle.net/sprites/typeico/"&amp;lower(VLookup(V172,Type!C:E, 3, 0)&amp;".png")),"")</f>
        <v/>
      </c>
      <c r="O172" s="53"/>
      <c r="P172" s="53"/>
      <c r="Q172" s="61" t="str">
        <f>ifna(VLookup(V172, Dex!F:K, 3, 0),"")</f>
        <v>C125</v>
      </c>
      <c r="R172" s="61">
        <f>ifna(VLookup(V172, Dex!F:K, 4, 0),"")</f>
        <v>140</v>
      </c>
      <c r="S172" s="62" t="str">
        <f>ifna(VLookup(V172, Dex!F:K, 5, 0),"")</f>
        <v/>
      </c>
      <c r="T172" s="61" t="str">
        <f>ifna(VLookup(V172, Dex!F:K, 6, 0),"")</f>
        <v/>
      </c>
      <c r="U172" s="63" t="str">
        <f>ifna(VLookup(V172, Dex!F:L, 7, 0),"")</f>
        <v/>
      </c>
      <c r="V172" s="53" t="str">
        <f t="shared" si="1"/>
        <v>kabuto</v>
      </c>
    </row>
    <row r="173" ht="31.5" customHeight="1">
      <c r="A173" s="130">
        <v>172.0</v>
      </c>
      <c r="B173" s="130">
        <v>1.0</v>
      </c>
      <c r="C173" s="130">
        <v>6.0</v>
      </c>
      <c r="D173" s="130">
        <f t="shared" si="7"/>
        <v>22</v>
      </c>
      <c r="E173" s="130">
        <v>4.0</v>
      </c>
      <c r="F173" s="130">
        <v>4.0</v>
      </c>
      <c r="G173" s="131" t="str">
        <f>ifna(VLookup(V173,Shiny!B:C, 2, 0),"")</f>
        <v/>
      </c>
      <c r="H173" s="141" t="s">
        <v>225</v>
      </c>
      <c r="I173" s="168">
        <v>141.0</v>
      </c>
      <c r="J173" s="135">
        <f>IFNA(VLOOKUP(V173,'Imported Index'!E:F,2,0),1)</f>
        <v>1</v>
      </c>
      <c r="K173" s="132"/>
      <c r="L173" s="132"/>
      <c r="M173" s="166" t="str">
        <f>ifna(IMAGE("https://pokejungle.net/sprites/typeico/"&amp;lower(VLookup(V173,Type!C:E, 2, 0)&amp;".png")),"")</f>
        <v/>
      </c>
      <c r="N173" s="166" t="str">
        <f>ifna(IMAGE("https://pokejungle.net/sprites/typeico/"&amp;lower(VLookup(V173,Type!C:E, 3, 0)&amp;".png")),"")</f>
        <v/>
      </c>
      <c r="O173" s="131"/>
      <c r="P173" s="131"/>
      <c r="Q173" s="165" t="str">
        <f>ifna(VLookup(V173, Dex!F:K, 3, 0),"")</f>
        <v>C126</v>
      </c>
      <c r="R173" s="165">
        <f>ifna(VLookup(V173, Dex!F:K, 4, 0),"")</f>
        <v>141</v>
      </c>
      <c r="S173" s="166" t="str">
        <f>ifna(VLookup(V173, Dex!F:K, 5, 0),"")</f>
        <v/>
      </c>
      <c r="T173" s="165" t="str">
        <f>ifna(VLookup(V173, Dex!F:K, 6, 0),"")</f>
        <v/>
      </c>
      <c r="U173" s="137" t="str">
        <f>ifna(VLookup(V173, Dex!F:L, 7, 0),"")</f>
        <v/>
      </c>
      <c r="V173" s="131" t="str">
        <f t="shared" si="1"/>
        <v>kabutops</v>
      </c>
    </row>
    <row r="174" ht="31.5" customHeight="1">
      <c r="A174" s="85">
        <v>173.0</v>
      </c>
      <c r="B174" s="85">
        <v>1.0</v>
      </c>
      <c r="C174" s="85">
        <v>6.0</v>
      </c>
      <c r="D174" s="85">
        <f t="shared" si="7"/>
        <v>23</v>
      </c>
      <c r="E174" s="85">
        <v>4.0</v>
      </c>
      <c r="F174" s="85">
        <v>5.0</v>
      </c>
      <c r="G174" s="53" t="str">
        <f>ifna(VLookup(V174,Shiny!B:C, 2, 0),"")</f>
        <v/>
      </c>
      <c r="H174" s="138" t="s">
        <v>226</v>
      </c>
      <c r="I174" s="167">
        <v>142.0</v>
      </c>
      <c r="J174" s="140">
        <f>IFNA(VLOOKUP(V174,'Imported Index'!E:F,2,0),1)</f>
        <v>1</v>
      </c>
      <c r="K174" s="83"/>
      <c r="L174" s="83"/>
      <c r="M174" s="62" t="str">
        <f>ifna(IMAGE("https://pokejungle.net/sprites/typeico/"&amp;lower(VLookup(V174,Type!C:E, 2, 0)&amp;".png")),"")</f>
        <v/>
      </c>
      <c r="N174" s="62" t="str">
        <f>ifna(IMAGE("https://pokejungle.net/sprites/typeico/"&amp;lower(VLookup(V174,Type!C:E, 3, 0)&amp;".png")),"")</f>
        <v/>
      </c>
      <c r="O174" s="53"/>
      <c r="P174" s="53"/>
      <c r="Q174" s="61" t="str">
        <f>ifna(VLookup(V174, Dex!F:K, 3, 0),"")</f>
        <v>C127</v>
      </c>
      <c r="R174" s="61">
        <f>ifna(VLookup(V174, Dex!F:K, 4, 0),"")</f>
        <v>142</v>
      </c>
      <c r="S174" s="62" t="str">
        <f>ifna(VLookup(V174, Dex!F:K, 5, 0),"")</f>
        <v/>
      </c>
      <c r="T174" s="61" t="str">
        <f>ifna(VLookup(V174, Dex!F:K, 6, 0),"")</f>
        <v/>
      </c>
      <c r="U174" s="63">
        <f>ifna(VLookup(V174, Dex!F:L, 7, 0),"")</f>
        <v>192</v>
      </c>
      <c r="V174" s="53" t="str">
        <f t="shared" si="1"/>
        <v>aerodactyl</v>
      </c>
    </row>
    <row r="175" ht="31.5" customHeight="1">
      <c r="A175" s="130">
        <v>174.0</v>
      </c>
      <c r="B175" s="130">
        <v>1.0</v>
      </c>
      <c r="C175" s="130">
        <v>6.0</v>
      </c>
      <c r="D175" s="130">
        <f t="shared" si="7"/>
        <v>24</v>
      </c>
      <c r="E175" s="130">
        <v>4.0</v>
      </c>
      <c r="F175" s="130">
        <v>6.0</v>
      </c>
      <c r="G175" s="131" t="str">
        <f>ifna(VLookup(V175,Shiny!B:C, 2, 0),"")</f>
        <v/>
      </c>
      <c r="H175" s="141" t="s">
        <v>227</v>
      </c>
      <c r="I175" s="168">
        <v>143.0</v>
      </c>
      <c r="J175" s="135">
        <f>IFNA(VLOOKUP(V175,'Imported Index'!E:F,2,0),1)</f>
        <v>1</v>
      </c>
      <c r="K175" s="132"/>
      <c r="L175" s="132"/>
      <c r="M175" s="166" t="str">
        <f>ifna(IMAGE("https://pokejungle.net/sprites/typeico/"&amp;lower(VLookup(V175,Type!C:E, 2, 0)&amp;".png")),"")</f>
        <v/>
      </c>
      <c r="N175" s="166" t="str">
        <f>ifna(IMAGE("https://pokejungle.net/sprites/typeico/"&amp;lower(VLookup(V175,Type!C:E, 3, 0)&amp;".png")),"")</f>
        <v/>
      </c>
      <c r="O175" s="131"/>
      <c r="P175" s="131"/>
      <c r="Q175" s="165">
        <f>ifna(VLookup(V175, Dex!F:K, 3, 0),"")</f>
        <v>261</v>
      </c>
      <c r="R175" s="165">
        <f>ifna(VLookup(V175, Dex!F:K, 4, 0),"")</f>
        <v>143</v>
      </c>
      <c r="S175" s="166">
        <f>ifna(VLookup(V175, Dex!F:K, 5, 0),"")</f>
        <v>52</v>
      </c>
      <c r="T175" s="165" t="str">
        <f>ifna(VLookup(V175, Dex!F:K, 6, 0),"")</f>
        <v>K103</v>
      </c>
      <c r="U175" s="137" t="str">
        <f>ifna(VLookup(V175, Dex!F:L, 7, 0),"")</f>
        <v/>
      </c>
      <c r="V175" s="131" t="str">
        <f t="shared" si="1"/>
        <v>snorlax</v>
      </c>
    </row>
    <row r="176" ht="31.5" customHeight="1">
      <c r="A176" s="85">
        <v>175.0</v>
      </c>
      <c r="B176" s="85">
        <v>1.0</v>
      </c>
      <c r="C176" s="85">
        <v>6.0</v>
      </c>
      <c r="D176" s="85">
        <v>25.0</v>
      </c>
      <c r="E176" s="85">
        <v>5.0</v>
      </c>
      <c r="F176" s="85">
        <v>1.0</v>
      </c>
      <c r="G176" s="53" t="str">
        <f>ifna(VLookup(V176,Shiny!B:C, 2, 0),"")</f>
        <v/>
      </c>
      <c r="H176" s="138" t="s">
        <v>228</v>
      </c>
      <c r="I176" s="167">
        <v>144.0</v>
      </c>
      <c r="J176" s="140">
        <f>IFNA(VLOOKUP(V176,'Imported Index'!E:F,2,0),1)</f>
        <v>1</v>
      </c>
      <c r="K176" s="83"/>
      <c r="L176" s="83" t="s">
        <v>97</v>
      </c>
      <c r="M176" s="62" t="str">
        <f>ifna(IMAGE("https://pokejungle.net/sprites/typeico/"&amp;lower(VLookup(V176,Type!C:E, 2, 0)&amp;".png")),"")</f>
        <v/>
      </c>
      <c r="N176" s="62" t="str">
        <f>ifna(IMAGE("https://pokejungle.net/sprites/typeico/"&amp;lower(VLookup(V176,Type!C:E, 3, 0)&amp;".png")),"")</f>
        <v/>
      </c>
      <c r="O176" s="53"/>
      <c r="P176" s="53"/>
      <c r="Q176" s="61" t="str">
        <f>ifna(VLookup(V176, Dex!F:K, 3, 0),"")</f>
        <v>C202</v>
      </c>
      <c r="R176" s="61">
        <f>ifna(VLookup(V176, Dex!F:K, 4, 0),"")</f>
        <v>144</v>
      </c>
      <c r="S176" s="62" t="str">
        <f>ifna(VLookup(V176, Dex!F:K, 5, 0),"")</f>
        <v/>
      </c>
      <c r="T176" s="61" t="str">
        <f>ifna(VLookup(V176, Dex!F:K, 6, 0),"")</f>
        <v/>
      </c>
      <c r="U176" s="63" t="str">
        <f>ifna(VLookup(V176, Dex!F:L, 7, 0),"")</f>
        <v/>
      </c>
      <c r="V176" s="53" t="str">
        <f t="shared" si="1"/>
        <v>articuno</v>
      </c>
    </row>
    <row r="177" ht="31.5" customHeight="1">
      <c r="A177" s="130">
        <v>176.0</v>
      </c>
      <c r="B177" s="130">
        <v>1.0</v>
      </c>
      <c r="C177" s="130">
        <v>6.0</v>
      </c>
      <c r="D177" s="130">
        <v>26.0</v>
      </c>
      <c r="E177" s="130">
        <v>5.0</v>
      </c>
      <c r="F177" s="130">
        <v>2.0</v>
      </c>
      <c r="G177" s="131" t="str">
        <f>ifna(VLookup(V177,Shiny!B:C, 2, 0),"")</f>
        <v/>
      </c>
      <c r="H177" s="141" t="s">
        <v>228</v>
      </c>
      <c r="I177" s="168">
        <v>144.0</v>
      </c>
      <c r="J177" s="135">
        <f>IFNA(VLOOKUP(V177,'Imported Index'!E:F,2,0),1)</f>
        <v>1</v>
      </c>
      <c r="K177" s="132"/>
      <c r="L177" s="132" t="s">
        <v>132</v>
      </c>
      <c r="M177" s="166" t="str">
        <f>ifna(IMAGE("https://pokejungle.net/sprites/typeico/"&amp;lower(VLookup(V177,Type!C:E, 2, 0)&amp;".png")),"")</f>
        <v/>
      </c>
      <c r="N177" s="166" t="str">
        <f>ifna(IMAGE("https://pokejungle.net/sprites/typeico/"&amp;lower(VLookup(V177,Type!C:E, 3, 0)&amp;".png")),"")</f>
        <v/>
      </c>
      <c r="O177" s="130">
        <v>-1.0</v>
      </c>
      <c r="P177" s="131"/>
      <c r="Q177" s="165" t="str">
        <f>ifna(VLookup(V177, Dex!F:K, 3, 0),"")</f>
        <v>C202</v>
      </c>
      <c r="R177" s="165" t="str">
        <f>ifna(VLookup(V177, Dex!F:K, 4, 0),"")</f>
        <v/>
      </c>
      <c r="S177" s="166" t="str">
        <f>ifna(VLookup(V177, Dex!F:K, 5, 0),"")</f>
        <v/>
      </c>
      <c r="T177" s="165" t="str">
        <f>ifna(VLookup(V177, Dex!F:K, 6, 0),"")</f>
        <v/>
      </c>
      <c r="U177" s="137" t="str">
        <f>ifna(VLookup(V177, Dex!F:L, 7, 0),"")</f>
        <v/>
      </c>
      <c r="V177" s="131" t="str">
        <f t="shared" si="1"/>
        <v>articuno-1</v>
      </c>
    </row>
    <row r="178" ht="31.5" customHeight="1">
      <c r="A178" s="85">
        <v>177.0</v>
      </c>
      <c r="B178" s="85">
        <v>1.0</v>
      </c>
      <c r="C178" s="85">
        <v>6.0</v>
      </c>
      <c r="D178" s="85">
        <v>27.0</v>
      </c>
      <c r="E178" s="85">
        <v>5.0</v>
      </c>
      <c r="F178" s="85">
        <v>3.0</v>
      </c>
      <c r="G178" s="53" t="str">
        <f>ifna(VLookup(V178,Shiny!B:C, 2, 0),"")</f>
        <v/>
      </c>
      <c r="H178" s="138" t="s">
        <v>229</v>
      </c>
      <c r="I178" s="167">
        <v>145.0</v>
      </c>
      <c r="J178" s="140">
        <f>IFNA(VLOOKUP(V178,'Imported Index'!E:F,2,0),1)</f>
        <v>1</v>
      </c>
      <c r="K178" s="83"/>
      <c r="L178" s="83" t="s">
        <v>97</v>
      </c>
      <c r="M178" s="62" t="str">
        <f>ifna(IMAGE("https://pokejungle.net/sprites/typeico/"&amp;lower(VLookup(V178,Type!C:E, 2, 0)&amp;".png")),"")</f>
        <v/>
      </c>
      <c r="N178" s="62" t="str">
        <f>ifna(IMAGE("https://pokejungle.net/sprites/typeico/"&amp;lower(VLookup(V178,Type!C:E, 3, 0)&amp;".png")),"")</f>
        <v/>
      </c>
      <c r="O178" s="53"/>
      <c r="P178" s="53"/>
      <c r="Q178" s="61" t="str">
        <f>ifna(VLookup(V178, Dex!F:K, 3, 0),"")</f>
        <v>C203</v>
      </c>
      <c r="R178" s="61">
        <f>ifna(VLookup(V178, Dex!F:K, 4, 0),"")</f>
        <v>145</v>
      </c>
      <c r="S178" s="62" t="str">
        <f>ifna(VLookup(V178, Dex!F:K, 5, 0),"")</f>
        <v/>
      </c>
      <c r="T178" s="61" t="str">
        <f>ifna(VLookup(V178, Dex!F:K, 6, 0),"")</f>
        <v/>
      </c>
      <c r="U178" s="63" t="str">
        <f>ifna(VLookup(V178, Dex!F:L, 7, 0),"")</f>
        <v/>
      </c>
      <c r="V178" s="53" t="str">
        <f t="shared" si="1"/>
        <v>zapdos</v>
      </c>
    </row>
    <row r="179" ht="31.5" customHeight="1">
      <c r="A179" s="130">
        <v>178.0</v>
      </c>
      <c r="B179" s="130">
        <v>1.0</v>
      </c>
      <c r="C179" s="130">
        <v>6.0</v>
      </c>
      <c r="D179" s="130">
        <v>28.0</v>
      </c>
      <c r="E179" s="130">
        <v>5.0</v>
      </c>
      <c r="F179" s="130">
        <v>4.0</v>
      </c>
      <c r="G179" s="131" t="str">
        <f>ifna(VLookup(V179,Shiny!B:C, 2, 0),"")</f>
        <v/>
      </c>
      <c r="H179" s="141" t="s">
        <v>229</v>
      </c>
      <c r="I179" s="168">
        <v>145.0</v>
      </c>
      <c r="J179" s="135">
        <f>IFNA(VLOOKUP(V179,'Imported Index'!E:F,2,0),1)</f>
        <v>1</v>
      </c>
      <c r="K179" s="132"/>
      <c r="L179" s="132" t="s">
        <v>132</v>
      </c>
      <c r="M179" s="166" t="str">
        <f>ifna(IMAGE("https://pokejungle.net/sprites/typeico/"&amp;lower(VLookup(V179,Type!C:E, 2, 0)&amp;".png")),"")</f>
        <v/>
      </c>
      <c r="N179" s="166" t="str">
        <f>ifna(IMAGE("https://pokejungle.net/sprites/typeico/"&amp;lower(VLookup(V179,Type!C:E, 3, 0)&amp;".png")),"")</f>
        <v/>
      </c>
      <c r="O179" s="130">
        <v>-1.0</v>
      </c>
      <c r="P179" s="131"/>
      <c r="Q179" s="165" t="str">
        <f>ifna(VLookup(V179, Dex!F:K, 3, 0),"")</f>
        <v>C203</v>
      </c>
      <c r="R179" s="165" t="str">
        <f>ifna(VLookup(V179, Dex!F:K, 4, 0),"")</f>
        <v/>
      </c>
      <c r="S179" s="166" t="str">
        <f>ifna(VLookup(V179, Dex!F:K, 5, 0),"")</f>
        <v/>
      </c>
      <c r="T179" s="165" t="str">
        <f>ifna(VLookup(V179, Dex!F:K, 6, 0),"")</f>
        <v/>
      </c>
      <c r="U179" s="137" t="str">
        <f>ifna(VLookup(V179, Dex!F:L, 7, 0),"")</f>
        <v/>
      </c>
      <c r="V179" s="131" t="str">
        <f t="shared" si="1"/>
        <v>zapdos-1</v>
      </c>
    </row>
    <row r="180" ht="31.5" customHeight="1">
      <c r="A180" s="85">
        <v>179.0</v>
      </c>
      <c r="B180" s="85">
        <v>1.0</v>
      </c>
      <c r="C180" s="85">
        <v>6.0</v>
      </c>
      <c r="D180" s="85">
        <v>29.0</v>
      </c>
      <c r="E180" s="85">
        <v>5.0</v>
      </c>
      <c r="F180" s="85">
        <v>5.0</v>
      </c>
      <c r="G180" s="53" t="str">
        <f>ifna(VLookup(V180,Shiny!B:C, 2, 0),"")</f>
        <v/>
      </c>
      <c r="H180" s="138" t="s">
        <v>230</v>
      </c>
      <c r="I180" s="167">
        <v>146.0</v>
      </c>
      <c r="J180" s="140">
        <f>IFNA(VLOOKUP(V180,'Imported Index'!E:F,2,0),1)</f>
        <v>1</v>
      </c>
      <c r="K180" s="83"/>
      <c r="L180" s="83" t="s">
        <v>97</v>
      </c>
      <c r="M180" s="62" t="str">
        <f>ifna(IMAGE("https://pokejungle.net/sprites/typeico/"&amp;lower(VLookup(V180,Type!C:E, 2, 0)&amp;".png")),"")</f>
        <v/>
      </c>
      <c r="N180" s="62" t="str">
        <f>ifna(IMAGE("https://pokejungle.net/sprites/typeico/"&amp;lower(VLookup(V180,Type!C:E, 3, 0)&amp;".png")),"")</f>
        <v/>
      </c>
      <c r="O180" s="53"/>
      <c r="P180" s="53"/>
      <c r="Q180" s="61" t="str">
        <f>ifna(VLookup(V180, Dex!F:K, 3, 0),"")</f>
        <v>C204</v>
      </c>
      <c r="R180" s="61">
        <f>ifna(VLookup(V180, Dex!F:K, 4, 0),"")</f>
        <v>146</v>
      </c>
      <c r="S180" s="62" t="str">
        <f>ifna(VLookup(V180, Dex!F:K, 5, 0),"")</f>
        <v/>
      </c>
      <c r="T180" s="61" t="str">
        <f>ifna(VLookup(V180, Dex!F:K, 6, 0),"")</f>
        <v/>
      </c>
      <c r="U180" s="63" t="str">
        <f>ifna(VLookup(V180, Dex!F:L, 7, 0),"")</f>
        <v/>
      </c>
      <c r="V180" s="53" t="str">
        <f t="shared" si="1"/>
        <v>moltres</v>
      </c>
    </row>
    <row r="181" ht="31.5" customHeight="1">
      <c r="A181" s="130">
        <v>180.0</v>
      </c>
      <c r="B181" s="130">
        <v>1.0</v>
      </c>
      <c r="C181" s="130">
        <v>6.0</v>
      </c>
      <c r="D181" s="130">
        <v>30.0</v>
      </c>
      <c r="E181" s="130">
        <v>5.0</v>
      </c>
      <c r="F181" s="130">
        <v>6.0</v>
      </c>
      <c r="G181" s="131" t="str">
        <f>ifna(VLookup(V181,Shiny!B:C, 2, 0),"")</f>
        <v/>
      </c>
      <c r="H181" s="141" t="s">
        <v>230</v>
      </c>
      <c r="I181" s="168">
        <v>146.0</v>
      </c>
      <c r="J181" s="135">
        <f>IFNA(VLOOKUP(V181,'Imported Index'!E:F,2,0),1)</f>
        <v>1</v>
      </c>
      <c r="K181" s="132"/>
      <c r="L181" s="132" t="s">
        <v>132</v>
      </c>
      <c r="M181" s="166" t="str">
        <f>ifna(IMAGE("https://pokejungle.net/sprites/typeico/"&amp;lower(VLookup(V181,Type!C:E, 2, 0)&amp;".png")),"")</f>
        <v/>
      </c>
      <c r="N181" s="166" t="str">
        <f>ifna(IMAGE("https://pokejungle.net/sprites/typeico/"&amp;lower(VLookup(V181,Type!C:E, 3, 0)&amp;".png")),"")</f>
        <v/>
      </c>
      <c r="O181" s="130">
        <v>-1.0</v>
      </c>
      <c r="P181" s="131"/>
      <c r="Q181" s="165" t="str">
        <f>ifna(VLookup(V181, Dex!F:K, 3, 0),"")</f>
        <v>C204</v>
      </c>
      <c r="R181" s="165" t="str">
        <f>ifna(VLookup(V181, Dex!F:K, 4, 0),"")</f>
        <v/>
      </c>
      <c r="S181" s="166" t="str">
        <f>ifna(VLookup(V181, Dex!F:K, 5, 0),"")</f>
        <v/>
      </c>
      <c r="T181" s="165" t="str">
        <f>ifna(VLookup(V181, Dex!F:K, 6, 0),"")</f>
        <v/>
      </c>
      <c r="U181" s="137" t="str">
        <f>ifna(VLookup(V181, Dex!F:L, 7, 0),"")</f>
        <v/>
      </c>
      <c r="V181" s="131" t="str">
        <f t="shared" si="1"/>
        <v>moltres-1</v>
      </c>
    </row>
    <row r="182" ht="31.5" customHeight="1">
      <c r="A182" s="85">
        <v>181.0</v>
      </c>
      <c r="B182" s="85">
        <v>1.0</v>
      </c>
      <c r="C182" s="85">
        <v>7.0</v>
      </c>
      <c r="D182" s="85">
        <v>1.0</v>
      </c>
      <c r="E182" s="85">
        <v>1.0</v>
      </c>
      <c r="F182" s="85">
        <v>1.0</v>
      </c>
      <c r="G182" s="53" t="str">
        <f>ifna(VLookup(V182,Shiny!B:C, 2, 0),"")</f>
        <v/>
      </c>
      <c r="H182" s="138" t="s">
        <v>231</v>
      </c>
      <c r="I182" s="167">
        <v>147.0</v>
      </c>
      <c r="J182" s="140">
        <f>IFNA(VLOOKUP(V182,'Imported Index'!E:F,2,0),1)</f>
        <v>1</v>
      </c>
      <c r="K182" s="140"/>
      <c r="L182" s="83"/>
      <c r="M182" s="62" t="str">
        <f>ifna(IMAGE("https://pokejungle.net/sprites/typeico/"&amp;lower(VLookup(V182,Type!C:E, 2, 0)&amp;".png")),"")</f>
        <v/>
      </c>
      <c r="N182" s="62" t="str">
        <f>ifna(IMAGE("https://pokejungle.net/sprites/typeico/"&amp;lower(VLookup(V182,Type!C:E, 3, 0)&amp;".png")),"")</f>
        <v/>
      </c>
      <c r="O182" s="53"/>
      <c r="P182" s="53"/>
      <c r="Q182" s="61" t="str">
        <f>ifna(VLookup(V182, Dex!F:K, 3, 0),"")</f>
        <v>C194</v>
      </c>
      <c r="R182" s="61">
        <f>ifna(VLookup(V182, Dex!F:K, 4, 0),"")</f>
        <v>147</v>
      </c>
      <c r="S182" s="62" t="str">
        <f>ifna(VLookup(V182, Dex!F:K, 5, 0),"")</f>
        <v/>
      </c>
      <c r="T182" s="61" t="str">
        <f>ifna(VLookup(V182, Dex!F:K, 6, 0),"")</f>
        <v>P347</v>
      </c>
      <c r="U182" s="63">
        <f>ifna(VLookup(V182, Dex!F:L, 7, 0),"")</f>
        <v>145</v>
      </c>
      <c r="V182" s="53" t="str">
        <f t="shared" si="1"/>
        <v>dratini</v>
      </c>
    </row>
    <row r="183" ht="31.5" customHeight="1">
      <c r="A183" s="130">
        <v>182.0</v>
      </c>
      <c r="B183" s="130">
        <v>1.0</v>
      </c>
      <c r="C183" s="130">
        <v>7.0</v>
      </c>
      <c r="D183" s="130">
        <f t="shared" ref="D183:D186" si="8">D182+1</f>
        <v>2</v>
      </c>
      <c r="E183" s="130">
        <v>1.0</v>
      </c>
      <c r="F183" s="130">
        <v>2.0</v>
      </c>
      <c r="G183" s="131" t="str">
        <f>ifna(VLookup(V183,Shiny!B:C, 2, 0),"")</f>
        <v/>
      </c>
      <c r="H183" s="141" t="s">
        <v>232</v>
      </c>
      <c r="I183" s="168">
        <v>148.0</v>
      </c>
      <c r="J183" s="135">
        <f>IFNA(VLOOKUP(V183,'Imported Index'!E:F,2,0),1)</f>
        <v>1</v>
      </c>
      <c r="K183" s="135"/>
      <c r="L183" s="132"/>
      <c r="M183" s="166" t="str">
        <f>ifna(IMAGE("https://pokejungle.net/sprites/typeico/"&amp;lower(VLookup(V183,Type!C:E, 2, 0)&amp;".png")),"")</f>
        <v/>
      </c>
      <c r="N183" s="166" t="str">
        <f>ifna(IMAGE("https://pokejungle.net/sprites/typeico/"&amp;lower(VLookup(V183,Type!C:E, 3, 0)&amp;".png")),"")</f>
        <v/>
      </c>
      <c r="O183" s="131"/>
      <c r="P183" s="131"/>
      <c r="Q183" s="165" t="str">
        <f>ifna(VLookup(V183, Dex!F:K, 3, 0),"")</f>
        <v>C195</v>
      </c>
      <c r="R183" s="165">
        <f>ifna(VLookup(V183, Dex!F:K, 4, 0),"")</f>
        <v>148</v>
      </c>
      <c r="S183" s="166" t="str">
        <f>ifna(VLookup(V183, Dex!F:K, 5, 0),"")</f>
        <v/>
      </c>
      <c r="T183" s="165" t="str">
        <f>ifna(VLookup(V183, Dex!F:K, 6, 0),"")</f>
        <v>P348</v>
      </c>
      <c r="U183" s="137">
        <f>ifna(VLookup(V183, Dex!F:L, 7, 0),"")</f>
        <v>146</v>
      </c>
      <c r="V183" s="131" t="str">
        <f t="shared" si="1"/>
        <v>dragonair</v>
      </c>
    </row>
    <row r="184" ht="31.5" customHeight="1">
      <c r="A184" s="85">
        <v>183.0</v>
      </c>
      <c r="B184" s="85">
        <v>1.0</v>
      </c>
      <c r="C184" s="85">
        <v>7.0</v>
      </c>
      <c r="D184" s="85">
        <f t="shared" si="8"/>
        <v>3</v>
      </c>
      <c r="E184" s="85">
        <v>1.0</v>
      </c>
      <c r="F184" s="85">
        <v>3.0</v>
      </c>
      <c r="G184" s="53" t="str">
        <f>ifna(VLookup(V184,Shiny!B:C, 2, 0),"")</f>
        <v/>
      </c>
      <c r="H184" s="138" t="s">
        <v>233</v>
      </c>
      <c r="I184" s="167">
        <v>149.0</v>
      </c>
      <c r="J184" s="140">
        <f>IFNA(VLOOKUP(V184,'Imported Index'!E:F,2,0),1)</f>
        <v>1</v>
      </c>
      <c r="K184" s="140"/>
      <c r="L184" s="83"/>
      <c r="M184" s="62" t="str">
        <f>ifna(IMAGE("https://pokejungle.net/sprites/typeico/"&amp;lower(VLookup(V184,Type!C:E, 2, 0)&amp;".png")),"")</f>
        <v/>
      </c>
      <c r="N184" s="62" t="str">
        <f>ifna(IMAGE("https://pokejungle.net/sprites/typeico/"&amp;lower(VLookup(V184,Type!C:E, 3, 0)&amp;".png")),"")</f>
        <v/>
      </c>
      <c r="O184" s="53"/>
      <c r="P184" s="53"/>
      <c r="Q184" s="61" t="str">
        <f>ifna(VLookup(V184, Dex!F:K, 3, 0),"")</f>
        <v>C196</v>
      </c>
      <c r="R184" s="61">
        <f>ifna(VLookup(V184, Dex!F:K, 4, 0),"")</f>
        <v>149</v>
      </c>
      <c r="S184" s="62" t="str">
        <f>ifna(VLookup(V184, Dex!F:K, 5, 0),"")</f>
        <v/>
      </c>
      <c r="T184" s="61" t="str">
        <f>ifna(VLookup(V184, Dex!F:K, 6, 0),"")</f>
        <v>P349</v>
      </c>
      <c r="U184" s="63">
        <f>ifna(VLookup(V184, Dex!F:L, 7, 0),"")</f>
        <v>147</v>
      </c>
      <c r="V184" s="53" t="str">
        <f t="shared" si="1"/>
        <v>dragonite</v>
      </c>
    </row>
    <row r="185" ht="31.5" customHeight="1">
      <c r="A185" s="130">
        <v>184.0</v>
      </c>
      <c r="B185" s="130">
        <v>1.0</v>
      </c>
      <c r="C185" s="130">
        <v>7.0</v>
      </c>
      <c r="D185" s="130">
        <f t="shared" si="8"/>
        <v>4</v>
      </c>
      <c r="E185" s="130">
        <v>1.0</v>
      </c>
      <c r="F185" s="130">
        <v>4.0</v>
      </c>
      <c r="G185" s="131" t="str">
        <f>ifna(VLookup(V185,Shiny!B:C, 2, 0),"")</f>
        <v/>
      </c>
      <c r="H185" s="141" t="s">
        <v>234</v>
      </c>
      <c r="I185" s="168">
        <v>150.0</v>
      </c>
      <c r="J185" s="135">
        <f>IFNA(VLOOKUP(V185,'Imported Index'!E:F,2,0),1)</f>
        <v>1</v>
      </c>
      <c r="K185" s="132"/>
      <c r="L185" s="132"/>
      <c r="M185" s="166" t="str">
        <f>ifna(IMAGE("https://pokejungle.net/sprites/typeico/"&amp;lower(VLookup(V185,Type!C:E, 2, 0)&amp;".png")),"")</f>
        <v/>
      </c>
      <c r="N185" s="166" t="str">
        <f>ifna(IMAGE("https://pokejungle.net/sprites/typeico/"&amp;lower(VLookup(V185,Type!C:E, 3, 0)&amp;".png")),"")</f>
        <v/>
      </c>
      <c r="O185" s="131"/>
      <c r="P185" s="131"/>
      <c r="Q185" s="165" t="str">
        <f>ifna(VLookup(V185, Dex!F:K, 3, 0),"")</f>
        <v/>
      </c>
      <c r="R185" s="165">
        <f>ifna(VLookup(V185, Dex!F:K, 4, 0),"")</f>
        <v>150</v>
      </c>
      <c r="S185" s="166" t="str">
        <f>ifna(VLookup(V185, Dex!F:K, 5, 0),"")</f>
        <v/>
      </c>
      <c r="T185" s="165" t="str">
        <f>ifna(VLookup(V185, Dex!F:K, 6, 0),"")</f>
        <v/>
      </c>
      <c r="U185" s="137" t="str">
        <f>ifna(VLookup(V185, Dex!F:L, 7, 0),"")</f>
        <v/>
      </c>
      <c r="V185" s="131" t="str">
        <f t="shared" si="1"/>
        <v>mewtwo</v>
      </c>
    </row>
    <row r="186" ht="31.5" customHeight="1">
      <c r="A186" s="85">
        <v>185.0</v>
      </c>
      <c r="B186" s="85">
        <v>1.0</v>
      </c>
      <c r="C186" s="85">
        <v>7.0</v>
      </c>
      <c r="D186" s="85">
        <f t="shared" si="8"/>
        <v>5</v>
      </c>
      <c r="E186" s="85">
        <v>1.0</v>
      </c>
      <c r="F186" s="85">
        <v>5.0</v>
      </c>
      <c r="G186" s="53" t="str">
        <f>ifna(VLookup(V186,Shiny!B:C, 2, 0),"")</f>
        <v/>
      </c>
      <c r="H186" s="138" t="s">
        <v>235</v>
      </c>
      <c r="I186" s="167">
        <v>151.0</v>
      </c>
      <c r="J186" s="140">
        <f>IFNA(VLOOKUP(V186,'Imported Index'!E:F,2,0),1)</f>
        <v>1</v>
      </c>
      <c r="K186" s="83"/>
      <c r="L186" s="83"/>
      <c r="M186" s="62" t="str">
        <f>ifna(IMAGE("https://pokejungle.net/sprites/typeico/"&amp;lower(VLookup(V186,Type!C:E, 2, 0)&amp;".png")),"")</f>
        <v/>
      </c>
      <c r="N186" s="62" t="str">
        <f>ifna(IMAGE("https://pokejungle.net/sprites/typeico/"&amp;lower(VLookup(V186,Type!C:E, 3, 0)&amp;".png")),"")</f>
        <v/>
      </c>
      <c r="O186" s="53"/>
      <c r="P186" s="53"/>
      <c r="Q186" s="61" t="str">
        <f>ifna(VLookup(V186, Dex!F:K, 3, 0),"")</f>
        <v/>
      </c>
      <c r="R186" s="61">
        <f>ifna(VLookup(V186, Dex!F:K, 4, 0),"")</f>
        <v>151</v>
      </c>
      <c r="S186" s="62" t="str">
        <f>ifna(VLookup(V186, Dex!F:K, 5, 0),"")</f>
        <v/>
      </c>
      <c r="T186" s="61" t="str">
        <f>ifna(VLookup(V186, Dex!F:K, 6, 0),"")</f>
        <v/>
      </c>
      <c r="U186" s="63" t="str">
        <f>ifna(VLookup(V186, Dex!F:L, 7, 0),"")</f>
        <v/>
      </c>
      <c r="V186" s="53" t="str">
        <f t="shared" si="1"/>
        <v>mew</v>
      </c>
    </row>
    <row r="187" ht="31.5" customHeight="1">
      <c r="A187" s="130">
        <v>186.0</v>
      </c>
      <c r="B187" s="130"/>
      <c r="C187" s="130"/>
      <c r="D187" s="130"/>
      <c r="E187" s="130"/>
      <c r="F187" s="130"/>
      <c r="G187" s="131" t="str">
        <f>ifna(VLookup(V187,Shiny!B:C, 2, 0),"")</f>
        <v/>
      </c>
      <c r="H187" s="143" t="s">
        <v>236</v>
      </c>
      <c r="I187" s="158"/>
      <c r="J187" s="135">
        <f>IFNA(VLOOKUP(V187,'Imported Index'!E:F,2,0),1)</f>
        <v>1</v>
      </c>
      <c r="K187" s="132"/>
      <c r="L187" s="132"/>
      <c r="M187" s="166" t="str">
        <f>ifna(IMAGE("https://pokejungle.net/sprites/typeico/"&amp;lower(VLookup(V187,Type!C:E, 2, 0)&amp;".png")),"")</f>
        <v/>
      </c>
      <c r="N187" s="166" t="str">
        <f>ifna(IMAGE("https://pokejungle.net/sprites/typeico/"&amp;lower(VLookup(V187,Type!C:E, 3, 0)&amp;".png")),"")</f>
        <v/>
      </c>
      <c r="O187" s="131"/>
      <c r="P187" s="131"/>
      <c r="Q187" s="165" t="str">
        <f>ifna(VLookup(V187, Dex!F:K, 3, 0),"")</f>
        <v/>
      </c>
      <c r="R187" s="165" t="str">
        <f>ifna(VLookup(V187, Dex!F:K, 4, 0),"")</f>
        <v/>
      </c>
      <c r="S187" s="166" t="str">
        <f>ifna(VLookup(V187, Dex!F:K, 5, 0),"")</f>
        <v/>
      </c>
      <c r="T187" s="165" t="str">
        <f>ifna(VLookup(V187, Dex!F:K, 6, 0),"")</f>
        <v/>
      </c>
      <c r="U187" s="137" t="str">
        <f>ifna(VLookup(V187, Dex!F:L, 7, 0),"")</f>
        <v/>
      </c>
      <c r="V187" s="131" t="str">
        <f t="shared" si="1"/>
        <v>gen</v>
      </c>
    </row>
    <row r="188" ht="31.5" customHeight="1">
      <c r="A188" s="85">
        <v>187.0</v>
      </c>
      <c r="B188" s="85">
        <v>1.0</v>
      </c>
      <c r="C188" s="85">
        <v>8.0</v>
      </c>
      <c r="D188" s="85">
        <v>1.0</v>
      </c>
      <c r="E188" s="85">
        <v>1.0</v>
      </c>
      <c r="F188" s="85">
        <v>1.0</v>
      </c>
      <c r="G188" s="53" t="str">
        <f>ifna(VLookup(V188,Shiny!B:C, 2, 0),"")</f>
        <v/>
      </c>
      <c r="H188" s="138" t="s">
        <v>237</v>
      </c>
      <c r="I188" s="167">
        <v>152.0</v>
      </c>
      <c r="J188" s="140">
        <f>IFNA(VLOOKUP(V188,'Imported Index'!E:F,2,0),1)</f>
        <v>1</v>
      </c>
      <c r="K188" s="83"/>
      <c r="L188" s="83"/>
      <c r="M188" s="62" t="str">
        <f>ifna(IMAGE("https://pokejungle.net/sprites/typeico/"&amp;lower(VLookup(V188,Type!C:E, 2, 0)&amp;".png")),"")</f>
        <v/>
      </c>
      <c r="N188" s="62" t="str">
        <f>ifna(IMAGE("https://pokejungle.net/sprites/typeico/"&amp;lower(VLookup(V188,Type!C:E, 3, 0)&amp;".png")),"")</f>
        <v/>
      </c>
      <c r="O188" s="53"/>
      <c r="P188" s="53"/>
      <c r="Q188" s="61" t="str">
        <f>ifna(VLookup(V188, Dex!F:K, 3, 0),"")</f>
        <v/>
      </c>
      <c r="R188" s="61">
        <f>ifna(VLookup(V188, Dex!F:K, 4, 0),"")</f>
        <v>152</v>
      </c>
      <c r="S188" s="62" t="str">
        <f>ifna(VLookup(V188, Dex!F:K, 5, 0),"")</f>
        <v/>
      </c>
      <c r="T188" s="61" t="str">
        <f>ifna(VLookup(V188, Dex!F:K, 6, 0),"")</f>
        <v>B173</v>
      </c>
      <c r="U188" s="63">
        <f>ifna(VLookup(V188, Dex!F:L, 7, 0),"")</f>
        <v>1</v>
      </c>
      <c r="V188" s="53" t="str">
        <f t="shared" si="1"/>
        <v>chikorita</v>
      </c>
    </row>
    <row r="189" ht="31.5" customHeight="1">
      <c r="A189" s="130">
        <v>188.0</v>
      </c>
      <c r="B189" s="130">
        <v>1.0</v>
      </c>
      <c r="C189" s="130">
        <v>8.0</v>
      </c>
      <c r="D189" s="130">
        <f t="shared" ref="D189:D217" si="9">D188+1</f>
        <v>2</v>
      </c>
      <c r="E189" s="130">
        <v>1.0</v>
      </c>
      <c r="F189" s="130">
        <v>2.0</v>
      </c>
      <c r="G189" s="131" t="str">
        <f>ifna(VLookup(V189,Shiny!B:C, 2, 0),"")</f>
        <v/>
      </c>
      <c r="H189" s="141" t="s">
        <v>238</v>
      </c>
      <c r="I189" s="168">
        <v>153.0</v>
      </c>
      <c r="J189" s="135">
        <f>IFNA(VLOOKUP(V189,'Imported Index'!E:F,2,0),1)</f>
        <v>1</v>
      </c>
      <c r="K189" s="132"/>
      <c r="L189" s="132"/>
      <c r="M189" s="166" t="str">
        <f>ifna(IMAGE("https://pokejungle.net/sprites/typeico/"&amp;lower(VLookup(V189,Type!C:E, 2, 0)&amp;".png")),"")</f>
        <v/>
      </c>
      <c r="N189" s="166" t="str">
        <f>ifna(IMAGE("https://pokejungle.net/sprites/typeico/"&amp;lower(VLookup(V189,Type!C:E, 3, 0)&amp;".png")),"")</f>
        <v/>
      </c>
      <c r="O189" s="131"/>
      <c r="P189" s="131"/>
      <c r="Q189" s="165" t="str">
        <f>ifna(VLookup(V189, Dex!F:K, 3, 0),"")</f>
        <v/>
      </c>
      <c r="R189" s="165">
        <f>ifna(VLookup(V189, Dex!F:K, 4, 0),"")</f>
        <v>153</v>
      </c>
      <c r="S189" s="166" t="str">
        <f>ifna(VLookup(V189, Dex!F:K, 5, 0),"")</f>
        <v/>
      </c>
      <c r="T189" s="165" t="str">
        <f>ifna(VLookup(V189, Dex!F:K, 6, 0),"")</f>
        <v>B174</v>
      </c>
      <c r="U189" s="137">
        <f>ifna(VLookup(V189, Dex!F:L, 7, 0),"")</f>
        <v>2</v>
      </c>
      <c r="V189" s="131" t="str">
        <f t="shared" si="1"/>
        <v>bayleef</v>
      </c>
    </row>
    <row r="190" ht="31.5" customHeight="1">
      <c r="A190" s="85">
        <v>189.0</v>
      </c>
      <c r="B190" s="85">
        <v>1.0</v>
      </c>
      <c r="C190" s="85">
        <v>8.0</v>
      </c>
      <c r="D190" s="85">
        <f t="shared" si="9"/>
        <v>3</v>
      </c>
      <c r="E190" s="85">
        <v>1.0</v>
      </c>
      <c r="F190" s="85">
        <v>3.0</v>
      </c>
      <c r="G190" s="53" t="str">
        <f>ifna(VLookup(V190,Shiny!B:C, 2, 0),"")</f>
        <v/>
      </c>
      <c r="H190" s="138" t="s">
        <v>239</v>
      </c>
      <c r="I190" s="167">
        <v>154.0</v>
      </c>
      <c r="J190" s="140">
        <f>IFNA(VLOOKUP(V190,'Imported Index'!E:F,2,0),1)</f>
        <v>1</v>
      </c>
      <c r="K190" s="83"/>
      <c r="L190" s="83"/>
      <c r="M190" s="62" t="str">
        <f>ifna(IMAGE("https://pokejungle.net/sprites/typeico/"&amp;lower(VLookup(V190,Type!C:E, 2, 0)&amp;".png")),"")</f>
        <v/>
      </c>
      <c r="N190" s="62" t="str">
        <f>ifna(IMAGE("https://pokejungle.net/sprites/typeico/"&amp;lower(VLookup(V190,Type!C:E, 3, 0)&amp;".png")),"")</f>
        <v/>
      </c>
      <c r="O190" s="53"/>
      <c r="P190" s="53"/>
      <c r="Q190" s="61" t="str">
        <f>ifna(VLookup(V190, Dex!F:K, 3, 0),"")</f>
        <v/>
      </c>
      <c r="R190" s="61">
        <f>ifna(VLookup(V190, Dex!F:K, 4, 0),"")</f>
        <v>154</v>
      </c>
      <c r="S190" s="62" t="str">
        <f>ifna(VLookup(V190, Dex!F:K, 5, 0),"")</f>
        <v/>
      </c>
      <c r="T190" s="61" t="str">
        <f>ifna(VLookup(V190, Dex!F:K, 6, 0),"")</f>
        <v>B175</v>
      </c>
      <c r="U190" s="63">
        <f>ifna(VLookup(V190, Dex!F:L, 7, 0),"")</f>
        <v>3</v>
      </c>
      <c r="V190" s="53" t="str">
        <f t="shared" si="1"/>
        <v>meganium</v>
      </c>
    </row>
    <row r="191" ht="31.5" customHeight="1">
      <c r="A191" s="130">
        <v>190.0</v>
      </c>
      <c r="B191" s="130">
        <v>1.0</v>
      </c>
      <c r="C191" s="130">
        <v>8.0</v>
      </c>
      <c r="D191" s="130">
        <f t="shared" si="9"/>
        <v>4</v>
      </c>
      <c r="E191" s="130">
        <v>1.0</v>
      </c>
      <c r="F191" s="130">
        <v>4.0</v>
      </c>
      <c r="G191" s="131" t="str">
        <f>ifna(VLookup(V191,Shiny!B:C, 2, 0),"")</f>
        <v/>
      </c>
      <c r="H191" s="141" t="s">
        <v>240</v>
      </c>
      <c r="I191" s="168">
        <v>155.0</v>
      </c>
      <c r="J191" s="135">
        <f>IFNA(VLOOKUP(V191,'Imported Index'!E:F,2,0),1)</f>
        <v>1</v>
      </c>
      <c r="K191" s="132"/>
      <c r="L191" s="132"/>
      <c r="M191" s="166" t="str">
        <f>ifna(IMAGE("https://pokejungle.net/sprites/typeico/"&amp;lower(VLookup(V191,Type!C:E, 2, 0)&amp;".png")),"")</f>
        <v/>
      </c>
      <c r="N191" s="166" t="str">
        <f>ifna(IMAGE("https://pokejungle.net/sprites/typeico/"&amp;lower(VLookup(V191,Type!C:E, 3, 0)&amp;".png")),"")</f>
        <v/>
      </c>
      <c r="O191" s="131"/>
      <c r="P191" s="131"/>
      <c r="Q191" s="165" t="str">
        <f>ifna(VLookup(V191, Dex!F:K, 3, 0),"")</f>
        <v/>
      </c>
      <c r="R191" s="165">
        <f>ifna(VLookup(V191, Dex!F:K, 4, 0),"")</f>
        <v>155</v>
      </c>
      <c r="S191" s="166">
        <f>ifna(VLookup(V191, Dex!F:K, 5, 0),"")</f>
        <v>4</v>
      </c>
      <c r="T191" s="165" t="str">
        <f>ifna(VLookup(V191, Dex!F:K, 6, 0),"")</f>
        <v>B176</v>
      </c>
      <c r="U191" s="137" t="str">
        <f>ifna(VLookup(V191, Dex!F:L, 7, 0),"")</f>
        <v/>
      </c>
      <c r="V191" s="131" t="str">
        <f t="shared" si="1"/>
        <v>cyndaquil</v>
      </c>
    </row>
    <row r="192" ht="31.5" customHeight="1">
      <c r="A192" s="85">
        <v>191.0</v>
      </c>
      <c r="B192" s="85">
        <v>1.0</v>
      </c>
      <c r="C192" s="85">
        <v>8.0</v>
      </c>
      <c r="D192" s="85">
        <f t="shared" si="9"/>
        <v>5</v>
      </c>
      <c r="E192" s="85">
        <v>1.0</v>
      </c>
      <c r="F192" s="85">
        <v>5.0</v>
      </c>
      <c r="G192" s="53" t="str">
        <f>ifna(VLookup(V192,Shiny!B:C, 2, 0),"")</f>
        <v/>
      </c>
      <c r="H192" s="138" t="s">
        <v>241</v>
      </c>
      <c r="I192" s="167">
        <v>156.0</v>
      </c>
      <c r="J192" s="140">
        <f>IFNA(VLOOKUP(V192,'Imported Index'!E:F,2,0),1)</f>
        <v>1</v>
      </c>
      <c r="K192" s="83"/>
      <c r="L192" s="83"/>
      <c r="M192" s="62" t="str">
        <f>ifna(IMAGE("https://pokejungle.net/sprites/typeico/"&amp;lower(VLookup(V192,Type!C:E, 2, 0)&amp;".png")),"")</f>
        <v/>
      </c>
      <c r="N192" s="62" t="str">
        <f>ifna(IMAGE("https://pokejungle.net/sprites/typeico/"&amp;lower(VLookup(V192,Type!C:E, 3, 0)&amp;".png")),"")</f>
        <v/>
      </c>
      <c r="O192" s="53"/>
      <c r="P192" s="53"/>
      <c r="Q192" s="61" t="str">
        <f>ifna(VLookup(V192, Dex!F:K, 3, 0),"")</f>
        <v/>
      </c>
      <c r="R192" s="61">
        <f>ifna(VLookup(V192, Dex!F:K, 4, 0),"")</f>
        <v>156</v>
      </c>
      <c r="S192" s="62">
        <f>ifna(VLookup(V192, Dex!F:K, 5, 0),"")</f>
        <v>5</v>
      </c>
      <c r="T192" s="61" t="str">
        <f>ifna(VLookup(V192, Dex!F:K, 6, 0),"")</f>
        <v>B177</v>
      </c>
      <c r="U192" s="63" t="str">
        <f>ifna(VLookup(V192, Dex!F:L, 7, 0),"")</f>
        <v/>
      </c>
      <c r="V192" s="53" t="str">
        <f t="shared" si="1"/>
        <v>quilava</v>
      </c>
    </row>
    <row r="193" ht="31.5" customHeight="1">
      <c r="A193" s="130">
        <v>192.0</v>
      </c>
      <c r="B193" s="130">
        <v>1.0</v>
      </c>
      <c r="C193" s="130">
        <v>8.0</v>
      </c>
      <c r="D193" s="130">
        <f t="shared" si="9"/>
        <v>6</v>
      </c>
      <c r="E193" s="130">
        <v>1.0</v>
      </c>
      <c r="F193" s="130">
        <v>6.0</v>
      </c>
      <c r="G193" s="131" t="str">
        <f>ifna(VLookup(V193,Shiny!B:C, 2, 0),"")</f>
        <v/>
      </c>
      <c r="H193" s="141" t="s">
        <v>242</v>
      </c>
      <c r="I193" s="168">
        <v>157.0</v>
      </c>
      <c r="J193" s="135">
        <f>IFNA(VLOOKUP(V193,'Imported Index'!E:F,2,0),1)</f>
        <v>1</v>
      </c>
      <c r="K193" s="132"/>
      <c r="L193" s="132" t="s">
        <v>97</v>
      </c>
      <c r="M193" s="166" t="str">
        <f>ifna(IMAGE("https://pokejungle.net/sprites/typeico/"&amp;lower(VLookup(V193,Type!C:E, 2, 0)&amp;".png")),"")</f>
        <v/>
      </c>
      <c r="N193" s="166" t="str">
        <f>ifna(IMAGE("https://pokejungle.net/sprites/typeico/"&amp;lower(VLookup(V193,Type!C:E, 3, 0)&amp;".png")),"")</f>
        <v/>
      </c>
      <c r="O193" s="131"/>
      <c r="P193" s="131"/>
      <c r="Q193" s="165" t="str">
        <f>ifna(VLookup(V193, Dex!F:K, 3, 0),"")</f>
        <v/>
      </c>
      <c r="R193" s="165">
        <f>ifna(VLookup(V193, Dex!F:K, 4, 0),"")</f>
        <v>157</v>
      </c>
      <c r="S193" s="166" t="str">
        <f>ifna(VLookup(V193, Dex!F:K, 5, 0),"")</f>
        <v/>
      </c>
      <c r="T193" s="165" t="str">
        <f>ifna(VLookup(V193, Dex!F:K, 6, 0),"")</f>
        <v>B178</v>
      </c>
      <c r="U193" s="137" t="str">
        <f>ifna(VLookup(V193, Dex!F:L, 7, 0),"")</f>
        <v/>
      </c>
      <c r="V193" s="131" t="str">
        <f t="shared" si="1"/>
        <v>typhlosion</v>
      </c>
    </row>
    <row r="194" ht="31.5" customHeight="1">
      <c r="A194" s="85">
        <v>193.0</v>
      </c>
      <c r="B194" s="85">
        <v>1.0</v>
      </c>
      <c r="C194" s="85">
        <v>8.0</v>
      </c>
      <c r="D194" s="85">
        <f t="shared" si="9"/>
        <v>7</v>
      </c>
      <c r="E194" s="85">
        <v>2.0</v>
      </c>
      <c r="F194" s="85">
        <v>1.0</v>
      </c>
      <c r="G194" s="53" t="str">
        <f>ifna(VLookup(V194,Shiny!B:C, 2, 0),"")</f>
        <v/>
      </c>
      <c r="H194" s="138" t="s">
        <v>242</v>
      </c>
      <c r="I194" s="167">
        <v>157.0</v>
      </c>
      <c r="J194" s="140">
        <f>IFNA(VLOOKUP(V194,'Imported Index'!E:F,2,0),1)</f>
        <v>1</v>
      </c>
      <c r="K194" s="83"/>
      <c r="L194" s="83" t="s">
        <v>139</v>
      </c>
      <c r="M194" s="62" t="str">
        <f>ifna(IMAGE("https://pokejungle.net/sprites/typeico/"&amp;lower(VLookup(V194,Type!C:E, 2, 0)&amp;".png")),"")</f>
        <v/>
      </c>
      <c r="N194" s="62" t="str">
        <f>ifna(IMAGE("https://pokejungle.net/sprites/typeico/"&amp;lower(VLookup(V194,Type!C:E, 3, 0)&amp;".png")),"")</f>
        <v/>
      </c>
      <c r="O194" s="85">
        <v>-1.0</v>
      </c>
      <c r="P194" s="53"/>
      <c r="Q194" s="61" t="str">
        <f>ifna(VLookup(V194, Dex!F:K, 3, 0),"")</f>
        <v/>
      </c>
      <c r="R194" s="61" t="str">
        <f>ifna(VLookup(V194, Dex!F:K, 4, 0),"")</f>
        <v/>
      </c>
      <c r="S194" s="62">
        <f>ifna(VLookup(V194, Dex!F:K, 5, 0),"")</f>
        <v>6</v>
      </c>
      <c r="T194" s="61" t="str">
        <f>ifna(VLookup(V194, Dex!F:K, 6, 0),"")</f>
        <v>B178</v>
      </c>
      <c r="U194" s="63" t="str">
        <f>ifna(VLookup(V194, Dex!F:L, 7, 0),"")</f>
        <v/>
      </c>
      <c r="V194" s="53" t="str">
        <f t="shared" si="1"/>
        <v>typhlosion-1</v>
      </c>
    </row>
    <row r="195" ht="31.5" customHeight="1">
      <c r="A195" s="130">
        <v>194.0</v>
      </c>
      <c r="B195" s="130">
        <v>1.0</v>
      </c>
      <c r="C195" s="130">
        <v>8.0</v>
      </c>
      <c r="D195" s="130">
        <f t="shared" si="9"/>
        <v>8</v>
      </c>
      <c r="E195" s="130">
        <v>2.0</v>
      </c>
      <c r="F195" s="130">
        <v>2.0</v>
      </c>
      <c r="G195" s="131" t="str">
        <f>ifna(VLookup(V195,Shiny!B:C, 2, 0),"")</f>
        <v/>
      </c>
      <c r="H195" s="141" t="s">
        <v>243</v>
      </c>
      <c r="I195" s="168">
        <v>158.0</v>
      </c>
      <c r="J195" s="135">
        <f>IFNA(VLOOKUP(V195,'Imported Index'!E:F,2,0),1)</f>
        <v>1</v>
      </c>
      <c r="K195" s="132"/>
      <c r="L195" s="132"/>
      <c r="M195" s="166" t="str">
        <f>ifna(IMAGE("https://pokejungle.net/sprites/typeico/"&amp;lower(VLookup(V195,Type!C:E, 2, 0)&amp;".png")),"")</f>
        <v/>
      </c>
      <c r="N195" s="166" t="str">
        <f>ifna(IMAGE("https://pokejungle.net/sprites/typeico/"&amp;lower(VLookup(V195,Type!C:E, 3, 0)&amp;".png")),"")</f>
        <v/>
      </c>
      <c r="O195" s="131"/>
      <c r="P195" s="131"/>
      <c r="Q195" s="165" t="str">
        <f>ifna(VLookup(V195, Dex!F:K, 3, 0),"")</f>
        <v/>
      </c>
      <c r="R195" s="165">
        <f>ifna(VLookup(V195, Dex!F:K, 4, 0),"")</f>
        <v>158</v>
      </c>
      <c r="S195" s="166" t="str">
        <f>ifna(VLookup(V195, Dex!F:K, 5, 0),"")</f>
        <v/>
      </c>
      <c r="T195" s="165" t="str">
        <f>ifna(VLookup(V195, Dex!F:K, 6, 0),"")</f>
        <v>B179</v>
      </c>
      <c r="U195" s="137">
        <f>ifna(VLookup(V195, Dex!F:L, 7, 0),"")</f>
        <v>7</v>
      </c>
      <c r="V195" s="131" t="str">
        <f t="shared" si="1"/>
        <v>totodile</v>
      </c>
    </row>
    <row r="196" ht="31.5" customHeight="1">
      <c r="A196" s="85">
        <v>195.0</v>
      </c>
      <c r="B196" s="85">
        <v>1.0</v>
      </c>
      <c r="C196" s="85">
        <v>8.0</v>
      </c>
      <c r="D196" s="85">
        <f t="shared" si="9"/>
        <v>9</v>
      </c>
      <c r="E196" s="85">
        <v>2.0</v>
      </c>
      <c r="F196" s="85">
        <v>3.0</v>
      </c>
      <c r="G196" s="53" t="str">
        <f>ifna(VLookup(V196,Shiny!B:C, 2, 0),"")</f>
        <v/>
      </c>
      <c r="H196" s="138" t="s">
        <v>244</v>
      </c>
      <c r="I196" s="167">
        <v>159.0</v>
      </c>
      <c r="J196" s="140">
        <f>IFNA(VLOOKUP(V196,'Imported Index'!E:F,2,0),1)</f>
        <v>1</v>
      </c>
      <c r="K196" s="83"/>
      <c r="L196" s="83"/>
      <c r="M196" s="62" t="str">
        <f>ifna(IMAGE("https://pokejungle.net/sprites/typeico/"&amp;lower(VLookup(V196,Type!C:E, 2, 0)&amp;".png")),"")</f>
        <v/>
      </c>
      <c r="N196" s="62" t="str">
        <f>ifna(IMAGE("https://pokejungle.net/sprites/typeico/"&amp;lower(VLookup(V196,Type!C:E, 3, 0)&amp;".png")),"")</f>
        <v/>
      </c>
      <c r="O196" s="53"/>
      <c r="P196" s="53"/>
      <c r="Q196" s="61" t="str">
        <f>ifna(VLookup(V196, Dex!F:K, 3, 0),"")</f>
        <v/>
      </c>
      <c r="R196" s="61">
        <f>ifna(VLookup(V196, Dex!F:K, 4, 0),"")</f>
        <v>159</v>
      </c>
      <c r="S196" s="62" t="str">
        <f>ifna(VLookup(V196, Dex!F:K, 5, 0),"")</f>
        <v/>
      </c>
      <c r="T196" s="61" t="str">
        <f>ifna(VLookup(V196, Dex!F:K, 6, 0),"")</f>
        <v>B180</v>
      </c>
      <c r="U196" s="63">
        <f>ifna(VLookup(V196, Dex!F:L, 7, 0),"")</f>
        <v>8</v>
      </c>
      <c r="V196" s="53" t="str">
        <f t="shared" si="1"/>
        <v>croconaw</v>
      </c>
    </row>
    <row r="197" ht="31.5" customHeight="1">
      <c r="A197" s="130">
        <v>196.0</v>
      </c>
      <c r="B197" s="130">
        <v>1.0</v>
      </c>
      <c r="C197" s="130">
        <v>8.0</v>
      </c>
      <c r="D197" s="130">
        <f t="shared" si="9"/>
        <v>10</v>
      </c>
      <c r="E197" s="130">
        <v>2.0</v>
      </c>
      <c r="F197" s="130">
        <v>4.0</v>
      </c>
      <c r="G197" s="131" t="str">
        <f>ifna(VLookup(V197,Shiny!B:C, 2, 0),"")</f>
        <v/>
      </c>
      <c r="H197" s="141" t="s">
        <v>245</v>
      </c>
      <c r="I197" s="168">
        <v>160.0</v>
      </c>
      <c r="J197" s="135">
        <f>IFNA(VLOOKUP(V197,'Imported Index'!E:F,2,0),1)</f>
        <v>1</v>
      </c>
      <c r="K197" s="132"/>
      <c r="L197" s="132"/>
      <c r="M197" s="166" t="str">
        <f>ifna(IMAGE("https://pokejungle.net/sprites/typeico/"&amp;lower(VLookup(V197,Type!C:E, 2, 0)&amp;".png")),"")</f>
        <v/>
      </c>
      <c r="N197" s="166" t="str">
        <f>ifna(IMAGE("https://pokejungle.net/sprites/typeico/"&amp;lower(VLookup(V197,Type!C:E, 3, 0)&amp;".png")),"")</f>
        <v/>
      </c>
      <c r="O197" s="131"/>
      <c r="P197" s="131"/>
      <c r="Q197" s="165" t="str">
        <f>ifna(VLookup(V197, Dex!F:K, 3, 0),"")</f>
        <v/>
      </c>
      <c r="R197" s="165">
        <f>ifna(VLookup(V197, Dex!F:K, 4, 0),"")</f>
        <v>160</v>
      </c>
      <c r="S197" s="166" t="str">
        <f>ifna(VLookup(V197, Dex!F:K, 5, 0),"")</f>
        <v/>
      </c>
      <c r="T197" s="165" t="str">
        <f>ifna(VLookup(V197, Dex!F:K, 6, 0),"")</f>
        <v>B181</v>
      </c>
      <c r="U197" s="137">
        <f>ifna(VLookup(V197, Dex!F:L, 7, 0),"")</f>
        <v>9</v>
      </c>
      <c r="V197" s="131" t="str">
        <f t="shared" si="1"/>
        <v>feraligatr</v>
      </c>
    </row>
    <row r="198" ht="31.5" customHeight="1">
      <c r="A198" s="85">
        <v>197.0</v>
      </c>
      <c r="B198" s="85">
        <v>1.0</v>
      </c>
      <c r="C198" s="85">
        <v>8.0</v>
      </c>
      <c r="D198" s="85">
        <f t="shared" si="9"/>
        <v>11</v>
      </c>
      <c r="E198" s="85">
        <v>2.0</v>
      </c>
      <c r="F198" s="85">
        <v>5.0</v>
      </c>
      <c r="G198" s="53" t="str">
        <f>ifna(VLookup(V198,Shiny!B:C, 2, 0),"")</f>
        <v/>
      </c>
      <c r="H198" s="138" t="s">
        <v>246</v>
      </c>
      <c r="I198" s="167">
        <v>161.0</v>
      </c>
      <c r="J198" s="140">
        <f>IFNA(VLOOKUP(V198,'Imported Index'!E:F,2,0),1)</f>
        <v>1</v>
      </c>
      <c r="K198" s="83"/>
      <c r="L198" s="83"/>
      <c r="M198" s="62" t="str">
        <f>ifna(IMAGE("https://pokejungle.net/sprites/typeico/"&amp;lower(VLookup(V198,Type!C:E, 2, 0)&amp;".png")),"")</f>
        <v/>
      </c>
      <c r="N198" s="62" t="str">
        <f>ifna(IMAGE("https://pokejungle.net/sprites/typeico/"&amp;lower(VLookup(V198,Type!C:E, 3, 0)&amp;".png")),"")</f>
        <v/>
      </c>
      <c r="O198" s="53"/>
      <c r="P198" s="53"/>
      <c r="Q198" s="61" t="str">
        <f>ifna(VLookup(V198, Dex!F:K, 3, 0),"")</f>
        <v/>
      </c>
      <c r="R198" s="61">
        <f>ifna(VLookup(V198, Dex!F:K, 4, 0),"")</f>
        <v>161</v>
      </c>
      <c r="S198" s="62" t="str">
        <f>ifna(VLookup(V198, Dex!F:K, 5, 0),"")</f>
        <v/>
      </c>
      <c r="T198" s="61" t="str">
        <f>ifna(VLookup(V198, Dex!F:K, 6, 0),"")</f>
        <v>K026</v>
      </c>
      <c r="U198" s="63" t="str">
        <f>ifna(VLookup(V198, Dex!F:L, 7, 0),"")</f>
        <v/>
      </c>
      <c r="V198" s="53" t="str">
        <f t="shared" si="1"/>
        <v>sentret</v>
      </c>
    </row>
    <row r="199" ht="31.5" customHeight="1">
      <c r="A199" s="130">
        <v>198.0</v>
      </c>
      <c r="B199" s="130">
        <v>1.0</v>
      </c>
      <c r="C199" s="130">
        <v>8.0</v>
      </c>
      <c r="D199" s="130">
        <f t="shared" si="9"/>
        <v>12</v>
      </c>
      <c r="E199" s="130">
        <v>2.0</v>
      </c>
      <c r="F199" s="130">
        <v>6.0</v>
      </c>
      <c r="G199" s="131" t="str">
        <f>ifna(VLookup(V199,Shiny!B:C, 2, 0),"")</f>
        <v/>
      </c>
      <c r="H199" s="141" t="s">
        <v>247</v>
      </c>
      <c r="I199" s="168">
        <v>162.0</v>
      </c>
      <c r="J199" s="135">
        <f>IFNA(VLOOKUP(V199,'Imported Index'!E:F,2,0),1)</f>
        <v>1</v>
      </c>
      <c r="K199" s="132"/>
      <c r="L199" s="132"/>
      <c r="M199" s="166" t="str">
        <f>ifna(IMAGE("https://pokejungle.net/sprites/typeico/"&amp;lower(VLookup(V199,Type!C:E, 2, 0)&amp;".png")),"")</f>
        <v/>
      </c>
      <c r="N199" s="166" t="str">
        <f>ifna(IMAGE("https://pokejungle.net/sprites/typeico/"&amp;lower(VLookup(V199,Type!C:E, 3, 0)&amp;".png")),"")</f>
        <v/>
      </c>
      <c r="O199" s="131"/>
      <c r="P199" s="131"/>
      <c r="Q199" s="165" t="str">
        <f>ifna(VLookup(V199, Dex!F:K, 3, 0),"")</f>
        <v/>
      </c>
      <c r="R199" s="165">
        <f>ifna(VLookup(V199, Dex!F:K, 4, 0),"")</f>
        <v>162</v>
      </c>
      <c r="S199" s="166" t="str">
        <f>ifna(VLookup(V199, Dex!F:K, 5, 0),"")</f>
        <v/>
      </c>
      <c r="T199" s="165" t="str">
        <f>ifna(VLookup(V199, Dex!F:K, 6, 0),"")</f>
        <v>K027</v>
      </c>
      <c r="U199" s="137" t="str">
        <f>ifna(VLookup(V199, Dex!F:L, 7, 0),"")</f>
        <v/>
      </c>
      <c r="V199" s="131" t="str">
        <f t="shared" si="1"/>
        <v>furret</v>
      </c>
    </row>
    <row r="200" ht="31.5" customHeight="1">
      <c r="A200" s="85">
        <v>199.0</v>
      </c>
      <c r="B200" s="85">
        <v>1.0</v>
      </c>
      <c r="C200" s="85">
        <v>8.0</v>
      </c>
      <c r="D200" s="85">
        <f t="shared" si="9"/>
        <v>13</v>
      </c>
      <c r="E200" s="85">
        <v>3.0</v>
      </c>
      <c r="F200" s="85">
        <v>1.0</v>
      </c>
      <c r="G200" s="53" t="str">
        <f>ifna(VLookup(V200,Shiny!B:C, 2, 0),"")</f>
        <v/>
      </c>
      <c r="H200" s="138" t="s">
        <v>248</v>
      </c>
      <c r="I200" s="167">
        <v>163.0</v>
      </c>
      <c r="J200" s="140">
        <f>IFNA(VLOOKUP(V200,'Imported Index'!E:F,2,0),1)</f>
        <v>1</v>
      </c>
      <c r="K200" s="83"/>
      <c r="L200" s="83"/>
      <c r="M200" s="62" t="str">
        <f>ifna(IMAGE("https://pokejungle.net/sprites/typeico/"&amp;lower(VLookup(V200,Type!C:E, 2, 0)&amp;".png")),"")</f>
        <v/>
      </c>
      <c r="N200" s="62" t="str">
        <f>ifna(IMAGE("https://pokejungle.net/sprites/typeico/"&amp;lower(VLookup(V200,Type!C:E, 3, 0)&amp;".png")),"")</f>
        <v/>
      </c>
      <c r="O200" s="53"/>
      <c r="P200" s="53"/>
      <c r="Q200" s="61">
        <f>ifna(VLookup(V200, Dex!F:K, 3, 0),"")</f>
        <v>19</v>
      </c>
      <c r="R200" s="61">
        <f>ifna(VLookup(V200, Dex!F:K, 4, 0),"")</f>
        <v>163</v>
      </c>
      <c r="S200" s="62" t="str">
        <f>ifna(VLookup(V200, Dex!F:K, 5, 0),"")</f>
        <v/>
      </c>
      <c r="T200" s="61" t="str">
        <f>ifna(VLookup(V200, Dex!F:K, 6, 0),"")</f>
        <v>K045</v>
      </c>
      <c r="U200" s="63" t="str">
        <f>ifna(VLookup(V200, Dex!F:L, 7, 0),"")</f>
        <v/>
      </c>
      <c r="V200" s="53" t="str">
        <f t="shared" si="1"/>
        <v>hoothoot</v>
      </c>
    </row>
    <row r="201" ht="31.5" customHeight="1">
      <c r="A201" s="130">
        <v>200.0</v>
      </c>
      <c r="B201" s="130">
        <v>1.0</v>
      </c>
      <c r="C201" s="130">
        <v>8.0</v>
      </c>
      <c r="D201" s="130">
        <f t="shared" si="9"/>
        <v>14</v>
      </c>
      <c r="E201" s="130">
        <v>3.0</v>
      </c>
      <c r="F201" s="130">
        <v>2.0</v>
      </c>
      <c r="G201" s="131" t="str">
        <f>ifna(VLookup(V201,Shiny!B:C, 2, 0),"")</f>
        <v/>
      </c>
      <c r="H201" s="141" t="s">
        <v>249</v>
      </c>
      <c r="I201" s="168">
        <v>164.0</v>
      </c>
      <c r="J201" s="135">
        <f>IFNA(VLOOKUP(V201,'Imported Index'!E:F,2,0),1)</f>
        <v>1</v>
      </c>
      <c r="K201" s="132"/>
      <c r="L201" s="132"/>
      <c r="M201" s="166" t="str">
        <f>ifna(IMAGE("https://pokejungle.net/sprites/typeico/"&amp;lower(VLookup(V201,Type!C:E, 2, 0)&amp;".png")),"")</f>
        <v/>
      </c>
      <c r="N201" s="166" t="str">
        <f>ifna(IMAGE("https://pokejungle.net/sprites/typeico/"&amp;lower(VLookup(V201,Type!C:E, 3, 0)&amp;".png")),"")</f>
        <v/>
      </c>
      <c r="O201" s="131"/>
      <c r="P201" s="131"/>
      <c r="Q201" s="165">
        <f>ifna(VLookup(V201, Dex!F:K, 3, 0),"")</f>
        <v>20</v>
      </c>
      <c r="R201" s="165">
        <f>ifna(VLookup(V201, Dex!F:K, 4, 0),"")</f>
        <v>164</v>
      </c>
      <c r="S201" s="166" t="str">
        <f>ifna(VLookup(V201, Dex!F:K, 5, 0),"")</f>
        <v/>
      </c>
      <c r="T201" s="165" t="str">
        <f>ifna(VLookup(V201, Dex!F:K, 6, 0),"")</f>
        <v>K046</v>
      </c>
      <c r="U201" s="137" t="str">
        <f>ifna(VLookup(V201, Dex!F:L, 7, 0),"")</f>
        <v/>
      </c>
      <c r="V201" s="131" t="str">
        <f t="shared" si="1"/>
        <v>noctowl</v>
      </c>
    </row>
    <row r="202" ht="31.5" customHeight="1">
      <c r="A202" s="85">
        <v>201.0</v>
      </c>
      <c r="B202" s="85">
        <v>1.0</v>
      </c>
      <c r="C202" s="85">
        <v>8.0</v>
      </c>
      <c r="D202" s="85">
        <f t="shared" si="9"/>
        <v>15</v>
      </c>
      <c r="E202" s="85">
        <v>3.0</v>
      </c>
      <c r="F202" s="85">
        <v>3.0</v>
      </c>
      <c r="G202" s="53" t="str">
        <f>ifna(VLookup(V202,Shiny!B:C, 2, 0),"")</f>
        <v/>
      </c>
      <c r="H202" s="138" t="s">
        <v>250</v>
      </c>
      <c r="I202" s="167">
        <v>165.0</v>
      </c>
      <c r="J202" s="140">
        <f>IFNA(VLOOKUP(V202,'Imported Index'!E:F,2,0),1)</f>
        <v>1</v>
      </c>
      <c r="K202" s="83"/>
      <c r="L202" s="83"/>
      <c r="M202" s="62" t="str">
        <f>ifna(IMAGE("https://pokejungle.net/sprites/typeico/"&amp;lower(VLookup(V202,Type!C:E, 2, 0)&amp;".png")),"")</f>
        <v/>
      </c>
      <c r="N202" s="62" t="str">
        <f>ifna(IMAGE("https://pokejungle.net/sprites/typeico/"&amp;lower(VLookup(V202,Type!C:E, 3, 0)&amp;".png")),"")</f>
        <v/>
      </c>
      <c r="O202" s="53"/>
      <c r="P202" s="53"/>
      <c r="Q202" s="61" t="str">
        <f>ifna(VLookup(V202, Dex!F:K, 3, 0),"")</f>
        <v/>
      </c>
      <c r="R202" s="61">
        <f>ifna(VLookup(V202, Dex!F:K, 4, 0),"")</f>
        <v>165</v>
      </c>
      <c r="S202" s="62" t="str">
        <f>ifna(VLookup(V202, Dex!F:K, 5, 0),"")</f>
        <v/>
      </c>
      <c r="T202" s="61" t="str">
        <f>ifna(VLookup(V202, Dex!F:K, 6, 0),"")</f>
        <v/>
      </c>
      <c r="U202" s="63" t="str">
        <f>ifna(VLookup(V202, Dex!F:L, 7, 0),"")</f>
        <v/>
      </c>
      <c r="V202" s="53" t="str">
        <f t="shared" si="1"/>
        <v>ledyba</v>
      </c>
    </row>
    <row r="203" ht="31.5" customHeight="1">
      <c r="A203" s="130">
        <v>202.0</v>
      </c>
      <c r="B203" s="130">
        <v>1.0</v>
      </c>
      <c r="C203" s="130">
        <v>8.0</v>
      </c>
      <c r="D203" s="130">
        <f t="shared" si="9"/>
        <v>16</v>
      </c>
      <c r="E203" s="130">
        <v>3.0</v>
      </c>
      <c r="F203" s="130">
        <v>4.0</v>
      </c>
      <c r="G203" s="131" t="str">
        <f>ifna(VLookup(V203,Shiny!B:C, 2, 0),"")</f>
        <v/>
      </c>
      <c r="H203" s="141" t="s">
        <v>251</v>
      </c>
      <c r="I203" s="168">
        <v>166.0</v>
      </c>
      <c r="J203" s="135">
        <f>IFNA(VLOOKUP(V203,'Imported Index'!E:F,2,0),1)</f>
        <v>1</v>
      </c>
      <c r="K203" s="132"/>
      <c r="L203" s="132"/>
      <c r="M203" s="166" t="str">
        <f>ifna(IMAGE("https://pokejungle.net/sprites/typeico/"&amp;lower(VLookup(V203,Type!C:E, 2, 0)&amp;".png")),"")</f>
        <v/>
      </c>
      <c r="N203" s="166" t="str">
        <f>ifna(IMAGE("https://pokejungle.net/sprites/typeico/"&amp;lower(VLookup(V203,Type!C:E, 3, 0)&amp;".png")),"")</f>
        <v/>
      </c>
      <c r="O203" s="131"/>
      <c r="P203" s="131"/>
      <c r="Q203" s="165" t="str">
        <f>ifna(VLookup(V203, Dex!F:K, 3, 0),"")</f>
        <v/>
      </c>
      <c r="R203" s="165">
        <f>ifna(VLookup(V203, Dex!F:K, 4, 0),"")</f>
        <v>166</v>
      </c>
      <c r="S203" s="166" t="str">
        <f>ifna(VLookup(V203, Dex!F:K, 5, 0),"")</f>
        <v/>
      </c>
      <c r="T203" s="165" t="str">
        <f>ifna(VLookup(V203, Dex!F:K, 6, 0),"")</f>
        <v/>
      </c>
      <c r="U203" s="137" t="str">
        <f>ifna(VLookup(V203, Dex!F:L, 7, 0),"")</f>
        <v/>
      </c>
      <c r="V203" s="131" t="str">
        <f t="shared" si="1"/>
        <v>ledian</v>
      </c>
    </row>
    <row r="204" ht="31.5" customHeight="1">
      <c r="A204" s="85">
        <v>203.0</v>
      </c>
      <c r="B204" s="85">
        <v>1.0</v>
      </c>
      <c r="C204" s="85">
        <v>8.0</v>
      </c>
      <c r="D204" s="85">
        <f t="shared" si="9"/>
        <v>17</v>
      </c>
      <c r="E204" s="85">
        <v>3.0</v>
      </c>
      <c r="F204" s="85">
        <v>5.0</v>
      </c>
      <c r="G204" s="53" t="str">
        <f>ifna(VLookup(V204,Shiny!B:C, 2, 0),"")</f>
        <v/>
      </c>
      <c r="H204" s="138" t="s">
        <v>252</v>
      </c>
      <c r="I204" s="167">
        <v>167.0</v>
      </c>
      <c r="J204" s="140">
        <f>IFNA(VLOOKUP(V204,'Imported Index'!E:F,2,0),1)</f>
        <v>1</v>
      </c>
      <c r="K204" s="83"/>
      <c r="L204" s="83"/>
      <c r="M204" s="62" t="str">
        <f>ifna(IMAGE("https://pokejungle.net/sprites/typeico/"&amp;lower(VLookup(V204,Type!C:E, 2, 0)&amp;".png")),"")</f>
        <v/>
      </c>
      <c r="N204" s="62" t="str">
        <f>ifna(IMAGE("https://pokejungle.net/sprites/typeico/"&amp;lower(VLookup(V204,Type!C:E, 3, 0)&amp;".png")),"")</f>
        <v/>
      </c>
      <c r="O204" s="53"/>
      <c r="P204" s="53"/>
      <c r="Q204" s="61" t="str">
        <f>ifna(VLookup(V204, Dex!F:K, 3, 0),"")</f>
        <v/>
      </c>
      <c r="R204" s="61">
        <f>ifna(VLookup(V204, Dex!F:K, 4, 0),"")</f>
        <v>167</v>
      </c>
      <c r="S204" s="62" t="str">
        <f>ifna(VLookup(V204, Dex!F:K, 5, 0),"")</f>
        <v/>
      </c>
      <c r="T204" s="61" t="str">
        <f>ifna(VLookup(V204, Dex!F:K, 6, 0),"")</f>
        <v>K001</v>
      </c>
      <c r="U204" s="63">
        <f>ifna(VLookup(V204, Dex!F:L, 7, 0),"")</f>
        <v>58</v>
      </c>
      <c r="V204" s="53" t="str">
        <f t="shared" si="1"/>
        <v>spinarak</v>
      </c>
    </row>
    <row r="205" ht="31.5" customHeight="1">
      <c r="A205" s="130">
        <v>204.0</v>
      </c>
      <c r="B205" s="130">
        <v>1.0</v>
      </c>
      <c r="C205" s="130">
        <v>8.0</v>
      </c>
      <c r="D205" s="130">
        <f t="shared" si="9"/>
        <v>18</v>
      </c>
      <c r="E205" s="130">
        <v>3.0</v>
      </c>
      <c r="F205" s="130">
        <v>6.0</v>
      </c>
      <c r="G205" s="131" t="str">
        <f>ifna(VLookup(V205,Shiny!B:C, 2, 0),"")</f>
        <v/>
      </c>
      <c r="H205" s="141" t="s">
        <v>253</v>
      </c>
      <c r="I205" s="168">
        <v>168.0</v>
      </c>
      <c r="J205" s="135">
        <f>IFNA(VLOOKUP(V205,'Imported Index'!E:F,2,0),1)</f>
        <v>1</v>
      </c>
      <c r="K205" s="132"/>
      <c r="L205" s="132"/>
      <c r="M205" s="166" t="str">
        <f>ifna(IMAGE("https://pokejungle.net/sprites/typeico/"&amp;lower(VLookup(V205,Type!C:E, 2, 0)&amp;".png")),"")</f>
        <v/>
      </c>
      <c r="N205" s="166" t="str">
        <f>ifna(IMAGE("https://pokejungle.net/sprites/typeico/"&amp;lower(VLookup(V205,Type!C:E, 3, 0)&amp;".png")),"")</f>
        <v/>
      </c>
      <c r="O205" s="131"/>
      <c r="P205" s="131"/>
      <c r="Q205" s="165" t="str">
        <f>ifna(VLookup(V205, Dex!F:K, 3, 0),"")</f>
        <v/>
      </c>
      <c r="R205" s="165">
        <f>ifna(VLookup(V205, Dex!F:K, 4, 0),"")</f>
        <v>168</v>
      </c>
      <c r="S205" s="166" t="str">
        <f>ifna(VLookup(V205, Dex!F:K, 5, 0),"")</f>
        <v/>
      </c>
      <c r="T205" s="165" t="str">
        <f>ifna(VLookup(V205, Dex!F:K, 6, 0),"")</f>
        <v>K002</v>
      </c>
      <c r="U205" s="137">
        <f>ifna(VLookup(V205, Dex!F:L, 7, 0),"")</f>
        <v>59</v>
      </c>
      <c r="V205" s="131" t="str">
        <f t="shared" si="1"/>
        <v>ariados</v>
      </c>
    </row>
    <row r="206" ht="31.5" customHeight="1">
      <c r="A206" s="85">
        <v>205.0</v>
      </c>
      <c r="B206" s="85">
        <v>1.0</v>
      </c>
      <c r="C206" s="85">
        <v>8.0</v>
      </c>
      <c r="D206" s="85">
        <f t="shared" si="9"/>
        <v>19</v>
      </c>
      <c r="E206" s="85">
        <v>4.0</v>
      </c>
      <c r="F206" s="85">
        <v>1.0</v>
      </c>
      <c r="G206" s="53" t="str">
        <f>ifna(VLookup(V206,Shiny!B:C, 2, 0),"")</f>
        <v/>
      </c>
      <c r="H206" s="138" t="s">
        <v>254</v>
      </c>
      <c r="I206" s="167">
        <v>169.0</v>
      </c>
      <c r="J206" s="140">
        <f>IFNA(VLOOKUP(V206,'Imported Index'!E:F,2,0),1)</f>
        <v>1</v>
      </c>
      <c r="K206" s="83"/>
      <c r="L206" s="83"/>
      <c r="M206" s="62" t="str">
        <f>ifna(IMAGE("https://pokejungle.net/sprites/typeico/"&amp;lower(VLookup(V206,Type!C:E, 2, 0)&amp;".png")),"")</f>
        <v/>
      </c>
      <c r="N206" s="62" t="str">
        <f>ifna(IMAGE("https://pokejungle.net/sprites/typeico/"&amp;lower(VLookup(V206,Type!C:E, 3, 0)&amp;".png")),"")</f>
        <v/>
      </c>
      <c r="O206" s="53"/>
      <c r="P206" s="53"/>
      <c r="Q206" s="61" t="str">
        <f>ifna(VLookup(V206, Dex!F:K, 3, 0),"")</f>
        <v>C146</v>
      </c>
      <c r="R206" s="61">
        <f>ifna(VLookup(V206, Dex!F:K, 4, 0),"")</f>
        <v>169</v>
      </c>
      <c r="S206" s="62">
        <f>ifna(VLookup(V206, Dex!F:K, 5, 0),"")</f>
        <v>36</v>
      </c>
      <c r="T206" s="61" t="str">
        <f>ifna(VLookup(V206, Dex!F:K, 6, 0),"")</f>
        <v/>
      </c>
      <c r="U206" s="63" t="str">
        <f>ifna(VLookup(V206, Dex!F:L, 7, 0),"")</f>
        <v>H096</v>
      </c>
      <c r="V206" s="53" t="str">
        <f t="shared" si="1"/>
        <v>crobat</v>
      </c>
    </row>
    <row r="207" ht="31.5" customHeight="1">
      <c r="A207" s="130">
        <v>206.0</v>
      </c>
      <c r="B207" s="130">
        <v>1.0</v>
      </c>
      <c r="C207" s="130">
        <v>8.0</v>
      </c>
      <c r="D207" s="130">
        <f t="shared" si="9"/>
        <v>20</v>
      </c>
      <c r="E207" s="130">
        <v>4.0</v>
      </c>
      <c r="F207" s="130">
        <v>2.0</v>
      </c>
      <c r="G207" s="131" t="str">
        <f>ifna(VLookup(V207,Shiny!B:C, 2, 0),"")</f>
        <v/>
      </c>
      <c r="H207" s="141" t="s">
        <v>255</v>
      </c>
      <c r="I207" s="168">
        <v>170.0</v>
      </c>
      <c r="J207" s="135">
        <f>IFNA(VLOOKUP(V207,'Imported Index'!E:F,2,0),1)</f>
        <v>1</v>
      </c>
      <c r="K207" s="132"/>
      <c r="L207" s="132"/>
      <c r="M207" s="166" t="str">
        <f>ifna(IMAGE("https://pokejungle.net/sprites/typeico/"&amp;lower(VLookup(V207,Type!C:E, 2, 0)&amp;".png")),"")</f>
        <v/>
      </c>
      <c r="N207" s="166" t="str">
        <f>ifna(IMAGE("https://pokejungle.net/sprites/typeico/"&amp;lower(VLookup(V207,Type!C:E, 3, 0)&amp;".png")),"")</f>
        <v/>
      </c>
      <c r="O207" s="131"/>
      <c r="P207" s="131"/>
      <c r="Q207" s="165">
        <f>ifna(VLookup(V207, Dex!F:K, 3, 0),"")</f>
        <v>220</v>
      </c>
      <c r="R207" s="165">
        <f>ifna(VLookup(V207, Dex!F:K, 4, 0),"")</f>
        <v>170</v>
      </c>
      <c r="S207" s="166" t="str">
        <f>ifna(VLookup(V207, Dex!F:K, 5, 0),"")</f>
        <v/>
      </c>
      <c r="T207" s="165" t="str">
        <f>ifna(VLookup(V207, Dex!F:K, 6, 0),"")</f>
        <v>B078</v>
      </c>
      <c r="U207" s="137" t="str">
        <f>ifna(VLookup(V207, Dex!F:L, 7, 0),"")</f>
        <v/>
      </c>
      <c r="V207" s="131" t="str">
        <f t="shared" si="1"/>
        <v>chinchou</v>
      </c>
    </row>
    <row r="208" ht="31.5" customHeight="1">
      <c r="A208" s="85">
        <v>207.0</v>
      </c>
      <c r="B208" s="85">
        <v>1.0</v>
      </c>
      <c r="C208" s="85">
        <v>8.0</v>
      </c>
      <c r="D208" s="85">
        <f t="shared" si="9"/>
        <v>21</v>
      </c>
      <c r="E208" s="85">
        <v>4.0</v>
      </c>
      <c r="F208" s="85">
        <v>3.0</v>
      </c>
      <c r="G208" s="53" t="str">
        <f>ifna(VLookup(V208,Shiny!B:C, 2, 0),"")</f>
        <v/>
      </c>
      <c r="H208" s="138" t="s">
        <v>256</v>
      </c>
      <c r="I208" s="167">
        <v>171.0</v>
      </c>
      <c r="J208" s="140">
        <f>IFNA(VLOOKUP(V208,'Imported Index'!E:F,2,0),1)</f>
        <v>1</v>
      </c>
      <c r="K208" s="83"/>
      <c r="L208" s="83"/>
      <c r="M208" s="62" t="str">
        <f>ifna(IMAGE("https://pokejungle.net/sprites/typeico/"&amp;lower(VLookup(V208,Type!C:E, 2, 0)&amp;".png")),"")</f>
        <v/>
      </c>
      <c r="N208" s="62" t="str">
        <f>ifna(IMAGE("https://pokejungle.net/sprites/typeico/"&amp;lower(VLookup(V208,Type!C:E, 3, 0)&amp;".png")),"")</f>
        <v/>
      </c>
      <c r="O208" s="53"/>
      <c r="P208" s="53"/>
      <c r="Q208" s="61">
        <f>ifna(VLookup(V208, Dex!F:K, 3, 0),"")</f>
        <v>221</v>
      </c>
      <c r="R208" s="61">
        <f>ifna(VLookup(V208, Dex!F:K, 4, 0),"")</f>
        <v>171</v>
      </c>
      <c r="S208" s="62" t="str">
        <f>ifna(VLookup(V208, Dex!F:K, 5, 0),"")</f>
        <v/>
      </c>
      <c r="T208" s="61" t="str">
        <f>ifna(VLookup(V208, Dex!F:K, 6, 0),"")</f>
        <v>B079</v>
      </c>
      <c r="U208" s="63" t="str">
        <f>ifna(VLookup(V208, Dex!F:L, 7, 0),"")</f>
        <v/>
      </c>
      <c r="V208" s="53" t="str">
        <f t="shared" si="1"/>
        <v>lanturn</v>
      </c>
    </row>
    <row r="209" ht="31.5" customHeight="1">
      <c r="A209" s="130">
        <v>208.0</v>
      </c>
      <c r="B209" s="130">
        <v>1.0</v>
      </c>
      <c r="C209" s="130">
        <v>8.0</v>
      </c>
      <c r="D209" s="130">
        <f t="shared" si="9"/>
        <v>22</v>
      </c>
      <c r="E209" s="130">
        <v>4.0</v>
      </c>
      <c r="F209" s="130">
        <v>4.0</v>
      </c>
      <c r="G209" s="131" t="str">
        <f>ifna(VLookup(V209,Shiny!B:C, 2, 0),"")</f>
        <v/>
      </c>
      <c r="H209" s="141" t="s">
        <v>257</v>
      </c>
      <c r="I209" s="168">
        <v>172.0</v>
      </c>
      <c r="J209" s="135">
        <f>IFNA(VLOOKUP(V209,'Imported Index'!E:F,2,0),1)</f>
        <v>1</v>
      </c>
      <c r="K209" s="135"/>
      <c r="L209" s="132"/>
      <c r="M209" s="166" t="str">
        <f>ifna(IMAGE("https://pokejungle.net/sprites/typeico/"&amp;lower(VLookup(V209,Type!C:E, 2, 0)&amp;".png")),"")</f>
        <v/>
      </c>
      <c r="N209" s="166" t="str">
        <f>ifna(IMAGE("https://pokejungle.net/sprites/typeico/"&amp;lower(VLookup(V209,Type!C:E, 3, 0)&amp;".png")),"")</f>
        <v/>
      </c>
      <c r="O209" s="131"/>
      <c r="P209" s="131"/>
      <c r="Q209" s="165">
        <f>ifna(VLookup(V209, Dex!F:K, 3, 0),"")</f>
        <v>193</v>
      </c>
      <c r="R209" s="165">
        <f>ifna(VLookup(V209, Dex!F:K, 4, 0),"")</f>
        <v>172</v>
      </c>
      <c r="S209" s="166">
        <f>ifna(VLookup(V209, Dex!F:K, 5, 0),"")</f>
        <v>55</v>
      </c>
      <c r="T209" s="165" t="str">
        <f>ifna(VLookup(V209, Dex!F:K, 6, 0),"")</f>
        <v>P073</v>
      </c>
      <c r="U209" s="137">
        <f>ifna(VLookup(V209, Dex!F:L, 7, 0),"")</f>
        <v>52</v>
      </c>
      <c r="V209" s="131" t="str">
        <f t="shared" si="1"/>
        <v>pichu</v>
      </c>
    </row>
    <row r="210" ht="31.5" customHeight="1">
      <c r="A210" s="85">
        <v>209.0</v>
      </c>
      <c r="B210" s="85">
        <v>1.0</v>
      </c>
      <c r="C210" s="85">
        <v>8.0</v>
      </c>
      <c r="D210" s="85">
        <f t="shared" si="9"/>
        <v>23</v>
      </c>
      <c r="E210" s="85">
        <v>4.0</v>
      </c>
      <c r="F210" s="85">
        <v>5.0</v>
      </c>
      <c r="G210" s="53" t="str">
        <f>ifna(VLookup(V210,Shiny!B:C, 2, 0),"")</f>
        <v/>
      </c>
      <c r="H210" s="138" t="s">
        <v>258</v>
      </c>
      <c r="I210" s="167">
        <v>173.0</v>
      </c>
      <c r="J210" s="140">
        <f>IFNA(VLOOKUP(V210,'Imported Index'!E:F,2,0),1)</f>
        <v>1</v>
      </c>
      <c r="K210" s="83"/>
      <c r="L210" s="83"/>
      <c r="M210" s="62" t="str">
        <f>ifna(IMAGE("https://pokejungle.net/sprites/typeico/"&amp;lower(VLookup(V210,Type!C:E, 2, 0)&amp;".png")),"")</f>
        <v/>
      </c>
      <c r="N210" s="62" t="str">
        <f>ifna(IMAGE("https://pokejungle.net/sprites/typeico/"&amp;lower(VLookup(V210,Type!C:E, 3, 0)&amp;".png")),"")</f>
        <v/>
      </c>
      <c r="O210" s="53"/>
      <c r="P210" s="53"/>
      <c r="Q210" s="61">
        <f>ifna(VLookup(V210, Dex!F:K, 3, 0),"")</f>
        <v>254</v>
      </c>
      <c r="R210" s="61">
        <f>ifna(VLookup(V210, Dex!F:K, 4, 0),"")</f>
        <v>173</v>
      </c>
      <c r="S210" s="62">
        <f>ifna(VLookup(V210, Dex!F:K, 5, 0),"")</f>
        <v>199</v>
      </c>
      <c r="T210" s="61" t="str">
        <f>ifna(VLookup(V210, Dex!F:K, 6, 0),"")</f>
        <v>K151</v>
      </c>
      <c r="U210" s="63">
        <f>ifna(VLookup(V210, Dex!F:L, 7, 0),"")</f>
        <v>55</v>
      </c>
      <c r="V210" s="53" t="str">
        <f t="shared" si="1"/>
        <v>cleffa</v>
      </c>
    </row>
    <row r="211" ht="31.5" customHeight="1">
      <c r="A211" s="130">
        <v>210.0</v>
      </c>
      <c r="B211" s="130">
        <v>1.0</v>
      </c>
      <c r="C211" s="130">
        <v>8.0</v>
      </c>
      <c r="D211" s="130">
        <f t="shared" si="9"/>
        <v>24</v>
      </c>
      <c r="E211" s="130">
        <v>4.0</v>
      </c>
      <c r="F211" s="130">
        <v>6.0</v>
      </c>
      <c r="G211" s="131" t="str">
        <f>ifna(VLookup(V211,Shiny!B:C, 2, 0),"")</f>
        <v/>
      </c>
      <c r="H211" s="141" t="s">
        <v>259</v>
      </c>
      <c r="I211" s="168">
        <v>174.0</v>
      </c>
      <c r="J211" s="135">
        <f>IFNA(VLOOKUP(V211,'Imported Index'!E:F,2,0),1)</f>
        <v>1</v>
      </c>
      <c r="K211" s="135"/>
      <c r="L211" s="132"/>
      <c r="M211" s="166" t="str">
        <f>ifna(IMAGE("https://pokejungle.net/sprites/typeico/"&amp;lower(VLookup(V211,Type!C:E, 2, 0)&amp;".png")),"")</f>
        <v/>
      </c>
      <c r="N211" s="166" t="str">
        <f>ifna(IMAGE("https://pokejungle.net/sprites/typeico/"&amp;lower(VLookup(V211,Type!C:E, 3, 0)&amp;".png")),"")</f>
        <v/>
      </c>
      <c r="O211" s="131"/>
      <c r="P211" s="131"/>
      <c r="Q211" s="165" t="str">
        <f>ifna(VLookup(V211, Dex!F:K, 3, 0),"")</f>
        <v>A011</v>
      </c>
      <c r="R211" s="165">
        <f>ifna(VLookup(V211, Dex!F:K, 4, 0),"")</f>
        <v>174</v>
      </c>
      <c r="S211" s="166" t="str">
        <f>ifna(VLookup(V211, Dex!F:K, 5, 0),"")</f>
        <v/>
      </c>
      <c r="T211" s="165" t="str">
        <f>ifna(VLookup(V211, Dex!F:K, 6, 0),"")</f>
        <v>P059</v>
      </c>
      <c r="U211" s="137" t="str">
        <f>ifna(VLookup(V211, Dex!F:L, 7, 0),"")</f>
        <v>H076</v>
      </c>
      <c r="V211" s="131" t="str">
        <f t="shared" si="1"/>
        <v>igglybuff</v>
      </c>
    </row>
    <row r="212" ht="31.5" customHeight="1">
      <c r="A212" s="85">
        <v>211.0</v>
      </c>
      <c r="B212" s="85">
        <v>1.0</v>
      </c>
      <c r="C212" s="85">
        <v>8.0</v>
      </c>
      <c r="D212" s="85">
        <f t="shared" si="9"/>
        <v>25</v>
      </c>
      <c r="E212" s="85">
        <v>5.0</v>
      </c>
      <c r="F212" s="85">
        <v>1.0</v>
      </c>
      <c r="G212" s="53" t="str">
        <f>ifna(VLookup(V212,Shiny!B:C, 2, 0),"")</f>
        <v/>
      </c>
      <c r="H212" s="138" t="s">
        <v>260</v>
      </c>
      <c r="I212" s="167">
        <v>175.0</v>
      </c>
      <c r="J212" s="140">
        <f>IFNA(VLOOKUP(V212,'Imported Index'!E:F,2,0),1)</f>
        <v>1</v>
      </c>
      <c r="K212" s="83"/>
      <c r="L212" s="83"/>
      <c r="M212" s="62" t="str">
        <f>ifna(IMAGE("https://pokejungle.net/sprites/typeico/"&amp;lower(VLookup(V212,Type!C:E, 2, 0)&amp;".png")),"")</f>
        <v/>
      </c>
      <c r="N212" s="62" t="str">
        <f>ifna(IMAGE("https://pokejungle.net/sprites/typeico/"&amp;lower(VLookup(V212,Type!C:E, 3, 0)&amp;".png")),"")</f>
        <v/>
      </c>
      <c r="O212" s="53"/>
      <c r="P212" s="53"/>
      <c r="Q212" s="61">
        <f>ifna(VLookup(V212, Dex!F:K, 3, 0),"")</f>
        <v>257</v>
      </c>
      <c r="R212" s="61">
        <f>ifna(VLookup(V212, Dex!F:K, 4, 0),"")</f>
        <v>175</v>
      </c>
      <c r="S212" s="62">
        <f>ifna(VLookup(V212, Dex!F:K, 5, 0),"")</f>
        <v>127</v>
      </c>
      <c r="T212" s="61" t="str">
        <f>ifna(VLookup(V212, Dex!F:K, 6, 0),"")</f>
        <v/>
      </c>
      <c r="U212" s="63" t="str">
        <f>ifna(VLookup(V212, Dex!F:L, 7, 0),"")</f>
        <v/>
      </c>
      <c r="V212" s="53" t="str">
        <f t="shared" si="1"/>
        <v>togepi</v>
      </c>
    </row>
    <row r="213" ht="31.5" customHeight="1">
      <c r="A213" s="130">
        <v>212.0</v>
      </c>
      <c r="B213" s="130">
        <v>1.0</v>
      </c>
      <c r="C213" s="130">
        <v>8.0</v>
      </c>
      <c r="D213" s="130">
        <f t="shared" si="9"/>
        <v>26</v>
      </c>
      <c r="E213" s="130">
        <v>5.0</v>
      </c>
      <c r="F213" s="130">
        <v>2.0</v>
      </c>
      <c r="G213" s="131" t="str">
        <f>ifna(VLookup(V213,Shiny!B:C, 2, 0),"")</f>
        <v/>
      </c>
      <c r="H213" s="141" t="s">
        <v>261</v>
      </c>
      <c r="I213" s="168">
        <v>176.0</v>
      </c>
      <c r="J213" s="135">
        <f>IFNA(VLOOKUP(V213,'Imported Index'!E:F,2,0),1)</f>
        <v>1</v>
      </c>
      <c r="K213" s="132"/>
      <c r="L213" s="132"/>
      <c r="M213" s="166" t="str">
        <f>ifna(IMAGE("https://pokejungle.net/sprites/typeico/"&amp;lower(VLookup(V213,Type!C:E, 2, 0)&amp;".png")),"")</f>
        <v/>
      </c>
      <c r="N213" s="166" t="str">
        <f>ifna(IMAGE("https://pokejungle.net/sprites/typeico/"&amp;lower(VLookup(V213,Type!C:E, 3, 0)&amp;".png")),"")</f>
        <v/>
      </c>
      <c r="O213" s="131"/>
      <c r="P213" s="131"/>
      <c r="Q213" s="165">
        <f>ifna(VLookup(V213, Dex!F:K, 3, 0),"")</f>
        <v>258</v>
      </c>
      <c r="R213" s="165">
        <f>ifna(VLookup(V213, Dex!F:K, 4, 0),"")</f>
        <v>176</v>
      </c>
      <c r="S213" s="166">
        <f>ifna(VLookup(V213, Dex!F:K, 5, 0),"")</f>
        <v>128</v>
      </c>
      <c r="T213" s="165" t="str">
        <f>ifna(VLookup(V213, Dex!F:K, 6, 0),"")</f>
        <v/>
      </c>
      <c r="U213" s="137" t="str">
        <f>ifna(VLookup(V213, Dex!F:L, 7, 0),"")</f>
        <v/>
      </c>
      <c r="V213" s="131" t="str">
        <f t="shared" si="1"/>
        <v>togetic</v>
      </c>
    </row>
    <row r="214" ht="31.5" customHeight="1">
      <c r="A214" s="85">
        <v>213.0</v>
      </c>
      <c r="B214" s="85">
        <v>1.0</v>
      </c>
      <c r="C214" s="85">
        <v>8.0</v>
      </c>
      <c r="D214" s="85">
        <f t="shared" si="9"/>
        <v>27</v>
      </c>
      <c r="E214" s="85">
        <v>5.0</v>
      </c>
      <c r="F214" s="85">
        <v>3.0</v>
      </c>
      <c r="G214" s="53" t="str">
        <f>ifna(VLookup(V214,Shiny!B:C, 2, 0),"")</f>
        <v/>
      </c>
      <c r="H214" s="138" t="s">
        <v>262</v>
      </c>
      <c r="I214" s="167">
        <v>177.0</v>
      </c>
      <c r="J214" s="140">
        <f>IFNA(VLOOKUP(V214,'Imported Index'!E:F,2,0),1)</f>
        <v>1</v>
      </c>
      <c r="K214" s="83"/>
      <c r="L214" s="83"/>
      <c r="M214" s="62" t="str">
        <f>ifna(IMAGE("https://pokejungle.net/sprites/typeico/"&amp;lower(VLookup(V214,Type!C:E, 2, 0)&amp;".png")),"")</f>
        <v/>
      </c>
      <c r="N214" s="62" t="str">
        <f>ifna(IMAGE("https://pokejungle.net/sprites/typeico/"&amp;lower(VLookup(V214,Type!C:E, 3, 0)&amp;".png")),"")</f>
        <v/>
      </c>
      <c r="O214" s="53"/>
      <c r="P214" s="53"/>
      <c r="Q214" s="61">
        <f>ifna(VLookup(V214, Dex!F:K, 3, 0),"")</f>
        <v>92</v>
      </c>
      <c r="R214" s="61">
        <f>ifna(VLookup(V214, Dex!F:K, 4, 0),"")</f>
        <v>177</v>
      </c>
      <c r="S214" s="62" t="str">
        <f>ifna(VLookup(V214, Dex!F:K, 5, 0),"")</f>
        <v/>
      </c>
      <c r="T214" s="61" t="str">
        <f>ifna(VLookup(V214, Dex!F:K, 6, 0),"")</f>
        <v/>
      </c>
      <c r="U214" s="63" t="str">
        <f>ifna(VLookup(V214, Dex!F:L, 7, 0),"")</f>
        <v/>
      </c>
      <c r="V214" s="53" t="str">
        <f t="shared" si="1"/>
        <v>natu</v>
      </c>
    </row>
    <row r="215" ht="31.5" customHeight="1">
      <c r="A215" s="130">
        <v>214.0</v>
      </c>
      <c r="B215" s="130">
        <v>1.0</v>
      </c>
      <c r="C215" s="130">
        <v>8.0</v>
      </c>
      <c r="D215" s="130">
        <f t="shared" si="9"/>
        <v>28</v>
      </c>
      <c r="E215" s="130">
        <v>5.0</v>
      </c>
      <c r="F215" s="130">
        <v>4.0</v>
      </c>
      <c r="G215" s="131" t="str">
        <f>ifna(VLookup(V215,Shiny!B:C, 2, 0),"")</f>
        <v/>
      </c>
      <c r="H215" s="141" t="s">
        <v>263</v>
      </c>
      <c r="I215" s="168">
        <v>178.0</v>
      </c>
      <c r="J215" s="135">
        <f>IFNA(VLOOKUP(V215,'Imported Index'!E:F,2,0),1)</f>
        <v>1</v>
      </c>
      <c r="K215" s="132"/>
      <c r="L215" s="132"/>
      <c r="M215" s="166" t="str">
        <f>ifna(IMAGE("https://pokejungle.net/sprites/typeico/"&amp;lower(VLookup(V215,Type!C:E, 2, 0)&amp;".png")),"")</f>
        <v/>
      </c>
      <c r="N215" s="166" t="str">
        <f>ifna(IMAGE("https://pokejungle.net/sprites/typeico/"&amp;lower(VLookup(V215,Type!C:E, 3, 0)&amp;".png")),"")</f>
        <v/>
      </c>
      <c r="O215" s="131"/>
      <c r="P215" s="131"/>
      <c r="Q215" s="165">
        <f>ifna(VLookup(V215, Dex!F:K, 3, 0),"")</f>
        <v>93</v>
      </c>
      <c r="R215" s="165">
        <f>ifna(VLookup(V215, Dex!F:K, 4, 0),"")</f>
        <v>178</v>
      </c>
      <c r="S215" s="166" t="str">
        <f>ifna(VLookup(V215, Dex!F:K, 5, 0),"")</f>
        <v/>
      </c>
      <c r="T215" s="165" t="str">
        <f>ifna(VLookup(V215, Dex!F:K, 6, 0),"")</f>
        <v/>
      </c>
      <c r="U215" s="137" t="str">
        <f>ifna(VLookup(V215, Dex!F:L, 7, 0),"")</f>
        <v/>
      </c>
      <c r="V215" s="131" t="str">
        <f t="shared" si="1"/>
        <v>xatu</v>
      </c>
    </row>
    <row r="216" ht="31.5" customHeight="1">
      <c r="A216" s="85">
        <v>215.0</v>
      </c>
      <c r="B216" s="85">
        <v>1.0</v>
      </c>
      <c r="C216" s="85">
        <v>8.0</v>
      </c>
      <c r="D216" s="85">
        <f t="shared" si="9"/>
        <v>29</v>
      </c>
      <c r="E216" s="85">
        <v>5.0</v>
      </c>
      <c r="F216" s="85">
        <v>5.0</v>
      </c>
      <c r="G216" s="53" t="str">
        <f>ifna(VLookup(V216,Shiny!B:C, 2, 0),"")</f>
        <v/>
      </c>
      <c r="H216" s="138" t="s">
        <v>264</v>
      </c>
      <c r="I216" s="167">
        <v>179.0</v>
      </c>
      <c r="J216" s="140">
        <f>IFNA(VLOOKUP(V216,'Imported Index'!E:F,2,0),1)</f>
        <v>1</v>
      </c>
      <c r="K216" s="140"/>
      <c r="L216" s="83"/>
      <c r="M216" s="62" t="str">
        <f>ifna(IMAGE("https://pokejungle.net/sprites/typeico/"&amp;lower(VLookup(V216,Type!C:E, 2, 0)&amp;".png")),"")</f>
        <v/>
      </c>
      <c r="N216" s="62" t="str">
        <f>ifna(IMAGE("https://pokejungle.net/sprites/typeico/"&amp;lower(VLookup(V216,Type!C:E, 3, 0)&amp;".png")),"")</f>
        <v/>
      </c>
      <c r="O216" s="53"/>
      <c r="P216" s="53"/>
      <c r="Q216" s="61" t="str">
        <f>ifna(VLookup(V216, Dex!F:K, 3, 0),"")</f>
        <v/>
      </c>
      <c r="R216" s="61">
        <f>ifna(VLookup(V216, Dex!F:K, 4, 0),"")</f>
        <v>179</v>
      </c>
      <c r="S216" s="62" t="str">
        <f>ifna(VLookup(V216, Dex!F:K, 5, 0),"")</f>
        <v/>
      </c>
      <c r="T216" s="61" t="str">
        <f>ifna(VLookup(V216, Dex!F:K, 6, 0),"")</f>
        <v>P101</v>
      </c>
      <c r="U216" s="63">
        <f>ifna(VLookup(V216, Dex!F:L, 7, 0),"")</f>
        <v>24</v>
      </c>
      <c r="V216" s="53" t="str">
        <f t="shared" si="1"/>
        <v>mareep</v>
      </c>
    </row>
    <row r="217" ht="31.5" customHeight="1">
      <c r="A217" s="130">
        <v>216.0</v>
      </c>
      <c r="B217" s="130">
        <v>1.0</v>
      </c>
      <c r="C217" s="130">
        <v>8.0</v>
      </c>
      <c r="D217" s="130">
        <f t="shared" si="9"/>
        <v>30</v>
      </c>
      <c r="E217" s="130">
        <v>5.0</v>
      </c>
      <c r="F217" s="130">
        <v>6.0</v>
      </c>
      <c r="G217" s="131" t="str">
        <f>ifna(VLookup(V217,Shiny!B:C, 2, 0),"")</f>
        <v/>
      </c>
      <c r="H217" s="141" t="s">
        <v>265</v>
      </c>
      <c r="I217" s="168">
        <v>180.0</v>
      </c>
      <c r="J217" s="135">
        <f>IFNA(VLOOKUP(V217,'Imported Index'!E:F,2,0),1)</f>
        <v>1</v>
      </c>
      <c r="K217" s="135"/>
      <c r="L217" s="132"/>
      <c r="M217" s="166" t="str">
        <f>ifna(IMAGE("https://pokejungle.net/sprites/typeico/"&amp;lower(VLookup(V217,Type!C:E, 2, 0)&amp;".png")),"")</f>
        <v/>
      </c>
      <c r="N217" s="166" t="str">
        <f>ifna(IMAGE("https://pokejungle.net/sprites/typeico/"&amp;lower(VLookup(V217,Type!C:E, 3, 0)&amp;".png")),"")</f>
        <v/>
      </c>
      <c r="O217" s="131"/>
      <c r="P217" s="131"/>
      <c r="Q217" s="165" t="str">
        <f>ifna(VLookup(V217, Dex!F:K, 3, 0),"")</f>
        <v/>
      </c>
      <c r="R217" s="165">
        <f>ifna(VLookup(V217, Dex!F:K, 4, 0),"")</f>
        <v>180</v>
      </c>
      <c r="S217" s="166" t="str">
        <f>ifna(VLookup(V217, Dex!F:K, 5, 0),"")</f>
        <v/>
      </c>
      <c r="T217" s="165" t="str">
        <f>ifna(VLookup(V217, Dex!F:K, 6, 0),"")</f>
        <v>P102</v>
      </c>
      <c r="U217" s="137">
        <f>ifna(VLookup(V217, Dex!F:L, 7, 0),"")</f>
        <v>25</v>
      </c>
      <c r="V217" s="131" t="str">
        <f t="shared" si="1"/>
        <v>flaaffy</v>
      </c>
    </row>
    <row r="218" ht="31.5" customHeight="1">
      <c r="A218" s="85">
        <v>217.0</v>
      </c>
      <c r="B218" s="85">
        <v>1.0</v>
      </c>
      <c r="C218" s="85">
        <v>9.0</v>
      </c>
      <c r="D218" s="85">
        <v>1.0</v>
      </c>
      <c r="E218" s="85">
        <v>1.0</v>
      </c>
      <c r="F218" s="85">
        <v>1.0</v>
      </c>
      <c r="G218" s="53" t="str">
        <f>ifna(VLookup(V218,Shiny!B:C, 2, 0),"")</f>
        <v/>
      </c>
      <c r="H218" s="138" t="s">
        <v>266</v>
      </c>
      <c r="I218" s="167">
        <v>181.0</v>
      </c>
      <c r="J218" s="140">
        <f>IFNA(VLOOKUP(V218,'Imported Index'!E:F,2,0),1)</f>
        <v>1</v>
      </c>
      <c r="K218" s="140"/>
      <c r="L218" s="83"/>
      <c r="M218" s="62" t="str">
        <f>ifna(IMAGE("https://pokejungle.net/sprites/typeico/"&amp;lower(VLookup(V218,Type!C:E, 2, 0)&amp;".png")),"")</f>
        <v/>
      </c>
      <c r="N218" s="62" t="str">
        <f>ifna(IMAGE("https://pokejungle.net/sprites/typeico/"&amp;lower(VLookup(V218,Type!C:E, 3, 0)&amp;".png")),"")</f>
        <v/>
      </c>
      <c r="O218" s="53"/>
      <c r="P218" s="53"/>
      <c r="Q218" s="61" t="str">
        <f>ifna(VLookup(V218, Dex!F:K, 3, 0),"")</f>
        <v/>
      </c>
      <c r="R218" s="61">
        <f>ifna(VLookup(V218, Dex!F:K, 4, 0),"")</f>
        <v>181</v>
      </c>
      <c r="S218" s="62" t="str">
        <f>ifna(VLookup(V218, Dex!F:K, 5, 0),"")</f>
        <v/>
      </c>
      <c r="T218" s="61" t="str">
        <f>ifna(VLookup(V218, Dex!F:K, 6, 0),"")</f>
        <v>P103</v>
      </c>
      <c r="U218" s="63">
        <f>ifna(VLookup(V218, Dex!F:L, 7, 0),"")</f>
        <v>26</v>
      </c>
      <c r="V218" s="53" t="str">
        <f t="shared" si="1"/>
        <v>ampharos</v>
      </c>
    </row>
    <row r="219" ht="31.5" customHeight="1">
      <c r="A219" s="130">
        <v>218.0</v>
      </c>
      <c r="B219" s="130">
        <v>1.0</v>
      </c>
      <c r="C219" s="130">
        <v>9.0</v>
      </c>
      <c r="D219" s="130">
        <f t="shared" ref="D219:D247" si="10">D218+1</f>
        <v>2</v>
      </c>
      <c r="E219" s="130">
        <v>1.0</v>
      </c>
      <c r="F219" s="130">
        <v>2.0</v>
      </c>
      <c r="G219" s="131" t="str">
        <f>ifna(VLookup(V219,Shiny!B:C, 2, 0),"")</f>
        <v/>
      </c>
      <c r="H219" s="141" t="s">
        <v>267</v>
      </c>
      <c r="I219" s="168">
        <v>182.0</v>
      </c>
      <c r="J219" s="135">
        <f>IFNA(VLOOKUP(V219,'Imported Index'!E:F,2,0),1)</f>
        <v>1</v>
      </c>
      <c r="K219" s="132"/>
      <c r="L219" s="132"/>
      <c r="M219" s="166" t="str">
        <f>ifna(IMAGE("https://pokejungle.net/sprites/typeico/"&amp;lower(VLookup(V219,Type!C:E, 2, 0)&amp;".png")),"")</f>
        <v/>
      </c>
      <c r="N219" s="166" t="str">
        <f>ifna(IMAGE("https://pokejungle.net/sprites/typeico/"&amp;lower(VLookup(V219,Type!C:E, 3, 0)&amp;".png")),"")</f>
        <v/>
      </c>
      <c r="O219" s="131"/>
      <c r="P219" s="131"/>
      <c r="Q219" s="165">
        <f>ifna(VLookup(V219, Dex!F:K, 3, 0),"")</f>
        <v>58</v>
      </c>
      <c r="R219" s="165">
        <f>ifna(VLookup(V219, Dex!F:K, 4, 0),"")</f>
        <v>182</v>
      </c>
      <c r="S219" s="166" t="str">
        <f>ifna(VLookup(V219, Dex!F:K, 5, 0),"")</f>
        <v/>
      </c>
      <c r="T219" s="165" t="str">
        <f>ifna(VLookup(V219, Dex!F:K, 6, 0),"")</f>
        <v>B065</v>
      </c>
      <c r="U219" s="137" t="str">
        <f>ifna(VLookup(V219, Dex!F:L, 7, 0),"")</f>
        <v/>
      </c>
      <c r="V219" s="131" t="str">
        <f t="shared" si="1"/>
        <v>bellossom</v>
      </c>
    </row>
    <row r="220" ht="31.5" customHeight="1">
      <c r="A220" s="85">
        <v>219.0</v>
      </c>
      <c r="B220" s="85">
        <v>1.0</v>
      </c>
      <c r="C220" s="85">
        <v>9.0</v>
      </c>
      <c r="D220" s="85">
        <f t="shared" si="10"/>
        <v>3</v>
      </c>
      <c r="E220" s="85">
        <v>1.0</v>
      </c>
      <c r="F220" s="85">
        <v>3.0</v>
      </c>
      <c r="G220" s="53" t="str">
        <f>ifna(VLookup(V220,Shiny!B:C, 2, 0),"")</f>
        <v/>
      </c>
      <c r="H220" s="138" t="s">
        <v>268</v>
      </c>
      <c r="I220" s="167">
        <v>183.0</v>
      </c>
      <c r="J220" s="140">
        <f>IFNA(VLOOKUP(V220,'Imported Index'!E:F,2,0),1)</f>
        <v>1</v>
      </c>
      <c r="K220" s="140"/>
      <c r="L220" s="83"/>
      <c r="M220" s="62" t="str">
        <f>ifna(IMAGE("https://pokejungle.net/sprites/typeico/"&amp;lower(VLookup(V220,Type!C:E, 2, 0)&amp;".png")),"")</f>
        <v/>
      </c>
      <c r="N220" s="62" t="str">
        <f>ifna(IMAGE("https://pokejungle.net/sprites/typeico/"&amp;lower(VLookup(V220,Type!C:E, 3, 0)&amp;".png")),"")</f>
        <v/>
      </c>
      <c r="O220" s="53"/>
      <c r="P220" s="53"/>
      <c r="Q220" s="61" t="str">
        <f>ifna(VLookup(V220, Dex!F:K, 3, 0),"")</f>
        <v>A140</v>
      </c>
      <c r="R220" s="61">
        <f>ifna(VLookup(V220, Dex!F:K, 4, 0),"")</f>
        <v>183</v>
      </c>
      <c r="S220" s="62" t="str">
        <f>ifna(VLookup(V220, Dex!F:K, 5, 0),"")</f>
        <v/>
      </c>
      <c r="T220" s="61" t="str">
        <f>ifna(VLookup(V220, Dex!F:K, 6, 0),"")</f>
        <v>P047</v>
      </c>
      <c r="U220" s="63" t="str">
        <f>ifna(VLookup(V220, Dex!F:L, 7, 0),"")</f>
        <v/>
      </c>
      <c r="V220" s="53" t="str">
        <f t="shared" si="1"/>
        <v>marill</v>
      </c>
    </row>
    <row r="221" ht="31.5" customHeight="1">
      <c r="A221" s="130">
        <v>220.0</v>
      </c>
      <c r="B221" s="130">
        <v>1.0</v>
      </c>
      <c r="C221" s="130">
        <v>9.0</v>
      </c>
      <c r="D221" s="130">
        <f t="shared" si="10"/>
        <v>4</v>
      </c>
      <c r="E221" s="130">
        <v>1.0</v>
      </c>
      <c r="F221" s="130">
        <v>4.0</v>
      </c>
      <c r="G221" s="131" t="str">
        <f>ifna(VLookup(V221,Shiny!B:C, 2, 0),"")</f>
        <v/>
      </c>
      <c r="H221" s="141" t="s">
        <v>269</v>
      </c>
      <c r="I221" s="168">
        <v>184.0</v>
      </c>
      <c r="J221" s="135">
        <f>IFNA(VLOOKUP(V221,'Imported Index'!E:F,2,0),1)</f>
        <v>1</v>
      </c>
      <c r="K221" s="135"/>
      <c r="L221" s="132"/>
      <c r="M221" s="166" t="str">
        <f>ifna(IMAGE("https://pokejungle.net/sprites/typeico/"&amp;lower(VLookup(V221,Type!C:E, 2, 0)&amp;".png")),"")</f>
        <v/>
      </c>
      <c r="N221" s="166" t="str">
        <f>ifna(IMAGE("https://pokejungle.net/sprites/typeico/"&amp;lower(VLookup(V221,Type!C:E, 3, 0)&amp;".png")),"")</f>
        <v/>
      </c>
      <c r="O221" s="131"/>
      <c r="P221" s="131"/>
      <c r="Q221" s="165" t="str">
        <f>ifna(VLookup(V221, Dex!F:K, 3, 0),"")</f>
        <v>A141</v>
      </c>
      <c r="R221" s="165">
        <f>ifna(VLookup(V221, Dex!F:K, 4, 0),"")</f>
        <v>184</v>
      </c>
      <c r="S221" s="166" t="str">
        <f>ifna(VLookup(V221, Dex!F:K, 5, 0),"")</f>
        <v/>
      </c>
      <c r="T221" s="165" t="str">
        <f>ifna(VLookup(V221, Dex!F:K, 6, 0),"")</f>
        <v>P048</v>
      </c>
      <c r="U221" s="137" t="str">
        <f>ifna(VLookup(V221, Dex!F:L, 7, 0),"")</f>
        <v/>
      </c>
      <c r="V221" s="131" t="str">
        <f t="shared" si="1"/>
        <v>azumarill</v>
      </c>
    </row>
    <row r="222" ht="31.5" customHeight="1">
      <c r="A222" s="85">
        <v>221.0</v>
      </c>
      <c r="B222" s="85">
        <v>1.0</v>
      </c>
      <c r="C222" s="85">
        <v>9.0</v>
      </c>
      <c r="D222" s="85">
        <f t="shared" si="10"/>
        <v>5</v>
      </c>
      <c r="E222" s="85">
        <v>1.0</v>
      </c>
      <c r="F222" s="85">
        <v>5.0</v>
      </c>
      <c r="G222" s="53" t="str">
        <f>ifna(VLookup(V222,Shiny!B:C, 2, 0),"")</f>
        <v/>
      </c>
      <c r="H222" s="138" t="s">
        <v>270</v>
      </c>
      <c r="I222" s="167">
        <v>185.0</v>
      </c>
      <c r="J222" s="140">
        <f>IFNA(VLOOKUP(V222,'Imported Index'!E:F,2,0),1)</f>
        <v>1</v>
      </c>
      <c r="K222" s="140"/>
      <c r="L222" s="83"/>
      <c r="M222" s="62" t="str">
        <f>ifna(IMAGE("https://pokejungle.net/sprites/typeico/"&amp;lower(VLookup(V222,Type!C:E, 2, 0)&amp;".png")),"")</f>
        <v/>
      </c>
      <c r="N222" s="62" t="str">
        <f>ifna(IMAGE("https://pokejungle.net/sprites/typeico/"&amp;lower(VLookup(V222,Type!C:E, 3, 0)&amp;".png")),"")</f>
        <v/>
      </c>
      <c r="O222" s="53"/>
      <c r="P222" s="53"/>
      <c r="Q222" s="61">
        <f>ifna(VLookup(V222, Dex!F:K, 3, 0),"")</f>
        <v>253</v>
      </c>
      <c r="R222" s="61">
        <f>ifna(VLookup(V222, Dex!F:K, 4, 0),"")</f>
        <v>185</v>
      </c>
      <c r="S222" s="62">
        <f>ifna(VLookup(V222, Dex!F:K, 5, 0),"")</f>
        <v>124</v>
      </c>
      <c r="T222" s="61" t="str">
        <f>ifna(VLookup(V222, Dex!F:K, 6, 0),"")</f>
        <v>P088</v>
      </c>
      <c r="U222" s="63" t="str">
        <f>ifna(VLookup(V222, Dex!F:L, 7, 0),"")</f>
        <v/>
      </c>
      <c r="V222" s="53" t="str">
        <f t="shared" si="1"/>
        <v>sudowoodo</v>
      </c>
    </row>
    <row r="223" ht="31.5" customHeight="1">
      <c r="A223" s="130">
        <v>222.0</v>
      </c>
      <c r="B223" s="130">
        <v>1.0</v>
      </c>
      <c r="C223" s="130">
        <v>9.0</v>
      </c>
      <c r="D223" s="130">
        <f t="shared" si="10"/>
        <v>6</v>
      </c>
      <c r="E223" s="130">
        <v>1.0</v>
      </c>
      <c r="F223" s="130">
        <v>6.0</v>
      </c>
      <c r="G223" s="131" t="str">
        <f>ifna(VLookup(V223,Shiny!B:C, 2, 0),"")</f>
        <v/>
      </c>
      <c r="H223" s="141" t="s">
        <v>271</v>
      </c>
      <c r="I223" s="168">
        <v>186.0</v>
      </c>
      <c r="J223" s="135">
        <f>IFNA(VLOOKUP(V223,'Imported Index'!E:F,2,0),1)</f>
        <v>1</v>
      </c>
      <c r="K223" s="132"/>
      <c r="L223" s="132"/>
      <c r="M223" s="166" t="str">
        <f>ifna(IMAGE("https://pokejungle.net/sprites/typeico/"&amp;lower(VLookup(V223,Type!C:E, 2, 0)&amp;".png")),"")</f>
        <v/>
      </c>
      <c r="N223" s="166" t="str">
        <f>ifna(IMAGE("https://pokejungle.net/sprites/typeico/"&amp;lower(VLookup(V223,Type!C:E, 3, 0)&amp;".png")),"")</f>
        <v/>
      </c>
      <c r="O223" s="131"/>
      <c r="P223" s="131"/>
      <c r="Q223" s="165" t="str">
        <f>ifna(VLookup(V223, Dex!F:K, 3, 0),"")</f>
        <v>A145</v>
      </c>
      <c r="R223" s="165">
        <f>ifna(VLookup(V223, Dex!F:K, 4, 0),"")</f>
        <v>186</v>
      </c>
      <c r="S223" s="166" t="str">
        <f>ifna(VLookup(V223, Dex!F:K, 5, 0),"")</f>
        <v/>
      </c>
      <c r="T223" s="165" t="str">
        <f>ifna(VLookup(V223, Dex!F:K, 6, 0),"")</f>
        <v>K042</v>
      </c>
      <c r="U223" s="137" t="str">
        <f>ifna(VLookup(V223, Dex!F:L, 7, 0),"")</f>
        <v/>
      </c>
      <c r="V223" s="131" t="str">
        <f t="shared" si="1"/>
        <v>politoed</v>
      </c>
    </row>
    <row r="224" ht="31.5" customHeight="1">
      <c r="A224" s="85">
        <v>223.0</v>
      </c>
      <c r="B224" s="85">
        <v>1.0</v>
      </c>
      <c r="C224" s="85">
        <v>9.0</v>
      </c>
      <c r="D224" s="85">
        <f t="shared" si="10"/>
        <v>7</v>
      </c>
      <c r="E224" s="85">
        <v>2.0</v>
      </c>
      <c r="F224" s="85">
        <v>1.0</v>
      </c>
      <c r="G224" s="53" t="str">
        <f>ifna(VLookup(V224,Shiny!B:C, 2, 0),"")</f>
        <v/>
      </c>
      <c r="H224" s="138" t="s">
        <v>272</v>
      </c>
      <c r="I224" s="167">
        <v>187.0</v>
      </c>
      <c r="J224" s="140">
        <f>IFNA(VLOOKUP(V224,'Imported Index'!E:F,2,0),1)</f>
        <v>1</v>
      </c>
      <c r="K224" s="140"/>
      <c r="L224" s="83"/>
      <c r="M224" s="62" t="str">
        <f>ifna(IMAGE("https://pokejungle.net/sprites/typeico/"&amp;lower(VLookup(V224,Type!C:E, 2, 0)&amp;".png")),"")</f>
        <v/>
      </c>
      <c r="N224" s="62" t="str">
        <f>ifna(IMAGE("https://pokejungle.net/sprites/typeico/"&amp;lower(VLookup(V224,Type!C:E, 3, 0)&amp;".png")),"")</f>
        <v/>
      </c>
      <c r="O224" s="53"/>
      <c r="P224" s="53"/>
      <c r="Q224" s="61" t="str">
        <f>ifna(VLookup(V224, Dex!F:K, 3, 0),"")</f>
        <v/>
      </c>
      <c r="R224" s="61">
        <f>ifna(VLookup(V224, Dex!F:K, 4, 0),"")</f>
        <v>187</v>
      </c>
      <c r="S224" s="62" t="str">
        <f>ifna(VLookup(V224, Dex!F:K, 5, 0),"")</f>
        <v/>
      </c>
      <c r="T224" s="61" t="str">
        <f>ifna(VLookup(V224, Dex!F:K, 6, 0),"")</f>
        <v>P016</v>
      </c>
      <c r="U224" s="63" t="str">
        <f>ifna(VLookup(V224, Dex!F:L, 7, 0),"")</f>
        <v/>
      </c>
      <c r="V224" s="53" t="str">
        <f t="shared" si="1"/>
        <v>hoppip</v>
      </c>
    </row>
    <row r="225" ht="31.5" customHeight="1">
      <c r="A225" s="130">
        <v>224.0</v>
      </c>
      <c r="B225" s="130">
        <v>1.0</v>
      </c>
      <c r="C225" s="130">
        <v>9.0</v>
      </c>
      <c r="D225" s="130">
        <f t="shared" si="10"/>
        <v>8</v>
      </c>
      <c r="E225" s="130">
        <v>2.0</v>
      </c>
      <c r="F225" s="130">
        <v>2.0</v>
      </c>
      <c r="G225" s="131" t="str">
        <f>ifna(VLookup(V225,Shiny!B:C, 2, 0),"")</f>
        <v/>
      </c>
      <c r="H225" s="141" t="s">
        <v>273</v>
      </c>
      <c r="I225" s="168">
        <v>188.0</v>
      </c>
      <c r="J225" s="135">
        <f>IFNA(VLOOKUP(V225,'Imported Index'!E:F,2,0),1)</f>
        <v>1</v>
      </c>
      <c r="K225" s="135"/>
      <c r="L225" s="132"/>
      <c r="M225" s="166" t="str">
        <f>ifna(IMAGE("https://pokejungle.net/sprites/typeico/"&amp;lower(VLookup(V225,Type!C:E, 2, 0)&amp;".png")),"")</f>
        <v/>
      </c>
      <c r="N225" s="166" t="str">
        <f>ifna(IMAGE("https://pokejungle.net/sprites/typeico/"&amp;lower(VLookup(V225,Type!C:E, 3, 0)&amp;".png")),"")</f>
        <v/>
      </c>
      <c r="O225" s="131"/>
      <c r="P225" s="131"/>
      <c r="Q225" s="165" t="str">
        <f>ifna(VLookup(V225, Dex!F:K, 3, 0),"")</f>
        <v/>
      </c>
      <c r="R225" s="165">
        <f>ifna(VLookup(V225, Dex!F:K, 4, 0),"")</f>
        <v>188</v>
      </c>
      <c r="S225" s="166" t="str">
        <f>ifna(VLookup(V225, Dex!F:K, 5, 0),"")</f>
        <v/>
      </c>
      <c r="T225" s="165" t="str">
        <f>ifna(VLookup(V225, Dex!F:K, 6, 0),"")</f>
        <v>P017</v>
      </c>
      <c r="U225" s="137" t="str">
        <f>ifna(VLookup(V225, Dex!F:L, 7, 0),"")</f>
        <v/>
      </c>
      <c r="V225" s="131" t="str">
        <f t="shared" si="1"/>
        <v>skiploom</v>
      </c>
    </row>
    <row r="226" ht="31.5" customHeight="1">
      <c r="A226" s="85">
        <v>225.0</v>
      </c>
      <c r="B226" s="85">
        <v>1.0</v>
      </c>
      <c r="C226" s="85">
        <v>9.0</v>
      </c>
      <c r="D226" s="85">
        <f t="shared" si="10"/>
        <v>9</v>
      </c>
      <c r="E226" s="85">
        <v>2.0</v>
      </c>
      <c r="F226" s="85">
        <v>3.0</v>
      </c>
      <c r="G226" s="53" t="str">
        <f>ifna(VLookup(V226,Shiny!B:C, 2, 0),"")</f>
        <v/>
      </c>
      <c r="H226" s="138" t="s">
        <v>274</v>
      </c>
      <c r="I226" s="167">
        <v>189.0</v>
      </c>
      <c r="J226" s="140">
        <f>IFNA(VLOOKUP(V226,'Imported Index'!E:F,2,0),1)</f>
        <v>1</v>
      </c>
      <c r="K226" s="140"/>
      <c r="L226" s="83"/>
      <c r="M226" s="62" t="str">
        <f>ifna(IMAGE("https://pokejungle.net/sprites/typeico/"&amp;lower(VLookup(V226,Type!C:E, 2, 0)&amp;".png")),"")</f>
        <v/>
      </c>
      <c r="N226" s="62" t="str">
        <f>ifna(IMAGE("https://pokejungle.net/sprites/typeico/"&amp;lower(VLookup(V226,Type!C:E, 3, 0)&amp;".png")),"")</f>
        <v/>
      </c>
      <c r="O226" s="53"/>
      <c r="P226" s="53"/>
      <c r="Q226" s="61" t="str">
        <f>ifna(VLookup(V226, Dex!F:K, 3, 0),"")</f>
        <v/>
      </c>
      <c r="R226" s="61">
        <f>ifna(VLookup(V226, Dex!F:K, 4, 0),"")</f>
        <v>189</v>
      </c>
      <c r="S226" s="62" t="str">
        <f>ifna(VLookup(V226, Dex!F:K, 5, 0),"")</f>
        <v/>
      </c>
      <c r="T226" s="61" t="str">
        <f>ifna(VLookup(V226, Dex!F:K, 6, 0),"")</f>
        <v>P018</v>
      </c>
      <c r="U226" s="63" t="str">
        <f>ifna(VLookup(V226, Dex!F:L, 7, 0),"")</f>
        <v/>
      </c>
      <c r="V226" s="53" t="str">
        <f t="shared" si="1"/>
        <v>jumpluff</v>
      </c>
    </row>
    <row r="227" ht="31.5" customHeight="1">
      <c r="A227" s="130">
        <v>226.0</v>
      </c>
      <c r="B227" s="130">
        <v>1.0</v>
      </c>
      <c r="C227" s="130">
        <v>9.0</v>
      </c>
      <c r="D227" s="130">
        <f t="shared" si="10"/>
        <v>10</v>
      </c>
      <c r="E227" s="130">
        <v>2.0</v>
      </c>
      <c r="F227" s="130">
        <v>4.0</v>
      </c>
      <c r="G227" s="131" t="str">
        <f>ifna(VLookup(V227,Shiny!B:C, 2, 0),"")</f>
        <v/>
      </c>
      <c r="H227" s="141" t="s">
        <v>275</v>
      </c>
      <c r="I227" s="168">
        <v>190.0</v>
      </c>
      <c r="J227" s="135">
        <f>IFNA(VLOOKUP(V227,'Imported Index'!E:F,2,0),1)</f>
        <v>1</v>
      </c>
      <c r="K227" s="132"/>
      <c r="L227" s="132"/>
      <c r="M227" s="166" t="str">
        <f>ifna(IMAGE("https://pokejungle.net/sprites/typeico/"&amp;lower(VLookup(V227,Type!C:E, 2, 0)&amp;".png")),"")</f>
        <v/>
      </c>
      <c r="N227" s="166" t="str">
        <f>ifna(IMAGE("https://pokejungle.net/sprites/typeico/"&amp;lower(VLookup(V227,Type!C:E, 3, 0)&amp;".png")),"")</f>
        <v/>
      </c>
      <c r="O227" s="131"/>
      <c r="P227" s="131"/>
      <c r="Q227" s="165" t="str">
        <f>ifna(VLookup(V227, Dex!F:K, 3, 0),"")</f>
        <v/>
      </c>
      <c r="R227" s="165">
        <f>ifna(VLookup(V227, Dex!F:K, 4, 0),"")</f>
        <v>190</v>
      </c>
      <c r="S227" s="166">
        <f>ifna(VLookup(V227, Dex!F:K, 5, 0),"")</f>
        <v>78</v>
      </c>
      <c r="T227" s="165" t="str">
        <f>ifna(VLookup(V227, Dex!F:K, 6, 0),"")</f>
        <v>K047</v>
      </c>
      <c r="U227" s="137" t="str">
        <f>ifna(VLookup(V227, Dex!F:L, 7, 0),"")</f>
        <v/>
      </c>
      <c r="V227" s="131" t="str">
        <f t="shared" si="1"/>
        <v>aipom</v>
      </c>
    </row>
    <row r="228" ht="31.5" customHeight="1">
      <c r="A228" s="85">
        <v>227.0</v>
      </c>
      <c r="B228" s="85">
        <v>1.0</v>
      </c>
      <c r="C228" s="85">
        <v>9.0</v>
      </c>
      <c r="D228" s="85">
        <f t="shared" si="10"/>
        <v>11</v>
      </c>
      <c r="E228" s="85">
        <v>2.0</v>
      </c>
      <c r="F228" s="85">
        <v>5.0</v>
      </c>
      <c r="G228" s="53" t="str">
        <f>ifna(VLookup(V228,Shiny!B:C, 2, 0),"")</f>
        <v/>
      </c>
      <c r="H228" s="138" t="s">
        <v>276</v>
      </c>
      <c r="I228" s="167">
        <v>191.0</v>
      </c>
      <c r="J228" s="140">
        <f>IFNA(VLOOKUP(V228,'Imported Index'!E:F,2,0),1)</f>
        <v>1</v>
      </c>
      <c r="K228" s="140"/>
      <c r="L228" s="83"/>
      <c r="M228" s="62" t="str">
        <f>ifna(IMAGE("https://pokejungle.net/sprites/typeico/"&amp;lower(VLookup(V228,Type!C:E, 2, 0)&amp;".png")),"")</f>
        <v/>
      </c>
      <c r="N228" s="62" t="str">
        <f>ifna(IMAGE("https://pokejungle.net/sprites/typeico/"&amp;lower(VLookup(V228,Type!C:E, 3, 0)&amp;".png")),"")</f>
        <v/>
      </c>
      <c r="O228" s="53"/>
      <c r="P228" s="53"/>
      <c r="Q228" s="61" t="str">
        <f>ifna(VLookup(V228, Dex!F:K, 3, 0),"")</f>
        <v/>
      </c>
      <c r="R228" s="61">
        <f>ifna(VLookup(V228, Dex!F:K, 4, 0),"")</f>
        <v>191</v>
      </c>
      <c r="S228" s="62" t="str">
        <f>ifna(VLookup(V228, Dex!F:K, 5, 0),"")</f>
        <v/>
      </c>
      <c r="T228" s="61" t="str">
        <f>ifna(VLookup(V228, Dex!F:K, 6, 0),"")</f>
        <v>P031</v>
      </c>
      <c r="U228" s="63" t="str">
        <f>ifna(VLookup(V228, Dex!F:L, 7, 0),"")</f>
        <v/>
      </c>
      <c r="V228" s="53" t="str">
        <f t="shared" si="1"/>
        <v>sunkern</v>
      </c>
    </row>
    <row r="229" ht="31.5" customHeight="1">
      <c r="A229" s="130">
        <v>228.0</v>
      </c>
      <c r="B229" s="130">
        <v>1.0</v>
      </c>
      <c r="C229" s="130">
        <v>9.0</v>
      </c>
      <c r="D229" s="130">
        <f t="shared" si="10"/>
        <v>12</v>
      </c>
      <c r="E229" s="130">
        <v>2.0</v>
      </c>
      <c r="F229" s="130">
        <v>6.0</v>
      </c>
      <c r="G229" s="131" t="str">
        <f>ifna(VLookup(V229,Shiny!B:C, 2, 0),"")</f>
        <v/>
      </c>
      <c r="H229" s="141" t="s">
        <v>277</v>
      </c>
      <c r="I229" s="168">
        <v>192.0</v>
      </c>
      <c r="J229" s="135">
        <f>IFNA(VLOOKUP(V229,'Imported Index'!E:F,2,0),1)</f>
        <v>1</v>
      </c>
      <c r="K229" s="135"/>
      <c r="L229" s="132"/>
      <c r="M229" s="166" t="str">
        <f>ifna(IMAGE("https://pokejungle.net/sprites/typeico/"&amp;lower(VLookup(V229,Type!C:E, 2, 0)&amp;".png")),"")</f>
        <v/>
      </c>
      <c r="N229" s="166" t="str">
        <f>ifna(IMAGE("https://pokejungle.net/sprites/typeico/"&amp;lower(VLookup(V229,Type!C:E, 3, 0)&amp;".png")),"")</f>
        <v/>
      </c>
      <c r="O229" s="131"/>
      <c r="P229" s="131"/>
      <c r="Q229" s="165" t="str">
        <f>ifna(VLookup(V229, Dex!F:K, 3, 0),"")</f>
        <v/>
      </c>
      <c r="R229" s="165">
        <f>ifna(VLookup(V229, Dex!F:K, 4, 0),"")</f>
        <v>192</v>
      </c>
      <c r="S229" s="166" t="str">
        <f>ifna(VLookup(V229, Dex!F:K, 5, 0),"")</f>
        <v/>
      </c>
      <c r="T229" s="165" t="str">
        <f>ifna(VLookup(V229, Dex!F:K, 6, 0),"")</f>
        <v>P032</v>
      </c>
      <c r="U229" s="137" t="str">
        <f>ifna(VLookup(V229, Dex!F:L, 7, 0),"")</f>
        <v/>
      </c>
      <c r="V229" s="131" t="str">
        <f t="shared" si="1"/>
        <v>sunflora</v>
      </c>
    </row>
    <row r="230" ht="31.5" customHeight="1">
      <c r="A230" s="85">
        <v>229.0</v>
      </c>
      <c r="B230" s="85">
        <v>1.0</v>
      </c>
      <c r="C230" s="85">
        <v>9.0</v>
      </c>
      <c r="D230" s="85">
        <f t="shared" si="10"/>
        <v>13</v>
      </c>
      <c r="E230" s="85">
        <v>3.0</v>
      </c>
      <c r="F230" s="85">
        <v>1.0</v>
      </c>
      <c r="G230" s="53" t="str">
        <f>ifna(VLookup(V230,Shiny!B:C, 2, 0),"")</f>
        <v/>
      </c>
      <c r="H230" s="138" t="s">
        <v>278</v>
      </c>
      <c r="I230" s="167">
        <v>193.0</v>
      </c>
      <c r="J230" s="140">
        <f>IFNA(VLOOKUP(V230,'Imported Index'!E:F,2,0),1)</f>
        <v>1</v>
      </c>
      <c r="K230" s="83"/>
      <c r="L230" s="83"/>
      <c r="M230" s="62" t="str">
        <f>ifna(IMAGE("https://pokejungle.net/sprites/typeico/"&amp;lower(VLookup(V230,Type!C:E, 2, 0)&amp;".png")),"")</f>
        <v/>
      </c>
      <c r="N230" s="62" t="str">
        <f>ifna(IMAGE("https://pokejungle.net/sprites/typeico/"&amp;lower(VLookup(V230,Type!C:E, 3, 0)&amp;".png")),"")</f>
        <v/>
      </c>
      <c r="O230" s="53"/>
      <c r="P230" s="53"/>
      <c r="Q230" s="61" t="str">
        <f>ifna(VLookup(V230, Dex!F:K, 3, 0),"")</f>
        <v/>
      </c>
      <c r="R230" s="61">
        <f>ifna(VLookup(V230, Dex!F:K, 4, 0),"")</f>
        <v>193</v>
      </c>
      <c r="S230" s="62">
        <f>ifna(VLookup(V230, Dex!F:K, 5, 0),"")</f>
        <v>105</v>
      </c>
      <c r="T230" s="61" t="str">
        <f>ifna(VLookup(V230, Dex!F:K, 6, 0),"")</f>
        <v>K003</v>
      </c>
      <c r="U230" s="63" t="str">
        <f>ifna(VLookup(V230, Dex!F:L, 7, 0),"")</f>
        <v/>
      </c>
      <c r="V230" s="53" t="str">
        <f t="shared" si="1"/>
        <v>yanma</v>
      </c>
    </row>
    <row r="231" ht="31.5" customHeight="1">
      <c r="A231" s="130">
        <v>230.0</v>
      </c>
      <c r="B231" s="130">
        <v>1.0</v>
      </c>
      <c r="C231" s="130">
        <v>9.0</v>
      </c>
      <c r="D231" s="130">
        <f t="shared" si="10"/>
        <v>14</v>
      </c>
      <c r="E231" s="130">
        <v>3.0</v>
      </c>
      <c r="F231" s="130">
        <v>2.0</v>
      </c>
      <c r="G231" s="131" t="str">
        <f>ifna(VLookup(V231,Shiny!B:C, 2, 0),"")</f>
        <v/>
      </c>
      <c r="H231" s="141" t="s">
        <v>279</v>
      </c>
      <c r="I231" s="168">
        <v>194.0</v>
      </c>
      <c r="J231" s="135">
        <f>IFNA(VLOOKUP(V231,'Imported Index'!E:F,2,0),1)</f>
        <v>1</v>
      </c>
      <c r="K231" s="135"/>
      <c r="L231" s="132" t="s">
        <v>97</v>
      </c>
      <c r="M231" s="166" t="str">
        <f>ifna(IMAGE("https://pokejungle.net/sprites/typeico/"&amp;lower(VLookup(V231,Type!C:E, 2, 0)&amp;".png")),"")</f>
        <v/>
      </c>
      <c r="N231" s="166" t="str">
        <f>ifna(IMAGE("https://pokejungle.net/sprites/typeico/"&amp;lower(VLookup(V231,Type!C:E, 3, 0)&amp;".png")),"")</f>
        <v/>
      </c>
      <c r="O231" s="131"/>
      <c r="P231" s="131"/>
      <c r="Q231" s="165">
        <f>ifna(VLookup(V231, Dex!F:K, 3, 0),"")</f>
        <v>100</v>
      </c>
      <c r="R231" s="165">
        <f>ifna(VLookup(V231, Dex!F:K, 4, 0),"")</f>
        <v>194</v>
      </c>
      <c r="S231" s="166" t="str">
        <f>ifna(VLookup(V231, Dex!F:K, 5, 0),"")</f>
        <v/>
      </c>
      <c r="T231" s="165" t="str">
        <f>ifna(VLookup(V231, Dex!F:K, 6, 0),"")</f>
        <v>P053</v>
      </c>
      <c r="U231" s="137" t="str">
        <f>ifna(VLookup(V231, Dex!F:L, 7, 0),"")</f>
        <v/>
      </c>
      <c r="V231" s="131" t="str">
        <f t="shared" si="1"/>
        <v>wooper</v>
      </c>
    </row>
    <row r="232" ht="31.5" customHeight="1">
      <c r="A232" s="85">
        <v>231.0</v>
      </c>
      <c r="B232" s="85">
        <v>1.0</v>
      </c>
      <c r="C232" s="85">
        <v>9.0</v>
      </c>
      <c r="D232" s="85">
        <f t="shared" si="10"/>
        <v>15</v>
      </c>
      <c r="E232" s="85">
        <v>3.0</v>
      </c>
      <c r="F232" s="85">
        <v>3.0</v>
      </c>
      <c r="G232" s="53" t="str">
        <f>ifna(VLookup(V232,Shiny!B:C, 2, 0),"")</f>
        <v/>
      </c>
      <c r="H232" s="138" t="s">
        <v>279</v>
      </c>
      <c r="I232" s="167">
        <v>194.0</v>
      </c>
      <c r="J232" s="140">
        <f>IFNA(VLOOKUP(V232,'Imported Index'!E:F,2,0),1)</f>
        <v>1</v>
      </c>
      <c r="K232" s="140"/>
      <c r="L232" s="83" t="s">
        <v>280</v>
      </c>
      <c r="M232" s="62" t="str">
        <f>ifna(IMAGE("https://pokejungle.net/sprites/typeico/"&amp;lower(VLookup(V232,Type!C:E, 2, 0)&amp;".png")),"")</f>
        <v/>
      </c>
      <c r="N232" s="62" t="str">
        <f>ifna(IMAGE("https://pokejungle.net/sprites/typeico/"&amp;lower(VLookup(V232,Type!C:E, 3, 0)&amp;".png")),"")</f>
        <v/>
      </c>
      <c r="O232" s="85">
        <v>-1.0</v>
      </c>
      <c r="P232" s="85"/>
      <c r="Q232" s="61" t="str">
        <f>ifna(VLookup(V232, Dex!F:K, 3, 0),"")</f>
        <v/>
      </c>
      <c r="R232" s="61" t="str">
        <f>ifna(VLookup(V232, Dex!F:K, 4, 0),"")</f>
        <v/>
      </c>
      <c r="S232" s="62" t="str">
        <f>ifna(VLookup(V232, Dex!F:K, 5, 0),"")</f>
        <v/>
      </c>
      <c r="T232" s="61" t="str">
        <f>ifna(VLookup(V232, Dex!F:K, 6, 0),"")</f>
        <v>P053</v>
      </c>
      <c r="U232" s="63" t="str">
        <f>ifna(VLookup(V232, Dex!F:L, 7, 0),"")</f>
        <v/>
      </c>
      <c r="V232" s="53" t="str">
        <f t="shared" si="1"/>
        <v>wooper-1</v>
      </c>
    </row>
    <row r="233" ht="31.5" customHeight="1">
      <c r="A233" s="130">
        <v>232.0</v>
      </c>
      <c r="B233" s="130">
        <v>1.0</v>
      </c>
      <c r="C233" s="130">
        <v>9.0</v>
      </c>
      <c r="D233" s="130">
        <f t="shared" si="10"/>
        <v>16</v>
      </c>
      <c r="E233" s="130">
        <v>3.0</v>
      </c>
      <c r="F233" s="130">
        <v>4.0</v>
      </c>
      <c r="G233" s="131" t="str">
        <f>ifna(VLookup(V233,Shiny!B:C, 2, 0),"")</f>
        <v/>
      </c>
      <c r="H233" s="141" t="s">
        <v>281</v>
      </c>
      <c r="I233" s="168">
        <v>195.0</v>
      </c>
      <c r="J233" s="135">
        <f>IFNA(VLOOKUP(V233,'Imported Index'!E:F,2,0),1)</f>
        <v>1</v>
      </c>
      <c r="K233" s="132"/>
      <c r="L233" s="132"/>
      <c r="M233" s="166" t="str">
        <f>ifna(IMAGE("https://pokejungle.net/sprites/typeico/"&amp;lower(VLookup(V233,Type!C:E, 2, 0)&amp;".png")),"")</f>
        <v/>
      </c>
      <c r="N233" s="166" t="str">
        <f>ifna(IMAGE("https://pokejungle.net/sprites/typeico/"&amp;lower(VLookup(V233,Type!C:E, 3, 0)&amp;".png")),"")</f>
        <v/>
      </c>
      <c r="O233" s="131"/>
      <c r="P233" s="131"/>
      <c r="Q233" s="165">
        <f>ifna(VLookup(V233, Dex!F:K, 3, 0),"")</f>
        <v>101</v>
      </c>
      <c r="R233" s="165">
        <f>ifna(VLookup(V233, Dex!F:K, 4, 0),"")</f>
        <v>195</v>
      </c>
      <c r="S233" s="166" t="str">
        <f>ifna(VLookup(V233, Dex!F:K, 5, 0),"")</f>
        <v/>
      </c>
      <c r="T233" s="165" t="str">
        <f>ifna(VLookup(V233, Dex!F:K, 6, 0),"")</f>
        <v>K006</v>
      </c>
      <c r="U233" s="137" t="str">
        <f>ifna(VLookup(V233, Dex!F:L, 7, 0),"")</f>
        <v/>
      </c>
      <c r="V233" s="131" t="str">
        <f t="shared" si="1"/>
        <v>quagsire</v>
      </c>
    </row>
    <row r="234" ht="31.5" customHeight="1">
      <c r="A234" s="85">
        <v>233.0</v>
      </c>
      <c r="B234" s="85">
        <v>1.0</v>
      </c>
      <c r="C234" s="85">
        <v>9.0</v>
      </c>
      <c r="D234" s="85">
        <f t="shared" si="10"/>
        <v>17</v>
      </c>
      <c r="E234" s="85">
        <v>3.0</v>
      </c>
      <c r="F234" s="85">
        <v>5.0</v>
      </c>
      <c r="G234" s="53" t="str">
        <f>ifna(VLookup(V234,Shiny!B:C, 2, 0),"")</f>
        <v/>
      </c>
      <c r="H234" s="138" t="s">
        <v>282</v>
      </c>
      <c r="I234" s="167">
        <v>196.0</v>
      </c>
      <c r="J234" s="140">
        <f>IFNA(VLOOKUP(V234,'Imported Index'!E:F,2,0),1)</f>
        <v>1</v>
      </c>
      <c r="K234" s="140"/>
      <c r="L234" s="83"/>
      <c r="M234" s="62" t="str">
        <f>ifna(IMAGE("https://pokejungle.net/sprites/typeico/"&amp;lower(VLookup(V234,Type!C:E, 2, 0)&amp;".png")),"")</f>
        <v/>
      </c>
      <c r="N234" s="62" t="str">
        <f>ifna(IMAGE("https://pokejungle.net/sprites/typeico/"&amp;lower(VLookup(V234,Type!C:E, 3, 0)&amp;".png")),"")</f>
        <v/>
      </c>
      <c r="O234" s="53"/>
      <c r="P234" s="53"/>
      <c r="Q234" s="61">
        <f>ifna(VLookup(V234, Dex!F:K, 3, 0),"")</f>
        <v>200</v>
      </c>
      <c r="R234" s="61">
        <f>ifna(VLookup(V234, Dex!F:K, 4, 0),"")</f>
        <v>196</v>
      </c>
      <c r="S234" s="62">
        <f>ifna(VLookup(V234, Dex!F:K, 5, 0),"")</f>
        <v>29</v>
      </c>
      <c r="T234" s="61" t="str">
        <f>ifna(VLookup(V234, Dex!F:K, 6, 0),"")</f>
        <v>P183</v>
      </c>
      <c r="U234" s="63">
        <f>ifna(VLookup(V234, Dex!F:L, 7, 0),"")</f>
        <v>104</v>
      </c>
      <c r="V234" s="53" t="str">
        <f t="shared" si="1"/>
        <v>espeon</v>
      </c>
    </row>
    <row r="235" ht="31.5" customHeight="1">
      <c r="A235" s="130">
        <v>234.0</v>
      </c>
      <c r="B235" s="130">
        <v>1.0</v>
      </c>
      <c r="C235" s="130">
        <v>9.0</v>
      </c>
      <c r="D235" s="130">
        <f t="shared" si="10"/>
        <v>18</v>
      </c>
      <c r="E235" s="130">
        <v>3.0</v>
      </c>
      <c r="F235" s="130">
        <v>6.0</v>
      </c>
      <c r="G235" s="131" t="str">
        <f>ifna(VLookup(V235,Shiny!B:C, 2, 0),"")</f>
        <v/>
      </c>
      <c r="H235" s="141" t="s">
        <v>283</v>
      </c>
      <c r="I235" s="168">
        <v>197.0</v>
      </c>
      <c r="J235" s="135">
        <f>IFNA(VLOOKUP(V235,'Imported Index'!E:F,2,0),1)</f>
        <v>1</v>
      </c>
      <c r="K235" s="135"/>
      <c r="L235" s="132"/>
      <c r="M235" s="166" t="str">
        <f>ifna(IMAGE("https://pokejungle.net/sprites/typeico/"&amp;lower(VLookup(V235,Type!C:E, 2, 0)&amp;".png")),"")</f>
        <v/>
      </c>
      <c r="N235" s="166" t="str">
        <f>ifna(IMAGE("https://pokejungle.net/sprites/typeico/"&amp;lower(VLookup(V235,Type!C:E, 3, 0)&amp;".png")),"")</f>
        <v/>
      </c>
      <c r="O235" s="131"/>
      <c r="P235" s="131"/>
      <c r="Q235" s="165">
        <f>ifna(VLookup(V235, Dex!F:K, 3, 0),"")</f>
        <v>201</v>
      </c>
      <c r="R235" s="165">
        <f>ifna(VLookup(V235, Dex!F:K, 4, 0),"")</f>
        <v>197</v>
      </c>
      <c r="S235" s="166">
        <f>ifna(VLookup(V235, Dex!F:K, 5, 0),"")</f>
        <v>30</v>
      </c>
      <c r="T235" s="165" t="str">
        <f>ifna(VLookup(V235, Dex!F:K, 6, 0),"")</f>
        <v>P184</v>
      </c>
      <c r="U235" s="137">
        <f>ifna(VLookup(V235, Dex!F:L, 7, 0),"")</f>
        <v>105</v>
      </c>
      <c r="V235" s="131" t="str">
        <f t="shared" si="1"/>
        <v>umbreon</v>
      </c>
    </row>
    <row r="236" ht="31.5" customHeight="1">
      <c r="A236" s="85">
        <v>235.0</v>
      </c>
      <c r="B236" s="85">
        <v>1.0</v>
      </c>
      <c r="C236" s="85">
        <v>9.0</v>
      </c>
      <c r="D236" s="85">
        <f t="shared" si="10"/>
        <v>19</v>
      </c>
      <c r="E236" s="85">
        <v>4.0</v>
      </c>
      <c r="F236" s="85">
        <v>1.0</v>
      </c>
      <c r="G236" s="53" t="str">
        <f>ifna(VLookup(V236,Shiny!B:C, 2, 0),"")</f>
        <v/>
      </c>
      <c r="H236" s="138" t="s">
        <v>284</v>
      </c>
      <c r="I236" s="167">
        <v>198.0</v>
      </c>
      <c r="J236" s="140">
        <f>IFNA(VLOOKUP(V236,'Imported Index'!E:F,2,0),1)</f>
        <v>1</v>
      </c>
      <c r="K236" s="140"/>
      <c r="L236" s="83"/>
      <c r="M236" s="62" t="str">
        <f>ifna(IMAGE("https://pokejungle.net/sprites/typeico/"&amp;lower(VLookup(V236,Type!C:E, 2, 0)&amp;".png")),"")</f>
        <v/>
      </c>
      <c r="N236" s="62" t="str">
        <f>ifna(IMAGE("https://pokejungle.net/sprites/typeico/"&amp;lower(VLookup(V236,Type!C:E, 3, 0)&amp;".png")),"")</f>
        <v/>
      </c>
      <c r="O236" s="53"/>
      <c r="P236" s="53"/>
      <c r="Q236" s="61" t="str">
        <f>ifna(VLookup(V236, Dex!F:K, 3, 0),"")</f>
        <v/>
      </c>
      <c r="R236" s="61">
        <f>ifna(VLookup(V236, Dex!F:K, 4, 0),"")</f>
        <v>198</v>
      </c>
      <c r="S236" s="62">
        <f>ifna(VLookup(V236, Dex!F:K, 5, 0),"")</f>
        <v>140</v>
      </c>
      <c r="T236" s="61" t="str">
        <f>ifna(VLookup(V236, Dex!F:K, 6, 0),"")</f>
        <v>P232</v>
      </c>
      <c r="U236" s="63" t="str">
        <f>ifna(VLookup(V236, Dex!F:L, 7, 0),"")</f>
        <v/>
      </c>
      <c r="V236" s="53" t="str">
        <f t="shared" si="1"/>
        <v>murkrow</v>
      </c>
    </row>
    <row r="237" ht="31.5" customHeight="1">
      <c r="A237" s="130">
        <v>236.0</v>
      </c>
      <c r="B237" s="130">
        <v>1.0</v>
      </c>
      <c r="C237" s="130">
        <v>9.0</v>
      </c>
      <c r="D237" s="130">
        <f t="shared" si="10"/>
        <v>20</v>
      </c>
      <c r="E237" s="130">
        <v>4.0</v>
      </c>
      <c r="F237" s="130">
        <v>2.0</v>
      </c>
      <c r="G237" s="131" t="str">
        <f>ifna(VLookup(V237,Shiny!B:C, 2, 0),"")</f>
        <v/>
      </c>
      <c r="H237" s="141" t="s">
        <v>285</v>
      </c>
      <c r="I237" s="168">
        <v>199.0</v>
      </c>
      <c r="J237" s="135">
        <f>IFNA(VLOOKUP(V237,'Imported Index'!E:F,2,0),1)</f>
        <v>1</v>
      </c>
      <c r="K237" s="135"/>
      <c r="L237" s="132" t="s">
        <v>97</v>
      </c>
      <c r="M237" s="166" t="str">
        <f>ifna(IMAGE("https://pokejungle.net/sprites/typeico/"&amp;lower(VLookup(V237,Type!C:E, 2, 0)&amp;".png")),"")</f>
        <v/>
      </c>
      <c r="N237" s="166" t="str">
        <f>ifna(IMAGE("https://pokejungle.net/sprites/typeico/"&amp;lower(VLookup(V237,Type!C:E, 3, 0)&amp;".png")),"")</f>
        <v/>
      </c>
      <c r="O237" s="131"/>
      <c r="P237" s="131"/>
      <c r="Q237" s="165" t="str">
        <f>ifna(VLookup(V237, Dex!F:K, 3, 0),"")</f>
        <v>A003</v>
      </c>
      <c r="R237" s="165">
        <f>ifna(VLookup(V237, Dex!F:K, 4, 0),"")</f>
        <v>199</v>
      </c>
      <c r="S237" s="166" t="str">
        <f>ifna(VLookup(V237, Dex!F:K, 5, 0),"")</f>
        <v/>
      </c>
      <c r="T237" s="165" t="str">
        <f>ifna(VLookup(V237, Dex!F:K, 6, 0),"")</f>
        <v>P326</v>
      </c>
      <c r="U237" s="137">
        <f>ifna(VLookup(V237, Dex!F:L, 7, 0),"")</f>
        <v>139</v>
      </c>
      <c r="V237" s="131" t="str">
        <f t="shared" si="1"/>
        <v>slowking</v>
      </c>
    </row>
    <row r="238" ht="31.5" customHeight="1">
      <c r="A238" s="85">
        <v>237.0</v>
      </c>
      <c r="B238" s="85">
        <v>1.0</v>
      </c>
      <c r="C238" s="85">
        <v>9.0</v>
      </c>
      <c r="D238" s="85">
        <f t="shared" si="10"/>
        <v>21</v>
      </c>
      <c r="E238" s="85">
        <v>4.0</v>
      </c>
      <c r="F238" s="85">
        <v>3.0</v>
      </c>
      <c r="G238" s="53" t="str">
        <f>ifna(VLookup(V238,Shiny!B:C, 2, 0),"")</f>
        <v/>
      </c>
      <c r="H238" s="138" t="s">
        <v>285</v>
      </c>
      <c r="I238" s="167">
        <v>199.0</v>
      </c>
      <c r="J238" s="140">
        <f>IFNA(VLOOKUP(V238,'Imported Index'!E:F,2,0),1)</f>
        <v>1</v>
      </c>
      <c r="K238" s="140"/>
      <c r="L238" s="83" t="s">
        <v>132</v>
      </c>
      <c r="M238" s="62" t="str">
        <f>ifna(IMAGE("https://pokejungle.net/sprites/typeico/"&amp;lower(VLookup(V238,Type!C:E, 2, 0)&amp;".png")),"")</f>
        <v/>
      </c>
      <c r="N238" s="62" t="str">
        <f>ifna(IMAGE("https://pokejungle.net/sprites/typeico/"&amp;lower(VLookup(V238,Type!C:E, 3, 0)&amp;".png")),"")</f>
        <v/>
      </c>
      <c r="O238" s="85">
        <v>-1.0</v>
      </c>
      <c r="P238" s="53"/>
      <c r="Q238" s="61" t="str">
        <f>ifna(VLookup(V238, Dex!F:K, 3, 0),"")</f>
        <v>A003</v>
      </c>
      <c r="R238" s="61" t="str">
        <f>ifna(VLookup(V238, Dex!F:K, 4, 0),"")</f>
        <v/>
      </c>
      <c r="S238" s="62" t="str">
        <f>ifna(VLookup(V238, Dex!F:K, 5, 0),"")</f>
        <v/>
      </c>
      <c r="T238" s="61" t="str">
        <f>ifna(VLookup(V238, Dex!F:K, 6, 0),"")</f>
        <v>B077</v>
      </c>
      <c r="U238" s="63">
        <f>ifna(VLookup(V238, Dex!F:L, 7, 0),"")</f>
        <v>139</v>
      </c>
      <c r="V238" s="53" t="str">
        <f t="shared" si="1"/>
        <v>slowking-1</v>
      </c>
    </row>
    <row r="239" ht="31.5" customHeight="1">
      <c r="A239" s="130">
        <v>238.0</v>
      </c>
      <c r="B239" s="130">
        <v>1.0</v>
      </c>
      <c r="C239" s="130">
        <v>9.0</v>
      </c>
      <c r="D239" s="130">
        <f t="shared" si="10"/>
        <v>22</v>
      </c>
      <c r="E239" s="130">
        <v>4.0</v>
      </c>
      <c r="F239" s="130">
        <v>4.0</v>
      </c>
      <c r="G239" s="131" t="str">
        <f>ifna(VLookup(V239,Shiny!B:C, 2, 0),"")</f>
        <v/>
      </c>
      <c r="H239" s="141" t="s">
        <v>286</v>
      </c>
      <c r="I239" s="168">
        <v>200.0</v>
      </c>
      <c r="J239" s="135">
        <f>IFNA(VLOOKUP(V239,'Imported Index'!E:F,2,0),1)</f>
        <v>1</v>
      </c>
      <c r="K239" s="135"/>
      <c r="L239" s="132"/>
      <c r="M239" s="166" t="str">
        <f>ifna(IMAGE("https://pokejungle.net/sprites/typeico/"&amp;lower(VLookup(V239,Type!C:E, 2, 0)&amp;".png")),"")</f>
        <v/>
      </c>
      <c r="N239" s="166" t="str">
        <f>ifna(IMAGE("https://pokejungle.net/sprites/typeico/"&amp;lower(VLookup(V239,Type!C:E, 3, 0)&amp;".png")),"")</f>
        <v/>
      </c>
      <c r="O239" s="131"/>
      <c r="P239" s="131"/>
      <c r="Q239" s="165" t="str">
        <f>ifna(VLookup(V239, Dex!F:K, 3, 0),"")</f>
        <v/>
      </c>
      <c r="R239" s="165">
        <f>ifna(VLookup(V239, Dex!F:K, 4, 0),"")</f>
        <v>200</v>
      </c>
      <c r="S239" s="166">
        <f>ifna(VLookup(V239, Dex!F:K, 5, 0),"")</f>
        <v>197</v>
      </c>
      <c r="T239" s="165" t="str">
        <f>ifna(VLookup(V239, Dex!F:K, 6, 0),"")</f>
        <v>P114</v>
      </c>
      <c r="U239" s="137" t="str">
        <f>ifna(VLookup(V239, Dex!F:L, 7, 0),"")</f>
        <v/>
      </c>
      <c r="V239" s="131" t="str">
        <f t="shared" si="1"/>
        <v>misdreavus</v>
      </c>
    </row>
    <row r="240" ht="31.5" customHeight="1">
      <c r="A240" s="85">
        <v>239.0</v>
      </c>
      <c r="B240" s="85">
        <v>1.0</v>
      </c>
      <c r="C240" s="85">
        <v>9.0</v>
      </c>
      <c r="D240" s="85">
        <f t="shared" si="10"/>
        <v>23</v>
      </c>
      <c r="E240" s="85">
        <v>4.0</v>
      </c>
      <c r="F240" s="85">
        <v>5.0</v>
      </c>
      <c r="G240" s="53" t="str">
        <f>ifna(VLookup(V240,Shiny!B:C, 2, 0),"")</f>
        <v/>
      </c>
      <c r="H240" s="138" t="s">
        <v>287</v>
      </c>
      <c r="I240" s="167">
        <v>201.0</v>
      </c>
      <c r="J240" s="140">
        <f>IFNA(VLOOKUP(V240,'Imported Index'!E:F,2,0),1)</f>
        <v>1</v>
      </c>
      <c r="K240" s="83"/>
      <c r="L240" s="83"/>
      <c r="M240" s="62" t="str">
        <f>ifna(IMAGE("https://pokejungle.net/sprites/typeico/"&amp;lower(VLookup(V240,Type!C:E, 2, 0)&amp;".png")),"")</f>
        <v/>
      </c>
      <c r="N240" s="62" t="str">
        <f>ifna(IMAGE("https://pokejungle.net/sprites/typeico/"&amp;lower(VLookup(V240,Type!C:E, 3, 0)&amp;".png")),"")</f>
        <v/>
      </c>
      <c r="O240" s="85"/>
      <c r="P240" s="53"/>
      <c r="Q240" s="61" t="str">
        <f>ifna(VLookup(V240, Dex!F:K, 3, 0),"")</f>
        <v/>
      </c>
      <c r="R240" s="61">
        <f>ifna(VLookup(V240, Dex!F:K, 4, 0),"")</f>
        <v>201</v>
      </c>
      <c r="S240" s="62">
        <f>ifna(VLookup(V240, Dex!F:K, 5, 0),"")</f>
        <v>142</v>
      </c>
      <c r="T240" s="61" t="str">
        <f>ifna(VLookup(V240, Dex!F:K, 6, 0),"")</f>
        <v/>
      </c>
      <c r="U240" s="63" t="str">
        <f>ifna(VLookup(V240, Dex!F:L, 7, 0),"")</f>
        <v/>
      </c>
      <c r="V240" s="53" t="str">
        <f t="shared" si="1"/>
        <v>unown</v>
      </c>
    </row>
    <row r="241" ht="31.5" customHeight="1">
      <c r="A241" s="130">
        <v>240.0</v>
      </c>
      <c r="B241" s="130">
        <v>1.0</v>
      </c>
      <c r="C241" s="130">
        <v>9.0</v>
      </c>
      <c r="D241" s="130">
        <f t="shared" si="10"/>
        <v>24</v>
      </c>
      <c r="E241" s="130">
        <v>4.0</v>
      </c>
      <c r="F241" s="130">
        <v>6.0</v>
      </c>
      <c r="G241" s="131" t="str">
        <f>ifna(VLookup(V241,Shiny!B:C, 2, 0),"")</f>
        <v/>
      </c>
      <c r="H241" s="141" t="s">
        <v>315</v>
      </c>
      <c r="I241" s="168">
        <v>202.0</v>
      </c>
      <c r="J241" s="135">
        <f>IFNA(VLOOKUP(V241,'Imported Index'!E:F,2,0),1)</f>
        <v>1</v>
      </c>
      <c r="K241" s="132"/>
      <c r="L241" s="132"/>
      <c r="M241" s="166" t="str">
        <f>ifna(IMAGE("https://pokejungle.net/sprites/typeico/"&amp;lower(VLookup(V241,Type!C:E, 2, 0)&amp;".png")),"")</f>
        <v/>
      </c>
      <c r="N241" s="166" t="str">
        <f>ifna(IMAGE("https://pokejungle.net/sprites/typeico/"&amp;lower(VLookup(V241,Type!C:E, 3, 0)&amp;".png")),"")</f>
        <v/>
      </c>
      <c r="O241" s="131"/>
      <c r="P241" s="131"/>
      <c r="Q241" s="165">
        <f>ifna(VLookup(V241, Dex!F:K, 3, 0),"")</f>
        <v>217</v>
      </c>
      <c r="R241" s="165">
        <f>ifna(VLookup(V241, Dex!F:K, 4, 0),"")</f>
        <v>202</v>
      </c>
      <c r="S241" s="166" t="str">
        <f>ifna(VLookup(V241, Dex!F:K, 5, 0),"")</f>
        <v/>
      </c>
      <c r="T241" s="165" t="str">
        <f>ifna(VLookup(V241, Dex!F:K, 6, 0),"")</f>
        <v/>
      </c>
      <c r="U241" s="137" t="str">
        <f>ifna(VLookup(V241, Dex!F:L, 7, 0),"")</f>
        <v/>
      </c>
      <c r="V241" s="131" t="str">
        <f t="shared" si="1"/>
        <v>wobbuffet</v>
      </c>
    </row>
    <row r="242" ht="31.5" customHeight="1">
      <c r="A242" s="85">
        <v>241.0</v>
      </c>
      <c r="B242" s="85">
        <v>1.0</v>
      </c>
      <c r="C242" s="85">
        <v>9.0</v>
      </c>
      <c r="D242" s="85">
        <f t="shared" si="10"/>
        <v>25</v>
      </c>
      <c r="E242" s="85">
        <v>5.0</v>
      </c>
      <c r="F242" s="85">
        <v>1.0</v>
      </c>
      <c r="G242" s="53" t="str">
        <f>ifna(VLookup(V242,Shiny!B:C, 2, 0),"")</f>
        <v/>
      </c>
      <c r="H242" s="138" t="s">
        <v>316</v>
      </c>
      <c r="I242" s="167">
        <v>203.0</v>
      </c>
      <c r="J242" s="140">
        <f>IFNA(VLOOKUP(V242,'Imported Index'!E:F,2,0),1)</f>
        <v>1</v>
      </c>
      <c r="K242" s="140"/>
      <c r="L242" s="83"/>
      <c r="M242" s="62" t="str">
        <f>ifna(IMAGE("https://pokejungle.net/sprites/typeico/"&amp;lower(VLookup(V242,Type!C:E, 2, 0)&amp;".png")),"")</f>
        <v/>
      </c>
      <c r="N242" s="62" t="str">
        <f>ifna(IMAGE("https://pokejungle.net/sprites/typeico/"&amp;lower(VLookup(V242,Type!C:E, 3, 0)&amp;".png")),"")</f>
        <v/>
      </c>
      <c r="O242" s="53"/>
      <c r="P242" s="53"/>
      <c r="Q242" s="61" t="str">
        <f>ifna(VLookup(V242, Dex!F:K, 3, 0),"")</f>
        <v/>
      </c>
      <c r="R242" s="61">
        <f>ifna(VLookup(V242, Dex!F:K, 4, 0),"")</f>
        <v>203</v>
      </c>
      <c r="S242" s="62" t="str">
        <f>ifna(VLookup(V242, Dex!F:K, 5, 0),"")</f>
        <v/>
      </c>
      <c r="T242" s="61" t="str">
        <f>ifna(VLookup(V242, Dex!F:K, 6, 0),"")</f>
        <v>P192</v>
      </c>
      <c r="U242" s="63" t="str">
        <f>ifna(VLookup(V242, Dex!F:L, 7, 0),"")</f>
        <v/>
      </c>
      <c r="V242" s="53" t="str">
        <f t="shared" si="1"/>
        <v>girafarig</v>
      </c>
    </row>
    <row r="243" ht="31.5" customHeight="1">
      <c r="A243" s="130">
        <v>242.0</v>
      </c>
      <c r="B243" s="130">
        <v>1.0</v>
      </c>
      <c r="C243" s="130">
        <v>9.0</v>
      </c>
      <c r="D243" s="130">
        <f t="shared" si="10"/>
        <v>26</v>
      </c>
      <c r="E243" s="130">
        <v>5.0</v>
      </c>
      <c r="F243" s="130">
        <v>2.0</v>
      </c>
      <c r="G243" s="131" t="str">
        <f>ifna(VLookup(V243,Shiny!B:C, 2, 0),"")</f>
        <v/>
      </c>
      <c r="H243" s="141" t="s">
        <v>317</v>
      </c>
      <c r="I243" s="168">
        <v>204.0</v>
      </c>
      <c r="J243" s="135">
        <f>IFNA(VLOOKUP(V243,'Imported Index'!E:F,2,0),1)</f>
        <v>1</v>
      </c>
      <c r="K243" s="135"/>
      <c r="L243" s="132"/>
      <c r="M243" s="166" t="str">
        <f>ifna(IMAGE("https://pokejungle.net/sprites/typeico/"&amp;lower(VLookup(V243,Type!C:E, 2, 0)&amp;".png")),"")</f>
        <v/>
      </c>
      <c r="N243" s="166" t="str">
        <f>ifna(IMAGE("https://pokejungle.net/sprites/typeico/"&amp;lower(VLookup(V243,Type!C:E, 3, 0)&amp;".png")),"")</f>
        <v/>
      </c>
      <c r="O243" s="131"/>
      <c r="P243" s="131"/>
      <c r="Q243" s="165" t="str">
        <f>ifna(VLookup(V243, Dex!F:K, 3, 0),"")</f>
        <v/>
      </c>
      <c r="R243" s="165">
        <f>ifna(VLookup(V243, Dex!F:K, 4, 0),"")</f>
        <v>204</v>
      </c>
      <c r="S243" s="166" t="str">
        <f>ifna(VLookup(V243, Dex!F:K, 5, 0),"")</f>
        <v/>
      </c>
      <c r="T243" s="165" t="str">
        <f>ifna(VLookup(V243, Dex!F:K, 6, 0),"")</f>
        <v>P258</v>
      </c>
      <c r="U243" s="137" t="str">
        <f>ifna(VLookup(V243, Dex!F:L, 7, 0),"")</f>
        <v/>
      </c>
      <c r="V243" s="131" t="str">
        <f t="shared" si="1"/>
        <v>pineco</v>
      </c>
    </row>
    <row r="244" ht="31.5" customHeight="1">
      <c r="A244" s="85">
        <v>243.0</v>
      </c>
      <c r="B244" s="85">
        <v>1.0</v>
      </c>
      <c r="C244" s="85">
        <v>9.0</v>
      </c>
      <c r="D244" s="85">
        <f t="shared" si="10"/>
        <v>27</v>
      </c>
      <c r="E244" s="85">
        <v>5.0</v>
      </c>
      <c r="F244" s="85">
        <v>3.0</v>
      </c>
      <c r="G244" s="53" t="str">
        <f>ifna(VLookup(V244,Shiny!B:C, 2, 0),"")</f>
        <v/>
      </c>
      <c r="H244" s="138" t="s">
        <v>318</v>
      </c>
      <c r="I244" s="167">
        <v>205.0</v>
      </c>
      <c r="J244" s="140">
        <f>IFNA(VLOOKUP(V244,'Imported Index'!E:F,2,0),1)</f>
        <v>1</v>
      </c>
      <c r="K244" s="140"/>
      <c r="L244" s="83"/>
      <c r="M244" s="62" t="str">
        <f>ifna(IMAGE("https://pokejungle.net/sprites/typeico/"&amp;lower(VLookup(V244,Type!C:E, 2, 0)&amp;".png")),"")</f>
        <v/>
      </c>
      <c r="N244" s="62" t="str">
        <f>ifna(IMAGE("https://pokejungle.net/sprites/typeico/"&amp;lower(VLookup(V244,Type!C:E, 3, 0)&amp;".png")),"")</f>
        <v/>
      </c>
      <c r="O244" s="53"/>
      <c r="P244" s="53"/>
      <c r="Q244" s="61" t="str">
        <f>ifna(VLookup(V244, Dex!F:K, 3, 0),"")</f>
        <v/>
      </c>
      <c r="R244" s="61">
        <f>ifna(VLookup(V244, Dex!F:K, 4, 0),"")</f>
        <v>205</v>
      </c>
      <c r="S244" s="62" t="str">
        <f>ifna(VLookup(V244, Dex!F:K, 5, 0),"")</f>
        <v/>
      </c>
      <c r="T244" s="61" t="str">
        <f>ifna(VLookup(V244, Dex!F:K, 6, 0),"")</f>
        <v>P259</v>
      </c>
      <c r="U244" s="63" t="str">
        <f>ifna(VLookup(V244, Dex!F:L, 7, 0),"")</f>
        <v/>
      </c>
      <c r="V244" s="53" t="str">
        <f t="shared" si="1"/>
        <v>forretress</v>
      </c>
    </row>
    <row r="245" ht="31.5" customHeight="1">
      <c r="A245" s="130">
        <v>244.0</v>
      </c>
      <c r="B245" s="130">
        <v>1.0</v>
      </c>
      <c r="C245" s="130">
        <v>9.0</v>
      </c>
      <c r="D245" s="130">
        <f t="shared" si="10"/>
        <v>28</v>
      </c>
      <c r="E245" s="130">
        <v>5.0</v>
      </c>
      <c r="F245" s="130">
        <v>4.0</v>
      </c>
      <c r="G245" s="131" t="str">
        <f>ifna(VLookup(V245,Shiny!B:C, 2, 0),"")</f>
        <v/>
      </c>
      <c r="H245" s="141" t="s">
        <v>319</v>
      </c>
      <c r="I245" s="168">
        <v>206.0</v>
      </c>
      <c r="J245" s="135">
        <f>IFNA(VLOOKUP(V245,'Imported Index'!E:F,2,0),1)</f>
        <v>1</v>
      </c>
      <c r="K245" s="135"/>
      <c r="L245" s="132"/>
      <c r="M245" s="166" t="str">
        <f>ifna(IMAGE("https://pokejungle.net/sprites/typeico/"&amp;lower(VLookup(V245,Type!C:E, 2, 0)&amp;".png")),"")</f>
        <v/>
      </c>
      <c r="N245" s="166" t="str">
        <f>ifna(IMAGE("https://pokejungle.net/sprites/typeico/"&amp;lower(VLookup(V245,Type!C:E, 3, 0)&amp;".png")),"")</f>
        <v/>
      </c>
      <c r="O245" s="131"/>
      <c r="P245" s="131"/>
      <c r="Q245" s="165" t="str">
        <f>ifna(VLookup(V245, Dex!F:K, 3, 0),"")</f>
        <v>A052</v>
      </c>
      <c r="R245" s="165">
        <f>ifna(VLookup(V245, Dex!F:K, 4, 0),"")</f>
        <v>206</v>
      </c>
      <c r="S245" s="166" t="str">
        <f>ifna(VLookup(V245, Dex!F:K, 5, 0),"")</f>
        <v/>
      </c>
      <c r="T245" s="165" t="str">
        <f>ifna(VLookup(V245, Dex!F:K, 6, 0),"")</f>
        <v>P188</v>
      </c>
      <c r="U245" s="137" t="str">
        <f>ifna(VLookup(V245, Dex!F:L, 7, 0),"")</f>
        <v/>
      </c>
      <c r="V245" s="131" t="str">
        <f t="shared" si="1"/>
        <v>dunsparce</v>
      </c>
    </row>
    <row r="246" ht="31.5" customHeight="1">
      <c r="A246" s="85">
        <v>245.0</v>
      </c>
      <c r="B246" s="85">
        <v>1.0</v>
      </c>
      <c r="C246" s="85">
        <v>9.0</v>
      </c>
      <c r="D246" s="85">
        <f t="shared" si="10"/>
        <v>29</v>
      </c>
      <c r="E246" s="85">
        <v>5.0</v>
      </c>
      <c r="F246" s="85">
        <v>5.0</v>
      </c>
      <c r="G246" s="53" t="str">
        <f>ifna(VLookup(V246,Shiny!B:C, 2, 0),"")</f>
        <v/>
      </c>
      <c r="H246" s="138" t="s">
        <v>320</v>
      </c>
      <c r="I246" s="167">
        <v>207.0</v>
      </c>
      <c r="J246" s="140">
        <f>IFNA(VLOOKUP(V246,'Imported Index'!E:F,2,0),1)</f>
        <v>1</v>
      </c>
      <c r="K246" s="83"/>
      <c r="L246" s="83"/>
      <c r="M246" s="62" t="str">
        <f>ifna(IMAGE("https://pokejungle.net/sprites/typeico/"&amp;lower(VLookup(V246,Type!C:E, 2, 0)&amp;".png")),"")</f>
        <v/>
      </c>
      <c r="N246" s="62" t="str">
        <f>ifna(IMAGE("https://pokejungle.net/sprites/typeico/"&amp;lower(VLookup(V246,Type!C:E, 3, 0)&amp;".png")),"")</f>
        <v/>
      </c>
      <c r="O246" s="53"/>
      <c r="P246" s="53"/>
      <c r="Q246" s="61" t="str">
        <f>ifna(VLookup(V246, Dex!F:K, 3, 0),"")</f>
        <v/>
      </c>
      <c r="R246" s="61">
        <f>ifna(VLookup(V246, Dex!F:K, 4, 0),"")</f>
        <v>207</v>
      </c>
      <c r="S246" s="62">
        <f>ifna(VLookup(V246, Dex!F:K, 5, 0),"")</f>
        <v>185</v>
      </c>
      <c r="T246" s="61" t="str">
        <f>ifna(VLookup(V246, Dex!F:K, 6, 0),"")</f>
        <v>K121</v>
      </c>
      <c r="U246" s="63" t="str">
        <f>ifna(VLookup(V246, Dex!F:L, 7, 0),"")</f>
        <v/>
      </c>
      <c r="V246" s="53" t="str">
        <f t="shared" si="1"/>
        <v>gligar</v>
      </c>
    </row>
    <row r="247" ht="31.5" customHeight="1">
      <c r="A247" s="130">
        <v>246.0</v>
      </c>
      <c r="B247" s="130">
        <v>1.0</v>
      </c>
      <c r="C247" s="130">
        <v>9.0</v>
      </c>
      <c r="D247" s="130">
        <f t="shared" si="10"/>
        <v>30</v>
      </c>
      <c r="E247" s="130">
        <v>5.0</v>
      </c>
      <c r="F247" s="130">
        <v>6.0</v>
      </c>
      <c r="G247" s="131" t="str">
        <f>ifna(VLookup(V247,Shiny!B:C, 2, 0),"")</f>
        <v/>
      </c>
      <c r="H247" s="141" t="s">
        <v>321</v>
      </c>
      <c r="I247" s="168">
        <v>208.0</v>
      </c>
      <c r="J247" s="135">
        <f>IFNA(VLOOKUP(V247,'Imported Index'!E:F,2,0),1)</f>
        <v>1</v>
      </c>
      <c r="K247" s="132"/>
      <c r="L247" s="132"/>
      <c r="M247" s="166" t="str">
        <f>ifna(IMAGE("https://pokejungle.net/sprites/typeico/"&amp;lower(VLookup(V247,Type!C:E, 2, 0)&amp;".png")),"")</f>
        <v/>
      </c>
      <c r="N247" s="166" t="str">
        <f>ifna(IMAGE("https://pokejungle.net/sprites/typeico/"&amp;lower(VLookup(V247,Type!C:E, 3, 0)&amp;".png")),"")</f>
        <v/>
      </c>
      <c r="O247" s="131"/>
      <c r="P247" s="131"/>
      <c r="Q247" s="165">
        <f>ifna(VLookup(V247, Dex!F:K, 3, 0),"")</f>
        <v>179</v>
      </c>
      <c r="R247" s="165">
        <f>ifna(VLookup(V247, Dex!F:K, 4, 0),"")</f>
        <v>208</v>
      </c>
      <c r="S247" s="166">
        <f>ifna(VLookup(V247, Dex!F:K, 5, 0),"")</f>
        <v>119</v>
      </c>
      <c r="T247" s="165" t="str">
        <f>ifna(VLookup(V247, Dex!F:K, 6, 0),"")</f>
        <v/>
      </c>
      <c r="U247" s="137">
        <f>ifna(VLookup(V247, Dex!F:L, 7, 0),"")</f>
        <v>198</v>
      </c>
      <c r="V247" s="131" t="str">
        <f t="shared" si="1"/>
        <v>steelix</v>
      </c>
    </row>
    <row r="248" ht="31.5" customHeight="1">
      <c r="A248" s="85">
        <v>247.0</v>
      </c>
      <c r="B248" s="85">
        <v>1.0</v>
      </c>
      <c r="C248" s="85">
        <v>10.0</v>
      </c>
      <c r="D248" s="85">
        <v>1.0</v>
      </c>
      <c r="E248" s="85">
        <v>1.0</v>
      </c>
      <c r="F248" s="85">
        <v>1.0</v>
      </c>
      <c r="G248" s="53" t="str">
        <f>ifna(VLookup(V248,Shiny!B:C, 2, 0),"")</f>
        <v/>
      </c>
      <c r="H248" s="138" t="s">
        <v>322</v>
      </c>
      <c r="I248" s="167">
        <v>209.0</v>
      </c>
      <c r="J248" s="140">
        <f>IFNA(VLOOKUP(V248,'Imported Index'!E:F,2,0),1)</f>
        <v>1</v>
      </c>
      <c r="K248" s="83"/>
      <c r="L248" s="83"/>
      <c r="M248" s="62" t="str">
        <f>ifna(IMAGE("https://pokejungle.net/sprites/typeico/"&amp;lower(VLookup(V248,Type!C:E, 2, 0)&amp;".png")),"")</f>
        <v/>
      </c>
      <c r="N248" s="62" t="str">
        <f>ifna(IMAGE("https://pokejungle.net/sprites/typeico/"&amp;lower(VLookup(V248,Type!C:E, 3, 0)&amp;".png")),"")</f>
        <v/>
      </c>
      <c r="O248" s="53"/>
      <c r="P248" s="53"/>
      <c r="Q248" s="61" t="str">
        <f>ifna(VLookup(V248, Dex!F:K, 3, 0),"")</f>
        <v/>
      </c>
      <c r="R248" s="61">
        <f>ifna(VLookup(V248, Dex!F:K, 4, 0),"")</f>
        <v>209</v>
      </c>
      <c r="S248" s="62" t="str">
        <f>ifna(VLookup(V248, Dex!F:K, 5, 0),"")</f>
        <v/>
      </c>
      <c r="T248" s="61" t="str">
        <f>ifna(VLookup(V248, Dex!F:K, 6, 0),"")</f>
        <v>B151</v>
      </c>
      <c r="U248" s="63" t="str">
        <f>ifna(VLookup(V248, Dex!F:L, 7, 0),"")</f>
        <v/>
      </c>
      <c r="V248" s="53" t="str">
        <f t="shared" si="1"/>
        <v>snubbull</v>
      </c>
    </row>
    <row r="249" ht="31.5" customHeight="1">
      <c r="A249" s="130">
        <v>248.0</v>
      </c>
      <c r="B249" s="130">
        <v>1.0</v>
      </c>
      <c r="C249" s="130">
        <v>10.0</v>
      </c>
      <c r="D249" s="130">
        <f t="shared" ref="D249:D277" si="11">D248+1</f>
        <v>2</v>
      </c>
      <c r="E249" s="130">
        <v>1.0</v>
      </c>
      <c r="F249" s="130">
        <v>2.0</v>
      </c>
      <c r="G249" s="131" t="str">
        <f>ifna(VLookup(V249,Shiny!B:C, 2, 0),"")</f>
        <v/>
      </c>
      <c r="H249" s="141" t="s">
        <v>323</v>
      </c>
      <c r="I249" s="168">
        <v>210.0</v>
      </c>
      <c r="J249" s="135">
        <f>IFNA(VLOOKUP(V249,'Imported Index'!E:F,2,0),1)</f>
        <v>1</v>
      </c>
      <c r="K249" s="132"/>
      <c r="L249" s="132"/>
      <c r="M249" s="166" t="str">
        <f>ifna(IMAGE("https://pokejungle.net/sprites/typeico/"&amp;lower(VLookup(V249,Type!C:E, 2, 0)&amp;".png")),"")</f>
        <v/>
      </c>
      <c r="N249" s="166" t="str">
        <f>ifna(IMAGE("https://pokejungle.net/sprites/typeico/"&amp;lower(VLookup(V249,Type!C:E, 3, 0)&amp;".png")),"")</f>
        <v/>
      </c>
      <c r="O249" s="131"/>
      <c r="P249" s="131"/>
      <c r="Q249" s="165" t="str">
        <f>ifna(VLookup(V249, Dex!F:K, 3, 0),"")</f>
        <v/>
      </c>
      <c r="R249" s="165">
        <f>ifna(VLookup(V249, Dex!F:K, 4, 0),"")</f>
        <v>210</v>
      </c>
      <c r="S249" s="166" t="str">
        <f>ifna(VLookup(V249, Dex!F:K, 5, 0),"")</f>
        <v/>
      </c>
      <c r="T249" s="165" t="str">
        <f>ifna(VLookup(V249, Dex!F:K, 6, 0),"")</f>
        <v>B152</v>
      </c>
      <c r="U249" s="137" t="str">
        <f>ifna(VLookup(V249, Dex!F:L, 7, 0),"")</f>
        <v/>
      </c>
      <c r="V249" s="131" t="str">
        <f t="shared" si="1"/>
        <v>granbull</v>
      </c>
    </row>
    <row r="250" ht="31.5" customHeight="1">
      <c r="A250" s="85">
        <v>249.0</v>
      </c>
      <c r="B250" s="85">
        <v>1.0</v>
      </c>
      <c r="C250" s="85">
        <v>10.0</v>
      </c>
      <c r="D250" s="85">
        <f t="shared" si="11"/>
        <v>3</v>
      </c>
      <c r="E250" s="85">
        <v>1.0</v>
      </c>
      <c r="F250" s="85">
        <v>3.0</v>
      </c>
      <c r="G250" s="53" t="str">
        <f>ifna(VLookup(V250,Shiny!B:C, 2, 0),"")</f>
        <v/>
      </c>
      <c r="H250" s="138" t="s">
        <v>324</v>
      </c>
      <c r="I250" s="167">
        <v>211.0</v>
      </c>
      <c r="J250" s="140">
        <f>IFNA(VLOOKUP(V250,'Imported Index'!E:F,2,0),1)</f>
        <v>1</v>
      </c>
      <c r="K250" s="140"/>
      <c r="L250" s="83" t="s">
        <v>97</v>
      </c>
      <c r="M250" s="62" t="str">
        <f>ifna(IMAGE("https://pokejungle.net/sprites/typeico/"&amp;lower(VLookup(V250,Type!C:E, 2, 0)&amp;".png")),"")</f>
        <v/>
      </c>
      <c r="N250" s="62" t="str">
        <f>ifna(IMAGE("https://pokejungle.net/sprites/typeico/"&amp;lower(VLookup(V250,Type!C:E, 3, 0)&amp;".png")),"")</f>
        <v/>
      </c>
      <c r="O250" s="53"/>
      <c r="P250" s="53"/>
      <c r="Q250" s="61">
        <f>ifna(VLookup(V250, Dex!F:K, 3, 0),"")</f>
        <v>304</v>
      </c>
      <c r="R250" s="61">
        <f>ifna(VLookup(V250, Dex!F:K, 4, 0),"")</f>
        <v>211</v>
      </c>
      <c r="S250" s="62" t="str">
        <f>ifna(VLookup(V250, Dex!F:K, 5, 0),"")</f>
        <v/>
      </c>
      <c r="T250" s="61" t="str">
        <f>ifna(VLookup(V250, Dex!F:K, 6, 0),"")</f>
        <v>P331</v>
      </c>
      <c r="U250" s="63" t="str">
        <f>ifna(VLookup(V250, Dex!F:L, 7, 0),"")</f>
        <v>H037</v>
      </c>
      <c r="V250" s="53" t="str">
        <f t="shared" si="1"/>
        <v>qwilfish</v>
      </c>
    </row>
    <row r="251" ht="31.5" customHeight="1">
      <c r="A251" s="130">
        <v>250.0</v>
      </c>
      <c r="B251" s="130">
        <v>1.0</v>
      </c>
      <c r="C251" s="130">
        <v>10.0</v>
      </c>
      <c r="D251" s="130">
        <f t="shared" si="11"/>
        <v>4</v>
      </c>
      <c r="E251" s="130">
        <v>1.0</v>
      </c>
      <c r="F251" s="130">
        <v>4.0</v>
      </c>
      <c r="G251" s="131" t="str">
        <f>ifna(VLookup(V251,Shiny!B:C, 2, 0),"")</f>
        <v/>
      </c>
      <c r="H251" s="141" t="s">
        <v>324</v>
      </c>
      <c r="I251" s="168">
        <v>211.0</v>
      </c>
      <c r="J251" s="135">
        <f>IFNA(VLOOKUP(V251,'Imported Index'!E:F,2,0),1)</f>
        <v>1</v>
      </c>
      <c r="K251" s="135"/>
      <c r="L251" s="132" t="s">
        <v>139</v>
      </c>
      <c r="M251" s="166" t="str">
        <f>ifna(IMAGE("https://pokejungle.net/sprites/typeico/"&amp;lower(VLookup(V251,Type!C:E, 2, 0)&amp;".png")),"")</f>
        <v/>
      </c>
      <c r="N251" s="166" t="str">
        <f>ifna(IMAGE("https://pokejungle.net/sprites/typeico/"&amp;lower(VLookup(V251,Type!C:E, 3, 0)&amp;".png")),"")</f>
        <v/>
      </c>
      <c r="O251" s="130">
        <v>-1.0</v>
      </c>
      <c r="P251" s="131"/>
      <c r="Q251" s="165" t="str">
        <f>ifna(VLookup(V251, Dex!F:K, 3, 0),"")</f>
        <v/>
      </c>
      <c r="R251" s="165" t="str">
        <f>ifna(VLookup(V251, Dex!F:K, 4, 0),"")</f>
        <v/>
      </c>
      <c r="S251" s="166">
        <f>ifna(VLookup(V251, Dex!F:K, 5, 0),"")</f>
        <v>84</v>
      </c>
      <c r="T251" s="165" t="str">
        <f>ifna(VLookup(V251, Dex!F:K, 6, 0),"")</f>
        <v>B146</v>
      </c>
      <c r="U251" s="137" t="str">
        <f>ifna(VLookup(V251, Dex!F:L, 7, 0),"")</f>
        <v>H037</v>
      </c>
      <c r="V251" s="131" t="str">
        <f t="shared" si="1"/>
        <v>qwilfish-1</v>
      </c>
    </row>
    <row r="252" ht="31.5" customHeight="1">
      <c r="A252" s="85">
        <v>251.0</v>
      </c>
      <c r="B252" s="85">
        <v>1.0</v>
      </c>
      <c r="C252" s="85">
        <v>10.0</v>
      </c>
      <c r="D252" s="85">
        <f t="shared" si="11"/>
        <v>5</v>
      </c>
      <c r="E252" s="85">
        <v>1.0</v>
      </c>
      <c r="F252" s="85">
        <v>5.0</v>
      </c>
      <c r="G252" s="53" t="str">
        <f>ifna(VLookup(V252,Shiny!B:C, 2, 0),"")</f>
        <v/>
      </c>
      <c r="H252" s="138" t="s">
        <v>325</v>
      </c>
      <c r="I252" s="167">
        <v>212.0</v>
      </c>
      <c r="J252" s="140">
        <f>IFNA(VLOOKUP(V252,'Imported Index'!E:F,2,0),1)</f>
        <v>1</v>
      </c>
      <c r="K252" s="140"/>
      <c r="L252" s="83"/>
      <c r="M252" s="62" t="str">
        <f>ifna(IMAGE("https://pokejungle.net/sprites/typeico/"&amp;lower(VLookup(V252,Type!C:E, 2, 0)&amp;".png")),"")</f>
        <v/>
      </c>
      <c r="N252" s="62" t="str">
        <f>ifna(IMAGE("https://pokejungle.net/sprites/typeico/"&amp;lower(VLookup(V252,Type!C:E, 3, 0)&amp;".png")),"")</f>
        <v/>
      </c>
      <c r="O252" s="53"/>
      <c r="P252" s="53"/>
      <c r="Q252" s="61" t="str">
        <f>ifna(VLookup(V252, Dex!F:K, 3, 0),"")</f>
        <v>A119</v>
      </c>
      <c r="R252" s="61">
        <f>ifna(VLookup(V252, Dex!F:K, 4, 0),"")</f>
        <v>212</v>
      </c>
      <c r="S252" s="62">
        <f>ifna(VLookup(V252, Dex!F:K, 5, 0),"")</f>
        <v>74</v>
      </c>
      <c r="T252" s="61" t="str">
        <f>ifna(VLookup(V252, Dex!F:K, 6, 0),"")</f>
        <v>P261</v>
      </c>
      <c r="U252" s="63">
        <f>ifna(VLookup(V252, Dex!F:L, 7, 0),"")</f>
        <v>177</v>
      </c>
      <c r="V252" s="53" t="str">
        <f t="shared" si="1"/>
        <v>scizor</v>
      </c>
    </row>
    <row r="253" ht="31.5" customHeight="1">
      <c r="A253" s="130">
        <v>252.0</v>
      </c>
      <c r="B253" s="130">
        <v>1.0</v>
      </c>
      <c r="C253" s="130">
        <v>10.0</v>
      </c>
      <c r="D253" s="130">
        <f t="shared" si="11"/>
        <v>6</v>
      </c>
      <c r="E253" s="130">
        <v>1.0</v>
      </c>
      <c r="F253" s="130">
        <v>6.0</v>
      </c>
      <c r="G253" s="131" t="str">
        <f>ifna(VLookup(V253,Shiny!B:C, 2, 0),"")</f>
        <v/>
      </c>
      <c r="H253" s="141" t="s">
        <v>326</v>
      </c>
      <c r="I253" s="168">
        <v>213.0</v>
      </c>
      <c r="J253" s="135">
        <f>IFNA(VLOOKUP(V253,'Imported Index'!E:F,2,0),1)</f>
        <v>1</v>
      </c>
      <c r="K253" s="132"/>
      <c r="L253" s="132"/>
      <c r="M253" s="166" t="str">
        <f>ifna(IMAGE("https://pokejungle.net/sprites/typeico/"&amp;lower(VLookup(V253,Type!C:E, 2, 0)&amp;".png")),"")</f>
        <v/>
      </c>
      <c r="N253" s="166" t="str">
        <f>ifna(IMAGE("https://pokejungle.net/sprites/typeico/"&amp;lower(VLookup(V253,Type!C:E, 3, 0)&amp;".png")),"")</f>
        <v/>
      </c>
      <c r="O253" s="131"/>
      <c r="P253" s="131"/>
      <c r="Q253" s="165">
        <f>ifna(VLookup(V253, Dex!F:K, 3, 0),"")</f>
        <v>227</v>
      </c>
      <c r="R253" s="165">
        <f>ifna(VLookup(V253, Dex!F:K, 4, 0),"")</f>
        <v>213</v>
      </c>
      <c r="S253" s="166" t="str">
        <f>ifna(VLookup(V253, Dex!F:K, 5, 0),"")</f>
        <v/>
      </c>
      <c r="T253" s="165" t="str">
        <f>ifna(VLookup(V253, Dex!F:K, 6, 0),"")</f>
        <v/>
      </c>
      <c r="U253" s="137" t="str">
        <f>ifna(VLookup(V253, Dex!F:L, 7, 0),"")</f>
        <v/>
      </c>
      <c r="V253" s="131" t="str">
        <f t="shared" si="1"/>
        <v>shuckle</v>
      </c>
    </row>
    <row r="254" ht="31.5" customHeight="1">
      <c r="A254" s="85">
        <v>253.0</v>
      </c>
      <c r="B254" s="85">
        <v>1.0</v>
      </c>
      <c r="C254" s="85">
        <v>10.0</v>
      </c>
      <c r="D254" s="85">
        <f t="shared" si="11"/>
        <v>7</v>
      </c>
      <c r="E254" s="85">
        <v>2.0</v>
      </c>
      <c r="F254" s="85">
        <v>1.0</v>
      </c>
      <c r="G254" s="53" t="str">
        <f>ifna(VLookup(V254,Shiny!B:C, 2, 0),"")</f>
        <v/>
      </c>
      <c r="H254" s="138" t="s">
        <v>327</v>
      </c>
      <c r="I254" s="167">
        <v>214.0</v>
      </c>
      <c r="J254" s="140">
        <f>IFNA(VLOOKUP(V254,'Imported Index'!E:F,2,0),1)</f>
        <v>1</v>
      </c>
      <c r="K254" s="140"/>
      <c r="L254" s="83"/>
      <c r="M254" s="62" t="str">
        <f>ifna(IMAGE("https://pokejungle.net/sprites/typeico/"&amp;lower(VLookup(V254,Type!C:E, 2, 0)&amp;".png")),"")</f>
        <v/>
      </c>
      <c r="N254" s="62" t="str">
        <f>ifna(IMAGE("https://pokejungle.net/sprites/typeico/"&amp;lower(VLookup(V254,Type!C:E, 3, 0)&amp;".png")),"")</f>
        <v/>
      </c>
      <c r="O254" s="53"/>
      <c r="P254" s="53"/>
      <c r="Q254" s="61" t="str">
        <f>ifna(VLookup(V254, Dex!F:K, 3, 0),"")</f>
        <v>A121</v>
      </c>
      <c r="R254" s="61">
        <f>ifna(VLookup(V254, Dex!F:K, 4, 0),"")</f>
        <v>214</v>
      </c>
      <c r="S254" s="62">
        <f>ifna(VLookup(V254, Dex!F:K, 5, 0),"")</f>
        <v>75</v>
      </c>
      <c r="T254" s="61" t="str">
        <f>ifna(VLookup(V254, Dex!F:K, 6, 0),"")</f>
        <v>P262</v>
      </c>
      <c r="U254" s="63">
        <f>ifna(VLookup(V254, Dex!F:L, 7, 0),"")</f>
        <v>179</v>
      </c>
      <c r="V254" s="53" t="str">
        <f t="shared" si="1"/>
        <v>heracross</v>
      </c>
    </row>
    <row r="255" ht="31.5" customHeight="1">
      <c r="A255" s="130">
        <v>254.0</v>
      </c>
      <c r="B255" s="130">
        <v>1.0</v>
      </c>
      <c r="C255" s="130">
        <v>10.0</v>
      </c>
      <c r="D255" s="130">
        <f t="shared" si="11"/>
        <v>8</v>
      </c>
      <c r="E255" s="130">
        <v>2.0</v>
      </c>
      <c r="F255" s="130">
        <v>2.0</v>
      </c>
      <c r="G255" s="131" t="str">
        <f>ifna(VLookup(V255,Shiny!B:C, 2, 0),"")</f>
        <v/>
      </c>
      <c r="H255" s="141" t="s">
        <v>328</v>
      </c>
      <c r="I255" s="168">
        <v>215.0</v>
      </c>
      <c r="J255" s="135">
        <f>IFNA(VLOOKUP(V255,'Imported Index'!E:F,2,0),1)</f>
        <v>1</v>
      </c>
      <c r="K255" s="135"/>
      <c r="L255" s="132" t="s">
        <v>97</v>
      </c>
      <c r="M255" s="166" t="str">
        <f>ifna(IMAGE("https://pokejungle.net/sprites/typeico/"&amp;lower(VLookup(V255,Type!C:E, 2, 0)&amp;".png")),"")</f>
        <v/>
      </c>
      <c r="N255" s="166" t="str">
        <f>ifna(IMAGE("https://pokejungle.net/sprites/typeico/"&amp;lower(VLookup(V255,Type!C:E, 3, 0)&amp;".png")),"")</f>
        <v/>
      </c>
      <c r="O255" s="131"/>
      <c r="P255" s="131"/>
      <c r="Q255" s="165">
        <f>ifna(VLookup(V255, Dex!F:K, 3, 0),"")</f>
        <v>292</v>
      </c>
      <c r="R255" s="165">
        <f>ifna(VLookup(V255, Dex!F:K, 4, 0),"")</f>
        <v>215</v>
      </c>
      <c r="S255" s="166" t="str">
        <f>ifna(VLookup(V255, Dex!F:K, 5, 0),"")</f>
        <v/>
      </c>
      <c r="T255" s="165" t="str">
        <f>ifna(VLookup(V255, Dex!F:K, 6, 0),"")</f>
        <v>P230</v>
      </c>
      <c r="U255" s="137" t="str">
        <f>ifna(VLookup(V255, Dex!F:L, 7, 0),"")</f>
        <v/>
      </c>
      <c r="V255" s="131" t="str">
        <f t="shared" si="1"/>
        <v>sneasel</v>
      </c>
    </row>
    <row r="256" ht="31.5" customHeight="1">
      <c r="A256" s="85">
        <v>255.0</v>
      </c>
      <c r="B256" s="85">
        <v>1.0</v>
      </c>
      <c r="C256" s="85">
        <v>10.0</v>
      </c>
      <c r="D256" s="85">
        <f t="shared" si="11"/>
        <v>9</v>
      </c>
      <c r="E256" s="85">
        <v>2.0</v>
      </c>
      <c r="F256" s="85">
        <v>3.0</v>
      </c>
      <c r="G256" s="53" t="str">
        <f>ifna(VLookup(V256,Shiny!B:C, 2, 0),"")</f>
        <v/>
      </c>
      <c r="H256" s="138" t="s">
        <v>328</v>
      </c>
      <c r="I256" s="167">
        <v>215.0</v>
      </c>
      <c r="J256" s="140">
        <f>IFNA(VLOOKUP(V256,'Imported Index'!E:F,2,0),1)</f>
        <v>1</v>
      </c>
      <c r="K256" s="140"/>
      <c r="L256" s="83" t="s">
        <v>139</v>
      </c>
      <c r="M256" s="62" t="str">
        <f>ifna(IMAGE("https://pokejungle.net/sprites/typeico/"&amp;lower(VLookup(V256,Type!C:E, 2, 0)&amp;".png")),"")</f>
        <v/>
      </c>
      <c r="N256" s="62" t="str">
        <f>ifna(IMAGE("https://pokejungle.net/sprites/typeico/"&amp;lower(VLookup(V256,Type!C:E, 3, 0)&amp;".png")),"")</f>
        <v/>
      </c>
      <c r="O256" s="85">
        <v>-1.0</v>
      </c>
      <c r="P256" s="53"/>
      <c r="Q256" s="61" t="str">
        <f>ifna(VLookup(V256, Dex!F:K, 3, 0),"")</f>
        <v/>
      </c>
      <c r="R256" s="61" t="str">
        <f>ifna(VLookup(V256, Dex!F:K, 4, 0),"")</f>
        <v/>
      </c>
      <c r="S256" s="62">
        <f>ifna(VLookup(V256, Dex!F:K, 5, 0),"")</f>
        <v>202</v>
      </c>
      <c r="T256" s="61" t="str">
        <f>ifna(VLookup(V256, Dex!F:K, 6, 0),"")</f>
        <v>P230</v>
      </c>
      <c r="U256" s="63" t="str">
        <f>ifna(VLookup(V256, Dex!F:L, 7, 0),"")</f>
        <v/>
      </c>
      <c r="V256" s="53" t="str">
        <f t="shared" si="1"/>
        <v>sneasel-1</v>
      </c>
    </row>
    <row r="257" ht="31.5" customHeight="1">
      <c r="A257" s="130">
        <v>256.0</v>
      </c>
      <c r="B257" s="130">
        <v>1.0</v>
      </c>
      <c r="C257" s="130">
        <v>10.0</v>
      </c>
      <c r="D257" s="130">
        <f t="shared" si="11"/>
        <v>10</v>
      </c>
      <c r="E257" s="130">
        <v>2.0</v>
      </c>
      <c r="F257" s="130">
        <v>4.0</v>
      </c>
      <c r="G257" s="131" t="str">
        <f>ifna(VLookup(V257,Shiny!B:C, 2, 0),"")</f>
        <v/>
      </c>
      <c r="H257" s="141" t="s">
        <v>329</v>
      </c>
      <c r="I257" s="168">
        <v>216.0</v>
      </c>
      <c r="J257" s="135">
        <f>IFNA(VLOOKUP(V257,'Imported Index'!E:F,2,0),1)</f>
        <v>1</v>
      </c>
      <c r="K257" s="135"/>
      <c r="L257" s="132"/>
      <c r="M257" s="166" t="str">
        <f>ifna(IMAGE("https://pokejungle.net/sprites/typeico/"&amp;lower(VLookup(V257,Type!C:E, 2, 0)&amp;".png")),"")</f>
        <v/>
      </c>
      <c r="N257" s="166" t="str">
        <f>ifna(IMAGE("https://pokejungle.net/sprites/typeico/"&amp;lower(VLookup(V257,Type!C:E, 3, 0)&amp;".png")),"")</f>
        <v/>
      </c>
      <c r="O257" s="131"/>
      <c r="P257" s="131"/>
      <c r="Q257" s="165" t="str">
        <f>ifna(VLookup(V257, Dex!F:K, 3, 0),"")</f>
        <v/>
      </c>
      <c r="R257" s="165">
        <f>ifna(VLookup(V257, Dex!F:K, 4, 0),"")</f>
        <v>216</v>
      </c>
      <c r="S257" s="166">
        <f>ifna(VLookup(V257, Dex!F:K, 5, 0),"")</f>
        <v>112</v>
      </c>
      <c r="T257" s="165" t="str">
        <f>ifna(VLookup(V257, Dex!F:K, 6, 0),"")</f>
        <v>P215</v>
      </c>
      <c r="U257" s="137" t="str">
        <f>ifna(VLookup(V257, Dex!F:L, 7, 0),"")</f>
        <v/>
      </c>
      <c r="V257" s="131" t="str">
        <f t="shared" si="1"/>
        <v>teddiursa</v>
      </c>
    </row>
    <row r="258" ht="31.5" customHeight="1">
      <c r="A258" s="85">
        <v>257.0</v>
      </c>
      <c r="B258" s="85">
        <v>1.0</v>
      </c>
      <c r="C258" s="85">
        <v>10.0</v>
      </c>
      <c r="D258" s="85">
        <f t="shared" si="11"/>
        <v>11</v>
      </c>
      <c r="E258" s="85">
        <v>2.0</v>
      </c>
      <c r="F258" s="85">
        <v>5.0</v>
      </c>
      <c r="G258" s="53" t="str">
        <f>ifna(VLookup(V258,Shiny!B:C, 2, 0),"")</f>
        <v/>
      </c>
      <c r="H258" s="138" t="s">
        <v>330</v>
      </c>
      <c r="I258" s="167">
        <v>217.0</v>
      </c>
      <c r="J258" s="140">
        <f>IFNA(VLOOKUP(V258,'Imported Index'!E:F,2,0),1)</f>
        <v>1</v>
      </c>
      <c r="K258" s="140"/>
      <c r="L258" s="83"/>
      <c r="M258" s="62" t="str">
        <f>ifna(IMAGE("https://pokejungle.net/sprites/typeico/"&amp;lower(VLookup(V258,Type!C:E, 2, 0)&amp;".png")),"")</f>
        <v/>
      </c>
      <c r="N258" s="62" t="str">
        <f>ifna(IMAGE("https://pokejungle.net/sprites/typeico/"&amp;lower(VLookup(V258,Type!C:E, 3, 0)&amp;".png")),"")</f>
        <v/>
      </c>
      <c r="O258" s="53"/>
      <c r="P258" s="53"/>
      <c r="Q258" s="61" t="str">
        <f>ifna(VLookup(V258, Dex!F:K, 3, 0),"")</f>
        <v/>
      </c>
      <c r="R258" s="61">
        <f>ifna(VLookup(V258, Dex!F:K, 4, 0),"")</f>
        <v>217</v>
      </c>
      <c r="S258" s="62">
        <f>ifna(VLookup(V258, Dex!F:K, 5, 0),"")</f>
        <v>113</v>
      </c>
      <c r="T258" s="61" t="str">
        <f>ifna(VLookup(V258, Dex!F:K, 6, 0),"")</f>
        <v>P216</v>
      </c>
      <c r="U258" s="63" t="str">
        <f>ifna(VLookup(V258, Dex!F:L, 7, 0),"")</f>
        <v/>
      </c>
      <c r="V258" s="53" t="str">
        <f t="shared" si="1"/>
        <v>ursaring</v>
      </c>
    </row>
    <row r="259" ht="31.5" customHeight="1">
      <c r="A259" s="130">
        <v>258.0</v>
      </c>
      <c r="B259" s="130">
        <v>1.0</v>
      </c>
      <c r="C259" s="130">
        <v>10.0</v>
      </c>
      <c r="D259" s="130">
        <f t="shared" si="11"/>
        <v>12</v>
      </c>
      <c r="E259" s="130">
        <v>2.0</v>
      </c>
      <c r="F259" s="130">
        <v>6.0</v>
      </c>
      <c r="G259" s="131" t="str">
        <f>ifna(VLookup(V259,Shiny!B:C, 2, 0),"")</f>
        <v/>
      </c>
      <c r="H259" s="141" t="s">
        <v>331</v>
      </c>
      <c r="I259" s="168">
        <v>218.0</v>
      </c>
      <c r="J259" s="135">
        <f>IFNA(VLOOKUP(V259,'Imported Index'!E:F,2,0),1)</f>
        <v>1</v>
      </c>
      <c r="K259" s="132"/>
      <c r="L259" s="132"/>
      <c r="M259" s="166" t="str">
        <f>ifna(IMAGE("https://pokejungle.net/sprites/typeico/"&amp;lower(VLookup(V259,Type!C:E, 2, 0)&amp;".png")),"")</f>
        <v/>
      </c>
      <c r="N259" s="166" t="str">
        <f>ifna(IMAGE("https://pokejungle.net/sprites/typeico/"&amp;lower(VLookup(V259,Type!C:E, 3, 0)&amp;".png")),"")</f>
        <v/>
      </c>
      <c r="O259" s="131"/>
      <c r="P259" s="131"/>
      <c r="Q259" s="165" t="str">
        <f>ifna(VLookup(V259, Dex!F:K, 3, 0),"")</f>
        <v/>
      </c>
      <c r="R259" s="165">
        <f>ifna(VLookup(V259, Dex!F:K, 4, 0),"")</f>
        <v>218</v>
      </c>
      <c r="S259" s="166" t="str">
        <f>ifna(VLookup(V259, Dex!F:K, 5, 0),"")</f>
        <v/>
      </c>
      <c r="T259" s="165" t="str">
        <f>ifna(VLookup(V259, Dex!F:K, 6, 0),"")</f>
        <v>K144</v>
      </c>
      <c r="U259" s="137" t="str">
        <f>ifna(VLookup(V259, Dex!F:L, 7, 0),"")</f>
        <v/>
      </c>
      <c r="V259" s="131" t="str">
        <f t="shared" si="1"/>
        <v>slugma</v>
      </c>
    </row>
    <row r="260" ht="31.5" customHeight="1">
      <c r="A260" s="85">
        <v>259.0</v>
      </c>
      <c r="B260" s="85">
        <v>1.0</v>
      </c>
      <c r="C260" s="85">
        <v>10.0</v>
      </c>
      <c r="D260" s="85">
        <f t="shared" si="11"/>
        <v>13</v>
      </c>
      <c r="E260" s="85">
        <v>3.0</v>
      </c>
      <c r="F260" s="85">
        <v>1.0</v>
      </c>
      <c r="G260" s="53" t="str">
        <f>ifna(VLookup(V260,Shiny!B:C, 2, 0),"")</f>
        <v/>
      </c>
      <c r="H260" s="138" t="s">
        <v>332</v>
      </c>
      <c r="I260" s="167">
        <v>219.0</v>
      </c>
      <c r="J260" s="140">
        <f>IFNA(VLOOKUP(V260,'Imported Index'!E:F,2,0),1)</f>
        <v>1</v>
      </c>
      <c r="K260" s="83"/>
      <c r="L260" s="83"/>
      <c r="M260" s="62" t="str">
        <f>ifna(IMAGE("https://pokejungle.net/sprites/typeico/"&amp;lower(VLookup(V260,Type!C:E, 2, 0)&amp;".png")),"")</f>
        <v/>
      </c>
      <c r="N260" s="62" t="str">
        <f>ifna(IMAGE("https://pokejungle.net/sprites/typeico/"&amp;lower(VLookup(V260,Type!C:E, 3, 0)&amp;".png")),"")</f>
        <v/>
      </c>
      <c r="O260" s="53"/>
      <c r="P260" s="53"/>
      <c r="Q260" s="61" t="str">
        <f>ifna(VLookup(V260, Dex!F:K, 3, 0),"")</f>
        <v/>
      </c>
      <c r="R260" s="61">
        <f>ifna(VLookup(V260, Dex!F:K, 4, 0),"")</f>
        <v>219</v>
      </c>
      <c r="S260" s="62" t="str">
        <f>ifna(VLookup(V260, Dex!F:K, 5, 0),"")</f>
        <v/>
      </c>
      <c r="T260" s="61" t="str">
        <f>ifna(VLookup(V260, Dex!F:K, 6, 0),"")</f>
        <v>K145</v>
      </c>
      <c r="U260" s="63" t="str">
        <f>ifna(VLookup(V260, Dex!F:L, 7, 0),"")</f>
        <v/>
      </c>
      <c r="V260" s="53" t="str">
        <f t="shared" si="1"/>
        <v>magcargo</v>
      </c>
    </row>
    <row r="261" ht="31.5" customHeight="1">
      <c r="A261" s="130">
        <v>260.0</v>
      </c>
      <c r="B261" s="130">
        <v>1.0</v>
      </c>
      <c r="C261" s="130">
        <v>10.0</v>
      </c>
      <c r="D261" s="130">
        <f t="shared" si="11"/>
        <v>14</v>
      </c>
      <c r="E261" s="130">
        <v>3.0</v>
      </c>
      <c r="F261" s="130">
        <v>2.0</v>
      </c>
      <c r="G261" s="131" t="str">
        <f>ifna(VLookup(V261,Shiny!B:C, 2, 0),"")</f>
        <v/>
      </c>
      <c r="H261" s="141" t="s">
        <v>333</v>
      </c>
      <c r="I261" s="168">
        <v>220.0</v>
      </c>
      <c r="J261" s="135">
        <f>IFNA(VLOOKUP(V261,'Imported Index'!E:F,2,0),1)</f>
        <v>1</v>
      </c>
      <c r="K261" s="132"/>
      <c r="L261" s="132"/>
      <c r="M261" s="166" t="str">
        <f>ifna(IMAGE("https://pokejungle.net/sprites/typeico/"&amp;lower(VLookup(V261,Type!C:E, 2, 0)&amp;".png")),"")</f>
        <v/>
      </c>
      <c r="N261" s="166" t="str">
        <f>ifna(IMAGE("https://pokejungle.net/sprites/typeico/"&amp;lower(VLookup(V261,Type!C:E, 3, 0)&amp;".png")),"")</f>
        <v/>
      </c>
      <c r="O261" s="131"/>
      <c r="P261" s="131"/>
      <c r="Q261" s="165">
        <f>ifna(VLookup(V261, Dex!F:K, 3, 0),"")</f>
        <v>75</v>
      </c>
      <c r="R261" s="165">
        <f>ifna(VLookup(V261, Dex!F:K, 4, 0),"")</f>
        <v>220</v>
      </c>
      <c r="S261" s="166">
        <f>ifna(VLookup(V261, Dex!F:K, 5, 0),"")</f>
        <v>212</v>
      </c>
      <c r="T261" s="165" t="str">
        <f>ifna(VLookup(V261, Dex!F:K, 6, 0),"")</f>
        <v>K050</v>
      </c>
      <c r="U261" s="137" t="str">
        <f>ifna(VLookup(V261, Dex!F:L, 7, 0),"")</f>
        <v/>
      </c>
      <c r="V261" s="131" t="str">
        <f t="shared" si="1"/>
        <v>swinub</v>
      </c>
    </row>
    <row r="262" ht="31.5" customHeight="1">
      <c r="A262" s="85">
        <v>261.0</v>
      </c>
      <c r="B262" s="85">
        <v>1.0</v>
      </c>
      <c r="C262" s="85">
        <v>10.0</v>
      </c>
      <c r="D262" s="85">
        <f t="shared" si="11"/>
        <v>15</v>
      </c>
      <c r="E262" s="85">
        <v>3.0</v>
      </c>
      <c r="F262" s="85">
        <v>3.0</v>
      </c>
      <c r="G262" s="53" t="str">
        <f>ifna(VLookup(V262,Shiny!B:C, 2, 0),"")</f>
        <v/>
      </c>
      <c r="H262" s="138" t="s">
        <v>334</v>
      </c>
      <c r="I262" s="167">
        <v>221.0</v>
      </c>
      <c r="J262" s="140">
        <f>IFNA(VLOOKUP(V262,'Imported Index'!E:F,2,0),1)</f>
        <v>1</v>
      </c>
      <c r="K262" s="83"/>
      <c r="L262" s="83"/>
      <c r="M262" s="62" t="str">
        <f>ifna(IMAGE("https://pokejungle.net/sprites/typeico/"&amp;lower(VLookup(V262,Type!C:E, 2, 0)&amp;".png")),"")</f>
        <v/>
      </c>
      <c r="N262" s="62" t="str">
        <f>ifna(IMAGE("https://pokejungle.net/sprites/typeico/"&amp;lower(VLookup(V262,Type!C:E, 3, 0)&amp;".png")),"")</f>
        <v/>
      </c>
      <c r="O262" s="53"/>
      <c r="P262" s="53"/>
      <c r="Q262" s="61">
        <f>ifna(VLookup(V262, Dex!F:K, 3, 0),"")</f>
        <v>76</v>
      </c>
      <c r="R262" s="61">
        <f>ifna(VLookup(V262, Dex!F:K, 4, 0),"")</f>
        <v>221</v>
      </c>
      <c r="S262" s="62">
        <f>ifna(VLookup(V262, Dex!F:K, 5, 0),"")</f>
        <v>213</v>
      </c>
      <c r="T262" s="61" t="str">
        <f>ifna(VLookup(V262, Dex!F:K, 6, 0),"")</f>
        <v>K051</v>
      </c>
      <c r="U262" s="63" t="str">
        <f>ifna(VLookup(V262, Dex!F:L, 7, 0),"")</f>
        <v/>
      </c>
      <c r="V262" s="53" t="str">
        <f t="shared" si="1"/>
        <v>piloswine</v>
      </c>
    </row>
    <row r="263" ht="31.5" customHeight="1">
      <c r="A263" s="130">
        <v>262.0</v>
      </c>
      <c r="B263" s="130">
        <v>1.0</v>
      </c>
      <c r="C263" s="130">
        <v>10.0</v>
      </c>
      <c r="D263" s="130">
        <f t="shared" si="11"/>
        <v>16</v>
      </c>
      <c r="E263" s="130">
        <v>3.0</v>
      </c>
      <c r="F263" s="130">
        <v>4.0</v>
      </c>
      <c r="G263" s="131" t="str">
        <f>ifna(VLookup(V263,Shiny!B:C, 2, 0),"")</f>
        <v/>
      </c>
      <c r="H263" s="141" t="s">
        <v>335</v>
      </c>
      <c r="I263" s="168">
        <v>222.0</v>
      </c>
      <c r="J263" s="135">
        <f>IFNA(VLOOKUP(V263,'Imported Index'!E:F,2,0),1)</f>
        <v>1</v>
      </c>
      <c r="K263" s="132"/>
      <c r="L263" s="132" t="s">
        <v>97</v>
      </c>
      <c r="M263" s="166" t="str">
        <f>ifna(IMAGE("https://pokejungle.net/sprites/typeico/"&amp;lower(VLookup(V263,Type!C:E, 2, 0)&amp;".png")),"")</f>
        <v/>
      </c>
      <c r="N263" s="166" t="str">
        <f>ifna(IMAGE("https://pokejungle.net/sprites/typeico/"&amp;lower(VLookup(V263,Type!C:E, 3, 0)&amp;".png")),"")</f>
        <v/>
      </c>
      <c r="O263" s="131"/>
      <c r="P263" s="131"/>
      <c r="Q263" s="165">
        <f>ifna(VLookup(V263, Dex!F:K, 3, 0),"")</f>
        <v>236</v>
      </c>
      <c r="R263" s="165">
        <f>ifna(VLookup(V263, Dex!F:K, 4, 0),"")</f>
        <v>222</v>
      </c>
      <c r="S263" s="166" t="str">
        <f>ifna(VLookup(V263, Dex!F:K, 5, 0),"")</f>
        <v/>
      </c>
      <c r="T263" s="165" t="str">
        <f>ifna(VLookup(V263, Dex!F:K, 6, 0),"")</f>
        <v/>
      </c>
      <c r="U263" s="137" t="str">
        <f>ifna(VLookup(V263, Dex!F:L, 7, 0),"")</f>
        <v/>
      </c>
      <c r="V263" s="131" t="str">
        <f t="shared" si="1"/>
        <v>corsola</v>
      </c>
    </row>
    <row r="264" ht="31.5" customHeight="1">
      <c r="A264" s="85">
        <v>263.0</v>
      </c>
      <c r="B264" s="85">
        <v>1.0</v>
      </c>
      <c r="C264" s="85">
        <v>10.0</v>
      </c>
      <c r="D264" s="85">
        <f t="shared" si="11"/>
        <v>17</v>
      </c>
      <c r="E264" s="85">
        <v>3.0</v>
      </c>
      <c r="F264" s="85">
        <v>5.0</v>
      </c>
      <c r="G264" s="53" t="str">
        <f>ifna(VLookup(V264,Shiny!B:C, 2, 0),"")</f>
        <v/>
      </c>
      <c r="H264" s="138" t="s">
        <v>335</v>
      </c>
      <c r="I264" s="167">
        <v>222.0</v>
      </c>
      <c r="J264" s="140">
        <f>IFNA(VLOOKUP(V264,'Imported Index'!E:F,2,0),1)</f>
        <v>1</v>
      </c>
      <c r="K264" s="83"/>
      <c r="L264" s="83" t="s">
        <v>132</v>
      </c>
      <c r="M264" s="62" t="str">
        <f>ifna(IMAGE("https://pokejungle.net/sprites/typeico/"&amp;lower(VLookup(V264,Type!C:E, 2, 0)&amp;".png")),"")</f>
        <v/>
      </c>
      <c r="N264" s="62" t="str">
        <f>ifna(IMAGE("https://pokejungle.net/sprites/typeico/"&amp;lower(VLookup(V264,Type!C:E, 3, 0)&amp;".png")),"")</f>
        <v/>
      </c>
      <c r="O264" s="85">
        <v>-1.0</v>
      </c>
      <c r="P264" s="53"/>
      <c r="Q264" s="61">
        <f>ifna(VLookup(V264, Dex!F:K, 3, 0),"")</f>
        <v>236</v>
      </c>
      <c r="R264" s="61" t="str">
        <f>ifna(VLookup(V264, Dex!F:K, 4, 0),"")</f>
        <v/>
      </c>
      <c r="S264" s="62" t="str">
        <f>ifna(VLookup(V264, Dex!F:K, 5, 0),"")</f>
        <v/>
      </c>
      <c r="T264" s="61" t="str">
        <f>ifna(VLookup(V264, Dex!F:K, 6, 0),"")</f>
        <v/>
      </c>
      <c r="U264" s="63" t="str">
        <f>ifna(VLookup(V264, Dex!F:L, 7, 0),"")</f>
        <v/>
      </c>
      <c r="V264" s="53" t="str">
        <f t="shared" si="1"/>
        <v>corsola-1</v>
      </c>
    </row>
    <row r="265" ht="31.5" customHeight="1">
      <c r="A265" s="130">
        <v>264.0</v>
      </c>
      <c r="B265" s="130">
        <v>1.0</v>
      </c>
      <c r="C265" s="130">
        <v>10.0</v>
      </c>
      <c r="D265" s="130">
        <f t="shared" si="11"/>
        <v>18</v>
      </c>
      <c r="E265" s="130">
        <v>3.0</v>
      </c>
      <c r="F265" s="130">
        <v>6.0</v>
      </c>
      <c r="G265" s="131" t="str">
        <f>ifna(VLookup(V265,Shiny!B:C, 2, 0),"")</f>
        <v/>
      </c>
      <c r="H265" s="141" t="s">
        <v>336</v>
      </c>
      <c r="I265" s="168">
        <v>223.0</v>
      </c>
      <c r="J265" s="135">
        <f>IFNA(VLOOKUP(V265,'Imported Index'!E:F,2,0),1)</f>
        <v>1</v>
      </c>
      <c r="K265" s="132"/>
      <c r="L265" s="132"/>
      <c r="M265" s="166" t="str">
        <f>ifna(IMAGE("https://pokejungle.net/sprites/typeico/"&amp;lower(VLookup(V265,Type!C:E, 2, 0)&amp;".png")),"")</f>
        <v/>
      </c>
      <c r="N265" s="166" t="str">
        <f>ifna(IMAGE("https://pokejungle.net/sprites/typeico/"&amp;lower(VLookup(V265,Type!C:E, 3, 0)&amp;".png")),"")</f>
        <v/>
      </c>
      <c r="O265" s="131"/>
      <c r="P265" s="131"/>
      <c r="Q265" s="165">
        <f>ifna(VLookup(V265, Dex!F:K, 3, 0),"")</f>
        <v>148</v>
      </c>
      <c r="R265" s="165">
        <f>ifna(VLookup(V265, Dex!F:K, 4, 0),"")</f>
        <v>223</v>
      </c>
      <c r="S265" s="166">
        <f>ifna(VLookup(V265, Dex!F:K, 5, 0),"")</f>
        <v>146</v>
      </c>
      <c r="T265" s="165" t="str">
        <f>ifna(VLookup(V265, Dex!F:K, 6, 0),"")</f>
        <v/>
      </c>
      <c r="U265" s="137" t="str">
        <f>ifna(VLookup(V265, Dex!F:L, 7, 0),"")</f>
        <v/>
      </c>
      <c r="V265" s="131" t="str">
        <f t="shared" si="1"/>
        <v>remoraid</v>
      </c>
    </row>
    <row r="266" ht="31.5" customHeight="1">
      <c r="A266" s="85">
        <v>265.0</v>
      </c>
      <c r="B266" s="85">
        <v>1.0</v>
      </c>
      <c r="C266" s="85">
        <v>10.0</v>
      </c>
      <c r="D266" s="85">
        <f t="shared" si="11"/>
        <v>19</v>
      </c>
      <c r="E266" s="85">
        <v>4.0</v>
      </c>
      <c r="F266" s="85">
        <v>1.0</v>
      </c>
      <c r="G266" s="53" t="str">
        <f>ifna(VLookup(V266,Shiny!B:C, 2, 0),"")</f>
        <v/>
      </c>
      <c r="H266" s="138" t="s">
        <v>337</v>
      </c>
      <c r="I266" s="167">
        <v>224.0</v>
      </c>
      <c r="J266" s="140">
        <f>IFNA(VLOOKUP(V266,'Imported Index'!E:F,2,0),1)</f>
        <v>1</v>
      </c>
      <c r="K266" s="83"/>
      <c r="L266" s="83"/>
      <c r="M266" s="62" t="str">
        <f>ifna(IMAGE("https://pokejungle.net/sprites/typeico/"&amp;lower(VLookup(V266,Type!C:E, 2, 0)&amp;".png")),"")</f>
        <v/>
      </c>
      <c r="N266" s="62" t="str">
        <f>ifna(IMAGE("https://pokejungle.net/sprites/typeico/"&amp;lower(VLookup(V266,Type!C:E, 3, 0)&amp;".png")),"")</f>
        <v/>
      </c>
      <c r="O266" s="53"/>
      <c r="P266" s="53"/>
      <c r="Q266" s="61">
        <f>ifna(VLookup(V266, Dex!F:K, 3, 0),"")</f>
        <v>149</v>
      </c>
      <c r="R266" s="61">
        <f>ifna(VLookup(V266, Dex!F:K, 4, 0),"")</f>
        <v>224</v>
      </c>
      <c r="S266" s="62">
        <f>ifna(VLookup(V266, Dex!F:K, 5, 0),"")</f>
        <v>147</v>
      </c>
      <c r="T266" s="61" t="str">
        <f>ifna(VLookup(V266, Dex!F:K, 6, 0),"")</f>
        <v/>
      </c>
      <c r="U266" s="63" t="str">
        <f>ifna(VLookup(V266, Dex!F:L, 7, 0),"")</f>
        <v/>
      </c>
      <c r="V266" s="53" t="str">
        <f t="shared" si="1"/>
        <v>octillery</v>
      </c>
    </row>
    <row r="267" ht="31.5" customHeight="1">
      <c r="A267" s="130">
        <v>266.0</v>
      </c>
      <c r="B267" s="130">
        <v>1.0</v>
      </c>
      <c r="C267" s="130">
        <v>10.0</v>
      </c>
      <c r="D267" s="130">
        <f t="shared" si="11"/>
        <v>20</v>
      </c>
      <c r="E267" s="130">
        <v>4.0</v>
      </c>
      <c r="F267" s="130">
        <v>2.0</v>
      </c>
      <c r="G267" s="131" t="str">
        <f>ifna(VLookup(V267,Shiny!B:C, 2, 0),"")</f>
        <v/>
      </c>
      <c r="H267" s="141" t="s">
        <v>338</v>
      </c>
      <c r="I267" s="168">
        <v>225.0</v>
      </c>
      <c r="J267" s="135">
        <f>IFNA(VLOOKUP(V267,'Imported Index'!E:F,2,0),1)</f>
        <v>1</v>
      </c>
      <c r="K267" s="135"/>
      <c r="L267" s="132"/>
      <c r="M267" s="166" t="str">
        <f>ifna(IMAGE("https://pokejungle.net/sprites/typeico/"&amp;lower(VLookup(V267,Type!C:E, 2, 0)&amp;".png")),"")</f>
        <v/>
      </c>
      <c r="N267" s="166" t="str">
        <f>ifna(IMAGE("https://pokejungle.net/sprites/typeico/"&amp;lower(VLookup(V267,Type!C:E, 3, 0)&amp;".png")),"")</f>
        <v/>
      </c>
      <c r="O267" s="131"/>
      <c r="P267" s="131"/>
      <c r="Q267" s="165">
        <f>ifna(VLookup(V267, Dex!F:K, 3, 0),"")</f>
        <v>78</v>
      </c>
      <c r="R267" s="165">
        <f>ifna(VLookup(V267, Dex!F:K, 4, 0),"")</f>
        <v>225</v>
      </c>
      <c r="S267" s="166" t="str">
        <f>ifna(VLookup(V267, Dex!F:K, 5, 0),"")</f>
        <v/>
      </c>
      <c r="T267" s="165" t="str">
        <f>ifna(VLookup(V267, Dex!F:K, 6, 0),"")</f>
        <v>P354</v>
      </c>
      <c r="U267" s="137">
        <f>ifna(VLookup(V267, Dex!F:L, 7, 0),"")</f>
        <v>168</v>
      </c>
      <c r="V267" s="131" t="str">
        <f t="shared" si="1"/>
        <v>delibird</v>
      </c>
    </row>
    <row r="268" ht="31.5" customHeight="1">
      <c r="A268" s="85">
        <v>267.0</v>
      </c>
      <c r="B268" s="85">
        <v>1.0</v>
      </c>
      <c r="C268" s="85">
        <v>10.0</v>
      </c>
      <c r="D268" s="85">
        <f t="shared" si="11"/>
        <v>21</v>
      </c>
      <c r="E268" s="85">
        <v>4.0</v>
      </c>
      <c r="F268" s="85">
        <v>3.0</v>
      </c>
      <c r="G268" s="53" t="str">
        <f>ifna(VLookup(V268,Shiny!B:C, 2, 0),"")</f>
        <v/>
      </c>
      <c r="H268" s="138" t="s">
        <v>339</v>
      </c>
      <c r="I268" s="167">
        <v>226.0</v>
      </c>
      <c r="J268" s="140">
        <f>IFNA(VLOOKUP(V268,'Imported Index'!E:F,2,0),1)</f>
        <v>1</v>
      </c>
      <c r="K268" s="83"/>
      <c r="L268" s="83"/>
      <c r="M268" s="62" t="str">
        <f>ifna(IMAGE("https://pokejungle.net/sprites/typeico/"&amp;lower(VLookup(V268,Type!C:E, 2, 0)&amp;".png")),"")</f>
        <v/>
      </c>
      <c r="N268" s="62" t="str">
        <f>ifna(IMAGE("https://pokejungle.net/sprites/typeico/"&amp;lower(VLookup(V268,Type!C:E, 3, 0)&amp;".png")),"")</f>
        <v/>
      </c>
      <c r="O268" s="53"/>
      <c r="P268" s="53"/>
      <c r="Q268" s="61">
        <f>ifna(VLookup(V268, Dex!F:K, 3, 0),"")</f>
        <v>355</v>
      </c>
      <c r="R268" s="61">
        <f>ifna(VLookup(V268, Dex!F:K, 4, 0),"")</f>
        <v>226</v>
      </c>
      <c r="S268" s="62">
        <f>ifna(VLookup(V268, Dex!F:K, 5, 0),"")</f>
        <v>165</v>
      </c>
      <c r="T268" s="61" t="str">
        <f>ifna(VLookup(V268, Dex!F:K, 6, 0),"")</f>
        <v/>
      </c>
      <c r="U268" s="63" t="str">
        <f>ifna(VLookup(V268, Dex!F:L, 7, 0),"")</f>
        <v/>
      </c>
      <c r="V268" s="53" t="str">
        <f t="shared" si="1"/>
        <v>mantine</v>
      </c>
    </row>
    <row r="269" ht="31.5" customHeight="1">
      <c r="A269" s="130">
        <v>268.0</v>
      </c>
      <c r="B269" s="130">
        <v>1.0</v>
      </c>
      <c r="C269" s="130">
        <v>10.0</v>
      </c>
      <c r="D269" s="130">
        <f t="shared" si="11"/>
        <v>22</v>
      </c>
      <c r="E269" s="130">
        <v>4.0</v>
      </c>
      <c r="F269" s="130">
        <v>4.0</v>
      </c>
      <c r="G269" s="131" t="str">
        <f>ifna(VLookup(V269,Shiny!B:C, 2, 0),"")</f>
        <v/>
      </c>
      <c r="H269" s="141" t="s">
        <v>340</v>
      </c>
      <c r="I269" s="168">
        <v>227.0</v>
      </c>
      <c r="J269" s="135">
        <f>IFNA(VLOOKUP(V269,'Imported Index'!E:F,2,0),1)</f>
        <v>1</v>
      </c>
      <c r="K269" s="132"/>
      <c r="L269" s="132"/>
      <c r="M269" s="166" t="str">
        <f>ifna(IMAGE("https://pokejungle.net/sprites/typeico/"&amp;lower(VLookup(V269,Type!C:E, 2, 0)&amp;".png")),"")</f>
        <v/>
      </c>
      <c r="N269" s="166" t="str">
        <f>ifna(IMAGE("https://pokejungle.net/sprites/typeico/"&amp;lower(VLookup(V269,Type!C:E, 3, 0)&amp;".png")),"")</f>
        <v/>
      </c>
      <c r="O269" s="131"/>
      <c r="P269" s="131"/>
      <c r="Q269" s="165" t="str">
        <f>ifna(VLookup(V269, Dex!F:K, 3, 0),"")</f>
        <v>A153</v>
      </c>
      <c r="R269" s="165">
        <f>ifna(VLookup(V269, Dex!F:K, 4, 0),"")</f>
        <v>227</v>
      </c>
      <c r="S269" s="166" t="str">
        <f>ifna(VLookup(V269, Dex!F:K, 5, 0),"")</f>
        <v/>
      </c>
      <c r="T269" s="165" t="str">
        <f>ifna(VLookup(V269, Dex!F:K, 6, 0),"")</f>
        <v>B113</v>
      </c>
      <c r="U269" s="137">
        <f>ifna(VLookup(V269, Dex!F:L, 7, 0),"")</f>
        <v>216</v>
      </c>
      <c r="V269" s="131" t="str">
        <f t="shared" si="1"/>
        <v>skarmory</v>
      </c>
    </row>
    <row r="270" ht="31.5" customHeight="1">
      <c r="A270" s="85">
        <v>269.0</v>
      </c>
      <c r="B270" s="85">
        <v>1.0</v>
      </c>
      <c r="C270" s="85">
        <v>10.0</v>
      </c>
      <c r="D270" s="85">
        <f t="shared" si="11"/>
        <v>23</v>
      </c>
      <c r="E270" s="85">
        <v>4.0</v>
      </c>
      <c r="F270" s="85">
        <v>5.0</v>
      </c>
      <c r="G270" s="53" t="str">
        <f>ifna(VLookup(V270,Shiny!B:C, 2, 0),"")</f>
        <v/>
      </c>
      <c r="H270" s="138" t="s">
        <v>341</v>
      </c>
      <c r="I270" s="167">
        <v>228.0</v>
      </c>
      <c r="J270" s="140">
        <f>IFNA(VLOOKUP(V270,'Imported Index'!E:F,2,0),1)</f>
        <v>1</v>
      </c>
      <c r="K270" s="140"/>
      <c r="L270" s="83"/>
      <c r="M270" s="62" t="str">
        <f>ifna(IMAGE("https://pokejungle.net/sprites/typeico/"&amp;lower(VLookup(V270,Type!C:E, 2, 0)&amp;".png")),"")</f>
        <v/>
      </c>
      <c r="N270" s="62" t="str">
        <f>ifna(IMAGE("https://pokejungle.net/sprites/typeico/"&amp;lower(VLookup(V270,Type!C:E, 3, 0)&amp;".png")),"")</f>
        <v/>
      </c>
      <c r="O270" s="53"/>
      <c r="P270" s="53"/>
      <c r="Q270" s="61" t="str">
        <f>ifna(VLookup(V270, Dex!F:K, 3, 0),"")</f>
        <v/>
      </c>
      <c r="R270" s="61">
        <f>ifna(VLookup(V270, Dex!F:K, 4, 0),"")</f>
        <v>228</v>
      </c>
      <c r="S270" s="62" t="str">
        <f>ifna(VLookup(V270, Dex!F:K, 5, 0),"")</f>
        <v/>
      </c>
      <c r="T270" s="61" t="str">
        <f>ifna(VLookup(V270, Dex!F:K, 6, 0),"")</f>
        <v>P025</v>
      </c>
      <c r="U270" s="63">
        <f>ifna(VLookup(V270, Dex!F:L, 7, 0),"")</f>
        <v>91</v>
      </c>
      <c r="V270" s="53" t="str">
        <f t="shared" si="1"/>
        <v>houndour</v>
      </c>
    </row>
    <row r="271" ht="31.5" customHeight="1">
      <c r="A271" s="130">
        <v>270.0</v>
      </c>
      <c r="B271" s="130">
        <v>1.0</v>
      </c>
      <c r="C271" s="130">
        <v>10.0</v>
      </c>
      <c r="D271" s="130">
        <f t="shared" si="11"/>
        <v>24</v>
      </c>
      <c r="E271" s="130">
        <v>4.0</v>
      </c>
      <c r="F271" s="130">
        <v>6.0</v>
      </c>
      <c r="G271" s="131" t="str">
        <f>ifna(VLookup(V271,Shiny!B:C, 2, 0),"")</f>
        <v/>
      </c>
      <c r="H271" s="141" t="s">
        <v>342</v>
      </c>
      <c r="I271" s="168">
        <v>229.0</v>
      </c>
      <c r="J271" s="135">
        <f>IFNA(VLOOKUP(V271,'Imported Index'!E:F,2,0),1)</f>
        <v>1</v>
      </c>
      <c r="K271" s="135"/>
      <c r="L271" s="132"/>
      <c r="M271" s="166" t="str">
        <f>ifna(IMAGE("https://pokejungle.net/sprites/typeico/"&amp;lower(VLookup(V271,Type!C:E, 2, 0)&amp;".png")),"")</f>
        <v/>
      </c>
      <c r="N271" s="166" t="str">
        <f>ifna(IMAGE("https://pokejungle.net/sprites/typeico/"&amp;lower(VLookup(V271,Type!C:E, 3, 0)&amp;".png")),"")</f>
        <v/>
      </c>
      <c r="O271" s="131"/>
      <c r="P271" s="131"/>
      <c r="Q271" s="165" t="str">
        <f>ifna(VLookup(V271, Dex!F:K, 3, 0),"")</f>
        <v/>
      </c>
      <c r="R271" s="165">
        <f>ifna(VLookup(V271, Dex!F:K, 4, 0),"")</f>
        <v>229</v>
      </c>
      <c r="S271" s="166" t="str">
        <f>ifna(VLookup(V271, Dex!F:K, 5, 0),"")</f>
        <v/>
      </c>
      <c r="T271" s="165" t="str">
        <f>ifna(VLookup(V271, Dex!F:K, 6, 0),"")</f>
        <v>P026</v>
      </c>
      <c r="U271" s="137">
        <f>ifna(VLookup(V271, Dex!F:L, 7, 0),"")</f>
        <v>92</v>
      </c>
      <c r="V271" s="131" t="str">
        <f t="shared" si="1"/>
        <v>houndoom</v>
      </c>
    </row>
    <row r="272" ht="31.5" customHeight="1">
      <c r="A272" s="85">
        <v>271.0</v>
      </c>
      <c r="B272" s="85">
        <v>1.0</v>
      </c>
      <c r="C272" s="85">
        <v>10.0</v>
      </c>
      <c r="D272" s="85">
        <f t="shared" si="11"/>
        <v>25</v>
      </c>
      <c r="E272" s="85">
        <v>5.0</v>
      </c>
      <c r="F272" s="85">
        <v>1.0</v>
      </c>
      <c r="G272" s="53" t="str">
        <f>ifna(VLookup(V272,Shiny!B:C, 2, 0),"")</f>
        <v/>
      </c>
      <c r="H272" s="138" t="s">
        <v>343</v>
      </c>
      <c r="I272" s="167">
        <v>230.0</v>
      </c>
      <c r="J272" s="140">
        <f>IFNA(VLOOKUP(V272,'Imported Index'!E:F,2,0),1)</f>
        <v>1</v>
      </c>
      <c r="K272" s="83"/>
      <c r="L272" s="83"/>
      <c r="M272" s="62" t="str">
        <f>ifna(IMAGE("https://pokejungle.net/sprites/typeico/"&amp;lower(VLookup(V272,Type!C:E, 2, 0)&amp;".png")),"")</f>
        <v/>
      </c>
      <c r="N272" s="62" t="str">
        <f>ifna(IMAGE("https://pokejungle.net/sprites/typeico/"&amp;lower(VLookup(V272,Type!C:E, 3, 0)&amp;".png")),"")</f>
        <v/>
      </c>
      <c r="O272" s="53"/>
      <c r="P272" s="53"/>
      <c r="Q272" s="61" t="str">
        <f>ifna(VLookup(V272, Dex!F:K, 3, 0),"")</f>
        <v>A200</v>
      </c>
      <c r="R272" s="61">
        <f>ifna(VLookup(V272, Dex!F:K, 4, 0),"")</f>
        <v>230</v>
      </c>
      <c r="S272" s="62" t="str">
        <f>ifna(VLookup(V272, Dex!F:K, 5, 0),"")</f>
        <v/>
      </c>
      <c r="T272" s="61" t="str">
        <f>ifna(VLookup(V272, Dex!F:K, 6, 0),"")</f>
        <v>B054</v>
      </c>
      <c r="U272" s="63" t="str">
        <f>ifna(VLookup(V272, Dex!F:L, 7, 0),"")</f>
        <v/>
      </c>
      <c r="V272" s="53" t="str">
        <f t="shared" si="1"/>
        <v>kingdra</v>
      </c>
    </row>
    <row r="273" ht="31.5" customHeight="1">
      <c r="A273" s="130">
        <v>272.0</v>
      </c>
      <c r="B273" s="130">
        <v>1.0</v>
      </c>
      <c r="C273" s="130">
        <v>10.0</v>
      </c>
      <c r="D273" s="130">
        <f t="shared" si="11"/>
        <v>26</v>
      </c>
      <c r="E273" s="130">
        <v>5.0</v>
      </c>
      <c r="F273" s="130">
        <v>2.0</v>
      </c>
      <c r="G273" s="131" t="str">
        <f>ifna(VLookup(V273,Shiny!B:C, 2, 0),"")</f>
        <v/>
      </c>
      <c r="H273" s="141" t="s">
        <v>344</v>
      </c>
      <c r="I273" s="168">
        <v>231.0</v>
      </c>
      <c r="J273" s="135">
        <f>IFNA(VLOOKUP(V273,'Imported Index'!E:F,2,0),1)</f>
        <v>1</v>
      </c>
      <c r="K273" s="135"/>
      <c r="L273" s="132"/>
      <c r="M273" s="166" t="str">
        <f>ifna(IMAGE("https://pokejungle.net/sprites/typeico/"&amp;lower(VLookup(V273,Type!C:E, 2, 0)&amp;".png")),"")</f>
        <v/>
      </c>
      <c r="N273" s="166" t="str">
        <f>ifna(IMAGE("https://pokejungle.net/sprites/typeico/"&amp;lower(VLookup(V273,Type!C:E, 3, 0)&amp;".png")),"")</f>
        <v/>
      </c>
      <c r="O273" s="131"/>
      <c r="P273" s="131"/>
      <c r="Q273" s="165" t="str">
        <f>ifna(VLookup(V273, Dex!F:K, 3, 0),"")</f>
        <v/>
      </c>
      <c r="R273" s="165">
        <f>ifna(VLookup(V273, Dex!F:K, 4, 0),"")</f>
        <v>231</v>
      </c>
      <c r="S273" s="166" t="str">
        <f>ifna(VLookup(V273, Dex!F:K, 5, 0),"")</f>
        <v/>
      </c>
      <c r="T273" s="165" t="str">
        <f>ifna(VLookup(V273, Dex!F:K, 6, 0),"")</f>
        <v>P122</v>
      </c>
      <c r="U273" s="137" t="str">
        <f>ifna(VLookup(V273, Dex!F:L, 7, 0),"")</f>
        <v/>
      </c>
      <c r="V273" s="131" t="str">
        <f t="shared" si="1"/>
        <v>phanpy</v>
      </c>
    </row>
    <row r="274" ht="31.5" customHeight="1">
      <c r="A274" s="85">
        <v>273.0</v>
      </c>
      <c r="B274" s="85">
        <v>1.0</v>
      </c>
      <c r="C274" s="85">
        <v>10.0</v>
      </c>
      <c r="D274" s="85">
        <f t="shared" si="11"/>
        <v>27</v>
      </c>
      <c r="E274" s="85">
        <v>5.0</v>
      </c>
      <c r="F274" s="85">
        <v>3.0</v>
      </c>
      <c r="G274" s="53" t="str">
        <f>ifna(VLookup(V274,Shiny!B:C, 2, 0),"")</f>
        <v/>
      </c>
      <c r="H274" s="138" t="s">
        <v>345</v>
      </c>
      <c r="I274" s="167">
        <v>232.0</v>
      </c>
      <c r="J274" s="140">
        <f>IFNA(VLOOKUP(V274,'Imported Index'!E:F,2,0),1)</f>
        <v>1</v>
      </c>
      <c r="K274" s="140"/>
      <c r="L274" s="83"/>
      <c r="M274" s="62" t="str">
        <f>ifna(IMAGE("https://pokejungle.net/sprites/typeico/"&amp;lower(VLookup(V274,Type!C:E, 2, 0)&amp;".png")),"")</f>
        <v/>
      </c>
      <c r="N274" s="62" t="str">
        <f>ifna(IMAGE("https://pokejungle.net/sprites/typeico/"&amp;lower(VLookup(V274,Type!C:E, 3, 0)&amp;".png")),"")</f>
        <v/>
      </c>
      <c r="O274" s="53"/>
      <c r="P274" s="53"/>
      <c r="Q274" s="61" t="str">
        <f>ifna(VLookup(V274, Dex!F:K, 3, 0),"")</f>
        <v/>
      </c>
      <c r="R274" s="61">
        <f>ifna(VLookup(V274, Dex!F:K, 4, 0),"")</f>
        <v>232</v>
      </c>
      <c r="S274" s="62" t="str">
        <f>ifna(VLookup(V274, Dex!F:K, 5, 0),"")</f>
        <v/>
      </c>
      <c r="T274" s="61" t="str">
        <f>ifna(VLookup(V274, Dex!F:K, 6, 0),"")</f>
        <v>P123</v>
      </c>
      <c r="U274" s="63" t="str">
        <f>ifna(VLookup(V274, Dex!F:L, 7, 0),"")</f>
        <v/>
      </c>
      <c r="V274" s="53" t="str">
        <f t="shared" si="1"/>
        <v>donphan</v>
      </c>
    </row>
    <row r="275" ht="31.5" customHeight="1">
      <c r="A275" s="130">
        <v>274.0</v>
      </c>
      <c r="B275" s="130">
        <v>1.0</v>
      </c>
      <c r="C275" s="130">
        <v>10.0</v>
      </c>
      <c r="D275" s="130">
        <f t="shared" si="11"/>
        <v>28</v>
      </c>
      <c r="E275" s="130">
        <v>5.0</v>
      </c>
      <c r="F275" s="130">
        <v>4.0</v>
      </c>
      <c r="G275" s="131" t="str">
        <f>ifna(VLookup(V275,Shiny!B:C, 2, 0),"")</f>
        <v/>
      </c>
      <c r="H275" s="141" t="s">
        <v>346</v>
      </c>
      <c r="I275" s="168">
        <v>233.0</v>
      </c>
      <c r="J275" s="135">
        <f>IFNA(VLOOKUP(V275,'Imported Index'!E:F,2,0),1)</f>
        <v>1</v>
      </c>
      <c r="K275" s="132"/>
      <c r="L275" s="132"/>
      <c r="M275" s="166" t="str">
        <f>ifna(IMAGE("https://pokejungle.net/sprites/typeico/"&amp;lower(VLookup(V275,Type!C:E, 2, 0)&amp;".png")),"")</f>
        <v/>
      </c>
      <c r="N275" s="166" t="str">
        <f>ifna(IMAGE("https://pokejungle.net/sprites/typeico/"&amp;lower(VLookup(V275,Type!C:E, 3, 0)&amp;".png")),"")</f>
        <v/>
      </c>
      <c r="O275" s="131"/>
      <c r="P275" s="131"/>
      <c r="Q275" s="165" t="str">
        <f>ifna(VLookup(V275, Dex!F:K, 3, 0),"")</f>
        <v>A209</v>
      </c>
      <c r="R275" s="165">
        <f>ifna(VLookup(V275, Dex!F:K, 4, 0),"")</f>
        <v>233</v>
      </c>
      <c r="S275" s="166">
        <f>ifna(VLookup(V275, Dex!F:K, 5, 0),"")</f>
        <v>134</v>
      </c>
      <c r="T275" s="165" t="str">
        <f>ifna(VLookup(V275, Dex!F:K, 6, 0),"")</f>
        <v>B130</v>
      </c>
      <c r="U275" s="137" t="str">
        <f>ifna(VLookup(V275, Dex!F:L, 7, 0),"")</f>
        <v>H012</v>
      </c>
      <c r="V275" s="131" t="str">
        <f t="shared" si="1"/>
        <v>porygon2</v>
      </c>
    </row>
    <row r="276" ht="31.5" customHeight="1">
      <c r="A276" s="85">
        <v>275.0</v>
      </c>
      <c r="B276" s="85">
        <v>1.0</v>
      </c>
      <c r="C276" s="85">
        <v>10.0</v>
      </c>
      <c r="D276" s="85">
        <f t="shared" si="11"/>
        <v>29</v>
      </c>
      <c r="E276" s="85">
        <v>5.0</v>
      </c>
      <c r="F276" s="85">
        <v>5.0</v>
      </c>
      <c r="G276" s="53" t="str">
        <f>ifna(VLookup(V276,Shiny!B:C, 2, 0),"")</f>
        <v/>
      </c>
      <c r="H276" s="138" t="s">
        <v>347</v>
      </c>
      <c r="I276" s="167">
        <v>234.0</v>
      </c>
      <c r="J276" s="140">
        <f>IFNA(VLOOKUP(V276,'Imported Index'!E:F,2,0),1)</f>
        <v>1</v>
      </c>
      <c r="K276" s="140"/>
      <c r="L276" s="83"/>
      <c r="M276" s="62" t="str">
        <f>ifna(IMAGE("https://pokejungle.net/sprites/typeico/"&amp;lower(VLookup(V276,Type!C:E, 2, 0)&amp;".png")),"")</f>
        <v/>
      </c>
      <c r="N276" s="62" t="str">
        <f>ifna(IMAGE("https://pokejungle.net/sprites/typeico/"&amp;lower(VLookup(V276,Type!C:E, 3, 0)&amp;".png")),"")</f>
        <v/>
      </c>
      <c r="O276" s="53"/>
      <c r="P276" s="53"/>
      <c r="Q276" s="61" t="str">
        <f>ifna(VLookup(V276, Dex!F:K, 3, 0),"")</f>
        <v/>
      </c>
      <c r="R276" s="61">
        <f>ifna(VLookup(V276, Dex!F:K, 4, 0),"")</f>
        <v>234</v>
      </c>
      <c r="S276" s="62">
        <f>ifna(VLookup(V276, Dex!F:K, 5, 0),"")</f>
        <v>49</v>
      </c>
      <c r="T276" s="61" t="str">
        <f>ifna(VLookup(V276, Dex!F:K, 6, 0),"")</f>
        <v>P204</v>
      </c>
      <c r="U276" s="63" t="str">
        <f>ifna(VLookup(V276, Dex!F:L, 7, 0),"")</f>
        <v/>
      </c>
      <c r="V276" s="53" t="str">
        <f t="shared" si="1"/>
        <v>stantler</v>
      </c>
    </row>
    <row r="277" ht="31.5" customHeight="1">
      <c r="A277" s="130">
        <v>276.0</v>
      </c>
      <c r="B277" s="130">
        <v>1.0</v>
      </c>
      <c r="C277" s="130">
        <v>10.0</v>
      </c>
      <c r="D277" s="130">
        <f t="shared" si="11"/>
        <v>30</v>
      </c>
      <c r="E277" s="130">
        <v>5.0</v>
      </c>
      <c r="F277" s="130">
        <v>6.0</v>
      </c>
      <c r="G277" s="131" t="str">
        <f>ifna(VLookup(V277,Shiny!B:C, 2, 0),"")</f>
        <v/>
      </c>
      <c r="H277" s="141" t="s">
        <v>348</v>
      </c>
      <c r="I277" s="168">
        <v>235.0</v>
      </c>
      <c r="J277" s="135">
        <f>IFNA(VLOOKUP(V277,'Imported Index'!E:F,2,0),1)</f>
        <v>1</v>
      </c>
      <c r="K277" s="132"/>
      <c r="L277" s="132"/>
      <c r="M277" s="166" t="str">
        <f>ifna(IMAGE("https://pokejungle.net/sprites/typeico/"&amp;lower(VLookup(V277,Type!C:E, 2, 0)&amp;".png")),"")</f>
        <v/>
      </c>
      <c r="N277" s="166" t="str">
        <f>ifna(IMAGE("https://pokejungle.net/sprites/typeico/"&amp;lower(VLookup(V277,Type!C:E, 3, 0)&amp;".png")),"")</f>
        <v/>
      </c>
      <c r="O277" s="131"/>
      <c r="P277" s="131"/>
      <c r="Q277" s="165" t="str">
        <f>ifna(VLookup(V277, Dex!F:K, 3, 0),"")</f>
        <v/>
      </c>
      <c r="R277" s="165">
        <f>ifna(VLookup(V277, Dex!F:K, 4, 0),"")</f>
        <v>235</v>
      </c>
      <c r="S277" s="166" t="str">
        <f>ifna(VLookup(V277, Dex!F:K, 5, 0),"")</f>
        <v/>
      </c>
      <c r="T277" s="165" t="str">
        <f>ifna(VLookup(V277, Dex!F:K, 6, 0),"")</f>
        <v>B040</v>
      </c>
      <c r="U277" s="137" t="str">
        <f>ifna(VLookup(V277, Dex!F:L, 7, 0),"")</f>
        <v/>
      </c>
      <c r="V277" s="131" t="str">
        <f t="shared" si="1"/>
        <v>smeargle</v>
      </c>
    </row>
    <row r="278" ht="31.5" customHeight="1">
      <c r="A278" s="85">
        <v>277.0</v>
      </c>
      <c r="B278" s="85">
        <v>1.0</v>
      </c>
      <c r="C278" s="85">
        <v>11.0</v>
      </c>
      <c r="D278" s="85">
        <v>1.0</v>
      </c>
      <c r="E278" s="85">
        <v>1.0</v>
      </c>
      <c r="F278" s="85">
        <v>1.0</v>
      </c>
      <c r="G278" s="53" t="str">
        <f>ifna(VLookup(V278,Shiny!B:C, 2, 0),"")</f>
        <v/>
      </c>
      <c r="H278" s="138" t="s">
        <v>349</v>
      </c>
      <c r="I278" s="167">
        <v>236.0</v>
      </c>
      <c r="J278" s="140">
        <f>IFNA(VLOOKUP(V278,'Imported Index'!E:F,2,0),1)</f>
        <v>1</v>
      </c>
      <c r="K278" s="83"/>
      <c r="L278" s="83"/>
      <c r="M278" s="62" t="str">
        <f>ifna(IMAGE("https://pokejungle.net/sprites/typeico/"&amp;lower(VLookup(V278,Type!C:E, 2, 0)&amp;".png")),"")</f>
        <v/>
      </c>
      <c r="N278" s="62" t="str">
        <f>ifna(IMAGE("https://pokejungle.net/sprites/typeico/"&amp;lower(VLookup(V278,Type!C:E, 3, 0)&amp;".png")),"")</f>
        <v/>
      </c>
      <c r="O278" s="53"/>
      <c r="P278" s="53"/>
      <c r="Q278" s="61">
        <f>ifna(VLookup(V278, Dex!F:K, 3, 0),"")</f>
        <v>107</v>
      </c>
      <c r="R278" s="61">
        <f>ifna(VLookup(V278, Dex!F:K, 4, 0),"")</f>
        <v>236</v>
      </c>
      <c r="S278" s="62" t="str">
        <f>ifna(VLookup(V278, Dex!F:K, 5, 0),"")</f>
        <v/>
      </c>
      <c r="T278" s="61" t="str">
        <f>ifna(VLookup(V278, Dex!F:K, 6, 0),"")</f>
        <v>B092</v>
      </c>
      <c r="U278" s="63" t="str">
        <f>ifna(VLookup(V278, Dex!F:L, 7, 0),"")</f>
        <v/>
      </c>
      <c r="V278" s="53" t="str">
        <f t="shared" si="1"/>
        <v>tyrogue</v>
      </c>
    </row>
    <row r="279" ht="31.5" customHeight="1">
      <c r="A279" s="130">
        <v>278.0</v>
      </c>
      <c r="B279" s="130">
        <v>1.0</v>
      </c>
      <c r="C279" s="130">
        <v>11.0</v>
      </c>
      <c r="D279" s="130">
        <f t="shared" ref="D279:D293" si="12">D278+1</f>
        <v>2</v>
      </c>
      <c r="E279" s="130">
        <v>1.0</v>
      </c>
      <c r="F279" s="130">
        <v>2.0</v>
      </c>
      <c r="G279" s="131" t="str">
        <f>ifna(VLookup(V279,Shiny!B:C, 2, 0),"")</f>
        <v/>
      </c>
      <c r="H279" s="141" t="s">
        <v>350</v>
      </c>
      <c r="I279" s="168">
        <v>237.0</v>
      </c>
      <c r="J279" s="135">
        <f>IFNA(VLOOKUP(V279,'Imported Index'!E:F,2,0),1)</f>
        <v>1</v>
      </c>
      <c r="K279" s="132"/>
      <c r="L279" s="132"/>
      <c r="M279" s="166" t="str">
        <f>ifna(IMAGE("https://pokejungle.net/sprites/typeico/"&amp;lower(VLookup(V279,Type!C:E, 2, 0)&amp;".png")),"")</f>
        <v/>
      </c>
      <c r="N279" s="166" t="str">
        <f>ifna(IMAGE("https://pokejungle.net/sprites/typeico/"&amp;lower(VLookup(V279,Type!C:E, 3, 0)&amp;".png")),"")</f>
        <v/>
      </c>
      <c r="O279" s="131"/>
      <c r="P279" s="131"/>
      <c r="Q279" s="165">
        <f>ifna(VLookup(V279, Dex!F:K, 3, 0),"")</f>
        <v>110</v>
      </c>
      <c r="R279" s="165">
        <f>ifna(VLookup(V279, Dex!F:K, 4, 0),"")</f>
        <v>237</v>
      </c>
      <c r="S279" s="166" t="str">
        <f>ifna(VLookup(V279, Dex!F:K, 5, 0),"")</f>
        <v/>
      </c>
      <c r="T279" s="165" t="str">
        <f>ifna(VLookup(V279, Dex!F:K, 6, 0),"")</f>
        <v>B095</v>
      </c>
      <c r="U279" s="137" t="str">
        <f>ifna(VLookup(V279, Dex!F:L, 7, 0),"")</f>
        <v/>
      </c>
      <c r="V279" s="131" t="str">
        <f t="shared" si="1"/>
        <v>hitmontop</v>
      </c>
    </row>
    <row r="280" ht="31.5" customHeight="1">
      <c r="A280" s="85">
        <v>279.0</v>
      </c>
      <c r="B280" s="85">
        <v>1.0</v>
      </c>
      <c r="C280" s="85">
        <v>11.0</v>
      </c>
      <c r="D280" s="85">
        <f t="shared" si="12"/>
        <v>3</v>
      </c>
      <c r="E280" s="85">
        <v>1.0</v>
      </c>
      <c r="F280" s="85">
        <v>3.0</v>
      </c>
      <c r="G280" s="53" t="str">
        <f>ifna(VLookup(V280,Shiny!B:C, 2, 0),"")</f>
        <v/>
      </c>
      <c r="H280" s="138" t="s">
        <v>351</v>
      </c>
      <c r="I280" s="167">
        <v>238.0</v>
      </c>
      <c r="J280" s="140">
        <f>IFNA(VLOOKUP(V280,'Imported Index'!E:F,2,0),1)</f>
        <v>1</v>
      </c>
      <c r="K280" s="83"/>
      <c r="L280" s="83"/>
      <c r="M280" s="62" t="str">
        <f>ifna(IMAGE("https://pokejungle.net/sprites/typeico/"&amp;lower(VLookup(V280,Type!C:E, 2, 0)&amp;".png")),"")</f>
        <v/>
      </c>
      <c r="N280" s="62" t="str">
        <f>ifna(IMAGE("https://pokejungle.net/sprites/typeico/"&amp;lower(VLookup(V280,Type!C:E, 3, 0)&amp;".png")),"")</f>
        <v/>
      </c>
      <c r="O280" s="53"/>
      <c r="P280" s="53"/>
      <c r="Q280" s="61" t="str">
        <f>ifna(VLookup(V280, Dex!F:K, 3, 0),"")</f>
        <v>C013</v>
      </c>
      <c r="R280" s="61">
        <f>ifna(VLookup(V280, Dex!F:K, 4, 0),"")</f>
        <v>238</v>
      </c>
      <c r="S280" s="62" t="str">
        <f>ifna(VLookup(V280, Dex!F:K, 5, 0),"")</f>
        <v/>
      </c>
      <c r="T280" s="61" t="str">
        <f>ifna(VLookup(V280, Dex!F:K, 6, 0),"")</f>
        <v/>
      </c>
      <c r="U280" s="63" t="str">
        <f>ifna(VLookup(V280, Dex!F:L, 7, 0),"")</f>
        <v/>
      </c>
      <c r="V280" s="53" t="str">
        <f t="shared" si="1"/>
        <v>smoochum</v>
      </c>
    </row>
    <row r="281" ht="31.5" customHeight="1">
      <c r="A281" s="130">
        <v>280.0</v>
      </c>
      <c r="B281" s="130">
        <v>1.0</v>
      </c>
      <c r="C281" s="130">
        <v>11.0</v>
      </c>
      <c r="D281" s="130">
        <f t="shared" si="12"/>
        <v>4</v>
      </c>
      <c r="E281" s="130">
        <v>1.0</v>
      </c>
      <c r="F281" s="130">
        <v>4.0</v>
      </c>
      <c r="G281" s="131" t="str">
        <f>ifna(VLookup(V281,Shiny!B:C, 2, 0),"")</f>
        <v/>
      </c>
      <c r="H281" s="141" t="s">
        <v>352</v>
      </c>
      <c r="I281" s="168">
        <v>239.0</v>
      </c>
      <c r="J281" s="135">
        <f>IFNA(VLOOKUP(V281,'Imported Index'!E:F,2,0),1)</f>
        <v>1</v>
      </c>
      <c r="K281" s="132"/>
      <c r="L281" s="132"/>
      <c r="M281" s="166" t="str">
        <f>ifna(IMAGE("https://pokejungle.net/sprites/typeico/"&amp;lower(VLookup(V281,Type!C:E, 2, 0)&amp;".png")),"")</f>
        <v/>
      </c>
      <c r="N281" s="166" t="str">
        <f>ifna(IMAGE("https://pokejungle.net/sprites/typeico/"&amp;lower(VLookup(V281,Type!C:E, 3, 0)&amp;".png")),"")</f>
        <v/>
      </c>
      <c r="O281" s="131"/>
      <c r="P281" s="131"/>
      <c r="Q281" s="165" t="str">
        <f>ifna(VLookup(V281, Dex!F:K, 3, 0),"")</f>
        <v>C015</v>
      </c>
      <c r="R281" s="165">
        <f>ifna(VLookup(V281, Dex!F:K, 4, 0),"")</f>
        <v>239</v>
      </c>
      <c r="S281" s="166">
        <f>ifna(VLookup(V281, Dex!F:K, 5, 0),"")</f>
        <v>182</v>
      </c>
      <c r="T281" s="165" t="str">
        <f>ifna(VLookup(V281, Dex!F:K, 6, 0),"")</f>
        <v>B010</v>
      </c>
      <c r="U281" s="137" t="str">
        <f>ifna(VLookup(V281, Dex!F:L, 7, 0),"")</f>
        <v/>
      </c>
      <c r="V281" s="131" t="str">
        <f t="shared" si="1"/>
        <v>elekid</v>
      </c>
    </row>
    <row r="282" ht="31.5" customHeight="1">
      <c r="A282" s="85">
        <v>281.0</v>
      </c>
      <c r="B282" s="85">
        <v>1.0</v>
      </c>
      <c r="C282" s="85">
        <v>11.0</v>
      </c>
      <c r="D282" s="85">
        <f t="shared" si="12"/>
        <v>5</v>
      </c>
      <c r="E282" s="85">
        <v>1.0</v>
      </c>
      <c r="F282" s="85">
        <v>5.0</v>
      </c>
      <c r="G282" s="53" t="str">
        <f>ifna(VLookup(V282,Shiny!B:C, 2, 0),"")</f>
        <v/>
      </c>
      <c r="H282" s="138" t="s">
        <v>353</v>
      </c>
      <c r="I282" s="167">
        <v>240.0</v>
      </c>
      <c r="J282" s="140">
        <f>IFNA(VLOOKUP(V282,'Imported Index'!E:F,2,0),1)</f>
        <v>1</v>
      </c>
      <c r="K282" s="83"/>
      <c r="L282" s="83"/>
      <c r="M282" s="62" t="str">
        <f>ifna(IMAGE("https://pokejungle.net/sprites/typeico/"&amp;lower(VLookup(V282,Type!C:E, 2, 0)&amp;".png")),"")</f>
        <v/>
      </c>
      <c r="N282" s="62" t="str">
        <f>ifna(IMAGE("https://pokejungle.net/sprites/typeico/"&amp;lower(VLookup(V282,Type!C:E, 3, 0)&amp;".png")),"")</f>
        <v/>
      </c>
      <c r="O282" s="53"/>
      <c r="P282" s="53"/>
      <c r="Q282" s="61" t="str">
        <f>ifna(VLookup(V282, Dex!F:K, 3, 0),"")</f>
        <v>C018</v>
      </c>
      <c r="R282" s="61">
        <f>ifna(VLookup(V282, Dex!F:K, 4, 0),"")</f>
        <v>240</v>
      </c>
      <c r="S282" s="62">
        <f>ifna(VLookup(V282, Dex!F:K, 5, 0),"")</f>
        <v>174</v>
      </c>
      <c r="T282" s="61" t="str">
        <f>ifna(VLookup(V282, Dex!F:K, 6, 0),"")</f>
        <v>B013</v>
      </c>
      <c r="U282" s="63" t="str">
        <f>ifna(VLookup(V282, Dex!F:L, 7, 0),"")</f>
        <v/>
      </c>
      <c r="V282" s="53" t="str">
        <f t="shared" si="1"/>
        <v>magby</v>
      </c>
    </row>
    <row r="283" ht="31.5" customHeight="1">
      <c r="A283" s="130">
        <v>282.0</v>
      </c>
      <c r="B283" s="130">
        <v>1.0</v>
      </c>
      <c r="C283" s="130">
        <v>11.0</v>
      </c>
      <c r="D283" s="130">
        <f t="shared" si="12"/>
        <v>6</v>
      </c>
      <c r="E283" s="130">
        <v>1.0</v>
      </c>
      <c r="F283" s="130">
        <v>6.0</v>
      </c>
      <c r="G283" s="131" t="str">
        <f>ifna(VLookup(V283,Shiny!B:C, 2, 0),"")</f>
        <v/>
      </c>
      <c r="H283" s="141" t="s">
        <v>354</v>
      </c>
      <c r="I283" s="168">
        <v>241.0</v>
      </c>
      <c r="J283" s="135">
        <f>IFNA(VLOOKUP(V283,'Imported Index'!E:F,2,0),1)</f>
        <v>1</v>
      </c>
      <c r="K283" s="132"/>
      <c r="L283" s="132"/>
      <c r="M283" s="166" t="str">
        <f>ifna(IMAGE("https://pokejungle.net/sprites/typeico/"&amp;lower(VLookup(V283,Type!C:E, 2, 0)&amp;".png")),"")</f>
        <v/>
      </c>
      <c r="N283" s="166" t="str">
        <f>ifna(IMAGE("https://pokejungle.net/sprites/typeico/"&amp;lower(VLookup(V283,Type!C:E, 3, 0)&amp;".png")),"")</f>
        <v/>
      </c>
      <c r="O283" s="131"/>
      <c r="P283" s="131"/>
      <c r="Q283" s="165" t="str">
        <f>ifna(VLookup(V283, Dex!F:K, 3, 0),"")</f>
        <v>A117</v>
      </c>
      <c r="R283" s="165">
        <f>ifna(VLookup(V283, Dex!F:K, 4, 0),"")</f>
        <v>241</v>
      </c>
      <c r="S283" s="166" t="str">
        <f>ifna(VLookup(V283, Dex!F:K, 5, 0),"")</f>
        <v/>
      </c>
      <c r="T283" s="165" t="str">
        <f>ifna(VLookup(V283, Dex!F:K, 6, 0),"")</f>
        <v/>
      </c>
      <c r="U283" s="137" t="str">
        <f>ifna(VLookup(V283, Dex!F:L, 7, 0),"")</f>
        <v/>
      </c>
      <c r="V283" s="131" t="str">
        <f t="shared" si="1"/>
        <v>miltank</v>
      </c>
    </row>
    <row r="284" ht="31.5" customHeight="1">
      <c r="A284" s="85">
        <v>283.0</v>
      </c>
      <c r="B284" s="85">
        <v>1.0</v>
      </c>
      <c r="C284" s="85">
        <v>11.0</v>
      </c>
      <c r="D284" s="85">
        <f t="shared" si="12"/>
        <v>7</v>
      </c>
      <c r="E284" s="85">
        <v>2.0</v>
      </c>
      <c r="F284" s="85">
        <v>1.0</v>
      </c>
      <c r="G284" s="53" t="str">
        <f>ifna(VLookup(V284,Shiny!B:C, 2, 0),"")</f>
        <v/>
      </c>
      <c r="H284" s="138" t="s">
        <v>355</v>
      </c>
      <c r="I284" s="167">
        <v>242.0</v>
      </c>
      <c r="J284" s="140">
        <f>IFNA(VLOOKUP(V284,'Imported Index'!E:F,2,0),1)</f>
        <v>1</v>
      </c>
      <c r="K284" s="140"/>
      <c r="L284" s="83"/>
      <c r="M284" s="62" t="str">
        <f>ifna(IMAGE("https://pokejungle.net/sprites/typeico/"&amp;lower(VLookup(V284,Type!C:E, 2, 0)&amp;".png")),"")</f>
        <v/>
      </c>
      <c r="N284" s="62" t="str">
        <f>ifna(IMAGE("https://pokejungle.net/sprites/typeico/"&amp;lower(VLookup(V284,Type!C:E, 3, 0)&amp;".png")),"")</f>
        <v/>
      </c>
      <c r="O284" s="53"/>
      <c r="P284" s="53"/>
      <c r="Q284" s="61" t="str">
        <f>ifna(VLookup(V284, Dex!F:K, 3, 0),"")</f>
        <v>A008</v>
      </c>
      <c r="R284" s="61">
        <f>ifna(VLookup(V284, Dex!F:K, 4, 0),"")</f>
        <v>242</v>
      </c>
      <c r="S284" s="62">
        <f>ifna(VLookup(V284, Dex!F:K, 5, 0),"")</f>
        <v>88</v>
      </c>
      <c r="T284" s="61" t="str">
        <f>ifna(VLookup(V284, Dex!F:K, 6, 0),"")</f>
        <v>P045</v>
      </c>
      <c r="U284" s="63" t="str">
        <f>ifna(VLookup(V284, Dex!F:L, 7, 0),"")</f>
        <v/>
      </c>
      <c r="V284" s="53" t="str">
        <f t="shared" si="1"/>
        <v>blissey</v>
      </c>
    </row>
    <row r="285" ht="31.5" customHeight="1">
      <c r="A285" s="130">
        <v>284.0</v>
      </c>
      <c r="B285" s="130">
        <v>1.0</v>
      </c>
      <c r="C285" s="130">
        <v>11.0</v>
      </c>
      <c r="D285" s="130">
        <f t="shared" si="12"/>
        <v>8</v>
      </c>
      <c r="E285" s="130">
        <v>2.0</v>
      </c>
      <c r="F285" s="130">
        <v>2.0</v>
      </c>
      <c r="G285" s="131" t="str">
        <f>ifna(VLookup(V285,Shiny!B:C, 2, 0),"")</f>
        <v/>
      </c>
      <c r="H285" s="141" t="s">
        <v>356</v>
      </c>
      <c r="I285" s="168">
        <v>243.0</v>
      </c>
      <c r="J285" s="135">
        <f>IFNA(VLOOKUP(V285,'Imported Index'!E:F,2,0),1)</f>
        <v>1</v>
      </c>
      <c r="K285" s="132"/>
      <c r="L285" s="132"/>
      <c r="M285" s="166" t="str">
        <f>ifna(IMAGE("https://pokejungle.net/sprites/typeico/"&amp;lower(VLookup(V285,Type!C:E, 2, 0)&amp;".png")),"")</f>
        <v/>
      </c>
      <c r="N285" s="166" t="str">
        <f>ifna(IMAGE("https://pokejungle.net/sprites/typeico/"&amp;lower(VLookup(V285,Type!C:E, 3, 0)&amp;".png")),"")</f>
        <v/>
      </c>
      <c r="O285" s="131"/>
      <c r="P285" s="131"/>
      <c r="Q285" s="165" t="str">
        <f>ifna(VLookup(V285, Dex!F:K, 3, 0),"")</f>
        <v/>
      </c>
      <c r="R285" s="165">
        <f>ifna(VLookup(V285, Dex!F:K, 4, 0),"")</f>
        <v>243</v>
      </c>
      <c r="S285" s="166" t="str">
        <f>ifna(VLookup(V285, Dex!F:K, 5, 0),"")</f>
        <v/>
      </c>
      <c r="T285" s="165" t="str">
        <f>ifna(VLookup(V285, Dex!F:K, 6, 0),"")</f>
        <v/>
      </c>
      <c r="U285" s="137" t="str">
        <f>ifna(VLookup(V285, Dex!F:L, 7, 0),"")</f>
        <v/>
      </c>
      <c r="V285" s="131" t="str">
        <f t="shared" si="1"/>
        <v>raikou</v>
      </c>
    </row>
    <row r="286" ht="31.5" customHeight="1">
      <c r="A286" s="85">
        <v>285.0</v>
      </c>
      <c r="B286" s="85">
        <v>1.0</v>
      </c>
      <c r="C286" s="85">
        <v>11.0</v>
      </c>
      <c r="D286" s="85">
        <f t="shared" si="12"/>
        <v>9</v>
      </c>
      <c r="E286" s="85">
        <v>2.0</v>
      </c>
      <c r="F286" s="85">
        <v>3.0</v>
      </c>
      <c r="G286" s="53" t="str">
        <f>ifna(VLookup(V286,Shiny!B:C, 2, 0),"")</f>
        <v/>
      </c>
      <c r="H286" s="138" t="s">
        <v>357</v>
      </c>
      <c r="I286" s="167">
        <v>244.0</v>
      </c>
      <c r="J286" s="140">
        <f>IFNA(VLOOKUP(V286,'Imported Index'!E:F,2,0),1)</f>
        <v>1</v>
      </c>
      <c r="K286" s="83"/>
      <c r="L286" s="83"/>
      <c r="M286" s="62" t="str">
        <f>ifna(IMAGE("https://pokejungle.net/sprites/typeico/"&amp;lower(VLookup(V286,Type!C:E, 2, 0)&amp;".png")),"")</f>
        <v/>
      </c>
      <c r="N286" s="62" t="str">
        <f>ifna(IMAGE("https://pokejungle.net/sprites/typeico/"&amp;lower(VLookup(V286,Type!C:E, 3, 0)&amp;".png")),"")</f>
        <v/>
      </c>
      <c r="O286" s="53"/>
      <c r="P286" s="53"/>
      <c r="Q286" s="61" t="str">
        <f>ifna(VLookup(V286, Dex!F:K, 3, 0),"")</f>
        <v/>
      </c>
      <c r="R286" s="61">
        <f>ifna(VLookup(V286, Dex!F:K, 4, 0),"")</f>
        <v>244</v>
      </c>
      <c r="S286" s="62" t="str">
        <f>ifna(VLookup(V286, Dex!F:K, 5, 0),"")</f>
        <v/>
      </c>
      <c r="T286" s="61" t="str">
        <f>ifna(VLookup(V286, Dex!F:K, 6, 0),"")</f>
        <v/>
      </c>
      <c r="U286" s="63" t="str">
        <f>ifna(VLookup(V286, Dex!F:L, 7, 0),"")</f>
        <v/>
      </c>
      <c r="V286" s="53" t="str">
        <f t="shared" si="1"/>
        <v>entei</v>
      </c>
    </row>
    <row r="287" ht="31.5" customHeight="1">
      <c r="A287" s="130">
        <v>286.0</v>
      </c>
      <c r="B287" s="130">
        <v>1.0</v>
      </c>
      <c r="C287" s="130">
        <v>11.0</v>
      </c>
      <c r="D287" s="130">
        <f t="shared" si="12"/>
        <v>10</v>
      </c>
      <c r="E287" s="130">
        <v>2.0</v>
      </c>
      <c r="F287" s="130">
        <v>4.0</v>
      </c>
      <c r="G287" s="131" t="str">
        <f>ifna(VLookup(V287,Shiny!B:C, 2, 0),"")</f>
        <v/>
      </c>
      <c r="H287" s="141" t="s">
        <v>358</v>
      </c>
      <c r="I287" s="168">
        <v>245.0</v>
      </c>
      <c r="J287" s="135">
        <f>IFNA(VLOOKUP(V287,'Imported Index'!E:F,2,0),1)</f>
        <v>1</v>
      </c>
      <c r="K287" s="132"/>
      <c r="L287" s="132"/>
      <c r="M287" s="166" t="str">
        <f>ifna(IMAGE("https://pokejungle.net/sprites/typeico/"&amp;lower(VLookup(V287,Type!C:E, 2, 0)&amp;".png")),"")</f>
        <v/>
      </c>
      <c r="N287" s="166" t="str">
        <f>ifna(IMAGE("https://pokejungle.net/sprites/typeico/"&amp;lower(VLookup(V287,Type!C:E, 3, 0)&amp;".png")),"")</f>
        <v/>
      </c>
      <c r="O287" s="131"/>
      <c r="P287" s="131"/>
      <c r="Q287" s="165" t="str">
        <f>ifna(VLookup(V287, Dex!F:K, 3, 0),"")</f>
        <v/>
      </c>
      <c r="R287" s="165">
        <f>ifna(VLookup(V287, Dex!F:K, 4, 0),"")</f>
        <v>245</v>
      </c>
      <c r="S287" s="166" t="str">
        <f>ifna(VLookup(V287, Dex!F:K, 5, 0),"")</f>
        <v/>
      </c>
      <c r="T287" s="165" t="str">
        <f>ifna(VLookup(V287, Dex!F:K, 6, 0),"")</f>
        <v/>
      </c>
      <c r="U287" s="137" t="str">
        <f>ifna(VLookup(V287, Dex!F:L, 7, 0),"")</f>
        <v/>
      </c>
      <c r="V287" s="131" t="str">
        <f t="shared" si="1"/>
        <v>suicune</v>
      </c>
    </row>
    <row r="288" ht="31.5" customHeight="1">
      <c r="A288" s="85">
        <v>287.0</v>
      </c>
      <c r="B288" s="85">
        <v>1.0</v>
      </c>
      <c r="C288" s="85">
        <v>11.0</v>
      </c>
      <c r="D288" s="85">
        <f t="shared" si="12"/>
        <v>11</v>
      </c>
      <c r="E288" s="85">
        <v>2.0</v>
      </c>
      <c r="F288" s="85">
        <v>5.0</v>
      </c>
      <c r="G288" s="53" t="str">
        <f>ifna(VLookup(V288,Shiny!B:C, 2, 0),"")</f>
        <v/>
      </c>
      <c r="H288" s="138" t="s">
        <v>359</v>
      </c>
      <c r="I288" s="167">
        <v>246.0</v>
      </c>
      <c r="J288" s="140">
        <f>IFNA(VLOOKUP(V288,'Imported Index'!E:F,2,0),1)</f>
        <v>1</v>
      </c>
      <c r="K288" s="140"/>
      <c r="L288" s="83"/>
      <c r="M288" s="62" t="str">
        <f>ifna(IMAGE("https://pokejungle.net/sprites/typeico/"&amp;lower(VLookup(V288,Type!C:E, 2, 0)&amp;".png")),"")</f>
        <v/>
      </c>
      <c r="N288" s="62" t="str">
        <f>ifna(IMAGE("https://pokejungle.net/sprites/typeico/"&amp;lower(VLookup(V288,Type!C:E, 3, 0)&amp;".png")),"")</f>
        <v/>
      </c>
      <c r="O288" s="53"/>
      <c r="P288" s="53"/>
      <c r="Q288" s="61">
        <f>ifna(VLookup(V288, Dex!F:K, 3, 0),"")</f>
        <v>383</v>
      </c>
      <c r="R288" s="61">
        <f>ifna(VLookup(V288, Dex!F:K, 4, 0),"")</f>
        <v>246</v>
      </c>
      <c r="S288" s="62" t="str">
        <f>ifna(VLookup(V288, Dex!F:K, 5, 0),"")</f>
        <v/>
      </c>
      <c r="T288" s="61" t="str">
        <f>ifna(VLookup(V288, Dex!F:K, 6, 0),"")</f>
        <v>P316</v>
      </c>
      <c r="U288" s="63">
        <f>ifna(VLookup(V288, Dex!F:L, 7, 0),"")</f>
        <v>206</v>
      </c>
      <c r="V288" s="53" t="str">
        <f t="shared" si="1"/>
        <v>larvitar</v>
      </c>
    </row>
    <row r="289" ht="31.5" customHeight="1">
      <c r="A289" s="130">
        <v>288.0</v>
      </c>
      <c r="B289" s="130">
        <v>1.0</v>
      </c>
      <c r="C289" s="130">
        <v>11.0</v>
      </c>
      <c r="D289" s="130">
        <f t="shared" si="12"/>
        <v>12</v>
      </c>
      <c r="E289" s="130">
        <v>2.0</v>
      </c>
      <c r="F289" s="130">
        <v>6.0</v>
      </c>
      <c r="G289" s="131" t="str">
        <f>ifna(VLookup(V289,Shiny!B:C, 2, 0),"")</f>
        <v/>
      </c>
      <c r="H289" s="141" t="s">
        <v>360</v>
      </c>
      <c r="I289" s="168">
        <v>247.0</v>
      </c>
      <c r="J289" s="135">
        <f>IFNA(VLOOKUP(V289,'Imported Index'!E:F,2,0),1)</f>
        <v>1</v>
      </c>
      <c r="K289" s="135"/>
      <c r="L289" s="132"/>
      <c r="M289" s="166" t="str">
        <f>ifna(IMAGE("https://pokejungle.net/sprites/typeico/"&amp;lower(VLookup(V289,Type!C:E, 2, 0)&amp;".png")),"")</f>
        <v/>
      </c>
      <c r="N289" s="166" t="str">
        <f>ifna(IMAGE("https://pokejungle.net/sprites/typeico/"&amp;lower(VLookup(V289,Type!C:E, 3, 0)&amp;".png")),"")</f>
        <v/>
      </c>
      <c r="O289" s="131"/>
      <c r="P289" s="131"/>
      <c r="Q289" s="165">
        <f>ifna(VLookup(V289, Dex!F:K, 3, 0),"")</f>
        <v>384</v>
      </c>
      <c r="R289" s="165">
        <f>ifna(VLookup(V289, Dex!F:K, 4, 0),"")</f>
        <v>247</v>
      </c>
      <c r="S289" s="166" t="str">
        <f>ifna(VLookup(V289, Dex!F:K, 5, 0),"")</f>
        <v/>
      </c>
      <c r="T289" s="165" t="str">
        <f>ifna(VLookup(V289, Dex!F:K, 6, 0),"")</f>
        <v>P317</v>
      </c>
      <c r="U289" s="137">
        <f>ifna(VLookup(V289, Dex!F:L, 7, 0),"")</f>
        <v>207</v>
      </c>
      <c r="V289" s="131" t="str">
        <f t="shared" si="1"/>
        <v>pupitar</v>
      </c>
    </row>
    <row r="290" ht="31.5" customHeight="1">
      <c r="A290" s="85">
        <v>289.0</v>
      </c>
      <c r="B290" s="85">
        <v>1.0</v>
      </c>
      <c r="C290" s="85">
        <v>11.0</v>
      </c>
      <c r="D290" s="85">
        <f t="shared" si="12"/>
        <v>13</v>
      </c>
      <c r="E290" s="85">
        <v>3.0</v>
      </c>
      <c r="F290" s="85">
        <v>1.0</v>
      </c>
      <c r="G290" s="53" t="str">
        <f>ifna(VLookup(V290,Shiny!B:C, 2, 0),"")</f>
        <v/>
      </c>
      <c r="H290" s="138" t="s">
        <v>361</v>
      </c>
      <c r="I290" s="167">
        <v>248.0</v>
      </c>
      <c r="J290" s="140">
        <f>IFNA(VLOOKUP(V290,'Imported Index'!E:F,2,0),1)</f>
        <v>1</v>
      </c>
      <c r="K290" s="140"/>
      <c r="L290" s="83"/>
      <c r="M290" s="62" t="str">
        <f>ifna(IMAGE("https://pokejungle.net/sprites/typeico/"&amp;lower(VLookup(V290,Type!C:E, 2, 0)&amp;".png")),"")</f>
        <v/>
      </c>
      <c r="N290" s="62" t="str">
        <f>ifna(IMAGE("https://pokejungle.net/sprites/typeico/"&amp;lower(VLookup(V290,Type!C:E, 3, 0)&amp;".png")),"")</f>
        <v/>
      </c>
      <c r="O290" s="53"/>
      <c r="P290" s="53"/>
      <c r="Q290" s="61">
        <f>ifna(VLookup(V290, Dex!F:K, 3, 0),"")</f>
        <v>385</v>
      </c>
      <c r="R290" s="61">
        <f>ifna(VLookup(V290, Dex!F:K, 4, 0),"")</f>
        <v>248</v>
      </c>
      <c r="S290" s="62" t="str">
        <f>ifna(VLookup(V290, Dex!F:K, 5, 0),"")</f>
        <v/>
      </c>
      <c r="T290" s="61" t="str">
        <f>ifna(VLookup(V290, Dex!F:K, 6, 0),"")</f>
        <v>P318</v>
      </c>
      <c r="U290" s="63">
        <f>ifna(VLookup(V290, Dex!F:L, 7, 0),"")</f>
        <v>208</v>
      </c>
      <c r="V290" s="53" t="str">
        <f t="shared" si="1"/>
        <v>tyranitar</v>
      </c>
    </row>
    <row r="291" ht="31.5" customHeight="1">
      <c r="A291" s="130">
        <v>290.0</v>
      </c>
      <c r="B291" s="130">
        <v>1.0</v>
      </c>
      <c r="C291" s="130">
        <v>11.0</v>
      </c>
      <c r="D291" s="130">
        <f t="shared" si="12"/>
        <v>14</v>
      </c>
      <c r="E291" s="130">
        <v>3.0</v>
      </c>
      <c r="F291" s="130">
        <v>2.0</v>
      </c>
      <c r="G291" s="131" t="str">
        <f>ifna(VLookup(V291,Shiny!B:C, 2, 0),"")</f>
        <v/>
      </c>
      <c r="H291" s="141" t="s">
        <v>362</v>
      </c>
      <c r="I291" s="168">
        <v>249.0</v>
      </c>
      <c r="J291" s="135">
        <f>IFNA(VLOOKUP(V291,'Imported Index'!E:F,2,0),1)</f>
        <v>1</v>
      </c>
      <c r="K291" s="132"/>
      <c r="L291" s="132"/>
      <c r="M291" s="166" t="str">
        <f>ifna(IMAGE("https://pokejungle.net/sprites/typeico/"&amp;lower(VLookup(V291,Type!C:E, 2, 0)&amp;".png")),"")</f>
        <v/>
      </c>
      <c r="N291" s="166" t="str">
        <f>ifna(IMAGE("https://pokejungle.net/sprites/typeico/"&amp;lower(VLookup(V291,Type!C:E, 3, 0)&amp;".png")),"")</f>
        <v/>
      </c>
      <c r="O291" s="131"/>
      <c r="P291" s="131"/>
      <c r="Q291" s="165" t="str">
        <f>ifna(VLookup(V291, Dex!F:K, 3, 0),"")</f>
        <v/>
      </c>
      <c r="R291" s="165">
        <f>ifna(VLookup(V291, Dex!F:K, 4, 0),"")</f>
        <v>249</v>
      </c>
      <c r="S291" s="166" t="str">
        <f>ifna(VLookup(V291, Dex!F:K, 5, 0),"")</f>
        <v/>
      </c>
      <c r="T291" s="165" t="str">
        <f>ifna(VLookup(V291, Dex!F:K, 6, 0),"")</f>
        <v/>
      </c>
      <c r="U291" s="137" t="str">
        <f>ifna(VLookup(V291, Dex!F:L, 7, 0),"")</f>
        <v/>
      </c>
      <c r="V291" s="131" t="str">
        <f t="shared" si="1"/>
        <v>lugia</v>
      </c>
    </row>
    <row r="292" ht="31.5" customHeight="1">
      <c r="A292" s="85">
        <v>291.0</v>
      </c>
      <c r="B292" s="85">
        <v>1.0</v>
      </c>
      <c r="C292" s="85">
        <v>11.0</v>
      </c>
      <c r="D292" s="85">
        <f t="shared" si="12"/>
        <v>15</v>
      </c>
      <c r="E292" s="85">
        <v>3.0</v>
      </c>
      <c r="F292" s="85">
        <v>3.0</v>
      </c>
      <c r="G292" s="53" t="str">
        <f>ifna(VLookup(V292,Shiny!B:C, 2, 0),"")</f>
        <v/>
      </c>
      <c r="H292" s="138" t="s">
        <v>363</v>
      </c>
      <c r="I292" s="167">
        <v>250.0</v>
      </c>
      <c r="J292" s="140">
        <f>IFNA(VLOOKUP(V292,'Imported Index'!E:F,2,0),1)</f>
        <v>1</v>
      </c>
      <c r="K292" s="83"/>
      <c r="L292" s="83"/>
      <c r="M292" s="62" t="str">
        <f>ifna(IMAGE("https://pokejungle.net/sprites/typeico/"&amp;lower(VLookup(V292,Type!C:E, 2, 0)&amp;".png")),"")</f>
        <v/>
      </c>
      <c r="N292" s="62" t="str">
        <f>ifna(IMAGE("https://pokejungle.net/sprites/typeico/"&amp;lower(VLookup(V292,Type!C:E, 3, 0)&amp;".png")),"")</f>
        <v/>
      </c>
      <c r="O292" s="53"/>
      <c r="P292" s="53"/>
      <c r="Q292" s="61" t="str">
        <f>ifna(VLookup(V292, Dex!F:K, 3, 0),"")</f>
        <v/>
      </c>
      <c r="R292" s="61">
        <f>ifna(VLookup(V292, Dex!F:K, 4, 0),"")</f>
        <v>250</v>
      </c>
      <c r="S292" s="62" t="str">
        <f>ifna(VLookup(V292, Dex!F:K, 5, 0),"")</f>
        <v/>
      </c>
      <c r="T292" s="61" t="str">
        <f>ifna(VLookup(V292, Dex!F:K, 6, 0),"")</f>
        <v/>
      </c>
      <c r="U292" s="63" t="str">
        <f>ifna(VLookup(V292, Dex!F:L, 7, 0),"")</f>
        <v/>
      </c>
      <c r="V292" s="53" t="str">
        <f t="shared" si="1"/>
        <v>ho-oh</v>
      </c>
    </row>
    <row r="293" ht="31.5" customHeight="1">
      <c r="A293" s="130">
        <v>292.0</v>
      </c>
      <c r="B293" s="130">
        <v>1.0</v>
      </c>
      <c r="C293" s="130">
        <v>11.0</v>
      </c>
      <c r="D293" s="130">
        <f t="shared" si="12"/>
        <v>16</v>
      </c>
      <c r="E293" s="130">
        <v>3.0</v>
      </c>
      <c r="F293" s="130">
        <v>4.0</v>
      </c>
      <c r="G293" s="131" t="str">
        <f>ifna(VLookup(V293,Shiny!B:C, 2, 0),"")</f>
        <v/>
      </c>
      <c r="H293" s="141" t="s">
        <v>364</v>
      </c>
      <c r="I293" s="168">
        <v>251.0</v>
      </c>
      <c r="J293" s="135">
        <f>IFNA(VLOOKUP(V293,'Imported Index'!E:F,2,0),1)</f>
        <v>1</v>
      </c>
      <c r="K293" s="135"/>
      <c r="L293" s="132"/>
      <c r="M293" s="166" t="str">
        <f>ifna(IMAGE("https://pokejungle.net/sprites/typeico/"&amp;lower(VLookup(V293,Type!C:E, 2, 0)&amp;".png")),"")</f>
        <v/>
      </c>
      <c r="N293" s="166" t="str">
        <f>ifna(IMAGE("https://pokejungle.net/sprites/typeico/"&amp;lower(VLookup(V293,Type!C:E, 3, 0)&amp;".png")),"")</f>
        <v/>
      </c>
      <c r="O293" s="131"/>
      <c r="P293" s="131"/>
      <c r="Q293" s="165" t="str">
        <f>ifna(VLookup(V293, Dex!F:K, 3, 0),"")</f>
        <v/>
      </c>
      <c r="R293" s="165" t="str">
        <f>ifna(VLookup(V293, Dex!F:K, 4, 0),"")</f>
        <v/>
      </c>
      <c r="S293" s="166" t="str">
        <f>ifna(VLookup(V293, Dex!F:K, 5, 0),"")</f>
        <v/>
      </c>
      <c r="T293" s="165" t="str">
        <f>ifna(VLookup(V293, Dex!F:K, 6, 0),"")</f>
        <v/>
      </c>
      <c r="U293" s="137" t="str">
        <f>ifna(VLookup(V293, Dex!F:L, 7, 0),"")</f>
        <v/>
      </c>
      <c r="V293" s="131" t="str">
        <f t="shared" si="1"/>
        <v>celebi</v>
      </c>
    </row>
    <row r="294" ht="31.5" customHeight="1">
      <c r="A294" s="85">
        <v>293.0</v>
      </c>
      <c r="B294" s="85"/>
      <c r="C294" s="85"/>
      <c r="D294" s="85"/>
      <c r="E294" s="85"/>
      <c r="F294" s="85"/>
      <c r="G294" s="53" t="str">
        <f>ifna(VLookup(V294,Shiny!B:C, 2, 0),"")</f>
        <v/>
      </c>
      <c r="H294" s="146" t="s">
        <v>236</v>
      </c>
      <c r="I294" s="157"/>
      <c r="J294" s="140">
        <f>IFNA(VLOOKUP(V294,'Imported Index'!E:F,2,0),1)</f>
        <v>1</v>
      </c>
      <c r="K294" s="83"/>
      <c r="L294" s="83"/>
      <c r="M294" s="62" t="str">
        <f>ifna(IMAGE("https://pokejungle.net/sprites/typeico/"&amp;lower(VLookup(V294,Type!C:E, 2, 0)&amp;".png")),"")</f>
        <v/>
      </c>
      <c r="N294" s="62" t="str">
        <f>ifna(IMAGE("https://pokejungle.net/sprites/typeico/"&amp;lower(VLookup(V294,Type!C:E, 3, 0)&amp;".png")),"")</f>
        <v/>
      </c>
      <c r="O294" s="53"/>
      <c r="P294" s="53"/>
      <c r="Q294" s="61" t="str">
        <f>ifna(VLookup(V294, Dex!F:K, 3, 0),"")</f>
        <v/>
      </c>
      <c r="R294" s="61" t="str">
        <f>ifna(VLookup(V294, Dex!F:K, 4, 0),"")</f>
        <v/>
      </c>
      <c r="S294" s="62" t="str">
        <f>ifna(VLookup(V294, Dex!F:K, 5, 0),"")</f>
        <v/>
      </c>
      <c r="T294" s="61" t="str">
        <f>ifna(VLookup(V294, Dex!F:K, 6, 0),"")</f>
        <v/>
      </c>
      <c r="U294" s="63" t="str">
        <f>ifna(VLookup(V294, Dex!F:L, 7, 0),"")</f>
        <v/>
      </c>
      <c r="V294" s="53" t="str">
        <f t="shared" si="1"/>
        <v>gen</v>
      </c>
    </row>
    <row r="295" ht="31.5" customHeight="1">
      <c r="A295" s="130">
        <v>294.0</v>
      </c>
      <c r="B295" s="130">
        <v>1.0</v>
      </c>
      <c r="C295" s="130">
        <v>12.0</v>
      </c>
      <c r="D295" s="130">
        <v>1.0</v>
      </c>
      <c r="E295" s="130">
        <v>1.0</v>
      </c>
      <c r="F295" s="130">
        <v>1.0</v>
      </c>
      <c r="G295" s="131" t="str">
        <f>ifna(VLookup(V295,Shiny!B:C, 2, 0),"")</f>
        <v/>
      </c>
      <c r="H295" s="141" t="s">
        <v>365</v>
      </c>
      <c r="I295" s="168">
        <v>252.0</v>
      </c>
      <c r="J295" s="135">
        <f>IFNA(VLOOKUP(V295,'Imported Index'!E:F,2,0),1)</f>
        <v>1</v>
      </c>
      <c r="K295" s="135"/>
      <c r="L295" s="132"/>
      <c r="M295" s="166" t="str">
        <f>ifna(IMAGE("https://pokejungle.net/sprites/typeico/"&amp;lower(VLookup(V295,Type!C:E, 2, 0)&amp;".png")),"")</f>
        <v/>
      </c>
      <c r="N295" s="166" t="str">
        <f>ifna(IMAGE("https://pokejungle.net/sprites/typeico/"&amp;lower(VLookup(V295,Type!C:E, 3, 0)&amp;".png")),"")</f>
        <v/>
      </c>
      <c r="O295" s="131"/>
      <c r="P295" s="131"/>
      <c r="Q295" s="165" t="str">
        <f>ifna(VLookup(V295, Dex!F:K, 3, 0),"")</f>
        <v/>
      </c>
      <c r="R295" s="165">
        <f>ifna(VLookup(V295, Dex!F:K, 4, 0),"")</f>
        <v>252</v>
      </c>
      <c r="S295" s="166" t="str">
        <f>ifna(VLookup(V295, Dex!F:K, 5, 0),"")</f>
        <v/>
      </c>
      <c r="T295" s="165" t="str">
        <f>ifna(VLookup(V295, Dex!F:K, 6, 0),"")</f>
        <v>B182</v>
      </c>
      <c r="U295" s="137" t="str">
        <f>ifna(VLookup(V295, Dex!F:L, 7, 0),"")</f>
        <v>H039</v>
      </c>
      <c r="V295" s="131" t="str">
        <f t="shared" si="1"/>
        <v>treecko</v>
      </c>
    </row>
    <row r="296" ht="31.5" customHeight="1">
      <c r="A296" s="85">
        <v>295.0</v>
      </c>
      <c r="B296" s="85">
        <v>1.0</v>
      </c>
      <c r="C296" s="85">
        <v>12.0</v>
      </c>
      <c r="D296" s="85">
        <f t="shared" ref="D296:D324" si="13">D295+1</f>
        <v>2</v>
      </c>
      <c r="E296" s="85">
        <v>1.0</v>
      </c>
      <c r="F296" s="85">
        <v>2.0</v>
      </c>
      <c r="G296" s="53" t="str">
        <f>ifna(VLookup(V296,Shiny!B:C, 2, 0),"")</f>
        <v/>
      </c>
      <c r="H296" s="138" t="s">
        <v>366</v>
      </c>
      <c r="I296" s="167">
        <v>253.0</v>
      </c>
      <c r="J296" s="140">
        <f>IFNA(VLOOKUP(V296,'Imported Index'!E:F,2,0),1)</f>
        <v>1</v>
      </c>
      <c r="K296" s="83"/>
      <c r="L296" s="83"/>
      <c r="M296" s="62" t="str">
        <f>ifna(IMAGE("https://pokejungle.net/sprites/typeico/"&amp;lower(VLookup(V296,Type!C:E, 2, 0)&amp;".png")),"")</f>
        <v/>
      </c>
      <c r="N296" s="62" t="str">
        <f>ifna(IMAGE("https://pokejungle.net/sprites/typeico/"&amp;lower(VLookup(V296,Type!C:E, 3, 0)&amp;".png")),"")</f>
        <v/>
      </c>
      <c r="O296" s="53"/>
      <c r="P296" s="53"/>
      <c r="Q296" s="61" t="str">
        <f>ifna(VLookup(V296, Dex!F:K, 3, 0),"")</f>
        <v/>
      </c>
      <c r="R296" s="61">
        <f>ifna(VLookup(V296, Dex!F:K, 4, 0),"")</f>
        <v>253</v>
      </c>
      <c r="S296" s="62" t="str">
        <f>ifna(VLookup(V296, Dex!F:K, 5, 0),"")</f>
        <v/>
      </c>
      <c r="T296" s="61" t="str">
        <f>ifna(VLookup(V296, Dex!F:K, 6, 0),"")</f>
        <v>B183</v>
      </c>
      <c r="U296" s="63" t="str">
        <f>ifna(VLookup(V296, Dex!F:L, 7, 0),"")</f>
        <v>H040</v>
      </c>
      <c r="V296" s="53" t="str">
        <f t="shared" si="1"/>
        <v>grovyle</v>
      </c>
    </row>
    <row r="297" ht="31.5" customHeight="1">
      <c r="A297" s="130">
        <v>296.0</v>
      </c>
      <c r="B297" s="130">
        <v>1.0</v>
      </c>
      <c r="C297" s="130">
        <v>12.0</v>
      </c>
      <c r="D297" s="130">
        <f t="shared" si="13"/>
        <v>3</v>
      </c>
      <c r="E297" s="130">
        <v>1.0</v>
      </c>
      <c r="F297" s="130">
        <v>3.0</v>
      </c>
      <c r="G297" s="131" t="str">
        <f>ifna(VLookup(V297,Shiny!B:C, 2, 0),"")</f>
        <v/>
      </c>
      <c r="H297" s="141" t="s">
        <v>367</v>
      </c>
      <c r="I297" s="168">
        <v>254.0</v>
      </c>
      <c r="J297" s="135">
        <f>IFNA(VLOOKUP(V297,'Imported Index'!E:F,2,0),1)</f>
        <v>1</v>
      </c>
      <c r="K297" s="132"/>
      <c r="L297" s="132"/>
      <c r="M297" s="166" t="str">
        <f>ifna(IMAGE("https://pokejungle.net/sprites/typeico/"&amp;lower(VLookup(V297,Type!C:E, 2, 0)&amp;".png")),"")</f>
        <v/>
      </c>
      <c r="N297" s="166" t="str">
        <f>ifna(IMAGE("https://pokejungle.net/sprites/typeico/"&amp;lower(VLookup(V297,Type!C:E, 3, 0)&amp;".png")),"")</f>
        <v/>
      </c>
      <c r="O297" s="131"/>
      <c r="P297" s="131"/>
      <c r="Q297" s="165" t="str">
        <f>ifna(VLookup(V297, Dex!F:K, 3, 0),"")</f>
        <v/>
      </c>
      <c r="R297" s="165">
        <f>ifna(VLookup(V297, Dex!F:K, 4, 0),"")</f>
        <v>254</v>
      </c>
      <c r="S297" s="166" t="str">
        <f>ifna(VLookup(V297, Dex!F:K, 5, 0),"")</f>
        <v/>
      </c>
      <c r="T297" s="165" t="str">
        <f>ifna(VLookup(V297, Dex!F:K, 6, 0),"")</f>
        <v>B184</v>
      </c>
      <c r="U297" s="137" t="str">
        <f>ifna(VLookup(V297, Dex!F:L, 7, 0),"")</f>
        <v>H041</v>
      </c>
      <c r="V297" s="131" t="str">
        <f t="shared" si="1"/>
        <v>sceptile</v>
      </c>
    </row>
    <row r="298" ht="31.5" customHeight="1">
      <c r="A298" s="85">
        <v>297.0</v>
      </c>
      <c r="B298" s="85">
        <v>1.0</v>
      </c>
      <c r="C298" s="85">
        <v>12.0</v>
      </c>
      <c r="D298" s="85">
        <f t="shared" si="13"/>
        <v>4</v>
      </c>
      <c r="E298" s="85">
        <v>1.0</v>
      </c>
      <c r="F298" s="85">
        <v>4.0</v>
      </c>
      <c r="G298" s="53" t="str">
        <f>ifna(VLookup(V298,Shiny!B:C, 2, 0),"")</f>
        <v/>
      </c>
      <c r="H298" s="138" t="s">
        <v>368</v>
      </c>
      <c r="I298" s="167">
        <v>255.0</v>
      </c>
      <c r="J298" s="140">
        <f>IFNA(VLOOKUP(V298,'Imported Index'!E:F,2,0),1)</f>
        <v>1</v>
      </c>
      <c r="K298" s="140"/>
      <c r="L298" s="83"/>
      <c r="M298" s="62" t="str">
        <f>ifna(IMAGE("https://pokejungle.net/sprites/typeico/"&amp;lower(VLookup(V298,Type!C:E, 2, 0)&amp;".png")),"")</f>
        <v/>
      </c>
      <c r="N298" s="62" t="str">
        <f>ifna(IMAGE("https://pokejungle.net/sprites/typeico/"&amp;lower(VLookup(V298,Type!C:E, 3, 0)&amp;".png")),"")</f>
        <v/>
      </c>
      <c r="O298" s="53"/>
      <c r="P298" s="53"/>
      <c r="Q298" s="61" t="str">
        <f>ifna(VLookup(V298, Dex!F:K, 3, 0),"")</f>
        <v/>
      </c>
      <c r="R298" s="61">
        <f>ifna(VLookup(V298, Dex!F:K, 4, 0),"")</f>
        <v>255</v>
      </c>
      <c r="S298" s="62" t="str">
        <f>ifna(VLookup(V298, Dex!F:K, 5, 0),"")</f>
        <v/>
      </c>
      <c r="T298" s="61" t="str">
        <f>ifna(VLookup(V298, Dex!F:K, 6, 0),"")</f>
        <v>B185</v>
      </c>
      <c r="U298" s="63" t="str">
        <f>ifna(VLookup(V298, Dex!F:L, 7, 0),"")</f>
        <v>H042</v>
      </c>
      <c r="V298" s="53" t="str">
        <f t="shared" si="1"/>
        <v>torchic</v>
      </c>
    </row>
    <row r="299" ht="31.5" customHeight="1">
      <c r="A299" s="130">
        <v>298.0</v>
      </c>
      <c r="B299" s="130">
        <v>1.0</v>
      </c>
      <c r="C299" s="130">
        <v>12.0</v>
      </c>
      <c r="D299" s="130">
        <f t="shared" si="13"/>
        <v>5</v>
      </c>
      <c r="E299" s="130">
        <v>1.0</v>
      </c>
      <c r="F299" s="130">
        <v>5.0</v>
      </c>
      <c r="G299" s="131" t="str">
        <f>ifna(VLookup(V299,Shiny!B:C, 2, 0),"")</f>
        <v/>
      </c>
      <c r="H299" s="141" t="s">
        <v>369</v>
      </c>
      <c r="I299" s="168">
        <v>256.0</v>
      </c>
      <c r="J299" s="135">
        <f>IFNA(VLOOKUP(V299,'Imported Index'!E:F,2,0),1)</f>
        <v>1</v>
      </c>
      <c r="K299" s="135"/>
      <c r="L299" s="132"/>
      <c r="M299" s="166" t="str">
        <f>ifna(IMAGE("https://pokejungle.net/sprites/typeico/"&amp;lower(VLookup(V299,Type!C:E, 2, 0)&amp;".png")),"")</f>
        <v/>
      </c>
      <c r="N299" s="166" t="str">
        <f>ifna(IMAGE("https://pokejungle.net/sprites/typeico/"&amp;lower(VLookup(V299,Type!C:E, 3, 0)&amp;".png")),"")</f>
        <v/>
      </c>
      <c r="O299" s="131"/>
      <c r="P299" s="131"/>
      <c r="Q299" s="165" t="str">
        <f>ifna(VLookup(V299, Dex!F:K, 3, 0),"")</f>
        <v/>
      </c>
      <c r="R299" s="165">
        <f>ifna(VLookup(V299, Dex!F:K, 4, 0),"")</f>
        <v>256</v>
      </c>
      <c r="S299" s="166" t="str">
        <f>ifna(VLookup(V299, Dex!F:K, 5, 0),"")</f>
        <v/>
      </c>
      <c r="T299" s="165" t="str">
        <f>ifna(VLookup(V299, Dex!F:K, 6, 0),"")</f>
        <v>B186</v>
      </c>
      <c r="U299" s="137" t="str">
        <f>ifna(VLookup(V299, Dex!F:L, 7, 0),"")</f>
        <v>H043</v>
      </c>
      <c r="V299" s="131" t="str">
        <f t="shared" si="1"/>
        <v>combusken</v>
      </c>
    </row>
    <row r="300" ht="31.5" customHeight="1">
      <c r="A300" s="85">
        <v>299.0</v>
      </c>
      <c r="B300" s="85">
        <v>1.0</v>
      </c>
      <c r="C300" s="85">
        <v>12.0</v>
      </c>
      <c r="D300" s="85">
        <f t="shared" si="13"/>
        <v>6</v>
      </c>
      <c r="E300" s="85">
        <v>1.0</v>
      </c>
      <c r="F300" s="85">
        <v>6.0</v>
      </c>
      <c r="G300" s="53" t="str">
        <f>ifna(VLookup(V300,Shiny!B:C, 2, 0),"")</f>
        <v/>
      </c>
      <c r="H300" s="138" t="s">
        <v>370</v>
      </c>
      <c r="I300" s="167">
        <v>257.0</v>
      </c>
      <c r="J300" s="140">
        <f>IFNA(VLOOKUP(V300,'Imported Index'!E:F,2,0),1)</f>
        <v>1</v>
      </c>
      <c r="K300" s="140"/>
      <c r="L300" s="83"/>
      <c r="M300" s="62" t="str">
        <f>ifna(IMAGE("https://pokejungle.net/sprites/typeico/"&amp;lower(VLookup(V300,Type!C:E, 2, 0)&amp;".png")),"")</f>
        <v/>
      </c>
      <c r="N300" s="62" t="str">
        <f>ifna(IMAGE("https://pokejungle.net/sprites/typeico/"&amp;lower(VLookup(V300,Type!C:E, 3, 0)&amp;".png")),"")</f>
        <v/>
      </c>
      <c r="O300" s="53"/>
      <c r="P300" s="53"/>
      <c r="Q300" s="61" t="str">
        <f>ifna(VLookup(V300, Dex!F:K, 3, 0),"")</f>
        <v/>
      </c>
      <c r="R300" s="61">
        <f>ifna(VLookup(V300, Dex!F:K, 4, 0),"")</f>
        <v>257</v>
      </c>
      <c r="S300" s="62" t="str">
        <f>ifna(VLookup(V300, Dex!F:K, 5, 0),"")</f>
        <v/>
      </c>
      <c r="T300" s="61" t="str">
        <f>ifna(VLookup(V300, Dex!F:K, 6, 0),"")</f>
        <v>B187</v>
      </c>
      <c r="U300" s="63" t="str">
        <f>ifna(VLookup(V300, Dex!F:L, 7, 0),"")</f>
        <v>H044</v>
      </c>
      <c r="V300" s="53" t="str">
        <f t="shared" si="1"/>
        <v>blaziken</v>
      </c>
    </row>
    <row r="301" ht="31.5" customHeight="1">
      <c r="A301" s="130">
        <v>300.0</v>
      </c>
      <c r="B301" s="130">
        <v>1.0</v>
      </c>
      <c r="C301" s="130">
        <v>12.0</v>
      </c>
      <c r="D301" s="130">
        <f t="shared" si="13"/>
        <v>7</v>
      </c>
      <c r="E301" s="130">
        <v>2.0</v>
      </c>
      <c r="F301" s="130">
        <v>1.0</v>
      </c>
      <c r="G301" s="131" t="str">
        <f>ifna(VLookup(V301,Shiny!B:C, 2, 0),"")</f>
        <v/>
      </c>
      <c r="H301" s="141" t="s">
        <v>371</v>
      </c>
      <c r="I301" s="168">
        <v>258.0</v>
      </c>
      <c r="J301" s="135">
        <f>IFNA(VLOOKUP(V301,'Imported Index'!E:F,2,0),1)</f>
        <v>1</v>
      </c>
      <c r="K301" s="135"/>
      <c r="L301" s="132"/>
      <c r="M301" s="166" t="str">
        <f>ifna(IMAGE("https://pokejungle.net/sprites/typeico/"&amp;lower(VLookup(V301,Type!C:E, 2, 0)&amp;".png")),"")</f>
        <v/>
      </c>
      <c r="N301" s="166" t="str">
        <f>ifna(IMAGE("https://pokejungle.net/sprites/typeico/"&amp;lower(VLookup(V301,Type!C:E, 3, 0)&amp;".png")),"")</f>
        <v/>
      </c>
      <c r="O301" s="131"/>
      <c r="P301" s="131"/>
      <c r="Q301" s="165" t="str">
        <f>ifna(VLookup(V301, Dex!F:K, 3, 0),"")</f>
        <v/>
      </c>
      <c r="R301" s="165">
        <f>ifna(VLookup(V301, Dex!F:K, 4, 0),"")</f>
        <v>258</v>
      </c>
      <c r="S301" s="166" t="str">
        <f>ifna(VLookup(V301, Dex!F:K, 5, 0),"")</f>
        <v/>
      </c>
      <c r="T301" s="165" t="str">
        <f>ifna(VLookup(V301, Dex!F:K, 6, 0),"")</f>
        <v>B188</v>
      </c>
      <c r="U301" s="137" t="str">
        <f>ifna(VLookup(V301, Dex!F:L, 7, 0),"")</f>
        <v>H045</v>
      </c>
      <c r="V301" s="131" t="str">
        <f t="shared" si="1"/>
        <v>mudkip</v>
      </c>
    </row>
    <row r="302" ht="31.5" customHeight="1">
      <c r="A302" s="85">
        <v>301.0</v>
      </c>
      <c r="B302" s="85">
        <v>1.0</v>
      </c>
      <c r="C302" s="85">
        <v>12.0</v>
      </c>
      <c r="D302" s="85">
        <f t="shared" si="13"/>
        <v>8</v>
      </c>
      <c r="E302" s="85">
        <v>2.0</v>
      </c>
      <c r="F302" s="85">
        <v>2.0</v>
      </c>
      <c r="G302" s="53" t="str">
        <f>ifna(VLookup(V302,Shiny!B:C, 2, 0),"")</f>
        <v/>
      </c>
      <c r="H302" s="138" t="s">
        <v>372</v>
      </c>
      <c r="I302" s="167">
        <v>259.0</v>
      </c>
      <c r="J302" s="140">
        <f>IFNA(VLOOKUP(V302,'Imported Index'!E:F,2,0),1)</f>
        <v>1</v>
      </c>
      <c r="K302" s="83"/>
      <c r="L302" s="83"/>
      <c r="M302" s="62" t="str">
        <f>ifna(IMAGE("https://pokejungle.net/sprites/typeico/"&amp;lower(VLookup(V302,Type!C:E, 2, 0)&amp;".png")),"")</f>
        <v/>
      </c>
      <c r="N302" s="62" t="str">
        <f>ifna(IMAGE("https://pokejungle.net/sprites/typeico/"&amp;lower(VLookup(V302,Type!C:E, 3, 0)&amp;".png")),"")</f>
        <v/>
      </c>
      <c r="O302" s="53"/>
      <c r="P302" s="53"/>
      <c r="Q302" s="61" t="str">
        <f>ifna(VLookup(V302, Dex!F:K, 3, 0),"")</f>
        <v/>
      </c>
      <c r="R302" s="61">
        <f>ifna(VLookup(V302, Dex!F:K, 4, 0),"")</f>
        <v>259</v>
      </c>
      <c r="S302" s="62" t="str">
        <f>ifna(VLookup(V302, Dex!F:K, 5, 0),"")</f>
        <v/>
      </c>
      <c r="T302" s="61" t="str">
        <f>ifna(VLookup(V302, Dex!F:K, 6, 0),"")</f>
        <v>B189</v>
      </c>
      <c r="U302" s="63" t="str">
        <f>ifna(VLookup(V302, Dex!F:L, 7, 0),"")</f>
        <v>H046</v>
      </c>
      <c r="V302" s="53" t="str">
        <f t="shared" si="1"/>
        <v>marshtomp</v>
      </c>
    </row>
    <row r="303" ht="31.5" customHeight="1">
      <c r="A303" s="130">
        <v>302.0</v>
      </c>
      <c r="B303" s="130">
        <v>1.0</v>
      </c>
      <c r="C303" s="130">
        <v>12.0</v>
      </c>
      <c r="D303" s="130">
        <f t="shared" si="13"/>
        <v>9</v>
      </c>
      <c r="E303" s="130">
        <v>2.0</v>
      </c>
      <c r="F303" s="130">
        <v>3.0</v>
      </c>
      <c r="G303" s="131" t="str">
        <f>ifna(VLookup(V303,Shiny!B:C, 2, 0),"")</f>
        <v/>
      </c>
      <c r="H303" s="141" t="s">
        <v>373</v>
      </c>
      <c r="I303" s="168">
        <v>260.0</v>
      </c>
      <c r="J303" s="135">
        <f>IFNA(VLOOKUP(V303,'Imported Index'!E:F,2,0),1)</f>
        <v>1</v>
      </c>
      <c r="K303" s="132"/>
      <c r="L303" s="132"/>
      <c r="M303" s="166" t="str">
        <f>ifna(IMAGE("https://pokejungle.net/sprites/typeico/"&amp;lower(VLookup(V303,Type!C:E, 2, 0)&amp;".png")),"")</f>
        <v/>
      </c>
      <c r="N303" s="166" t="str">
        <f>ifna(IMAGE("https://pokejungle.net/sprites/typeico/"&amp;lower(VLookup(V303,Type!C:E, 3, 0)&amp;".png")),"")</f>
        <v/>
      </c>
      <c r="O303" s="131"/>
      <c r="P303" s="131"/>
      <c r="Q303" s="165" t="str">
        <f>ifna(VLookup(V303, Dex!F:K, 3, 0),"")</f>
        <v/>
      </c>
      <c r="R303" s="165">
        <f>ifna(VLookup(V303, Dex!F:K, 4, 0),"")</f>
        <v>260</v>
      </c>
      <c r="S303" s="166" t="str">
        <f>ifna(VLookup(V303, Dex!F:K, 5, 0),"")</f>
        <v/>
      </c>
      <c r="T303" s="165" t="str">
        <f>ifna(VLookup(V303, Dex!F:K, 6, 0),"")</f>
        <v>B190</v>
      </c>
      <c r="U303" s="137" t="str">
        <f>ifna(VLookup(V303, Dex!F:L, 7, 0),"")</f>
        <v>H047</v>
      </c>
      <c r="V303" s="131" t="str">
        <f t="shared" si="1"/>
        <v>swampert</v>
      </c>
    </row>
    <row r="304" ht="31.5" customHeight="1">
      <c r="A304" s="85">
        <v>303.0</v>
      </c>
      <c r="B304" s="85">
        <v>1.0</v>
      </c>
      <c r="C304" s="85">
        <v>12.0</v>
      </c>
      <c r="D304" s="85">
        <f t="shared" si="13"/>
        <v>10</v>
      </c>
      <c r="E304" s="85">
        <v>2.0</v>
      </c>
      <c r="F304" s="85">
        <v>4.0</v>
      </c>
      <c r="G304" s="53" t="str">
        <f>ifna(VLookup(V304,Shiny!B:C, 2, 0),"")</f>
        <v/>
      </c>
      <c r="H304" s="138" t="s">
        <v>374</v>
      </c>
      <c r="I304" s="167">
        <v>261.0</v>
      </c>
      <c r="J304" s="140">
        <f>IFNA(VLOOKUP(V304,'Imported Index'!E:F,2,0),1)</f>
        <v>1</v>
      </c>
      <c r="K304" s="83"/>
      <c r="L304" s="83"/>
      <c r="M304" s="62" t="str">
        <f>ifna(IMAGE("https://pokejungle.net/sprites/typeico/"&amp;lower(VLookup(V304,Type!C:E, 2, 0)&amp;".png")),"")</f>
        <v/>
      </c>
      <c r="N304" s="62" t="str">
        <f>ifna(IMAGE("https://pokejungle.net/sprites/typeico/"&amp;lower(VLookup(V304,Type!C:E, 3, 0)&amp;".png")),"")</f>
        <v/>
      </c>
      <c r="O304" s="53"/>
      <c r="P304" s="53"/>
      <c r="Q304" s="61" t="str">
        <f>ifna(VLookup(V304, Dex!F:K, 3, 0),"")</f>
        <v/>
      </c>
      <c r="R304" s="61">
        <f>ifna(VLookup(V304, Dex!F:K, 4, 0),"")</f>
        <v>261</v>
      </c>
      <c r="S304" s="62" t="str">
        <f>ifna(VLookup(V304, Dex!F:K, 5, 0),"")</f>
        <v/>
      </c>
      <c r="T304" s="61" t="str">
        <f>ifna(VLookup(V304, Dex!F:K, 6, 0),"")</f>
        <v>K007</v>
      </c>
      <c r="U304" s="63" t="str">
        <f>ifna(VLookup(V304, Dex!F:L, 7, 0),"")</f>
        <v/>
      </c>
      <c r="V304" s="53" t="str">
        <f t="shared" si="1"/>
        <v>poochyena</v>
      </c>
    </row>
    <row r="305" ht="31.5" customHeight="1">
      <c r="A305" s="130">
        <v>304.0</v>
      </c>
      <c r="B305" s="130">
        <v>1.0</v>
      </c>
      <c r="C305" s="130">
        <v>12.0</v>
      </c>
      <c r="D305" s="130">
        <f t="shared" si="13"/>
        <v>11</v>
      </c>
      <c r="E305" s="130">
        <v>2.0</v>
      </c>
      <c r="F305" s="130">
        <v>5.0</v>
      </c>
      <c r="G305" s="131" t="str">
        <f>ifna(VLookup(V305,Shiny!B:C, 2, 0),"")</f>
        <v/>
      </c>
      <c r="H305" s="141" t="s">
        <v>375</v>
      </c>
      <c r="I305" s="168">
        <v>262.0</v>
      </c>
      <c r="J305" s="135">
        <f>IFNA(VLOOKUP(V305,'Imported Index'!E:F,2,0),1)</f>
        <v>1</v>
      </c>
      <c r="K305" s="132"/>
      <c r="L305" s="132"/>
      <c r="M305" s="166" t="str">
        <f>ifna(IMAGE("https://pokejungle.net/sprites/typeico/"&amp;lower(VLookup(V305,Type!C:E, 2, 0)&amp;".png")),"")</f>
        <v/>
      </c>
      <c r="N305" s="166" t="str">
        <f>ifna(IMAGE("https://pokejungle.net/sprites/typeico/"&amp;lower(VLookup(V305,Type!C:E, 3, 0)&amp;".png")),"")</f>
        <v/>
      </c>
      <c r="O305" s="131"/>
      <c r="P305" s="131"/>
      <c r="Q305" s="165" t="str">
        <f>ifna(VLookup(V305, Dex!F:K, 3, 0),"")</f>
        <v/>
      </c>
      <c r="R305" s="165">
        <f>ifna(VLookup(V305, Dex!F:K, 4, 0),"")</f>
        <v>262</v>
      </c>
      <c r="S305" s="166" t="str">
        <f>ifna(VLookup(V305, Dex!F:K, 5, 0),"")</f>
        <v/>
      </c>
      <c r="T305" s="165" t="str">
        <f>ifna(VLookup(V305, Dex!F:K, 6, 0),"")</f>
        <v>K008</v>
      </c>
      <c r="U305" s="137" t="str">
        <f>ifna(VLookup(V305, Dex!F:L, 7, 0),"")</f>
        <v/>
      </c>
      <c r="V305" s="131" t="str">
        <f t="shared" si="1"/>
        <v>mightyena</v>
      </c>
    </row>
    <row r="306" ht="31.5" customHeight="1">
      <c r="A306" s="85">
        <v>305.0</v>
      </c>
      <c r="B306" s="85">
        <v>1.0</v>
      </c>
      <c r="C306" s="85">
        <v>12.0</v>
      </c>
      <c r="D306" s="85">
        <f t="shared" si="13"/>
        <v>12</v>
      </c>
      <c r="E306" s="85">
        <v>2.0</v>
      </c>
      <c r="F306" s="85">
        <v>6.0</v>
      </c>
      <c r="G306" s="53" t="str">
        <f>ifna(VLookup(V306,Shiny!B:C, 2, 0),"")</f>
        <v/>
      </c>
      <c r="H306" s="138" t="s">
        <v>376</v>
      </c>
      <c r="I306" s="167">
        <v>263.0</v>
      </c>
      <c r="J306" s="140">
        <f>IFNA(VLOOKUP(V306,'Imported Index'!E:F,2,0),1)</f>
        <v>1</v>
      </c>
      <c r="K306" s="140"/>
      <c r="L306" s="83" t="s">
        <v>97</v>
      </c>
      <c r="M306" s="62" t="str">
        <f>ifna(IMAGE("https://pokejungle.net/sprites/typeico/"&amp;lower(VLookup(V306,Type!C:E, 2, 0)&amp;".png")),"")</f>
        <v/>
      </c>
      <c r="N306" s="62" t="str">
        <f>ifna(IMAGE("https://pokejungle.net/sprites/typeico/"&amp;lower(VLookup(V306,Type!C:E, 3, 0)&amp;".png")),"")</f>
        <v/>
      </c>
      <c r="O306" s="53"/>
      <c r="P306" s="53"/>
      <c r="Q306" s="61">
        <f>ifna(VLookup(V306, Dex!F:K, 3, 0),"")</f>
        <v>31</v>
      </c>
      <c r="R306" s="61">
        <f>ifna(VLookup(V306, Dex!F:K, 4, 0),"")</f>
        <v>263</v>
      </c>
      <c r="S306" s="62" t="str">
        <f>ifna(VLookup(V306, Dex!F:K, 5, 0),"")</f>
        <v/>
      </c>
      <c r="T306" s="61" t="str">
        <f>ifna(VLookup(V306, Dex!F:K, 6, 0),"")</f>
        <v/>
      </c>
      <c r="U306" s="63" t="str">
        <f>ifna(VLookup(V306, Dex!F:L, 7, 0),"")</f>
        <v/>
      </c>
      <c r="V306" s="53" t="str">
        <f t="shared" si="1"/>
        <v>zigzagoon</v>
      </c>
    </row>
    <row r="307" ht="31.5" customHeight="1">
      <c r="A307" s="130">
        <v>306.0</v>
      </c>
      <c r="B307" s="130">
        <v>1.0</v>
      </c>
      <c r="C307" s="130">
        <v>12.0</v>
      </c>
      <c r="D307" s="130">
        <f t="shared" si="13"/>
        <v>13</v>
      </c>
      <c r="E307" s="130">
        <v>3.0</v>
      </c>
      <c r="F307" s="130">
        <v>1.0</v>
      </c>
      <c r="G307" s="131" t="str">
        <f>ifna(VLookup(V307,Shiny!B:C, 2, 0),"")</f>
        <v/>
      </c>
      <c r="H307" s="141" t="s">
        <v>376</v>
      </c>
      <c r="I307" s="168">
        <v>263.0</v>
      </c>
      <c r="J307" s="135">
        <f>IFNA(VLOOKUP(V307,'Imported Index'!E:F,2,0),1)</f>
        <v>1</v>
      </c>
      <c r="K307" s="132"/>
      <c r="L307" s="132" t="s">
        <v>132</v>
      </c>
      <c r="M307" s="166" t="str">
        <f>ifna(IMAGE("https://pokejungle.net/sprites/typeico/"&amp;lower(VLookup(V307,Type!C:E, 2, 0)&amp;".png")),"")</f>
        <v/>
      </c>
      <c r="N307" s="166" t="str">
        <f>ifna(IMAGE("https://pokejungle.net/sprites/typeico/"&amp;lower(VLookup(V307,Type!C:E, 3, 0)&amp;".png")),"")</f>
        <v/>
      </c>
      <c r="O307" s="130">
        <v>-1.0</v>
      </c>
      <c r="P307" s="131"/>
      <c r="Q307" s="165">
        <f>ifna(VLookup(V307, Dex!F:K, 3, 0),"")</f>
        <v>31</v>
      </c>
      <c r="R307" s="165" t="str">
        <f>ifna(VLookup(V307, Dex!F:K, 4, 0),"")</f>
        <v/>
      </c>
      <c r="S307" s="166" t="str">
        <f>ifna(VLookup(V307, Dex!F:K, 5, 0),"")</f>
        <v/>
      </c>
      <c r="T307" s="165" t="str">
        <f>ifna(VLookup(V307, Dex!F:K, 6, 0),"")</f>
        <v/>
      </c>
      <c r="U307" s="137" t="str">
        <f>ifna(VLookup(V307, Dex!F:L, 7, 0),"")</f>
        <v/>
      </c>
      <c r="V307" s="131" t="str">
        <f t="shared" si="1"/>
        <v>zigzagoon-1</v>
      </c>
    </row>
    <row r="308" ht="31.5" customHeight="1">
      <c r="A308" s="85">
        <v>307.0</v>
      </c>
      <c r="B308" s="85">
        <v>1.0</v>
      </c>
      <c r="C308" s="85">
        <v>12.0</v>
      </c>
      <c r="D308" s="85">
        <f t="shared" si="13"/>
        <v>14</v>
      </c>
      <c r="E308" s="85">
        <v>3.0</v>
      </c>
      <c r="F308" s="85">
        <v>2.0</v>
      </c>
      <c r="G308" s="53" t="str">
        <f>ifna(VLookup(V308,Shiny!B:C, 2, 0),"")</f>
        <v/>
      </c>
      <c r="H308" s="138" t="s">
        <v>377</v>
      </c>
      <c r="I308" s="167">
        <v>264.0</v>
      </c>
      <c r="J308" s="140">
        <f>IFNA(VLOOKUP(V308,'Imported Index'!E:F,2,0),1)</f>
        <v>1</v>
      </c>
      <c r="K308" s="83"/>
      <c r="L308" s="83" t="s">
        <v>97</v>
      </c>
      <c r="M308" s="62" t="str">
        <f>ifna(IMAGE("https://pokejungle.net/sprites/typeico/"&amp;lower(VLookup(V308,Type!C:E, 2, 0)&amp;".png")),"")</f>
        <v/>
      </c>
      <c r="N308" s="62" t="str">
        <f>ifna(IMAGE("https://pokejungle.net/sprites/typeico/"&amp;lower(VLookup(V308,Type!C:E, 3, 0)&amp;".png")),"")</f>
        <v/>
      </c>
      <c r="O308" s="53"/>
      <c r="P308" s="53"/>
      <c r="Q308" s="61">
        <f>ifna(VLookup(V308, Dex!F:K, 3, 0),"")</f>
        <v>32</v>
      </c>
      <c r="R308" s="61">
        <f>ifna(VLookup(V308, Dex!F:K, 4, 0),"")</f>
        <v>264</v>
      </c>
      <c r="S308" s="62" t="str">
        <f>ifna(VLookup(V308, Dex!F:K, 5, 0),"")</f>
        <v/>
      </c>
      <c r="T308" s="61" t="str">
        <f>ifna(VLookup(V308, Dex!F:K, 6, 0),"")</f>
        <v/>
      </c>
      <c r="U308" s="63" t="str">
        <f>ifna(VLookup(V308, Dex!F:L, 7, 0),"")</f>
        <v/>
      </c>
      <c r="V308" s="53" t="str">
        <f t="shared" si="1"/>
        <v>linoone</v>
      </c>
    </row>
    <row r="309" ht="31.5" customHeight="1">
      <c r="A309" s="130">
        <v>308.0</v>
      </c>
      <c r="B309" s="130">
        <v>1.0</v>
      </c>
      <c r="C309" s="130">
        <v>12.0</v>
      </c>
      <c r="D309" s="130">
        <f t="shared" si="13"/>
        <v>15</v>
      </c>
      <c r="E309" s="130">
        <v>3.0</v>
      </c>
      <c r="F309" s="130">
        <v>3.0</v>
      </c>
      <c r="G309" s="131" t="str">
        <f>ifna(VLookup(V309,Shiny!B:C, 2, 0),"")</f>
        <v/>
      </c>
      <c r="H309" s="141" t="s">
        <v>377</v>
      </c>
      <c r="I309" s="168">
        <v>264.0</v>
      </c>
      <c r="J309" s="135">
        <f>IFNA(VLOOKUP(V309,'Imported Index'!E:F,2,0),1)</f>
        <v>1</v>
      </c>
      <c r="K309" s="135"/>
      <c r="L309" s="132" t="s">
        <v>132</v>
      </c>
      <c r="M309" s="166" t="str">
        <f>ifna(IMAGE("https://pokejungle.net/sprites/typeico/"&amp;lower(VLookup(V309,Type!C:E, 2, 0)&amp;".png")),"")</f>
        <v/>
      </c>
      <c r="N309" s="166" t="str">
        <f>ifna(IMAGE("https://pokejungle.net/sprites/typeico/"&amp;lower(VLookup(V309,Type!C:E, 3, 0)&amp;".png")),"")</f>
        <v/>
      </c>
      <c r="O309" s="130">
        <v>-1.0</v>
      </c>
      <c r="P309" s="131"/>
      <c r="Q309" s="165">
        <f>ifna(VLookup(V309, Dex!F:K, 3, 0),"")</f>
        <v>32</v>
      </c>
      <c r="R309" s="165" t="str">
        <f>ifna(VLookup(V309, Dex!F:K, 4, 0),"")</f>
        <v/>
      </c>
      <c r="S309" s="166" t="str">
        <f>ifna(VLookup(V309, Dex!F:K, 5, 0),"")</f>
        <v/>
      </c>
      <c r="T309" s="165" t="str">
        <f>ifna(VLookup(V309, Dex!F:K, 6, 0),"")</f>
        <v/>
      </c>
      <c r="U309" s="137" t="str">
        <f>ifna(VLookup(V309, Dex!F:L, 7, 0),"")</f>
        <v/>
      </c>
      <c r="V309" s="131" t="str">
        <f t="shared" si="1"/>
        <v>linoone-1</v>
      </c>
    </row>
    <row r="310" ht="31.5" customHeight="1">
      <c r="A310" s="85">
        <v>309.0</v>
      </c>
      <c r="B310" s="85">
        <v>1.0</v>
      </c>
      <c r="C310" s="85">
        <v>12.0</v>
      </c>
      <c r="D310" s="85">
        <f t="shared" si="13"/>
        <v>16</v>
      </c>
      <c r="E310" s="85">
        <v>3.0</v>
      </c>
      <c r="F310" s="85">
        <v>4.0</v>
      </c>
      <c r="G310" s="53" t="str">
        <f>ifna(VLookup(V310,Shiny!B:C, 2, 0),"")</f>
        <v/>
      </c>
      <c r="H310" s="138" t="s">
        <v>378</v>
      </c>
      <c r="I310" s="167">
        <v>265.0</v>
      </c>
      <c r="J310" s="140">
        <f>IFNA(VLOOKUP(V310,'Imported Index'!E:F,2,0),1)</f>
        <v>1</v>
      </c>
      <c r="K310" s="83"/>
      <c r="L310" s="83"/>
      <c r="M310" s="62" t="str">
        <f>ifna(IMAGE("https://pokejungle.net/sprites/typeico/"&amp;lower(VLookup(V310,Type!C:E, 2, 0)&amp;".png")),"")</f>
        <v/>
      </c>
      <c r="N310" s="62" t="str">
        <f>ifna(IMAGE("https://pokejungle.net/sprites/typeico/"&amp;lower(VLookup(V310,Type!C:E, 3, 0)&amp;".png")),"")</f>
        <v/>
      </c>
      <c r="O310" s="53"/>
      <c r="P310" s="53"/>
      <c r="Q310" s="61" t="str">
        <f>ifna(VLookup(V310, Dex!F:K, 3, 0),"")</f>
        <v/>
      </c>
      <c r="R310" s="61">
        <f>ifna(VLookup(V310, Dex!F:K, 4, 0),"")</f>
        <v>265</v>
      </c>
      <c r="S310" s="62">
        <f>ifna(VLookup(V310, Dex!F:K, 5, 0),"")</f>
        <v>18</v>
      </c>
      <c r="T310" s="61" t="str">
        <f>ifna(VLookup(V310, Dex!F:K, 6, 0),"")</f>
        <v/>
      </c>
      <c r="U310" s="63" t="str">
        <f>ifna(VLookup(V310, Dex!F:L, 7, 0),"")</f>
        <v/>
      </c>
      <c r="V310" s="53" t="str">
        <f t="shared" si="1"/>
        <v>wurmple</v>
      </c>
    </row>
    <row r="311" ht="31.5" customHeight="1">
      <c r="A311" s="130">
        <v>310.0</v>
      </c>
      <c r="B311" s="130">
        <v>1.0</v>
      </c>
      <c r="C311" s="130">
        <v>12.0</v>
      </c>
      <c r="D311" s="130">
        <f t="shared" si="13"/>
        <v>17</v>
      </c>
      <c r="E311" s="130">
        <v>3.0</v>
      </c>
      <c r="F311" s="130">
        <v>5.0</v>
      </c>
      <c r="G311" s="131" t="str">
        <f>ifna(VLookup(V311,Shiny!B:C, 2, 0),"")</f>
        <v/>
      </c>
      <c r="H311" s="141" t="s">
        <v>379</v>
      </c>
      <c r="I311" s="168">
        <v>266.0</v>
      </c>
      <c r="J311" s="135">
        <f>IFNA(VLOOKUP(V311,'Imported Index'!E:F,2,0),1)</f>
        <v>1</v>
      </c>
      <c r="K311" s="132"/>
      <c r="L311" s="132"/>
      <c r="M311" s="166" t="str">
        <f>ifna(IMAGE("https://pokejungle.net/sprites/typeico/"&amp;lower(VLookup(V311,Type!C:E, 2, 0)&amp;".png")),"")</f>
        <v/>
      </c>
      <c r="N311" s="166" t="str">
        <f>ifna(IMAGE("https://pokejungle.net/sprites/typeico/"&amp;lower(VLookup(V311,Type!C:E, 3, 0)&amp;".png")),"")</f>
        <v/>
      </c>
      <c r="O311" s="131"/>
      <c r="P311" s="131"/>
      <c r="Q311" s="165" t="str">
        <f>ifna(VLookup(V311, Dex!F:K, 3, 0),"")</f>
        <v/>
      </c>
      <c r="R311" s="165">
        <f>ifna(VLookup(V311, Dex!F:K, 4, 0),"")</f>
        <v>266</v>
      </c>
      <c r="S311" s="166">
        <f>ifna(VLookup(V311, Dex!F:K, 5, 0),"")</f>
        <v>19</v>
      </c>
      <c r="T311" s="165" t="str">
        <f>ifna(VLookup(V311, Dex!F:K, 6, 0),"")</f>
        <v/>
      </c>
      <c r="U311" s="137" t="str">
        <f>ifna(VLookup(V311, Dex!F:L, 7, 0),"")</f>
        <v/>
      </c>
      <c r="V311" s="131" t="str">
        <f t="shared" si="1"/>
        <v>silcoon</v>
      </c>
    </row>
    <row r="312" ht="31.5" customHeight="1">
      <c r="A312" s="85">
        <v>311.0</v>
      </c>
      <c r="B312" s="85">
        <v>1.0</v>
      </c>
      <c r="C312" s="85">
        <v>12.0</v>
      </c>
      <c r="D312" s="85">
        <f t="shared" si="13"/>
        <v>18</v>
      </c>
      <c r="E312" s="85">
        <v>3.0</v>
      </c>
      <c r="F312" s="85">
        <v>6.0</v>
      </c>
      <c r="G312" s="53" t="str">
        <f>ifna(VLookup(V312,Shiny!B:C, 2, 0),"")</f>
        <v/>
      </c>
      <c r="H312" s="138" t="s">
        <v>380</v>
      </c>
      <c r="I312" s="167">
        <v>267.0</v>
      </c>
      <c r="J312" s="140">
        <f>IFNA(VLOOKUP(V312,'Imported Index'!E:F,2,0),1)</f>
        <v>1</v>
      </c>
      <c r="K312" s="83"/>
      <c r="L312" s="83"/>
      <c r="M312" s="62" t="str">
        <f>ifna(IMAGE("https://pokejungle.net/sprites/typeico/"&amp;lower(VLookup(V312,Type!C:E, 2, 0)&amp;".png")),"")</f>
        <v/>
      </c>
      <c r="N312" s="62" t="str">
        <f>ifna(IMAGE("https://pokejungle.net/sprites/typeico/"&amp;lower(VLookup(V312,Type!C:E, 3, 0)&amp;".png")),"")</f>
        <v/>
      </c>
      <c r="O312" s="53"/>
      <c r="P312" s="53"/>
      <c r="Q312" s="61" t="str">
        <f>ifna(VLookup(V312, Dex!F:K, 3, 0),"")</f>
        <v/>
      </c>
      <c r="R312" s="61">
        <f>ifna(VLookup(V312, Dex!F:K, 4, 0),"")</f>
        <v>267</v>
      </c>
      <c r="S312" s="62">
        <f>ifna(VLookup(V312, Dex!F:K, 5, 0),"")</f>
        <v>20</v>
      </c>
      <c r="T312" s="61" t="str">
        <f>ifna(VLookup(V312, Dex!F:K, 6, 0),"")</f>
        <v/>
      </c>
      <c r="U312" s="63" t="str">
        <f>ifna(VLookup(V312, Dex!F:L, 7, 0),"")</f>
        <v/>
      </c>
      <c r="V312" s="53" t="str">
        <f t="shared" si="1"/>
        <v>beautifly</v>
      </c>
    </row>
    <row r="313" ht="31.5" customHeight="1">
      <c r="A313" s="130">
        <v>312.0</v>
      </c>
      <c r="B313" s="130">
        <v>1.0</v>
      </c>
      <c r="C313" s="130">
        <v>12.0</v>
      </c>
      <c r="D313" s="130">
        <f t="shared" si="13"/>
        <v>19</v>
      </c>
      <c r="E313" s="130">
        <v>4.0</v>
      </c>
      <c r="F313" s="130">
        <v>1.0</v>
      </c>
      <c r="G313" s="131" t="str">
        <f>ifna(VLookup(V313,Shiny!B:C, 2, 0),"")</f>
        <v/>
      </c>
      <c r="H313" s="141" t="s">
        <v>381</v>
      </c>
      <c r="I313" s="168">
        <v>268.0</v>
      </c>
      <c r="J313" s="135">
        <f>IFNA(VLOOKUP(V313,'Imported Index'!E:F,2,0),1)</f>
        <v>1</v>
      </c>
      <c r="K313" s="132"/>
      <c r="L313" s="132"/>
      <c r="M313" s="166" t="str">
        <f>ifna(IMAGE("https://pokejungle.net/sprites/typeico/"&amp;lower(VLookup(V313,Type!C:E, 2, 0)&amp;".png")),"")</f>
        <v/>
      </c>
      <c r="N313" s="166" t="str">
        <f>ifna(IMAGE("https://pokejungle.net/sprites/typeico/"&amp;lower(VLookup(V313,Type!C:E, 3, 0)&amp;".png")),"")</f>
        <v/>
      </c>
      <c r="O313" s="131"/>
      <c r="P313" s="131"/>
      <c r="Q313" s="165" t="str">
        <f>ifna(VLookup(V313, Dex!F:K, 3, 0),"")</f>
        <v/>
      </c>
      <c r="R313" s="165">
        <f>ifna(VLookup(V313, Dex!F:K, 4, 0),"")</f>
        <v>268</v>
      </c>
      <c r="S313" s="166">
        <f>ifna(VLookup(V313, Dex!F:K, 5, 0),"")</f>
        <v>21</v>
      </c>
      <c r="T313" s="165" t="str">
        <f>ifna(VLookup(V313, Dex!F:K, 6, 0),"")</f>
        <v/>
      </c>
      <c r="U313" s="137" t="str">
        <f>ifna(VLookup(V313, Dex!F:L, 7, 0),"")</f>
        <v/>
      </c>
      <c r="V313" s="131" t="str">
        <f t="shared" si="1"/>
        <v>cascoon</v>
      </c>
    </row>
    <row r="314" ht="31.5" customHeight="1">
      <c r="A314" s="85">
        <v>313.0</v>
      </c>
      <c r="B314" s="85">
        <v>1.0</v>
      </c>
      <c r="C314" s="85">
        <v>12.0</v>
      </c>
      <c r="D314" s="85">
        <f t="shared" si="13"/>
        <v>20</v>
      </c>
      <c r="E314" s="85">
        <v>4.0</v>
      </c>
      <c r="F314" s="85">
        <v>2.0</v>
      </c>
      <c r="G314" s="53" t="str">
        <f>ifna(VLookup(V314,Shiny!B:C, 2, 0),"")</f>
        <v/>
      </c>
      <c r="H314" s="138" t="s">
        <v>382</v>
      </c>
      <c r="I314" s="167">
        <v>269.0</v>
      </c>
      <c r="J314" s="140">
        <f>IFNA(VLOOKUP(V314,'Imported Index'!E:F,2,0),1)</f>
        <v>1</v>
      </c>
      <c r="K314" s="83"/>
      <c r="L314" s="83"/>
      <c r="M314" s="62" t="str">
        <f>ifna(IMAGE("https://pokejungle.net/sprites/typeico/"&amp;lower(VLookup(V314,Type!C:E, 2, 0)&amp;".png")),"")</f>
        <v/>
      </c>
      <c r="N314" s="62" t="str">
        <f>ifna(IMAGE("https://pokejungle.net/sprites/typeico/"&amp;lower(VLookup(V314,Type!C:E, 3, 0)&amp;".png")),"")</f>
        <v/>
      </c>
      <c r="O314" s="53"/>
      <c r="P314" s="53"/>
      <c r="Q314" s="61" t="str">
        <f>ifna(VLookup(V314, Dex!F:K, 3, 0),"")</f>
        <v/>
      </c>
      <c r="R314" s="61">
        <f>ifna(VLookup(V314, Dex!F:K, 4, 0),"")</f>
        <v>269</v>
      </c>
      <c r="S314" s="62">
        <f>ifna(VLookup(V314, Dex!F:K, 5, 0),"")</f>
        <v>22</v>
      </c>
      <c r="T314" s="61" t="str">
        <f>ifna(VLookup(V314, Dex!F:K, 6, 0),"")</f>
        <v/>
      </c>
      <c r="U314" s="63" t="str">
        <f>ifna(VLookup(V314, Dex!F:L, 7, 0),"")</f>
        <v/>
      </c>
      <c r="V314" s="53" t="str">
        <f t="shared" si="1"/>
        <v>dustox</v>
      </c>
    </row>
    <row r="315" ht="31.5" customHeight="1">
      <c r="A315" s="130">
        <v>314.0</v>
      </c>
      <c r="B315" s="130">
        <v>1.0</v>
      </c>
      <c r="C315" s="130">
        <v>12.0</v>
      </c>
      <c r="D315" s="130">
        <f t="shared" si="13"/>
        <v>21</v>
      </c>
      <c r="E315" s="130">
        <v>4.0</v>
      </c>
      <c r="F315" s="130">
        <v>3.0</v>
      </c>
      <c r="G315" s="131" t="str">
        <f>ifna(VLookup(V315,Shiny!B:C, 2, 0),"")</f>
        <v/>
      </c>
      <c r="H315" s="141" t="s">
        <v>383</v>
      </c>
      <c r="I315" s="168">
        <v>270.0</v>
      </c>
      <c r="J315" s="135">
        <f>IFNA(VLOOKUP(V315,'Imported Index'!E:F,2,0),1)</f>
        <v>1</v>
      </c>
      <c r="K315" s="132"/>
      <c r="L315" s="132"/>
      <c r="M315" s="166" t="str">
        <f>ifna(IMAGE("https://pokejungle.net/sprites/typeico/"&amp;lower(VLookup(V315,Type!C:E, 2, 0)&amp;".png")),"")</f>
        <v/>
      </c>
      <c r="N315" s="166" t="str">
        <f>ifna(IMAGE("https://pokejungle.net/sprites/typeico/"&amp;lower(VLookup(V315,Type!C:E, 3, 0)&amp;".png")),"")</f>
        <v/>
      </c>
      <c r="O315" s="131"/>
      <c r="P315" s="131"/>
      <c r="Q315" s="165">
        <f>ifna(VLookup(V315, Dex!F:K, 3, 0),"")</f>
        <v>36</v>
      </c>
      <c r="R315" s="165">
        <f>ifna(VLookup(V315, Dex!F:K, 4, 0),"")</f>
        <v>270</v>
      </c>
      <c r="S315" s="166" t="str">
        <f>ifna(VLookup(V315, Dex!F:K, 5, 0),"")</f>
        <v/>
      </c>
      <c r="T315" s="165" t="str">
        <f>ifna(VLookup(V315, Dex!F:K, 6, 0),"")</f>
        <v>K104</v>
      </c>
      <c r="U315" s="137" t="str">
        <f>ifna(VLookup(V315, Dex!F:L, 7, 0),"")</f>
        <v/>
      </c>
      <c r="V315" s="131" t="str">
        <f t="shared" si="1"/>
        <v>lotad</v>
      </c>
    </row>
    <row r="316" ht="31.5" customHeight="1">
      <c r="A316" s="85">
        <v>315.0</v>
      </c>
      <c r="B316" s="85">
        <v>1.0</v>
      </c>
      <c r="C316" s="85">
        <v>12.0</v>
      </c>
      <c r="D316" s="85">
        <f t="shared" si="13"/>
        <v>22</v>
      </c>
      <c r="E316" s="85">
        <v>4.0</v>
      </c>
      <c r="F316" s="85">
        <v>4.0</v>
      </c>
      <c r="G316" s="53" t="str">
        <f>ifna(VLookup(V316,Shiny!B:C, 2, 0),"")</f>
        <v/>
      </c>
      <c r="H316" s="138" t="s">
        <v>384</v>
      </c>
      <c r="I316" s="167">
        <v>271.0</v>
      </c>
      <c r="J316" s="140">
        <f>IFNA(VLOOKUP(V316,'Imported Index'!E:F,2,0),1)</f>
        <v>1</v>
      </c>
      <c r="K316" s="83"/>
      <c r="L316" s="83"/>
      <c r="M316" s="62" t="str">
        <f>ifna(IMAGE("https://pokejungle.net/sprites/typeico/"&amp;lower(VLookup(V316,Type!C:E, 2, 0)&amp;".png")),"")</f>
        <v/>
      </c>
      <c r="N316" s="62" t="str">
        <f>ifna(IMAGE("https://pokejungle.net/sprites/typeico/"&amp;lower(VLookup(V316,Type!C:E, 3, 0)&amp;".png")),"")</f>
        <v/>
      </c>
      <c r="O316" s="53"/>
      <c r="P316" s="53"/>
      <c r="Q316" s="61">
        <f>ifna(VLookup(V316, Dex!F:K, 3, 0),"")</f>
        <v>37</v>
      </c>
      <c r="R316" s="61">
        <f>ifna(VLookup(V316, Dex!F:K, 4, 0),"")</f>
        <v>271</v>
      </c>
      <c r="S316" s="62" t="str">
        <f>ifna(VLookup(V316, Dex!F:K, 5, 0),"")</f>
        <v/>
      </c>
      <c r="T316" s="61" t="str">
        <f>ifna(VLookup(V316, Dex!F:K, 6, 0),"")</f>
        <v>K105</v>
      </c>
      <c r="U316" s="63" t="str">
        <f>ifna(VLookup(V316, Dex!F:L, 7, 0),"")</f>
        <v/>
      </c>
      <c r="V316" s="53" t="str">
        <f t="shared" si="1"/>
        <v>lombre</v>
      </c>
    </row>
    <row r="317" ht="31.5" customHeight="1">
      <c r="A317" s="130">
        <v>316.0</v>
      </c>
      <c r="B317" s="130">
        <v>1.0</v>
      </c>
      <c r="C317" s="130">
        <v>12.0</v>
      </c>
      <c r="D317" s="130">
        <f t="shared" si="13"/>
        <v>23</v>
      </c>
      <c r="E317" s="130">
        <v>4.0</v>
      </c>
      <c r="F317" s="130">
        <v>5.0</v>
      </c>
      <c r="G317" s="131" t="str">
        <f>ifna(VLookup(V317,Shiny!B:C, 2, 0),"")</f>
        <v/>
      </c>
      <c r="H317" s="141" t="s">
        <v>385</v>
      </c>
      <c r="I317" s="168">
        <v>272.0</v>
      </c>
      <c r="J317" s="135">
        <f>IFNA(VLOOKUP(V317,'Imported Index'!E:F,2,0),1)</f>
        <v>1</v>
      </c>
      <c r="K317" s="132"/>
      <c r="L317" s="132"/>
      <c r="M317" s="166" t="str">
        <f>ifna(IMAGE("https://pokejungle.net/sprites/typeico/"&amp;lower(VLookup(V317,Type!C:E, 2, 0)&amp;".png")),"")</f>
        <v/>
      </c>
      <c r="N317" s="166" t="str">
        <f>ifna(IMAGE("https://pokejungle.net/sprites/typeico/"&amp;lower(VLookup(V317,Type!C:E, 3, 0)&amp;".png")),"")</f>
        <v/>
      </c>
      <c r="O317" s="131"/>
      <c r="P317" s="131"/>
      <c r="Q317" s="165">
        <f>ifna(VLookup(V317, Dex!F:K, 3, 0),"")</f>
        <v>38</v>
      </c>
      <c r="R317" s="165">
        <f>ifna(VLookup(V317, Dex!F:K, 4, 0),"")</f>
        <v>272</v>
      </c>
      <c r="S317" s="166" t="str">
        <f>ifna(VLookup(V317, Dex!F:K, 5, 0),"")</f>
        <v/>
      </c>
      <c r="T317" s="165" t="str">
        <f>ifna(VLookup(V317, Dex!F:K, 6, 0),"")</f>
        <v>K106</v>
      </c>
      <c r="U317" s="137" t="str">
        <f>ifna(VLookup(V317, Dex!F:L, 7, 0),"")</f>
        <v/>
      </c>
      <c r="V317" s="131" t="str">
        <f t="shared" si="1"/>
        <v>ludicolo</v>
      </c>
    </row>
    <row r="318" ht="31.5" customHeight="1">
      <c r="A318" s="85">
        <v>317.0</v>
      </c>
      <c r="B318" s="85">
        <v>1.0</v>
      </c>
      <c r="C318" s="85">
        <v>12.0</v>
      </c>
      <c r="D318" s="85">
        <f t="shared" si="13"/>
        <v>24</v>
      </c>
      <c r="E318" s="85">
        <v>4.0</v>
      </c>
      <c r="F318" s="85">
        <v>6.0</v>
      </c>
      <c r="G318" s="53" t="str">
        <f>ifna(VLookup(V318,Shiny!B:C, 2, 0),"")</f>
        <v/>
      </c>
      <c r="H318" s="138" t="s">
        <v>386</v>
      </c>
      <c r="I318" s="167">
        <v>273.0</v>
      </c>
      <c r="J318" s="140">
        <f>IFNA(VLOOKUP(V318,'Imported Index'!E:F,2,0),1)</f>
        <v>1</v>
      </c>
      <c r="K318" s="83"/>
      <c r="L318" s="83"/>
      <c r="M318" s="62" t="str">
        <f>ifna(IMAGE("https://pokejungle.net/sprites/typeico/"&amp;lower(VLookup(V318,Type!C:E, 2, 0)&amp;".png")),"")</f>
        <v/>
      </c>
      <c r="N318" s="62" t="str">
        <f>ifna(IMAGE("https://pokejungle.net/sprites/typeico/"&amp;lower(VLookup(V318,Type!C:E, 3, 0)&amp;".png")),"")</f>
        <v/>
      </c>
      <c r="O318" s="53"/>
      <c r="P318" s="53"/>
      <c r="Q318" s="61">
        <f>ifna(VLookup(V318, Dex!F:K, 3, 0),"")</f>
        <v>39</v>
      </c>
      <c r="R318" s="61">
        <f>ifna(VLookup(V318, Dex!F:K, 4, 0),"")</f>
        <v>273</v>
      </c>
      <c r="S318" s="62" t="str">
        <f>ifna(VLookup(V318, Dex!F:K, 5, 0),"")</f>
        <v/>
      </c>
      <c r="T318" s="61" t="str">
        <f>ifna(VLookup(V318, Dex!F:K, 6, 0),"")</f>
        <v>K054</v>
      </c>
      <c r="U318" s="63" t="str">
        <f>ifna(VLookup(V318, Dex!F:L, 7, 0),"")</f>
        <v/>
      </c>
      <c r="V318" s="53" t="str">
        <f t="shared" si="1"/>
        <v>seedot</v>
      </c>
    </row>
    <row r="319" ht="31.5" customHeight="1">
      <c r="A319" s="130">
        <v>318.0</v>
      </c>
      <c r="B319" s="130">
        <v>1.0</v>
      </c>
      <c r="C319" s="130">
        <v>12.0</v>
      </c>
      <c r="D319" s="130">
        <f t="shared" si="13"/>
        <v>25</v>
      </c>
      <c r="E319" s="130">
        <v>5.0</v>
      </c>
      <c r="F319" s="130">
        <v>1.0</v>
      </c>
      <c r="G319" s="131" t="str">
        <f>ifna(VLookup(V319,Shiny!B:C, 2, 0),"")</f>
        <v/>
      </c>
      <c r="H319" s="141" t="s">
        <v>387</v>
      </c>
      <c r="I319" s="168">
        <v>274.0</v>
      </c>
      <c r="J319" s="135">
        <f>IFNA(VLOOKUP(V319,'Imported Index'!E:F,2,0),1)</f>
        <v>1</v>
      </c>
      <c r="K319" s="132"/>
      <c r="L319" s="132"/>
      <c r="M319" s="166" t="str">
        <f>ifna(IMAGE("https://pokejungle.net/sprites/typeico/"&amp;lower(VLookup(V319,Type!C:E, 2, 0)&amp;".png")),"")</f>
        <v/>
      </c>
      <c r="N319" s="166" t="str">
        <f>ifna(IMAGE("https://pokejungle.net/sprites/typeico/"&amp;lower(VLookup(V319,Type!C:E, 3, 0)&amp;".png")),"")</f>
        <v/>
      </c>
      <c r="O319" s="131"/>
      <c r="P319" s="131"/>
      <c r="Q319" s="165">
        <f>ifna(VLookup(V319, Dex!F:K, 3, 0),"")</f>
        <v>40</v>
      </c>
      <c r="R319" s="165">
        <f>ifna(VLookup(V319, Dex!F:K, 4, 0),"")</f>
        <v>274</v>
      </c>
      <c r="S319" s="166" t="str">
        <f>ifna(VLookup(V319, Dex!F:K, 5, 0),"")</f>
        <v/>
      </c>
      <c r="T319" s="165" t="str">
        <f>ifna(VLookup(V319, Dex!F:K, 6, 0),"")</f>
        <v>K055</v>
      </c>
      <c r="U319" s="137" t="str">
        <f>ifna(VLookup(V319, Dex!F:L, 7, 0),"")</f>
        <v/>
      </c>
      <c r="V319" s="131" t="str">
        <f t="shared" si="1"/>
        <v>nuzleaf</v>
      </c>
    </row>
    <row r="320" ht="31.5" customHeight="1">
      <c r="A320" s="85">
        <v>319.0</v>
      </c>
      <c r="B320" s="85">
        <v>1.0</v>
      </c>
      <c r="C320" s="85">
        <v>12.0</v>
      </c>
      <c r="D320" s="85">
        <f t="shared" si="13"/>
        <v>26</v>
      </c>
      <c r="E320" s="85">
        <v>5.0</v>
      </c>
      <c r="F320" s="85">
        <v>2.0</v>
      </c>
      <c r="G320" s="53" t="str">
        <f>ifna(VLookup(V320,Shiny!B:C, 2, 0),"")</f>
        <v/>
      </c>
      <c r="H320" s="138" t="s">
        <v>388</v>
      </c>
      <c r="I320" s="167">
        <v>275.0</v>
      </c>
      <c r="J320" s="140">
        <f>IFNA(VLOOKUP(V320,'Imported Index'!E:F,2,0),1)</f>
        <v>1</v>
      </c>
      <c r="K320" s="83"/>
      <c r="L320" s="83"/>
      <c r="M320" s="62" t="str">
        <f>ifna(IMAGE("https://pokejungle.net/sprites/typeico/"&amp;lower(VLookup(V320,Type!C:E, 2, 0)&amp;".png")),"")</f>
        <v/>
      </c>
      <c r="N320" s="62" t="str">
        <f>ifna(IMAGE("https://pokejungle.net/sprites/typeico/"&amp;lower(VLookup(V320,Type!C:E, 3, 0)&amp;".png")),"")</f>
        <v/>
      </c>
      <c r="O320" s="53"/>
      <c r="P320" s="53"/>
      <c r="Q320" s="61">
        <f>ifna(VLookup(V320, Dex!F:K, 3, 0),"")</f>
        <v>41</v>
      </c>
      <c r="R320" s="61">
        <f>ifna(VLookup(V320, Dex!F:K, 4, 0),"")</f>
        <v>275</v>
      </c>
      <c r="S320" s="62" t="str">
        <f>ifna(VLookup(V320, Dex!F:K, 5, 0),"")</f>
        <v/>
      </c>
      <c r="T320" s="61" t="str">
        <f>ifna(VLookup(V320, Dex!F:K, 6, 0),"")</f>
        <v>K056</v>
      </c>
      <c r="U320" s="63" t="str">
        <f>ifna(VLookup(V320, Dex!F:L, 7, 0),"")</f>
        <v/>
      </c>
      <c r="V320" s="53" t="str">
        <f t="shared" si="1"/>
        <v>shiftry</v>
      </c>
    </row>
    <row r="321" ht="31.5" customHeight="1">
      <c r="A321" s="130">
        <v>320.0</v>
      </c>
      <c r="B321" s="130">
        <v>1.0</v>
      </c>
      <c r="C321" s="130">
        <v>12.0</v>
      </c>
      <c r="D321" s="130">
        <f t="shared" si="13"/>
        <v>27</v>
      </c>
      <c r="E321" s="130">
        <v>5.0</v>
      </c>
      <c r="F321" s="130">
        <v>3.0</v>
      </c>
      <c r="G321" s="131" t="str">
        <f>ifna(VLookup(V321,Shiny!B:C, 2, 0),"")</f>
        <v/>
      </c>
      <c r="H321" s="141" t="s">
        <v>389</v>
      </c>
      <c r="I321" s="168">
        <v>276.0</v>
      </c>
      <c r="J321" s="135">
        <f>IFNA(VLOOKUP(V321,'Imported Index'!E:F,2,0),1)</f>
        <v>1</v>
      </c>
      <c r="K321" s="132"/>
      <c r="L321" s="132"/>
      <c r="M321" s="166" t="str">
        <f>ifna(IMAGE("https://pokejungle.net/sprites/typeico/"&amp;lower(VLookup(V321,Type!C:E, 2, 0)&amp;".png")),"")</f>
        <v/>
      </c>
      <c r="N321" s="166" t="str">
        <f>ifna(IMAGE("https://pokejungle.net/sprites/typeico/"&amp;lower(VLookup(V321,Type!C:E, 3, 0)&amp;".png")),"")</f>
        <v/>
      </c>
      <c r="O321" s="131"/>
      <c r="P321" s="131"/>
      <c r="Q321" s="165" t="str">
        <f>ifna(VLookup(V321, Dex!F:K, 3, 0),"")</f>
        <v/>
      </c>
      <c r="R321" s="165">
        <f>ifna(VLookup(V321, Dex!F:K, 4, 0),"")</f>
        <v>276</v>
      </c>
      <c r="S321" s="166" t="str">
        <f>ifna(VLookup(V321, Dex!F:K, 5, 0),"")</f>
        <v/>
      </c>
      <c r="T321" s="165" t="str">
        <f>ifna(VLookup(V321, Dex!F:K, 6, 0),"")</f>
        <v/>
      </c>
      <c r="U321" s="137" t="str">
        <f>ifna(VLookup(V321, Dex!F:L, 7, 0),"")</f>
        <v/>
      </c>
      <c r="V321" s="131" t="str">
        <f t="shared" si="1"/>
        <v>taillow</v>
      </c>
    </row>
    <row r="322" ht="31.5" customHeight="1">
      <c r="A322" s="85">
        <v>321.0</v>
      </c>
      <c r="B322" s="85">
        <v>1.0</v>
      </c>
      <c r="C322" s="85">
        <v>12.0</v>
      </c>
      <c r="D322" s="85">
        <f t="shared" si="13"/>
        <v>28</v>
      </c>
      <c r="E322" s="85">
        <v>5.0</v>
      </c>
      <c r="F322" s="85">
        <v>4.0</v>
      </c>
      <c r="G322" s="53" t="str">
        <f>ifna(VLookup(V322,Shiny!B:C, 2, 0),"")</f>
        <v/>
      </c>
      <c r="H322" s="138" t="s">
        <v>390</v>
      </c>
      <c r="I322" s="167">
        <v>277.0</v>
      </c>
      <c r="J322" s="140">
        <f>IFNA(VLOOKUP(V322,'Imported Index'!E:F,2,0),1)</f>
        <v>1</v>
      </c>
      <c r="K322" s="83"/>
      <c r="L322" s="83"/>
      <c r="M322" s="62" t="str">
        <f>ifna(IMAGE("https://pokejungle.net/sprites/typeico/"&amp;lower(VLookup(V322,Type!C:E, 2, 0)&amp;".png")),"")</f>
        <v/>
      </c>
      <c r="N322" s="62" t="str">
        <f>ifna(IMAGE("https://pokejungle.net/sprites/typeico/"&amp;lower(VLookup(V322,Type!C:E, 3, 0)&amp;".png")),"")</f>
        <v/>
      </c>
      <c r="O322" s="53"/>
      <c r="P322" s="53"/>
      <c r="Q322" s="61" t="str">
        <f>ifna(VLookup(V322, Dex!F:K, 3, 0),"")</f>
        <v/>
      </c>
      <c r="R322" s="61">
        <f>ifna(VLookup(V322, Dex!F:K, 4, 0),"")</f>
        <v>277</v>
      </c>
      <c r="S322" s="62" t="str">
        <f>ifna(VLookup(V322, Dex!F:K, 5, 0),"")</f>
        <v/>
      </c>
      <c r="T322" s="61" t="str">
        <f>ifna(VLookup(V322, Dex!F:K, 6, 0),"")</f>
        <v/>
      </c>
      <c r="U322" s="63" t="str">
        <f>ifna(VLookup(V322, Dex!F:L, 7, 0),"")</f>
        <v/>
      </c>
      <c r="V322" s="53" t="str">
        <f t="shared" si="1"/>
        <v>swellow</v>
      </c>
    </row>
    <row r="323" ht="31.5" customHeight="1">
      <c r="A323" s="130">
        <v>322.0</v>
      </c>
      <c r="B323" s="130">
        <v>1.0</v>
      </c>
      <c r="C323" s="130">
        <v>12.0</v>
      </c>
      <c r="D323" s="130">
        <f t="shared" si="13"/>
        <v>29</v>
      </c>
      <c r="E323" s="130">
        <v>5.0</v>
      </c>
      <c r="F323" s="130">
        <v>5.0</v>
      </c>
      <c r="G323" s="131" t="str">
        <f>ifna(VLookup(V323,Shiny!B:C, 2, 0),"")</f>
        <v/>
      </c>
      <c r="H323" s="141" t="s">
        <v>391</v>
      </c>
      <c r="I323" s="168">
        <v>278.0</v>
      </c>
      <c r="J323" s="135">
        <f>IFNA(VLOOKUP(V323,'Imported Index'!E:F,2,0),1)</f>
        <v>1</v>
      </c>
      <c r="K323" s="135"/>
      <c r="L323" s="132"/>
      <c r="M323" s="166" t="str">
        <f>ifna(IMAGE("https://pokejungle.net/sprites/typeico/"&amp;lower(VLookup(V323,Type!C:E, 2, 0)&amp;".png")),"")</f>
        <v/>
      </c>
      <c r="N323" s="166" t="str">
        <f>ifna(IMAGE("https://pokejungle.net/sprites/typeico/"&amp;lower(VLookup(V323,Type!C:E, 3, 0)&amp;".png")),"")</f>
        <v/>
      </c>
      <c r="O323" s="131"/>
      <c r="P323" s="131"/>
      <c r="Q323" s="165">
        <f>ifna(VLookup(V323, Dex!F:K, 3, 0),"")</f>
        <v>62</v>
      </c>
      <c r="R323" s="165">
        <f>ifna(VLookup(V323, Dex!F:K, 4, 0),"")</f>
        <v>278</v>
      </c>
      <c r="S323" s="166" t="str">
        <f>ifna(VLookup(V323, Dex!F:K, 5, 0),"")</f>
        <v/>
      </c>
      <c r="T323" s="165" t="str">
        <f>ifna(VLookup(V323, Dex!F:K, 6, 0),"")</f>
        <v>P132</v>
      </c>
      <c r="U323" s="137" t="str">
        <f>ifna(VLookup(V323, Dex!F:L, 7, 0),"")</f>
        <v/>
      </c>
      <c r="V323" s="131" t="str">
        <f t="shared" si="1"/>
        <v>wingull</v>
      </c>
    </row>
    <row r="324" ht="31.5" customHeight="1">
      <c r="A324" s="85">
        <v>323.0</v>
      </c>
      <c r="B324" s="85">
        <v>1.0</v>
      </c>
      <c r="C324" s="85">
        <v>12.0</v>
      </c>
      <c r="D324" s="85">
        <f t="shared" si="13"/>
        <v>30</v>
      </c>
      <c r="E324" s="85">
        <v>5.0</v>
      </c>
      <c r="F324" s="85">
        <v>6.0</v>
      </c>
      <c r="G324" s="53" t="str">
        <f>ifna(VLookup(V324,Shiny!B:C, 2, 0),"")</f>
        <v/>
      </c>
      <c r="H324" s="138" t="s">
        <v>392</v>
      </c>
      <c r="I324" s="167">
        <v>279.0</v>
      </c>
      <c r="J324" s="140">
        <f>IFNA(VLOOKUP(V324,'Imported Index'!E:F,2,0),1)</f>
        <v>1</v>
      </c>
      <c r="K324" s="140"/>
      <c r="L324" s="83"/>
      <c r="M324" s="62" t="str">
        <f>ifna(IMAGE("https://pokejungle.net/sprites/typeico/"&amp;lower(VLookup(V324,Type!C:E, 2, 0)&amp;".png")),"")</f>
        <v/>
      </c>
      <c r="N324" s="62" t="str">
        <f>ifna(IMAGE("https://pokejungle.net/sprites/typeico/"&amp;lower(VLookup(V324,Type!C:E, 3, 0)&amp;".png")),"")</f>
        <v/>
      </c>
      <c r="O324" s="53"/>
      <c r="P324" s="53"/>
      <c r="Q324" s="61">
        <f>ifna(VLookup(V324, Dex!F:K, 3, 0),"")</f>
        <v>63</v>
      </c>
      <c r="R324" s="61">
        <f>ifna(VLookup(V324, Dex!F:K, 4, 0),"")</f>
        <v>279</v>
      </c>
      <c r="S324" s="62" t="str">
        <f>ifna(VLookup(V324, Dex!F:K, 5, 0),"")</f>
        <v/>
      </c>
      <c r="T324" s="61" t="str">
        <f>ifna(VLookup(V324, Dex!F:K, 6, 0),"")</f>
        <v>P133</v>
      </c>
      <c r="U324" s="63" t="str">
        <f>ifna(VLookup(V324, Dex!F:L, 7, 0),"")</f>
        <v/>
      </c>
      <c r="V324" s="53" t="str">
        <f t="shared" si="1"/>
        <v>pelipper</v>
      </c>
    </row>
    <row r="325" ht="31.5" customHeight="1">
      <c r="A325" s="130">
        <v>324.0</v>
      </c>
      <c r="B325" s="130">
        <v>1.0</v>
      </c>
      <c r="C325" s="130">
        <v>13.0</v>
      </c>
      <c r="D325" s="130">
        <v>1.0</v>
      </c>
      <c r="E325" s="130">
        <v>1.0</v>
      </c>
      <c r="F325" s="130">
        <v>1.0</v>
      </c>
      <c r="G325" s="131" t="str">
        <f>ifna(VLookup(V325,Shiny!B:C, 2, 0),"")</f>
        <v/>
      </c>
      <c r="H325" s="141" t="s">
        <v>393</v>
      </c>
      <c r="I325" s="168">
        <v>280.0</v>
      </c>
      <c r="J325" s="135">
        <f>IFNA(VLOOKUP(V325,'Imported Index'!E:F,2,0),1)</f>
        <v>1</v>
      </c>
      <c r="K325" s="135"/>
      <c r="L325" s="132"/>
      <c r="M325" s="166" t="str">
        <f>ifna(IMAGE("https://pokejungle.net/sprites/typeico/"&amp;lower(VLookup(V325,Type!C:E, 2, 0)&amp;".png")),"")</f>
        <v/>
      </c>
      <c r="N325" s="166" t="str">
        <f>ifna(IMAGE("https://pokejungle.net/sprites/typeico/"&amp;lower(VLookup(V325,Type!C:E, 3, 0)&amp;".png")),"")</f>
        <v/>
      </c>
      <c r="O325" s="131"/>
      <c r="P325" s="131"/>
      <c r="Q325" s="165">
        <f>ifna(VLookup(V325, Dex!F:K, 3, 0),"")</f>
        <v>120</v>
      </c>
      <c r="R325" s="165">
        <f>ifna(VLookup(V325, Dex!F:K, 4, 0),"")</f>
        <v>280</v>
      </c>
      <c r="S325" s="166">
        <f>ifna(VLookup(V325, Dex!F:K, 5, 0),"")</f>
        <v>101</v>
      </c>
      <c r="T325" s="165" t="str">
        <f>ifna(VLookup(V325, Dex!F:K, 6, 0),"")</f>
        <v>P062</v>
      </c>
      <c r="U325" s="137">
        <f>ifna(VLookup(V325, Dex!F:L, 7, 0),"")</f>
        <v>87</v>
      </c>
      <c r="V325" s="131" t="str">
        <f t="shared" si="1"/>
        <v>ralts</v>
      </c>
    </row>
    <row r="326" ht="31.5" customHeight="1">
      <c r="A326" s="85">
        <v>325.0</v>
      </c>
      <c r="B326" s="85">
        <v>1.0</v>
      </c>
      <c r="C326" s="85">
        <v>13.0</v>
      </c>
      <c r="D326" s="85">
        <f t="shared" ref="D326:D354" si="14">D325+1</f>
        <v>2</v>
      </c>
      <c r="E326" s="85">
        <v>1.0</v>
      </c>
      <c r="F326" s="85">
        <v>2.0</v>
      </c>
      <c r="G326" s="53" t="str">
        <f>ifna(VLookup(V326,Shiny!B:C, 2, 0),"")</f>
        <v/>
      </c>
      <c r="H326" s="138" t="s">
        <v>394</v>
      </c>
      <c r="I326" s="167">
        <v>281.0</v>
      </c>
      <c r="J326" s="140">
        <f>IFNA(VLOOKUP(V326,'Imported Index'!E:F,2,0),1)</f>
        <v>1</v>
      </c>
      <c r="K326" s="140"/>
      <c r="L326" s="83"/>
      <c r="M326" s="62" t="str">
        <f>ifna(IMAGE("https://pokejungle.net/sprites/typeico/"&amp;lower(VLookup(V326,Type!C:E, 2, 0)&amp;".png")),"")</f>
        <v/>
      </c>
      <c r="N326" s="62" t="str">
        <f>ifna(IMAGE("https://pokejungle.net/sprites/typeico/"&amp;lower(VLookup(V326,Type!C:E, 3, 0)&amp;".png")),"")</f>
        <v/>
      </c>
      <c r="O326" s="53"/>
      <c r="P326" s="53"/>
      <c r="Q326" s="61">
        <f>ifna(VLookup(V326, Dex!F:K, 3, 0),"")</f>
        <v>121</v>
      </c>
      <c r="R326" s="61">
        <f>ifna(VLookup(V326, Dex!F:K, 4, 0),"")</f>
        <v>281</v>
      </c>
      <c r="S326" s="62">
        <f>ifna(VLookup(V326, Dex!F:K, 5, 0),"")</f>
        <v>102</v>
      </c>
      <c r="T326" s="61" t="str">
        <f>ifna(VLookup(V326, Dex!F:K, 6, 0),"")</f>
        <v>P063</v>
      </c>
      <c r="U326" s="63">
        <f>ifna(VLookup(V326, Dex!F:L, 7, 0),"")</f>
        <v>88</v>
      </c>
      <c r="V326" s="53" t="str">
        <f t="shared" si="1"/>
        <v>kirlia</v>
      </c>
    </row>
    <row r="327" ht="31.5" customHeight="1">
      <c r="A327" s="130">
        <v>326.0</v>
      </c>
      <c r="B327" s="130">
        <v>1.0</v>
      </c>
      <c r="C327" s="130">
        <v>13.0</v>
      </c>
      <c r="D327" s="130">
        <f t="shared" si="14"/>
        <v>3</v>
      </c>
      <c r="E327" s="130">
        <v>1.0</v>
      </c>
      <c r="F327" s="130">
        <v>3.0</v>
      </c>
      <c r="G327" s="131" t="str">
        <f>ifna(VLookup(V327,Shiny!B:C, 2, 0),"")</f>
        <v/>
      </c>
      <c r="H327" s="141" t="s">
        <v>395</v>
      </c>
      <c r="I327" s="168">
        <v>282.0</v>
      </c>
      <c r="J327" s="135">
        <f>IFNA(VLOOKUP(V327,'Imported Index'!E:F,2,0),1)</f>
        <v>1</v>
      </c>
      <c r="K327" s="135"/>
      <c r="L327" s="132"/>
      <c r="M327" s="166" t="str">
        <f>ifna(IMAGE("https://pokejungle.net/sprites/typeico/"&amp;lower(VLookup(V327,Type!C:E, 2, 0)&amp;".png")),"")</f>
        <v/>
      </c>
      <c r="N327" s="166" t="str">
        <f>ifna(IMAGE("https://pokejungle.net/sprites/typeico/"&amp;lower(VLookup(V327,Type!C:E, 3, 0)&amp;".png")),"")</f>
        <v/>
      </c>
      <c r="O327" s="131"/>
      <c r="P327" s="131"/>
      <c r="Q327" s="165">
        <f>ifna(VLookup(V327, Dex!F:K, 3, 0),"")</f>
        <v>122</v>
      </c>
      <c r="R327" s="165">
        <f>ifna(VLookup(V327, Dex!F:K, 4, 0),"")</f>
        <v>282</v>
      </c>
      <c r="S327" s="166">
        <f>ifna(VLookup(V327, Dex!F:K, 5, 0),"")</f>
        <v>103</v>
      </c>
      <c r="T327" s="165" t="str">
        <f>ifna(VLookup(V327, Dex!F:K, 6, 0),"")</f>
        <v>P064</v>
      </c>
      <c r="U327" s="137">
        <f>ifna(VLookup(V327, Dex!F:L, 7, 0),"")</f>
        <v>89</v>
      </c>
      <c r="V327" s="131" t="str">
        <f t="shared" si="1"/>
        <v>gardevoir</v>
      </c>
    </row>
    <row r="328" ht="31.5" customHeight="1">
      <c r="A328" s="85">
        <v>327.0</v>
      </c>
      <c r="B328" s="85">
        <v>1.0</v>
      </c>
      <c r="C328" s="85">
        <v>13.0</v>
      </c>
      <c r="D328" s="85">
        <f t="shared" si="14"/>
        <v>4</v>
      </c>
      <c r="E328" s="85">
        <v>1.0</v>
      </c>
      <c r="F328" s="85">
        <v>4.0</v>
      </c>
      <c r="G328" s="53" t="str">
        <f>ifna(VLookup(V328,Shiny!B:C, 2, 0),"")</f>
        <v/>
      </c>
      <c r="H328" s="138" t="s">
        <v>396</v>
      </c>
      <c r="I328" s="167">
        <v>283.0</v>
      </c>
      <c r="J328" s="140">
        <f>IFNA(VLOOKUP(V328,'Imported Index'!E:F,2,0),1)</f>
        <v>1</v>
      </c>
      <c r="K328" s="140"/>
      <c r="L328" s="83"/>
      <c r="M328" s="62" t="str">
        <f>ifna(IMAGE("https://pokejungle.net/sprites/typeico/"&amp;lower(VLookup(V328,Type!C:E, 2, 0)&amp;".png")),"")</f>
        <v/>
      </c>
      <c r="N328" s="62" t="str">
        <f>ifna(IMAGE("https://pokejungle.net/sprites/typeico/"&amp;lower(VLookup(V328,Type!C:E, 3, 0)&amp;".png")),"")</f>
        <v/>
      </c>
      <c r="O328" s="53"/>
      <c r="P328" s="53"/>
      <c r="Q328" s="61" t="str">
        <f>ifna(VLookup(V328, Dex!F:K, 3, 0),"")</f>
        <v/>
      </c>
      <c r="R328" s="61">
        <f>ifna(VLookup(V328, Dex!F:K, 4, 0),"")</f>
        <v>283</v>
      </c>
      <c r="S328" s="62" t="str">
        <f>ifna(VLookup(V328, Dex!F:K, 5, 0),"")</f>
        <v/>
      </c>
      <c r="T328" s="61" t="str">
        <f>ifna(VLookup(V328, Dex!F:K, 6, 0),"")</f>
        <v>P049</v>
      </c>
      <c r="U328" s="63" t="str">
        <f>ifna(VLookup(V328, Dex!F:L, 7, 0),"")</f>
        <v/>
      </c>
      <c r="V328" s="53" t="str">
        <f t="shared" si="1"/>
        <v>surskit</v>
      </c>
    </row>
    <row r="329" ht="31.5" customHeight="1">
      <c r="A329" s="130">
        <v>328.0</v>
      </c>
      <c r="B329" s="130">
        <v>1.0</v>
      </c>
      <c r="C329" s="130">
        <v>13.0</v>
      </c>
      <c r="D329" s="130">
        <f t="shared" si="14"/>
        <v>5</v>
      </c>
      <c r="E329" s="130">
        <v>1.0</v>
      </c>
      <c r="F329" s="130">
        <v>5.0</v>
      </c>
      <c r="G329" s="131" t="str">
        <f>ifna(VLookup(V329,Shiny!B:C, 2, 0),"")</f>
        <v/>
      </c>
      <c r="H329" s="141" t="s">
        <v>397</v>
      </c>
      <c r="I329" s="168">
        <v>284.0</v>
      </c>
      <c r="J329" s="135">
        <f>IFNA(VLOOKUP(V329,'Imported Index'!E:F,2,0),1)</f>
        <v>1</v>
      </c>
      <c r="K329" s="135"/>
      <c r="L329" s="132"/>
      <c r="M329" s="166" t="str">
        <f>ifna(IMAGE("https://pokejungle.net/sprites/typeico/"&amp;lower(VLookup(V329,Type!C:E, 2, 0)&amp;".png")),"")</f>
        <v/>
      </c>
      <c r="N329" s="166" t="str">
        <f>ifna(IMAGE("https://pokejungle.net/sprites/typeico/"&amp;lower(VLookup(V329,Type!C:E, 3, 0)&amp;".png")),"")</f>
        <v/>
      </c>
      <c r="O329" s="131"/>
      <c r="P329" s="131"/>
      <c r="Q329" s="165" t="str">
        <f>ifna(VLookup(V329, Dex!F:K, 3, 0),"")</f>
        <v/>
      </c>
      <c r="R329" s="165">
        <f>ifna(VLookup(V329, Dex!F:K, 4, 0),"")</f>
        <v>284</v>
      </c>
      <c r="S329" s="166" t="str">
        <f>ifna(VLookup(V329, Dex!F:K, 5, 0),"")</f>
        <v/>
      </c>
      <c r="T329" s="165" t="str">
        <f>ifna(VLookup(V329, Dex!F:K, 6, 0),"")</f>
        <v>P050</v>
      </c>
      <c r="U329" s="137" t="str">
        <f>ifna(VLookup(V329, Dex!F:L, 7, 0),"")</f>
        <v/>
      </c>
      <c r="V329" s="131" t="str">
        <f t="shared" si="1"/>
        <v>masquerain</v>
      </c>
    </row>
    <row r="330" ht="31.5" customHeight="1">
      <c r="A330" s="85">
        <v>329.0</v>
      </c>
      <c r="B330" s="85">
        <v>1.0</v>
      </c>
      <c r="C330" s="85">
        <v>13.0</v>
      </c>
      <c r="D330" s="85">
        <f t="shared" si="14"/>
        <v>6</v>
      </c>
      <c r="E330" s="85">
        <v>1.0</v>
      </c>
      <c r="F330" s="85">
        <v>6.0</v>
      </c>
      <c r="G330" s="53" t="str">
        <f>ifna(VLookup(V330,Shiny!B:C, 2, 0),"")</f>
        <v/>
      </c>
      <c r="H330" s="138" t="s">
        <v>398</v>
      </c>
      <c r="I330" s="167">
        <v>285.0</v>
      </c>
      <c r="J330" s="140">
        <f>IFNA(VLOOKUP(V330,'Imported Index'!E:F,2,0),1)</f>
        <v>1</v>
      </c>
      <c r="K330" s="140"/>
      <c r="L330" s="83"/>
      <c r="M330" s="62" t="str">
        <f>ifna(IMAGE("https://pokejungle.net/sprites/typeico/"&amp;lower(VLookup(V330,Type!C:E, 2, 0)&amp;".png")),"")</f>
        <v/>
      </c>
      <c r="N330" s="62" t="str">
        <f>ifna(IMAGE("https://pokejungle.net/sprites/typeico/"&amp;lower(VLookup(V330,Type!C:E, 3, 0)&amp;".png")),"")</f>
        <v/>
      </c>
      <c r="O330" s="53"/>
      <c r="P330" s="53"/>
      <c r="Q330" s="61" t="str">
        <f>ifna(VLookup(V330, Dex!F:K, 3, 0),"")</f>
        <v/>
      </c>
      <c r="R330" s="61">
        <f>ifna(VLookup(V330, Dex!F:K, 4, 0),"")</f>
        <v>285</v>
      </c>
      <c r="S330" s="62" t="str">
        <f>ifna(VLookup(V330, Dex!F:K, 5, 0),"")</f>
        <v/>
      </c>
      <c r="T330" s="61" t="str">
        <f>ifna(VLookup(V330, Dex!F:K, 6, 0),"")</f>
        <v>P106</v>
      </c>
      <c r="U330" s="63" t="str">
        <f>ifna(VLookup(V330, Dex!F:L, 7, 0),"")</f>
        <v/>
      </c>
      <c r="V330" s="53" t="str">
        <f t="shared" si="1"/>
        <v>shroomish</v>
      </c>
    </row>
    <row r="331" ht="31.5" customHeight="1">
      <c r="A331" s="130">
        <v>330.0</v>
      </c>
      <c r="B331" s="130">
        <v>1.0</v>
      </c>
      <c r="C331" s="130">
        <v>13.0</v>
      </c>
      <c r="D331" s="130">
        <f t="shared" si="14"/>
        <v>7</v>
      </c>
      <c r="E331" s="130">
        <v>2.0</v>
      </c>
      <c r="F331" s="130">
        <v>1.0</v>
      </c>
      <c r="G331" s="131" t="str">
        <f>ifna(VLookup(V331,Shiny!B:C, 2, 0),"")</f>
        <v/>
      </c>
      <c r="H331" s="141" t="s">
        <v>399</v>
      </c>
      <c r="I331" s="168">
        <v>286.0</v>
      </c>
      <c r="J331" s="135">
        <f>IFNA(VLOOKUP(V331,'Imported Index'!E:F,2,0),1)</f>
        <v>1</v>
      </c>
      <c r="K331" s="135"/>
      <c r="L331" s="132"/>
      <c r="M331" s="166" t="str">
        <f>ifna(IMAGE("https://pokejungle.net/sprites/typeico/"&amp;lower(VLookup(V331,Type!C:E, 2, 0)&amp;".png")),"")</f>
        <v/>
      </c>
      <c r="N331" s="166" t="str">
        <f>ifna(IMAGE("https://pokejungle.net/sprites/typeico/"&amp;lower(VLookup(V331,Type!C:E, 3, 0)&amp;".png")),"")</f>
        <v/>
      </c>
      <c r="O331" s="131"/>
      <c r="P331" s="131"/>
      <c r="Q331" s="165" t="str">
        <f>ifna(VLookup(V331, Dex!F:K, 3, 0),"")</f>
        <v/>
      </c>
      <c r="R331" s="165">
        <f>ifna(VLookup(V331, Dex!F:K, 4, 0),"")</f>
        <v>286</v>
      </c>
      <c r="S331" s="166" t="str">
        <f>ifna(VLookup(V331, Dex!F:K, 5, 0),"")</f>
        <v/>
      </c>
      <c r="T331" s="165" t="str">
        <f>ifna(VLookup(V331, Dex!F:K, 6, 0),"")</f>
        <v>P107</v>
      </c>
      <c r="U331" s="137" t="str">
        <f>ifna(VLookup(V331, Dex!F:L, 7, 0),"")</f>
        <v/>
      </c>
      <c r="V331" s="131" t="str">
        <f t="shared" si="1"/>
        <v>breloom</v>
      </c>
    </row>
    <row r="332" ht="31.5" customHeight="1">
      <c r="A332" s="85">
        <v>331.0</v>
      </c>
      <c r="B332" s="85">
        <v>1.0</v>
      </c>
      <c r="C332" s="85">
        <v>13.0</v>
      </c>
      <c r="D332" s="85">
        <f t="shared" si="14"/>
        <v>8</v>
      </c>
      <c r="E332" s="85">
        <v>2.0</v>
      </c>
      <c r="F332" s="85">
        <v>2.0</v>
      </c>
      <c r="G332" s="53" t="str">
        <f>ifna(VLookup(V332,Shiny!B:C, 2, 0),"")</f>
        <v/>
      </c>
      <c r="H332" s="138" t="s">
        <v>400</v>
      </c>
      <c r="I332" s="167">
        <v>287.0</v>
      </c>
      <c r="J332" s="140">
        <f>IFNA(VLOOKUP(V332,'Imported Index'!E:F,2,0),1)</f>
        <v>1</v>
      </c>
      <c r="K332" s="140"/>
      <c r="L332" s="83"/>
      <c r="M332" s="62" t="str">
        <f>ifna(IMAGE("https://pokejungle.net/sprites/typeico/"&amp;lower(VLookup(V332,Type!C:E, 2, 0)&amp;".png")),"")</f>
        <v/>
      </c>
      <c r="N332" s="62" t="str">
        <f>ifna(IMAGE("https://pokejungle.net/sprites/typeico/"&amp;lower(VLookup(V332,Type!C:E, 3, 0)&amp;".png")),"")</f>
        <v/>
      </c>
      <c r="O332" s="53"/>
      <c r="P332" s="53"/>
      <c r="Q332" s="61" t="str">
        <f>ifna(VLookup(V332, Dex!F:K, 3, 0),"")</f>
        <v/>
      </c>
      <c r="R332" s="61">
        <f>ifna(VLookup(V332, Dex!F:K, 4, 0),"")</f>
        <v>287</v>
      </c>
      <c r="S332" s="62" t="str">
        <f>ifna(VLookup(V332, Dex!F:K, 5, 0),"")</f>
        <v/>
      </c>
      <c r="T332" s="61" t="str">
        <f>ifna(VLookup(V332, Dex!F:K, 6, 0),"")</f>
        <v>P078</v>
      </c>
      <c r="U332" s="63" t="str">
        <f>ifna(VLookup(V332, Dex!F:L, 7, 0),"")</f>
        <v/>
      </c>
      <c r="V332" s="53" t="str">
        <f t="shared" si="1"/>
        <v>slakoth</v>
      </c>
    </row>
    <row r="333" ht="31.5" customHeight="1">
      <c r="A333" s="130">
        <v>332.0</v>
      </c>
      <c r="B333" s="130">
        <v>1.0</v>
      </c>
      <c r="C333" s="130">
        <v>13.0</v>
      </c>
      <c r="D333" s="130">
        <f t="shared" si="14"/>
        <v>9</v>
      </c>
      <c r="E333" s="130">
        <v>2.0</v>
      </c>
      <c r="F333" s="130">
        <v>3.0</v>
      </c>
      <c r="G333" s="131" t="str">
        <f>ifna(VLookup(V333,Shiny!B:C, 2, 0),"")</f>
        <v/>
      </c>
      <c r="H333" s="141" t="s">
        <v>401</v>
      </c>
      <c r="I333" s="168">
        <v>288.0</v>
      </c>
      <c r="J333" s="135">
        <f>IFNA(VLOOKUP(V333,'Imported Index'!E:F,2,0),1)</f>
        <v>1</v>
      </c>
      <c r="K333" s="135"/>
      <c r="L333" s="132"/>
      <c r="M333" s="166" t="str">
        <f>ifna(IMAGE("https://pokejungle.net/sprites/typeico/"&amp;lower(VLookup(V333,Type!C:E, 2, 0)&amp;".png")),"")</f>
        <v/>
      </c>
      <c r="N333" s="166" t="str">
        <f>ifna(IMAGE("https://pokejungle.net/sprites/typeico/"&amp;lower(VLookup(V333,Type!C:E, 3, 0)&amp;".png")),"")</f>
        <v/>
      </c>
      <c r="O333" s="131"/>
      <c r="P333" s="131"/>
      <c r="Q333" s="165" t="str">
        <f>ifna(VLookup(V333, Dex!F:K, 3, 0),"")</f>
        <v/>
      </c>
      <c r="R333" s="165">
        <f>ifna(VLookup(V333, Dex!F:K, 4, 0),"")</f>
        <v>288</v>
      </c>
      <c r="S333" s="166" t="str">
        <f>ifna(VLookup(V333, Dex!F:K, 5, 0),"")</f>
        <v/>
      </c>
      <c r="T333" s="165" t="str">
        <f>ifna(VLookup(V333, Dex!F:K, 6, 0),"")</f>
        <v>P079</v>
      </c>
      <c r="U333" s="137" t="str">
        <f>ifna(VLookup(V333, Dex!F:L, 7, 0),"")</f>
        <v/>
      </c>
      <c r="V333" s="131" t="str">
        <f t="shared" si="1"/>
        <v>vigoroth</v>
      </c>
    </row>
    <row r="334" ht="31.5" customHeight="1">
      <c r="A334" s="85">
        <v>333.0</v>
      </c>
      <c r="B334" s="85">
        <v>1.0</v>
      </c>
      <c r="C334" s="85">
        <v>13.0</v>
      </c>
      <c r="D334" s="85">
        <f t="shared" si="14"/>
        <v>10</v>
      </c>
      <c r="E334" s="85">
        <v>2.0</v>
      </c>
      <c r="F334" s="85">
        <v>4.0</v>
      </c>
      <c r="G334" s="53" t="str">
        <f>ifna(VLookup(V334,Shiny!B:C, 2, 0),"")</f>
        <v/>
      </c>
      <c r="H334" s="138" t="s">
        <v>402</v>
      </c>
      <c r="I334" s="167">
        <v>289.0</v>
      </c>
      <c r="J334" s="140">
        <f>IFNA(VLOOKUP(V334,'Imported Index'!E:F,2,0),1)</f>
        <v>1</v>
      </c>
      <c r="K334" s="140"/>
      <c r="L334" s="83"/>
      <c r="M334" s="62" t="str">
        <f>ifna(IMAGE("https://pokejungle.net/sprites/typeico/"&amp;lower(VLookup(V334,Type!C:E, 2, 0)&amp;".png")),"")</f>
        <v/>
      </c>
      <c r="N334" s="62" t="str">
        <f>ifna(IMAGE("https://pokejungle.net/sprites/typeico/"&amp;lower(VLookup(V334,Type!C:E, 3, 0)&amp;".png")),"")</f>
        <v/>
      </c>
      <c r="O334" s="53"/>
      <c r="P334" s="53"/>
      <c r="Q334" s="61" t="str">
        <f>ifna(VLookup(V334, Dex!F:K, 3, 0),"")</f>
        <v/>
      </c>
      <c r="R334" s="61">
        <f>ifna(VLookup(V334, Dex!F:K, 4, 0),"")</f>
        <v>289</v>
      </c>
      <c r="S334" s="62" t="str">
        <f>ifna(VLookup(V334, Dex!F:K, 5, 0),"")</f>
        <v/>
      </c>
      <c r="T334" s="61" t="str">
        <f>ifna(VLookup(V334, Dex!F:K, 6, 0),"")</f>
        <v>P080</v>
      </c>
      <c r="U334" s="63" t="str">
        <f>ifna(VLookup(V334, Dex!F:L, 7, 0),"")</f>
        <v/>
      </c>
      <c r="V334" s="53" t="str">
        <f t="shared" si="1"/>
        <v>slaking</v>
      </c>
    </row>
    <row r="335" ht="31.5" customHeight="1">
      <c r="A335" s="130">
        <v>334.0</v>
      </c>
      <c r="B335" s="130">
        <v>1.0</v>
      </c>
      <c r="C335" s="130">
        <v>13.0</v>
      </c>
      <c r="D335" s="130">
        <f t="shared" si="14"/>
        <v>11</v>
      </c>
      <c r="E335" s="130">
        <v>2.0</v>
      </c>
      <c r="F335" s="130">
        <v>5.0</v>
      </c>
      <c r="G335" s="131" t="str">
        <f>ifna(VLookup(V335,Shiny!B:C, 2, 0),"")</f>
        <v/>
      </c>
      <c r="H335" s="141" t="s">
        <v>403</v>
      </c>
      <c r="I335" s="168">
        <v>290.0</v>
      </c>
      <c r="J335" s="135">
        <f>IFNA(VLOOKUP(V335,'Imported Index'!E:F,2,0),1)</f>
        <v>1</v>
      </c>
      <c r="K335" s="132"/>
      <c r="L335" s="132"/>
      <c r="M335" s="166" t="str">
        <f>ifna(IMAGE("https://pokejungle.net/sprites/typeico/"&amp;lower(VLookup(V335,Type!C:E, 2, 0)&amp;".png")),"")</f>
        <v/>
      </c>
      <c r="N335" s="166" t="str">
        <f>ifna(IMAGE("https://pokejungle.net/sprites/typeico/"&amp;lower(VLookup(V335,Type!C:E, 3, 0)&amp;".png")),"")</f>
        <v/>
      </c>
      <c r="O335" s="131"/>
      <c r="P335" s="131"/>
      <c r="Q335" s="165">
        <f>ifna(VLookup(V335, Dex!F:K, 3, 0),"")</f>
        <v>104</v>
      </c>
      <c r="R335" s="165">
        <f>ifna(VLookup(V335, Dex!F:K, 4, 0),"")</f>
        <v>290</v>
      </c>
      <c r="S335" s="166" t="str">
        <f>ifna(VLookup(V335, Dex!F:K, 5, 0),"")</f>
        <v/>
      </c>
      <c r="T335" s="165" t="str">
        <f>ifna(VLookup(V335, Dex!F:K, 6, 0),"")</f>
        <v/>
      </c>
      <c r="U335" s="137" t="str">
        <f>ifna(VLookup(V335, Dex!F:L, 7, 0),"")</f>
        <v/>
      </c>
      <c r="V335" s="131" t="str">
        <f t="shared" si="1"/>
        <v>nincada</v>
      </c>
    </row>
    <row r="336" ht="31.5" customHeight="1">
      <c r="A336" s="85">
        <v>335.0</v>
      </c>
      <c r="B336" s="85">
        <v>1.0</v>
      </c>
      <c r="C336" s="85">
        <v>13.0</v>
      </c>
      <c r="D336" s="85">
        <f t="shared" si="14"/>
        <v>12</v>
      </c>
      <c r="E336" s="85">
        <v>2.0</v>
      </c>
      <c r="F336" s="85">
        <v>6.0</v>
      </c>
      <c r="G336" s="53" t="str">
        <f>ifna(VLookup(V336,Shiny!B:C, 2, 0),"")</f>
        <v/>
      </c>
      <c r="H336" s="138" t="s">
        <v>404</v>
      </c>
      <c r="I336" s="167">
        <v>291.0</v>
      </c>
      <c r="J336" s="140">
        <f>IFNA(VLOOKUP(V336,'Imported Index'!E:F,2,0),1)</f>
        <v>1</v>
      </c>
      <c r="K336" s="83"/>
      <c r="L336" s="83"/>
      <c r="M336" s="62" t="str">
        <f>ifna(IMAGE("https://pokejungle.net/sprites/typeico/"&amp;lower(VLookup(V336,Type!C:E, 2, 0)&amp;".png")),"")</f>
        <v/>
      </c>
      <c r="N336" s="62" t="str">
        <f>ifna(IMAGE("https://pokejungle.net/sprites/typeico/"&amp;lower(VLookup(V336,Type!C:E, 3, 0)&amp;".png")),"")</f>
        <v/>
      </c>
      <c r="O336" s="53"/>
      <c r="P336" s="53"/>
      <c r="Q336" s="61">
        <f>ifna(VLookup(V336, Dex!F:K, 3, 0),"")</f>
        <v>105</v>
      </c>
      <c r="R336" s="61">
        <f>ifna(VLookup(V336, Dex!F:K, 4, 0),"")</f>
        <v>291</v>
      </c>
      <c r="S336" s="62" t="str">
        <f>ifna(VLookup(V336, Dex!F:K, 5, 0),"")</f>
        <v/>
      </c>
      <c r="T336" s="61" t="str">
        <f>ifna(VLookup(V336, Dex!F:K, 6, 0),"")</f>
        <v/>
      </c>
      <c r="U336" s="63" t="str">
        <f>ifna(VLookup(V336, Dex!F:L, 7, 0),"")</f>
        <v/>
      </c>
      <c r="V336" s="53" t="str">
        <f t="shared" si="1"/>
        <v>ninjask</v>
      </c>
    </row>
    <row r="337" ht="31.5" customHeight="1">
      <c r="A337" s="130">
        <v>336.0</v>
      </c>
      <c r="B337" s="130">
        <v>1.0</v>
      </c>
      <c r="C337" s="130">
        <v>13.0</v>
      </c>
      <c r="D337" s="130">
        <f t="shared" si="14"/>
        <v>13</v>
      </c>
      <c r="E337" s="130">
        <v>3.0</v>
      </c>
      <c r="F337" s="130">
        <v>1.0</v>
      </c>
      <c r="G337" s="131" t="str">
        <f>ifna(VLookup(V337,Shiny!B:C, 2, 0),"")</f>
        <v/>
      </c>
      <c r="H337" s="141" t="s">
        <v>405</v>
      </c>
      <c r="I337" s="168">
        <v>292.0</v>
      </c>
      <c r="J337" s="135">
        <f>IFNA(VLOOKUP(V337,'Imported Index'!E:F,2,0),1)</f>
        <v>1</v>
      </c>
      <c r="K337" s="132"/>
      <c r="L337" s="132"/>
      <c r="M337" s="166" t="str">
        <f>ifna(IMAGE("https://pokejungle.net/sprites/typeico/"&amp;lower(VLookup(V337,Type!C:E, 2, 0)&amp;".png")),"")</f>
        <v/>
      </c>
      <c r="N337" s="166" t="str">
        <f>ifna(IMAGE("https://pokejungle.net/sprites/typeico/"&amp;lower(VLookup(V337,Type!C:E, 3, 0)&amp;".png")),"")</f>
        <v/>
      </c>
      <c r="O337" s="131"/>
      <c r="P337" s="131"/>
      <c r="Q337" s="165">
        <f>ifna(VLookup(V337, Dex!F:K, 3, 0),"")</f>
        <v>106</v>
      </c>
      <c r="R337" s="165">
        <f>ifna(VLookup(V337, Dex!F:K, 4, 0),"")</f>
        <v>292</v>
      </c>
      <c r="S337" s="166" t="str">
        <f>ifna(VLookup(V337, Dex!F:K, 5, 0),"")</f>
        <v/>
      </c>
      <c r="T337" s="165" t="str">
        <f>ifna(VLookup(V337, Dex!F:K, 6, 0),"")</f>
        <v/>
      </c>
      <c r="U337" s="137" t="str">
        <f>ifna(VLookup(V337, Dex!F:L, 7, 0),"")</f>
        <v/>
      </c>
      <c r="V337" s="131" t="str">
        <f t="shared" si="1"/>
        <v>shedinja</v>
      </c>
    </row>
    <row r="338" ht="31.5" customHeight="1">
      <c r="A338" s="85">
        <v>337.0</v>
      </c>
      <c r="B338" s="85">
        <v>1.0</v>
      </c>
      <c r="C338" s="85">
        <v>13.0</v>
      </c>
      <c r="D338" s="85">
        <f t="shared" si="14"/>
        <v>14</v>
      </c>
      <c r="E338" s="85">
        <v>3.0</v>
      </c>
      <c r="F338" s="85">
        <v>2.0</v>
      </c>
      <c r="G338" s="53" t="str">
        <f>ifna(VLookup(V338,Shiny!B:C, 2, 0),"")</f>
        <v/>
      </c>
      <c r="H338" s="138" t="s">
        <v>406</v>
      </c>
      <c r="I338" s="167">
        <v>293.0</v>
      </c>
      <c r="J338" s="140">
        <f>IFNA(VLOOKUP(V338,'Imported Index'!E:F,2,0),1)</f>
        <v>1</v>
      </c>
      <c r="K338" s="83"/>
      <c r="L338" s="83"/>
      <c r="M338" s="62" t="str">
        <f>ifna(IMAGE("https://pokejungle.net/sprites/typeico/"&amp;lower(VLookup(V338,Type!C:E, 2, 0)&amp;".png")),"")</f>
        <v/>
      </c>
      <c r="N338" s="62" t="str">
        <f>ifna(IMAGE("https://pokejungle.net/sprites/typeico/"&amp;lower(VLookup(V338,Type!C:E, 3, 0)&amp;".png")),"")</f>
        <v/>
      </c>
      <c r="O338" s="53"/>
      <c r="P338" s="53"/>
      <c r="Q338" s="61" t="str">
        <f>ifna(VLookup(V338, Dex!F:K, 3, 0),"")</f>
        <v>A148</v>
      </c>
      <c r="R338" s="61">
        <f>ifna(VLookup(V338, Dex!F:K, 4, 0),"")</f>
        <v>293</v>
      </c>
      <c r="S338" s="62" t="str">
        <f>ifna(VLookup(V338, Dex!F:K, 5, 0),"")</f>
        <v/>
      </c>
      <c r="T338" s="61" t="str">
        <f>ifna(VLookup(V338, Dex!F:K, 6, 0),"")</f>
        <v/>
      </c>
      <c r="U338" s="63" t="str">
        <f>ifna(VLookup(V338, Dex!F:L, 7, 0),"")</f>
        <v/>
      </c>
      <c r="V338" s="53" t="str">
        <f t="shared" si="1"/>
        <v>whismur</v>
      </c>
    </row>
    <row r="339" ht="31.5" customHeight="1">
      <c r="A339" s="130">
        <v>338.0</v>
      </c>
      <c r="B339" s="130">
        <v>1.0</v>
      </c>
      <c r="C339" s="130">
        <v>13.0</v>
      </c>
      <c r="D339" s="130">
        <f t="shared" si="14"/>
        <v>15</v>
      </c>
      <c r="E339" s="130">
        <v>3.0</v>
      </c>
      <c r="F339" s="130">
        <v>3.0</v>
      </c>
      <c r="G339" s="131" t="str">
        <f>ifna(VLookup(V339,Shiny!B:C, 2, 0),"")</f>
        <v/>
      </c>
      <c r="H339" s="141" t="s">
        <v>407</v>
      </c>
      <c r="I339" s="168">
        <v>294.0</v>
      </c>
      <c r="J339" s="135">
        <f>IFNA(VLOOKUP(V339,'Imported Index'!E:F,2,0),1)</f>
        <v>1</v>
      </c>
      <c r="K339" s="132"/>
      <c r="L339" s="132"/>
      <c r="M339" s="166" t="str">
        <f>ifna(IMAGE("https://pokejungle.net/sprites/typeico/"&amp;lower(VLookup(V339,Type!C:E, 2, 0)&amp;".png")),"")</f>
        <v/>
      </c>
      <c r="N339" s="166" t="str">
        <f>ifna(IMAGE("https://pokejungle.net/sprites/typeico/"&amp;lower(VLookup(V339,Type!C:E, 3, 0)&amp;".png")),"")</f>
        <v/>
      </c>
      <c r="O339" s="131"/>
      <c r="P339" s="131"/>
      <c r="Q339" s="165" t="str">
        <f>ifna(VLookup(V339, Dex!F:K, 3, 0),"")</f>
        <v>A149</v>
      </c>
      <c r="R339" s="165">
        <f>ifna(VLookup(V339, Dex!F:K, 4, 0),"")</f>
        <v>294</v>
      </c>
      <c r="S339" s="166" t="str">
        <f>ifna(VLookup(V339, Dex!F:K, 5, 0),"")</f>
        <v/>
      </c>
      <c r="T339" s="165" t="str">
        <f>ifna(VLookup(V339, Dex!F:K, 6, 0),"")</f>
        <v/>
      </c>
      <c r="U339" s="137" t="str">
        <f>ifna(VLookup(V339, Dex!F:L, 7, 0),"")</f>
        <v/>
      </c>
      <c r="V339" s="131" t="str">
        <f t="shared" si="1"/>
        <v>loudred</v>
      </c>
    </row>
    <row r="340" ht="31.5" customHeight="1">
      <c r="A340" s="85">
        <v>339.0</v>
      </c>
      <c r="B340" s="85">
        <v>1.0</v>
      </c>
      <c r="C340" s="85">
        <v>13.0</v>
      </c>
      <c r="D340" s="85">
        <f t="shared" si="14"/>
        <v>16</v>
      </c>
      <c r="E340" s="85">
        <v>3.0</v>
      </c>
      <c r="F340" s="85">
        <v>4.0</v>
      </c>
      <c r="G340" s="53" t="str">
        <f>ifna(VLookup(V340,Shiny!B:C, 2, 0),"")</f>
        <v/>
      </c>
      <c r="H340" s="138" t="s">
        <v>408</v>
      </c>
      <c r="I340" s="167">
        <v>295.0</v>
      </c>
      <c r="J340" s="140">
        <f>IFNA(VLOOKUP(V340,'Imported Index'!E:F,2,0),1)</f>
        <v>1</v>
      </c>
      <c r="K340" s="83"/>
      <c r="L340" s="83"/>
      <c r="M340" s="62" t="str">
        <f>ifna(IMAGE("https://pokejungle.net/sprites/typeico/"&amp;lower(VLookup(V340,Type!C:E, 2, 0)&amp;".png")),"")</f>
        <v/>
      </c>
      <c r="N340" s="62" t="str">
        <f>ifna(IMAGE("https://pokejungle.net/sprites/typeico/"&amp;lower(VLookup(V340,Type!C:E, 3, 0)&amp;".png")),"")</f>
        <v/>
      </c>
      <c r="O340" s="53"/>
      <c r="P340" s="53"/>
      <c r="Q340" s="61" t="str">
        <f>ifna(VLookup(V340, Dex!F:K, 3, 0),"")</f>
        <v>A150</v>
      </c>
      <c r="R340" s="61">
        <f>ifna(VLookup(V340, Dex!F:K, 4, 0),"")</f>
        <v>295</v>
      </c>
      <c r="S340" s="62" t="str">
        <f>ifna(VLookup(V340, Dex!F:K, 5, 0),"")</f>
        <v/>
      </c>
      <c r="T340" s="61" t="str">
        <f>ifna(VLookup(V340, Dex!F:K, 6, 0),"")</f>
        <v/>
      </c>
      <c r="U340" s="63" t="str">
        <f>ifna(VLookup(V340, Dex!F:L, 7, 0),"")</f>
        <v/>
      </c>
      <c r="V340" s="53" t="str">
        <f t="shared" si="1"/>
        <v>exploud</v>
      </c>
    </row>
    <row r="341" ht="31.5" customHeight="1">
      <c r="A341" s="130">
        <v>340.0</v>
      </c>
      <c r="B341" s="130">
        <v>1.0</v>
      </c>
      <c r="C341" s="130">
        <v>13.0</v>
      </c>
      <c r="D341" s="130">
        <f t="shared" si="14"/>
        <v>17</v>
      </c>
      <c r="E341" s="130">
        <v>3.0</v>
      </c>
      <c r="F341" s="130">
        <v>5.0</v>
      </c>
      <c r="G341" s="131" t="str">
        <f>ifna(VLookup(V341,Shiny!B:C, 2, 0),"")</f>
        <v/>
      </c>
      <c r="H341" s="141" t="s">
        <v>409</v>
      </c>
      <c r="I341" s="168">
        <v>296.0</v>
      </c>
      <c r="J341" s="135">
        <f>IFNA(VLOOKUP(V341,'Imported Index'!E:F,2,0),1)</f>
        <v>1</v>
      </c>
      <c r="K341" s="135"/>
      <c r="L341" s="132"/>
      <c r="M341" s="166" t="str">
        <f>ifna(IMAGE("https://pokejungle.net/sprites/typeico/"&amp;lower(VLookup(V341,Type!C:E, 2, 0)&amp;".png")),"")</f>
        <v/>
      </c>
      <c r="N341" s="166" t="str">
        <f>ifna(IMAGE("https://pokejungle.net/sprites/typeico/"&amp;lower(VLookup(V341,Type!C:E, 3, 0)&amp;".png")),"")</f>
        <v/>
      </c>
      <c r="O341" s="131"/>
      <c r="P341" s="131"/>
      <c r="Q341" s="165" t="str">
        <f>ifna(VLookup(V341, Dex!F:K, 3, 0),"")</f>
        <v/>
      </c>
      <c r="R341" s="165">
        <f>ifna(VLookup(V341, Dex!F:K, 4, 0),"")</f>
        <v>296</v>
      </c>
      <c r="S341" s="166" t="str">
        <f>ifna(VLookup(V341, Dex!F:K, 5, 0),"")</f>
        <v/>
      </c>
      <c r="T341" s="165" t="str">
        <f>ifna(VLookup(V341, Dex!F:K, 6, 0),"")</f>
        <v>P116</v>
      </c>
      <c r="U341" s="137" t="str">
        <f>ifna(VLookup(V341, Dex!F:L, 7, 0),"")</f>
        <v/>
      </c>
      <c r="V341" s="131" t="str">
        <f t="shared" si="1"/>
        <v>makuhita</v>
      </c>
    </row>
    <row r="342" ht="31.5" customHeight="1">
      <c r="A342" s="85">
        <v>341.0</v>
      </c>
      <c r="B342" s="85">
        <v>1.0</v>
      </c>
      <c r="C342" s="85">
        <v>13.0</v>
      </c>
      <c r="D342" s="85">
        <f t="shared" si="14"/>
        <v>18</v>
      </c>
      <c r="E342" s="85">
        <v>3.0</v>
      </c>
      <c r="F342" s="85">
        <v>6.0</v>
      </c>
      <c r="G342" s="53" t="str">
        <f>ifna(VLookup(V342,Shiny!B:C, 2, 0),"")</f>
        <v/>
      </c>
      <c r="H342" s="138" t="s">
        <v>410</v>
      </c>
      <c r="I342" s="167">
        <v>297.0</v>
      </c>
      <c r="J342" s="140">
        <f>IFNA(VLOOKUP(V342,'Imported Index'!E:F,2,0),1)</f>
        <v>1</v>
      </c>
      <c r="K342" s="140"/>
      <c r="L342" s="83"/>
      <c r="M342" s="62" t="str">
        <f>ifna(IMAGE("https://pokejungle.net/sprites/typeico/"&amp;lower(VLookup(V342,Type!C:E, 2, 0)&amp;".png")),"")</f>
        <v/>
      </c>
      <c r="N342" s="62" t="str">
        <f>ifna(IMAGE("https://pokejungle.net/sprites/typeico/"&amp;lower(VLookup(V342,Type!C:E, 3, 0)&amp;".png")),"")</f>
        <v/>
      </c>
      <c r="O342" s="53"/>
      <c r="P342" s="53"/>
      <c r="Q342" s="61" t="str">
        <f>ifna(VLookup(V342, Dex!F:K, 3, 0),"")</f>
        <v/>
      </c>
      <c r="R342" s="61">
        <f>ifna(VLookup(V342, Dex!F:K, 4, 0),"")</f>
        <v>297</v>
      </c>
      <c r="S342" s="62" t="str">
        <f>ifna(VLookup(V342, Dex!F:K, 5, 0),"")</f>
        <v/>
      </c>
      <c r="T342" s="61" t="str">
        <f>ifna(VLookup(V342, Dex!F:K, 6, 0),"")</f>
        <v>P117</v>
      </c>
      <c r="U342" s="63" t="str">
        <f>ifna(VLookup(V342, Dex!F:L, 7, 0),"")</f>
        <v/>
      </c>
      <c r="V342" s="53" t="str">
        <f t="shared" si="1"/>
        <v>hariyama</v>
      </c>
    </row>
    <row r="343" ht="31.5" customHeight="1">
      <c r="A343" s="130">
        <v>342.0</v>
      </c>
      <c r="B343" s="130">
        <v>1.0</v>
      </c>
      <c r="C343" s="130">
        <v>13.0</v>
      </c>
      <c r="D343" s="130">
        <f t="shared" si="14"/>
        <v>19</v>
      </c>
      <c r="E343" s="130">
        <v>4.0</v>
      </c>
      <c r="F343" s="130">
        <v>1.0</v>
      </c>
      <c r="G343" s="131" t="str">
        <f>ifna(VLookup(V343,Shiny!B:C, 2, 0),"")</f>
        <v/>
      </c>
      <c r="H343" s="141" t="s">
        <v>411</v>
      </c>
      <c r="I343" s="168">
        <v>298.0</v>
      </c>
      <c r="J343" s="135">
        <f>IFNA(VLOOKUP(V343,'Imported Index'!E:F,2,0),1)</f>
        <v>1</v>
      </c>
      <c r="K343" s="135"/>
      <c r="L343" s="132"/>
      <c r="M343" s="166" t="str">
        <f>ifna(IMAGE("https://pokejungle.net/sprites/typeico/"&amp;lower(VLookup(V343,Type!C:E, 2, 0)&amp;".png")),"")</f>
        <v/>
      </c>
      <c r="N343" s="166" t="str">
        <f>ifna(IMAGE("https://pokejungle.net/sprites/typeico/"&amp;lower(VLookup(V343,Type!C:E, 3, 0)&amp;".png")),"")</f>
        <v/>
      </c>
      <c r="O343" s="131"/>
      <c r="P343" s="131"/>
      <c r="Q343" s="165" t="str">
        <f>ifna(VLookup(V343, Dex!F:K, 3, 0),"")</f>
        <v>A139</v>
      </c>
      <c r="R343" s="165">
        <f>ifna(VLookup(V343, Dex!F:K, 4, 0),"")</f>
        <v>298</v>
      </c>
      <c r="S343" s="166" t="str">
        <f>ifna(VLookup(V343, Dex!F:K, 5, 0),"")</f>
        <v/>
      </c>
      <c r="T343" s="165" t="str">
        <f>ifna(VLookup(V343, Dex!F:K, 6, 0),"")</f>
        <v>P046</v>
      </c>
      <c r="U343" s="137" t="str">
        <f>ifna(VLookup(V343, Dex!F:L, 7, 0),"")</f>
        <v/>
      </c>
      <c r="V343" s="131" t="str">
        <f t="shared" si="1"/>
        <v>azurill</v>
      </c>
    </row>
    <row r="344" ht="31.5" customHeight="1">
      <c r="A344" s="85">
        <v>343.0</v>
      </c>
      <c r="B344" s="85">
        <v>1.0</v>
      </c>
      <c r="C344" s="85">
        <v>13.0</v>
      </c>
      <c r="D344" s="85">
        <f t="shared" si="14"/>
        <v>20</v>
      </c>
      <c r="E344" s="85">
        <v>4.0</v>
      </c>
      <c r="F344" s="85">
        <v>2.0</v>
      </c>
      <c r="G344" s="53" t="str">
        <f>ifna(VLookup(V344,Shiny!B:C, 2, 0),"")</f>
        <v/>
      </c>
      <c r="H344" s="138" t="s">
        <v>412</v>
      </c>
      <c r="I344" s="167">
        <v>299.0</v>
      </c>
      <c r="J344" s="140">
        <f>IFNA(VLOOKUP(V344,'Imported Index'!E:F,2,0),1)</f>
        <v>1</v>
      </c>
      <c r="K344" s="83"/>
      <c r="L344" s="83"/>
      <c r="M344" s="62" t="str">
        <f>ifna(IMAGE("https://pokejungle.net/sprites/typeico/"&amp;lower(VLookup(V344,Type!C:E, 2, 0)&amp;".png")),"")</f>
        <v/>
      </c>
      <c r="N344" s="62" t="str">
        <f>ifna(IMAGE("https://pokejungle.net/sprites/typeico/"&amp;lower(VLookup(V344,Type!C:E, 3, 0)&amp;".png")),"")</f>
        <v/>
      </c>
      <c r="O344" s="53"/>
      <c r="P344" s="53"/>
      <c r="Q344" s="61" t="str">
        <f>ifna(VLookup(V344, Dex!F:K, 3, 0),"")</f>
        <v/>
      </c>
      <c r="R344" s="61">
        <f>ifna(VLookup(V344, Dex!F:K, 4, 0),"")</f>
        <v>299</v>
      </c>
      <c r="S344" s="62">
        <f>ifna(VLookup(V344, Dex!F:K, 5, 0),"")</f>
        <v>190</v>
      </c>
      <c r="T344" s="61" t="str">
        <f>ifna(VLookup(V344, Dex!F:K, 6, 0),"")</f>
        <v>K107</v>
      </c>
      <c r="U344" s="63" t="str">
        <f>ifna(VLookup(V344, Dex!F:L, 7, 0),"")</f>
        <v/>
      </c>
      <c r="V344" s="53" t="str">
        <f t="shared" si="1"/>
        <v>nosepass</v>
      </c>
    </row>
    <row r="345" ht="31.5" customHeight="1">
      <c r="A345" s="130">
        <v>344.0</v>
      </c>
      <c r="B345" s="130">
        <v>1.0</v>
      </c>
      <c r="C345" s="130">
        <v>13.0</v>
      </c>
      <c r="D345" s="130">
        <f t="shared" si="14"/>
        <v>21</v>
      </c>
      <c r="E345" s="130">
        <v>4.0</v>
      </c>
      <c r="F345" s="130">
        <v>3.0</v>
      </c>
      <c r="G345" s="131" t="str">
        <f>ifna(VLookup(V345,Shiny!B:C, 2, 0),"")</f>
        <v/>
      </c>
      <c r="H345" s="141" t="s">
        <v>413</v>
      </c>
      <c r="I345" s="168">
        <v>300.0</v>
      </c>
      <c r="J345" s="135">
        <f>IFNA(VLOOKUP(V345,'Imported Index'!E:F,2,0),1)</f>
        <v>1</v>
      </c>
      <c r="K345" s="132"/>
      <c r="L345" s="132"/>
      <c r="M345" s="166" t="str">
        <f>ifna(IMAGE("https://pokejungle.net/sprites/typeico/"&amp;lower(VLookup(V345,Type!C:E, 2, 0)&amp;".png")),"")</f>
        <v/>
      </c>
      <c r="N345" s="166" t="str">
        <f>ifna(IMAGE("https://pokejungle.net/sprites/typeico/"&amp;lower(VLookup(V345,Type!C:E, 3, 0)&amp;".png")),"")</f>
        <v/>
      </c>
      <c r="O345" s="131"/>
      <c r="P345" s="131"/>
      <c r="Q345" s="165" t="str">
        <f>ifna(VLookup(V345, Dex!F:K, 3, 0),"")</f>
        <v/>
      </c>
      <c r="R345" s="165">
        <f>ifna(VLookup(V345, Dex!F:K, 4, 0),"")</f>
        <v>300</v>
      </c>
      <c r="S345" s="166" t="str">
        <f>ifna(VLookup(V345, Dex!F:K, 5, 0),"")</f>
        <v/>
      </c>
      <c r="T345" s="165" t="str">
        <f>ifna(VLookup(V345, Dex!F:K, 6, 0),"")</f>
        <v/>
      </c>
      <c r="U345" s="137" t="str">
        <f>ifna(VLookup(V345, Dex!F:L, 7, 0),"")</f>
        <v/>
      </c>
      <c r="V345" s="131" t="str">
        <f t="shared" si="1"/>
        <v>skitty</v>
      </c>
    </row>
    <row r="346" ht="31.5" customHeight="1">
      <c r="A346" s="85">
        <v>345.0</v>
      </c>
      <c r="B346" s="85">
        <v>1.0</v>
      </c>
      <c r="C346" s="85">
        <v>13.0</v>
      </c>
      <c r="D346" s="85">
        <f t="shared" si="14"/>
        <v>22</v>
      </c>
      <c r="E346" s="85">
        <v>4.0</v>
      </c>
      <c r="F346" s="85">
        <v>4.0</v>
      </c>
      <c r="G346" s="53" t="str">
        <f>ifna(VLookup(V346,Shiny!B:C, 2, 0),"")</f>
        <v/>
      </c>
      <c r="H346" s="138" t="s">
        <v>414</v>
      </c>
      <c r="I346" s="167">
        <v>301.0</v>
      </c>
      <c r="J346" s="140">
        <f>IFNA(VLOOKUP(V346,'Imported Index'!E:F,2,0),1)</f>
        <v>1</v>
      </c>
      <c r="K346" s="83"/>
      <c r="L346" s="83"/>
      <c r="M346" s="62" t="str">
        <f>ifna(IMAGE("https://pokejungle.net/sprites/typeico/"&amp;lower(VLookup(V346,Type!C:E, 2, 0)&amp;".png")),"")</f>
        <v/>
      </c>
      <c r="N346" s="62" t="str">
        <f>ifna(IMAGE("https://pokejungle.net/sprites/typeico/"&amp;lower(VLookup(V346,Type!C:E, 3, 0)&amp;".png")),"")</f>
        <v/>
      </c>
      <c r="O346" s="53"/>
      <c r="P346" s="53"/>
      <c r="Q346" s="61" t="str">
        <f>ifna(VLookup(V346, Dex!F:K, 3, 0),"")</f>
        <v/>
      </c>
      <c r="R346" s="61">
        <f>ifna(VLookup(V346, Dex!F:K, 4, 0),"")</f>
        <v>301</v>
      </c>
      <c r="S346" s="62" t="str">
        <f>ifna(VLookup(V346, Dex!F:K, 5, 0),"")</f>
        <v/>
      </c>
      <c r="T346" s="61" t="str">
        <f>ifna(VLookup(V346, Dex!F:K, 6, 0),"")</f>
        <v/>
      </c>
      <c r="U346" s="63" t="str">
        <f>ifna(VLookup(V346, Dex!F:L, 7, 0),"")</f>
        <v/>
      </c>
      <c r="V346" s="53" t="str">
        <f t="shared" si="1"/>
        <v>delcatty</v>
      </c>
    </row>
    <row r="347" ht="31.5" customHeight="1">
      <c r="A347" s="130">
        <v>346.0</v>
      </c>
      <c r="B347" s="130">
        <v>1.0</v>
      </c>
      <c r="C347" s="130">
        <v>13.0</v>
      </c>
      <c r="D347" s="130">
        <f t="shared" si="14"/>
        <v>23</v>
      </c>
      <c r="E347" s="130">
        <v>4.0</v>
      </c>
      <c r="F347" s="130">
        <v>5.0</v>
      </c>
      <c r="G347" s="131" t="str">
        <f>ifna(VLookup(V347,Shiny!B:C, 2, 0),"")</f>
        <v/>
      </c>
      <c r="H347" s="141" t="s">
        <v>415</v>
      </c>
      <c r="I347" s="168">
        <v>302.0</v>
      </c>
      <c r="J347" s="135">
        <f>IFNA(VLOOKUP(V347,'Imported Index'!E:F,2,0),1)</f>
        <v>1</v>
      </c>
      <c r="K347" s="135"/>
      <c r="L347" s="132"/>
      <c r="M347" s="166" t="str">
        <f>ifna(IMAGE("https://pokejungle.net/sprites/typeico/"&amp;lower(VLookup(V347,Type!C:E, 2, 0)&amp;".png")),"")</f>
        <v/>
      </c>
      <c r="N347" s="166" t="str">
        <f>ifna(IMAGE("https://pokejungle.net/sprites/typeico/"&amp;lower(VLookup(V347,Type!C:E, 3, 0)&amp;".png")),"")</f>
        <v/>
      </c>
      <c r="O347" s="131"/>
      <c r="P347" s="131"/>
      <c r="Q347" s="165">
        <f>ifna(VLookup(V347, Dex!F:K, 3, 0),"")</f>
        <v>294</v>
      </c>
      <c r="R347" s="165">
        <f>ifna(VLookup(V347, Dex!F:K, 4, 0),"")</f>
        <v>302</v>
      </c>
      <c r="S347" s="166" t="str">
        <f>ifna(VLookup(V347, Dex!F:K, 5, 0),"")</f>
        <v/>
      </c>
      <c r="T347" s="165" t="str">
        <f>ifna(VLookup(V347, Dex!F:K, 6, 0),"")</f>
        <v>P297</v>
      </c>
      <c r="U347" s="137">
        <f>ifna(VLookup(V347, Dex!F:L, 7, 0),"")</f>
        <v>132</v>
      </c>
      <c r="V347" s="131" t="str">
        <f t="shared" si="1"/>
        <v>sableye</v>
      </c>
    </row>
    <row r="348" ht="31.5" customHeight="1">
      <c r="A348" s="85">
        <v>347.0</v>
      </c>
      <c r="B348" s="85">
        <v>1.0</v>
      </c>
      <c r="C348" s="85">
        <v>13.0</v>
      </c>
      <c r="D348" s="85">
        <f t="shared" si="14"/>
        <v>24</v>
      </c>
      <c r="E348" s="85">
        <v>4.0</v>
      </c>
      <c r="F348" s="85">
        <v>6.0</v>
      </c>
      <c r="G348" s="53" t="str">
        <f>ifna(VLookup(V348,Shiny!B:C, 2, 0),"")</f>
        <v/>
      </c>
      <c r="H348" s="138" t="s">
        <v>416</v>
      </c>
      <c r="I348" s="167">
        <v>303.0</v>
      </c>
      <c r="J348" s="140">
        <f>IFNA(VLOOKUP(V348,'Imported Index'!E:F,2,0),1)</f>
        <v>1</v>
      </c>
      <c r="K348" s="83"/>
      <c r="L348" s="83"/>
      <c r="M348" s="62" t="str">
        <f>ifna(IMAGE("https://pokejungle.net/sprites/typeico/"&amp;lower(VLookup(V348,Type!C:E, 2, 0)&amp;".png")),"")</f>
        <v/>
      </c>
      <c r="N348" s="62" t="str">
        <f>ifna(IMAGE("https://pokejungle.net/sprites/typeico/"&amp;lower(VLookup(V348,Type!C:E, 3, 0)&amp;".png")),"")</f>
        <v/>
      </c>
      <c r="O348" s="53"/>
      <c r="P348" s="53"/>
      <c r="Q348" s="61">
        <f>ifna(VLookup(V348, Dex!F:K, 3, 0),"")</f>
        <v>295</v>
      </c>
      <c r="R348" s="61">
        <f>ifna(VLookup(V348, Dex!F:K, 4, 0),"")</f>
        <v>303</v>
      </c>
      <c r="S348" s="62" t="str">
        <f>ifna(VLookup(V348, Dex!F:K, 5, 0),"")</f>
        <v/>
      </c>
      <c r="T348" s="61" t="str">
        <f>ifna(VLookup(V348, Dex!F:K, 6, 0),"")</f>
        <v/>
      </c>
      <c r="U348" s="63">
        <f>ifna(VLookup(V348, Dex!F:L, 7, 0),"")</f>
        <v>133</v>
      </c>
      <c r="V348" s="53" t="str">
        <f t="shared" si="1"/>
        <v>mawile</v>
      </c>
    </row>
    <row r="349" ht="31.5" customHeight="1">
      <c r="A349" s="130">
        <v>348.0</v>
      </c>
      <c r="B349" s="130">
        <v>1.0</v>
      </c>
      <c r="C349" s="130">
        <v>13.0</v>
      </c>
      <c r="D349" s="130">
        <f t="shared" si="14"/>
        <v>25</v>
      </c>
      <c r="E349" s="130">
        <v>5.0</v>
      </c>
      <c r="F349" s="130">
        <v>1.0</v>
      </c>
      <c r="G349" s="131" t="str">
        <f>ifna(VLookup(V349,Shiny!B:C, 2, 0),"")</f>
        <v/>
      </c>
      <c r="H349" s="141" t="s">
        <v>417</v>
      </c>
      <c r="I349" s="168">
        <v>304.0</v>
      </c>
      <c r="J349" s="135">
        <f>IFNA(VLOOKUP(V349,'Imported Index'!E:F,2,0),1)</f>
        <v>1</v>
      </c>
      <c r="K349" s="135"/>
      <c r="L349" s="132"/>
      <c r="M349" s="166" t="str">
        <f>ifna(IMAGE("https://pokejungle.net/sprites/typeico/"&amp;lower(VLookup(V349,Type!C:E, 2, 0)&amp;".png")),"")</f>
        <v/>
      </c>
      <c r="N349" s="166" t="str">
        <f>ifna(IMAGE("https://pokejungle.net/sprites/typeico/"&amp;lower(VLookup(V349,Type!C:E, 3, 0)&amp;".png")),"")</f>
        <v/>
      </c>
      <c r="O349" s="131"/>
      <c r="P349" s="131"/>
      <c r="Q349" s="165" t="str">
        <f>ifna(VLookup(V349, Dex!F:K, 3, 0),"")</f>
        <v>C191</v>
      </c>
      <c r="R349" s="165">
        <f>ifna(VLookup(V349, Dex!F:K, 4, 0),"")</f>
        <v>304</v>
      </c>
      <c r="S349" s="166" t="str">
        <f>ifna(VLookup(V349, Dex!F:K, 5, 0),"")</f>
        <v/>
      </c>
      <c r="T349" s="165" t="str">
        <f>ifna(VLookup(V349, Dex!F:K, 6, 0),"")</f>
        <v/>
      </c>
      <c r="U349" s="137">
        <f>ifna(VLookup(V349, Dex!F:L, 7, 0),"")</f>
        <v>199</v>
      </c>
      <c r="V349" s="131" t="str">
        <f t="shared" si="1"/>
        <v>aron</v>
      </c>
    </row>
    <row r="350" ht="31.5" customHeight="1">
      <c r="A350" s="85">
        <v>349.0</v>
      </c>
      <c r="B350" s="85">
        <v>1.0</v>
      </c>
      <c r="C350" s="85">
        <v>13.0</v>
      </c>
      <c r="D350" s="85">
        <f t="shared" si="14"/>
        <v>26</v>
      </c>
      <c r="E350" s="85">
        <v>5.0</v>
      </c>
      <c r="F350" s="85">
        <v>2.0</v>
      </c>
      <c r="G350" s="53" t="str">
        <f>ifna(VLookup(V350,Shiny!B:C, 2, 0),"")</f>
        <v/>
      </c>
      <c r="H350" s="138" t="s">
        <v>418</v>
      </c>
      <c r="I350" s="167">
        <v>305.0</v>
      </c>
      <c r="J350" s="140">
        <f>IFNA(VLOOKUP(V350,'Imported Index'!E:F,2,0),1)</f>
        <v>1</v>
      </c>
      <c r="K350" s="140"/>
      <c r="L350" s="83"/>
      <c r="M350" s="62" t="str">
        <f>ifna(IMAGE("https://pokejungle.net/sprites/typeico/"&amp;lower(VLookup(V350,Type!C:E, 2, 0)&amp;".png")),"")</f>
        <v/>
      </c>
      <c r="N350" s="62" t="str">
        <f>ifna(IMAGE("https://pokejungle.net/sprites/typeico/"&amp;lower(VLookup(V350,Type!C:E, 3, 0)&amp;".png")),"")</f>
        <v/>
      </c>
      <c r="O350" s="53"/>
      <c r="P350" s="53"/>
      <c r="Q350" s="61" t="str">
        <f>ifna(VLookup(V350, Dex!F:K, 3, 0),"")</f>
        <v>C192</v>
      </c>
      <c r="R350" s="61">
        <f>ifna(VLookup(V350, Dex!F:K, 4, 0),"")</f>
        <v>305</v>
      </c>
      <c r="S350" s="62" t="str">
        <f>ifna(VLookup(V350, Dex!F:K, 5, 0),"")</f>
        <v/>
      </c>
      <c r="T350" s="61" t="str">
        <f>ifna(VLookup(V350, Dex!F:K, 6, 0),"")</f>
        <v/>
      </c>
      <c r="U350" s="63">
        <f>ifna(VLookup(V350, Dex!F:L, 7, 0),"")</f>
        <v>200</v>
      </c>
      <c r="V350" s="53" t="str">
        <f t="shared" si="1"/>
        <v>lairon</v>
      </c>
    </row>
    <row r="351" ht="31.5" customHeight="1">
      <c r="A351" s="130">
        <v>350.0</v>
      </c>
      <c r="B351" s="130">
        <v>1.0</v>
      </c>
      <c r="C351" s="130">
        <v>13.0</v>
      </c>
      <c r="D351" s="130">
        <f t="shared" si="14"/>
        <v>27</v>
      </c>
      <c r="E351" s="130">
        <v>5.0</v>
      </c>
      <c r="F351" s="130">
        <v>3.0</v>
      </c>
      <c r="G351" s="131" t="str">
        <f>ifna(VLookup(V351,Shiny!B:C, 2, 0),"")</f>
        <v/>
      </c>
      <c r="H351" s="141" t="s">
        <v>419</v>
      </c>
      <c r="I351" s="168">
        <v>306.0</v>
      </c>
      <c r="J351" s="135">
        <f>IFNA(VLOOKUP(V351,'Imported Index'!E:F,2,0),1)</f>
        <v>1</v>
      </c>
      <c r="K351" s="132"/>
      <c r="L351" s="132"/>
      <c r="M351" s="166" t="str">
        <f>ifna(IMAGE("https://pokejungle.net/sprites/typeico/"&amp;lower(VLookup(V351,Type!C:E, 2, 0)&amp;".png")),"")</f>
        <v/>
      </c>
      <c r="N351" s="166" t="str">
        <f>ifna(IMAGE("https://pokejungle.net/sprites/typeico/"&amp;lower(VLookup(V351,Type!C:E, 3, 0)&amp;".png")),"")</f>
        <v/>
      </c>
      <c r="O351" s="131"/>
      <c r="P351" s="131"/>
      <c r="Q351" s="165" t="str">
        <f>ifna(VLookup(V351, Dex!F:K, 3, 0),"")</f>
        <v>C193</v>
      </c>
      <c r="R351" s="165">
        <f>ifna(VLookup(V351, Dex!F:K, 4, 0),"")</f>
        <v>306</v>
      </c>
      <c r="S351" s="166" t="str">
        <f>ifna(VLookup(V351, Dex!F:K, 5, 0),"")</f>
        <v/>
      </c>
      <c r="T351" s="165" t="str">
        <f>ifna(VLookup(V351, Dex!F:K, 6, 0),"")</f>
        <v/>
      </c>
      <c r="U351" s="137">
        <f>ifna(VLookup(V351, Dex!F:L, 7, 0),"")</f>
        <v>201</v>
      </c>
      <c r="V351" s="131" t="str">
        <f t="shared" si="1"/>
        <v>aggron</v>
      </c>
    </row>
    <row r="352" ht="31.5" customHeight="1">
      <c r="A352" s="85">
        <v>351.0</v>
      </c>
      <c r="B352" s="85">
        <v>1.0</v>
      </c>
      <c r="C352" s="85">
        <v>13.0</v>
      </c>
      <c r="D352" s="85">
        <f t="shared" si="14"/>
        <v>28</v>
      </c>
      <c r="E352" s="85">
        <v>5.0</v>
      </c>
      <c r="F352" s="85">
        <v>4.0</v>
      </c>
      <c r="G352" s="53" t="str">
        <f>ifna(VLookup(V352,Shiny!B:C, 2, 0),"")</f>
        <v/>
      </c>
      <c r="H352" s="138" t="s">
        <v>420</v>
      </c>
      <c r="I352" s="167">
        <v>307.0</v>
      </c>
      <c r="J352" s="140">
        <f>IFNA(VLOOKUP(V352,'Imported Index'!E:F,2,0),1)</f>
        <v>1</v>
      </c>
      <c r="K352" s="140"/>
      <c r="L352" s="83"/>
      <c r="M352" s="62" t="str">
        <f>ifna(IMAGE("https://pokejungle.net/sprites/typeico/"&amp;lower(VLookup(V352,Type!C:E, 2, 0)&amp;".png")),"")</f>
        <v/>
      </c>
      <c r="N352" s="62" t="str">
        <f>ifna(IMAGE("https://pokejungle.net/sprites/typeico/"&amp;lower(VLookup(V352,Type!C:E, 3, 0)&amp;".png")),"")</f>
        <v/>
      </c>
      <c r="O352" s="53"/>
      <c r="P352" s="53"/>
      <c r="Q352" s="61" t="str">
        <f>ifna(VLookup(V352, Dex!F:K, 3, 0),"")</f>
        <v/>
      </c>
      <c r="R352" s="61">
        <f>ifna(VLookup(V352, Dex!F:K, 4, 0),"")</f>
        <v>307</v>
      </c>
      <c r="S352" s="62" t="str">
        <f>ifna(VLookup(V352, Dex!F:K, 5, 0),"")</f>
        <v/>
      </c>
      <c r="T352" s="61" t="str">
        <f>ifna(VLookup(V352, Dex!F:K, 6, 0),"")</f>
        <v>P161</v>
      </c>
      <c r="U352" s="63">
        <f>ifna(VLookup(V352, Dex!F:L, 7, 0),"")</f>
        <v>83</v>
      </c>
      <c r="V352" s="53" t="str">
        <f t="shared" si="1"/>
        <v>meditite</v>
      </c>
    </row>
    <row r="353" ht="31.5" customHeight="1">
      <c r="A353" s="130">
        <v>352.0</v>
      </c>
      <c r="B353" s="130">
        <v>1.0</v>
      </c>
      <c r="C353" s="130">
        <v>13.0</v>
      </c>
      <c r="D353" s="130">
        <f t="shared" si="14"/>
        <v>29</v>
      </c>
      <c r="E353" s="130">
        <v>5.0</v>
      </c>
      <c r="F353" s="130">
        <v>5.0</v>
      </c>
      <c r="G353" s="131" t="str">
        <f>ifna(VLookup(V353,Shiny!B:C, 2, 0),"")</f>
        <v/>
      </c>
      <c r="H353" s="141" t="s">
        <v>421</v>
      </c>
      <c r="I353" s="168">
        <v>308.0</v>
      </c>
      <c r="J353" s="135">
        <f>IFNA(VLOOKUP(V353,'Imported Index'!E:F,2,0),1)</f>
        <v>1</v>
      </c>
      <c r="K353" s="135"/>
      <c r="L353" s="132"/>
      <c r="M353" s="166" t="str">
        <f>ifna(IMAGE("https://pokejungle.net/sprites/typeico/"&amp;lower(VLookup(V353,Type!C:E, 2, 0)&amp;".png")),"")</f>
        <v/>
      </c>
      <c r="N353" s="166" t="str">
        <f>ifna(IMAGE("https://pokejungle.net/sprites/typeico/"&amp;lower(VLookup(V353,Type!C:E, 3, 0)&amp;".png")),"")</f>
        <v/>
      </c>
      <c r="O353" s="131"/>
      <c r="P353" s="131"/>
      <c r="Q353" s="165" t="str">
        <f>ifna(VLookup(V353, Dex!F:K, 3, 0),"")</f>
        <v/>
      </c>
      <c r="R353" s="165">
        <f>ifna(VLookup(V353, Dex!F:K, 4, 0),"")</f>
        <v>308</v>
      </c>
      <c r="S353" s="166" t="str">
        <f>ifna(VLookup(V353, Dex!F:K, 5, 0),"")</f>
        <v/>
      </c>
      <c r="T353" s="165" t="str">
        <f>ifna(VLookup(V353, Dex!F:K, 6, 0),"")</f>
        <v>P162</v>
      </c>
      <c r="U353" s="137">
        <f>ifna(VLookup(V353, Dex!F:L, 7, 0),"")</f>
        <v>84</v>
      </c>
      <c r="V353" s="131" t="str">
        <f t="shared" si="1"/>
        <v>medicham</v>
      </c>
    </row>
    <row r="354" ht="31.5" customHeight="1">
      <c r="A354" s="85">
        <v>353.0</v>
      </c>
      <c r="B354" s="85">
        <v>1.0</v>
      </c>
      <c r="C354" s="85">
        <v>13.0</v>
      </c>
      <c r="D354" s="85">
        <f t="shared" si="14"/>
        <v>30</v>
      </c>
      <c r="E354" s="85">
        <v>5.0</v>
      </c>
      <c r="F354" s="85">
        <v>6.0</v>
      </c>
      <c r="G354" s="53" t="str">
        <f>ifna(VLookup(V354,Shiny!B:C, 2, 0),"")</f>
        <v/>
      </c>
      <c r="H354" s="138" t="s">
        <v>422</v>
      </c>
      <c r="I354" s="167">
        <v>309.0</v>
      </c>
      <c r="J354" s="140">
        <f>IFNA(VLOOKUP(V354,'Imported Index'!E:F,2,0),1)</f>
        <v>1</v>
      </c>
      <c r="K354" s="83"/>
      <c r="L354" s="83"/>
      <c r="M354" s="62" t="str">
        <f>ifna(IMAGE("https://pokejungle.net/sprites/typeico/"&amp;lower(VLookup(V354,Type!C:E, 2, 0)&amp;".png")),"")</f>
        <v/>
      </c>
      <c r="N354" s="62" t="str">
        <f>ifna(IMAGE("https://pokejungle.net/sprites/typeico/"&amp;lower(VLookup(V354,Type!C:E, 3, 0)&amp;".png")),"")</f>
        <v/>
      </c>
      <c r="O354" s="53"/>
      <c r="P354" s="53"/>
      <c r="Q354" s="61">
        <f>ifna(VLookup(V354, Dex!F:K, 3, 0),"")</f>
        <v>66</v>
      </c>
      <c r="R354" s="61">
        <f>ifna(VLookup(V354, Dex!F:K, 4, 0),"")</f>
        <v>309</v>
      </c>
      <c r="S354" s="62" t="str">
        <f>ifna(VLookup(V354, Dex!F:K, 5, 0),"")</f>
        <v/>
      </c>
      <c r="T354" s="61" t="str">
        <f>ifna(VLookup(V354, Dex!F:K, 6, 0),"")</f>
        <v/>
      </c>
      <c r="U354" s="63">
        <f>ifna(VLookup(V354, Dex!F:L, 7, 0),"")</f>
        <v>85</v>
      </c>
      <c r="V354" s="53" t="str">
        <f t="shared" si="1"/>
        <v>electrike</v>
      </c>
    </row>
    <row r="355" ht="31.5" customHeight="1">
      <c r="A355" s="130">
        <v>354.0</v>
      </c>
      <c r="B355" s="130">
        <v>1.0</v>
      </c>
      <c r="C355" s="130">
        <v>14.0</v>
      </c>
      <c r="D355" s="130">
        <v>1.0</v>
      </c>
      <c r="E355" s="130">
        <v>1.0</v>
      </c>
      <c r="F355" s="130">
        <v>1.0</v>
      </c>
      <c r="G355" s="131" t="str">
        <f>ifna(VLookup(V355,Shiny!B:C, 2, 0),"")</f>
        <v/>
      </c>
      <c r="H355" s="141" t="s">
        <v>423</v>
      </c>
      <c r="I355" s="168">
        <v>310.0</v>
      </c>
      <c r="J355" s="135">
        <f>IFNA(VLOOKUP(V355,'Imported Index'!E:F,2,0),1)</f>
        <v>1</v>
      </c>
      <c r="K355" s="132"/>
      <c r="L355" s="132"/>
      <c r="M355" s="166" t="str">
        <f>ifna(IMAGE("https://pokejungle.net/sprites/typeico/"&amp;lower(VLookup(V355,Type!C:E, 2, 0)&amp;".png")),"")</f>
        <v/>
      </c>
      <c r="N355" s="166" t="str">
        <f>ifna(IMAGE("https://pokejungle.net/sprites/typeico/"&amp;lower(VLookup(V355,Type!C:E, 3, 0)&amp;".png")),"")</f>
        <v/>
      </c>
      <c r="O355" s="131"/>
      <c r="P355" s="131"/>
      <c r="Q355" s="165">
        <f>ifna(VLookup(V355, Dex!F:K, 3, 0),"")</f>
        <v>67</v>
      </c>
      <c r="R355" s="165">
        <f>ifna(VLookup(V355, Dex!F:K, 4, 0),"")</f>
        <v>310</v>
      </c>
      <c r="S355" s="166" t="str">
        <f>ifna(VLookup(V355, Dex!F:K, 5, 0),"")</f>
        <v/>
      </c>
      <c r="T355" s="165" t="str">
        <f>ifna(VLookup(V355, Dex!F:K, 6, 0),"")</f>
        <v/>
      </c>
      <c r="U355" s="137">
        <f>ifna(VLookup(V355, Dex!F:L, 7, 0),"")</f>
        <v>86</v>
      </c>
      <c r="V355" s="131" t="str">
        <f t="shared" si="1"/>
        <v>manectric</v>
      </c>
    </row>
    <row r="356" ht="31.5" customHeight="1">
      <c r="A356" s="85">
        <v>355.0</v>
      </c>
      <c r="B356" s="85">
        <v>1.0</v>
      </c>
      <c r="C356" s="85">
        <v>14.0</v>
      </c>
      <c r="D356" s="85">
        <f t="shared" ref="D356:D384" si="15">D355+1</f>
        <v>2</v>
      </c>
      <c r="E356" s="85">
        <v>1.0</v>
      </c>
      <c r="F356" s="85">
        <v>2.0</v>
      </c>
      <c r="G356" s="53" t="str">
        <f>ifna(VLookup(V356,Shiny!B:C, 2, 0),"")</f>
        <v/>
      </c>
      <c r="H356" s="138" t="s">
        <v>424</v>
      </c>
      <c r="I356" s="167">
        <v>311.0</v>
      </c>
      <c r="J356" s="140">
        <f>IFNA(VLOOKUP(V356,'Imported Index'!E:F,2,0),1)</f>
        <v>1</v>
      </c>
      <c r="K356" s="83"/>
      <c r="L356" s="83"/>
      <c r="M356" s="62" t="str">
        <f>ifna(IMAGE("https://pokejungle.net/sprites/typeico/"&amp;lower(VLookup(V356,Type!C:E, 2, 0)&amp;".png")),"")</f>
        <v/>
      </c>
      <c r="N356" s="62" t="str">
        <f>ifna(IMAGE("https://pokejungle.net/sprites/typeico/"&amp;lower(VLookup(V356,Type!C:E, 3, 0)&amp;".png")),"")</f>
        <v/>
      </c>
      <c r="O356" s="53"/>
      <c r="P356" s="53"/>
      <c r="Q356" s="61" t="str">
        <f>ifna(VLookup(V356, Dex!F:K, 3, 0),"")</f>
        <v/>
      </c>
      <c r="R356" s="61">
        <f>ifna(VLookup(V356, Dex!F:K, 4, 0),"")</f>
        <v>311</v>
      </c>
      <c r="S356" s="62" t="str">
        <f>ifna(VLookup(V356, Dex!F:K, 5, 0),"")</f>
        <v/>
      </c>
      <c r="T356" s="61" t="str">
        <f>ifna(VLookup(V356, Dex!F:K, 6, 0),"")</f>
        <v>B119</v>
      </c>
      <c r="U356" s="63" t="str">
        <f>ifna(VLookup(V356, Dex!F:L, 7, 0),"")</f>
        <v/>
      </c>
      <c r="V356" s="53" t="str">
        <f t="shared" si="1"/>
        <v>plusle</v>
      </c>
    </row>
    <row r="357" ht="31.5" customHeight="1">
      <c r="A357" s="130">
        <v>356.0</v>
      </c>
      <c r="B357" s="130">
        <v>1.0</v>
      </c>
      <c r="C357" s="130">
        <v>14.0</v>
      </c>
      <c r="D357" s="130">
        <f t="shared" si="15"/>
        <v>3</v>
      </c>
      <c r="E357" s="130">
        <v>1.0</v>
      </c>
      <c r="F357" s="130">
        <v>3.0</v>
      </c>
      <c r="G357" s="131" t="str">
        <f>ifna(VLookup(V357,Shiny!B:C, 2, 0),"")</f>
        <v/>
      </c>
      <c r="H357" s="141" t="s">
        <v>425</v>
      </c>
      <c r="I357" s="168">
        <v>312.0</v>
      </c>
      <c r="J357" s="135">
        <f>IFNA(VLOOKUP(V357,'Imported Index'!E:F,2,0),1)</f>
        <v>1</v>
      </c>
      <c r="K357" s="132"/>
      <c r="L357" s="132"/>
      <c r="M357" s="166" t="str">
        <f>ifna(IMAGE("https://pokejungle.net/sprites/typeico/"&amp;lower(VLookup(V357,Type!C:E, 2, 0)&amp;".png")),"")</f>
        <v/>
      </c>
      <c r="N357" s="166" t="str">
        <f>ifna(IMAGE("https://pokejungle.net/sprites/typeico/"&amp;lower(VLookup(V357,Type!C:E, 3, 0)&amp;".png")),"")</f>
        <v/>
      </c>
      <c r="O357" s="131"/>
      <c r="P357" s="131"/>
      <c r="Q357" s="165" t="str">
        <f>ifna(VLookup(V357, Dex!F:K, 3, 0),"")</f>
        <v/>
      </c>
      <c r="R357" s="165">
        <f>ifna(VLookup(V357, Dex!F:K, 4, 0),"")</f>
        <v>312</v>
      </c>
      <c r="S357" s="166" t="str">
        <f>ifna(VLookup(V357, Dex!F:K, 5, 0),"")</f>
        <v/>
      </c>
      <c r="T357" s="165" t="str">
        <f>ifna(VLookup(V357, Dex!F:K, 6, 0),"")</f>
        <v>B120</v>
      </c>
      <c r="U357" s="137" t="str">
        <f>ifna(VLookup(V357, Dex!F:L, 7, 0),"")</f>
        <v/>
      </c>
      <c r="V357" s="131" t="str">
        <f t="shared" si="1"/>
        <v>minun</v>
      </c>
    </row>
    <row r="358" ht="31.5" customHeight="1">
      <c r="A358" s="85">
        <v>357.0</v>
      </c>
      <c r="B358" s="85">
        <v>1.0</v>
      </c>
      <c r="C358" s="85">
        <v>14.0</v>
      </c>
      <c r="D358" s="85">
        <f t="shared" si="15"/>
        <v>4</v>
      </c>
      <c r="E358" s="85">
        <v>1.0</v>
      </c>
      <c r="F358" s="85">
        <v>4.0</v>
      </c>
      <c r="G358" s="53" t="str">
        <f>ifna(VLookup(V358,Shiny!B:C, 2, 0),"")</f>
        <v/>
      </c>
      <c r="H358" s="138" t="s">
        <v>426</v>
      </c>
      <c r="I358" s="167">
        <v>313.0</v>
      </c>
      <c r="J358" s="140">
        <f>IFNA(VLOOKUP(V358,'Imported Index'!E:F,2,0),1)</f>
        <v>1</v>
      </c>
      <c r="K358" s="83"/>
      <c r="L358" s="83"/>
      <c r="M358" s="62" t="str">
        <f>ifna(IMAGE("https://pokejungle.net/sprites/typeico/"&amp;lower(VLookup(V358,Type!C:E, 2, 0)&amp;".png")),"")</f>
        <v/>
      </c>
      <c r="N358" s="62" t="str">
        <f>ifna(IMAGE("https://pokejungle.net/sprites/typeico/"&amp;lower(VLookup(V358,Type!C:E, 3, 0)&amp;".png")),"")</f>
        <v/>
      </c>
      <c r="O358" s="53"/>
      <c r="P358" s="53"/>
      <c r="Q358" s="61" t="str">
        <f>ifna(VLookup(V358, Dex!F:K, 3, 0),"")</f>
        <v/>
      </c>
      <c r="R358" s="61">
        <f>ifna(VLookup(V358, Dex!F:K, 4, 0),"")</f>
        <v>313</v>
      </c>
      <c r="S358" s="62" t="str">
        <f>ifna(VLookup(V358, Dex!F:K, 5, 0),"")</f>
        <v/>
      </c>
      <c r="T358" s="61" t="str">
        <f>ifna(VLookup(V358, Dex!F:K, 6, 0),"")</f>
        <v>K009</v>
      </c>
      <c r="U358" s="63" t="str">
        <f>ifna(VLookup(V358, Dex!F:L, 7, 0),"")</f>
        <v/>
      </c>
      <c r="V358" s="53" t="str">
        <f t="shared" si="1"/>
        <v>volbeat</v>
      </c>
    </row>
    <row r="359" ht="31.5" customHeight="1">
      <c r="A359" s="130">
        <v>358.0</v>
      </c>
      <c r="B359" s="130">
        <v>1.0</v>
      </c>
      <c r="C359" s="130">
        <v>14.0</v>
      </c>
      <c r="D359" s="130">
        <f t="shared" si="15"/>
        <v>5</v>
      </c>
      <c r="E359" s="130">
        <v>1.0</v>
      </c>
      <c r="F359" s="130">
        <v>5.0</v>
      </c>
      <c r="G359" s="131" t="str">
        <f>ifna(VLookup(V359,Shiny!B:C, 2, 0),"")</f>
        <v/>
      </c>
      <c r="H359" s="141" t="s">
        <v>427</v>
      </c>
      <c r="I359" s="168">
        <v>314.0</v>
      </c>
      <c r="J359" s="135">
        <f>IFNA(VLOOKUP(V359,'Imported Index'!E:F,2,0),1)</f>
        <v>1</v>
      </c>
      <c r="K359" s="132"/>
      <c r="L359" s="132"/>
      <c r="M359" s="166" t="str">
        <f>ifna(IMAGE("https://pokejungle.net/sprites/typeico/"&amp;lower(VLookup(V359,Type!C:E, 2, 0)&amp;".png")),"")</f>
        <v/>
      </c>
      <c r="N359" s="166" t="str">
        <f>ifna(IMAGE("https://pokejungle.net/sprites/typeico/"&amp;lower(VLookup(V359,Type!C:E, 3, 0)&amp;".png")),"")</f>
        <v/>
      </c>
      <c r="O359" s="131"/>
      <c r="P359" s="131"/>
      <c r="Q359" s="165" t="str">
        <f>ifna(VLookup(V359, Dex!F:K, 3, 0),"")</f>
        <v/>
      </c>
      <c r="R359" s="165">
        <f>ifna(VLookup(V359, Dex!F:K, 4, 0),"")</f>
        <v>314</v>
      </c>
      <c r="S359" s="166" t="str">
        <f>ifna(VLookup(V359, Dex!F:K, 5, 0),"")</f>
        <v/>
      </c>
      <c r="T359" s="165" t="str">
        <f>ifna(VLookup(V359, Dex!F:K, 6, 0),"")</f>
        <v>K010</v>
      </c>
      <c r="U359" s="137" t="str">
        <f>ifna(VLookup(V359, Dex!F:L, 7, 0),"")</f>
        <v/>
      </c>
      <c r="V359" s="131" t="str">
        <f t="shared" si="1"/>
        <v>illumise</v>
      </c>
    </row>
    <row r="360" ht="31.5" customHeight="1">
      <c r="A360" s="85">
        <v>359.0</v>
      </c>
      <c r="B360" s="85">
        <v>1.0</v>
      </c>
      <c r="C360" s="85">
        <v>14.0</v>
      </c>
      <c r="D360" s="85">
        <f t="shared" si="15"/>
        <v>6</v>
      </c>
      <c r="E360" s="85">
        <v>1.0</v>
      </c>
      <c r="F360" s="85">
        <v>6.0</v>
      </c>
      <c r="G360" s="53" t="str">
        <f>ifna(VLookup(V360,Shiny!B:C, 2, 0),"")</f>
        <v/>
      </c>
      <c r="H360" s="138" t="s">
        <v>428</v>
      </c>
      <c r="I360" s="167">
        <v>315.0</v>
      </c>
      <c r="J360" s="140">
        <f>IFNA(VLOOKUP(V360,'Imported Index'!E:F,2,0),1)</f>
        <v>1</v>
      </c>
      <c r="K360" s="83"/>
      <c r="L360" s="83"/>
      <c r="M360" s="62" t="str">
        <f>ifna(IMAGE("https://pokejungle.net/sprites/typeico/"&amp;lower(VLookup(V360,Type!C:E, 2, 0)&amp;".png")),"")</f>
        <v/>
      </c>
      <c r="N360" s="62" t="str">
        <f>ifna(IMAGE("https://pokejungle.net/sprites/typeico/"&amp;lower(VLookup(V360,Type!C:E, 3, 0)&amp;".png")),"")</f>
        <v/>
      </c>
      <c r="O360" s="53"/>
      <c r="P360" s="53"/>
      <c r="Q360" s="61">
        <f>ifna(VLookup(V360, Dex!F:K, 3, 0),"")</f>
        <v>60</v>
      </c>
      <c r="R360" s="61">
        <f>ifna(VLookup(V360, Dex!F:K, 4, 0),"")</f>
        <v>315</v>
      </c>
      <c r="S360" s="62">
        <f>ifna(VLookup(V360, Dex!F:K, 5, 0),"")</f>
        <v>90</v>
      </c>
      <c r="T360" s="61" t="str">
        <f>ifna(VLookup(V360, Dex!F:K, 6, 0),"")</f>
        <v/>
      </c>
      <c r="U360" s="63">
        <f>ifna(VLookup(V360, Dex!F:L, 7, 0),"")</f>
        <v>30</v>
      </c>
      <c r="V360" s="53" t="str">
        <f t="shared" si="1"/>
        <v>roselia</v>
      </c>
    </row>
    <row r="361" ht="31.5" customHeight="1">
      <c r="A361" s="130">
        <v>360.0</v>
      </c>
      <c r="B361" s="130">
        <v>1.0</v>
      </c>
      <c r="C361" s="130">
        <v>14.0</v>
      </c>
      <c r="D361" s="130">
        <f t="shared" si="15"/>
        <v>7</v>
      </c>
      <c r="E361" s="130">
        <v>2.0</v>
      </c>
      <c r="F361" s="130">
        <v>1.0</v>
      </c>
      <c r="G361" s="131" t="str">
        <f>ifna(VLookup(V361,Shiny!B:C, 2, 0),"")</f>
        <v/>
      </c>
      <c r="H361" s="141" t="s">
        <v>429</v>
      </c>
      <c r="I361" s="168">
        <v>316.0</v>
      </c>
      <c r="J361" s="135">
        <f>IFNA(VLOOKUP(V361,'Imported Index'!E:F,2,0),1)</f>
        <v>1</v>
      </c>
      <c r="K361" s="135"/>
      <c r="L361" s="132"/>
      <c r="M361" s="166" t="str">
        <f>ifna(IMAGE("https://pokejungle.net/sprites/typeico/"&amp;lower(VLookup(V361,Type!C:E, 2, 0)&amp;".png")),"")</f>
        <v/>
      </c>
      <c r="N361" s="166" t="str">
        <f>ifna(IMAGE("https://pokejungle.net/sprites/typeico/"&amp;lower(VLookup(V361,Type!C:E, 3, 0)&amp;".png")),"")</f>
        <v/>
      </c>
      <c r="O361" s="131"/>
      <c r="P361" s="131"/>
      <c r="Q361" s="165" t="str">
        <f>ifna(VLookup(V361, Dex!F:K, 3, 0),"")</f>
        <v/>
      </c>
      <c r="R361" s="165">
        <f>ifna(VLookup(V361, Dex!F:K, 4, 0),"")</f>
        <v>316</v>
      </c>
      <c r="S361" s="166" t="str">
        <f>ifna(VLookup(V361, Dex!F:K, 5, 0),"")</f>
        <v/>
      </c>
      <c r="T361" s="165" t="str">
        <f>ifna(VLookup(V361, Dex!F:K, 6, 0),"")</f>
        <v>P139</v>
      </c>
      <c r="U361" s="137" t="str">
        <f>ifna(VLookup(V361, Dex!F:L, 7, 0),"")</f>
        <v>H092</v>
      </c>
      <c r="V361" s="131" t="str">
        <f t="shared" si="1"/>
        <v>gulpin</v>
      </c>
    </row>
    <row r="362" ht="31.5" customHeight="1">
      <c r="A362" s="85">
        <v>361.0</v>
      </c>
      <c r="B362" s="85">
        <v>1.0</v>
      </c>
      <c r="C362" s="85">
        <v>14.0</v>
      </c>
      <c r="D362" s="85">
        <f t="shared" si="15"/>
        <v>8</v>
      </c>
      <c r="E362" s="85">
        <v>2.0</v>
      </c>
      <c r="F362" s="85">
        <v>2.0</v>
      </c>
      <c r="G362" s="53" t="str">
        <f>ifna(VLookup(V362,Shiny!B:C, 2, 0),"")</f>
        <v/>
      </c>
      <c r="H362" s="138" t="s">
        <v>430</v>
      </c>
      <c r="I362" s="167">
        <v>317.0</v>
      </c>
      <c r="J362" s="140">
        <f>IFNA(VLOOKUP(V362,'Imported Index'!E:F,2,0),1)</f>
        <v>1</v>
      </c>
      <c r="K362" s="140"/>
      <c r="L362" s="83"/>
      <c r="M362" s="62" t="str">
        <f>ifna(IMAGE("https://pokejungle.net/sprites/typeico/"&amp;lower(VLookup(V362,Type!C:E, 2, 0)&amp;".png")),"")</f>
        <v/>
      </c>
      <c r="N362" s="62" t="str">
        <f>ifna(IMAGE("https://pokejungle.net/sprites/typeico/"&amp;lower(VLookup(V362,Type!C:E, 3, 0)&amp;".png")),"")</f>
        <v/>
      </c>
      <c r="O362" s="53"/>
      <c r="P362" s="53"/>
      <c r="Q362" s="61" t="str">
        <f>ifna(VLookup(V362, Dex!F:K, 3, 0),"")</f>
        <v/>
      </c>
      <c r="R362" s="61">
        <f>ifna(VLookup(V362, Dex!F:K, 4, 0),"")</f>
        <v>317</v>
      </c>
      <c r="S362" s="62" t="str">
        <f>ifna(VLookup(V362, Dex!F:K, 5, 0),"")</f>
        <v/>
      </c>
      <c r="T362" s="61" t="str">
        <f>ifna(VLookup(V362, Dex!F:K, 6, 0),"")</f>
        <v>P140</v>
      </c>
      <c r="U362" s="63" t="str">
        <f>ifna(VLookup(V362, Dex!F:L, 7, 0),"")</f>
        <v>H093</v>
      </c>
      <c r="V362" s="53" t="str">
        <f t="shared" si="1"/>
        <v>swalot</v>
      </c>
    </row>
    <row r="363" ht="31.5" customHeight="1">
      <c r="A363" s="130">
        <v>362.0</v>
      </c>
      <c r="B363" s="130">
        <v>1.0</v>
      </c>
      <c r="C363" s="130">
        <v>14.0</v>
      </c>
      <c r="D363" s="130">
        <f t="shared" si="15"/>
        <v>9</v>
      </c>
      <c r="E363" s="130">
        <v>2.0</v>
      </c>
      <c r="F363" s="130">
        <v>3.0</v>
      </c>
      <c r="G363" s="131" t="str">
        <f>ifna(VLookup(V363,Shiny!B:C, 2, 0),"")</f>
        <v/>
      </c>
      <c r="H363" s="141" t="s">
        <v>431</v>
      </c>
      <c r="I363" s="168">
        <v>318.0</v>
      </c>
      <c r="J363" s="135">
        <f>IFNA(VLOOKUP(V363,'Imported Index'!E:F,2,0),1)</f>
        <v>1</v>
      </c>
      <c r="K363" s="132"/>
      <c r="L363" s="132"/>
      <c r="M363" s="166" t="str">
        <f>ifna(IMAGE("https://pokejungle.net/sprites/typeico/"&amp;lower(VLookup(V363,Type!C:E, 2, 0)&amp;".png")),"")</f>
        <v/>
      </c>
      <c r="N363" s="166" t="str">
        <f>ifna(IMAGE("https://pokejungle.net/sprites/typeico/"&amp;lower(VLookup(V363,Type!C:E, 3, 0)&amp;".png")),"")</f>
        <v/>
      </c>
      <c r="O363" s="131"/>
      <c r="P363" s="131"/>
      <c r="Q363" s="165" t="str">
        <f>ifna(VLookup(V363, Dex!F:K, 3, 0),"")</f>
        <v>A111</v>
      </c>
      <c r="R363" s="165">
        <f>ifna(VLookup(V363, Dex!F:K, 4, 0),"")</f>
        <v>318</v>
      </c>
      <c r="S363" s="166" t="str">
        <f>ifna(VLookup(V363, Dex!F:K, 5, 0),"")</f>
        <v/>
      </c>
      <c r="T363" s="165" t="str">
        <f>ifna(VLookup(V363, Dex!F:K, 6, 0),"")</f>
        <v/>
      </c>
      <c r="U363" s="137">
        <f>ifna(VLookup(V363, Dex!F:L, 7, 0),"")</f>
        <v>140</v>
      </c>
      <c r="V363" s="131" t="str">
        <f t="shared" si="1"/>
        <v>carvanha</v>
      </c>
    </row>
    <row r="364" ht="31.5" customHeight="1">
      <c r="A364" s="85">
        <v>363.0</v>
      </c>
      <c r="B364" s="85">
        <v>1.0</v>
      </c>
      <c r="C364" s="85">
        <v>14.0</v>
      </c>
      <c r="D364" s="85">
        <f t="shared" si="15"/>
        <v>10</v>
      </c>
      <c r="E364" s="85">
        <v>2.0</v>
      </c>
      <c r="F364" s="85">
        <v>4.0</v>
      </c>
      <c r="G364" s="53" t="str">
        <f>ifna(VLookup(V364,Shiny!B:C, 2, 0),"")</f>
        <v/>
      </c>
      <c r="H364" s="138" t="s">
        <v>432</v>
      </c>
      <c r="I364" s="167">
        <v>319.0</v>
      </c>
      <c r="J364" s="140">
        <f>IFNA(VLOOKUP(V364,'Imported Index'!E:F,2,0),1)</f>
        <v>1</v>
      </c>
      <c r="K364" s="83"/>
      <c r="L364" s="83"/>
      <c r="M364" s="62" t="str">
        <f>ifna(IMAGE("https://pokejungle.net/sprites/typeico/"&amp;lower(VLookup(V364,Type!C:E, 2, 0)&amp;".png")),"")</f>
        <v/>
      </c>
      <c r="N364" s="62" t="str">
        <f>ifna(IMAGE("https://pokejungle.net/sprites/typeico/"&amp;lower(VLookup(V364,Type!C:E, 3, 0)&amp;".png")),"")</f>
        <v/>
      </c>
      <c r="O364" s="53"/>
      <c r="P364" s="53"/>
      <c r="Q364" s="61" t="str">
        <f>ifna(VLookup(V364, Dex!F:K, 3, 0),"")</f>
        <v>A112</v>
      </c>
      <c r="R364" s="61">
        <f>ifna(VLookup(V364, Dex!F:K, 4, 0),"")</f>
        <v>319</v>
      </c>
      <c r="S364" s="62" t="str">
        <f>ifna(VLookup(V364, Dex!F:K, 5, 0),"")</f>
        <v/>
      </c>
      <c r="T364" s="61" t="str">
        <f>ifna(VLookup(V364, Dex!F:K, 6, 0),"")</f>
        <v/>
      </c>
      <c r="U364" s="63">
        <f>ifna(VLookup(V364, Dex!F:L, 7, 0),"")</f>
        <v>141</v>
      </c>
      <c r="V364" s="53" t="str">
        <f t="shared" si="1"/>
        <v>sharpedo</v>
      </c>
    </row>
    <row r="365" ht="31.5" customHeight="1">
      <c r="A365" s="130">
        <v>364.0</v>
      </c>
      <c r="B365" s="130">
        <v>1.0</v>
      </c>
      <c r="C365" s="130">
        <v>14.0</v>
      </c>
      <c r="D365" s="130">
        <f t="shared" si="15"/>
        <v>11</v>
      </c>
      <c r="E365" s="130">
        <v>2.0</v>
      </c>
      <c r="F365" s="130">
        <v>5.0</v>
      </c>
      <c r="G365" s="131" t="str">
        <f>ifna(VLookup(V365,Shiny!B:C, 2, 0),"")</f>
        <v/>
      </c>
      <c r="H365" s="141" t="s">
        <v>433</v>
      </c>
      <c r="I365" s="168">
        <v>320.0</v>
      </c>
      <c r="J365" s="135">
        <f>IFNA(VLOOKUP(V365,'Imported Index'!E:F,2,0),1)</f>
        <v>1</v>
      </c>
      <c r="K365" s="132"/>
      <c r="L365" s="132"/>
      <c r="M365" s="166" t="str">
        <f>ifna(IMAGE("https://pokejungle.net/sprites/typeico/"&amp;lower(VLookup(V365,Type!C:E, 2, 0)&amp;".png")),"")</f>
        <v/>
      </c>
      <c r="N365" s="166" t="str">
        <f>ifna(IMAGE("https://pokejungle.net/sprites/typeico/"&amp;lower(VLookup(V365,Type!C:E, 3, 0)&amp;".png")),"")</f>
        <v/>
      </c>
      <c r="O365" s="131"/>
      <c r="P365" s="131"/>
      <c r="Q365" s="165">
        <f>ifna(VLookup(V365, Dex!F:K, 3, 0),"")</f>
        <v>356</v>
      </c>
      <c r="R365" s="165">
        <f>ifna(VLookup(V365, Dex!F:K, 4, 0),"")</f>
        <v>320</v>
      </c>
      <c r="S365" s="166" t="str">
        <f>ifna(VLookup(V365, Dex!F:K, 5, 0),"")</f>
        <v/>
      </c>
      <c r="T365" s="165" t="str">
        <f>ifna(VLookup(V365, Dex!F:K, 6, 0),"")</f>
        <v/>
      </c>
      <c r="U365" s="137" t="str">
        <f>ifna(VLookup(V365, Dex!F:L, 7, 0),"")</f>
        <v/>
      </c>
      <c r="V365" s="131" t="str">
        <f t="shared" si="1"/>
        <v>wailmer</v>
      </c>
    </row>
    <row r="366" ht="31.5" customHeight="1">
      <c r="A366" s="85">
        <v>365.0</v>
      </c>
      <c r="B366" s="85">
        <v>1.0</v>
      </c>
      <c r="C366" s="85">
        <v>14.0</v>
      </c>
      <c r="D366" s="85">
        <f t="shared" si="15"/>
        <v>12</v>
      </c>
      <c r="E366" s="85">
        <v>2.0</v>
      </c>
      <c r="F366" s="85">
        <v>6.0</v>
      </c>
      <c r="G366" s="53" t="str">
        <f>ifna(VLookup(V366,Shiny!B:C, 2, 0),"")</f>
        <v/>
      </c>
      <c r="H366" s="138" t="s">
        <v>434</v>
      </c>
      <c r="I366" s="167">
        <v>321.0</v>
      </c>
      <c r="J366" s="140">
        <f>IFNA(VLOOKUP(V366,'Imported Index'!E:F,2,0),1)</f>
        <v>1</v>
      </c>
      <c r="K366" s="83"/>
      <c r="L366" s="83"/>
      <c r="M366" s="62" t="str">
        <f>ifna(IMAGE("https://pokejungle.net/sprites/typeico/"&amp;lower(VLookup(V366,Type!C:E, 2, 0)&amp;".png")),"")</f>
        <v/>
      </c>
      <c r="N366" s="62" t="str">
        <f>ifna(IMAGE("https://pokejungle.net/sprites/typeico/"&amp;lower(VLookup(V366,Type!C:E, 3, 0)&amp;".png")),"")</f>
        <v/>
      </c>
      <c r="O366" s="53"/>
      <c r="P366" s="53"/>
      <c r="Q366" s="61">
        <f>ifna(VLookup(V366, Dex!F:K, 3, 0),"")</f>
        <v>357</v>
      </c>
      <c r="R366" s="61">
        <f>ifna(VLookup(V366, Dex!F:K, 4, 0),"")</f>
        <v>321</v>
      </c>
      <c r="S366" s="62" t="str">
        <f>ifna(VLookup(V366, Dex!F:K, 5, 0),"")</f>
        <v/>
      </c>
      <c r="T366" s="61" t="str">
        <f>ifna(VLookup(V366, Dex!F:K, 6, 0),"")</f>
        <v/>
      </c>
      <c r="U366" s="63" t="str">
        <f>ifna(VLookup(V366, Dex!F:L, 7, 0),"")</f>
        <v/>
      </c>
      <c r="V366" s="53" t="str">
        <f t="shared" si="1"/>
        <v>wailord</v>
      </c>
    </row>
    <row r="367" ht="31.5" customHeight="1">
      <c r="A367" s="130">
        <v>366.0</v>
      </c>
      <c r="B367" s="130">
        <v>1.0</v>
      </c>
      <c r="C367" s="130">
        <v>14.0</v>
      </c>
      <c r="D367" s="130">
        <f t="shared" si="15"/>
        <v>13</v>
      </c>
      <c r="E367" s="130">
        <v>3.0</v>
      </c>
      <c r="F367" s="130">
        <v>1.0</v>
      </c>
      <c r="G367" s="131" t="str">
        <f>ifna(VLookup(V367,Shiny!B:C, 2, 0),"")</f>
        <v/>
      </c>
      <c r="H367" s="141" t="s">
        <v>435</v>
      </c>
      <c r="I367" s="168">
        <v>322.0</v>
      </c>
      <c r="J367" s="135">
        <f>IFNA(VLOOKUP(V367,'Imported Index'!E:F,2,0),1)</f>
        <v>1</v>
      </c>
      <c r="K367" s="135"/>
      <c r="L367" s="132"/>
      <c r="M367" s="166" t="str">
        <f>ifna(IMAGE("https://pokejungle.net/sprites/typeico/"&amp;lower(VLookup(V367,Type!C:E, 2, 0)&amp;".png")),"")</f>
        <v/>
      </c>
      <c r="N367" s="166" t="str">
        <f>ifna(IMAGE("https://pokejungle.net/sprites/typeico/"&amp;lower(VLookup(V367,Type!C:E, 3, 0)&amp;".png")),"")</f>
        <v/>
      </c>
      <c r="O367" s="131"/>
      <c r="P367" s="131"/>
      <c r="Q367" s="165" t="str">
        <f>ifna(VLookup(V367, Dex!F:K, 3, 0),"")</f>
        <v/>
      </c>
      <c r="R367" s="165">
        <f>ifna(VLookup(V367, Dex!F:K, 4, 0),"")</f>
        <v>322</v>
      </c>
      <c r="S367" s="166" t="str">
        <f>ifna(VLookup(V367, Dex!F:K, 5, 0),"")</f>
        <v/>
      </c>
      <c r="T367" s="165" t="str">
        <f>ifna(VLookup(V367, Dex!F:K, 6, 0),"")</f>
        <v>P151</v>
      </c>
      <c r="U367" s="137">
        <f>ifna(VLookup(V367, Dex!F:L, 7, 0),"")</f>
        <v>116</v>
      </c>
      <c r="V367" s="131" t="str">
        <f t="shared" si="1"/>
        <v>numel</v>
      </c>
    </row>
    <row r="368" ht="31.5" customHeight="1">
      <c r="A368" s="85">
        <v>367.0</v>
      </c>
      <c r="B368" s="85">
        <v>1.0</v>
      </c>
      <c r="C368" s="85">
        <v>14.0</v>
      </c>
      <c r="D368" s="85">
        <f t="shared" si="15"/>
        <v>14</v>
      </c>
      <c r="E368" s="85">
        <v>3.0</v>
      </c>
      <c r="F368" s="85">
        <v>2.0</v>
      </c>
      <c r="G368" s="53" t="str">
        <f>ifna(VLookup(V368,Shiny!B:C, 2, 0),"")</f>
        <v/>
      </c>
      <c r="H368" s="138" t="s">
        <v>436</v>
      </c>
      <c r="I368" s="167">
        <v>323.0</v>
      </c>
      <c r="J368" s="140">
        <f>IFNA(VLOOKUP(V368,'Imported Index'!E:F,2,0),1)</f>
        <v>1</v>
      </c>
      <c r="K368" s="140"/>
      <c r="L368" s="83"/>
      <c r="M368" s="62" t="str">
        <f>ifna(IMAGE("https://pokejungle.net/sprites/typeico/"&amp;lower(VLookup(V368,Type!C:E, 2, 0)&amp;".png")),"")</f>
        <v/>
      </c>
      <c r="N368" s="62" t="str">
        <f>ifna(IMAGE("https://pokejungle.net/sprites/typeico/"&amp;lower(VLookup(V368,Type!C:E, 3, 0)&amp;".png")),"")</f>
        <v/>
      </c>
      <c r="O368" s="53"/>
      <c r="P368" s="53"/>
      <c r="Q368" s="61" t="str">
        <f>ifna(VLookup(V368, Dex!F:K, 3, 0),"")</f>
        <v/>
      </c>
      <c r="R368" s="61">
        <f>ifna(VLookup(V368, Dex!F:K, 4, 0),"")</f>
        <v>323</v>
      </c>
      <c r="S368" s="62" t="str">
        <f>ifna(VLookup(V368, Dex!F:K, 5, 0),"")</f>
        <v/>
      </c>
      <c r="T368" s="61" t="str">
        <f>ifna(VLookup(V368, Dex!F:K, 6, 0),"")</f>
        <v>P152</v>
      </c>
      <c r="U368" s="63">
        <f>ifna(VLookup(V368, Dex!F:L, 7, 0),"")</f>
        <v>117</v>
      </c>
      <c r="V368" s="53" t="str">
        <f t="shared" si="1"/>
        <v>camerupt</v>
      </c>
    </row>
    <row r="369" ht="31.5" customHeight="1">
      <c r="A369" s="130">
        <v>368.0</v>
      </c>
      <c r="B369" s="130">
        <v>1.0</v>
      </c>
      <c r="C369" s="130">
        <v>14.0</v>
      </c>
      <c r="D369" s="130">
        <f t="shared" si="15"/>
        <v>15</v>
      </c>
      <c r="E369" s="130">
        <v>3.0</v>
      </c>
      <c r="F369" s="130">
        <v>3.0</v>
      </c>
      <c r="G369" s="131" t="str">
        <f>ifna(VLookup(V369,Shiny!B:C, 2, 0),"")</f>
        <v/>
      </c>
      <c r="H369" s="141" t="s">
        <v>437</v>
      </c>
      <c r="I369" s="168">
        <v>324.0</v>
      </c>
      <c r="J369" s="135">
        <f>IFNA(VLOOKUP(V369,'Imported Index'!E:F,2,0),1)</f>
        <v>1</v>
      </c>
      <c r="K369" s="135"/>
      <c r="L369" s="132"/>
      <c r="M369" s="166" t="str">
        <f>ifna(IMAGE("https://pokejungle.net/sprites/typeico/"&amp;lower(VLookup(V369,Type!C:E, 2, 0)&amp;".png")),"")</f>
        <v/>
      </c>
      <c r="N369" s="166" t="str">
        <f>ifna(IMAGE("https://pokejungle.net/sprites/typeico/"&amp;lower(VLookup(V369,Type!C:E, 3, 0)&amp;".png")),"")</f>
        <v/>
      </c>
      <c r="O369" s="131"/>
      <c r="P369" s="131"/>
      <c r="Q369" s="165">
        <f>ifna(VLookup(V369, Dex!F:K, 3, 0),"")</f>
        <v>300</v>
      </c>
      <c r="R369" s="165">
        <f>ifna(VLookup(V369, Dex!F:K, 4, 0),"")</f>
        <v>324</v>
      </c>
      <c r="S369" s="166" t="str">
        <f>ifna(VLookup(V369, Dex!F:K, 5, 0),"")</f>
        <v/>
      </c>
      <c r="T369" s="165" t="str">
        <f>ifna(VLookup(V369, Dex!F:K, 6, 0),"")</f>
        <v>P150</v>
      </c>
      <c r="U369" s="137" t="str">
        <f>ifna(VLookup(V369, Dex!F:L, 7, 0),"")</f>
        <v/>
      </c>
      <c r="V369" s="131" t="str">
        <f t="shared" si="1"/>
        <v>torkoal</v>
      </c>
    </row>
    <row r="370" ht="31.5" customHeight="1">
      <c r="A370" s="85">
        <v>369.0</v>
      </c>
      <c r="B370" s="85">
        <v>1.0</v>
      </c>
      <c r="C370" s="85">
        <v>14.0</v>
      </c>
      <c r="D370" s="85">
        <f t="shared" si="15"/>
        <v>16</v>
      </c>
      <c r="E370" s="85">
        <v>3.0</v>
      </c>
      <c r="F370" s="85">
        <v>4.0</v>
      </c>
      <c r="G370" s="53" t="str">
        <f>ifna(VLookup(V370,Shiny!B:C, 2, 0),"")</f>
        <v/>
      </c>
      <c r="H370" s="138" t="s">
        <v>438</v>
      </c>
      <c r="I370" s="167">
        <v>325.0</v>
      </c>
      <c r="J370" s="140">
        <f>IFNA(VLOOKUP(V370,'Imported Index'!E:F,2,0),1)</f>
        <v>1</v>
      </c>
      <c r="K370" s="140"/>
      <c r="L370" s="83"/>
      <c r="M370" s="62" t="str">
        <f>ifna(IMAGE("https://pokejungle.net/sprites/typeico/"&amp;lower(VLookup(V370,Type!C:E, 2, 0)&amp;".png")),"")</f>
        <v/>
      </c>
      <c r="N370" s="62" t="str">
        <f>ifna(IMAGE("https://pokejungle.net/sprites/typeico/"&amp;lower(VLookup(V370,Type!C:E, 3, 0)&amp;".png")),"")</f>
        <v/>
      </c>
      <c r="O370" s="53"/>
      <c r="P370" s="53"/>
      <c r="Q370" s="61" t="str">
        <f>ifna(VLookup(V370, Dex!F:K, 3, 0),"")</f>
        <v/>
      </c>
      <c r="R370" s="61">
        <f>ifna(VLookup(V370, Dex!F:K, 4, 0),"")</f>
        <v>325</v>
      </c>
      <c r="S370" s="62" t="str">
        <f>ifna(VLookup(V370, Dex!F:K, 5, 0),"")</f>
        <v/>
      </c>
      <c r="T370" s="61" t="str">
        <f>ifna(VLookup(V370, Dex!F:K, 6, 0),"")</f>
        <v>P111</v>
      </c>
      <c r="U370" s="63" t="str">
        <f>ifna(VLookup(V370, Dex!F:L, 7, 0),"")</f>
        <v>H084</v>
      </c>
      <c r="V370" s="53" t="str">
        <f t="shared" si="1"/>
        <v>spoink</v>
      </c>
    </row>
    <row r="371" ht="31.5" customHeight="1">
      <c r="A371" s="130">
        <v>370.0</v>
      </c>
      <c r="B371" s="130">
        <v>1.0</v>
      </c>
      <c r="C371" s="130">
        <v>14.0</v>
      </c>
      <c r="D371" s="130">
        <f t="shared" si="15"/>
        <v>17</v>
      </c>
      <c r="E371" s="130">
        <v>3.0</v>
      </c>
      <c r="F371" s="130">
        <v>5.0</v>
      </c>
      <c r="G371" s="131" t="str">
        <f>ifna(VLookup(V371,Shiny!B:C, 2, 0),"")</f>
        <v/>
      </c>
      <c r="H371" s="141" t="s">
        <v>439</v>
      </c>
      <c r="I371" s="168">
        <v>326.0</v>
      </c>
      <c r="J371" s="135">
        <f>IFNA(VLOOKUP(V371,'Imported Index'!E:F,2,0),1)</f>
        <v>1</v>
      </c>
      <c r="K371" s="135"/>
      <c r="L371" s="132"/>
      <c r="M371" s="166" t="str">
        <f>ifna(IMAGE("https://pokejungle.net/sprites/typeico/"&amp;lower(VLookup(V371,Type!C:E, 2, 0)&amp;".png")),"")</f>
        <v/>
      </c>
      <c r="N371" s="166" t="str">
        <f>ifna(IMAGE("https://pokejungle.net/sprites/typeico/"&amp;lower(VLookup(V371,Type!C:E, 3, 0)&amp;".png")),"")</f>
        <v/>
      </c>
      <c r="O371" s="131"/>
      <c r="P371" s="131"/>
      <c r="Q371" s="165" t="str">
        <f>ifna(VLookup(V371, Dex!F:K, 3, 0),"")</f>
        <v/>
      </c>
      <c r="R371" s="165">
        <f>ifna(VLookup(V371, Dex!F:K, 4, 0),"")</f>
        <v>326</v>
      </c>
      <c r="S371" s="166" t="str">
        <f>ifna(VLookup(V371, Dex!F:K, 5, 0),"")</f>
        <v/>
      </c>
      <c r="T371" s="165" t="str">
        <f>ifna(VLookup(V371, Dex!F:K, 6, 0),"")</f>
        <v>P112</v>
      </c>
      <c r="U371" s="137" t="str">
        <f>ifna(VLookup(V371, Dex!F:L, 7, 0),"")</f>
        <v>H085</v>
      </c>
      <c r="V371" s="131" t="str">
        <f t="shared" si="1"/>
        <v>grumpig</v>
      </c>
    </row>
    <row r="372" ht="31.5" customHeight="1">
      <c r="A372" s="85">
        <v>371.0</v>
      </c>
      <c r="B372" s="85">
        <v>1.0</v>
      </c>
      <c r="C372" s="85">
        <v>14.0</v>
      </c>
      <c r="D372" s="85">
        <f t="shared" si="15"/>
        <v>18</v>
      </c>
      <c r="E372" s="85">
        <v>3.0</v>
      </c>
      <c r="F372" s="85">
        <v>6.0</v>
      </c>
      <c r="G372" s="53" t="str">
        <f>ifna(VLookup(V372,Shiny!B:C, 2, 0),"")</f>
        <v/>
      </c>
      <c r="H372" s="138" t="s">
        <v>440</v>
      </c>
      <c r="I372" s="167">
        <v>327.0</v>
      </c>
      <c r="J372" s="140">
        <f>IFNA(VLOOKUP(V372,'Imported Index'!E:F,2,0),1)</f>
        <v>1</v>
      </c>
      <c r="K372" s="83"/>
      <c r="L372" s="83"/>
      <c r="M372" s="62" t="str">
        <f>ifna(IMAGE("https://pokejungle.net/sprites/typeico/"&amp;lower(VLookup(V372,Type!C:E, 2, 0)&amp;".png")),"")</f>
        <v/>
      </c>
      <c r="N372" s="62" t="str">
        <f>ifna(IMAGE("https://pokejungle.net/sprites/typeico/"&amp;lower(VLookup(V372,Type!C:E, 3, 0)&amp;".png")),"")</f>
        <v/>
      </c>
      <c r="O372" s="53"/>
      <c r="P372" s="53"/>
      <c r="Q372" s="61" t="str">
        <f>ifna(VLookup(V372, Dex!F:K, 3, 0),"")</f>
        <v/>
      </c>
      <c r="R372" s="61">
        <f>ifna(VLookup(V372, Dex!F:K, 4, 0),"")</f>
        <v>327</v>
      </c>
      <c r="S372" s="62" t="str">
        <f>ifna(VLookup(V372, Dex!F:K, 5, 0),"")</f>
        <v/>
      </c>
      <c r="T372" s="61" t="str">
        <f>ifna(VLookup(V372, Dex!F:K, 6, 0),"")</f>
        <v/>
      </c>
      <c r="U372" s="63" t="str">
        <f>ifna(VLookup(V372, Dex!F:L, 7, 0),"")</f>
        <v/>
      </c>
      <c r="V372" s="53" t="str">
        <f t="shared" si="1"/>
        <v>spinda</v>
      </c>
    </row>
    <row r="373" ht="31.5" customHeight="1">
      <c r="A373" s="130">
        <v>372.0</v>
      </c>
      <c r="B373" s="130">
        <v>1.0</v>
      </c>
      <c r="C373" s="130">
        <v>14.0</v>
      </c>
      <c r="D373" s="130">
        <f t="shared" si="15"/>
        <v>19</v>
      </c>
      <c r="E373" s="130">
        <v>4.0</v>
      </c>
      <c r="F373" s="130">
        <v>1.0</v>
      </c>
      <c r="G373" s="131" t="str">
        <f>ifna(VLookup(V373,Shiny!B:C, 2, 0),"")</f>
        <v/>
      </c>
      <c r="H373" s="141" t="s">
        <v>441</v>
      </c>
      <c r="I373" s="168">
        <v>328.0</v>
      </c>
      <c r="J373" s="135">
        <f>IFNA(VLOOKUP(V373,'Imported Index'!E:F,2,0),1)</f>
        <v>1</v>
      </c>
      <c r="K373" s="132"/>
      <c r="L373" s="132"/>
      <c r="M373" s="166" t="str">
        <f>ifna(IMAGE("https://pokejungle.net/sprites/typeico/"&amp;lower(VLookup(V373,Type!C:E, 2, 0)&amp;".png")),"")</f>
        <v/>
      </c>
      <c r="N373" s="166" t="str">
        <f>ifna(IMAGE("https://pokejungle.net/sprites/typeico/"&amp;lower(VLookup(V373,Type!C:E, 3, 0)&amp;".png")),"")</f>
        <v/>
      </c>
      <c r="O373" s="131"/>
      <c r="P373" s="131"/>
      <c r="Q373" s="165">
        <f>ifna(VLookup(V373, Dex!F:K, 3, 0),"")</f>
        <v>321</v>
      </c>
      <c r="R373" s="165">
        <f>ifna(VLookup(V373, Dex!F:K, 4, 0),"")</f>
        <v>328</v>
      </c>
      <c r="S373" s="166" t="str">
        <f>ifna(VLookup(V373, Dex!F:K, 5, 0),"")</f>
        <v/>
      </c>
      <c r="T373" s="165" t="str">
        <f>ifna(VLookup(V373, Dex!F:K, 6, 0),"")</f>
        <v>B044</v>
      </c>
      <c r="U373" s="137" t="str">
        <f>ifna(VLookup(V373, Dex!F:L, 7, 0),"")</f>
        <v/>
      </c>
      <c r="V373" s="131" t="str">
        <f t="shared" si="1"/>
        <v>trapinch</v>
      </c>
    </row>
    <row r="374" ht="31.5" customHeight="1">
      <c r="A374" s="85">
        <v>373.0</v>
      </c>
      <c r="B374" s="85">
        <v>1.0</v>
      </c>
      <c r="C374" s="85">
        <v>14.0</v>
      </c>
      <c r="D374" s="85">
        <f t="shared" si="15"/>
        <v>20</v>
      </c>
      <c r="E374" s="85">
        <v>4.0</v>
      </c>
      <c r="F374" s="85">
        <v>2.0</v>
      </c>
      <c r="G374" s="53" t="str">
        <f>ifna(VLookup(V374,Shiny!B:C, 2, 0),"")</f>
        <v/>
      </c>
      <c r="H374" s="138" t="s">
        <v>442</v>
      </c>
      <c r="I374" s="167">
        <v>329.0</v>
      </c>
      <c r="J374" s="140">
        <f>IFNA(VLOOKUP(V374,'Imported Index'!E:F,2,0),1)</f>
        <v>1</v>
      </c>
      <c r="K374" s="83"/>
      <c r="L374" s="83"/>
      <c r="M374" s="62" t="str">
        <f>ifna(IMAGE("https://pokejungle.net/sprites/typeico/"&amp;lower(VLookup(V374,Type!C:E, 2, 0)&amp;".png")),"")</f>
        <v/>
      </c>
      <c r="N374" s="62" t="str">
        <f>ifna(IMAGE("https://pokejungle.net/sprites/typeico/"&amp;lower(VLookup(V374,Type!C:E, 3, 0)&amp;".png")),"")</f>
        <v/>
      </c>
      <c r="O374" s="53"/>
      <c r="P374" s="53"/>
      <c r="Q374" s="61">
        <f>ifna(VLookup(V374, Dex!F:K, 3, 0),"")</f>
        <v>322</v>
      </c>
      <c r="R374" s="61">
        <f>ifna(VLookup(V374, Dex!F:K, 4, 0),"")</f>
        <v>329</v>
      </c>
      <c r="S374" s="62" t="str">
        <f>ifna(VLookup(V374, Dex!F:K, 5, 0),"")</f>
        <v/>
      </c>
      <c r="T374" s="61" t="str">
        <f>ifna(VLookup(V374, Dex!F:K, 6, 0),"")</f>
        <v>B045</v>
      </c>
      <c r="U374" s="63" t="str">
        <f>ifna(VLookup(V374, Dex!F:L, 7, 0),"")</f>
        <v/>
      </c>
      <c r="V374" s="53" t="str">
        <f t="shared" si="1"/>
        <v>vibrava</v>
      </c>
    </row>
    <row r="375" ht="31.5" customHeight="1">
      <c r="A375" s="130">
        <v>374.0</v>
      </c>
      <c r="B375" s="130">
        <v>1.0</v>
      </c>
      <c r="C375" s="130">
        <v>14.0</v>
      </c>
      <c r="D375" s="130">
        <f t="shared" si="15"/>
        <v>21</v>
      </c>
      <c r="E375" s="130">
        <v>4.0</v>
      </c>
      <c r="F375" s="130">
        <v>3.0</v>
      </c>
      <c r="G375" s="131" t="str">
        <f>ifna(VLookup(V375,Shiny!B:C, 2, 0),"")</f>
        <v/>
      </c>
      <c r="H375" s="141" t="s">
        <v>443</v>
      </c>
      <c r="I375" s="168">
        <v>330.0</v>
      </c>
      <c r="J375" s="135">
        <f>IFNA(VLOOKUP(V375,'Imported Index'!E:F,2,0),1)</f>
        <v>1</v>
      </c>
      <c r="K375" s="132"/>
      <c r="L375" s="132"/>
      <c r="M375" s="166" t="str">
        <f>ifna(IMAGE("https://pokejungle.net/sprites/typeico/"&amp;lower(VLookup(V375,Type!C:E, 2, 0)&amp;".png")),"")</f>
        <v/>
      </c>
      <c r="N375" s="166" t="str">
        <f>ifna(IMAGE("https://pokejungle.net/sprites/typeico/"&amp;lower(VLookup(V375,Type!C:E, 3, 0)&amp;".png")),"")</f>
        <v/>
      </c>
      <c r="O375" s="131"/>
      <c r="P375" s="131"/>
      <c r="Q375" s="165">
        <f>ifna(VLookup(V375, Dex!F:K, 3, 0),"")</f>
        <v>323</v>
      </c>
      <c r="R375" s="165">
        <f>ifna(VLookup(V375, Dex!F:K, 4, 0),"")</f>
        <v>330</v>
      </c>
      <c r="S375" s="166" t="str">
        <f>ifna(VLookup(V375, Dex!F:K, 5, 0),"")</f>
        <v/>
      </c>
      <c r="T375" s="165" t="str">
        <f>ifna(VLookup(V375, Dex!F:K, 6, 0),"")</f>
        <v>B046</v>
      </c>
      <c r="U375" s="137" t="str">
        <f>ifna(VLookup(V375, Dex!F:L, 7, 0),"")</f>
        <v/>
      </c>
      <c r="V375" s="131" t="str">
        <f t="shared" si="1"/>
        <v>flygon</v>
      </c>
    </row>
    <row r="376" ht="31.5" customHeight="1">
      <c r="A376" s="85">
        <v>375.0</v>
      </c>
      <c r="B376" s="85">
        <v>1.0</v>
      </c>
      <c r="C376" s="85">
        <v>14.0</v>
      </c>
      <c r="D376" s="85">
        <f t="shared" si="15"/>
        <v>22</v>
      </c>
      <c r="E376" s="85">
        <v>4.0</v>
      </c>
      <c r="F376" s="85">
        <v>4.0</v>
      </c>
      <c r="G376" s="53" t="str">
        <f>ifna(VLookup(V376,Shiny!B:C, 2, 0),"")</f>
        <v/>
      </c>
      <c r="H376" s="138" t="s">
        <v>444</v>
      </c>
      <c r="I376" s="167">
        <v>331.0</v>
      </c>
      <c r="J376" s="140">
        <f>IFNA(VLOOKUP(V376,'Imported Index'!E:F,2,0),1)</f>
        <v>1</v>
      </c>
      <c r="K376" s="140"/>
      <c r="L376" s="83"/>
      <c r="M376" s="62" t="str">
        <f>ifna(IMAGE("https://pokejungle.net/sprites/typeico/"&amp;lower(VLookup(V376,Type!C:E, 2, 0)&amp;".png")),"")</f>
        <v/>
      </c>
      <c r="N376" s="62" t="str">
        <f>ifna(IMAGE("https://pokejungle.net/sprites/typeico/"&amp;lower(VLookup(V376,Type!C:E, 3, 0)&amp;".png")),"")</f>
        <v/>
      </c>
      <c r="O376" s="53"/>
      <c r="P376" s="53"/>
      <c r="Q376" s="61" t="str">
        <f>ifna(VLookup(V376, Dex!F:K, 3, 0),"")</f>
        <v/>
      </c>
      <c r="R376" s="61">
        <f>ifna(VLookup(V376, Dex!F:K, 4, 0),"")</f>
        <v>331</v>
      </c>
      <c r="S376" s="62" t="str">
        <f>ifna(VLookup(V376, Dex!F:K, 5, 0),"")</f>
        <v/>
      </c>
      <c r="T376" s="61" t="str">
        <f>ifna(VLookup(V376, Dex!F:K, 6, 0),"")</f>
        <v>P252</v>
      </c>
      <c r="U376" s="63" t="str">
        <f>ifna(VLookup(V376, Dex!F:L, 7, 0),"")</f>
        <v/>
      </c>
      <c r="V376" s="53" t="str">
        <f t="shared" si="1"/>
        <v>cacnea</v>
      </c>
    </row>
    <row r="377" ht="31.5" customHeight="1">
      <c r="A377" s="130">
        <v>376.0</v>
      </c>
      <c r="B377" s="130">
        <v>1.0</v>
      </c>
      <c r="C377" s="130">
        <v>14.0</v>
      </c>
      <c r="D377" s="130">
        <f t="shared" si="15"/>
        <v>23</v>
      </c>
      <c r="E377" s="130">
        <v>4.0</v>
      </c>
      <c r="F377" s="130">
        <v>5.0</v>
      </c>
      <c r="G377" s="131" t="str">
        <f>ifna(VLookup(V377,Shiny!B:C, 2, 0),"")</f>
        <v/>
      </c>
      <c r="H377" s="141" t="s">
        <v>445</v>
      </c>
      <c r="I377" s="168">
        <v>332.0</v>
      </c>
      <c r="J377" s="135">
        <f>IFNA(VLOOKUP(V377,'Imported Index'!E:F,2,0),1)</f>
        <v>1</v>
      </c>
      <c r="K377" s="135"/>
      <c r="L377" s="132"/>
      <c r="M377" s="166" t="str">
        <f>ifna(IMAGE("https://pokejungle.net/sprites/typeico/"&amp;lower(VLookup(V377,Type!C:E, 2, 0)&amp;".png")),"")</f>
        <v/>
      </c>
      <c r="N377" s="166" t="str">
        <f>ifna(IMAGE("https://pokejungle.net/sprites/typeico/"&amp;lower(VLookup(V377,Type!C:E, 3, 0)&amp;".png")),"")</f>
        <v/>
      </c>
      <c r="O377" s="131"/>
      <c r="P377" s="131"/>
      <c r="Q377" s="165" t="str">
        <f>ifna(VLookup(V377, Dex!F:K, 3, 0),"")</f>
        <v/>
      </c>
      <c r="R377" s="165">
        <f>ifna(VLookup(V377, Dex!F:K, 4, 0),"")</f>
        <v>332</v>
      </c>
      <c r="S377" s="166" t="str">
        <f>ifna(VLookup(V377, Dex!F:K, 5, 0),"")</f>
        <v/>
      </c>
      <c r="T377" s="165" t="str">
        <f>ifna(VLookup(V377, Dex!F:K, 6, 0),"")</f>
        <v>P253</v>
      </c>
      <c r="U377" s="137" t="str">
        <f>ifna(VLookup(V377, Dex!F:L, 7, 0),"")</f>
        <v/>
      </c>
      <c r="V377" s="131" t="str">
        <f t="shared" si="1"/>
        <v>cacturne</v>
      </c>
    </row>
    <row r="378" ht="31.5" customHeight="1">
      <c r="A378" s="85">
        <v>377.0</v>
      </c>
      <c r="B378" s="85">
        <v>1.0</v>
      </c>
      <c r="C378" s="85">
        <v>14.0</v>
      </c>
      <c r="D378" s="85">
        <f t="shared" si="15"/>
        <v>24</v>
      </c>
      <c r="E378" s="85">
        <v>4.0</v>
      </c>
      <c r="F378" s="85">
        <v>6.0</v>
      </c>
      <c r="G378" s="53" t="str">
        <f>ifna(VLookup(V378,Shiny!B:C, 2, 0),"")</f>
        <v/>
      </c>
      <c r="H378" s="138" t="s">
        <v>446</v>
      </c>
      <c r="I378" s="167">
        <v>333.0</v>
      </c>
      <c r="J378" s="140">
        <f>IFNA(VLOOKUP(V378,'Imported Index'!E:F,2,0),1)</f>
        <v>1</v>
      </c>
      <c r="K378" s="140"/>
      <c r="L378" s="83"/>
      <c r="M378" s="62" t="str">
        <f>ifna(IMAGE("https://pokejungle.net/sprites/typeico/"&amp;lower(VLookup(V378,Type!C:E, 2, 0)&amp;".png")),"")</f>
        <v/>
      </c>
      <c r="N378" s="62" t="str">
        <f>ifna(IMAGE("https://pokejungle.net/sprites/typeico/"&amp;lower(VLookup(V378,Type!C:E, 3, 0)&amp;".png")),"")</f>
        <v/>
      </c>
      <c r="O378" s="53"/>
      <c r="P378" s="53"/>
      <c r="Q378" s="61" t="str">
        <f>ifna(VLookup(V378, Dex!F:K, 3, 0),"")</f>
        <v>C035</v>
      </c>
      <c r="R378" s="61">
        <f>ifna(VLookup(V378, Dex!F:K, 4, 0),"")</f>
        <v>333</v>
      </c>
      <c r="S378" s="62" t="str">
        <f>ifna(VLookup(V378, Dex!F:K, 5, 0),"")</f>
        <v/>
      </c>
      <c r="T378" s="61" t="str">
        <f>ifna(VLookup(V378, Dex!F:K, 6, 0),"")</f>
        <v>P219</v>
      </c>
      <c r="U378" s="63">
        <f>ifna(VLookup(V378, Dex!F:L, 7, 0),"")</f>
        <v>93</v>
      </c>
      <c r="V378" s="53" t="str">
        <f t="shared" si="1"/>
        <v>swablu</v>
      </c>
    </row>
    <row r="379" ht="31.5" customHeight="1">
      <c r="A379" s="130">
        <v>378.0</v>
      </c>
      <c r="B379" s="130">
        <v>1.0</v>
      </c>
      <c r="C379" s="130">
        <v>14.0</v>
      </c>
      <c r="D379" s="130">
        <f t="shared" si="15"/>
        <v>25</v>
      </c>
      <c r="E379" s="130">
        <v>5.0</v>
      </c>
      <c r="F379" s="130">
        <v>1.0</v>
      </c>
      <c r="G379" s="131" t="str">
        <f>ifna(VLookup(V379,Shiny!B:C, 2, 0),"")</f>
        <v/>
      </c>
      <c r="H379" s="141" t="s">
        <v>447</v>
      </c>
      <c r="I379" s="168">
        <v>334.0</v>
      </c>
      <c r="J379" s="135">
        <f>IFNA(VLOOKUP(V379,'Imported Index'!E:F,2,0),1)</f>
        <v>1</v>
      </c>
      <c r="K379" s="135"/>
      <c r="L379" s="132"/>
      <c r="M379" s="166" t="str">
        <f>ifna(IMAGE("https://pokejungle.net/sprites/typeico/"&amp;lower(VLookup(V379,Type!C:E, 2, 0)&amp;".png")),"")</f>
        <v/>
      </c>
      <c r="N379" s="166" t="str">
        <f>ifna(IMAGE("https://pokejungle.net/sprites/typeico/"&amp;lower(VLookup(V379,Type!C:E, 3, 0)&amp;".png")),"")</f>
        <v/>
      </c>
      <c r="O379" s="131"/>
      <c r="P379" s="131"/>
      <c r="Q379" s="165" t="str">
        <f>ifna(VLookup(V379, Dex!F:K, 3, 0),"")</f>
        <v>C036</v>
      </c>
      <c r="R379" s="165">
        <f>ifna(VLookup(V379, Dex!F:K, 4, 0),"")</f>
        <v>334</v>
      </c>
      <c r="S379" s="166" t="str">
        <f>ifna(VLookup(V379, Dex!F:K, 5, 0),"")</f>
        <v/>
      </c>
      <c r="T379" s="165" t="str">
        <f>ifna(VLookup(V379, Dex!F:K, 6, 0),"")</f>
        <v>P220</v>
      </c>
      <c r="U379" s="137">
        <f>ifna(VLookup(V379, Dex!F:L, 7, 0),"")</f>
        <v>94</v>
      </c>
      <c r="V379" s="131" t="str">
        <f t="shared" si="1"/>
        <v>altaria</v>
      </c>
    </row>
    <row r="380" ht="31.5" customHeight="1">
      <c r="A380" s="85">
        <v>379.0</v>
      </c>
      <c r="B380" s="85">
        <v>1.0</v>
      </c>
      <c r="C380" s="85">
        <v>14.0</v>
      </c>
      <c r="D380" s="85">
        <f t="shared" si="15"/>
        <v>26</v>
      </c>
      <c r="E380" s="85">
        <v>5.0</v>
      </c>
      <c r="F380" s="85">
        <v>2.0</v>
      </c>
      <c r="G380" s="53" t="str">
        <f>ifna(VLookup(V380,Shiny!B:C, 2, 0),"")</f>
        <v/>
      </c>
      <c r="H380" s="138" t="s">
        <v>448</v>
      </c>
      <c r="I380" s="167">
        <v>335.0</v>
      </c>
      <c r="J380" s="140">
        <f>IFNA(VLOOKUP(V380,'Imported Index'!E:F,2,0),1)</f>
        <v>1</v>
      </c>
      <c r="K380" s="140"/>
      <c r="L380" s="83"/>
      <c r="M380" s="62" t="str">
        <f>ifna(IMAGE("https://pokejungle.net/sprites/typeico/"&amp;lower(VLookup(V380,Type!C:E, 2, 0)&amp;".png")),"")</f>
        <v/>
      </c>
      <c r="N380" s="62" t="str">
        <f>ifna(IMAGE("https://pokejungle.net/sprites/typeico/"&amp;lower(VLookup(V380,Type!C:E, 3, 0)&amp;".png")),"")</f>
        <v/>
      </c>
      <c r="O380" s="53"/>
      <c r="P380" s="53"/>
      <c r="Q380" s="61" t="str">
        <f>ifna(VLookup(V380, Dex!F:K, 3, 0),"")</f>
        <v/>
      </c>
      <c r="R380" s="61">
        <f>ifna(VLookup(V380, Dex!F:K, 4, 0),"")</f>
        <v>335</v>
      </c>
      <c r="S380" s="62" t="str">
        <f>ifna(VLookup(V380, Dex!F:K, 5, 0),"")</f>
        <v/>
      </c>
      <c r="T380" s="61" t="str">
        <f>ifna(VLookup(V380, Dex!F:K, 6, 0),"")</f>
        <v>P217</v>
      </c>
      <c r="U380" s="63" t="str">
        <f>ifna(VLookup(V380, Dex!F:L, 7, 0),"")</f>
        <v>H106</v>
      </c>
      <c r="V380" s="53" t="str">
        <f t="shared" si="1"/>
        <v>zangoose</v>
      </c>
    </row>
    <row r="381" ht="31.5" customHeight="1">
      <c r="A381" s="130">
        <v>380.0</v>
      </c>
      <c r="B381" s="130">
        <v>1.0</v>
      </c>
      <c r="C381" s="130">
        <v>14.0</v>
      </c>
      <c r="D381" s="130">
        <f t="shared" si="15"/>
        <v>27</v>
      </c>
      <c r="E381" s="130">
        <v>5.0</v>
      </c>
      <c r="F381" s="130">
        <v>3.0</v>
      </c>
      <c r="G381" s="131" t="str">
        <f>ifna(VLookup(V381,Shiny!B:C, 2, 0),"")</f>
        <v/>
      </c>
      <c r="H381" s="141" t="s">
        <v>449</v>
      </c>
      <c r="I381" s="168">
        <v>336.0</v>
      </c>
      <c r="J381" s="135">
        <f>IFNA(VLOOKUP(V381,'Imported Index'!E:F,2,0),1)</f>
        <v>1</v>
      </c>
      <c r="K381" s="135"/>
      <c r="L381" s="132"/>
      <c r="M381" s="166" t="str">
        <f>ifna(IMAGE("https://pokejungle.net/sprites/typeico/"&amp;lower(VLookup(V381,Type!C:E, 2, 0)&amp;".png")),"")</f>
        <v/>
      </c>
      <c r="N381" s="166" t="str">
        <f>ifna(IMAGE("https://pokejungle.net/sprites/typeico/"&amp;lower(VLookup(V381,Type!C:E, 3, 0)&amp;".png")),"")</f>
        <v/>
      </c>
      <c r="O381" s="131"/>
      <c r="P381" s="131"/>
      <c r="Q381" s="165" t="str">
        <f>ifna(VLookup(V381, Dex!F:K, 3, 0),"")</f>
        <v/>
      </c>
      <c r="R381" s="165">
        <f>ifna(VLookup(V381, Dex!F:K, 4, 0),"")</f>
        <v>336</v>
      </c>
      <c r="S381" s="166" t="str">
        <f>ifna(VLookup(V381, Dex!F:K, 5, 0),"")</f>
        <v/>
      </c>
      <c r="T381" s="165" t="str">
        <f>ifna(VLookup(V381, Dex!F:K, 6, 0),"")</f>
        <v>P218</v>
      </c>
      <c r="U381" s="137" t="str">
        <f>ifna(VLookup(V381, Dex!F:L, 7, 0),"")</f>
        <v>H107</v>
      </c>
      <c r="V381" s="131" t="str">
        <f t="shared" si="1"/>
        <v>seviper</v>
      </c>
    </row>
    <row r="382" ht="31.5" customHeight="1">
      <c r="A382" s="85">
        <v>381.0</v>
      </c>
      <c r="B382" s="85">
        <v>1.0</v>
      </c>
      <c r="C382" s="85">
        <v>14.0</v>
      </c>
      <c r="D382" s="85">
        <f t="shared" si="15"/>
        <v>28</v>
      </c>
      <c r="E382" s="85">
        <v>5.0</v>
      </c>
      <c r="F382" s="85">
        <v>4.0</v>
      </c>
      <c r="G382" s="53" t="str">
        <f>ifna(VLookup(V382,Shiny!B:C, 2, 0),"")</f>
        <v/>
      </c>
      <c r="H382" s="138" t="s">
        <v>450</v>
      </c>
      <c r="I382" s="167">
        <v>337.0</v>
      </c>
      <c r="J382" s="140">
        <f>IFNA(VLOOKUP(V382,'Imported Index'!E:F,2,0),1)</f>
        <v>1</v>
      </c>
      <c r="K382" s="83"/>
      <c r="L382" s="83"/>
      <c r="M382" s="62" t="str">
        <f>ifna(IMAGE("https://pokejungle.net/sprites/typeico/"&amp;lower(VLookup(V382,Type!C:E, 2, 0)&amp;".png")),"")</f>
        <v/>
      </c>
      <c r="N382" s="62" t="str">
        <f>ifna(IMAGE("https://pokejungle.net/sprites/typeico/"&amp;lower(VLookup(V382,Type!C:E, 3, 0)&amp;".png")),"")</f>
        <v/>
      </c>
      <c r="O382" s="53"/>
      <c r="P382" s="53"/>
      <c r="Q382" s="61">
        <f>ifna(VLookup(V382, Dex!F:K, 3, 0),"")</f>
        <v>362</v>
      </c>
      <c r="R382" s="61">
        <f>ifna(VLookup(V382, Dex!F:K, 4, 0),"")</f>
        <v>337</v>
      </c>
      <c r="S382" s="62" t="str">
        <f>ifna(VLookup(V382, Dex!F:K, 5, 0),"")</f>
        <v/>
      </c>
      <c r="T382" s="61" t="str">
        <f>ifna(VLookup(V382, Dex!F:K, 6, 0),"")</f>
        <v/>
      </c>
      <c r="U382" s="63" t="str">
        <f>ifna(VLookup(V382, Dex!F:L, 7, 0),"")</f>
        <v/>
      </c>
      <c r="V382" s="53" t="str">
        <f t="shared" si="1"/>
        <v>lunatone</v>
      </c>
    </row>
    <row r="383" ht="31.5" customHeight="1">
      <c r="A383" s="130">
        <v>382.0</v>
      </c>
      <c r="B383" s="130">
        <v>1.0</v>
      </c>
      <c r="C383" s="130">
        <v>14.0</v>
      </c>
      <c r="D383" s="130">
        <f t="shared" si="15"/>
        <v>29</v>
      </c>
      <c r="E383" s="130">
        <v>5.0</v>
      </c>
      <c r="F383" s="130">
        <v>5.0</v>
      </c>
      <c r="G383" s="131" t="str">
        <f>ifna(VLookup(V383,Shiny!B:C, 2, 0),"")</f>
        <v/>
      </c>
      <c r="H383" s="141" t="s">
        <v>451</v>
      </c>
      <c r="I383" s="168">
        <v>338.0</v>
      </c>
      <c r="J383" s="135">
        <f>IFNA(VLOOKUP(V383,'Imported Index'!E:F,2,0),1)</f>
        <v>1</v>
      </c>
      <c r="K383" s="135"/>
      <c r="L383" s="132"/>
      <c r="M383" s="166" t="str">
        <f>ifna(IMAGE("https://pokejungle.net/sprites/typeico/"&amp;lower(VLookup(V383,Type!C:E, 2, 0)&amp;".png")),"")</f>
        <v/>
      </c>
      <c r="N383" s="166" t="str">
        <f>ifna(IMAGE("https://pokejungle.net/sprites/typeico/"&amp;lower(VLookup(V383,Type!C:E, 3, 0)&amp;".png")),"")</f>
        <v/>
      </c>
      <c r="O383" s="131"/>
      <c r="P383" s="131"/>
      <c r="Q383" s="165">
        <f>ifna(VLookup(V383, Dex!F:K, 3, 0),"")</f>
        <v>363</v>
      </c>
      <c r="R383" s="165">
        <f>ifna(VLookup(V383, Dex!F:K, 4, 0),"")</f>
        <v>338</v>
      </c>
      <c r="S383" s="166" t="str">
        <f>ifna(VLookup(V383, Dex!F:K, 5, 0),"")</f>
        <v/>
      </c>
      <c r="T383" s="165" t="str">
        <f>ifna(VLookup(V383, Dex!F:K, 6, 0),"")</f>
        <v/>
      </c>
      <c r="U383" s="137" t="str">
        <f>ifna(VLookup(V383, Dex!F:L, 7, 0),"")</f>
        <v/>
      </c>
      <c r="V383" s="131" t="str">
        <f t="shared" si="1"/>
        <v>solrock</v>
      </c>
    </row>
    <row r="384" ht="31.5" customHeight="1">
      <c r="A384" s="85">
        <v>383.0</v>
      </c>
      <c r="B384" s="85">
        <v>1.0</v>
      </c>
      <c r="C384" s="85">
        <v>14.0</v>
      </c>
      <c r="D384" s="85">
        <f t="shared" si="15"/>
        <v>30</v>
      </c>
      <c r="E384" s="85">
        <v>5.0</v>
      </c>
      <c r="F384" s="85">
        <v>6.0</v>
      </c>
      <c r="G384" s="53" t="str">
        <f>ifna(VLookup(V384,Shiny!B:C, 2, 0),"")</f>
        <v/>
      </c>
      <c r="H384" s="138" t="s">
        <v>452</v>
      </c>
      <c r="I384" s="167">
        <v>339.0</v>
      </c>
      <c r="J384" s="140">
        <f>IFNA(VLOOKUP(V384,'Imported Index'!E:F,2,0),1)</f>
        <v>1</v>
      </c>
      <c r="K384" s="140"/>
      <c r="L384" s="83"/>
      <c r="M384" s="62" t="str">
        <f>ifna(IMAGE("https://pokejungle.net/sprites/typeico/"&amp;lower(VLookup(V384,Type!C:E, 2, 0)&amp;".png")),"")</f>
        <v/>
      </c>
      <c r="N384" s="62" t="str">
        <f>ifna(IMAGE("https://pokejungle.net/sprites/typeico/"&amp;lower(VLookup(V384,Type!C:E, 3, 0)&amp;".png")),"")</f>
        <v/>
      </c>
      <c r="O384" s="53"/>
      <c r="P384" s="53"/>
      <c r="Q384" s="61">
        <f>ifna(VLookup(V384, Dex!F:K, 3, 0),"")</f>
        <v>228</v>
      </c>
      <c r="R384" s="61">
        <f>ifna(VLookup(V384, Dex!F:K, 4, 0),"")</f>
        <v>339</v>
      </c>
      <c r="S384" s="62">
        <f>ifna(VLookup(V384, Dex!F:K, 5, 0),"")</f>
        <v>97</v>
      </c>
      <c r="T384" s="61" t="str">
        <f>ifna(VLookup(V384, Dex!F:K, 6, 0),"")</f>
        <v>P168</v>
      </c>
      <c r="U384" s="63" t="str">
        <f>ifna(VLookup(V384, Dex!F:L, 7, 0),"")</f>
        <v/>
      </c>
      <c r="V384" s="53" t="str">
        <f t="shared" si="1"/>
        <v>barboach</v>
      </c>
    </row>
    <row r="385" ht="31.5" customHeight="1">
      <c r="A385" s="130">
        <v>384.0</v>
      </c>
      <c r="B385" s="130">
        <v>1.0</v>
      </c>
      <c r="C385" s="130">
        <v>15.0</v>
      </c>
      <c r="D385" s="130">
        <v>1.0</v>
      </c>
      <c r="E385" s="130">
        <v>1.0</v>
      </c>
      <c r="F385" s="130">
        <v>1.0</v>
      </c>
      <c r="G385" s="131" t="str">
        <f>ifna(VLookup(V385,Shiny!B:C, 2, 0),"")</f>
        <v/>
      </c>
      <c r="H385" s="141" t="s">
        <v>453</v>
      </c>
      <c r="I385" s="168">
        <v>340.0</v>
      </c>
      <c r="J385" s="135">
        <f>IFNA(VLOOKUP(V385,'Imported Index'!E:F,2,0),1)</f>
        <v>1</v>
      </c>
      <c r="K385" s="135"/>
      <c r="L385" s="132"/>
      <c r="M385" s="166" t="str">
        <f>ifna(IMAGE("https://pokejungle.net/sprites/typeico/"&amp;lower(VLookup(V385,Type!C:E, 2, 0)&amp;".png")),"")</f>
        <v/>
      </c>
      <c r="N385" s="166" t="str">
        <f>ifna(IMAGE("https://pokejungle.net/sprites/typeico/"&amp;lower(VLookup(V385,Type!C:E, 3, 0)&amp;".png")),"")</f>
        <v/>
      </c>
      <c r="O385" s="131"/>
      <c r="P385" s="131"/>
      <c r="Q385" s="165">
        <f>ifna(VLookup(V385, Dex!F:K, 3, 0),"")</f>
        <v>229</v>
      </c>
      <c r="R385" s="165">
        <f>ifna(VLookup(V385, Dex!F:K, 4, 0),"")</f>
        <v>340</v>
      </c>
      <c r="S385" s="166">
        <f>ifna(VLookup(V385, Dex!F:K, 5, 0),"")</f>
        <v>98</v>
      </c>
      <c r="T385" s="165" t="str">
        <f>ifna(VLookup(V385, Dex!F:K, 6, 0),"")</f>
        <v>P169</v>
      </c>
      <c r="U385" s="137" t="str">
        <f>ifna(VLookup(V385, Dex!F:L, 7, 0),"")</f>
        <v/>
      </c>
      <c r="V385" s="131" t="str">
        <f t="shared" si="1"/>
        <v>whiscash</v>
      </c>
    </row>
    <row r="386" ht="31.5" customHeight="1">
      <c r="A386" s="85">
        <v>385.0</v>
      </c>
      <c r="B386" s="85">
        <v>1.0</v>
      </c>
      <c r="C386" s="85">
        <v>15.0</v>
      </c>
      <c r="D386" s="85">
        <f t="shared" ref="D386:D414" si="16">D385+1</f>
        <v>2</v>
      </c>
      <c r="E386" s="85">
        <v>1.0</v>
      </c>
      <c r="F386" s="85">
        <v>2.0</v>
      </c>
      <c r="G386" s="53" t="str">
        <f>ifna(VLookup(V386,Shiny!B:C, 2, 0),"")</f>
        <v/>
      </c>
      <c r="H386" s="138" t="s">
        <v>454</v>
      </c>
      <c r="I386" s="167">
        <v>341.0</v>
      </c>
      <c r="J386" s="140">
        <f>IFNA(VLOOKUP(V386,'Imported Index'!E:F,2,0),1)</f>
        <v>1</v>
      </c>
      <c r="K386" s="83"/>
      <c r="L386" s="83"/>
      <c r="M386" s="62" t="str">
        <f>ifna(IMAGE("https://pokejungle.net/sprites/typeico/"&amp;lower(VLookup(V386,Type!C:E, 2, 0)&amp;".png")),"")</f>
        <v/>
      </c>
      <c r="N386" s="62" t="str">
        <f>ifna(IMAGE("https://pokejungle.net/sprites/typeico/"&amp;lower(VLookup(V386,Type!C:E, 3, 0)&amp;".png")),"")</f>
        <v/>
      </c>
      <c r="O386" s="53"/>
      <c r="P386" s="53"/>
      <c r="Q386" s="61">
        <f>ifna(VLookup(V386, Dex!F:K, 3, 0),"")</f>
        <v>102</v>
      </c>
      <c r="R386" s="61">
        <f>ifna(VLookup(V386, Dex!F:K, 4, 0),"")</f>
        <v>341</v>
      </c>
      <c r="S386" s="62" t="str">
        <f>ifna(VLookup(V386, Dex!F:K, 5, 0),"")</f>
        <v/>
      </c>
      <c r="T386" s="61" t="str">
        <f>ifna(VLookup(V386, Dex!F:K, 6, 0),"")</f>
        <v>K011</v>
      </c>
      <c r="U386" s="63" t="str">
        <f>ifna(VLookup(V386, Dex!F:L, 7, 0),"")</f>
        <v/>
      </c>
      <c r="V386" s="53" t="str">
        <f t="shared" si="1"/>
        <v>corphish</v>
      </c>
    </row>
    <row r="387" ht="31.5" customHeight="1">
      <c r="A387" s="130">
        <v>386.0</v>
      </c>
      <c r="B387" s="130">
        <v>1.0</v>
      </c>
      <c r="C387" s="130">
        <v>15.0</v>
      </c>
      <c r="D387" s="130">
        <f t="shared" si="16"/>
        <v>3</v>
      </c>
      <c r="E387" s="130">
        <v>1.0</v>
      </c>
      <c r="F387" s="130">
        <v>3.0</v>
      </c>
      <c r="G387" s="131" t="str">
        <f>ifna(VLookup(V387,Shiny!B:C, 2, 0),"")</f>
        <v/>
      </c>
      <c r="H387" s="141" t="s">
        <v>455</v>
      </c>
      <c r="I387" s="168">
        <v>342.0</v>
      </c>
      <c r="J387" s="135">
        <f>IFNA(VLOOKUP(V387,'Imported Index'!E:F,2,0),1)</f>
        <v>1</v>
      </c>
      <c r="K387" s="132"/>
      <c r="L387" s="132"/>
      <c r="M387" s="166" t="str">
        <f>ifna(IMAGE("https://pokejungle.net/sprites/typeico/"&amp;lower(VLookup(V387,Type!C:E, 2, 0)&amp;".png")),"")</f>
        <v/>
      </c>
      <c r="N387" s="166" t="str">
        <f>ifna(IMAGE("https://pokejungle.net/sprites/typeico/"&amp;lower(VLookup(V387,Type!C:E, 3, 0)&amp;".png")),"")</f>
        <v/>
      </c>
      <c r="O387" s="131"/>
      <c r="P387" s="131"/>
      <c r="Q387" s="165">
        <f>ifna(VLookup(V387, Dex!F:K, 3, 0),"")</f>
        <v>103</v>
      </c>
      <c r="R387" s="165">
        <f>ifna(VLookup(V387, Dex!F:K, 4, 0),"")</f>
        <v>342</v>
      </c>
      <c r="S387" s="166" t="str">
        <f>ifna(VLookup(V387, Dex!F:K, 5, 0),"")</f>
        <v/>
      </c>
      <c r="T387" s="165" t="str">
        <f>ifna(VLookup(V387, Dex!F:K, 6, 0),"")</f>
        <v>K012</v>
      </c>
      <c r="U387" s="137" t="str">
        <f>ifna(VLookup(V387, Dex!F:L, 7, 0),"")</f>
        <v/>
      </c>
      <c r="V387" s="131" t="str">
        <f t="shared" si="1"/>
        <v>crawdaunt</v>
      </c>
    </row>
    <row r="388" ht="31.5" customHeight="1">
      <c r="A388" s="85">
        <v>387.0</v>
      </c>
      <c r="B388" s="85">
        <v>1.0</v>
      </c>
      <c r="C388" s="85">
        <v>15.0</v>
      </c>
      <c r="D388" s="85">
        <f t="shared" si="16"/>
        <v>4</v>
      </c>
      <c r="E388" s="85">
        <v>1.0</v>
      </c>
      <c r="F388" s="85">
        <v>4.0</v>
      </c>
      <c r="G388" s="53" t="str">
        <f>ifna(VLookup(V388,Shiny!B:C, 2, 0),"")</f>
        <v/>
      </c>
      <c r="H388" s="138" t="s">
        <v>456</v>
      </c>
      <c r="I388" s="167">
        <v>343.0</v>
      </c>
      <c r="J388" s="140">
        <f>IFNA(VLOOKUP(V388,'Imported Index'!E:F,2,0),1)</f>
        <v>1</v>
      </c>
      <c r="K388" s="83"/>
      <c r="L388" s="83"/>
      <c r="M388" s="62" t="str">
        <f>ifna(IMAGE("https://pokejungle.net/sprites/typeico/"&amp;lower(VLookup(V388,Type!C:E, 2, 0)&amp;".png")),"")</f>
        <v/>
      </c>
      <c r="N388" s="62" t="str">
        <f>ifna(IMAGE("https://pokejungle.net/sprites/typeico/"&amp;lower(VLookup(V388,Type!C:E, 3, 0)&amp;".png")),"")</f>
        <v/>
      </c>
      <c r="O388" s="53"/>
      <c r="P388" s="53"/>
      <c r="Q388" s="61">
        <f>ifna(VLookup(V388, Dex!F:K, 3, 0),"")</f>
        <v>82</v>
      </c>
      <c r="R388" s="61">
        <f>ifna(VLookup(V388, Dex!F:K, 4, 0),"")</f>
        <v>343</v>
      </c>
      <c r="S388" s="62" t="str">
        <f>ifna(VLookup(V388, Dex!F:K, 5, 0),"")</f>
        <v/>
      </c>
      <c r="T388" s="61" t="str">
        <f>ifna(VLookup(V388, Dex!F:K, 6, 0),"")</f>
        <v/>
      </c>
      <c r="U388" s="63" t="str">
        <f>ifna(VLookup(V388, Dex!F:L, 7, 0),"")</f>
        <v/>
      </c>
      <c r="V388" s="53" t="str">
        <f t="shared" si="1"/>
        <v>baltoy</v>
      </c>
    </row>
    <row r="389" ht="31.5" customHeight="1">
      <c r="A389" s="130">
        <v>388.0</v>
      </c>
      <c r="B389" s="130">
        <v>1.0</v>
      </c>
      <c r="C389" s="130">
        <v>15.0</v>
      </c>
      <c r="D389" s="130">
        <f t="shared" si="16"/>
        <v>5</v>
      </c>
      <c r="E389" s="130">
        <v>1.0</v>
      </c>
      <c r="F389" s="130">
        <v>5.0</v>
      </c>
      <c r="G389" s="131" t="str">
        <f>ifna(VLookup(V389,Shiny!B:C, 2, 0),"")</f>
        <v/>
      </c>
      <c r="H389" s="141" t="s">
        <v>457</v>
      </c>
      <c r="I389" s="168">
        <v>344.0</v>
      </c>
      <c r="J389" s="135">
        <f>IFNA(VLOOKUP(V389,'Imported Index'!E:F,2,0),1)</f>
        <v>1</v>
      </c>
      <c r="K389" s="132"/>
      <c r="L389" s="132"/>
      <c r="M389" s="166" t="str">
        <f>ifna(IMAGE("https://pokejungle.net/sprites/typeico/"&amp;lower(VLookup(V389,Type!C:E, 2, 0)&amp;".png")),"")</f>
        <v/>
      </c>
      <c r="N389" s="166" t="str">
        <f>ifna(IMAGE("https://pokejungle.net/sprites/typeico/"&amp;lower(VLookup(V389,Type!C:E, 3, 0)&amp;".png")),"")</f>
        <v/>
      </c>
      <c r="O389" s="131"/>
      <c r="P389" s="131"/>
      <c r="Q389" s="165">
        <f>ifna(VLookup(V389, Dex!F:K, 3, 0),"")</f>
        <v>83</v>
      </c>
      <c r="R389" s="165">
        <f>ifna(VLookup(V389, Dex!F:K, 4, 0),"")</f>
        <v>344</v>
      </c>
      <c r="S389" s="166" t="str">
        <f>ifna(VLookup(V389, Dex!F:K, 5, 0),"")</f>
        <v/>
      </c>
      <c r="T389" s="165" t="str">
        <f>ifna(VLookup(V389, Dex!F:K, 6, 0),"")</f>
        <v/>
      </c>
      <c r="U389" s="137" t="str">
        <f>ifna(VLookup(V389, Dex!F:L, 7, 0),"")</f>
        <v/>
      </c>
      <c r="V389" s="131" t="str">
        <f t="shared" si="1"/>
        <v>claydol</v>
      </c>
    </row>
    <row r="390" ht="31.5" customHeight="1">
      <c r="A390" s="85">
        <v>389.0</v>
      </c>
      <c r="B390" s="85">
        <v>1.0</v>
      </c>
      <c r="C390" s="85">
        <v>15.0</v>
      </c>
      <c r="D390" s="85">
        <f t="shared" si="16"/>
        <v>6</v>
      </c>
      <c r="E390" s="85">
        <v>1.0</v>
      </c>
      <c r="F390" s="85">
        <v>6.0</v>
      </c>
      <c r="G390" s="53" t="str">
        <f>ifna(VLookup(V390,Shiny!B:C, 2, 0),"")</f>
        <v/>
      </c>
      <c r="H390" s="138" t="s">
        <v>458</v>
      </c>
      <c r="I390" s="167">
        <v>345.0</v>
      </c>
      <c r="J390" s="140">
        <f>IFNA(VLOOKUP(V390,'Imported Index'!E:F,2,0),1)</f>
        <v>1</v>
      </c>
      <c r="K390" s="83"/>
      <c r="L390" s="83"/>
      <c r="M390" s="62" t="str">
        <f>ifna(IMAGE("https://pokejungle.net/sprites/typeico/"&amp;lower(VLookup(V390,Type!C:E, 2, 0)&amp;".png")),"")</f>
        <v/>
      </c>
      <c r="N390" s="62" t="str">
        <f>ifna(IMAGE("https://pokejungle.net/sprites/typeico/"&amp;lower(VLookup(V390,Type!C:E, 3, 0)&amp;".png")),"")</f>
        <v/>
      </c>
      <c r="O390" s="53"/>
      <c r="P390" s="53"/>
      <c r="Q390" s="61" t="str">
        <f>ifna(VLookup(V390, Dex!F:K, 3, 0),"")</f>
        <v>C183</v>
      </c>
      <c r="R390" s="61">
        <f>ifna(VLookup(V390, Dex!F:K, 4, 0),"")</f>
        <v>345</v>
      </c>
      <c r="S390" s="62" t="str">
        <f>ifna(VLookup(V390, Dex!F:K, 5, 0),"")</f>
        <v/>
      </c>
      <c r="T390" s="61" t="str">
        <f>ifna(VLookup(V390, Dex!F:K, 6, 0),"")</f>
        <v/>
      </c>
      <c r="U390" s="63" t="str">
        <f>ifna(VLookup(V390, Dex!F:L, 7, 0),"")</f>
        <v/>
      </c>
      <c r="V390" s="53" t="str">
        <f t="shared" si="1"/>
        <v>lileep</v>
      </c>
    </row>
    <row r="391" ht="31.5" customHeight="1">
      <c r="A391" s="130">
        <v>390.0</v>
      </c>
      <c r="B391" s="130">
        <v>1.0</v>
      </c>
      <c r="C391" s="130">
        <v>15.0</v>
      </c>
      <c r="D391" s="130">
        <f t="shared" si="16"/>
        <v>7</v>
      </c>
      <c r="E391" s="130">
        <v>2.0</v>
      </c>
      <c r="F391" s="130">
        <v>1.0</v>
      </c>
      <c r="G391" s="131" t="str">
        <f>ifna(VLookup(V391,Shiny!B:C, 2, 0),"")</f>
        <v/>
      </c>
      <c r="H391" s="141" t="s">
        <v>459</v>
      </c>
      <c r="I391" s="168">
        <v>346.0</v>
      </c>
      <c r="J391" s="135">
        <f>IFNA(VLOOKUP(V391,'Imported Index'!E:F,2,0),1)</f>
        <v>1</v>
      </c>
      <c r="K391" s="132"/>
      <c r="L391" s="132"/>
      <c r="M391" s="166" t="str">
        <f>ifna(IMAGE("https://pokejungle.net/sprites/typeico/"&amp;lower(VLookup(V391,Type!C:E, 2, 0)&amp;".png")),"")</f>
        <v/>
      </c>
      <c r="N391" s="166" t="str">
        <f>ifna(IMAGE("https://pokejungle.net/sprites/typeico/"&amp;lower(VLookup(V391,Type!C:E, 3, 0)&amp;".png")),"")</f>
        <v/>
      </c>
      <c r="O391" s="131"/>
      <c r="P391" s="131"/>
      <c r="Q391" s="165" t="str">
        <f>ifna(VLookup(V391, Dex!F:K, 3, 0),"")</f>
        <v>C184</v>
      </c>
      <c r="R391" s="165">
        <f>ifna(VLookup(V391, Dex!F:K, 4, 0),"")</f>
        <v>346</v>
      </c>
      <c r="S391" s="166" t="str">
        <f>ifna(VLookup(V391, Dex!F:K, 5, 0),"")</f>
        <v/>
      </c>
      <c r="T391" s="165" t="str">
        <f>ifna(VLookup(V391, Dex!F:K, 6, 0),"")</f>
        <v/>
      </c>
      <c r="U391" s="137" t="str">
        <f>ifna(VLookup(V391, Dex!F:L, 7, 0),"")</f>
        <v/>
      </c>
      <c r="V391" s="131" t="str">
        <f t="shared" si="1"/>
        <v>cradily</v>
      </c>
    </row>
    <row r="392" ht="31.5" customHeight="1">
      <c r="A392" s="85">
        <v>391.0</v>
      </c>
      <c r="B392" s="85">
        <v>1.0</v>
      </c>
      <c r="C392" s="85">
        <v>15.0</v>
      </c>
      <c r="D392" s="85">
        <f t="shared" si="16"/>
        <v>8</v>
      </c>
      <c r="E392" s="85">
        <v>2.0</v>
      </c>
      <c r="F392" s="85">
        <v>2.0</v>
      </c>
      <c r="G392" s="53" t="str">
        <f>ifna(VLookup(V392,Shiny!B:C, 2, 0),"")</f>
        <v/>
      </c>
      <c r="H392" s="138" t="s">
        <v>460</v>
      </c>
      <c r="I392" s="167">
        <v>347.0</v>
      </c>
      <c r="J392" s="140">
        <f>IFNA(VLOOKUP(V392,'Imported Index'!E:F,2,0),1)</f>
        <v>1</v>
      </c>
      <c r="K392" s="83"/>
      <c r="L392" s="83"/>
      <c r="M392" s="62" t="str">
        <f>ifna(IMAGE("https://pokejungle.net/sprites/typeico/"&amp;lower(VLookup(V392,Type!C:E, 2, 0)&amp;".png")),"")</f>
        <v/>
      </c>
      <c r="N392" s="62" t="str">
        <f>ifna(IMAGE("https://pokejungle.net/sprites/typeico/"&amp;lower(VLookup(V392,Type!C:E, 3, 0)&amp;".png")),"")</f>
        <v/>
      </c>
      <c r="O392" s="53"/>
      <c r="P392" s="53"/>
      <c r="Q392" s="61" t="str">
        <f>ifna(VLookup(V392, Dex!F:K, 3, 0),"")</f>
        <v>C185</v>
      </c>
      <c r="R392" s="61">
        <f>ifna(VLookup(V392, Dex!F:K, 4, 0),"")</f>
        <v>347</v>
      </c>
      <c r="S392" s="62" t="str">
        <f>ifna(VLookup(V392, Dex!F:K, 5, 0),"")</f>
        <v/>
      </c>
      <c r="T392" s="61" t="str">
        <f>ifna(VLookup(V392, Dex!F:K, 6, 0),"")</f>
        <v/>
      </c>
      <c r="U392" s="63" t="str">
        <f>ifna(VLookup(V392, Dex!F:L, 7, 0),"")</f>
        <v/>
      </c>
      <c r="V392" s="53" t="str">
        <f t="shared" si="1"/>
        <v>anorith</v>
      </c>
    </row>
    <row r="393" ht="31.5" customHeight="1">
      <c r="A393" s="130">
        <v>392.0</v>
      </c>
      <c r="B393" s="130">
        <v>1.0</v>
      </c>
      <c r="C393" s="130">
        <v>15.0</v>
      </c>
      <c r="D393" s="130">
        <f t="shared" si="16"/>
        <v>9</v>
      </c>
      <c r="E393" s="130">
        <v>2.0</v>
      </c>
      <c r="F393" s="130">
        <v>3.0</v>
      </c>
      <c r="G393" s="131" t="str">
        <f>ifna(VLookup(V393,Shiny!B:C, 2, 0),"")</f>
        <v/>
      </c>
      <c r="H393" s="141" t="s">
        <v>461</v>
      </c>
      <c r="I393" s="168">
        <v>348.0</v>
      </c>
      <c r="J393" s="135">
        <f>IFNA(VLOOKUP(V393,'Imported Index'!E:F,2,0),1)</f>
        <v>1</v>
      </c>
      <c r="K393" s="132"/>
      <c r="L393" s="132"/>
      <c r="M393" s="166" t="str">
        <f>ifna(IMAGE("https://pokejungle.net/sprites/typeico/"&amp;lower(VLookup(V393,Type!C:E, 2, 0)&amp;".png")),"")</f>
        <v/>
      </c>
      <c r="N393" s="166" t="str">
        <f>ifna(IMAGE("https://pokejungle.net/sprites/typeico/"&amp;lower(VLookup(V393,Type!C:E, 3, 0)&amp;".png")),"")</f>
        <v/>
      </c>
      <c r="O393" s="131"/>
      <c r="P393" s="131"/>
      <c r="Q393" s="165" t="str">
        <f>ifna(VLookup(V393, Dex!F:K, 3, 0),"")</f>
        <v>C186</v>
      </c>
      <c r="R393" s="165">
        <f>ifna(VLookup(V393, Dex!F:K, 4, 0),"")</f>
        <v>348</v>
      </c>
      <c r="S393" s="166" t="str">
        <f>ifna(VLookup(V393, Dex!F:K, 5, 0),"")</f>
        <v/>
      </c>
      <c r="T393" s="165" t="str">
        <f>ifna(VLookup(V393, Dex!F:K, 6, 0),"")</f>
        <v/>
      </c>
      <c r="U393" s="137" t="str">
        <f>ifna(VLookup(V393, Dex!F:L, 7, 0),"")</f>
        <v/>
      </c>
      <c r="V393" s="131" t="str">
        <f t="shared" si="1"/>
        <v>armaldo</v>
      </c>
    </row>
    <row r="394" ht="31.5" customHeight="1">
      <c r="A394" s="85">
        <v>393.0</v>
      </c>
      <c r="B394" s="85">
        <v>1.0</v>
      </c>
      <c r="C394" s="85">
        <v>15.0</v>
      </c>
      <c r="D394" s="85">
        <f t="shared" si="16"/>
        <v>10</v>
      </c>
      <c r="E394" s="85">
        <v>2.0</v>
      </c>
      <c r="F394" s="85">
        <v>4.0</v>
      </c>
      <c r="G394" s="53" t="str">
        <f>ifna(VLookup(V394,Shiny!B:C, 2, 0),"")</f>
        <v/>
      </c>
      <c r="H394" s="138" t="s">
        <v>462</v>
      </c>
      <c r="I394" s="167">
        <v>349.0</v>
      </c>
      <c r="J394" s="140">
        <f>IFNA(VLOOKUP(V394,'Imported Index'!E:F,2,0),1)</f>
        <v>1</v>
      </c>
      <c r="K394" s="83"/>
      <c r="L394" s="83"/>
      <c r="M394" s="62" t="str">
        <f>ifna(IMAGE("https://pokejungle.net/sprites/typeico/"&amp;lower(VLookup(V394,Type!C:E, 2, 0)&amp;".png")),"")</f>
        <v/>
      </c>
      <c r="N394" s="62" t="str">
        <f>ifna(IMAGE("https://pokejungle.net/sprites/typeico/"&amp;lower(VLookup(V394,Type!C:E, 3, 0)&amp;".png")),"")</f>
        <v/>
      </c>
      <c r="O394" s="53"/>
      <c r="P394" s="53"/>
      <c r="Q394" s="61">
        <f>ifna(VLookup(V394, Dex!F:K, 3, 0),"")</f>
        <v>152</v>
      </c>
      <c r="R394" s="61">
        <f>ifna(VLookup(V394, Dex!F:K, 4, 0),"")</f>
        <v>349</v>
      </c>
      <c r="S394" s="62" t="str">
        <f>ifna(VLookup(V394, Dex!F:K, 5, 0),"")</f>
        <v/>
      </c>
      <c r="T394" s="61" t="str">
        <f>ifna(VLookup(V394, Dex!F:K, 6, 0),"")</f>
        <v>K158</v>
      </c>
      <c r="U394" s="63" t="str">
        <f>ifna(VLookup(V394, Dex!F:L, 7, 0),"")</f>
        <v>H048</v>
      </c>
      <c r="V394" s="53" t="str">
        <f t="shared" si="1"/>
        <v>feebas</v>
      </c>
    </row>
    <row r="395" ht="31.5" customHeight="1">
      <c r="A395" s="130">
        <v>394.0</v>
      </c>
      <c r="B395" s="130">
        <v>1.0</v>
      </c>
      <c r="C395" s="130">
        <v>15.0</v>
      </c>
      <c r="D395" s="130">
        <f t="shared" si="16"/>
        <v>11</v>
      </c>
      <c r="E395" s="130">
        <v>2.0</v>
      </c>
      <c r="F395" s="130">
        <v>5.0</v>
      </c>
      <c r="G395" s="131" t="str">
        <f>ifna(VLookup(V395,Shiny!B:C, 2, 0),"")</f>
        <v/>
      </c>
      <c r="H395" s="141" t="s">
        <v>463</v>
      </c>
      <c r="I395" s="168">
        <v>350.0</v>
      </c>
      <c r="J395" s="135">
        <f>IFNA(VLOOKUP(V395,'Imported Index'!E:F,2,0),1)</f>
        <v>1</v>
      </c>
      <c r="K395" s="132"/>
      <c r="L395" s="132"/>
      <c r="M395" s="166" t="str">
        <f>ifna(IMAGE("https://pokejungle.net/sprites/typeico/"&amp;lower(VLookup(V395,Type!C:E, 2, 0)&amp;".png")),"")</f>
        <v/>
      </c>
      <c r="N395" s="166" t="str">
        <f>ifna(IMAGE("https://pokejungle.net/sprites/typeico/"&amp;lower(VLookup(V395,Type!C:E, 3, 0)&amp;".png")),"")</f>
        <v/>
      </c>
      <c r="O395" s="131"/>
      <c r="P395" s="131"/>
      <c r="Q395" s="165">
        <f>ifna(VLookup(V395, Dex!F:K, 3, 0),"")</f>
        <v>153</v>
      </c>
      <c r="R395" s="165">
        <f>ifna(VLookup(V395, Dex!F:K, 4, 0),"")</f>
        <v>350</v>
      </c>
      <c r="S395" s="166" t="str">
        <f>ifna(VLookup(V395, Dex!F:K, 5, 0),"")</f>
        <v/>
      </c>
      <c r="T395" s="165" t="str">
        <f>ifna(VLookup(V395, Dex!F:K, 6, 0),"")</f>
        <v>K159</v>
      </c>
      <c r="U395" s="137" t="str">
        <f>ifna(VLookup(V395, Dex!F:L, 7, 0),"")</f>
        <v>H049</v>
      </c>
      <c r="V395" s="131" t="str">
        <f t="shared" si="1"/>
        <v>milotic</v>
      </c>
    </row>
    <row r="396" ht="31.5" customHeight="1">
      <c r="A396" s="85">
        <v>395.0</v>
      </c>
      <c r="B396" s="85">
        <v>1.0</v>
      </c>
      <c r="C396" s="85">
        <v>15.0</v>
      </c>
      <c r="D396" s="85">
        <f t="shared" si="16"/>
        <v>12</v>
      </c>
      <c r="E396" s="85">
        <v>2.0</v>
      </c>
      <c r="F396" s="85">
        <v>6.0</v>
      </c>
      <c r="G396" s="53" t="str">
        <f>ifna(VLookup(V396,Shiny!B:C, 2, 0),"")</f>
        <v/>
      </c>
      <c r="H396" s="138" t="s">
        <v>464</v>
      </c>
      <c r="I396" s="167">
        <v>351.0</v>
      </c>
      <c r="J396" s="140">
        <f>IFNA(VLOOKUP(V396,'Imported Index'!E:F,2,0),1)</f>
        <v>1</v>
      </c>
      <c r="K396" s="83"/>
      <c r="L396" s="83"/>
      <c r="M396" s="62" t="str">
        <f>ifna(IMAGE("https://pokejungle.net/sprites/typeico/"&amp;lower(VLookup(V396,Type!C:E, 2, 0)&amp;".png")),"")</f>
        <v/>
      </c>
      <c r="N396" s="62" t="str">
        <f>ifna(IMAGE("https://pokejungle.net/sprites/typeico/"&amp;lower(VLookup(V396,Type!C:E, 3, 0)&amp;".png")),"")</f>
        <v/>
      </c>
      <c r="O396" s="53"/>
      <c r="P396" s="53"/>
      <c r="Q396" s="61" t="str">
        <f>ifna(VLookup(V396, Dex!F:K, 3, 0),"")</f>
        <v/>
      </c>
      <c r="R396" s="61">
        <f>ifna(VLookup(V396, Dex!F:K, 4, 0),"")</f>
        <v>351</v>
      </c>
      <c r="S396" s="62" t="str">
        <f>ifna(VLookup(V396, Dex!F:K, 5, 0),"")</f>
        <v/>
      </c>
      <c r="T396" s="61" t="str">
        <f>ifna(VLookup(V396, Dex!F:K, 6, 0),"")</f>
        <v/>
      </c>
      <c r="U396" s="63" t="str">
        <f>ifna(VLookup(V396, Dex!F:L, 7, 0),"")</f>
        <v/>
      </c>
      <c r="V396" s="53" t="str">
        <f t="shared" si="1"/>
        <v>castform</v>
      </c>
    </row>
    <row r="397" ht="31.5" customHeight="1">
      <c r="A397" s="130">
        <v>396.0</v>
      </c>
      <c r="B397" s="130">
        <v>1.0</v>
      </c>
      <c r="C397" s="130">
        <v>15.0</v>
      </c>
      <c r="D397" s="130">
        <f t="shared" si="16"/>
        <v>13</v>
      </c>
      <c r="E397" s="130">
        <v>3.0</v>
      </c>
      <c r="F397" s="130">
        <v>1.0</v>
      </c>
      <c r="G397" s="131" t="str">
        <f>ifna(VLookup(V397,Shiny!B:C, 2, 0),"")</f>
        <v/>
      </c>
      <c r="H397" s="141" t="s">
        <v>465</v>
      </c>
      <c r="I397" s="168">
        <v>352.0</v>
      </c>
      <c r="J397" s="135">
        <f>IFNA(VLOOKUP(V397,'Imported Index'!E:F,2,0),1)</f>
        <v>1</v>
      </c>
      <c r="K397" s="132"/>
      <c r="L397" s="132"/>
      <c r="M397" s="166" t="str">
        <f>ifna(IMAGE("https://pokejungle.net/sprites/typeico/"&amp;lower(VLookup(V397,Type!C:E, 2, 0)&amp;".png")),"")</f>
        <v/>
      </c>
      <c r="N397" s="166" t="str">
        <f>ifna(IMAGE("https://pokejungle.net/sprites/typeico/"&amp;lower(VLookup(V397,Type!C:E, 3, 0)&amp;".png")),"")</f>
        <v/>
      </c>
      <c r="O397" s="131"/>
      <c r="P397" s="131"/>
      <c r="Q397" s="165" t="str">
        <f>ifna(VLookup(V397, Dex!F:K, 3, 0),"")</f>
        <v/>
      </c>
      <c r="R397" s="165">
        <f>ifna(VLookup(V397, Dex!F:K, 4, 0),"")</f>
        <v>352</v>
      </c>
      <c r="S397" s="166" t="str">
        <f>ifna(VLookup(V397, Dex!F:K, 5, 0),"")</f>
        <v/>
      </c>
      <c r="T397" s="165" t="str">
        <f>ifna(VLookup(V397, Dex!F:K, 6, 0),"")</f>
        <v/>
      </c>
      <c r="U397" s="137" t="str">
        <f>ifna(VLookup(V397, Dex!F:L, 7, 0),"")</f>
        <v>H027</v>
      </c>
      <c r="V397" s="131" t="str">
        <f t="shared" si="1"/>
        <v>kecleon</v>
      </c>
    </row>
    <row r="398" ht="31.5" customHeight="1">
      <c r="A398" s="85">
        <v>397.0</v>
      </c>
      <c r="B398" s="85">
        <v>1.0</v>
      </c>
      <c r="C398" s="85">
        <v>15.0</v>
      </c>
      <c r="D398" s="85">
        <f t="shared" si="16"/>
        <v>14</v>
      </c>
      <c r="E398" s="85">
        <v>3.0</v>
      </c>
      <c r="F398" s="85">
        <v>2.0</v>
      </c>
      <c r="G398" s="53" t="str">
        <f>ifna(VLookup(V398,Shiny!B:C, 2, 0),"")</f>
        <v/>
      </c>
      <c r="H398" s="138" t="s">
        <v>466</v>
      </c>
      <c r="I398" s="167">
        <v>353.0</v>
      </c>
      <c r="J398" s="140">
        <f>IFNA(VLOOKUP(V398,'Imported Index'!E:F,2,0),1)</f>
        <v>1</v>
      </c>
      <c r="K398" s="140"/>
      <c r="L398" s="83"/>
      <c r="M398" s="62" t="str">
        <f>ifna(IMAGE("https://pokejungle.net/sprites/typeico/"&amp;lower(VLookup(V398,Type!C:E, 2, 0)&amp;".png")),"")</f>
        <v/>
      </c>
      <c r="N398" s="62" t="str">
        <f>ifna(IMAGE("https://pokejungle.net/sprites/typeico/"&amp;lower(VLookup(V398,Type!C:E, 3, 0)&amp;".png")),"")</f>
        <v/>
      </c>
      <c r="O398" s="53"/>
      <c r="P398" s="53"/>
      <c r="Q398" s="61" t="str">
        <f>ifna(VLookup(V398, Dex!F:K, 3, 0),"")</f>
        <v/>
      </c>
      <c r="R398" s="61">
        <f>ifna(VLookup(V398, Dex!F:K, 4, 0),"")</f>
        <v>353</v>
      </c>
      <c r="S398" s="62" t="str">
        <f>ifna(VLookup(V398, Dex!F:K, 5, 0),"")</f>
        <v/>
      </c>
      <c r="T398" s="61" t="str">
        <f>ifna(VLookup(V398, Dex!F:K, 6, 0),"")</f>
        <v>P298</v>
      </c>
      <c r="U398" s="63">
        <f>ifna(VLookup(V398, Dex!F:L, 7, 0),"")</f>
        <v>111</v>
      </c>
      <c r="V398" s="53" t="str">
        <f t="shared" si="1"/>
        <v>shuppet</v>
      </c>
    </row>
    <row r="399" ht="31.5" customHeight="1">
      <c r="A399" s="130">
        <v>398.0</v>
      </c>
      <c r="B399" s="130">
        <v>1.0</v>
      </c>
      <c r="C399" s="130">
        <v>15.0</v>
      </c>
      <c r="D399" s="130">
        <f t="shared" si="16"/>
        <v>15</v>
      </c>
      <c r="E399" s="130">
        <v>3.0</v>
      </c>
      <c r="F399" s="130">
        <v>3.0</v>
      </c>
      <c r="G399" s="131" t="str">
        <f>ifna(VLookup(V399,Shiny!B:C, 2, 0),"")</f>
        <v/>
      </c>
      <c r="H399" s="141" t="s">
        <v>467</v>
      </c>
      <c r="I399" s="168">
        <v>354.0</v>
      </c>
      <c r="J399" s="135">
        <f>IFNA(VLOOKUP(V399,'Imported Index'!E:F,2,0),1)</f>
        <v>1</v>
      </c>
      <c r="K399" s="135"/>
      <c r="L399" s="132"/>
      <c r="M399" s="166" t="str">
        <f>ifna(IMAGE("https://pokejungle.net/sprites/typeico/"&amp;lower(VLookup(V399,Type!C:E, 2, 0)&amp;".png")),"")</f>
        <v/>
      </c>
      <c r="N399" s="166" t="str">
        <f>ifna(IMAGE("https://pokejungle.net/sprites/typeico/"&amp;lower(VLookup(V399,Type!C:E, 3, 0)&amp;".png")),"")</f>
        <v/>
      </c>
      <c r="O399" s="131"/>
      <c r="P399" s="131"/>
      <c r="Q399" s="165" t="str">
        <f>ifna(VLookup(V399, Dex!F:K, 3, 0),"")</f>
        <v/>
      </c>
      <c r="R399" s="165">
        <f>ifna(VLookup(V399, Dex!F:K, 4, 0),"")</f>
        <v>354</v>
      </c>
      <c r="S399" s="166" t="str">
        <f>ifna(VLookup(V399, Dex!F:K, 5, 0),"")</f>
        <v/>
      </c>
      <c r="T399" s="165" t="str">
        <f>ifna(VLookup(V399, Dex!F:K, 6, 0),"")</f>
        <v>P299</v>
      </c>
      <c r="U399" s="137">
        <f>ifna(VLookup(V399, Dex!F:L, 7, 0),"")</f>
        <v>112</v>
      </c>
      <c r="V399" s="131" t="str">
        <f t="shared" si="1"/>
        <v>banette</v>
      </c>
    </row>
    <row r="400" ht="31.5" customHeight="1">
      <c r="A400" s="85">
        <v>399.0</v>
      </c>
      <c r="B400" s="85">
        <v>1.0</v>
      </c>
      <c r="C400" s="85">
        <v>15.0</v>
      </c>
      <c r="D400" s="85">
        <f t="shared" si="16"/>
        <v>16</v>
      </c>
      <c r="E400" s="85">
        <v>3.0</v>
      </c>
      <c r="F400" s="85">
        <v>4.0</v>
      </c>
      <c r="G400" s="53" t="str">
        <f>ifna(VLookup(V400,Shiny!B:C, 2, 0),"")</f>
        <v/>
      </c>
      <c r="H400" s="138" t="s">
        <v>468</v>
      </c>
      <c r="I400" s="167">
        <v>355.0</v>
      </c>
      <c r="J400" s="140">
        <f>IFNA(VLOOKUP(V400,'Imported Index'!E:F,2,0),1)</f>
        <v>1</v>
      </c>
      <c r="K400" s="83"/>
      <c r="L400" s="83"/>
      <c r="M400" s="62" t="str">
        <f>ifna(IMAGE("https://pokejungle.net/sprites/typeico/"&amp;lower(VLookup(V400,Type!C:E, 2, 0)&amp;".png")),"")</f>
        <v/>
      </c>
      <c r="N400" s="62" t="str">
        <f>ifna(IMAGE("https://pokejungle.net/sprites/typeico/"&amp;lower(VLookup(V400,Type!C:E, 3, 0)&amp;".png")),"")</f>
        <v/>
      </c>
      <c r="O400" s="53"/>
      <c r="P400" s="53"/>
      <c r="Q400" s="61">
        <f>ifna(VLookup(V400, Dex!F:K, 3, 0),"")</f>
        <v>135</v>
      </c>
      <c r="R400" s="61">
        <f>ifna(VLookup(V400, Dex!F:K, 4, 0),"")</f>
        <v>355</v>
      </c>
      <c r="S400" s="62">
        <f>ifna(VLookup(V400, Dex!F:K, 5, 0),"")</f>
        <v>158</v>
      </c>
      <c r="T400" s="61" t="str">
        <f>ifna(VLookup(V400, Dex!F:K, 6, 0),"")</f>
        <v>K139</v>
      </c>
      <c r="U400" s="63" t="str">
        <f>ifna(VLookup(V400, Dex!F:L, 7, 0),"")</f>
        <v/>
      </c>
      <c r="V400" s="53" t="str">
        <f t="shared" si="1"/>
        <v>duskull</v>
      </c>
    </row>
    <row r="401" ht="31.5" customHeight="1">
      <c r="A401" s="130">
        <v>400.0</v>
      </c>
      <c r="B401" s="130">
        <v>1.0</v>
      </c>
      <c r="C401" s="130">
        <v>15.0</v>
      </c>
      <c r="D401" s="130">
        <f t="shared" si="16"/>
        <v>17</v>
      </c>
      <c r="E401" s="130">
        <v>3.0</v>
      </c>
      <c r="F401" s="130">
        <v>5.0</v>
      </c>
      <c r="G401" s="131" t="str">
        <f>ifna(VLookup(V401,Shiny!B:C, 2, 0),"")</f>
        <v/>
      </c>
      <c r="H401" s="141" t="s">
        <v>469</v>
      </c>
      <c r="I401" s="168">
        <v>356.0</v>
      </c>
      <c r="J401" s="135">
        <f>IFNA(VLOOKUP(V401,'Imported Index'!E:F,2,0),1)</f>
        <v>1</v>
      </c>
      <c r="K401" s="132"/>
      <c r="L401" s="132"/>
      <c r="M401" s="166" t="str">
        <f>ifna(IMAGE("https://pokejungle.net/sprites/typeico/"&amp;lower(VLookup(V401,Type!C:E, 2, 0)&amp;".png")),"")</f>
        <v/>
      </c>
      <c r="N401" s="166" t="str">
        <f>ifna(IMAGE("https://pokejungle.net/sprites/typeico/"&amp;lower(VLookup(V401,Type!C:E, 3, 0)&amp;".png")),"")</f>
        <v/>
      </c>
      <c r="O401" s="131"/>
      <c r="P401" s="131"/>
      <c r="Q401" s="165">
        <f>ifna(VLookup(V401, Dex!F:K, 3, 0),"")</f>
        <v>136</v>
      </c>
      <c r="R401" s="165">
        <f>ifna(VLookup(V401, Dex!F:K, 4, 0),"")</f>
        <v>356</v>
      </c>
      <c r="S401" s="166">
        <f>ifna(VLookup(V401, Dex!F:K, 5, 0),"")</f>
        <v>159</v>
      </c>
      <c r="T401" s="165" t="str">
        <f>ifna(VLookup(V401, Dex!F:K, 6, 0),"")</f>
        <v>K140</v>
      </c>
      <c r="U401" s="137" t="str">
        <f>ifna(VLookup(V401, Dex!F:L, 7, 0),"")</f>
        <v/>
      </c>
      <c r="V401" s="131" t="str">
        <f t="shared" si="1"/>
        <v>dusclops</v>
      </c>
    </row>
    <row r="402" ht="31.5" customHeight="1">
      <c r="A402" s="85">
        <v>401.0</v>
      </c>
      <c r="B402" s="85">
        <v>1.0</v>
      </c>
      <c r="C402" s="85">
        <v>15.0</v>
      </c>
      <c r="D402" s="85">
        <f t="shared" si="16"/>
        <v>18</v>
      </c>
      <c r="E402" s="85">
        <v>3.0</v>
      </c>
      <c r="F402" s="85">
        <v>6.0</v>
      </c>
      <c r="G402" s="53" t="str">
        <f>ifna(VLookup(V402,Shiny!B:C, 2, 0),"")</f>
        <v/>
      </c>
      <c r="H402" s="138" t="s">
        <v>470</v>
      </c>
      <c r="I402" s="167">
        <v>357.0</v>
      </c>
      <c r="J402" s="140">
        <f>IFNA(VLOOKUP(V402,'Imported Index'!E:F,2,0),1)</f>
        <v>1</v>
      </c>
      <c r="K402" s="140"/>
      <c r="L402" s="83"/>
      <c r="M402" s="62" t="str">
        <f>ifna(IMAGE("https://pokejungle.net/sprites/typeico/"&amp;lower(VLookup(V402,Type!C:E, 2, 0)&amp;".png")),"")</f>
        <v/>
      </c>
      <c r="N402" s="62" t="str">
        <f>ifna(IMAGE("https://pokejungle.net/sprites/typeico/"&amp;lower(VLookup(V402,Type!C:E, 3, 0)&amp;".png")),"")</f>
        <v/>
      </c>
      <c r="O402" s="53"/>
      <c r="P402" s="53"/>
      <c r="Q402" s="61" t="str">
        <f>ifna(VLookup(V402, Dex!F:K, 3, 0),"")</f>
        <v/>
      </c>
      <c r="R402" s="61">
        <f>ifna(VLookup(V402, Dex!F:K, 4, 0),"")</f>
        <v>357</v>
      </c>
      <c r="S402" s="62" t="str">
        <f>ifna(VLookup(V402, Dex!F:K, 5, 0),"")</f>
        <v/>
      </c>
      <c r="T402" s="61" t="str">
        <f>ifna(VLookup(V402, Dex!F:K, 6, 0),"")</f>
        <v>P246</v>
      </c>
      <c r="U402" s="63" t="str">
        <f>ifna(VLookup(V402, Dex!F:L, 7, 0),"")</f>
        <v/>
      </c>
      <c r="V402" s="53" t="str">
        <f t="shared" si="1"/>
        <v>tropius</v>
      </c>
    </row>
    <row r="403" ht="31.5" customHeight="1">
      <c r="A403" s="130">
        <v>402.0</v>
      </c>
      <c r="B403" s="130">
        <v>1.0</v>
      </c>
      <c r="C403" s="130">
        <v>15.0</v>
      </c>
      <c r="D403" s="130">
        <f t="shared" si="16"/>
        <v>19</v>
      </c>
      <c r="E403" s="130">
        <v>4.0</v>
      </c>
      <c r="F403" s="130">
        <v>1.0</v>
      </c>
      <c r="G403" s="131" t="str">
        <f>ifna(VLookup(V403,Shiny!B:C, 2, 0),"")</f>
        <v/>
      </c>
      <c r="H403" s="141" t="s">
        <v>471</v>
      </c>
      <c r="I403" s="168">
        <v>358.0</v>
      </c>
      <c r="J403" s="135">
        <f>IFNA(VLOOKUP(V403,'Imported Index'!E:F,2,0),1)</f>
        <v>1</v>
      </c>
      <c r="K403" s="132"/>
      <c r="L403" s="132"/>
      <c r="M403" s="166" t="str">
        <f>ifna(IMAGE("https://pokejungle.net/sprites/typeico/"&amp;lower(VLookup(V403,Type!C:E, 2, 0)&amp;".png")),"")</f>
        <v/>
      </c>
      <c r="N403" s="166" t="str">
        <f>ifna(IMAGE("https://pokejungle.net/sprites/typeico/"&amp;lower(VLookup(V403,Type!C:E, 3, 0)&amp;".png")),"")</f>
        <v/>
      </c>
      <c r="O403" s="131"/>
      <c r="P403" s="131"/>
      <c r="Q403" s="165" t="str">
        <f>ifna(VLookup(V403, Dex!F:K, 3, 0),"")</f>
        <v/>
      </c>
      <c r="R403" s="165">
        <f>ifna(VLookup(V403, Dex!F:K, 4, 0),"")</f>
        <v>358</v>
      </c>
      <c r="S403" s="166">
        <f>ifna(VLookup(V403, Dex!F:K, 5, 0),"")</f>
        <v>196</v>
      </c>
      <c r="T403" s="165" t="str">
        <f>ifna(VLookup(V403, Dex!F:K, 6, 0),"")</f>
        <v>K143</v>
      </c>
      <c r="U403" s="137" t="str">
        <f>ifna(VLookup(V403, Dex!F:L, 7, 0),"")</f>
        <v>H051</v>
      </c>
      <c r="V403" s="131" t="str">
        <f t="shared" si="1"/>
        <v>chimecho</v>
      </c>
    </row>
    <row r="404" ht="31.5" customHeight="1">
      <c r="A404" s="85">
        <v>403.0</v>
      </c>
      <c r="B404" s="85">
        <v>1.0</v>
      </c>
      <c r="C404" s="85">
        <v>15.0</v>
      </c>
      <c r="D404" s="85">
        <f t="shared" si="16"/>
        <v>20</v>
      </c>
      <c r="E404" s="85">
        <v>4.0</v>
      </c>
      <c r="F404" s="85">
        <v>2.0</v>
      </c>
      <c r="G404" s="53" t="str">
        <f>ifna(VLookup(V404,Shiny!B:C, 2, 0),"")</f>
        <v/>
      </c>
      <c r="H404" s="138" t="s">
        <v>472</v>
      </c>
      <c r="I404" s="167">
        <v>359.0</v>
      </c>
      <c r="J404" s="140">
        <f>IFNA(VLOOKUP(V404,'Imported Index'!E:F,2,0),1)</f>
        <v>1</v>
      </c>
      <c r="K404" s="83"/>
      <c r="L404" s="83"/>
      <c r="M404" s="62" t="str">
        <f>ifna(IMAGE("https://pokejungle.net/sprites/typeico/"&amp;lower(VLookup(V404,Type!C:E, 2, 0)&amp;".png")),"")</f>
        <v/>
      </c>
      <c r="N404" s="62" t="str">
        <f>ifna(IMAGE("https://pokejungle.net/sprites/typeico/"&amp;lower(VLookup(V404,Type!C:E, 3, 0)&amp;".png")),"")</f>
        <v/>
      </c>
      <c r="O404" s="53"/>
      <c r="P404" s="53"/>
      <c r="Q404" s="61" t="str">
        <f>ifna(VLookup(V404, Dex!F:K, 3, 0),"")</f>
        <v>C107</v>
      </c>
      <c r="R404" s="61">
        <f>ifna(VLookup(V404, Dex!F:K, 4, 0),"")</f>
        <v>359</v>
      </c>
      <c r="S404" s="62" t="str">
        <f>ifna(VLookup(V404, Dex!F:K, 5, 0),"")</f>
        <v/>
      </c>
      <c r="T404" s="61" t="str">
        <f>ifna(VLookup(V404, Dex!F:K, 6, 0),"")</f>
        <v/>
      </c>
      <c r="U404" s="63">
        <f>ifna(VLookup(V404, Dex!F:L, 7, 0),"")</f>
        <v>134</v>
      </c>
      <c r="V404" s="53" t="str">
        <f t="shared" si="1"/>
        <v>absol</v>
      </c>
    </row>
    <row r="405" ht="31.5" customHeight="1">
      <c r="A405" s="130">
        <v>404.0</v>
      </c>
      <c r="B405" s="130">
        <v>1.0</v>
      </c>
      <c r="C405" s="130">
        <v>15.0</v>
      </c>
      <c r="D405" s="130">
        <f t="shared" si="16"/>
        <v>21</v>
      </c>
      <c r="E405" s="130">
        <v>4.0</v>
      </c>
      <c r="F405" s="130">
        <v>3.0</v>
      </c>
      <c r="G405" s="131" t="str">
        <f>ifna(VLookup(V405,Shiny!B:C, 2, 0),"")</f>
        <v/>
      </c>
      <c r="H405" s="141" t="s">
        <v>473</v>
      </c>
      <c r="I405" s="168">
        <v>360.0</v>
      </c>
      <c r="J405" s="135">
        <f>IFNA(VLOOKUP(V405,'Imported Index'!E:F,2,0),1)</f>
        <v>1</v>
      </c>
      <c r="K405" s="135"/>
      <c r="L405" s="132"/>
      <c r="M405" s="166" t="str">
        <f>ifna(IMAGE("https://pokejungle.net/sprites/typeico/"&amp;lower(VLookup(V405,Type!C:E, 2, 0)&amp;".png")),"")</f>
        <v/>
      </c>
      <c r="N405" s="166" t="str">
        <f>ifna(IMAGE("https://pokejungle.net/sprites/typeico/"&amp;lower(VLookup(V405,Type!C:E, 3, 0)&amp;".png")),"")</f>
        <v/>
      </c>
      <c r="O405" s="131"/>
      <c r="P405" s="131"/>
      <c r="Q405" s="165">
        <f>ifna(VLookup(V405, Dex!F:K, 3, 0),"")</f>
        <v>216</v>
      </c>
      <c r="R405" s="165">
        <f>ifna(VLookup(V405, Dex!F:K, 4, 0),"")</f>
        <v>360</v>
      </c>
      <c r="S405" s="166" t="str">
        <f>ifna(VLookup(V405, Dex!F:K, 5, 0),"")</f>
        <v/>
      </c>
      <c r="T405" s="165" t="str">
        <f>ifna(VLookup(V405, Dex!F:K, 6, 0),"")</f>
        <v/>
      </c>
      <c r="U405" s="137" t="str">
        <f>ifna(VLookup(V405, Dex!F:L, 7, 0),"")</f>
        <v/>
      </c>
      <c r="V405" s="131" t="str">
        <f t="shared" si="1"/>
        <v>wynaut</v>
      </c>
    </row>
    <row r="406" ht="31.5" customHeight="1">
      <c r="A406" s="85">
        <v>405.0</v>
      </c>
      <c r="B406" s="85">
        <v>1.0</v>
      </c>
      <c r="C406" s="85">
        <v>15.0</v>
      </c>
      <c r="D406" s="85">
        <f t="shared" si="16"/>
        <v>22</v>
      </c>
      <c r="E406" s="85">
        <v>4.0</v>
      </c>
      <c r="F406" s="85">
        <v>4.0</v>
      </c>
      <c r="G406" s="53" t="str">
        <f>ifna(VLookup(V406,Shiny!B:C, 2, 0),"")</f>
        <v/>
      </c>
      <c r="H406" s="138" t="s">
        <v>474</v>
      </c>
      <c r="I406" s="167">
        <v>361.0</v>
      </c>
      <c r="J406" s="140">
        <f>IFNA(VLOOKUP(V406,'Imported Index'!E:F,2,0),1)</f>
        <v>1</v>
      </c>
      <c r="K406" s="140"/>
      <c r="L406" s="83"/>
      <c r="M406" s="62" t="str">
        <f>ifna(IMAGE("https://pokejungle.net/sprites/typeico/"&amp;lower(VLookup(V406,Type!C:E, 2, 0)&amp;".png")),"")</f>
        <v/>
      </c>
      <c r="N406" s="62" t="str">
        <f>ifna(IMAGE("https://pokejungle.net/sprites/typeico/"&amp;lower(VLookup(V406,Type!C:E, 3, 0)&amp;".png")),"")</f>
        <v/>
      </c>
      <c r="O406" s="53"/>
      <c r="P406" s="53"/>
      <c r="Q406" s="61">
        <f>ifna(VLookup(V406, Dex!F:K, 3, 0),"")</f>
        <v>79</v>
      </c>
      <c r="R406" s="61">
        <f>ifna(VLookup(V406, Dex!F:K, 4, 0),"")</f>
        <v>361</v>
      </c>
      <c r="S406" s="62">
        <f>ifna(VLookup(V406, Dex!F:K, 5, 0),"")</f>
        <v>205</v>
      </c>
      <c r="T406" s="61" t="str">
        <f>ifna(VLookup(V406, Dex!F:K, 6, 0),"")</f>
        <v>P357</v>
      </c>
      <c r="U406" s="63">
        <f>ifna(VLookup(V406, Dex!F:L, 7, 0),"")</f>
        <v>169</v>
      </c>
      <c r="V406" s="53" t="str">
        <f t="shared" si="1"/>
        <v>snorunt</v>
      </c>
    </row>
    <row r="407" ht="31.5" customHeight="1">
      <c r="A407" s="130">
        <v>406.0</v>
      </c>
      <c r="B407" s="130">
        <v>1.0</v>
      </c>
      <c r="C407" s="130">
        <v>15.0</v>
      </c>
      <c r="D407" s="130">
        <f t="shared" si="16"/>
        <v>23</v>
      </c>
      <c r="E407" s="130">
        <v>4.0</v>
      </c>
      <c r="F407" s="130">
        <v>5.0</v>
      </c>
      <c r="G407" s="131" t="str">
        <f>ifna(VLookup(V407,Shiny!B:C, 2, 0),"")</f>
        <v/>
      </c>
      <c r="H407" s="141" t="s">
        <v>475</v>
      </c>
      <c r="I407" s="168">
        <v>362.0</v>
      </c>
      <c r="J407" s="135">
        <f>IFNA(VLOOKUP(V407,'Imported Index'!E:F,2,0),1)</f>
        <v>1</v>
      </c>
      <c r="K407" s="135"/>
      <c r="L407" s="132"/>
      <c r="M407" s="166" t="str">
        <f>ifna(IMAGE("https://pokejungle.net/sprites/typeico/"&amp;lower(VLookup(V407,Type!C:E, 2, 0)&amp;".png")),"")</f>
        <v/>
      </c>
      <c r="N407" s="166" t="str">
        <f>ifna(IMAGE("https://pokejungle.net/sprites/typeico/"&amp;lower(VLookup(V407,Type!C:E, 3, 0)&amp;".png")),"")</f>
        <v/>
      </c>
      <c r="O407" s="131"/>
      <c r="P407" s="131"/>
      <c r="Q407" s="165">
        <f>ifna(VLookup(V407, Dex!F:K, 3, 0),"")</f>
        <v>80</v>
      </c>
      <c r="R407" s="165">
        <f>ifna(VLookup(V407, Dex!F:K, 4, 0),"")</f>
        <v>362</v>
      </c>
      <c r="S407" s="166">
        <f>ifna(VLookup(V407, Dex!F:K, 5, 0),"")</f>
        <v>206</v>
      </c>
      <c r="T407" s="165" t="str">
        <f>ifna(VLookup(V407, Dex!F:K, 6, 0),"")</f>
        <v>P358</v>
      </c>
      <c r="U407" s="137">
        <f>ifna(VLookup(V407, Dex!F:L, 7, 0),"")</f>
        <v>170</v>
      </c>
      <c r="V407" s="131" t="str">
        <f t="shared" si="1"/>
        <v>glalie</v>
      </c>
    </row>
    <row r="408" ht="31.5" customHeight="1">
      <c r="A408" s="85">
        <v>407.0</v>
      </c>
      <c r="B408" s="85">
        <v>1.0</v>
      </c>
      <c r="C408" s="85">
        <v>15.0</v>
      </c>
      <c r="D408" s="85">
        <f t="shared" si="16"/>
        <v>24</v>
      </c>
      <c r="E408" s="85">
        <v>4.0</v>
      </c>
      <c r="F408" s="85">
        <v>6.0</v>
      </c>
      <c r="G408" s="53" t="str">
        <f>ifna(VLookup(V408,Shiny!B:C, 2, 0),"")</f>
        <v/>
      </c>
      <c r="H408" s="138" t="s">
        <v>476</v>
      </c>
      <c r="I408" s="167">
        <v>363.0</v>
      </c>
      <c r="J408" s="140">
        <f>IFNA(VLOOKUP(V408,'Imported Index'!E:F,2,0),1)</f>
        <v>1</v>
      </c>
      <c r="K408" s="83"/>
      <c r="L408" s="83"/>
      <c r="M408" s="62" t="str">
        <f>ifna(IMAGE("https://pokejungle.net/sprites/typeico/"&amp;lower(VLookup(V408,Type!C:E, 2, 0)&amp;".png")),"")</f>
        <v/>
      </c>
      <c r="N408" s="62" t="str">
        <f>ifna(IMAGE("https://pokejungle.net/sprites/typeico/"&amp;lower(VLookup(V408,Type!C:E, 3, 0)&amp;".png")),"")</f>
        <v/>
      </c>
      <c r="O408" s="53"/>
      <c r="P408" s="53"/>
      <c r="Q408" s="61" t="str">
        <f>ifna(VLookup(V408, Dex!F:K, 3, 0),"")</f>
        <v>C159</v>
      </c>
      <c r="R408" s="61">
        <f>ifna(VLookup(V408, Dex!F:K, 4, 0),"")</f>
        <v>363</v>
      </c>
      <c r="S408" s="62">
        <f>ifna(VLookup(V408, Dex!F:K, 5, 0),"")</f>
        <v>143</v>
      </c>
      <c r="T408" s="61" t="str">
        <f>ifna(VLookup(V408, Dex!F:K, 6, 0),"")</f>
        <v/>
      </c>
      <c r="U408" s="63" t="str">
        <f>ifna(VLookup(V408, Dex!F:L, 7, 0),"")</f>
        <v/>
      </c>
      <c r="V408" s="53" t="str">
        <f t="shared" si="1"/>
        <v>spheal</v>
      </c>
    </row>
    <row r="409" ht="31.5" customHeight="1">
      <c r="A409" s="130">
        <v>408.0</v>
      </c>
      <c r="B409" s="130">
        <v>1.0</v>
      </c>
      <c r="C409" s="130">
        <v>15.0</v>
      </c>
      <c r="D409" s="130">
        <f t="shared" si="16"/>
        <v>25</v>
      </c>
      <c r="E409" s="130">
        <v>5.0</v>
      </c>
      <c r="F409" s="130">
        <v>1.0</v>
      </c>
      <c r="G409" s="131" t="str">
        <f>ifna(VLookup(V409,Shiny!B:C, 2, 0),"")</f>
        <v/>
      </c>
      <c r="H409" s="141" t="s">
        <v>477</v>
      </c>
      <c r="I409" s="168">
        <v>364.0</v>
      </c>
      <c r="J409" s="135">
        <f>IFNA(VLOOKUP(V409,'Imported Index'!E:F,2,0),1)</f>
        <v>1</v>
      </c>
      <c r="K409" s="132"/>
      <c r="L409" s="132"/>
      <c r="M409" s="166" t="str">
        <f>ifna(IMAGE("https://pokejungle.net/sprites/typeico/"&amp;lower(VLookup(V409,Type!C:E, 2, 0)&amp;".png")),"")</f>
        <v/>
      </c>
      <c r="N409" s="166" t="str">
        <f>ifna(IMAGE("https://pokejungle.net/sprites/typeico/"&amp;lower(VLookup(V409,Type!C:E, 3, 0)&amp;".png")),"")</f>
        <v/>
      </c>
      <c r="O409" s="131"/>
      <c r="P409" s="131"/>
      <c r="Q409" s="165" t="str">
        <f>ifna(VLookup(V409, Dex!F:K, 3, 0),"")</f>
        <v>C160</v>
      </c>
      <c r="R409" s="165">
        <f>ifna(VLookup(V409, Dex!F:K, 4, 0),"")</f>
        <v>364</v>
      </c>
      <c r="S409" s="166">
        <f>ifna(VLookup(V409, Dex!F:K, 5, 0),"")</f>
        <v>144</v>
      </c>
      <c r="T409" s="165" t="str">
        <f>ifna(VLookup(V409, Dex!F:K, 6, 0),"")</f>
        <v/>
      </c>
      <c r="U409" s="137" t="str">
        <f>ifna(VLookup(V409, Dex!F:L, 7, 0),"")</f>
        <v/>
      </c>
      <c r="V409" s="131" t="str">
        <f t="shared" si="1"/>
        <v>sealeo</v>
      </c>
    </row>
    <row r="410" ht="31.5" customHeight="1">
      <c r="A410" s="85">
        <v>409.0</v>
      </c>
      <c r="B410" s="85">
        <v>1.0</v>
      </c>
      <c r="C410" s="85">
        <v>15.0</v>
      </c>
      <c r="D410" s="85">
        <f t="shared" si="16"/>
        <v>26</v>
      </c>
      <c r="E410" s="85">
        <v>5.0</v>
      </c>
      <c r="F410" s="85">
        <v>2.0</v>
      </c>
      <c r="G410" s="53" t="str">
        <f>ifna(VLookup(V410,Shiny!B:C, 2, 0),"")</f>
        <v/>
      </c>
      <c r="H410" s="138" t="s">
        <v>478</v>
      </c>
      <c r="I410" s="167">
        <v>365.0</v>
      </c>
      <c r="J410" s="140">
        <f>IFNA(VLOOKUP(V410,'Imported Index'!E:F,2,0),1)</f>
        <v>1</v>
      </c>
      <c r="K410" s="83"/>
      <c r="L410" s="83"/>
      <c r="M410" s="62" t="str">
        <f>ifna(IMAGE("https://pokejungle.net/sprites/typeico/"&amp;lower(VLookup(V410,Type!C:E, 2, 0)&amp;".png")),"")</f>
        <v/>
      </c>
      <c r="N410" s="62" t="str">
        <f>ifna(IMAGE("https://pokejungle.net/sprites/typeico/"&amp;lower(VLookup(V410,Type!C:E, 3, 0)&amp;".png")),"")</f>
        <v/>
      </c>
      <c r="O410" s="53"/>
      <c r="P410" s="53"/>
      <c r="Q410" s="61" t="str">
        <f>ifna(VLookup(V410, Dex!F:K, 3, 0),"")</f>
        <v>C161</v>
      </c>
      <c r="R410" s="61">
        <f>ifna(VLookup(V410, Dex!F:K, 4, 0),"")</f>
        <v>365</v>
      </c>
      <c r="S410" s="62">
        <f>ifna(VLookup(V410, Dex!F:K, 5, 0),"")</f>
        <v>145</v>
      </c>
      <c r="T410" s="61" t="str">
        <f>ifna(VLookup(V410, Dex!F:K, 6, 0),"")</f>
        <v/>
      </c>
      <c r="U410" s="63" t="str">
        <f>ifna(VLookup(V410, Dex!F:L, 7, 0),"")</f>
        <v/>
      </c>
      <c r="V410" s="53" t="str">
        <f t="shared" si="1"/>
        <v>walrein</v>
      </c>
    </row>
    <row r="411" ht="31.5" customHeight="1">
      <c r="A411" s="130">
        <v>410.0</v>
      </c>
      <c r="B411" s="130">
        <v>1.0</v>
      </c>
      <c r="C411" s="130">
        <v>15.0</v>
      </c>
      <c r="D411" s="130">
        <f t="shared" si="16"/>
        <v>27</v>
      </c>
      <c r="E411" s="130">
        <v>5.0</v>
      </c>
      <c r="F411" s="130">
        <v>3.0</v>
      </c>
      <c r="G411" s="131" t="str">
        <f>ifna(VLookup(V411,Shiny!B:C, 2, 0),"")</f>
        <v/>
      </c>
      <c r="H411" s="141" t="s">
        <v>479</v>
      </c>
      <c r="I411" s="168">
        <v>366.0</v>
      </c>
      <c r="J411" s="135">
        <f>IFNA(VLOOKUP(V411,'Imported Index'!E:F,2,0),1)</f>
        <v>1</v>
      </c>
      <c r="K411" s="132"/>
      <c r="L411" s="132"/>
      <c r="M411" s="166" t="str">
        <f>ifna(IMAGE("https://pokejungle.net/sprites/typeico/"&amp;lower(VLookup(V411,Type!C:E, 2, 0)&amp;".png")),"")</f>
        <v/>
      </c>
      <c r="N411" s="166" t="str">
        <f>ifna(IMAGE("https://pokejungle.net/sprites/typeico/"&amp;lower(VLookup(V411,Type!C:E, 3, 0)&amp;".png")),"")</f>
        <v/>
      </c>
      <c r="O411" s="131"/>
      <c r="P411" s="131"/>
      <c r="Q411" s="165" t="str">
        <f>ifna(VLookup(V411, Dex!F:K, 3, 0),"")</f>
        <v/>
      </c>
      <c r="R411" s="165">
        <f>ifna(VLookup(V411, Dex!F:K, 4, 0),"")</f>
        <v>366</v>
      </c>
      <c r="S411" s="166" t="str">
        <f>ifna(VLookup(V411, Dex!F:K, 5, 0),"")</f>
        <v/>
      </c>
      <c r="T411" s="165" t="str">
        <f>ifna(VLookup(V411, Dex!F:K, 6, 0),"")</f>
        <v/>
      </c>
      <c r="U411" s="137" t="str">
        <f>ifna(VLookup(V411, Dex!F:L, 7, 0),"")</f>
        <v/>
      </c>
      <c r="V411" s="131" t="str">
        <f t="shared" si="1"/>
        <v>clamperl</v>
      </c>
    </row>
    <row r="412" ht="31.5" customHeight="1">
      <c r="A412" s="85">
        <v>411.0</v>
      </c>
      <c r="B412" s="85">
        <v>1.0</v>
      </c>
      <c r="C412" s="85">
        <v>15.0</v>
      </c>
      <c r="D412" s="85">
        <f t="shared" si="16"/>
        <v>28</v>
      </c>
      <c r="E412" s="85">
        <v>5.0</v>
      </c>
      <c r="F412" s="85">
        <v>4.0</v>
      </c>
      <c r="G412" s="53" t="str">
        <f>ifna(VLookup(V412,Shiny!B:C, 2, 0),"")</f>
        <v/>
      </c>
      <c r="H412" s="138" t="s">
        <v>480</v>
      </c>
      <c r="I412" s="167">
        <v>367.0</v>
      </c>
      <c r="J412" s="140">
        <f>IFNA(VLOOKUP(V412,'Imported Index'!E:F,2,0),1)</f>
        <v>1</v>
      </c>
      <c r="K412" s="83"/>
      <c r="L412" s="83"/>
      <c r="M412" s="62" t="str">
        <f>ifna(IMAGE("https://pokejungle.net/sprites/typeico/"&amp;lower(VLookup(V412,Type!C:E, 2, 0)&amp;".png")),"")</f>
        <v/>
      </c>
      <c r="N412" s="62" t="str">
        <f>ifna(IMAGE("https://pokejungle.net/sprites/typeico/"&amp;lower(VLookup(V412,Type!C:E, 3, 0)&amp;".png")),"")</f>
        <v/>
      </c>
      <c r="O412" s="53"/>
      <c r="P412" s="53"/>
      <c r="Q412" s="61" t="str">
        <f>ifna(VLookup(V412, Dex!F:K, 3, 0),"")</f>
        <v/>
      </c>
      <c r="R412" s="61">
        <f>ifna(VLookup(V412, Dex!F:K, 4, 0),"")</f>
        <v>367</v>
      </c>
      <c r="S412" s="62" t="str">
        <f>ifna(VLookup(V412, Dex!F:K, 5, 0),"")</f>
        <v/>
      </c>
      <c r="T412" s="61" t="str">
        <f>ifna(VLookup(V412, Dex!F:K, 6, 0),"")</f>
        <v/>
      </c>
      <c r="U412" s="63" t="str">
        <f>ifna(VLookup(V412, Dex!F:L, 7, 0),"")</f>
        <v/>
      </c>
      <c r="V412" s="53" t="str">
        <f t="shared" si="1"/>
        <v>huntail</v>
      </c>
    </row>
    <row r="413" ht="31.5" customHeight="1">
      <c r="A413" s="130">
        <v>412.0</v>
      </c>
      <c r="B413" s="130">
        <v>1.0</v>
      </c>
      <c r="C413" s="130">
        <v>15.0</v>
      </c>
      <c r="D413" s="130">
        <f t="shared" si="16"/>
        <v>29</v>
      </c>
      <c r="E413" s="130">
        <v>5.0</v>
      </c>
      <c r="F413" s="130">
        <v>5.0</v>
      </c>
      <c r="G413" s="131" t="str">
        <f>ifna(VLookup(V413,Shiny!B:C, 2, 0),"")</f>
        <v/>
      </c>
      <c r="H413" s="141" t="s">
        <v>481</v>
      </c>
      <c r="I413" s="168">
        <v>368.0</v>
      </c>
      <c r="J413" s="135">
        <f>IFNA(VLOOKUP(V413,'Imported Index'!E:F,2,0),1)</f>
        <v>1</v>
      </c>
      <c r="K413" s="132"/>
      <c r="L413" s="132"/>
      <c r="M413" s="166" t="str">
        <f>ifna(IMAGE("https://pokejungle.net/sprites/typeico/"&amp;lower(VLookup(V413,Type!C:E, 2, 0)&amp;".png")),"")</f>
        <v/>
      </c>
      <c r="N413" s="166" t="str">
        <f>ifna(IMAGE("https://pokejungle.net/sprites/typeico/"&amp;lower(VLookup(V413,Type!C:E, 3, 0)&amp;".png")),"")</f>
        <v/>
      </c>
      <c r="O413" s="131"/>
      <c r="P413" s="131"/>
      <c r="Q413" s="165" t="str">
        <f>ifna(VLookup(V413, Dex!F:K, 3, 0),"")</f>
        <v/>
      </c>
      <c r="R413" s="165">
        <f>ifna(VLookup(V413, Dex!F:K, 4, 0),"")</f>
        <v>368</v>
      </c>
      <c r="S413" s="166" t="str">
        <f>ifna(VLookup(V413, Dex!F:K, 5, 0),"")</f>
        <v/>
      </c>
      <c r="T413" s="165" t="str">
        <f>ifna(VLookup(V413, Dex!F:K, 6, 0),"")</f>
        <v/>
      </c>
      <c r="U413" s="137" t="str">
        <f>ifna(VLookup(V413, Dex!F:L, 7, 0),"")</f>
        <v/>
      </c>
      <c r="V413" s="131" t="str">
        <f t="shared" si="1"/>
        <v>gorebyss</v>
      </c>
    </row>
    <row r="414" ht="31.5" customHeight="1">
      <c r="A414" s="85">
        <v>413.0</v>
      </c>
      <c r="B414" s="85">
        <v>1.0</v>
      </c>
      <c r="C414" s="85">
        <v>15.0</v>
      </c>
      <c r="D414" s="85">
        <f t="shared" si="16"/>
        <v>30</v>
      </c>
      <c r="E414" s="85">
        <v>5.0</v>
      </c>
      <c r="F414" s="85">
        <v>6.0</v>
      </c>
      <c r="G414" s="53" t="str">
        <f>ifna(VLookup(V414,Shiny!B:C, 2, 0),"")</f>
        <v/>
      </c>
      <c r="H414" s="138" t="s">
        <v>482</v>
      </c>
      <c r="I414" s="167">
        <v>369.0</v>
      </c>
      <c r="J414" s="140">
        <f>IFNA(VLOOKUP(V414,'Imported Index'!E:F,2,0),1)</f>
        <v>1</v>
      </c>
      <c r="K414" s="83"/>
      <c r="L414" s="83"/>
      <c r="M414" s="62" t="str">
        <f>ifna(IMAGE("https://pokejungle.net/sprites/typeico/"&amp;lower(VLookup(V414,Type!C:E, 2, 0)&amp;".png")),"")</f>
        <v/>
      </c>
      <c r="N414" s="62" t="str">
        <f>ifna(IMAGE("https://pokejungle.net/sprites/typeico/"&amp;lower(VLookup(V414,Type!C:E, 3, 0)&amp;".png")),"")</f>
        <v/>
      </c>
      <c r="O414" s="53"/>
      <c r="P414" s="53"/>
      <c r="Q414" s="61" t="str">
        <f>ifna(VLookup(V414, Dex!F:K, 3, 0),"")</f>
        <v>C187</v>
      </c>
      <c r="R414" s="61">
        <f>ifna(VLookup(V414, Dex!F:K, 4, 0),"")</f>
        <v>369</v>
      </c>
      <c r="S414" s="62" t="str">
        <f>ifna(VLookup(V414, Dex!F:K, 5, 0),"")</f>
        <v/>
      </c>
      <c r="T414" s="61" t="str">
        <f>ifna(VLookup(V414, Dex!F:K, 6, 0),"")</f>
        <v/>
      </c>
      <c r="U414" s="63" t="str">
        <f>ifna(VLookup(V414, Dex!F:L, 7, 0),"")</f>
        <v/>
      </c>
      <c r="V414" s="53" t="str">
        <f t="shared" si="1"/>
        <v>relicanth</v>
      </c>
    </row>
    <row r="415" ht="31.5" customHeight="1">
      <c r="A415" s="130">
        <v>414.0</v>
      </c>
      <c r="B415" s="130">
        <v>1.0</v>
      </c>
      <c r="C415" s="130">
        <v>16.0</v>
      </c>
      <c r="D415" s="130">
        <v>1.0</v>
      </c>
      <c r="E415" s="130">
        <v>1.0</v>
      </c>
      <c r="F415" s="130">
        <v>1.0</v>
      </c>
      <c r="G415" s="131" t="str">
        <f>ifna(VLookup(V415,Shiny!B:C, 2, 0),"")</f>
        <v/>
      </c>
      <c r="H415" s="141" t="s">
        <v>483</v>
      </c>
      <c r="I415" s="168">
        <v>370.0</v>
      </c>
      <c r="J415" s="135">
        <f>IFNA(VLOOKUP(V415,'Imported Index'!E:F,2,0),1)</f>
        <v>1</v>
      </c>
      <c r="K415" s="135"/>
      <c r="L415" s="132"/>
      <c r="M415" s="166" t="str">
        <f>ifna(IMAGE("https://pokejungle.net/sprites/typeico/"&amp;lower(VLookup(V415,Type!C:E, 2, 0)&amp;".png")),"")</f>
        <v/>
      </c>
      <c r="N415" s="166" t="str">
        <f>ifna(IMAGE("https://pokejungle.net/sprites/typeico/"&amp;lower(VLookup(V415,Type!C:E, 3, 0)&amp;".png")),"")</f>
        <v/>
      </c>
      <c r="O415" s="131"/>
      <c r="P415" s="131"/>
      <c r="Q415" s="165" t="str">
        <f>ifna(VLookup(V415, Dex!F:K, 3, 0),"")</f>
        <v/>
      </c>
      <c r="R415" s="165">
        <f>ifna(VLookup(V415, Dex!F:K, 4, 0),"")</f>
        <v>370</v>
      </c>
      <c r="S415" s="166" t="str">
        <f>ifna(VLookup(V415, Dex!F:K, 5, 0),"")</f>
        <v/>
      </c>
      <c r="T415" s="165" t="str">
        <f>ifna(VLookup(V415, Dex!F:K, 6, 0),"")</f>
        <v>P332</v>
      </c>
      <c r="U415" s="137" t="str">
        <f>ifna(VLookup(V415, Dex!F:L, 7, 0),"")</f>
        <v/>
      </c>
      <c r="V415" s="131" t="str">
        <f t="shared" si="1"/>
        <v>luvdisc</v>
      </c>
    </row>
    <row r="416" ht="31.5" customHeight="1">
      <c r="A416" s="85">
        <v>415.0</v>
      </c>
      <c r="B416" s="85">
        <v>1.0</v>
      </c>
      <c r="C416" s="85">
        <v>16.0</v>
      </c>
      <c r="D416" s="85">
        <f t="shared" ref="D416:D431" si="17">D415+1</f>
        <v>2</v>
      </c>
      <c r="E416" s="85">
        <v>1.0</v>
      </c>
      <c r="F416" s="85">
        <v>2.0</v>
      </c>
      <c r="G416" s="53" t="str">
        <f>ifna(VLookup(V416,Shiny!B:C, 2, 0),"")</f>
        <v/>
      </c>
      <c r="H416" s="138" t="s">
        <v>484</v>
      </c>
      <c r="I416" s="167">
        <v>371.0</v>
      </c>
      <c r="J416" s="140">
        <f>IFNA(VLOOKUP(V416,'Imported Index'!E:F,2,0),1)</f>
        <v>1</v>
      </c>
      <c r="K416" s="140"/>
      <c r="L416" s="83"/>
      <c r="M416" s="62" t="str">
        <f>ifna(IMAGE("https://pokejungle.net/sprites/typeico/"&amp;lower(VLookup(V416,Type!C:E, 2, 0)&amp;".png")),"")</f>
        <v/>
      </c>
      <c r="N416" s="62" t="str">
        <f>ifna(IMAGE("https://pokejungle.net/sprites/typeico/"&amp;lower(VLookup(V416,Type!C:E, 3, 0)&amp;".png")),"")</f>
        <v/>
      </c>
      <c r="O416" s="53"/>
      <c r="P416" s="53"/>
      <c r="Q416" s="61" t="str">
        <f>ifna(VLookup(V416, Dex!F:K, 3, 0),"")</f>
        <v>C113</v>
      </c>
      <c r="R416" s="61">
        <f>ifna(VLookup(V416, Dex!F:K, 4, 0),"")</f>
        <v>371</v>
      </c>
      <c r="S416" s="62" t="str">
        <f>ifna(VLookup(V416, Dex!F:K, 5, 0),"")</f>
        <v/>
      </c>
      <c r="T416" s="61" t="str">
        <f>ifna(VLookup(V416, Dex!F:K, 6, 0),"")</f>
        <v>P276</v>
      </c>
      <c r="U416" s="63">
        <f>ifna(VLookup(V416, Dex!F:L, 7, 0),"")</f>
        <v>220</v>
      </c>
      <c r="V416" s="53" t="str">
        <f t="shared" si="1"/>
        <v>bagon</v>
      </c>
    </row>
    <row r="417" ht="31.5" customHeight="1">
      <c r="A417" s="130">
        <v>416.0</v>
      </c>
      <c r="B417" s="130">
        <v>1.0</v>
      </c>
      <c r="C417" s="130">
        <v>16.0</v>
      </c>
      <c r="D417" s="130">
        <f t="shared" si="17"/>
        <v>3</v>
      </c>
      <c r="E417" s="130">
        <v>1.0</v>
      </c>
      <c r="F417" s="130">
        <v>3.0</v>
      </c>
      <c r="G417" s="131" t="str">
        <f>ifna(VLookup(V417,Shiny!B:C, 2, 0),"")</f>
        <v/>
      </c>
      <c r="H417" s="141" t="s">
        <v>485</v>
      </c>
      <c r="I417" s="168">
        <v>372.0</v>
      </c>
      <c r="J417" s="135">
        <f>IFNA(VLOOKUP(V417,'Imported Index'!E:F,2,0),1)</f>
        <v>1</v>
      </c>
      <c r="K417" s="135"/>
      <c r="L417" s="132"/>
      <c r="M417" s="166" t="str">
        <f>ifna(IMAGE("https://pokejungle.net/sprites/typeico/"&amp;lower(VLookup(V417,Type!C:E, 2, 0)&amp;".png")),"")</f>
        <v/>
      </c>
      <c r="N417" s="166" t="str">
        <f>ifna(IMAGE("https://pokejungle.net/sprites/typeico/"&amp;lower(VLookup(V417,Type!C:E, 3, 0)&amp;".png")),"")</f>
        <v/>
      </c>
      <c r="O417" s="131"/>
      <c r="P417" s="131"/>
      <c r="Q417" s="165" t="str">
        <f>ifna(VLookup(V417, Dex!F:K, 3, 0),"")</f>
        <v>C114</v>
      </c>
      <c r="R417" s="165">
        <f>ifna(VLookup(V417, Dex!F:K, 4, 0),"")</f>
        <v>372</v>
      </c>
      <c r="S417" s="166" t="str">
        <f>ifna(VLookup(V417, Dex!F:K, 5, 0),"")</f>
        <v/>
      </c>
      <c r="T417" s="165" t="str">
        <f>ifna(VLookup(V417, Dex!F:K, 6, 0),"")</f>
        <v>P277</v>
      </c>
      <c r="U417" s="137">
        <f>ifna(VLookup(V417, Dex!F:L, 7, 0),"")</f>
        <v>221</v>
      </c>
      <c r="V417" s="131" t="str">
        <f t="shared" si="1"/>
        <v>shelgon</v>
      </c>
    </row>
    <row r="418" ht="31.5" customHeight="1">
      <c r="A418" s="85">
        <v>417.0</v>
      </c>
      <c r="B418" s="85">
        <v>1.0</v>
      </c>
      <c r="C418" s="85">
        <v>16.0</v>
      </c>
      <c r="D418" s="85">
        <f t="shared" si="17"/>
        <v>4</v>
      </c>
      <c r="E418" s="85">
        <v>1.0</v>
      </c>
      <c r="F418" s="85">
        <v>4.0</v>
      </c>
      <c r="G418" s="53" t="str">
        <f>ifna(VLookup(V418,Shiny!B:C, 2, 0),"")</f>
        <v/>
      </c>
      <c r="H418" s="138" t="s">
        <v>486</v>
      </c>
      <c r="I418" s="167">
        <v>373.0</v>
      </c>
      <c r="J418" s="140">
        <f>IFNA(VLOOKUP(V418,'Imported Index'!E:F,2,0),1)</f>
        <v>1</v>
      </c>
      <c r="K418" s="140"/>
      <c r="L418" s="83"/>
      <c r="M418" s="62" t="str">
        <f>ifna(IMAGE("https://pokejungle.net/sprites/typeico/"&amp;lower(VLookup(V418,Type!C:E, 2, 0)&amp;".png")),"")</f>
        <v/>
      </c>
      <c r="N418" s="62" t="str">
        <f>ifna(IMAGE("https://pokejungle.net/sprites/typeico/"&amp;lower(VLookup(V418,Type!C:E, 3, 0)&amp;".png")),"")</f>
        <v/>
      </c>
      <c r="O418" s="53"/>
      <c r="P418" s="53"/>
      <c r="Q418" s="61" t="str">
        <f>ifna(VLookup(V418, Dex!F:K, 3, 0),"")</f>
        <v>C115</v>
      </c>
      <c r="R418" s="61">
        <f>ifna(VLookup(V418, Dex!F:K, 4, 0),"")</f>
        <v>373</v>
      </c>
      <c r="S418" s="62" t="str">
        <f>ifna(VLookup(V418, Dex!F:K, 5, 0),"")</f>
        <v/>
      </c>
      <c r="T418" s="61" t="str">
        <f>ifna(VLookup(V418, Dex!F:K, 6, 0),"")</f>
        <v>P278</v>
      </c>
      <c r="U418" s="63">
        <f>ifna(VLookup(V418, Dex!F:L, 7, 0),"")</f>
        <v>222</v>
      </c>
      <c r="V418" s="53" t="str">
        <f t="shared" si="1"/>
        <v>salamence</v>
      </c>
    </row>
    <row r="419" ht="31.5" customHeight="1">
      <c r="A419" s="130">
        <v>418.0</v>
      </c>
      <c r="B419" s="130">
        <v>1.0</v>
      </c>
      <c r="C419" s="130">
        <v>16.0</v>
      </c>
      <c r="D419" s="130">
        <f t="shared" si="17"/>
        <v>5</v>
      </c>
      <c r="E419" s="130">
        <v>1.0</v>
      </c>
      <c r="F419" s="130">
        <v>5.0</v>
      </c>
      <c r="G419" s="131" t="str">
        <f>ifna(VLookup(V419,Shiny!B:C, 2, 0),"")</f>
        <v/>
      </c>
      <c r="H419" s="141" t="s">
        <v>487</v>
      </c>
      <c r="I419" s="168">
        <v>374.0</v>
      </c>
      <c r="J419" s="135">
        <f>IFNA(VLOOKUP(V419,'Imported Index'!E:F,2,0),1)</f>
        <v>1</v>
      </c>
      <c r="K419" s="132"/>
      <c r="L419" s="132"/>
      <c r="M419" s="166" t="str">
        <f>ifna(IMAGE("https://pokejungle.net/sprites/typeico/"&amp;lower(VLookup(V419,Type!C:E, 2, 0)&amp;".png")),"")</f>
        <v/>
      </c>
      <c r="N419" s="166" t="str">
        <f>ifna(IMAGE("https://pokejungle.net/sprites/typeico/"&amp;lower(VLookup(V419,Type!C:E, 3, 0)&amp;".png")),"")</f>
        <v/>
      </c>
      <c r="O419" s="131"/>
      <c r="P419" s="131"/>
      <c r="Q419" s="165" t="str">
        <f>ifna(VLookup(V419, Dex!F:K, 3, 0),"")</f>
        <v>C129</v>
      </c>
      <c r="R419" s="165">
        <f>ifna(VLookup(V419, Dex!F:K, 4, 0),"")</f>
        <v>374</v>
      </c>
      <c r="S419" s="166" t="str">
        <f>ifna(VLookup(V419, Dex!F:K, 5, 0),"")</f>
        <v/>
      </c>
      <c r="T419" s="165" t="str">
        <f>ifna(VLookup(V419, Dex!F:K, 6, 0),"")</f>
        <v>B137</v>
      </c>
      <c r="U419" s="137">
        <f>ifna(VLookup(V419, Dex!F:L, 7, 0),"")</f>
        <v>225</v>
      </c>
      <c r="V419" s="131" t="str">
        <f t="shared" si="1"/>
        <v>beldum</v>
      </c>
    </row>
    <row r="420" ht="31.5" customHeight="1">
      <c r="A420" s="85">
        <v>419.0</v>
      </c>
      <c r="B420" s="85">
        <v>1.0</v>
      </c>
      <c r="C420" s="85">
        <v>16.0</v>
      </c>
      <c r="D420" s="85">
        <f t="shared" si="17"/>
        <v>6</v>
      </c>
      <c r="E420" s="85">
        <v>1.0</v>
      </c>
      <c r="F420" s="85">
        <v>6.0</v>
      </c>
      <c r="G420" s="53" t="str">
        <f>ifna(VLookup(V420,Shiny!B:C, 2, 0),"")</f>
        <v/>
      </c>
      <c r="H420" s="138" t="s">
        <v>488</v>
      </c>
      <c r="I420" s="167">
        <v>375.0</v>
      </c>
      <c r="J420" s="140">
        <f>IFNA(VLOOKUP(V420,'Imported Index'!E:F,2,0),1)</f>
        <v>1</v>
      </c>
      <c r="K420" s="83"/>
      <c r="L420" s="83"/>
      <c r="M420" s="62" t="str">
        <f>ifna(IMAGE("https://pokejungle.net/sprites/typeico/"&amp;lower(VLookup(V420,Type!C:E, 2, 0)&amp;".png")),"")</f>
        <v/>
      </c>
      <c r="N420" s="62" t="str">
        <f>ifna(IMAGE("https://pokejungle.net/sprites/typeico/"&amp;lower(VLookup(V420,Type!C:E, 3, 0)&amp;".png")),"")</f>
        <v/>
      </c>
      <c r="O420" s="53"/>
      <c r="P420" s="53"/>
      <c r="Q420" s="61" t="str">
        <f>ifna(VLookup(V420, Dex!F:K, 3, 0),"")</f>
        <v>C130</v>
      </c>
      <c r="R420" s="61">
        <f>ifna(VLookup(V420, Dex!F:K, 4, 0),"")</f>
        <v>375</v>
      </c>
      <c r="S420" s="62" t="str">
        <f>ifna(VLookup(V420, Dex!F:K, 5, 0),"")</f>
        <v/>
      </c>
      <c r="T420" s="61" t="str">
        <f>ifna(VLookup(V420, Dex!F:K, 6, 0),"")</f>
        <v>B138</v>
      </c>
      <c r="U420" s="63">
        <f>ifna(VLookup(V420, Dex!F:L, 7, 0),"")</f>
        <v>226</v>
      </c>
      <c r="V420" s="53" t="str">
        <f t="shared" si="1"/>
        <v>metang</v>
      </c>
    </row>
    <row r="421" ht="31.5" customHeight="1">
      <c r="A421" s="130">
        <v>420.0</v>
      </c>
      <c r="B421" s="130">
        <v>1.0</v>
      </c>
      <c r="C421" s="130">
        <v>16.0</v>
      </c>
      <c r="D421" s="130">
        <f t="shared" si="17"/>
        <v>7</v>
      </c>
      <c r="E421" s="130">
        <v>2.0</v>
      </c>
      <c r="F421" s="130">
        <v>1.0</v>
      </c>
      <c r="G421" s="131" t="str">
        <f>ifna(VLookup(V421,Shiny!B:C, 2, 0),"")</f>
        <v/>
      </c>
      <c r="H421" s="141" t="s">
        <v>489</v>
      </c>
      <c r="I421" s="168">
        <v>376.0</v>
      </c>
      <c r="J421" s="135">
        <f>IFNA(VLOOKUP(V421,'Imported Index'!E:F,2,0),1)</f>
        <v>1</v>
      </c>
      <c r="K421" s="132"/>
      <c r="L421" s="132"/>
      <c r="M421" s="166" t="str">
        <f>ifna(IMAGE("https://pokejungle.net/sprites/typeico/"&amp;lower(VLookup(V421,Type!C:E, 2, 0)&amp;".png")),"")</f>
        <v/>
      </c>
      <c r="N421" s="166" t="str">
        <f>ifna(IMAGE("https://pokejungle.net/sprites/typeico/"&amp;lower(VLookup(V421,Type!C:E, 3, 0)&amp;".png")),"")</f>
        <v/>
      </c>
      <c r="O421" s="131"/>
      <c r="P421" s="131"/>
      <c r="Q421" s="165" t="str">
        <f>ifna(VLookup(V421, Dex!F:K, 3, 0),"")</f>
        <v>C131</v>
      </c>
      <c r="R421" s="165">
        <f>ifna(VLookup(V421, Dex!F:K, 4, 0),"")</f>
        <v>376</v>
      </c>
      <c r="S421" s="166" t="str">
        <f>ifna(VLookup(V421, Dex!F:K, 5, 0),"")</f>
        <v/>
      </c>
      <c r="T421" s="165" t="str">
        <f>ifna(VLookup(V421, Dex!F:K, 6, 0),"")</f>
        <v>B139</v>
      </c>
      <c r="U421" s="137">
        <f>ifna(VLookup(V421, Dex!F:L, 7, 0),"")</f>
        <v>227</v>
      </c>
      <c r="V421" s="131" t="str">
        <f t="shared" si="1"/>
        <v>metagross</v>
      </c>
    </row>
    <row r="422" ht="31.5" customHeight="1">
      <c r="A422" s="85">
        <v>421.0</v>
      </c>
      <c r="B422" s="85">
        <v>1.0</v>
      </c>
      <c r="C422" s="85">
        <v>16.0</v>
      </c>
      <c r="D422" s="85">
        <f t="shared" si="17"/>
        <v>8</v>
      </c>
      <c r="E422" s="85">
        <v>2.0</v>
      </c>
      <c r="F422" s="85">
        <v>2.0</v>
      </c>
      <c r="G422" s="53" t="str">
        <f>ifna(VLookup(V422,Shiny!B:C, 2, 0),"")</f>
        <v/>
      </c>
      <c r="H422" s="138" t="s">
        <v>490</v>
      </c>
      <c r="I422" s="167">
        <v>377.0</v>
      </c>
      <c r="J422" s="140">
        <f>IFNA(VLOOKUP(V422,'Imported Index'!E:F,2,0),1)</f>
        <v>1</v>
      </c>
      <c r="K422" s="83"/>
      <c r="L422" s="83"/>
      <c r="M422" s="62" t="str">
        <f>ifna(IMAGE("https://pokejungle.net/sprites/typeico/"&amp;lower(VLookup(V422,Type!C:E, 2, 0)&amp;".png")),"")</f>
        <v/>
      </c>
      <c r="N422" s="62" t="str">
        <f>ifna(IMAGE("https://pokejungle.net/sprites/typeico/"&amp;lower(VLookup(V422,Type!C:E, 3, 0)&amp;".png")),"")</f>
        <v/>
      </c>
      <c r="O422" s="53"/>
      <c r="P422" s="53"/>
      <c r="Q422" s="61" t="str">
        <f>ifna(VLookup(V422, Dex!F:K, 3, 0),"")</f>
        <v>C197</v>
      </c>
      <c r="R422" s="61">
        <f>ifna(VLookup(V422, Dex!F:K, 4, 0),"")</f>
        <v>377</v>
      </c>
      <c r="S422" s="62" t="str">
        <f>ifna(VLookup(V422, Dex!F:K, 5, 0),"")</f>
        <v/>
      </c>
      <c r="T422" s="61" t="str">
        <f>ifna(VLookup(V422, Dex!F:K, 6, 0),"")</f>
        <v/>
      </c>
      <c r="U422" s="63" t="str">
        <f>ifna(VLookup(V422, Dex!F:L, 7, 0),"")</f>
        <v/>
      </c>
      <c r="V422" s="53" t="str">
        <f t="shared" si="1"/>
        <v>regirock</v>
      </c>
    </row>
    <row r="423" ht="31.5" customHeight="1">
      <c r="A423" s="130">
        <v>422.0</v>
      </c>
      <c r="B423" s="130">
        <v>1.0</v>
      </c>
      <c r="C423" s="130">
        <v>16.0</v>
      </c>
      <c r="D423" s="130">
        <f t="shared" si="17"/>
        <v>9</v>
      </c>
      <c r="E423" s="130">
        <v>2.0</v>
      </c>
      <c r="F423" s="130">
        <v>3.0</v>
      </c>
      <c r="G423" s="131" t="str">
        <f>ifna(VLookup(V423,Shiny!B:C, 2, 0),"")</f>
        <v/>
      </c>
      <c r="H423" s="141" t="s">
        <v>491</v>
      </c>
      <c r="I423" s="168">
        <v>378.0</v>
      </c>
      <c r="J423" s="135">
        <f>IFNA(VLOOKUP(V423,'Imported Index'!E:F,2,0),1)</f>
        <v>1</v>
      </c>
      <c r="K423" s="132"/>
      <c r="L423" s="132"/>
      <c r="M423" s="166" t="str">
        <f>ifna(IMAGE("https://pokejungle.net/sprites/typeico/"&amp;lower(VLookup(V423,Type!C:E, 2, 0)&amp;".png")),"")</f>
        <v/>
      </c>
      <c r="N423" s="166" t="str">
        <f>ifna(IMAGE("https://pokejungle.net/sprites/typeico/"&amp;lower(VLookup(V423,Type!C:E, 3, 0)&amp;".png")),"")</f>
        <v/>
      </c>
      <c r="O423" s="131"/>
      <c r="P423" s="131"/>
      <c r="Q423" s="165" t="str">
        <f>ifna(VLookup(V423, Dex!F:K, 3, 0),"")</f>
        <v>C198</v>
      </c>
      <c r="R423" s="165">
        <f>ifna(VLookup(V423, Dex!F:K, 4, 0),"")</f>
        <v>378</v>
      </c>
      <c r="S423" s="166" t="str">
        <f>ifna(VLookup(V423, Dex!F:K, 5, 0),"")</f>
        <v/>
      </c>
      <c r="T423" s="165" t="str">
        <f>ifna(VLookup(V423, Dex!F:K, 6, 0),"")</f>
        <v/>
      </c>
      <c r="U423" s="137" t="str">
        <f>ifna(VLookup(V423, Dex!F:L, 7, 0),"")</f>
        <v/>
      </c>
      <c r="V423" s="131" t="str">
        <f t="shared" si="1"/>
        <v>regice</v>
      </c>
    </row>
    <row r="424" ht="31.5" customHeight="1">
      <c r="A424" s="85">
        <v>423.0</v>
      </c>
      <c r="B424" s="85">
        <v>1.0</v>
      </c>
      <c r="C424" s="85">
        <v>16.0</v>
      </c>
      <c r="D424" s="85">
        <f t="shared" si="17"/>
        <v>10</v>
      </c>
      <c r="E424" s="85">
        <v>2.0</v>
      </c>
      <c r="F424" s="85">
        <v>4.0</v>
      </c>
      <c r="G424" s="53" t="str">
        <f>ifna(VLookup(V424,Shiny!B:C, 2, 0),"")</f>
        <v/>
      </c>
      <c r="H424" s="138" t="s">
        <v>492</v>
      </c>
      <c r="I424" s="167">
        <v>379.0</v>
      </c>
      <c r="J424" s="140">
        <f>IFNA(VLOOKUP(V424,'Imported Index'!E:F,2,0),1)</f>
        <v>1</v>
      </c>
      <c r="K424" s="83"/>
      <c r="L424" s="83"/>
      <c r="M424" s="62" t="str">
        <f>ifna(IMAGE("https://pokejungle.net/sprites/typeico/"&amp;lower(VLookup(V424,Type!C:E, 2, 0)&amp;".png")),"")</f>
        <v/>
      </c>
      <c r="N424" s="62" t="str">
        <f>ifna(IMAGE("https://pokejungle.net/sprites/typeico/"&amp;lower(VLookup(V424,Type!C:E, 3, 0)&amp;".png")),"")</f>
        <v/>
      </c>
      <c r="O424" s="53"/>
      <c r="P424" s="53"/>
      <c r="Q424" s="61" t="str">
        <f>ifna(VLookup(V424, Dex!F:K, 3, 0),"")</f>
        <v>C199</v>
      </c>
      <c r="R424" s="61">
        <f>ifna(VLookup(V424, Dex!F:K, 4, 0),"")</f>
        <v>379</v>
      </c>
      <c r="S424" s="62" t="str">
        <f>ifna(VLookup(V424, Dex!F:K, 5, 0),"")</f>
        <v/>
      </c>
      <c r="T424" s="61" t="str">
        <f>ifna(VLookup(V424, Dex!F:K, 6, 0),"")</f>
        <v/>
      </c>
      <c r="U424" s="63" t="str">
        <f>ifna(VLookup(V424, Dex!F:L, 7, 0),"")</f>
        <v/>
      </c>
      <c r="V424" s="53" t="str">
        <f t="shared" si="1"/>
        <v>registeel</v>
      </c>
    </row>
    <row r="425" ht="31.5" customHeight="1">
      <c r="A425" s="130">
        <v>424.0</v>
      </c>
      <c r="B425" s="130">
        <v>1.0</v>
      </c>
      <c r="C425" s="130">
        <v>16.0</v>
      </c>
      <c r="D425" s="130">
        <f t="shared" si="17"/>
        <v>11</v>
      </c>
      <c r="E425" s="130">
        <v>2.0</v>
      </c>
      <c r="F425" s="130">
        <v>5.0</v>
      </c>
      <c r="G425" s="131" t="str">
        <f>ifna(VLookup(V425,Shiny!B:C, 2, 0),"")</f>
        <v/>
      </c>
      <c r="H425" s="141" t="s">
        <v>493</v>
      </c>
      <c r="I425" s="168">
        <v>380.0</v>
      </c>
      <c r="J425" s="135">
        <f>IFNA(VLOOKUP(V425,'Imported Index'!E:F,2,0),1)</f>
        <v>1</v>
      </c>
      <c r="K425" s="132"/>
      <c r="L425" s="132"/>
      <c r="M425" s="166" t="str">
        <f>ifna(IMAGE("https://pokejungle.net/sprites/typeico/"&amp;lower(VLookup(V425,Type!C:E, 2, 0)&amp;".png")),"")</f>
        <v/>
      </c>
      <c r="N425" s="166" t="str">
        <f>ifna(IMAGE("https://pokejungle.net/sprites/typeico/"&amp;lower(VLookup(V425,Type!C:E, 3, 0)&amp;".png")),"")</f>
        <v/>
      </c>
      <c r="O425" s="131"/>
      <c r="P425" s="131"/>
      <c r="Q425" s="165" t="str">
        <f>ifna(VLookup(V425, Dex!F:K, 3, 0),"")</f>
        <v/>
      </c>
      <c r="R425" s="165">
        <f>ifna(VLookup(V425, Dex!F:K, 4, 0),"")</f>
        <v>380</v>
      </c>
      <c r="S425" s="166" t="str">
        <f>ifna(VLookup(V425, Dex!F:K, 5, 0),"")</f>
        <v/>
      </c>
      <c r="T425" s="165" t="str">
        <f>ifna(VLookup(V425, Dex!F:K, 6, 0),"")</f>
        <v/>
      </c>
      <c r="U425" s="137" t="str">
        <f>ifna(VLookup(V425, Dex!F:L, 7, 0),"")</f>
        <v>H126</v>
      </c>
      <c r="V425" s="131" t="str">
        <f t="shared" si="1"/>
        <v>latias</v>
      </c>
    </row>
    <row r="426" ht="31.5" customHeight="1">
      <c r="A426" s="85">
        <v>425.0</v>
      </c>
      <c r="B426" s="85">
        <v>1.0</v>
      </c>
      <c r="C426" s="85">
        <v>16.0</v>
      </c>
      <c r="D426" s="85">
        <f t="shared" si="17"/>
        <v>12</v>
      </c>
      <c r="E426" s="85">
        <v>2.0</v>
      </c>
      <c r="F426" s="85">
        <v>6.0</v>
      </c>
      <c r="G426" s="53" t="str">
        <f>ifna(VLookup(V426,Shiny!B:C, 2, 0),"")</f>
        <v/>
      </c>
      <c r="H426" s="138" t="s">
        <v>494</v>
      </c>
      <c r="I426" s="167">
        <v>381.0</v>
      </c>
      <c r="J426" s="140">
        <f>IFNA(VLOOKUP(V426,'Imported Index'!E:F,2,0),1)</f>
        <v>1</v>
      </c>
      <c r="K426" s="83"/>
      <c r="L426" s="83"/>
      <c r="M426" s="62" t="str">
        <f>ifna(IMAGE("https://pokejungle.net/sprites/typeico/"&amp;lower(VLookup(V426,Type!C:E, 2, 0)&amp;".png")),"")</f>
        <v/>
      </c>
      <c r="N426" s="62" t="str">
        <f>ifna(IMAGE("https://pokejungle.net/sprites/typeico/"&amp;lower(VLookup(V426,Type!C:E, 3, 0)&amp;".png")),"")</f>
        <v/>
      </c>
      <c r="O426" s="53"/>
      <c r="P426" s="53"/>
      <c r="Q426" s="61" t="str">
        <f>ifna(VLookup(V426, Dex!F:K, 3, 0),"")</f>
        <v/>
      </c>
      <c r="R426" s="61">
        <f>ifna(VLookup(V426, Dex!F:K, 4, 0),"")</f>
        <v>381</v>
      </c>
      <c r="S426" s="62" t="str">
        <f>ifna(VLookup(V426, Dex!F:K, 5, 0),"")</f>
        <v/>
      </c>
      <c r="T426" s="61" t="str">
        <f>ifna(VLookup(V426, Dex!F:K, 6, 0),"")</f>
        <v/>
      </c>
      <c r="U426" s="63" t="str">
        <f>ifna(VLookup(V426, Dex!F:L, 7, 0),"")</f>
        <v>H127</v>
      </c>
      <c r="V426" s="53" t="str">
        <f t="shared" si="1"/>
        <v>latios</v>
      </c>
    </row>
    <row r="427" ht="31.5" customHeight="1">
      <c r="A427" s="130">
        <v>426.0</v>
      </c>
      <c r="B427" s="130">
        <v>1.0</v>
      </c>
      <c r="C427" s="130">
        <v>16.0</v>
      </c>
      <c r="D427" s="130">
        <f t="shared" si="17"/>
        <v>13</v>
      </c>
      <c r="E427" s="130">
        <v>3.0</v>
      </c>
      <c r="F427" s="130">
        <v>1.0</v>
      </c>
      <c r="G427" s="131" t="str">
        <f>ifna(VLookup(V427,Shiny!B:C, 2, 0),"")</f>
        <v/>
      </c>
      <c r="H427" s="141" t="s">
        <v>495</v>
      </c>
      <c r="I427" s="168">
        <v>382.0</v>
      </c>
      <c r="J427" s="135">
        <f>IFNA(VLOOKUP(V427,'Imported Index'!E:F,2,0),1)</f>
        <v>1</v>
      </c>
      <c r="K427" s="132"/>
      <c r="L427" s="132"/>
      <c r="M427" s="166" t="str">
        <f>ifna(IMAGE("https://pokejungle.net/sprites/typeico/"&amp;lower(VLookup(V427,Type!C:E, 2, 0)&amp;".png")),"")</f>
        <v/>
      </c>
      <c r="N427" s="166" t="str">
        <f>ifna(IMAGE("https://pokejungle.net/sprites/typeico/"&amp;lower(VLookup(V427,Type!C:E, 3, 0)&amp;".png")),"")</f>
        <v/>
      </c>
      <c r="O427" s="131"/>
      <c r="P427" s="131"/>
      <c r="Q427" s="165" t="str">
        <f>ifna(VLookup(V427, Dex!F:K, 3, 0),"")</f>
        <v/>
      </c>
      <c r="R427" s="165">
        <f>ifna(VLookup(V427, Dex!F:K, 4, 0),"")</f>
        <v>382</v>
      </c>
      <c r="S427" s="166" t="str">
        <f>ifna(VLookup(V427, Dex!F:K, 5, 0),"")</f>
        <v/>
      </c>
      <c r="T427" s="165" t="str">
        <f>ifna(VLookup(V427, Dex!F:K, 6, 0),"")</f>
        <v/>
      </c>
      <c r="U427" s="137" t="str">
        <f>ifna(VLookup(V427, Dex!F:L, 7, 0),"")</f>
        <v>H128</v>
      </c>
      <c r="V427" s="131" t="str">
        <f t="shared" si="1"/>
        <v>kyogre</v>
      </c>
    </row>
    <row r="428" ht="31.5" customHeight="1">
      <c r="A428" s="85">
        <v>427.0</v>
      </c>
      <c r="B428" s="85">
        <v>1.0</v>
      </c>
      <c r="C428" s="85">
        <v>16.0</v>
      </c>
      <c r="D428" s="85">
        <f t="shared" si="17"/>
        <v>14</v>
      </c>
      <c r="E428" s="85">
        <v>3.0</v>
      </c>
      <c r="F428" s="85">
        <v>2.0</v>
      </c>
      <c r="G428" s="53" t="str">
        <f>ifna(VLookup(V428,Shiny!B:C, 2, 0),"")</f>
        <v/>
      </c>
      <c r="H428" s="138" t="s">
        <v>496</v>
      </c>
      <c r="I428" s="167">
        <v>383.0</v>
      </c>
      <c r="J428" s="140">
        <f>IFNA(VLOOKUP(V428,'Imported Index'!E:F,2,0),1)</f>
        <v>1</v>
      </c>
      <c r="K428" s="83"/>
      <c r="L428" s="83"/>
      <c r="M428" s="62" t="str">
        <f>ifna(IMAGE("https://pokejungle.net/sprites/typeico/"&amp;lower(VLookup(V428,Type!C:E, 2, 0)&amp;".png")),"")</f>
        <v/>
      </c>
      <c r="N428" s="62" t="str">
        <f>ifna(IMAGE("https://pokejungle.net/sprites/typeico/"&amp;lower(VLookup(V428,Type!C:E, 3, 0)&amp;".png")),"")</f>
        <v/>
      </c>
      <c r="O428" s="53"/>
      <c r="P428" s="53"/>
      <c r="Q428" s="61" t="str">
        <f>ifna(VLookup(V428, Dex!F:K, 3, 0),"")</f>
        <v/>
      </c>
      <c r="R428" s="61">
        <f>ifna(VLookup(V428, Dex!F:K, 4, 0),"")</f>
        <v>383</v>
      </c>
      <c r="S428" s="62" t="str">
        <f>ifna(VLookup(V428, Dex!F:K, 5, 0),"")</f>
        <v/>
      </c>
      <c r="T428" s="61" t="str">
        <f>ifna(VLookup(V428, Dex!F:K, 6, 0),"")</f>
        <v/>
      </c>
      <c r="U428" s="63" t="str">
        <f>ifna(VLookup(V428, Dex!F:L, 7, 0),"")</f>
        <v>H129</v>
      </c>
      <c r="V428" s="53" t="str">
        <f t="shared" si="1"/>
        <v>groudon</v>
      </c>
    </row>
    <row r="429" ht="31.5" customHeight="1">
      <c r="A429" s="130">
        <v>428.0</v>
      </c>
      <c r="B429" s="130">
        <v>1.0</v>
      </c>
      <c r="C429" s="130">
        <v>16.0</v>
      </c>
      <c r="D429" s="130">
        <f t="shared" si="17"/>
        <v>15</v>
      </c>
      <c r="E429" s="130">
        <v>3.0</v>
      </c>
      <c r="F429" s="130">
        <v>3.0</v>
      </c>
      <c r="G429" s="131" t="str">
        <f>ifna(VLookup(V429,Shiny!B:C, 2, 0),"")</f>
        <v/>
      </c>
      <c r="H429" s="141" t="s">
        <v>497</v>
      </c>
      <c r="I429" s="168">
        <v>384.0</v>
      </c>
      <c r="J429" s="135">
        <f>IFNA(VLOOKUP(V429,'Imported Index'!E:F,2,0),1)</f>
        <v>1</v>
      </c>
      <c r="K429" s="132"/>
      <c r="L429" s="132"/>
      <c r="M429" s="166" t="str">
        <f>ifna(IMAGE("https://pokejungle.net/sprites/typeico/"&amp;lower(VLookup(V429,Type!C:E, 2, 0)&amp;".png")),"")</f>
        <v/>
      </c>
      <c r="N429" s="166" t="str">
        <f>ifna(IMAGE("https://pokejungle.net/sprites/typeico/"&amp;lower(VLookup(V429,Type!C:E, 3, 0)&amp;".png")),"")</f>
        <v/>
      </c>
      <c r="O429" s="131"/>
      <c r="P429" s="131"/>
      <c r="Q429" s="165" t="str">
        <f>ifna(VLookup(V429, Dex!F:K, 3, 0),"")</f>
        <v/>
      </c>
      <c r="R429" s="165">
        <f>ifna(VLookup(V429, Dex!F:K, 4, 0),"")</f>
        <v>384</v>
      </c>
      <c r="S429" s="166" t="str">
        <f>ifna(VLookup(V429, Dex!F:K, 5, 0),"")</f>
        <v/>
      </c>
      <c r="T429" s="165" t="str">
        <f>ifna(VLookup(V429, Dex!F:K, 6, 0),"")</f>
        <v/>
      </c>
      <c r="U429" s="137" t="str">
        <f>ifna(VLookup(V429, Dex!F:L, 7, 0),"")</f>
        <v>H130</v>
      </c>
      <c r="V429" s="131" t="str">
        <f t="shared" si="1"/>
        <v>rayquaza</v>
      </c>
    </row>
    <row r="430" ht="31.5" customHeight="1">
      <c r="A430" s="85">
        <v>429.0</v>
      </c>
      <c r="B430" s="85">
        <v>1.0</v>
      </c>
      <c r="C430" s="85">
        <v>16.0</v>
      </c>
      <c r="D430" s="85">
        <f t="shared" si="17"/>
        <v>16</v>
      </c>
      <c r="E430" s="85">
        <v>3.0</v>
      </c>
      <c r="F430" s="85">
        <v>4.0</v>
      </c>
      <c r="G430" s="53" t="str">
        <f>ifna(VLookup(V430,Shiny!B:C, 2, 0),"")</f>
        <v/>
      </c>
      <c r="H430" s="138" t="s">
        <v>498</v>
      </c>
      <c r="I430" s="167">
        <v>385.0</v>
      </c>
      <c r="J430" s="140">
        <f>IFNA(VLOOKUP(V430,'Imported Index'!E:F,2,0),1)</f>
        <v>1</v>
      </c>
      <c r="K430" s="83"/>
      <c r="L430" s="83"/>
      <c r="M430" s="62" t="str">
        <f>ifna(IMAGE("https://pokejungle.net/sprites/typeico/"&amp;lower(VLookup(V430,Type!C:E, 2, 0)&amp;".png")),"")</f>
        <v/>
      </c>
      <c r="N430" s="62" t="str">
        <f>ifna(IMAGE("https://pokejungle.net/sprites/typeico/"&amp;lower(VLookup(V430,Type!C:E, 3, 0)&amp;".png")),"")</f>
        <v/>
      </c>
      <c r="O430" s="53"/>
      <c r="P430" s="53"/>
      <c r="Q430" s="61" t="str">
        <f>ifna(VLookup(V430, Dex!F:K, 3, 0),"")</f>
        <v/>
      </c>
      <c r="R430" s="61">
        <f>ifna(VLookup(V430, Dex!F:K, 4, 0),"")</f>
        <v>385</v>
      </c>
      <c r="S430" s="62" t="str">
        <f>ifna(VLookup(V430, Dex!F:K, 5, 0),"")</f>
        <v/>
      </c>
      <c r="T430" s="61" t="str">
        <f>ifna(VLookup(V430, Dex!F:K, 6, 0),"")</f>
        <v/>
      </c>
      <c r="U430" s="63" t="str">
        <f>ifna(VLookup(V430, Dex!F:L, 7, 0),"")</f>
        <v/>
      </c>
      <c r="V430" s="53" t="str">
        <f t="shared" si="1"/>
        <v>jirachi</v>
      </c>
    </row>
    <row r="431" ht="31.5" customHeight="1">
      <c r="A431" s="130">
        <v>430.0</v>
      </c>
      <c r="B431" s="130">
        <v>1.0</v>
      </c>
      <c r="C431" s="130">
        <v>16.0</v>
      </c>
      <c r="D431" s="130">
        <f t="shared" si="17"/>
        <v>17</v>
      </c>
      <c r="E431" s="130">
        <v>3.0</v>
      </c>
      <c r="F431" s="130">
        <v>5.0</v>
      </c>
      <c r="G431" s="131" t="str">
        <f>ifna(VLookup(V431,Shiny!B:C, 2, 0),"")</f>
        <v/>
      </c>
      <c r="H431" s="141" t="s">
        <v>499</v>
      </c>
      <c r="I431" s="168">
        <v>386.0</v>
      </c>
      <c r="J431" s="135">
        <f>IFNA(VLOOKUP(V431,'Imported Index'!E:F,2,0),1)</f>
        <v>1</v>
      </c>
      <c r="K431" s="132"/>
      <c r="L431" s="132"/>
      <c r="M431" s="166" t="str">
        <f>ifna(IMAGE("https://pokejungle.net/sprites/typeico/"&amp;lower(VLookup(V431,Type!C:E, 2, 0)&amp;".png")),"")</f>
        <v/>
      </c>
      <c r="N431" s="166" t="str">
        <f>ifna(IMAGE("https://pokejungle.net/sprites/typeico/"&amp;lower(VLookup(V431,Type!C:E, 3, 0)&amp;".png")),"")</f>
        <v/>
      </c>
      <c r="O431" s="130"/>
      <c r="P431" s="131"/>
      <c r="Q431" s="165" t="str">
        <f>ifna(VLookup(V431, Dex!F:K, 3, 0),"")</f>
        <v/>
      </c>
      <c r="R431" s="165">
        <f>ifna(VLookup(V431, Dex!F:K, 4, 0),"")</f>
        <v>386</v>
      </c>
      <c r="S431" s="166" t="str">
        <f>ifna(VLookup(V431, Dex!F:K, 5, 0),"")</f>
        <v/>
      </c>
      <c r="T431" s="165" t="str">
        <f>ifna(VLookup(V431, Dex!F:K, 6, 0),"")</f>
        <v/>
      </c>
      <c r="U431" s="137" t="str">
        <f>ifna(VLookup(V431, Dex!F:L, 7, 0),"")</f>
        <v/>
      </c>
      <c r="V431" s="131" t="str">
        <f t="shared" si="1"/>
        <v>deoxys</v>
      </c>
    </row>
    <row r="432" ht="31.5" customHeight="1">
      <c r="A432" s="85">
        <v>431.0</v>
      </c>
      <c r="B432" s="85"/>
      <c r="C432" s="85"/>
      <c r="D432" s="85"/>
      <c r="E432" s="85"/>
      <c r="F432" s="85"/>
      <c r="G432" s="53" t="str">
        <f>ifna(VLookup(V432,Shiny!B:C, 2, 0),"")</f>
        <v/>
      </c>
      <c r="H432" s="146" t="s">
        <v>236</v>
      </c>
      <c r="I432" s="157"/>
      <c r="J432" s="140">
        <f>IFNA(VLOOKUP(V432,'Imported Index'!E:F,2,0),1)</f>
        <v>1</v>
      </c>
      <c r="K432" s="83"/>
      <c r="L432" s="83"/>
      <c r="M432" s="62" t="str">
        <f>ifna(IMAGE("https://pokejungle.net/sprites/typeico/"&amp;lower(VLookup(V432,Type!C:E, 2, 0)&amp;".png")),"")</f>
        <v/>
      </c>
      <c r="N432" s="62" t="str">
        <f>ifna(IMAGE("https://pokejungle.net/sprites/typeico/"&amp;lower(VLookup(V432,Type!C:E, 3, 0)&amp;".png")),"")</f>
        <v/>
      </c>
      <c r="O432" s="53"/>
      <c r="P432" s="53"/>
      <c r="Q432" s="61" t="str">
        <f>ifna(VLookup(V432, Dex!F:K, 3, 0),"")</f>
        <v/>
      </c>
      <c r="R432" s="61" t="str">
        <f>ifna(VLookup(V432, Dex!F:K, 4, 0),"")</f>
        <v/>
      </c>
      <c r="S432" s="62" t="str">
        <f>ifna(VLookup(V432, Dex!F:K, 5, 0),"")</f>
        <v/>
      </c>
      <c r="T432" s="61" t="str">
        <f>ifna(VLookup(V432, Dex!F:K, 6, 0),"")</f>
        <v/>
      </c>
      <c r="U432" s="63" t="str">
        <f>ifna(VLookup(V432, Dex!F:L, 7, 0),"")</f>
        <v/>
      </c>
      <c r="V432" s="53" t="str">
        <f t="shared" si="1"/>
        <v>gen</v>
      </c>
    </row>
    <row r="433" ht="31.5" customHeight="1">
      <c r="A433" s="130">
        <v>432.0</v>
      </c>
      <c r="B433" s="130">
        <v>1.0</v>
      </c>
      <c r="C433" s="130">
        <v>17.0</v>
      </c>
      <c r="D433" s="130">
        <v>1.0</v>
      </c>
      <c r="E433" s="130">
        <v>1.0</v>
      </c>
      <c r="F433" s="130">
        <v>1.0</v>
      </c>
      <c r="G433" s="131" t="str">
        <f>ifna(VLookup(V433,Shiny!B:C, 2, 0),"")</f>
        <v/>
      </c>
      <c r="H433" s="141" t="s">
        <v>504</v>
      </c>
      <c r="I433" s="168">
        <v>387.0</v>
      </c>
      <c r="J433" s="135">
        <f>IFNA(VLOOKUP(V433,'Imported Index'!E:F,2,0),1)</f>
        <v>1</v>
      </c>
      <c r="K433" s="132"/>
      <c r="L433" s="132"/>
      <c r="M433" s="166" t="str">
        <f>ifna(IMAGE("https://pokejungle.net/sprites/typeico/"&amp;lower(VLookup(V433,Type!C:E, 2, 0)&amp;".png")),"")</f>
        <v/>
      </c>
      <c r="N433" s="166" t="str">
        <f>ifna(IMAGE("https://pokejungle.net/sprites/typeico/"&amp;lower(VLookup(V433,Type!C:E, 3, 0)&amp;".png")),"")</f>
        <v/>
      </c>
      <c r="O433" s="131"/>
      <c r="P433" s="131"/>
      <c r="Q433" s="165" t="str">
        <f>ifna(VLookup(V433, Dex!F:K, 3, 0),"")</f>
        <v/>
      </c>
      <c r="R433" s="165">
        <f>ifna(VLookup(V433, Dex!F:K, 4, 0),"")</f>
        <v>387</v>
      </c>
      <c r="S433" s="166">
        <f>ifna(VLookup(V433, Dex!F:K, 5, 0),"")</f>
        <v>130</v>
      </c>
      <c r="T433" s="165" t="str">
        <f>ifna(VLookup(V433, Dex!F:K, 6, 0),"")</f>
        <v>B191</v>
      </c>
      <c r="U433" s="137" t="str">
        <f>ifna(VLookup(V433, Dex!F:L, 7, 0),"")</f>
        <v/>
      </c>
      <c r="V433" s="131" t="str">
        <f t="shared" si="1"/>
        <v>turtwig</v>
      </c>
    </row>
    <row r="434" ht="31.5" customHeight="1">
      <c r="A434" s="85">
        <v>433.0</v>
      </c>
      <c r="B434" s="85">
        <v>1.0</v>
      </c>
      <c r="C434" s="85">
        <v>17.0</v>
      </c>
      <c r="D434" s="85">
        <f t="shared" ref="D434:D462" si="18">D433+1</f>
        <v>2</v>
      </c>
      <c r="E434" s="85">
        <v>1.0</v>
      </c>
      <c r="F434" s="85">
        <v>2.0</v>
      </c>
      <c r="G434" s="53" t="str">
        <f>ifna(VLookup(V434,Shiny!B:C, 2, 0),"")</f>
        <v/>
      </c>
      <c r="H434" s="138" t="s">
        <v>505</v>
      </c>
      <c r="I434" s="167">
        <v>388.0</v>
      </c>
      <c r="J434" s="140">
        <f>IFNA(VLOOKUP(V434,'Imported Index'!E:F,2,0),1)</f>
        <v>1</v>
      </c>
      <c r="K434" s="83"/>
      <c r="L434" s="83"/>
      <c r="M434" s="62" t="str">
        <f>ifna(IMAGE("https://pokejungle.net/sprites/typeico/"&amp;lower(VLookup(V434,Type!C:E, 2, 0)&amp;".png")),"")</f>
        <v/>
      </c>
      <c r="N434" s="62" t="str">
        <f>ifna(IMAGE("https://pokejungle.net/sprites/typeico/"&amp;lower(VLookup(V434,Type!C:E, 3, 0)&amp;".png")),"")</f>
        <v/>
      </c>
      <c r="O434" s="53"/>
      <c r="P434" s="53"/>
      <c r="Q434" s="61" t="str">
        <f>ifna(VLookup(V434, Dex!F:K, 3, 0),"")</f>
        <v/>
      </c>
      <c r="R434" s="61">
        <f>ifna(VLookup(V434, Dex!F:K, 4, 0),"")</f>
        <v>388</v>
      </c>
      <c r="S434" s="62">
        <f>ifna(VLookup(V434, Dex!F:K, 5, 0),"")</f>
        <v>131</v>
      </c>
      <c r="T434" s="61" t="str">
        <f>ifna(VLookup(V434, Dex!F:K, 6, 0),"")</f>
        <v>B192</v>
      </c>
      <c r="U434" s="63" t="str">
        <f>ifna(VLookup(V434, Dex!F:L, 7, 0),"")</f>
        <v/>
      </c>
      <c r="V434" s="53" t="str">
        <f t="shared" si="1"/>
        <v>grotle</v>
      </c>
    </row>
    <row r="435" ht="31.5" customHeight="1">
      <c r="A435" s="130">
        <v>434.0</v>
      </c>
      <c r="B435" s="130">
        <v>1.0</v>
      </c>
      <c r="C435" s="130">
        <v>17.0</v>
      </c>
      <c r="D435" s="130">
        <f t="shared" si="18"/>
        <v>3</v>
      </c>
      <c r="E435" s="130">
        <v>1.0</v>
      </c>
      <c r="F435" s="130">
        <v>3.0</v>
      </c>
      <c r="G435" s="131" t="str">
        <f>ifna(VLookup(V435,Shiny!B:C, 2, 0),"")</f>
        <v/>
      </c>
      <c r="H435" s="141" t="s">
        <v>506</v>
      </c>
      <c r="I435" s="168">
        <v>389.0</v>
      </c>
      <c r="J435" s="135">
        <f>IFNA(VLOOKUP(V435,'Imported Index'!E:F,2,0),1)</f>
        <v>1</v>
      </c>
      <c r="K435" s="132"/>
      <c r="L435" s="132"/>
      <c r="M435" s="166" t="str">
        <f>ifna(IMAGE("https://pokejungle.net/sprites/typeico/"&amp;lower(VLookup(V435,Type!C:E, 2, 0)&amp;".png")),"")</f>
        <v/>
      </c>
      <c r="N435" s="166" t="str">
        <f>ifna(IMAGE("https://pokejungle.net/sprites/typeico/"&amp;lower(VLookup(V435,Type!C:E, 3, 0)&amp;".png")),"")</f>
        <v/>
      </c>
      <c r="O435" s="131"/>
      <c r="P435" s="131"/>
      <c r="Q435" s="165" t="str">
        <f>ifna(VLookup(V435, Dex!F:K, 3, 0),"")</f>
        <v/>
      </c>
      <c r="R435" s="165">
        <f>ifna(VLookup(V435, Dex!F:K, 4, 0),"")</f>
        <v>389</v>
      </c>
      <c r="S435" s="166">
        <f>ifna(VLookup(V435, Dex!F:K, 5, 0),"")</f>
        <v>132</v>
      </c>
      <c r="T435" s="165" t="str">
        <f>ifna(VLookup(V435, Dex!F:K, 6, 0),"")</f>
        <v>B193</v>
      </c>
      <c r="U435" s="137" t="str">
        <f>ifna(VLookup(V435, Dex!F:L, 7, 0),"")</f>
        <v/>
      </c>
      <c r="V435" s="131" t="str">
        <f t="shared" si="1"/>
        <v>torterra</v>
      </c>
    </row>
    <row r="436" ht="31.5" customHeight="1">
      <c r="A436" s="85">
        <v>435.0</v>
      </c>
      <c r="B436" s="85">
        <v>1.0</v>
      </c>
      <c r="C436" s="85">
        <v>17.0</v>
      </c>
      <c r="D436" s="85">
        <f t="shared" si="18"/>
        <v>4</v>
      </c>
      <c r="E436" s="85">
        <v>1.0</v>
      </c>
      <c r="F436" s="85">
        <v>4.0</v>
      </c>
      <c r="G436" s="53" t="str">
        <f>ifna(VLookup(V436,Shiny!B:C, 2, 0),"")</f>
        <v/>
      </c>
      <c r="H436" s="138" t="s">
        <v>507</v>
      </c>
      <c r="I436" s="167">
        <v>390.0</v>
      </c>
      <c r="J436" s="140">
        <f>IFNA(VLOOKUP(V436,'Imported Index'!E:F,2,0),1)</f>
        <v>1</v>
      </c>
      <c r="K436" s="83"/>
      <c r="L436" s="83"/>
      <c r="M436" s="62" t="str">
        <f>ifna(IMAGE("https://pokejungle.net/sprites/typeico/"&amp;lower(VLookup(V436,Type!C:E, 2, 0)&amp;".png")),"")</f>
        <v/>
      </c>
      <c r="N436" s="62" t="str">
        <f>ifna(IMAGE("https://pokejungle.net/sprites/typeico/"&amp;lower(VLookup(V436,Type!C:E, 3, 0)&amp;".png")),"")</f>
        <v/>
      </c>
      <c r="O436" s="53"/>
      <c r="P436" s="53"/>
      <c r="Q436" s="61" t="str">
        <f>ifna(VLookup(V436, Dex!F:K, 3, 0),"")</f>
        <v/>
      </c>
      <c r="R436" s="61">
        <f>ifna(VLookup(V436, Dex!F:K, 4, 0),"")</f>
        <v>390</v>
      </c>
      <c r="S436" s="62">
        <f>ifna(VLookup(V436, Dex!F:K, 5, 0),"")</f>
        <v>61</v>
      </c>
      <c r="T436" s="61" t="str">
        <f>ifna(VLookup(V436, Dex!F:K, 6, 0),"")</f>
        <v>B194</v>
      </c>
      <c r="U436" s="63" t="str">
        <f>ifna(VLookup(V436, Dex!F:L, 7, 0),"")</f>
        <v/>
      </c>
      <c r="V436" s="53" t="str">
        <f t="shared" si="1"/>
        <v>chimchar</v>
      </c>
    </row>
    <row r="437" ht="31.5" customHeight="1">
      <c r="A437" s="130">
        <v>436.0</v>
      </c>
      <c r="B437" s="130">
        <v>1.0</v>
      </c>
      <c r="C437" s="130">
        <v>17.0</v>
      </c>
      <c r="D437" s="130">
        <f t="shared" si="18"/>
        <v>5</v>
      </c>
      <c r="E437" s="130">
        <v>1.0</v>
      </c>
      <c r="F437" s="130">
        <v>5.0</v>
      </c>
      <c r="G437" s="131" t="str">
        <f>ifna(VLookup(V437,Shiny!B:C, 2, 0),"")</f>
        <v/>
      </c>
      <c r="H437" s="141" t="s">
        <v>508</v>
      </c>
      <c r="I437" s="168">
        <v>391.0</v>
      </c>
      <c r="J437" s="135">
        <f>IFNA(VLOOKUP(V437,'Imported Index'!E:F,2,0),1)</f>
        <v>1</v>
      </c>
      <c r="K437" s="132"/>
      <c r="L437" s="132"/>
      <c r="M437" s="166" t="str">
        <f>ifna(IMAGE("https://pokejungle.net/sprites/typeico/"&amp;lower(VLookup(V437,Type!C:E, 2, 0)&amp;".png")),"")</f>
        <v/>
      </c>
      <c r="N437" s="166" t="str">
        <f>ifna(IMAGE("https://pokejungle.net/sprites/typeico/"&amp;lower(VLookup(V437,Type!C:E, 3, 0)&amp;".png")),"")</f>
        <v/>
      </c>
      <c r="O437" s="131"/>
      <c r="P437" s="131"/>
      <c r="Q437" s="165" t="str">
        <f>ifna(VLookup(V437, Dex!F:K, 3, 0),"")</f>
        <v/>
      </c>
      <c r="R437" s="165">
        <f>ifna(VLookup(V437, Dex!F:K, 4, 0),"")</f>
        <v>391</v>
      </c>
      <c r="S437" s="166">
        <f>ifna(VLookup(V437, Dex!F:K, 5, 0),"")</f>
        <v>62</v>
      </c>
      <c r="T437" s="165" t="str">
        <f>ifna(VLookup(V437, Dex!F:K, 6, 0),"")</f>
        <v>B195</v>
      </c>
      <c r="U437" s="137" t="str">
        <f>ifna(VLookup(V437, Dex!F:L, 7, 0),"")</f>
        <v/>
      </c>
      <c r="V437" s="131" t="str">
        <f t="shared" si="1"/>
        <v>monferno</v>
      </c>
    </row>
    <row r="438" ht="31.5" customHeight="1">
      <c r="A438" s="85">
        <v>437.0</v>
      </c>
      <c r="B438" s="85">
        <v>1.0</v>
      </c>
      <c r="C438" s="85">
        <v>17.0</v>
      </c>
      <c r="D438" s="85">
        <f t="shared" si="18"/>
        <v>6</v>
      </c>
      <c r="E438" s="85">
        <v>1.0</v>
      </c>
      <c r="F438" s="85">
        <v>6.0</v>
      </c>
      <c r="G438" s="53" t="str">
        <f>ifna(VLookup(V438,Shiny!B:C, 2, 0),"")</f>
        <v/>
      </c>
      <c r="H438" s="138" t="s">
        <v>509</v>
      </c>
      <c r="I438" s="167">
        <v>392.0</v>
      </c>
      <c r="J438" s="140">
        <f>IFNA(VLOOKUP(V438,'Imported Index'!E:F,2,0),1)</f>
        <v>1</v>
      </c>
      <c r="K438" s="83"/>
      <c r="L438" s="83"/>
      <c r="M438" s="62" t="str">
        <f>ifna(IMAGE("https://pokejungle.net/sprites/typeico/"&amp;lower(VLookup(V438,Type!C:E, 2, 0)&amp;".png")),"")</f>
        <v/>
      </c>
      <c r="N438" s="62" t="str">
        <f>ifna(IMAGE("https://pokejungle.net/sprites/typeico/"&amp;lower(VLookup(V438,Type!C:E, 3, 0)&amp;".png")),"")</f>
        <v/>
      </c>
      <c r="O438" s="53"/>
      <c r="P438" s="53"/>
      <c r="Q438" s="61" t="str">
        <f>ifna(VLookup(V438, Dex!F:K, 3, 0),"")</f>
        <v/>
      </c>
      <c r="R438" s="61">
        <f>ifna(VLookup(V438, Dex!F:K, 4, 0),"")</f>
        <v>392</v>
      </c>
      <c r="S438" s="62">
        <f>ifna(VLookup(V438, Dex!F:K, 5, 0),"")</f>
        <v>63</v>
      </c>
      <c r="T438" s="61" t="str">
        <f>ifna(VLookup(V438, Dex!F:K, 6, 0),"")</f>
        <v>B196</v>
      </c>
      <c r="U438" s="63" t="str">
        <f>ifna(VLookup(V438, Dex!F:L, 7, 0),"")</f>
        <v/>
      </c>
      <c r="V438" s="53" t="str">
        <f t="shared" si="1"/>
        <v>infernape</v>
      </c>
    </row>
    <row r="439" ht="31.5" customHeight="1">
      <c r="A439" s="130">
        <v>438.0</v>
      </c>
      <c r="B439" s="130">
        <v>1.0</v>
      </c>
      <c r="C439" s="130">
        <v>17.0</v>
      </c>
      <c r="D439" s="130">
        <f t="shared" si="18"/>
        <v>7</v>
      </c>
      <c r="E439" s="130">
        <v>2.0</v>
      </c>
      <c r="F439" s="130">
        <v>1.0</v>
      </c>
      <c r="G439" s="131" t="str">
        <f>ifna(VLookup(V439,Shiny!B:C, 2, 0),"")</f>
        <v/>
      </c>
      <c r="H439" s="141" t="s">
        <v>510</v>
      </c>
      <c r="I439" s="168">
        <v>393.0</v>
      </c>
      <c r="J439" s="135">
        <f>IFNA(VLOOKUP(V439,'Imported Index'!E:F,2,0),1)</f>
        <v>1</v>
      </c>
      <c r="K439" s="132"/>
      <c r="L439" s="132"/>
      <c r="M439" s="166" t="str">
        <f>ifna(IMAGE("https://pokejungle.net/sprites/typeico/"&amp;lower(VLookup(V439,Type!C:E, 2, 0)&amp;".png")),"")</f>
        <v/>
      </c>
      <c r="N439" s="166" t="str">
        <f>ifna(IMAGE("https://pokejungle.net/sprites/typeico/"&amp;lower(VLookup(V439,Type!C:E, 3, 0)&amp;".png")),"")</f>
        <v/>
      </c>
      <c r="O439" s="131"/>
      <c r="P439" s="131"/>
      <c r="Q439" s="165" t="str">
        <f>ifna(VLookup(V439, Dex!F:K, 3, 0),"")</f>
        <v/>
      </c>
      <c r="R439" s="165">
        <f>ifna(VLookup(V439, Dex!F:K, 4, 0),"")</f>
        <v>393</v>
      </c>
      <c r="S439" s="166">
        <f>ifna(VLookup(V439, Dex!F:K, 5, 0),"")</f>
        <v>161</v>
      </c>
      <c r="T439" s="165" t="str">
        <f>ifna(VLookup(V439, Dex!F:K, 6, 0),"")</f>
        <v>B197</v>
      </c>
      <c r="U439" s="137" t="str">
        <f>ifna(VLookup(V439, Dex!F:L, 7, 0),"")</f>
        <v/>
      </c>
      <c r="V439" s="131" t="str">
        <f t="shared" si="1"/>
        <v>piplup</v>
      </c>
    </row>
    <row r="440" ht="31.5" customHeight="1">
      <c r="A440" s="85">
        <v>439.0</v>
      </c>
      <c r="B440" s="85">
        <v>1.0</v>
      </c>
      <c r="C440" s="85">
        <v>17.0</v>
      </c>
      <c r="D440" s="85">
        <f t="shared" si="18"/>
        <v>8</v>
      </c>
      <c r="E440" s="85">
        <v>2.0</v>
      </c>
      <c r="F440" s="85">
        <v>2.0</v>
      </c>
      <c r="G440" s="53" t="str">
        <f>ifna(VLookup(V440,Shiny!B:C, 2, 0),"")</f>
        <v/>
      </c>
      <c r="H440" s="138" t="s">
        <v>511</v>
      </c>
      <c r="I440" s="167">
        <v>394.0</v>
      </c>
      <c r="J440" s="140">
        <f>IFNA(VLOOKUP(V440,'Imported Index'!E:F,2,0),1)</f>
        <v>1</v>
      </c>
      <c r="K440" s="83"/>
      <c r="L440" s="83"/>
      <c r="M440" s="62" t="str">
        <f>ifna(IMAGE("https://pokejungle.net/sprites/typeico/"&amp;lower(VLookup(V440,Type!C:E, 2, 0)&amp;".png")),"")</f>
        <v/>
      </c>
      <c r="N440" s="62" t="str">
        <f>ifna(IMAGE("https://pokejungle.net/sprites/typeico/"&amp;lower(VLookup(V440,Type!C:E, 3, 0)&amp;".png")),"")</f>
        <v/>
      </c>
      <c r="O440" s="53"/>
      <c r="P440" s="53"/>
      <c r="Q440" s="61" t="str">
        <f>ifna(VLookup(V440, Dex!F:K, 3, 0),"")</f>
        <v/>
      </c>
      <c r="R440" s="61">
        <f>ifna(VLookup(V440, Dex!F:K, 4, 0),"")</f>
        <v>394</v>
      </c>
      <c r="S440" s="62">
        <f>ifna(VLookup(V440, Dex!F:K, 5, 0),"")</f>
        <v>162</v>
      </c>
      <c r="T440" s="61" t="str">
        <f>ifna(VLookup(V440, Dex!F:K, 6, 0),"")</f>
        <v>B198</v>
      </c>
      <c r="U440" s="63" t="str">
        <f>ifna(VLookup(V440, Dex!F:L, 7, 0),"")</f>
        <v/>
      </c>
      <c r="V440" s="53" t="str">
        <f t="shared" si="1"/>
        <v>prinplup</v>
      </c>
    </row>
    <row r="441" ht="31.5" customHeight="1">
      <c r="A441" s="130">
        <v>440.0</v>
      </c>
      <c r="B441" s="130">
        <v>1.0</v>
      </c>
      <c r="C441" s="130">
        <v>17.0</v>
      </c>
      <c r="D441" s="130">
        <f t="shared" si="18"/>
        <v>9</v>
      </c>
      <c r="E441" s="130">
        <v>2.0</v>
      </c>
      <c r="F441" s="130">
        <v>3.0</v>
      </c>
      <c r="G441" s="131" t="str">
        <f>ifna(VLookup(V441,Shiny!B:C, 2, 0),"")</f>
        <v/>
      </c>
      <c r="H441" s="141" t="s">
        <v>512</v>
      </c>
      <c r="I441" s="168">
        <v>395.0</v>
      </c>
      <c r="J441" s="135">
        <f>IFNA(VLOOKUP(V441,'Imported Index'!E:F,2,0),1)</f>
        <v>1</v>
      </c>
      <c r="K441" s="132"/>
      <c r="L441" s="132"/>
      <c r="M441" s="166" t="str">
        <f>ifna(IMAGE("https://pokejungle.net/sprites/typeico/"&amp;lower(VLookup(V441,Type!C:E, 2, 0)&amp;".png")),"")</f>
        <v/>
      </c>
      <c r="N441" s="166" t="str">
        <f>ifna(IMAGE("https://pokejungle.net/sprites/typeico/"&amp;lower(VLookup(V441,Type!C:E, 3, 0)&amp;".png")),"")</f>
        <v/>
      </c>
      <c r="O441" s="131"/>
      <c r="P441" s="131"/>
      <c r="Q441" s="165" t="str">
        <f>ifna(VLookup(V441, Dex!F:K, 3, 0),"")</f>
        <v/>
      </c>
      <c r="R441" s="165">
        <f>ifna(VLookup(V441, Dex!F:K, 4, 0),"")</f>
        <v>395</v>
      </c>
      <c r="S441" s="166">
        <f>ifna(VLookup(V441, Dex!F:K, 5, 0),"")</f>
        <v>163</v>
      </c>
      <c r="T441" s="165" t="str">
        <f>ifna(VLookup(V441, Dex!F:K, 6, 0),"")</f>
        <v>B199</v>
      </c>
      <c r="U441" s="137" t="str">
        <f>ifna(VLookup(V441, Dex!F:L, 7, 0),"")</f>
        <v/>
      </c>
      <c r="V441" s="131" t="str">
        <f t="shared" si="1"/>
        <v>empoleon</v>
      </c>
    </row>
    <row r="442" ht="31.5" customHeight="1">
      <c r="A442" s="85">
        <v>441.0</v>
      </c>
      <c r="B442" s="85">
        <v>1.0</v>
      </c>
      <c r="C442" s="85">
        <v>17.0</v>
      </c>
      <c r="D442" s="85">
        <f t="shared" si="18"/>
        <v>10</v>
      </c>
      <c r="E442" s="85">
        <v>2.0</v>
      </c>
      <c r="F442" s="85">
        <v>4.0</v>
      </c>
      <c r="G442" s="53" t="str">
        <f>ifna(VLookup(V442,Shiny!B:C, 2, 0),"")</f>
        <v/>
      </c>
      <c r="H442" s="138" t="s">
        <v>513</v>
      </c>
      <c r="I442" s="167">
        <v>396.0</v>
      </c>
      <c r="J442" s="140">
        <f>IFNA(VLOOKUP(V442,'Imported Index'!E:F,2,0),1)</f>
        <v>1</v>
      </c>
      <c r="K442" s="140"/>
      <c r="L442" s="83"/>
      <c r="M442" s="62" t="str">
        <f>ifna(IMAGE("https://pokejungle.net/sprites/typeico/"&amp;lower(VLookup(V442,Type!C:E, 2, 0)&amp;".png")),"")</f>
        <v/>
      </c>
      <c r="N442" s="62" t="str">
        <f>ifna(IMAGE("https://pokejungle.net/sprites/typeico/"&amp;lower(VLookup(V442,Type!C:E, 3, 0)&amp;".png")),"")</f>
        <v/>
      </c>
      <c r="O442" s="53"/>
      <c r="P442" s="53"/>
      <c r="Q442" s="61" t="str">
        <f>ifna(VLookup(V442, Dex!F:K, 3, 0),"")</f>
        <v/>
      </c>
      <c r="R442" s="61">
        <f>ifna(VLookup(V442, Dex!F:K, 4, 0),"")</f>
        <v>396</v>
      </c>
      <c r="S442" s="62">
        <f>ifna(VLookup(V442, Dex!F:K, 5, 0),"")</f>
        <v>12</v>
      </c>
      <c r="T442" s="61" t="str">
        <f>ifna(VLookup(V442, Dex!F:K, 6, 0),"")</f>
        <v>P097</v>
      </c>
      <c r="U442" s="63" t="str">
        <f>ifna(VLookup(V442, Dex!F:L, 7, 0),"")</f>
        <v>H081</v>
      </c>
      <c r="V442" s="53" t="str">
        <f t="shared" si="1"/>
        <v>starly</v>
      </c>
    </row>
    <row r="443" ht="31.5" customHeight="1">
      <c r="A443" s="130">
        <v>442.0</v>
      </c>
      <c r="B443" s="130">
        <v>1.0</v>
      </c>
      <c r="C443" s="130">
        <v>17.0</v>
      </c>
      <c r="D443" s="130">
        <f t="shared" si="18"/>
        <v>11</v>
      </c>
      <c r="E443" s="130">
        <v>2.0</v>
      </c>
      <c r="F443" s="130">
        <v>5.0</v>
      </c>
      <c r="G443" s="131" t="str">
        <f>ifna(VLookup(V443,Shiny!B:C, 2, 0),"")</f>
        <v/>
      </c>
      <c r="H443" s="141" t="s">
        <v>514</v>
      </c>
      <c r="I443" s="168">
        <v>397.0</v>
      </c>
      <c r="J443" s="135">
        <f>IFNA(VLOOKUP(V443,'Imported Index'!E:F,2,0),1)</f>
        <v>1</v>
      </c>
      <c r="K443" s="135"/>
      <c r="L443" s="132"/>
      <c r="M443" s="166" t="str">
        <f>ifna(IMAGE("https://pokejungle.net/sprites/typeico/"&amp;lower(VLookup(V443,Type!C:E, 2, 0)&amp;".png")),"")</f>
        <v/>
      </c>
      <c r="N443" s="166" t="str">
        <f>ifna(IMAGE("https://pokejungle.net/sprites/typeico/"&amp;lower(VLookup(V443,Type!C:E, 3, 0)&amp;".png")),"")</f>
        <v/>
      </c>
      <c r="O443" s="131"/>
      <c r="P443" s="131"/>
      <c r="Q443" s="165" t="str">
        <f>ifna(VLookup(V443, Dex!F:K, 3, 0),"")</f>
        <v/>
      </c>
      <c r="R443" s="165">
        <f>ifna(VLookup(V443, Dex!F:K, 4, 0),"")</f>
        <v>397</v>
      </c>
      <c r="S443" s="166">
        <f>ifna(VLookup(V443, Dex!F:K, 5, 0),"")</f>
        <v>13</v>
      </c>
      <c r="T443" s="165" t="str">
        <f>ifna(VLookup(V443, Dex!F:K, 6, 0),"")</f>
        <v>P098</v>
      </c>
      <c r="U443" s="137" t="str">
        <f>ifna(VLookup(V443, Dex!F:L, 7, 0),"")</f>
        <v>H082</v>
      </c>
      <c r="V443" s="131" t="str">
        <f t="shared" si="1"/>
        <v>staravia</v>
      </c>
    </row>
    <row r="444" ht="31.5" customHeight="1">
      <c r="A444" s="85">
        <v>443.0</v>
      </c>
      <c r="B444" s="85">
        <v>1.0</v>
      </c>
      <c r="C444" s="85">
        <v>17.0</v>
      </c>
      <c r="D444" s="85">
        <f t="shared" si="18"/>
        <v>12</v>
      </c>
      <c r="E444" s="85">
        <v>2.0</v>
      </c>
      <c r="F444" s="85">
        <v>6.0</v>
      </c>
      <c r="G444" s="53" t="str">
        <f>ifna(VLookup(V444,Shiny!B:C, 2, 0),"")</f>
        <v/>
      </c>
      <c r="H444" s="138" t="s">
        <v>515</v>
      </c>
      <c r="I444" s="167">
        <v>398.0</v>
      </c>
      <c r="J444" s="140">
        <f>IFNA(VLOOKUP(V444,'Imported Index'!E:F,2,0),1)</f>
        <v>1</v>
      </c>
      <c r="K444" s="140"/>
      <c r="L444" s="83"/>
      <c r="M444" s="62" t="str">
        <f>ifna(IMAGE("https://pokejungle.net/sprites/typeico/"&amp;lower(VLookup(V444,Type!C:E, 2, 0)&amp;".png")),"")</f>
        <v/>
      </c>
      <c r="N444" s="62" t="str">
        <f>ifna(IMAGE("https://pokejungle.net/sprites/typeico/"&amp;lower(VLookup(V444,Type!C:E, 3, 0)&amp;".png")),"")</f>
        <v/>
      </c>
      <c r="O444" s="53"/>
      <c r="P444" s="53"/>
      <c r="Q444" s="61" t="str">
        <f>ifna(VLookup(V444, Dex!F:K, 3, 0),"")</f>
        <v/>
      </c>
      <c r="R444" s="61">
        <f>ifna(VLookup(V444, Dex!F:K, 4, 0),"")</f>
        <v>398</v>
      </c>
      <c r="S444" s="62">
        <f>ifna(VLookup(V444, Dex!F:K, 5, 0),"")</f>
        <v>14</v>
      </c>
      <c r="T444" s="61" t="str">
        <f>ifna(VLookup(V444, Dex!F:K, 6, 0),"")</f>
        <v>P099</v>
      </c>
      <c r="U444" s="63" t="str">
        <f>ifna(VLookup(V444, Dex!F:L, 7, 0),"")</f>
        <v>H083</v>
      </c>
      <c r="V444" s="53" t="str">
        <f t="shared" si="1"/>
        <v>staraptor</v>
      </c>
    </row>
    <row r="445" ht="31.5" customHeight="1">
      <c r="A445" s="130">
        <v>444.0</v>
      </c>
      <c r="B445" s="130">
        <v>1.0</v>
      </c>
      <c r="C445" s="130">
        <v>17.0</v>
      </c>
      <c r="D445" s="130">
        <f t="shared" si="18"/>
        <v>13</v>
      </c>
      <c r="E445" s="130">
        <v>3.0</v>
      </c>
      <c r="F445" s="130">
        <v>1.0</v>
      </c>
      <c r="G445" s="131" t="str">
        <f>ifna(VLookup(V445,Shiny!B:C, 2, 0),"")</f>
        <v/>
      </c>
      <c r="H445" s="141" t="s">
        <v>516</v>
      </c>
      <c r="I445" s="168">
        <v>399.0</v>
      </c>
      <c r="J445" s="135">
        <f>IFNA(VLOOKUP(V445,'Imported Index'!E:F,2,0),1)</f>
        <v>1</v>
      </c>
      <c r="K445" s="132"/>
      <c r="L445" s="132"/>
      <c r="M445" s="166" t="str">
        <f>ifna(IMAGE("https://pokejungle.net/sprites/typeico/"&amp;lower(VLookup(V445,Type!C:E, 2, 0)&amp;".png")),"")</f>
        <v/>
      </c>
      <c r="N445" s="166" t="str">
        <f>ifna(IMAGE("https://pokejungle.net/sprites/typeico/"&amp;lower(VLookup(V445,Type!C:E, 3, 0)&amp;".png")),"")</f>
        <v/>
      </c>
      <c r="O445" s="131"/>
      <c r="P445" s="131"/>
      <c r="Q445" s="165" t="str">
        <f>ifna(VLookup(V445, Dex!F:K, 3, 0),"")</f>
        <v/>
      </c>
      <c r="R445" s="165">
        <f>ifna(VLookup(V445, Dex!F:K, 4, 0),"")</f>
        <v>399</v>
      </c>
      <c r="S445" s="166">
        <f>ifna(VLookup(V445, Dex!F:K, 5, 0),"")</f>
        <v>10</v>
      </c>
      <c r="T445" s="165" t="str">
        <f>ifna(VLookup(V445, Dex!F:K, 6, 0),"")</f>
        <v/>
      </c>
      <c r="U445" s="137" t="str">
        <f>ifna(VLookup(V445, Dex!F:L, 7, 0),"")</f>
        <v/>
      </c>
      <c r="V445" s="131" t="str">
        <f t="shared" si="1"/>
        <v>bidoof</v>
      </c>
    </row>
    <row r="446" ht="31.5" customHeight="1">
      <c r="A446" s="85">
        <v>445.0</v>
      </c>
      <c r="B446" s="85">
        <v>1.0</v>
      </c>
      <c r="C446" s="85">
        <v>17.0</v>
      </c>
      <c r="D446" s="85">
        <f t="shared" si="18"/>
        <v>14</v>
      </c>
      <c r="E446" s="85">
        <v>3.0</v>
      </c>
      <c r="F446" s="85">
        <v>2.0</v>
      </c>
      <c r="G446" s="53" t="str">
        <f>ifna(VLookup(V446,Shiny!B:C, 2, 0),"")</f>
        <v/>
      </c>
      <c r="H446" s="138" t="s">
        <v>517</v>
      </c>
      <c r="I446" s="167">
        <v>400.0</v>
      </c>
      <c r="J446" s="140">
        <f>IFNA(VLOOKUP(V446,'Imported Index'!E:F,2,0),1)</f>
        <v>1</v>
      </c>
      <c r="K446" s="83"/>
      <c r="L446" s="83"/>
      <c r="M446" s="62" t="str">
        <f>ifna(IMAGE("https://pokejungle.net/sprites/typeico/"&amp;lower(VLookup(V446,Type!C:E, 2, 0)&amp;".png")),"")</f>
        <v/>
      </c>
      <c r="N446" s="62" t="str">
        <f>ifna(IMAGE("https://pokejungle.net/sprites/typeico/"&amp;lower(VLookup(V446,Type!C:E, 3, 0)&amp;".png")),"")</f>
        <v/>
      </c>
      <c r="O446" s="53"/>
      <c r="P446" s="53"/>
      <c r="Q446" s="61" t="str">
        <f>ifna(VLookup(V446, Dex!F:K, 3, 0),"")</f>
        <v/>
      </c>
      <c r="R446" s="61">
        <f>ifna(VLookup(V446, Dex!F:K, 4, 0),"")</f>
        <v>400</v>
      </c>
      <c r="S446" s="62">
        <f>ifna(VLookup(V446, Dex!F:K, 5, 0),"")</f>
        <v>11</v>
      </c>
      <c r="T446" s="61" t="str">
        <f>ifna(VLookup(V446, Dex!F:K, 6, 0),"")</f>
        <v/>
      </c>
      <c r="U446" s="63" t="str">
        <f>ifna(VLookup(V446, Dex!F:L, 7, 0),"")</f>
        <v/>
      </c>
      <c r="V446" s="53" t="str">
        <f t="shared" si="1"/>
        <v>bibarel</v>
      </c>
    </row>
    <row r="447" ht="31.5" customHeight="1">
      <c r="A447" s="130">
        <v>446.0</v>
      </c>
      <c r="B447" s="130">
        <v>1.0</v>
      </c>
      <c r="C447" s="130">
        <v>17.0</v>
      </c>
      <c r="D447" s="130">
        <f t="shared" si="18"/>
        <v>15</v>
      </c>
      <c r="E447" s="130">
        <v>3.0</v>
      </c>
      <c r="F447" s="130">
        <v>3.0</v>
      </c>
      <c r="G447" s="131" t="str">
        <f>ifna(VLookup(V447,Shiny!B:C, 2, 0),"")</f>
        <v/>
      </c>
      <c r="H447" s="141" t="s">
        <v>518</v>
      </c>
      <c r="I447" s="168">
        <v>401.0</v>
      </c>
      <c r="J447" s="135">
        <f>IFNA(VLOOKUP(V447,'Imported Index'!E:F,2,0),1)</f>
        <v>1</v>
      </c>
      <c r="K447" s="132"/>
      <c r="L447" s="132"/>
      <c r="M447" s="166" t="str">
        <f>ifna(IMAGE("https://pokejungle.net/sprites/typeico/"&amp;lower(VLookup(V447,Type!C:E, 2, 0)&amp;".png")),"")</f>
        <v/>
      </c>
      <c r="N447" s="166" t="str">
        <f>ifna(IMAGE("https://pokejungle.net/sprites/typeico/"&amp;lower(VLookup(V447,Type!C:E, 3, 0)&amp;".png")),"")</f>
        <v/>
      </c>
      <c r="O447" s="131"/>
      <c r="P447" s="131"/>
      <c r="Q447" s="165" t="str">
        <f>ifna(VLookup(V447, Dex!F:K, 3, 0),"")</f>
        <v/>
      </c>
      <c r="R447" s="165">
        <f>ifna(VLookup(V447, Dex!F:K, 4, 0),"")</f>
        <v>401</v>
      </c>
      <c r="S447" s="166">
        <f>ifna(VLookup(V447, Dex!F:K, 5, 0),"")</f>
        <v>39</v>
      </c>
      <c r="T447" s="165" t="str">
        <f>ifna(VLookup(V447, Dex!F:K, 6, 0),"")</f>
        <v>P033</v>
      </c>
      <c r="U447" s="137" t="str">
        <f>ifna(VLookup(V447, Dex!F:L, 7, 0),"")</f>
        <v/>
      </c>
      <c r="V447" s="131" t="str">
        <f t="shared" si="1"/>
        <v>kricketot</v>
      </c>
    </row>
    <row r="448" ht="31.5" customHeight="1">
      <c r="A448" s="85">
        <v>447.0</v>
      </c>
      <c r="B448" s="85">
        <v>1.0</v>
      </c>
      <c r="C448" s="85">
        <v>17.0</v>
      </c>
      <c r="D448" s="85">
        <f t="shared" si="18"/>
        <v>16</v>
      </c>
      <c r="E448" s="85">
        <v>3.0</v>
      </c>
      <c r="F448" s="85">
        <v>4.0</v>
      </c>
      <c r="G448" s="53" t="str">
        <f>ifna(VLookup(V448,Shiny!B:C, 2, 0),"")</f>
        <v/>
      </c>
      <c r="H448" s="138" t="s">
        <v>519</v>
      </c>
      <c r="I448" s="167">
        <v>402.0</v>
      </c>
      <c r="J448" s="140">
        <f>IFNA(VLOOKUP(V448,'Imported Index'!E:F,2,0),1)</f>
        <v>1</v>
      </c>
      <c r="K448" s="140"/>
      <c r="L448" s="83"/>
      <c r="M448" s="62" t="str">
        <f>ifna(IMAGE("https://pokejungle.net/sprites/typeico/"&amp;lower(VLookup(V448,Type!C:E, 2, 0)&amp;".png")),"")</f>
        <v/>
      </c>
      <c r="N448" s="62" t="str">
        <f>ifna(IMAGE("https://pokejungle.net/sprites/typeico/"&amp;lower(VLookup(V448,Type!C:E, 3, 0)&amp;".png")),"")</f>
        <v/>
      </c>
      <c r="O448" s="53"/>
      <c r="P448" s="53"/>
      <c r="Q448" s="61" t="str">
        <f>ifna(VLookup(V448, Dex!F:K, 3, 0),"")</f>
        <v/>
      </c>
      <c r="R448" s="61">
        <f>ifna(VLookup(V448, Dex!F:K, 4, 0),"")</f>
        <v>402</v>
      </c>
      <c r="S448" s="62">
        <f>ifna(VLookup(V448, Dex!F:K, 5, 0),"")</f>
        <v>40</v>
      </c>
      <c r="T448" s="61" t="str">
        <f>ifna(VLookup(V448, Dex!F:K, 6, 0),"")</f>
        <v>P034</v>
      </c>
      <c r="U448" s="63" t="str">
        <f>ifna(VLookup(V448, Dex!F:L, 7, 0),"")</f>
        <v/>
      </c>
      <c r="V448" s="53" t="str">
        <f t="shared" si="1"/>
        <v>kricketune</v>
      </c>
    </row>
    <row r="449" ht="31.5" customHeight="1">
      <c r="A449" s="130">
        <v>448.0</v>
      </c>
      <c r="B449" s="130">
        <v>1.0</v>
      </c>
      <c r="C449" s="130">
        <v>17.0</v>
      </c>
      <c r="D449" s="130">
        <f t="shared" si="18"/>
        <v>17</v>
      </c>
      <c r="E449" s="130">
        <v>3.0</v>
      </c>
      <c r="F449" s="130">
        <v>5.0</v>
      </c>
      <c r="G449" s="131" t="str">
        <f>ifna(VLookup(V449,Shiny!B:C, 2, 0),"")</f>
        <v/>
      </c>
      <c r="H449" s="141" t="s">
        <v>520</v>
      </c>
      <c r="I449" s="168">
        <v>403.0</v>
      </c>
      <c r="J449" s="135">
        <f>IFNA(VLOOKUP(V449,'Imported Index'!E:F,2,0),1)</f>
        <v>1</v>
      </c>
      <c r="K449" s="135"/>
      <c r="L449" s="132"/>
      <c r="M449" s="166" t="str">
        <f>ifna(IMAGE("https://pokejungle.net/sprites/typeico/"&amp;lower(VLookup(V449,Type!C:E, 2, 0)&amp;".png")),"")</f>
        <v/>
      </c>
      <c r="N449" s="166" t="str">
        <f>ifna(IMAGE("https://pokejungle.net/sprites/typeico/"&amp;lower(VLookup(V449,Type!C:E, 3, 0)&amp;".png")),"")</f>
        <v/>
      </c>
      <c r="O449" s="131"/>
      <c r="P449" s="131"/>
      <c r="Q449" s="165" t="str">
        <f>ifna(VLookup(V449, Dex!F:K, 3, 0),"")</f>
        <v>A025</v>
      </c>
      <c r="R449" s="165">
        <f>ifna(VLookup(V449, Dex!F:K, 4, 0),"")</f>
        <v>403</v>
      </c>
      <c r="S449" s="166">
        <f>ifna(VLookup(V449, Dex!F:K, 5, 0),"")</f>
        <v>15</v>
      </c>
      <c r="T449" s="165" t="str">
        <f>ifna(VLookup(V449, Dex!F:K, 6, 0),"")</f>
        <v>P094</v>
      </c>
      <c r="U449" s="137" t="str">
        <f>ifna(VLookup(V449, Dex!F:L, 7, 0),"")</f>
        <v/>
      </c>
      <c r="V449" s="131" t="str">
        <f t="shared" si="1"/>
        <v>shinx</v>
      </c>
    </row>
    <row r="450" ht="31.5" customHeight="1">
      <c r="A450" s="85">
        <v>449.0</v>
      </c>
      <c r="B450" s="85">
        <v>1.0</v>
      </c>
      <c r="C450" s="85">
        <v>17.0</v>
      </c>
      <c r="D450" s="85">
        <f t="shared" si="18"/>
        <v>18</v>
      </c>
      <c r="E450" s="85">
        <v>3.0</v>
      </c>
      <c r="F450" s="85">
        <v>6.0</v>
      </c>
      <c r="G450" s="53" t="str">
        <f>ifna(VLookup(V450,Shiny!B:C, 2, 0),"")</f>
        <v/>
      </c>
      <c r="H450" s="138" t="s">
        <v>521</v>
      </c>
      <c r="I450" s="167">
        <v>404.0</v>
      </c>
      <c r="J450" s="140">
        <f>IFNA(VLOOKUP(V450,'Imported Index'!E:F,2,0),1)</f>
        <v>1</v>
      </c>
      <c r="K450" s="140"/>
      <c r="L450" s="83"/>
      <c r="M450" s="62" t="str">
        <f>ifna(IMAGE("https://pokejungle.net/sprites/typeico/"&amp;lower(VLookup(V450,Type!C:E, 2, 0)&amp;".png")),"")</f>
        <v/>
      </c>
      <c r="N450" s="62" t="str">
        <f>ifna(IMAGE("https://pokejungle.net/sprites/typeico/"&amp;lower(VLookup(V450,Type!C:E, 3, 0)&amp;".png")),"")</f>
        <v/>
      </c>
      <c r="O450" s="53"/>
      <c r="P450" s="53"/>
      <c r="Q450" s="61" t="str">
        <f>ifna(VLookup(V450, Dex!F:K, 3, 0),"")</f>
        <v>A026</v>
      </c>
      <c r="R450" s="61">
        <f>ifna(VLookup(V450, Dex!F:K, 4, 0),"")</f>
        <v>404</v>
      </c>
      <c r="S450" s="62">
        <f>ifna(VLookup(V450, Dex!F:K, 5, 0),"")</f>
        <v>16</v>
      </c>
      <c r="T450" s="61" t="str">
        <f>ifna(VLookup(V450, Dex!F:K, 6, 0),"")</f>
        <v>P095</v>
      </c>
      <c r="U450" s="63" t="str">
        <f>ifna(VLookup(V450, Dex!F:L, 7, 0),"")</f>
        <v/>
      </c>
      <c r="V450" s="53" t="str">
        <f t="shared" si="1"/>
        <v>luxio</v>
      </c>
    </row>
    <row r="451" ht="31.5" customHeight="1">
      <c r="A451" s="130">
        <v>450.0</v>
      </c>
      <c r="B451" s="130">
        <v>1.0</v>
      </c>
      <c r="C451" s="130">
        <v>17.0</v>
      </c>
      <c r="D451" s="130">
        <f t="shared" si="18"/>
        <v>19</v>
      </c>
      <c r="E451" s="130">
        <v>4.0</v>
      </c>
      <c r="F451" s="130">
        <v>1.0</v>
      </c>
      <c r="G451" s="131" t="str">
        <f>ifna(VLookup(V451,Shiny!B:C, 2, 0),"")</f>
        <v/>
      </c>
      <c r="H451" s="141" t="s">
        <v>522</v>
      </c>
      <c r="I451" s="168">
        <v>405.0</v>
      </c>
      <c r="J451" s="135">
        <f>IFNA(VLOOKUP(V451,'Imported Index'!E:F,2,0),1)</f>
        <v>1</v>
      </c>
      <c r="K451" s="135"/>
      <c r="L451" s="132"/>
      <c r="M451" s="166" t="str">
        <f>ifna(IMAGE("https://pokejungle.net/sprites/typeico/"&amp;lower(VLookup(V451,Type!C:E, 2, 0)&amp;".png")),"")</f>
        <v/>
      </c>
      <c r="N451" s="166" t="str">
        <f>ifna(IMAGE("https://pokejungle.net/sprites/typeico/"&amp;lower(VLookup(V451,Type!C:E, 3, 0)&amp;".png")),"")</f>
        <v/>
      </c>
      <c r="O451" s="131"/>
      <c r="P451" s="131"/>
      <c r="Q451" s="165" t="str">
        <f>ifna(VLookup(V451, Dex!F:K, 3, 0),"")</f>
        <v>A027</v>
      </c>
      <c r="R451" s="165">
        <f>ifna(VLookup(V451, Dex!F:K, 4, 0),"")</f>
        <v>405</v>
      </c>
      <c r="S451" s="166">
        <f>ifna(VLookup(V451, Dex!F:K, 5, 0),"")</f>
        <v>17</v>
      </c>
      <c r="T451" s="165" t="str">
        <f>ifna(VLookup(V451, Dex!F:K, 6, 0),"")</f>
        <v>P096</v>
      </c>
      <c r="U451" s="137" t="str">
        <f>ifna(VLookup(V451, Dex!F:L, 7, 0),"")</f>
        <v/>
      </c>
      <c r="V451" s="131" t="str">
        <f t="shared" si="1"/>
        <v>luxray</v>
      </c>
    </row>
    <row r="452" ht="31.5" customHeight="1">
      <c r="A452" s="85">
        <v>451.0</v>
      </c>
      <c r="B452" s="85">
        <v>1.0</v>
      </c>
      <c r="C452" s="85">
        <v>17.0</v>
      </c>
      <c r="D452" s="85">
        <f t="shared" si="18"/>
        <v>20</v>
      </c>
      <c r="E452" s="85">
        <v>4.0</v>
      </c>
      <c r="F452" s="85">
        <v>2.0</v>
      </c>
      <c r="G452" s="53" t="str">
        <f>ifna(VLookup(V452,Shiny!B:C, 2, 0),"")</f>
        <v/>
      </c>
      <c r="H452" s="138" t="s">
        <v>523</v>
      </c>
      <c r="I452" s="167">
        <v>406.0</v>
      </c>
      <c r="J452" s="140">
        <f>IFNA(VLOOKUP(V452,'Imported Index'!E:F,2,0),1)</f>
        <v>1</v>
      </c>
      <c r="K452" s="83"/>
      <c r="L452" s="83"/>
      <c r="M452" s="62" t="str">
        <f>ifna(IMAGE("https://pokejungle.net/sprites/typeico/"&amp;lower(VLookup(V452,Type!C:E, 2, 0)&amp;".png")),"")</f>
        <v/>
      </c>
      <c r="N452" s="62" t="str">
        <f>ifna(IMAGE("https://pokejungle.net/sprites/typeico/"&amp;lower(VLookup(V452,Type!C:E, 3, 0)&amp;".png")),"")</f>
        <v/>
      </c>
      <c r="O452" s="53"/>
      <c r="P452" s="53"/>
      <c r="Q452" s="61">
        <f>ifna(VLookup(V452, Dex!F:K, 3, 0),"")</f>
        <v>59</v>
      </c>
      <c r="R452" s="61">
        <f>ifna(VLookup(V452, Dex!F:K, 4, 0),"")</f>
        <v>406</v>
      </c>
      <c r="S452" s="62">
        <f>ifna(VLookup(V452, Dex!F:K, 5, 0),"")</f>
        <v>89</v>
      </c>
      <c r="T452" s="61" t="str">
        <f>ifna(VLookup(V452, Dex!F:K, 6, 0),"")</f>
        <v/>
      </c>
      <c r="U452" s="63">
        <f>ifna(VLookup(V452, Dex!F:L, 7, 0),"")</f>
        <v>29</v>
      </c>
      <c r="V452" s="53" t="str">
        <f t="shared" si="1"/>
        <v>budew</v>
      </c>
    </row>
    <row r="453" ht="31.5" customHeight="1">
      <c r="A453" s="130">
        <v>452.0</v>
      </c>
      <c r="B453" s="130">
        <v>1.0</v>
      </c>
      <c r="C453" s="130">
        <v>17.0</v>
      </c>
      <c r="D453" s="130">
        <f t="shared" si="18"/>
        <v>21</v>
      </c>
      <c r="E453" s="130">
        <v>4.0</v>
      </c>
      <c r="F453" s="130">
        <v>3.0</v>
      </c>
      <c r="G453" s="131" t="str">
        <f>ifna(VLookup(V453,Shiny!B:C, 2, 0),"")</f>
        <v/>
      </c>
      <c r="H453" s="141" t="s">
        <v>524</v>
      </c>
      <c r="I453" s="168">
        <v>407.0</v>
      </c>
      <c r="J453" s="135">
        <f>IFNA(VLOOKUP(V453,'Imported Index'!E:F,2,0),1)</f>
        <v>1</v>
      </c>
      <c r="K453" s="132"/>
      <c r="L453" s="132"/>
      <c r="M453" s="166" t="str">
        <f>ifna(IMAGE("https://pokejungle.net/sprites/typeico/"&amp;lower(VLookup(V453,Type!C:E, 2, 0)&amp;".png")),"")</f>
        <v/>
      </c>
      <c r="N453" s="166" t="str">
        <f>ifna(IMAGE("https://pokejungle.net/sprites/typeico/"&amp;lower(VLookup(V453,Type!C:E, 3, 0)&amp;".png")),"")</f>
        <v/>
      </c>
      <c r="O453" s="131"/>
      <c r="P453" s="131"/>
      <c r="Q453" s="165">
        <f>ifna(VLookup(V453, Dex!F:K, 3, 0),"")</f>
        <v>61</v>
      </c>
      <c r="R453" s="165">
        <f>ifna(VLookup(V453, Dex!F:K, 4, 0),"")</f>
        <v>407</v>
      </c>
      <c r="S453" s="166">
        <f>ifna(VLookup(V453, Dex!F:K, 5, 0),"")</f>
        <v>91</v>
      </c>
      <c r="T453" s="165" t="str">
        <f>ifna(VLookup(V453, Dex!F:K, 6, 0),"")</f>
        <v/>
      </c>
      <c r="U453" s="137">
        <f>ifna(VLookup(V453, Dex!F:L, 7, 0),"")</f>
        <v>31</v>
      </c>
      <c r="V453" s="131" t="str">
        <f t="shared" si="1"/>
        <v>roserade</v>
      </c>
    </row>
    <row r="454" ht="31.5" customHeight="1">
      <c r="A454" s="85">
        <v>453.0</v>
      </c>
      <c r="B454" s="85">
        <v>1.0</v>
      </c>
      <c r="C454" s="85">
        <v>17.0</v>
      </c>
      <c r="D454" s="85">
        <f t="shared" si="18"/>
        <v>22</v>
      </c>
      <c r="E454" s="85">
        <v>4.0</v>
      </c>
      <c r="F454" s="85">
        <v>4.0</v>
      </c>
      <c r="G454" s="53" t="str">
        <f>ifna(VLookup(V454,Shiny!B:C, 2, 0),"")</f>
        <v/>
      </c>
      <c r="H454" s="138" t="s">
        <v>525</v>
      </c>
      <c r="I454" s="167">
        <v>408.0</v>
      </c>
      <c r="J454" s="140">
        <f>IFNA(VLOOKUP(V454,'Imported Index'!E:F,2,0),1)</f>
        <v>1</v>
      </c>
      <c r="K454" s="83"/>
      <c r="L454" s="83"/>
      <c r="M454" s="62" t="str">
        <f>ifna(IMAGE("https://pokejungle.net/sprites/typeico/"&amp;lower(VLookup(V454,Type!C:E, 2, 0)&amp;".png")),"")</f>
        <v/>
      </c>
      <c r="N454" s="62" t="str">
        <f>ifna(IMAGE("https://pokejungle.net/sprites/typeico/"&amp;lower(VLookup(V454,Type!C:E, 3, 0)&amp;".png")),"")</f>
        <v/>
      </c>
      <c r="O454" s="53"/>
      <c r="P454" s="53"/>
      <c r="Q454" s="61" t="str">
        <f>ifna(VLookup(V454, Dex!F:K, 3, 0),"")</f>
        <v/>
      </c>
      <c r="R454" s="61">
        <f>ifna(VLookup(V454, Dex!F:K, 4, 0),"")</f>
        <v>408</v>
      </c>
      <c r="S454" s="62">
        <f>ifna(VLookup(V454, Dex!F:K, 5, 0),"")</f>
        <v>208</v>
      </c>
      <c r="T454" s="61" t="str">
        <f>ifna(VLookup(V454, Dex!F:K, 6, 0),"")</f>
        <v>B107</v>
      </c>
      <c r="U454" s="63" t="str">
        <f>ifna(VLookup(V454, Dex!F:L, 7, 0),"")</f>
        <v/>
      </c>
      <c r="V454" s="53" t="str">
        <f t="shared" si="1"/>
        <v>cranidos</v>
      </c>
    </row>
    <row r="455" ht="31.5" customHeight="1">
      <c r="A455" s="130">
        <v>454.0</v>
      </c>
      <c r="B455" s="130">
        <v>1.0</v>
      </c>
      <c r="C455" s="130">
        <v>17.0</v>
      </c>
      <c r="D455" s="130">
        <f t="shared" si="18"/>
        <v>23</v>
      </c>
      <c r="E455" s="130">
        <v>4.0</v>
      </c>
      <c r="F455" s="130">
        <v>5.0</v>
      </c>
      <c r="G455" s="131" t="str">
        <f>ifna(VLookup(V455,Shiny!B:C, 2, 0),"")</f>
        <v/>
      </c>
      <c r="H455" s="141" t="s">
        <v>526</v>
      </c>
      <c r="I455" s="168">
        <v>409.0</v>
      </c>
      <c r="J455" s="135">
        <f>IFNA(VLOOKUP(V455,'Imported Index'!E:F,2,0),1)</f>
        <v>1</v>
      </c>
      <c r="K455" s="132"/>
      <c r="L455" s="132"/>
      <c r="M455" s="166" t="str">
        <f>ifna(IMAGE("https://pokejungle.net/sprites/typeico/"&amp;lower(VLookup(V455,Type!C:E, 2, 0)&amp;".png")),"")</f>
        <v/>
      </c>
      <c r="N455" s="166" t="str">
        <f>ifna(IMAGE("https://pokejungle.net/sprites/typeico/"&amp;lower(VLookup(V455,Type!C:E, 3, 0)&amp;".png")),"")</f>
        <v/>
      </c>
      <c r="O455" s="131"/>
      <c r="P455" s="131"/>
      <c r="Q455" s="165" t="str">
        <f>ifna(VLookup(V455, Dex!F:K, 3, 0),"")</f>
        <v/>
      </c>
      <c r="R455" s="165">
        <f>ifna(VLookup(V455, Dex!F:K, 4, 0),"")</f>
        <v>409</v>
      </c>
      <c r="S455" s="166">
        <f>ifna(VLookup(V455, Dex!F:K, 5, 0),"")</f>
        <v>209</v>
      </c>
      <c r="T455" s="165" t="str">
        <f>ifna(VLookup(V455, Dex!F:K, 6, 0),"")</f>
        <v>B108</v>
      </c>
      <c r="U455" s="137" t="str">
        <f>ifna(VLookup(V455, Dex!F:L, 7, 0),"")</f>
        <v/>
      </c>
      <c r="V455" s="131" t="str">
        <f t="shared" si="1"/>
        <v>rampardos</v>
      </c>
    </row>
    <row r="456" ht="31.5" customHeight="1">
      <c r="A456" s="85">
        <v>455.0</v>
      </c>
      <c r="B456" s="85">
        <v>1.0</v>
      </c>
      <c r="C456" s="85">
        <v>17.0</v>
      </c>
      <c r="D456" s="85">
        <f t="shared" si="18"/>
        <v>24</v>
      </c>
      <c r="E456" s="85">
        <v>4.0</v>
      </c>
      <c r="F456" s="85">
        <v>6.0</v>
      </c>
      <c r="G456" s="53" t="str">
        <f>ifna(VLookup(V456,Shiny!B:C, 2, 0),"")</f>
        <v/>
      </c>
      <c r="H456" s="138" t="s">
        <v>527</v>
      </c>
      <c r="I456" s="167">
        <v>410.0</v>
      </c>
      <c r="J456" s="140">
        <f>IFNA(VLOOKUP(V456,'Imported Index'!E:F,2,0),1)</f>
        <v>1</v>
      </c>
      <c r="K456" s="83"/>
      <c r="L456" s="83"/>
      <c r="M456" s="62" t="str">
        <f>ifna(IMAGE("https://pokejungle.net/sprites/typeico/"&amp;lower(VLookup(V456,Type!C:E, 2, 0)&amp;".png")),"")</f>
        <v/>
      </c>
      <c r="N456" s="62" t="str">
        <f>ifna(IMAGE("https://pokejungle.net/sprites/typeico/"&amp;lower(VLookup(V456,Type!C:E, 3, 0)&amp;".png")),"")</f>
        <v/>
      </c>
      <c r="O456" s="53"/>
      <c r="P456" s="53"/>
      <c r="Q456" s="61" t="str">
        <f>ifna(VLookup(V456, Dex!F:K, 3, 0),"")</f>
        <v/>
      </c>
      <c r="R456" s="61">
        <f>ifna(VLookup(V456, Dex!F:K, 4, 0),"")</f>
        <v>410</v>
      </c>
      <c r="S456" s="62">
        <f>ifna(VLookup(V456, Dex!F:K, 5, 0),"")</f>
        <v>210</v>
      </c>
      <c r="T456" s="61" t="str">
        <f>ifna(VLookup(V456, Dex!F:K, 6, 0),"")</f>
        <v>B109</v>
      </c>
      <c r="U456" s="63" t="str">
        <f>ifna(VLookup(V456, Dex!F:L, 7, 0),"")</f>
        <v/>
      </c>
      <c r="V456" s="53" t="str">
        <f t="shared" si="1"/>
        <v>shieldon</v>
      </c>
    </row>
    <row r="457" ht="31.5" customHeight="1">
      <c r="A457" s="130">
        <v>456.0</v>
      </c>
      <c r="B457" s="130">
        <v>1.0</v>
      </c>
      <c r="C457" s="130">
        <v>17.0</v>
      </c>
      <c r="D457" s="130">
        <f t="shared" si="18"/>
        <v>25</v>
      </c>
      <c r="E457" s="130">
        <v>5.0</v>
      </c>
      <c r="F457" s="130">
        <v>1.0</v>
      </c>
      <c r="G457" s="131" t="str">
        <f>ifna(VLookup(V457,Shiny!B:C, 2, 0),"")</f>
        <v/>
      </c>
      <c r="H457" s="141" t="s">
        <v>528</v>
      </c>
      <c r="I457" s="168">
        <v>411.0</v>
      </c>
      <c r="J457" s="135">
        <f>IFNA(VLOOKUP(V457,'Imported Index'!E:F,2,0),1)</f>
        <v>1</v>
      </c>
      <c r="K457" s="132"/>
      <c r="L457" s="132"/>
      <c r="M457" s="166" t="str">
        <f>ifna(IMAGE("https://pokejungle.net/sprites/typeico/"&amp;lower(VLookup(V457,Type!C:E, 2, 0)&amp;".png")),"")</f>
        <v/>
      </c>
      <c r="N457" s="166" t="str">
        <f>ifna(IMAGE("https://pokejungle.net/sprites/typeico/"&amp;lower(VLookup(V457,Type!C:E, 3, 0)&amp;".png")),"")</f>
        <v/>
      </c>
      <c r="O457" s="131"/>
      <c r="P457" s="131"/>
      <c r="Q457" s="165" t="str">
        <f>ifna(VLookup(V457, Dex!F:K, 3, 0),"")</f>
        <v/>
      </c>
      <c r="R457" s="165">
        <f>ifna(VLookup(V457, Dex!F:K, 4, 0),"")</f>
        <v>411</v>
      </c>
      <c r="S457" s="166">
        <f>ifna(VLookup(V457, Dex!F:K, 5, 0),"")</f>
        <v>211</v>
      </c>
      <c r="T457" s="165" t="str">
        <f>ifna(VLookup(V457, Dex!F:K, 6, 0),"")</f>
        <v>B110</v>
      </c>
      <c r="U457" s="137" t="str">
        <f>ifna(VLookup(V457, Dex!F:L, 7, 0),"")</f>
        <v/>
      </c>
      <c r="V457" s="131" t="str">
        <f t="shared" si="1"/>
        <v>bastiodon</v>
      </c>
    </row>
    <row r="458" ht="31.5" customHeight="1">
      <c r="A458" s="85">
        <v>457.0</v>
      </c>
      <c r="B458" s="85">
        <v>1.0</v>
      </c>
      <c r="C458" s="85">
        <v>17.0</v>
      </c>
      <c r="D458" s="85">
        <f t="shared" si="18"/>
        <v>26</v>
      </c>
      <c r="E458" s="85">
        <v>5.0</v>
      </c>
      <c r="F458" s="85">
        <v>2.0</v>
      </c>
      <c r="G458" s="53" t="str">
        <f>ifna(VLookup(V458,Shiny!B:C, 2, 0),"")</f>
        <v/>
      </c>
      <c r="H458" s="138" t="s">
        <v>529</v>
      </c>
      <c r="I458" s="167">
        <v>412.0</v>
      </c>
      <c r="J458" s="140">
        <f>IFNA(VLOOKUP(V458,'Imported Index'!E:F,2,0),1)</f>
        <v>1</v>
      </c>
      <c r="K458" s="83"/>
      <c r="L458" s="83"/>
      <c r="M458" s="62" t="str">
        <f>ifna(IMAGE("https://pokejungle.net/sprites/typeico/"&amp;lower(VLookup(V458,Type!C:E, 2, 0)&amp;".png")),"")</f>
        <v/>
      </c>
      <c r="N458" s="62" t="str">
        <f>ifna(IMAGE("https://pokejungle.net/sprites/typeico/"&amp;lower(VLookup(V458,Type!C:E, 3, 0)&amp;".png")),"")</f>
        <v/>
      </c>
      <c r="O458" s="53"/>
      <c r="P458" s="53"/>
      <c r="Q458" s="61" t="str">
        <f>ifna(VLookup(V458, Dex!F:K, 3, 0),"")</f>
        <v/>
      </c>
      <c r="R458" s="61">
        <f>ifna(VLookup(V458, Dex!F:K, 4, 0),"")</f>
        <v>412</v>
      </c>
      <c r="S458" s="62">
        <f>ifna(VLookup(V458, Dex!F:K, 5, 0),"")</f>
        <v>43</v>
      </c>
      <c r="T458" s="61" t="str">
        <f>ifna(VLookup(V458, Dex!F:K, 6, 0),"")</f>
        <v/>
      </c>
      <c r="U458" s="63" t="str">
        <f>ifna(VLookup(V458, Dex!F:L, 7, 0),"")</f>
        <v/>
      </c>
      <c r="V458" s="53" t="str">
        <f t="shared" si="1"/>
        <v>burmy</v>
      </c>
    </row>
    <row r="459" ht="31.5" customHeight="1">
      <c r="A459" s="130">
        <v>458.0</v>
      </c>
      <c r="B459" s="130">
        <v>1.0</v>
      </c>
      <c r="C459" s="130">
        <v>17.0</v>
      </c>
      <c r="D459" s="130">
        <f t="shared" si="18"/>
        <v>27</v>
      </c>
      <c r="E459" s="130">
        <v>5.0</v>
      </c>
      <c r="F459" s="130">
        <v>3.0</v>
      </c>
      <c r="G459" s="131" t="str">
        <f>ifna(VLookup(V459,Shiny!B:C, 2, 0),"")</f>
        <v/>
      </c>
      <c r="H459" s="141" t="s">
        <v>533</v>
      </c>
      <c r="I459" s="168">
        <v>413.0</v>
      </c>
      <c r="J459" s="135">
        <f>IFNA(VLOOKUP(V459,'Imported Index'!E:F,2,0),1)</f>
        <v>1</v>
      </c>
      <c r="K459" s="132"/>
      <c r="L459" s="132"/>
      <c r="M459" s="166" t="str">
        <f>ifna(IMAGE("https://pokejungle.net/sprites/typeico/"&amp;lower(VLookup(V459,Type!C:E, 2, 0)&amp;".png")),"")</f>
        <v/>
      </c>
      <c r="N459" s="166" t="str">
        <f>ifna(IMAGE("https://pokejungle.net/sprites/typeico/"&amp;lower(VLookup(V459,Type!C:E, 3, 0)&amp;".png")),"")</f>
        <v/>
      </c>
      <c r="O459" s="131"/>
      <c r="P459" s="131"/>
      <c r="Q459" s="165" t="str">
        <f>ifna(VLookup(V459, Dex!F:K, 3, 0),"")</f>
        <v/>
      </c>
      <c r="R459" s="165">
        <f>ifna(VLookup(V459, Dex!F:K, 4, 0),"")</f>
        <v>413</v>
      </c>
      <c r="S459" s="166">
        <f>ifna(VLookup(V459, Dex!F:K, 5, 0),"")</f>
        <v>44</v>
      </c>
      <c r="T459" s="165" t="str">
        <f>ifna(VLookup(V459, Dex!F:K, 6, 0),"")</f>
        <v/>
      </c>
      <c r="U459" s="137" t="str">
        <f>ifna(VLookup(V459, Dex!F:L, 7, 0),"")</f>
        <v/>
      </c>
      <c r="V459" s="131" t="str">
        <f t="shared" si="1"/>
        <v>wormadam</v>
      </c>
    </row>
    <row r="460" ht="31.5" customHeight="1">
      <c r="A460" s="85">
        <v>459.0</v>
      </c>
      <c r="B460" s="85">
        <v>1.0</v>
      </c>
      <c r="C460" s="85">
        <v>17.0</v>
      </c>
      <c r="D460" s="85">
        <f t="shared" si="18"/>
        <v>28</v>
      </c>
      <c r="E460" s="85">
        <v>5.0</v>
      </c>
      <c r="F460" s="85">
        <v>4.0</v>
      </c>
      <c r="G460" s="53" t="str">
        <f>ifna(VLookup(V460,Shiny!B:C, 2, 0),"")</f>
        <v/>
      </c>
      <c r="H460" s="138" t="s">
        <v>534</v>
      </c>
      <c r="I460" s="167">
        <v>414.0</v>
      </c>
      <c r="J460" s="140">
        <f>IFNA(VLOOKUP(V460,'Imported Index'!E:F,2,0),1)</f>
        <v>1</v>
      </c>
      <c r="K460" s="83"/>
      <c r="L460" s="83"/>
      <c r="M460" s="62" t="str">
        <f>ifna(IMAGE("https://pokejungle.net/sprites/typeico/"&amp;lower(VLookup(V460,Type!C:E, 2, 0)&amp;".png")),"")</f>
        <v/>
      </c>
      <c r="N460" s="62" t="str">
        <f>ifna(IMAGE("https://pokejungle.net/sprites/typeico/"&amp;lower(VLookup(V460,Type!C:E, 3, 0)&amp;".png")),"")</f>
        <v/>
      </c>
      <c r="O460" s="53"/>
      <c r="P460" s="53"/>
      <c r="Q460" s="61" t="str">
        <f>ifna(VLookup(V460, Dex!F:K, 3, 0),"")</f>
        <v/>
      </c>
      <c r="R460" s="61">
        <f>ifna(VLookup(V460, Dex!F:K, 4, 0),"")</f>
        <v>414</v>
      </c>
      <c r="S460" s="62">
        <f>ifna(VLookup(V460, Dex!F:K, 5, 0),"")</f>
        <v>45</v>
      </c>
      <c r="T460" s="61" t="str">
        <f>ifna(VLookup(V460, Dex!F:K, 6, 0),"")</f>
        <v/>
      </c>
      <c r="U460" s="63" t="str">
        <f>ifna(VLookup(V460, Dex!F:L, 7, 0),"")</f>
        <v/>
      </c>
      <c r="V460" s="53" t="str">
        <f t="shared" si="1"/>
        <v>mothim</v>
      </c>
    </row>
    <row r="461" ht="31.5" customHeight="1">
      <c r="A461" s="130">
        <v>460.0</v>
      </c>
      <c r="B461" s="130">
        <v>1.0</v>
      </c>
      <c r="C461" s="130">
        <v>17.0</v>
      </c>
      <c r="D461" s="130">
        <f t="shared" si="18"/>
        <v>29</v>
      </c>
      <c r="E461" s="130">
        <v>5.0</v>
      </c>
      <c r="F461" s="130">
        <v>5.0</v>
      </c>
      <c r="G461" s="131" t="str">
        <f>ifna(VLookup(V461,Shiny!B:C, 2, 0),"")</f>
        <v/>
      </c>
      <c r="H461" s="141" t="s">
        <v>535</v>
      </c>
      <c r="I461" s="168">
        <v>415.0</v>
      </c>
      <c r="J461" s="135">
        <f>IFNA(VLOOKUP(V461,'Imported Index'!E:F,2,0),1)</f>
        <v>1</v>
      </c>
      <c r="K461" s="135"/>
      <c r="L461" s="132"/>
      <c r="M461" s="166" t="str">
        <f>ifna(IMAGE("https://pokejungle.net/sprites/typeico/"&amp;lower(VLookup(V461,Type!C:E, 2, 0)&amp;".png")),"")</f>
        <v/>
      </c>
      <c r="N461" s="166" t="str">
        <f>ifna(IMAGE("https://pokejungle.net/sprites/typeico/"&amp;lower(VLookup(V461,Type!C:E, 3, 0)&amp;".png")),"")</f>
        <v/>
      </c>
      <c r="O461" s="131"/>
      <c r="P461" s="131"/>
      <c r="Q461" s="165">
        <f>ifna(VLookup(V461, Dex!F:K, 3, 0),"")</f>
        <v>116</v>
      </c>
      <c r="R461" s="165">
        <f>ifna(VLookup(V461, Dex!F:K, 4, 0),"")</f>
        <v>415</v>
      </c>
      <c r="S461" s="166">
        <f>ifna(VLookup(V461, Dex!F:K, 5, 0),"")</f>
        <v>70</v>
      </c>
      <c r="T461" s="165" t="str">
        <f>ifna(VLookup(V461, Dex!F:K, 6, 0),"")</f>
        <v>P038</v>
      </c>
      <c r="U461" s="137" t="str">
        <f>ifna(VLookup(V461, Dex!F:L, 7, 0),"")</f>
        <v/>
      </c>
      <c r="V461" s="131" t="str">
        <f t="shared" si="1"/>
        <v>combee</v>
      </c>
    </row>
    <row r="462" ht="31.5" customHeight="1">
      <c r="A462" s="85">
        <v>461.0</v>
      </c>
      <c r="B462" s="85">
        <v>1.0</v>
      </c>
      <c r="C462" s="85">
        <v>17.0</v>
      </c>
      <c r="D462" s="85">
        <f t="shared" si="18"/>
        <v>30</v>
      </c>
      <c r="E462" s="85">
        <v>5.0</v>
      </c>
      <c r="F462" s="85">
        <v>6.0</v>
      </c>
      <c r="G462" s="53" t="str">
        <f>ifna(VLookup(V462,Shiny!B:C, 2, 0),"")</f>
        <v/>
      </c>
      <c r="H462" s="138" t="s">
        <v>536</v>
      </c>
      <c r="I462" s="167">
        <v>416.0</v>
      </c>
      <c r="J462" s="140">
        <f>IFNA(VLOOKUP(V462,'Imported Index'!E:F,2,0),1)</f>
        <v>1</v>
      </c>
      <c r="K462" s="140"/>
      <c r="L462" s="83"/>
      <c r="M462" s="62" t="str">
        <f>ifna(IMAGE("https://pokejungle.net/sprites/typeico/"&amp;lower(VLookup(V462,Type!C:E, 2, 0)&amp;".png")),"")</f>
        <v/>
      </c>
      <c r="N462" s="62" t="str">
        <f>ifna(IMAGE("https://pokejungle.net/sprites/typeico/"&amp;lower(VLookup(V462,Type!C:E, 3, 0)&amp;".png")),"")</f>
        <v/>
      </c>
      <c r="O462" s="53"/>
      <c r="P462" s="53"/>
      <c r="Q462" s="61">
        <f>ifna(VLookup(V462, Dex!F:K, 3, 0),"")</f>
        <v>117</v>
      </c>
      <c r="R462" s="61">
        <f>ifna(VLookup(V462, Dex!F:K, 4, 0),"")</f>
        <v>416</v>
      </c>
      <c r="S462" s="62">
        <f>ifna(VLookup(V462, Dex!F:K, 5, 0),"")</f>
        <v>71</v>
      </c>
      <c r="T462" s="61" t="str">
        <f>ifna(VLookup(V462, Dex!F:K, 6, 0),"")</f>
        <v>P039</v>
      </c>
      <c r="U462" s="63" t="str">
        <f>ifna(VLookup(V462, Dex!F:L, 7, 0),"")</f>
        <v/>
      </c>
      <c r="V462" s="53" t="str">
        <f t="shared" si="1"/>
        <v>vespiquen</v>
      </c>
    </row>
    <row r="463" ht="31.5" customHeight="1">
      <c r="A463" s="130">
        <v>462.0</v>
      </c>
      <c r="B463" s="130">
        <v>1.0</v>
      </c>
      <c r="C463" s="130">
        <v>18.0</v>
      </c>
      <c r="D463" s="130">
        <v>1.0</v>
      </c>
      <c r="E463" s="130">
        <v>1.0</v>
      </c>
      <c r="F463" s="130">
        <v>1.0</v>
      </c>
      <c r="G463" s="131" t="str">
        <f>ifna(VLookup(V463,Shiny!B:C, 2, 0),"")</f>
        <v/>
      </c>
      <c r="H463" s="141" t="s">
        <v>537</v>
      </c>
      <c r="I463" s="168">
        <v>417.0</v>
      </c>
      <c r="J463" s="135">
        <f>IFNA(VLOOKUP(V463,'Imported Index'!E:F,2,0),1)</f>
        <v>1</v>
      </c>
      <c r="K463" s="135"/>
      <c r="L463" s="132"/>
      <c r="M463" s="166" t="str">
        <f>ifna(IMAGE("https://pokejungle.net/sprites/typeico/"&amp;lower(VLookup(V463,Type!C:E, 2, 0)&amp;".png")),"")</f>
        <v/>
      </c>
      <c r="N463" s="166" t="str">
        <f>ifna(IMAGE("https://pokejungle.net/sprites/typeico/"&amp;lower(VLookup(V463,Type!C:E, 3, 0)&amp;".png")),"")</f>
        <v/>
      </c>
      <c r="O463" s="131"/>
      <c r="P463" s="131"/>
      <c r="Q463" s="165" t="str">
        <f>ifna(VLookup(V463, Dex!F:K, 3, 0),"")</f>
        <v/>
      </c>
      <c r="R463" s="165">
        <f>ifna(VLookup(V463, Dex!F:K, 4, 0),"")</f>
        <v>417</v>
      </c>
      <c r="S463" s="166">
        <f>ifna(VLookup(V463, Dex!F:K, 5, 0),"")</f>
        <v>109</v>
      </c>
      <c r="T463" s="165" t="str">
        <f>ifna(VLookup(V463, Dex!F:K, 6, 0),"")</f>
        <v>P201</v>
      </c>
      <c r="U463" s="137" t="str">
        <f>ifna(VLookup(V463, Dex!F:L, 7, 0),"")</f>
        <v/>
      </c>
      <c r="V463" s="131" t="str">
        <f t="shared" si="1"/>
        <v>pachirisu</v>
      </c>
    </row>
    <row r="464" ht="31.5" customHeight="1">
      <c r="A464" s="85">
        <v>463.0</v>
      </c>
      <c r="B464" s="85">
        <v>1.0</v>
      </c>
      <c r="C464" s="85">
        <v>18.0</v>
      </c>
      <c r="D464" s="85">
        <f t="shared" ref="D464:D492" si="19">D463+1</f>
        <v>2</v>
      </c>
      <c r="E464" s="85">
        <v>1.0</v>
      </c>
      <c r="F464" s="85">
        <v>2.0</v>
      </c>
      <c r="G464" s="53" t="str">
        <f>ifna(VLookup(V464,Shiny!B:C, 2, 0),"")</f>
        <v/>
      </c>
      <c r="H464" s="138" t="s">
        <v>538</v>
      </c>
      <c r="I464" s="167">
        <v>418.0</v>
      </c>
      <c r="J464" s="140">
        <f>IFNA(VLOOKUP(V464,'Imported Index'!E:F,2,0),1)</f>
        <v>1</v>
      </c>
      <c r="K464" s="140"/>
      <c r="L464" s="83"/>
      <c r="M464" s="62" t="str">
        <f>ifna(IMAGE("https://pokejungle.net/sprites/typeico/"&amp;lower(VLookup(V464,Type!C:E, 2, 0)&amp;".png")),"")</f>
        <v/>
      </c>
      <c r="N464" s="62" t="str">
        <f>ifna(IMAGE("https://pokejungle.net/sprites/typeico/"&amp;lower(VLookup(V464,Type!C:E, 3, 0)&amp;".png")),"")</f>
        <v/>
      </c>
      <c r="O464" s="53"/>
      <c r="P464" s="53"/>
      <c r="Q464" s="61" t="str">
        <f>ifna(VLookup(V464, Dex!F:K, 3, 0),"")</f>
        <v/>
      </c>
      <c r="R464" s="61">
        <f>ifna(VLookup(V464, Dex!F:K, 4, 0),"")</f>
        <v>418</v>
      </c>
      <c r="S464" s="62">
        <f>ifna(VLookup(V464, Dex!F:K, 5, 0),"")</f>
        <v>41</v>
      </c>
      <c r="T464" s="61" t="str">
        <f>ifna(VLookup(V464, Dex!F:K, 6, 0),"")</f>
        <v>P051</v>
      </c>
      <c r="U464" s="63" t="str">
        <f>ifna(VLookup(V464, Dex!F:L, 7, 0),"")</f>
        <v/>
      </c>
      <c r="V464" s="53" t="str">
        <f t="shared" si="1"/>
        <v>buizel</v>
      </c>
    </row>
    <row r="465" ht="31.5" customHeight="1">
      <c r="A465" s="130">
        <v>464.0</v>
      </c>
      <c r="B465" s="130">
        <v>1.0</v>
      </c>
      <c r="C465" s="130">
        <v>18.0</v>
      </c>
      <c r="D465" s="130">
        <f t="shared" si="19"/>
        <v>3</v>
      </c>
      <c r="E465" s="130">
        <v>1.0</v>
      </c>
      <c r="F465" s="130">
        <v>3.0</v>
      </c>
      <c r="G465" s="131" t="str">
        <f>ifna(VLookup(V465,Shiny!B:C, 2, 0),"")</f>
        <v/>
      </c>
      <c r="H465" s="141" t="s">
        <v>539</v>
      </c>
      <c r="I465" s="168">
        <v>419.0</v>
      </c>
      <c r="J465" s="135">
        <f>IFNA(VLOOKUP(V465,'Imported Index'!E:F,2,0),1)</f>
        <v>1</v>
      </c>
      <c r="K465" s="132"/>
      <c r="L465" s="132"/>
      <c r="M465" s="166" t="str">
        <f>ifna(IMAGE("https://pokejungle.net/sprites/typeico/"&amp;lower(VLookup(V465,Type!C:E, 2, 0)&amp;".png")),"")</f>
        <v/>
      </c>
      <c r="N465" s="166" t="str">
        <f>ifna(IMAGE("https://pokejungle.net/sprites/typeico/"&amp;lower(VLookup(V465,Type!C:E, 3, 0)&amp;".png")),"")</f>
        <v/>
      </c>
      <c r="O465" s="131"/>
      <c r="P465" s="131"/>
      <c r="Q465" s="165" t="str">
        <f>ifna(VLookup(V465, Dex!F:K, 3, 0),"")</f>
        <v/>
      </c>
      <c r="R465" s="165">
        <f>ifna(VLookup(V465, Dex!F:K, 4, 0),"")</f>
        <v>419</v>
      </c>
      <c r="S465" s="166">
        <f>ifna(VLookup(V465, Dex!F:K, 5, 0),"")</f>
        <v>42</v>
      </c>
      <c r="T465" s="165" t="str">
        <f>ifna(VLookup(V465, Dex!F:K, 6, 0),"")</f>
        <v>P052</v>
      </c>
      <c r="U465" s="137" t="str">
        <f>ifna(VLookup(V465, Dex!F:L, 7, 0),"")</f>
        <v/>
      </c>
      <c r="V465" s="131" t="str">
        <f t="shared" si="1"/>
        <v>floatzel</v>
      </c>
    </row>
    <row r="466" ht="31.5" customHeight="1">
      <c r="A466" s="85">
        <v>465.0</v>
      </c>
      <c r="B466" s="85">
        <v>1.0</v>
      </c>
      <c r="C466" s="85">
        <v>18.0</v>
      </c>
      <c r="D466" s="85">
        <f t="shared" si="19"/>
        <v>4</v>
      </c>
      <c r="E466" s="85">
        <v>1.0</v>
      </c>
      <c r="F466" s="85">
        <v>4.0</v>
      </c>
      <c r="G466" s="53" t="str">
        <f>ifna(VLookup(V466,Shiny!B:C, 2, 0),"")</f>
        <v/>
      </c>
      <c r="H466" s="138" t="s">
        <v>540</v>
      </c>
      <c r="I466" s="167">
        <v>420.0</v>
      </c>
      <c r="J466" s="140">
        <f>IFNA(VLOOKUP(V466,'Imported Index'!E:F,2,0),1)</f>
        <v>1</v>
      </c>
      <c r="K466" s="83"/>
      <c r="L466" s="83"/>
      <c r="M466" s="62" t="str">
        <f>ifna(IMAGE("https://pokejungle.net/sprites/typeico/"&amp;lower(VLookup(V466,Type!C:E, 2, 0)&amp;".png")),"")</f>
        <v/>
      </c>
      <c r="N466" s="62" t="str">
        <f>ifna(IMAGE("https://pokejungle.net/sprites/typeico/"&amp;lower(VLookup(V466,Type!C:E, 3, 0)&amp;".png")),"")</f>
        <v/>
      </c>
      <c r="O466" s="53"/>
      <c r="P466" s="53"/>
      <c r="Q466" s="61">
        <f>ifna(VLookup(V466, Dex!F:K, 3, 0),"")</f>
        <v>128</v>
      </c>
      <c r="R466" s="61">
        <f>ifna(VLookup(V466, Dex!F:K, 4, 0),"")</f>
        <v>420</v>
      </c>
      <c r="S466" s="62">
        <f>ifna(VLookup(V466, Dex!F:K, 5, 0),"")</f>
        <v>66</v>
      </c>
      <c r="T466" s="61" t="str">
        <f>ifna(VLookup(V466, Dex!F:K, 6, 0),"")</f>
        <v/>
      </c>
      <c r="U466" s="63" t="str">
        <f>ifna(VLookup(V466, Dex!F:L, 7, 0),"")</f>
        <v/>
      </c>
      <c r="V466" s="53" t="str">
        <f t="shared" si="1"/>
        <v>cherubi</v>
      </c>
    </row>
    <row r="467" ht="31.5" customHeight="1">
      <c r="A467" s="130">
        <v>466.0</v>
      </c>
      <c r="B467" s="130">
        <v>1.0</v>
      </c>
      <c r="C467" s="130">
        <v>18.0</v>
      </c>
      <c r="D467" s="130">
        <f t="shared" si="19"/>
        <v>5</v>
      </c>
      <c r="E467" s="130">
        <v>1.0</v>
      </c>
      <c r="F467" s="130">
        <v>5.0</v>
      </c>
      <c r="G467" s="131" t="str">
        <f>ifna(VLookup(V467,Shiny!B:C, 2, 0),"")</f>
        <v/>
      </c>
      <c r="H467" s="141" t="s">
        <v>541</v>
      </c>
      <c r="I467" s="168">
        <v>421.0</v>
      </c>
      <c r="J467" s="135">
        <f>IFNA(VLOOKUP(V467,'Imported Index'!E:F,2,0),1)</f>
        <v>1</v>
      </c>
      <c r="K467" s="132"/>
      <c r="L467" s="132"/>
      <c r="M467" s="166" t="str">
        <f>ifna(IMAGE("https://pokejungle.net/sprites/typeico/"&amp;lower(VLookup(V467,Type!C:E, 2, 0)&amp;".png")),"")</f>
        <v/>
      </c>
      <c r="N467" s="166" t="str">
        <f>ifna(IMAGE("https://pokejungle.net/sprites/typeico/"&amp;lower(VLookup(V467,Type!C:E, 3, 0)&amp;".png")),"")</f>
        <v/>
      </c>
      <c r="O467" s="131"/>
      <c r="P467" s="131"/>
      <c r="Q467" s="165">
        <f>ifna(VLookup(V467, Dex!F:K, 3, 0),"")</f>
        <v>129</v>
      </c>
      <c r="R467" s="165">
        <f>ifna(VLookup(V467, Dex!F:K, 4, 0),"")</f>
        <v>421</v>
      </c>
      <c r="S467" s="166">
        <f>ifna(VLookup(V467, Dex!F:K, 5, 0),"")</f>
        <v>67</v>
      </c>
      <c r="T467" s="165" t="str">
        <f>ifna(VLookup(V467, Dex!F:K, 6, 0),"")</f>
        <v/>
      </c>
      <c r="U467" s="137" t="str">
        <f>ifna(VLookup(V467, Dex!F:L, 7, 0),"")</f>
        <v/>
      </c>
      <c r="V467" s="131" t="str">
        <f t="shared" si="1"/>
        <v>cherrim</v>
      </c>
    </row>
    <row r="468" ht="31.5" customHeight="1">
      <c r="A468" s="85">
        <v>467.0</v>
      </c>
      <c r="B468" s="85">
        <v>1.0</v>
      </c>
      <c r="C468" s="85">
        <v>18.0</v>
      </c>
      <c r="D468" s="85">
        <f t="shared" si="19"/>
        <v>6</v>
      </c>
      <c r="E468" s="85">
        <v>1.0</v>
      </c>
      <c r="F468" s="85">
        <v>6.0</v>
      </c>
      <c r="G468" s="53" t="str">
        <f>ifna(VLookup(V468,Shiny!B:C, 2, 0),"")</f>
        <v/>
      </c>
      <c r="H468" s="138" t="s">
        <v>542</v>
      </c>
      <c r="I468" s="167">
        <v>422.0</v>
      </c>
      <c r="J468" s="140">
        <f>IFNA(VLOOKUP(V468,'Imported Index'!E:F,2,0),1)</f>
        <v>1</v>
      </c>
      <c r="K468" s="140"/>
      <c r="L468" s="83"/>
      <c r="M468" s="62" t="str">
        <f>ifna(IMAGE("https://pokejungle.net/sprites/typeico/"&amp;lower(VLookup(V468,Type!C:E, 2, 0)&amp;".png")),"")</f>
        <v/>
      </c>
      <c r="N468" s="62" t="str">
        <f>ifna(IMAGE("https://pokejungle.net/sprites/typeico/"&amp;lower(VLookup(V468,Type!C:E, 3, 0)&amp;".png")),"")</f>
        <v/>
      </c>
      <c r="O468" s="53"/>
      <c r="P468" s="53"/>
      <c r="Q468" s="61">
        <f>ifna(VLookup(V468, Dex!F:K, 3, 0),"")</f>
        <v>230</v>
      </c>
      <c r="R468" s="61">
        <f>ifna(VLookup(V468, Dex!F:K, 4, 0),"")</f>
        <v>422</v>
      </c>
      <c r="S468" s="62">
        <f>ifna(VLookup(V468, Dex!F:K, 5, 0),"")</f>
        <v>82</v>
      </c>
      <c r="T468" s="61" t="str">
        <f>ifna(VLookup(V468, Dex!F:K, 6, 0),"")</f>
        <v>P327</v>
      </c>
      <c r="U468" s="63" t="str">
        <f>ifna(VLookup(V468, Dex!F:L, 7, 0),"")</f>
        <v/>
      </c>
      <c r="V468" s="53" t="str">
        <f t="shared" si="1"/>
        <v>shellos</v>
      </c>
    </row>
    <row r="469" ht="31.5" customHeight="1">
      <c r="A469" s="130">
        <v>468.0</v>
      </c>
      <c r="B469" s="130">
        <v>1.0</v>
      </c>
      <c r="C469" s="130">
        <v>18.0</v>
      </c>
      <c r="D469" s="130">
        <f t="shared" si="19"/>
        <v>7</v>
      </c>
      <c r="E469" s="130">
        <v>2.0</v>
      </c>
      <c r="F469" s="130">
        <v>1.0</v>
      </c>
      <c r="G469" s="131" t="str">
        <f>ifna(VLookup(V469,Shiny!B:C, 2, 0),"")</f>
        <v/>
      </c>
      <c r="H469" s="141" t="s">
        <v>545</v>
      </c>
      <c r="I469" s="168">
        <v>423.0</v>
      </c>
      <c r="J469" s="135">
        <f>IFNA(VLOOKUP(V469,'Imported Index'!E:F,2,0),1)</f>
        <v>1</v>
      </c>
      <c r="K469" s="135"/>
      <c r="L469" s="132"/>
      <c r="M469" s="166" t="str">
        <f>ifna(IMAGE("https://pokejungle.net/sprites/typeico/"&amp;lower(VLookup(V469,Type!C:E, 2, 0)&amp;".png")),"")</f>
        <v/>
      </c>
      <c r="N469" s="166" t="str">
        <f>ifna(IMAGE("https://pokejungle.net/sprites/typeico/"&amp;lower(VLookup(V469,Type!C:E, 3, 0)&amp;".png")),"")</f>
        <v/>
      </c>
      <c r="O469" s="131"/>
      <c r="P469" s="131"/>
      <c r="Q469" s="165">
        <f>ifna(VLookup(V469, Dex!F:K, 3, 0),"")</f>
        <v>231</v>
      </c>
      <c r="R469" s="165">
        <f>ifna(VLookup(V469, Dex!F:K, 4, 0),"")</f>
        <v>423</v>
      </c>
      <c r="S469" s="166">
        <f>ifna(VLookup(V469, Dex!F:K, 5, 0),"")</f>
        <v>83</v>
      </c>
      <c r="T469" s="165" t="str">
        <f>ifna(VLookup(V469, Dex!F:K, 6, 0),"")</f>
        <v>P328</v>
      </c>
      <c r="U469" s="137" t="str">
        <f>ifna(VLookup(V469, Dex!F:L, 7, 0),"")</f>
        <v/>
      </c>
      <c r="V469" s="131" t="str">
        <f t="shared" si="1"/>
        <v>gastrodon</v>
      </c>
    </row>
    <row r="470" ht="31.5" customHeight="1">
      <c r="A470" s="85">
        <v>469.0</v>
      </c>
      <c r="B470" s="85">
        <v>1.0</v>
      </c>
      <c r="C470" s="85">
        <v>18.0</v>
      </c>
      <c r="D470" s="85">
        <f t="shared" si="19"/>
        <v>8</v>
      </c>
      <c r="E470" s="85">
        <v>2.0</v>
      </c>
      <c r="F470" s="85">
        <v>2.0</v>
      </c>
      <c r="G470" s="53" t="str">
        <f>ifna(VLookup(V470,Shiny!B:C, 2, 0),"")</f>
        <v/>
      </c>
      <c r="H470" s="138" t="s">
        <v>546</v>
      </c>
      <c r="I470" s="167">
        <v>424.0</v>
      </c>
      <c r="J470" s="140">
        <f>IFNA(VLOOKUP(V470,'Imported Index'!E:F,2,0),1)</f>
        <v>1</v>
      </c>
      <c r="K470" s="83"/>
      <c r="L470" s="83"/>
      <c r="M470" s="62" t="str">
        <f>ifna(IMAGE("https://pokejungle.net/sprites/typeico/"&amp;lower(VLookup(V470,Type!C:E, 2, 0)&amp;".png")),"")</f>
        <v/>
      </c>
      <c r="N470" s="62" t="str">
        <f>ifna(IMAGE("https://pokejungle.net/sprites/typeico/"&amp;lower(VLookup(V470,Type!C:E, 3, 0)&amp;".png")),"")</f>
        <v/>
      </c>
      <c r="O470" s="53"/>
      <c r="P470" s="53"/>
      <c r="Q470" s="61" t="str">
        <f>ifna(VLookup(V470, Dex!F:K, 3, 0),"")</f>
        <v/>
      </c>
      <c r="R470" s="61">
        <f>ifna(VLookup(V470, Dex!F:K, 4, 0),"")</f>
        <v>424</v>
      </c>
      <c r="S470" s="62">
        <f>ifna(VLookup(V470, Dex!F:K, 5, 0),"")</f>
        <v>79</v>
      </c>
      <c r="T470" s="61" t="str">
        <f>ifna(VLookup(V470, Dex!F:K, 6, 0),"")</f>
        <v>K048</v>
      </c>
      <c r="U470" s="63" t="str">
        <f>ifna(VLookup(V470, Dex!F:L, 7, 0),"")</f>
        <v/>
      </c>
      <c r="V470" s="53" t="str">
        <f t="shared" si="1"/>
        <v>ambipom</v>
      </c>
    </row>
    <row r="471" ht="31.5" customHeight="1">
      <c r="A471" s="130">
        <v>470.0</v>
      </c>
      <c r="B471" s="130">
        <v>1.0</v>
      </c>
      <c r="C471" s="130">
        <v>18.0</v>
      </c>
      <c r="D471" s="130">
        <f t="shared" si="19"/>
        <v>9</v>
      </c>
      <c r="E471" s="130">
        <v>2.0</v>
      </c>
      <c r="F471" s="130">
        <v>3.0</v>
      </c>
      <c r="G471" s="131" t="str">
        <f>ifna(VLookup(V471,Shiny!B:C, 2, 0),"")</f>
        <v/>
      </c>
      <c r="H471" s="141" t="s">
        <v>547</v>
      </c>
      <c r="I471" s="168">
        <v>425.0</v>
      </c>
      <c r="J471" s="135">
        <f>IFNA(VLOOKUP(V471,'Imported Index'!E:F,2,0),1)</f>
        <v>1</v>
      </c>
      <c r="K471" s="135"/>
      <c r="L471" s="132"/>
      <c r="M471" s="166" t="str">
        <f>ifna(IMAGE("https://pokejungle.net/sprites/typeico/"&amp;lower(VLookup(V471,Type!C:E, 2, 0)&amp;".png")),"")</f>
        <v/>
      </c>
      <c r="N471" s="166" t="str">
        <f>ifna(IMAGE("https://pokejungle.net/sprites/typeico/"&amp;lower(VLookup(V471,Type!C:E, 3, 0)&amp;".png")),"")</f>
        <v/>
      </c>
      <c r="O471" s="131"/>
      <c r="P471" s="131"/>
      <c r="Q471" s="165">
        <f>ifna(VLookup(V471, Dex!F:K, 3, 0),"")</f>
        <v>124</v>
      </c>
      <c r="R471" s="165">
        <f>ifna(VLookup(V471, Dex!F:K, 4, 0),"")</f>
        <v>425</v>
      </c>
      <c r="S471" s="166">
        <f>ifna(VLookup(V471, Dex!F:K, 5, 0),"")</f>
        <v>37</v>
      </c>
      <c r="T471" s="165" t="str">
        <f>ifna(VLookup(V471, Dex!F:K, 6, 0),"")</f>
        <v>P143</v>
      </c>
      <c r="U471" s="137" t="str">
        <f>ifna(VLookup(V471, Dex!F:L, 7, 0),"")</f>
        <v/>
      </c>
      <c r="V471" s="131" t="str">
        <f t="shared" si="1"/>
        <v>drifloon</v>
      </c>
    </row>
    <row r="472" ht="31.5" customHeight="1">
      <c r="A472" s="85">
        <v>471.0</v>
      </c>
      <c r="B472" s="85">
        <v>1.0</v>
      </c>
      <c r="C472" s="85">
        <v>18.0</v>
      </c>
      <c r="D472" s="85">
        <f t="shared" si="19"/>
        <v>10</v>
      </c>
      <c r="E472" s="85">
        <v>2.0</v>
      </c>
      <c r="F472" s="85">
        <v>4.0</v>
      </c>
      <c r="G472" s="53" t="str">
        <f>ifna(VLookup(V472,Shiny!B:C, 2, 0),"")</f>
        <v/>
      </c>
      <c r="H472" s="138" t="s">
        <v>548</v>
      </c>
      <c r="I472" s="167">
        <v>426.0</v>
      </c>
      <c r="J472" s="140">
        <f>IFNA(VLOOKUP(V472,'Imported Index'!E:F,2,0),1)</f>
        <v>1</v>
      </c>
      <c r="K472" s="140"/>
      <c r="L472" s="83"/>
      <c r="M472" s="62" t="str">
        <f>ifna(IMAGE("https://pokejungle.net/sprites/typeico/"&amp;lower(VLookup(V472,Type!C:E, 2, 0)&amp;".png")),"")</f>
        <v/>
      </c>
      <c r="N472" s="62" t="str">
        <f>ifna(IMAGE("https://pokejungle.net/sprites/typeico/"&amp;lower(VLookup(V472,Type!C:E, 3, 0)&amp;".png")),"")</f>
        <v/>
      </c>
      <c r="O472" s="53"/>
      <c r="P472" s="53"/>
      <c r="Q472" s="61">
        <f>ifna(VLookup(V472, Dex!F:K, 3, 0),"")</f>
        <v>125</v>
      </c>
      <c r="R472" s="61">
        <f>ifna(VLookup(V472, Dex!F:K, 4, 0),"")</f>
        <v>426</v>
      </c>
      <c r="S472" s="62">
        <f>ifna(VLookup(V472, Dex!F:K, 5, 0),"")</f>
        <v>38</v>
      </c>
      <c r="T472" s="61" t="str">
        <f>ifna(VLookup(V472, Dex!F:K, 6, 0),"")</f>
        <v>P144</v>
      </c>
      <c r="U472" s="63" t="str">
        <f>ifna(VLookup(V472, Dex!F:L, 7, 0),"")</f>
        <v/>
      </c>
      <c r="V472" s="53" t="str">
        <f t="shared" si="1"/>
        <v>drifblim</v>
      </c>
    </row>
    <row r="473" ht="31.5" customHeight="1">
      <c r="A473" s="130">
        <v>472.0</v>
      </c>
      <c r="B473" s="130">
        <v>1.0</v>
      </c>
      <c r="C473" s="130">
        <v>18.0</v>
      </c>
      <c r="D473" s="130">
        <f t="shared" si="19"/>
        <v>11</v>
      </c>
      <c r="E473" s="130">
        <v>2.0</v>
      </c>
      <c r="F473" s="130">
        <v>5.0</v>
      </c>
      <c r="G473" s="131" t="str">
        <f>ifna(VLookup(V473,Shiny!B:C, 2, 0),"")</f>
        <v/>
      </c>
      <c r="H473" s="141" t="s">
        <v>549</v>
      </c>
      <c r="I473" s="168">
        <v>427.0</v>
      </c>
      <c r="J473" s="135">
        <f>IFNA(VLOOKUP(V473,'Imported Index'!E:F,2,0),1)</f>
        <v>1</v>
      </c>
      <c r="K473" s="132"/>
      <c r="L473" s="132"/>
      <c r="M473" s="166" t="str">
        <f>ifna(IMAGE("https://pokejungle.net/sprites/typeico/"&amp;lower(VLookup(V473,Type!C:E, 2, 0)&amp;".png")),"")</f>
        <v/>
      </c>
      <c r="N473" s="166" t="str">
        <f>ifna(IMAGE("https://pokejungle.net/sprites/typeico/"&amp;lower(VLookup(V473,Type!C:E, 3, 0)&amp;".png")),"")</f>
        <v/>
      </c>
      <c r="O473" s="131"/>
      <c r="P473" s="131"/>
      <c r="Q473" s="165" t="str">
        <f>ifna(VLookup(V473, Dex!F:K, 3, 0),"")</f>
        <v>A004</v>
      </c>
      <c r="R473" s="165">
        <f>ifna(VLookup(V473, Dex!F:K, 4, 0),"")</f>
        <v>427</v>
      </c>
      <c r="S473" s="166">
        <f>ifna(VLookup(V473, Dex!F:K, 5, 0),"")</f>
        <v>64</v>
      </c>
      <c r="T473" s="165" t="str">
        <f>ifna(VLookup(V473, Dex!F:K, 6, 0),"")</f>
        <v/>
      </c>
      <c r="U473" s="137">
        <f>ifna(VLookup(V473, Dex!F:L, 7, 0),"")</f>
        <v>109</v>
      </c>
      <c r="V473" s="131" t="str">
        <f t="shared" si="1"/>
        <v>buneary</v>
      </c>
    </row>
    <row r="474" ht="31.5" customHeight="1">
      <c r="A474" s="85">
        <v>473.0</v>
      </c>
      <c r="B474" s="85">
        <v>1.0</v>
      </c>
      <c r="C474" s="85">
        <v>18.0</v>
      </c>
      <c r="D474" s="85">
        <f t="shared" si="19"/>
        <v>12</v>
      </c>
      <c r="E474" s="85">
        <v>2.0</v>
      </c>
      <c r="F474" s="85">
        <v>6.0</v>
      </c>
      <c r="G474" s="53" t="str">
        <f>ifna(VLookup(V474,Shiny!B:C, 2, 0),"")</f>
        <v/>
      </c>
      <c r="H474" s="138" t="s">
        <v>550</v>
      </c>
      <c r="I474" s="167">
        <v>428.0</v>
      </c>
      <c r="J474" s="140">
        <f>IFNA(VLOOKUP(V474,'Imported Index'!E:F,2,0),1)</f>
        <v>1</v>
      </c>
      <c r="K474" s="83"/>
      <c r="L474" s="83"/>
      <c r="M474" s="62" t="str">
        <f>ifna(IMAGE("https://pokejungle.net/sprites/typeico/"&amp;lower(VLookup(V474,Type!C:E, 2, 0)&amp;".png")),"")</f>
        <v/>
      </c>
      <c r="N474" s="62" t="str">
        <f>ifna(IMAGE("https://pokejungle.net/sprites/typeico/"&amp;lower(VLookup(V474,Type!C:E, 3, 0)&amp;".png")),"")</f>
        <v/>
      </c>
      <c r="O474" s="53"/>
      <c r="P474" s="53"/>
      <c r="Q474" s="61" t="str">
        <f>ifna(VLookup(V474, Dex!F:K, 3, 0),"")</f>
        <v>A005</v>
      </c>
      <c r="R474" s="61">
        <f>ifna(VLookup(V474, Dex!F:K, 4, 0),"")</f>
        <v>428</v>
      </c>
      <c r="S474" s="62">
        <f>ifna(VLookup(V474, Dex!F:K, 5, 0),"")</f>
        <v>65</v>
      </c>
      <c r="T474" s="61" t="str">
        <f>ifna(VLookup(V474, Dex!F:K, 6, 0),"")</f>
        <v/>
      </c>
      <c r="U474" s="63">
        <f>ifna(VLookup(V474, Dex!F:L, 7, 0),"")</f>
        <v>110</v>
      </c>
      <c r="V474" s="53" t="str">
        <f t="shared" si="1"/>
        <v>lopunny</v>
      </c>
    </row>
    <row r="475" ht="31.5" customHeight="1">
      <c r="A475" s="130">
        <v>474.0</v>
      </c>
      <c r="B475" s="130">
        <v>1.0</v>
      </c>
      <c r="C475" s="130">
        <v>18.0</v>
      </c>
      <c r="D475" s="130">
        <f t="shared" si="19"/>
        <v>13</v>
      </c>
      <c r="E475" s="130">
        <v>3.0</v>
      </c>
      <c r="F475" s="130">
        <v>1.0</v>
      </c>
      <c r="G475" s="131" t="str">
        <f>ifna(VLookup(V475,Shiny!B:C, 2, 0),"")</f>
        <v/>
      </c>
      <c r="H475" s="141" t="s">
        <v>551</v>
      </c>
      <c r="I475" s="168">
        <v>429.0</v>
      </c>
      <c r="J475" s="135">
        <f>IFNA(VLOOKUP(V475,'Imported Index'!E:F,2,0),1)</f>
        <v>1</v>
      </c>
      <c r="K475" s="135"/>
      <c r="L475" s="132"/>
      <c r="M475" s="166" t="str">
        <f>ifna(IMAGE("https://pokejungle.net/sprites/typeico/"&amp;lower(VLookup(V475,Type!C:E, 2, 0)&amp;".png")),"")</f>
        <v/>
      </c>
      <c r="N475" s="166" t="str">
        <f>ifna(IMAGE("https://pokejungle.net/sprites/typeico/"&amp;lower(VLookup(V475,Type!C:E, 3, 0)&amp;".png")),"")</f>
        <v/>
      </c>
      <c r="O475" s="131"/>
      <c r="P475" s="131"/>
      <c r="Q475" s="165" t="str">
        <f>ifna(VLookup(V475, Dex!F:K, 3, 0),"")</f>
        <v/>
      </c>
      <c r="R475" s="165">
        <f>ifna(VLookup(V475, Dex!F:K, 4, 0),"")</f>
        <v>429</v>
      </c>
      <c r="S475" s="166">
        <f>ifna(VLookup(V475, Dex!F:K, 5, 0),"")</f>
        <v>198</v>
      </c>
      <c r="T475" s="165" t="str">
        <f>ifna(VLookup(V475, Dex!F:K, 6, 0),"")</f>
        <v>P115</v>
      </c>
      <c r="U475" s="137" t="str">
        <f>ifna(VLookup(V475, Dex!F:L, 7, 0),"")</f>
        <v/>
      </c>
      <c r="V475" s="131" t="str">
        <f t="shared" si="1"/>
        <v>mismagius</v>
      </c>
    </row>
    <row r="476" ht="31.5" customHeight="1">
      <c r="A476" s="85">
        <v>475.0</v>
      </c>
      <c r="B476" s="85">
        <v>1.0</v>
      </c>
      <c r="C476" s="85">
        <v>18.0</v>
      </c>
      <c r="D476" s="85">
        <f t="shared" si="19"/>
        <v>14</v>
      </c>
      <c r="E476" s="85">
        <v>3.0</v>
      </c>
      <c r="F476" s="85">
        <v>2.0</v>
      </c>
      <c r="G476" s="53" t="str">
        <f>ifna(VLookup(V476,Shiny!B:C, 2, 0),"")</f>
        <v/>
      </c>
      <c r="H476" s="138" t="s">
        <v>552</v>
      </c>
      <c r="I476" s="167">
        <v>430.0</v>
      </c>
      <c r="J476" s="140">
        <f>IFNA(VLOOKUP(V476,'Imported Index'!E:F,2,0),1)</f>
        <v>1</v>
      </c>
      <c r="K476" s="140"/>
      <c r="L476" s="83"/>
      <c r="M476" s="62" t="str">
        <f>ifna(IMAGE("https://pokejungle.net/sprites/typeico/"&amp;lower(VLookup(V476,Type!C:E, 2, 0)&amp;".png")),"")</f>
        <v/>
      </c>
      <c r="N476" s="62" t="str">
        <f>ifna(IMAGE("https://pokejungle.net/sprites/typeico/"&amp;lower(VLookup(V476,Type!C:E, 3, 0)&amp;".png")),"")</f>
        <v/>
      </c>
      <c r="O476" s="53"/>
      <c r="P476" s="53"/>
      <c r="Q476" s="61" t="str">
        <f>ifna(VLookup(V476, Dex!F:K, 3, 0),"")</f>
        <v/>
      </c>
      <c r="R476" s="61">
        <f>ifna(VLookup(V476, Dex!F:K, 4, 0),"")</f>
        <v>430</v>
      </c>
      <c r="S476" s="62">
        <f>ifna(VLookup(V476, Dex!F:K, 5, 0),"")</f>
        <v>141</v>
      </c>
      <c r="T476" s="61" t="str">
        <f>ifna(VLookup(V476, Dex!F:K, 6, 0),"")</f>
        <v>P233</v>
      </c>
      <c r="U476" s="63" t="str">
        <f>ifna(VLookup(V476, Dex!F:L, 7, 0),"")</f>
        <v/>
      </c>
      <c r="V476" s="53" t="str">
        <f t="shared" si="1"/>
        <v>honchkrow</v>
      </c>
    </row>
    <row r="477" ht="31.5" customHeight="1">
      <c r="A477" s="130">
        <v>476.0</v>
      </c>
      <c r="B477" s="130">
        <v>1.0</v>
      </c>
      <c r="C477" s="130">
        <v>18.0</v>
      </c>
      <c r="D477" s="130">
        <f t="shared" si="19"/>
        <v>15</v>
      </c>
      <c r="E477" s="130">
        <v>3.0</v>
      </c>
      <c r="F477" s="130">
        <v>3.0</v>
      </c>
      <c r="G477" s="131" t="str">
        <f>ifna(VLookup(V477,Shiny!B:C, 2, 0),"")</f>
        <v/>
      </c>
      <c r="H477" s="141" t="s">
        <v>553</v>
      </c>
      <c r="I477" s="168">
        <v>431.0</v>
      </c>
      <c r="J477" s="135">
        <f>IFNA(VLOOKUP(V477,'Imported Index'!E:F,2,0),1)</f>
        <v>1</v>
      </c>
      <c r="K477" s="132"/>
      <c r="L477" s="132"/>
      <c r="M477" s="166" t="str">
        <f>ifna(IMAGE("https://pokejungle.net/sprites/typeico/"&amp;lower(VLookup(V477,Type!C:E, 2, 0)&amp;".png")),"")</f>
        <v/>
      </c>
      <c r="N477" s="166" t="str">
        <f>ifna(IMAGE("https://pokejungle.net/sprites/typeico/"&amp;lower(VLookup(V477,Type!C:E, 3, 0)&amp;".png")),"")</f>
        <v/>
      </c>
      <c r="O477" s="131"/>
      <c r="P477" s="131"/>
      <c r="Q477" s="165" t="str">
        <f>ifna(VLookup(V477, Dex!F:K, 3, 0),"")</f>
        <v/>
      </c>
      <c r="R477" s="165">
        <f>ifna(VLookup(V477, Dex!F:K, 4, 0),"")</f>
        <v>431</v>
      </c>
      <c r="S477" s="166">
        <f>ifna(VLookup(V477, Dex!F:K, 5, 0),"")</f>
        <v>152</v>
      </c>
      <c r="T477" s="165" t="str">
        <f>ifna(VLookup(V477, Dex!F:K, 6, 0),"")</f>
        <v/>
      </c>
      <c r="U477" s="137" t="str">
        <f>ifna(VLookup(V477, Dex!F:L, 7, 0),"")</f>
        <v/>
      </c>
      <c r="V477" s="131" t="str">
        <f t="shared" si="1"/>
        <v>glameow</v>
      </c>
    </row>
    <row r="478" ht="31.5" customHeight="1">
      <c r="A478" s="85">
        <v>477.0</v>
      </c>
      <c r="B478" s="85">
        <v>1.0</v>
      </c>
      <c r="C478" s="85">
        <v>18.0</v>
      </c>
      <c r="D478" s="85">
        <f t="shared" si="19"/>
        <v>16</v>
      </c>
      <c r="E478" s="85">
        <v>3.0</v>
      </c>
      <c r="F478" s="85">
        <v>4.0</v>
      </c>
      <c r="G478" s="53" t="str">
        <f>ifna(VLookup(V478,Shiny!B:C, 2, 0),"")</f>
        <v/>
      </c>
      <c r="H478" s="138" t="s">
        <v>554</v>
      </c>
      <c r="I478" s="167">
        <v>432.0</v>
      </c>
      <c r="J478" s="140">
        <f>IFNA(VLOOKUP(V478,'Imported Index'!E:F,2,0),1)</f>
        <v>1</v>
      </c>
      <c r="K478" s="83"/>
      <c r="L478" s="83"/>
      <c r="M478" s="62" t="str">
        <f>ifna(IMAGE("https://pokejungle.net/sprites/typeico/"&amp;lower(VLookup(V478,Type!C:E, 2, 0)&amp;".png")),"")</f>
        <v/>
      </c>
      <c r="N478" s="62" t="str">
        <f>ifna(IMAGE("https://pokejungle.net/sprites/typeico/"&amp;lower(VLookup(V478,Type!C:E, 3, 0)&amp;".png")),"")</f>
        <v/>
      </c>
      <c r="O478" s="53"/>
      <c r="P478" s="53"/>
      <c r="Q478" s="61" t="str">
        <f>ifna(VLookup(V478, Dex!F:K, 3, 0),"")</f>
        <v/>
      </c>
      <c r="R478" s="61">
        <f>ifna(VLookup(V478, Dex!F:K, 4, 0),"")</f>
        <v>432</v>
      </c>
      <c r="S478" s="62">
        <f>ifna(VLookup(V478, Dex!F:K, 5, 0),"")</f>
        <v>153</v>
      </c>
      <c r="T478" s="61" t="str">
        <f>ifna(VLookup(V478, Dex!F:K, 6, 0),"")</f>
        <v/>
      </c>
      <c r="U478" s="63" t="str">
        <f>ifna(VLookup(V478, Dex!F:L, 7, 0),"")</f>
        <v/>
      </c>
      <c r="V478" s="53" t="str">
        <f t="shared" si="1"/>
        <v>purugly</v>
      </c>
    </row>
    <row r="479" ht="31.5" customHeight="1">
      <c r="A479" s="130">
        <v>478.0</v>
      </c>
      <c r="B479" s="130">
        <v>1.0</v>
      </c>
      <c r="C479" s="130">
        <v>18.0</v>
      </c>
      <c r="D479" s="130">
        <f t="shared" si="19"/>
        <v>17</v>
      </c>
      <c r="E479" s="130">
        <v>3.0</v>
      </c>
      <c r="F479" s="130">
        <v>5.0</v>
      </c>
      <c r="G479" s="131" t="str">
        <f>ifna(VLookup(V479,Shiny!B:C, 2, 0),"")</f>
        <v/>
      </c>
      <c r="H479" s="141" t="s">
        <v>555</v>
      </c>
      <c r="I479" s="168">
        <v>433.0</v>
      </c>
      <c r="J479" s="135">
        <f>IFNA(VLOOKUP(V479,'Imported Index'!E:F,2,0),1)</f>
        <v>1</v>
      </c>
      <c r="K479" s="132"/>
      <c r="L479" s="132"/>
      <c r="M479" s="166" t="str">
        <f>ifna(IMAGE("https://pokejungle.net/sprites/typeico/"&amp;lower(VLookup(V479,Type!C:E, 2, 0)&amp;".png")),"")</f>
        <v/>
      </c>
      <c r="N479" s="166" t="str">
        <f>ifna(IMAGE("https://pokejungle.net/sprites/typeico/"&amp;lower(VLookup(V479,Type!C:E, 3, 0)&amp;".png")),"")</f>
        <v/>
      </c>
      <c r="O479" s="131"/>
      <c r="P479" s="131"/>
      <c r="Q479" s="165" t="str">
        <f>ifna(VLookup(V479, Dex!F:K, 3, 0),"")</f>
        <v/>
      </c>
      <c r="R479" s="165">
        <f>ifna(VLookup(V479, Dex!F:K, 4, 0),"")</f>
        <v>433</v>
      </c>
      <c r="S479" s="166">
        <f>ifna(VLookup(V479, Dex!F:K, 5, 0),"")</f>
        <v>195</v>
      </c>
      <c r="T479" s="165" t="str">
        <f>ifna(VLookup(V479, Dex!F:K, 6, 0),"")</f>
        <v>K142</v>
      </c>
      <c r="U479" s="137" t="str">
        <f>ifna(VLookup(V479, Dex!F:L, 7, 0),"")</f>
        <v>H050</v>
      </c>
      <c r="V479" s="131" t="str">
        <f t="shared" si="1"/>
        <v>chingling</v>
      </c>
    </row>
    <row r="480" ht="31.5" customHeight="1">
      <c r="A480" s="85">
        <v>479.0</v>
      </c>
      <c r="B480" s="85">
        <v>1.0</v>
      </c>
      <c r="C480" s="85">
        <v>18.0</v>
      </c>
      <c r="D480" s="85">
        <f t="shared" si="19"/>
        <v>18</v>
      </c>
      <c r="E480" s="85">
        <v>3.0</v>
      </c>
      <c r="F480" s="85">
        <v>6.0</v>
      </c>
      <c r="G480" s="53" t="str">
        <f>ifna(VLookup(V480,Shiny!B:C, 2, 0),"")</f>
        <v/>
      </c>
      <c r="H480" s="138" t="s">
        <v>556</v>
      </c>
      <c r="I480" s="167">
        <v>434.0</v>
      </c>
      <c r="J480" s="140">
        <f>IFNA(VLOOKUP(V480,'Imported Index'!E:F,2,0),1)</f>
        <v>1</v>
      </c>
      <c r="K480" s="140"/>
      <c r="L480" s="83"/>
      <c r="M480" s="62" t="str">
        <f>ifna(IMAGE("https://pokejungle.net/sprites/typeico/"&amp;lower(VLookup(V480,Type!C:E, 2, 0)&amp;".png")),"")</f>
        <v/>
      </c>
      <c r="N480" s="62" t="str">
        <f>ifna(IMAGE("https://pokejungle.net/sprites/typeico/"&amp;lower(VLookup(V480,Type!C:E, 3, 0)&amp;".png")),"")</f>
        <v/>
      </c>
      <c r="O480" s="53"/>
      <c r="P480" s="53"/>
      <c r="Q480" s="61">
        <f>ifna(VLookup(V480, Dex!F:K, 3, 0),"")</f>
        <v>130</v>
      </c>
      <c r="R480" s="61">
        <f>ifna(VLookup(V480, Dex!F:K, 4, 0),"")</f>
        <v>434</v>
      </c>
      <c r="S480" s="62">
        <f>ifna(VLookup(V480, Dex!F:K, 5, 0),"")</f>
        <v>110</v>
      </c>
      <c r="T480" s="61" t="str">
        <f>ifna(VLookup(V480, Dex!F:K, 6, 0),"")</f>
        <v>P226</v>
      </c>
      <c r="U480" s="63" t="str">
        <f>ifna(VLookup(V480, Dex!F:L, 7, 0),"")</f>
        <v/>
      </c>
      <c r="V480" s="53" t="str">
        <f t="shared" si="1"/>
        <v>stunky</v>
      </c>
    </row>
    <row r="481" ht="31.5" customHeight="1">
      <c r="A481" s="130">
        <v>480.0</v>
      </c>
      <c r="B481" s="130">
        <v>1.0</v>
      </c>
      <c r="C481" s="130">
        <v>18.0</v>
      </c>
      <c r="D481" s="130">
        <f t="shared" si="19"/>
        <v>19</v>
      </c>
      <c r="E481" s="130">
        <v>4.0</v>
      </c>
      <c r="F481" s="130">
        <v>1.0</v>
      </c>
      <c r="G481" s="131" t="str">
        <f>ifna(VLookup(V481,Shiny!B:C, 2, 0),"")</f>
        <v/>
      </c>
      <c r="H481" s="141" t="s">
        <v>557</v>
      </c>
      <c r="I481" s="168">
        <v>435.0</v>
      </c>
      <c r="J481" s="135">
        <f>IFNA(VLOOKUP(V481,'Imported Index'!E:F,2,0),1)</f>
        <v>1</v>
      </c>
      <c r="K481" s="135"/>
      <c r="L481" s="132"/>
      <c r="M481" s="166" t="str">
        <f>ifna(IMAGE("https://pokejungle.net/sprites/typeico/"&amp;lower(VLookup(V481,Type!C:E, 2, 0)&amp;".png")),"")</f>
        <v/>
      </c>
      <c r="N481" s="166" t="str">
        <f>ifna(IMAGE("https://pokejungle.net/sprites/typeico/"&amp;lower(VLookup(V481,Type!C:E, 3, 0)&amp;".png")),"")</f>
        <v/>
      </c>
      <c r="O481" s="131"/>
      <c r="P481" s="131"/>
      <c r="Q481" s="165">
        <f>ifna(VLookup(V481, Dex!F:K, 3, 0),"")</f>
        <v>131</v>
      </c>
      <c r="R481" s="165">
        <f>ifna(VLookup(V481, Dex!F:K, 4, 0),"")</f>
        <v>435</v>
      </c>
      <c r="S481" s="166">
        <f>ifna(VLookup(V481, Dex!F:K, 5, 0),"")</f>
        <v>111</v>
      </c>
      <c r="T481" s="165" t="str">
        <f>ifna(VLookup(V481, Dex!F:K, 6, 0),"")</f>
        <v>P227</v>
      </c>
      <c r="U481" s="137" t="str">
        <f>ifna(VLookup(V481, Dex!F:L, 7, 0),"")</f>
        <v/>
      </c>
      <c r="V481" s="131" t="str">
        <f t="shared" si="1"/>
        <v>skuntank</v>
      </c>
    </row>
    <row r="482" ht="31.5" customHeight="1">
      <c r="A482" s="85">
        <v>481.0</v>
      </c>
      <c r="B482" s="85">
        <v>1.0</v>
      </c>
      <c r="C482" s="85">
        <v>18.0</v>
      </c>
      <c r="D482" s="85">
        <f t="shared" si="19"/>
        <v>20</v>
      </c>
      <c r="E482" s="85">
        <v>4.0</v>
      </c>
      <c r="F482" s="85">
        <v>2.0</v>
      </c>
      <c r="G482" s="53" t="str">
        <f>ifna(VLookup(V482,Shiny!B:C, 2, 0),"")</f>
        <v/>
      </c>
      <c r="H482" s="138" t="s">
        <v>558</v>
      </c>
      <c r="I482" s="167">
        <v>436.0</v>
      </c>
      <c r="J482" s="140">
        <f>IFNA(VLOOKUP(V482,'Imported Index'!E:F,2,0),1)</f>
        <v>1</v>
      </c>
      <c r="K482" s="140"/>
      <c r="L482" s="83"/>
      <c r="M482" s="62" t="str">
        <f>ifna(IMAGE("https://pokejungle.net/sprites/typeico/"&amp;lower(VLookup(V482,Type!C:E, 2, 0)&amp;".png")),"")</f>
        <v/>
      </c>
      <c r="N482" s="62" t="str">
        <f>ifna(IMAGE("https://pokejungle.net/sprites/typeico/"&amp;lower(VLookup(V482,Type!C:E, 3, 0)&amp;".png")),"")</f>
        <v/>
      </c>
      <c r="O482" s="53"/>
      <c r="P482" s="53"/>
      <c r="Q482" s="61">
        <f>ifna(VLookup(V482, Dex!F:K, 3, 0),"")</f>
        <v>118</v>
      </c>
      <c r="R482" s="61">
        <f>ifna(VLookup(V482, Dex!F:K, 4, 0),"")</f>
        <v>436</v>
      </c>
      <c r="S482" s="62">
        <f>ifna(VLookup(V482, Dex!F:K, 5, 0),"")</f>
        <v>180</v>
      </c>
      <c r="T482" s="61" t="str">
        <f>ifna(VLookup(V482, Dex!F:K, 6, 0),"")</f>
        <v>P153</v>
      </c>
      <c r="U482" s="63" t="str">
        <f>ifna(VLookup(V482, Dex!F:L, 7, 0),"")</f>
        <v/>
      </c>
      <c r="V482" s="53" t="str">
        <f t="shared" si="1"/>
        <v>bronzor</v>
      </c>
    </row>
    <row r="483" ht="31.5" customHeight="1">
      <c r="A483" s="130">
        <v>482.0</v>
      </c>
      <c r="B483" s="130">
        <v>1.0</v>
      </c>
      <c r="C483" s="130">
        <v>18.0</v>
      </c>
      <c r="D483" s="130">
        <f t="shared" si="19"/>
        <v>21</v>
      </c>
      <c r="E483" s="130">
        <v>4.0</v>
      </c>
      <c r="F483" s="130">
        <v>3.0</v>
      </c>
      <c r="G483" s="131" t="str">
        <f>ifna(VLookup(V483,Shiny!B:C, 2, 0),"")</f>
        <v/>
      </c>
      <c r="H483" s="141" t="s">
        <v>559</v>
      </c>
      <c r="I483" s="168">
        <v>437.0</v>
      </c>
      <c r="J483" s="135">
        <f>IFNA(VLOOKUP(V483,'Imported Index'!E:F,2,0),1)</f>
        <v>1</v>
      </c>
      <c r="K483" s="135"/>
      <c r="L483" s="132"/>
      <c r="M483" s="166" t="str">
        <f>ifna(IMAGE("https://pokejungle.net/sprites/typeico/"&amp;lower(VLookup(V483,Type!C:E, 2, 0)&amp;".png")),"")</f>
        <v/>
      </c>
      <c r="N483" s="166" t="str">
        <f>ifna(IMAGE("https://pokejungle.net/sprites/typeico/"&amp;lower(VLookup(V483,Type!C:E, 3, 0)&amp;".png")),"")</f>
        <v/>
      </c>
      <c r="O483" s="131"/>
      <c r="P483" s="131"/>
      <c r="Q483" s="165">
        <f>ifna(VLookup(V483, Dex!F:K, 3, 0),"")</f>
        <v>119</v>
      </c>
      <c r="R483" s="165">
        <f>ifna(VLookup(V483, Dex!F:K, 4, 0),"")</f>
        <v>437</v>
      </c>
      <c r="S483" s="166">
        <f>ifna(VLookup(V483, Dex!F:K, 5, 0),"")</f>
        <v>181</v>
      </c>
      <c r="T483" s="165" t="str">
        <f>ifna(VLookup(V483, Dex!F:K, 6, 0),"")</f>
        <v>P154</v>
      </c>
      <c r="U483" s="137" t="str">
        <f>ifna(VLookup(V483, Dex!F:L, 7, 0),"")</f>
        <v/>
      </c>
      <c r="V483" s="131" t="str">
        <f t="shared" si="1"/>
        <v>bronzong</v>
      </c>
    </row>
    <row r="484" ht="31.5" customHeight="1">
      <c r="A484" s="85">
        <v>483.0</v>
      </c>
      <c r="B484" s="85">
        <v>1.0</v>
      </c>
      <c r="C484" s="85">
        <v>18.0</v>
      </c>
      <c r="D484" s="85">
        <f t="shared" si="19"/>
        <v>22</v>
      </c>
      <c r="E484" s="85">
        <v>4.0</v>
      </c>
      <c r="F484" s="85">
        <v>4.0</v>
      </c>
      <c r="G484" s="53" t="str">
        <f>ifna(VLookup(V484,Shiny!B:C, 2, 0),"")</f>
        <v/>
      </c>
      <c r="H484" s="138" t="s">
        <v>560</v>
      </c>
      <c r="I484" s="167">
        <v>438.0</v>
      </c>
      <c r="J484" s="140">
        <f>IFNA(VLOOKUP(V484,'Imported Index'!E:F,2,0),1)</f>
        <v>1</v>
      </c>
      <c r="K484" s="140"/>
      <c r="L484" s="83"/>
      <c r="M484" s="62" t="str">
        <f>ifna(IMAGE("https://pokejungle.net/sprites/typeico/"&amp;lower(VLookup(V484,Type!C:E, 2, 0)&amp;".png")),"")</f>
        <v/>
      </c>
      <c r="N484" s="62" t="str">
        <f>ifna(IMAGE("https://pokejungle.net/sprites/typeico/"&amp;lower(VLookup(V484,Type!C:E, 3, 0)&amp;".png")),"")</f>
        <v/>
      </c>
      <c r="O484" s="53"/>
      <c r="P484" s="53"/>
      <c r="Q484" s="61">
        <f>ifna(VLookup(V484, Dex!F:K, 3, 0),"")</f>
        <v>252</v>
      </c>
      <c r="R484" s="61">
        <f>ifna(VLookup(V484, Dex!F:K, 4, 0),"")</f>
        <v>438</v>
      </c>
      <c r="S484" s="62">
        <f>ifna(VLookup(V484, Dex!F:K, 5, 0),"")</f>
        <v>123</v>
      </c>
      <c r="T484" s="61" t="str">
        <f>ifna(VLookup(V484, Dex!F:K, 6, 0),"")</f>
        <v>P087</v>
      </c>
      <c r="U484" s="63" t="str">
        <f>ifna(VLookup(V484, Dex!F:L, 7, 0),"")</f>
        <v/>
      </c>
      <c r="V484" s="53" t="str">
        <f t="shared" si="1"/>
        <v>bonsly</v>
      </c>
    </row>
    <row r="485" ht="31.5" customHeight="1">
      <c r="A485" s="130">
        <v>484.0</v>
      </c>
      <c r="B485" s="130">
        <v>1.0</v>
      </c>
      <c r="C485" s="130">
        <v>18.0</v>
      </c>
      <c r="D485" s="130">
        <f t="shared" si="19"/>
        <v>23</v>
      </c>
      <c r="E485" s="130">
        <v>4.0</v>
      </c>
      <c r="F485" s="130">
        <v>5.0</v>
      </c>
      <c r="G485" s="131" t="str">
        <f>ifna(VLookup(V485,Shiny!B:C, 2, 0),"")</f>
        <v/>
      </c>
      <c r="H485" s="141" t="s">
        <v>561</v>
      </c>
      <c r="I485" s="168">
        <v>439.0</v>
      </c>
      <c r="J485" s="135">
        <f>IFNA(VLOOKUP(V485,'Imported Index'!E:F,2,0),1)</f>
        <v>1</v>
      </c>
      <c r="K485" s="132"/>
      <c r="L485" s="132"/>
      <c r="M485" s="166" t="str">
        <f>ifna(IMAGE("https://pokejungle.net/sprites/typeico/"&amp;lower(VLookup(V485,Type!C:E, 2, 0)&amp;".png")),"")</f>
        <v/>
      </c>
      <c r="N485" s="166" t="str">
        <f>ifna(IMAGE("https://pokejungle.net/sprites/typeico/"&amp;lower(VLookup(V485,Type!C:E, 3, 0)&amp;".png")),"")</f>
        <v/>
      </c>
      <c r="O485" s="131"/>
      <c r="P485" s="131"/>
      <c r="Q485" s="165" t="str">
        <f>ifna(VLookup(V485, Dex!F:K, 3, 0),"")</f>
        <v>C010</v>
      </c>
      <c r="R485" s="165">
        <f>ifna(VLookup(V485, Dex!F:K, 4, 0),"")</f>
        <v>439</v>
      </c>
      <c r="S485" s="166">
        <f>ifna(VLookup(V485, Dex!F:K, 5, 0),"")</f>
        <v>76</v>
      </c>
      <c r="T485" s="165" t="str">
        <f>ifna(VLookup(V485, Dex!F:K, 6, 0),"")</f>
        <v/>
      </c>
      <c r="U485" s="137" t="str">
        <f>ifna(VLookup(V485, Dex!F:L, 7, 0),"")</f>
        <v>H108</v>
      </c>
      <c r="V485" s="131" t="str">
        <f t="shared" si="1"/>
        <v>mime jr.</v>
      </c>
    </row>
    <row r="486" ht="31.5" customHeight="1">
      <c r="A486" s="85">
        <v>485.0</v>
      </c>
      <c r="B486" s="85">
        <v>1.0</v>
      </c>
      <c r="C486" s="85">
        <v>18.0</v>
      </c>
      <c r="D486" s="85">
        <f t="shared" si="19"/>
        <v>24</v>
      </c>
      <c r="E486" s="85">
        <v>4.0</v>
      </c>
      <c r="F486" s="85">
        <v>6.0</v>
      </c>
      <c r="G486" s="53" t="str">
        <f>ifna(VLookup(V486,Shiny!B:C, 2, 0),"")</f>
        <v/>
      </c>
      <c r="H486" s="138" t="s">
        <v>562</v>
      </c>
      <c r="I486" s="167">
        <v>440.0</v>
      </c>
      <c r="J486" s="140">
        <f>IFNA(VLOOKUP(V486,'Imported Index'!E:F,2,0),1)</f>
        <v>1</v>
      </c>
      <c r="K486" s="140"/>
      <c r="L486" s="83"/>
      <c r="M486" s="62" t="str">
        <f>ifna(IMAGE("https://pokejungle.net/sprites/typeico/"&amp;lower(VLookup(V486,Type!C:E, 2, 0)&amp;".png")),"")</f>
        <v/>
      </c>
      <c r="N486" s="62" t="str">
        <f>ifna(IMAGE("https://pokejungle.net/sprites/typeico/"&amp;lower(VLookup(V486,Type!C:E, 3, 0)&amp;".png")),"")</f>
        <v/>
      </c>
      <c r="O486" s="53"/>
      <c r="P486" s="53"/>
      <c r="Q486" s="61" t="str">
        <f>ifna(VLookup(V486, Dex!F:K, 3, 0),"")</f>
        <v>A006</v>
      </c>
      <c r="R486" s="61">
        <f>ifna(VLookup(V486, Dex!F:K, 4, 0),"")</f>
        <v>440</v>
      </c>
      <c r="S486" s="62">
        <f>ifna(VLookup(V486, Dex!F:K, 5, 0),"")</f>
        <v>86</v>
      </c>
      <c r="T486" s="61" t="str">
        <f>ifna(VLookup(V486, Dex!F:K, 6, 0),"")</f>
        <v>P043</v>
      </c>
      <c r="U486" s="63" t="str">
        <f>ifna(VLookup(V486, Dex!F:L, 7, 0),"")</f>
        <v/>
      </c>
      <c r="V486" s="53" t="str">
        <f t="shared" si="1"/>
        <v>happiny</v>
      </c>
    </row>
    <row r="487" ht="31.5" customHeight="1">
      <c r="A487" s="130">
        <v>486.0</v>
      </c>
      <c r="B487" s="130">
        <v>1.0</v>
      </c>
      <c r="C487" s="130">
        <v>18.0</v>
      </c>
      <c r="D487" s="130">
        <f t="shared" si="19"/>
        <v>25</v>
      </c>
      <c r="E487" s="130">
        <v>5.0</v>
      </c>
      <c r="F487" s="130">
        <v>1.0</v>
      </c>
      <c r="G487" s="131" t="str">
        <f>ifna(VLookup(V487,Shiny!B:C, 2, 0),"")</f>
        <v/>
      </c>
      <c r="H487" s="141" t="s">
        <v>563</v>
      </c>
      <c r="I487" s="168">
        <v>441.0</v>
      </c>
      <c r="J487" s="135">
        <f>IFNA(VLOOKUP(V487,'Imported Index'!E:F,2,0),1)</f>
        <v>1</v>
      </c>
      <c r="K487" s="132"/>
      <c r="L487" s="132"/>
      <c r="M487" s="166" t="str">
        <f>ifna(IMAGE("https://pokejungle.net/sprites/typeico/"&amp;lower(VLookup(V487,Type!C:E, 2, 0)&amp;".png")),"")</f>
        <v/>
      </c>
      <c r="N487" s="166" t="str">
        <f>ifna(IMAGE("https://pokejungle.net/sprites/typeico/"&amp;lower(VLookup(V487,Type!C:E, 3, 0)&amp;".png")),"")</f>
        <v/>
      </c>
      <c r="O487" s="131"/>
      <c r="P487" s="131"/>
      <c r="Q487" s="165" t="str">
        <f>ifna(VLookup(V487, Dex!F:K, 3, 0),"")</f>
        <v/>
      </c>
      <c r="R487" s="165">
        <f>ifna(VLookup(V487, Dex!F:K, 4, 0),"")</f>
        <v>441</v>
      </c>
      <c r="S487" s="166">
        <f>ifna(VLookup(V487, Dex!F:K, 5, 0),"")</f>
        <v>157</v>
      </c>
      <c r="T487" s="165" t="str">
        <f>ifna(VLookup(V487, Dex!F:K, 6, 0),"")</f>
        <v/>
      </c>
      <c r="U487" s="137" t="str">
        <f>ifna(VLookup(V487, Dex!F:L, 7, 0),"")</f>
        <v/>
      </c>
      <c r="V487" s="131" t="str">
        <f t="shared" si="1"/>
        <v>chatot</v>
      </c>
    </row>
    <row r="488" ht="31.5" customHeight="1">
      <c r="A488" s="85">
        <v>487.0</v>
      </c>
      <c r="B488" s="85">
        <v>1.0</v>
      </c>
      <c r="C488" s="85">
        <v>18.0</v>
      </c>
      <c r="D488" s="85">
        <f t="shared" si="19"/>
        <v>26</v>
      </c>
      <c r="E488" s="85">
        <v>5.0</v>
      </c>
      <c r="F488" s="85">
        <v>2.0</v>
      </c>
      <c r="G488" s="53" t="str">
        <f>ifna(VLookup(V488,Shiny!B:C, 2, 0),"")</f>
        <v/>
      </c>
      <c r="H488" s="138" t="s">
        <v>564</v>
      </c>
      <c r="I488" s="167">
        <v>442.0</v>
      </c>
      <c r="J488" s="140">
        <f>IFNA(VLOOKUP(V488,'Imported Index'!E:F,2,0),1)</f>
        <v>1</v>
      </c>
      <c r="K488" s="140"/>
      <c r="L488" s="83"/>
      <c r="M488" s="62" t="str">
        <f>ifna(IMAGE("https://pokejungle.net/sprites/typeico/"&amp;lower(VLookup(V488,Type!C:E, 2, 0)&amp;".png")),"")</f>
        <v/>
      </c>
      <c r="N488" s="62" t="str">
        <f>ifna(IMAGE("https://pokejungle.net/sprites/typeico/"&amp;lower(VLookup(V488,Type!C:E, 3, 0)&amp;".png")),"")</f>
        <v/>
      </c>
      <c r="O488" s="53"/>
      <c r="P488" s="53"/>
      <c r="Q488" s="61" t="str">
        <f>ifna(VLookup(V488, Dex!F:K, 3, 0),"")</f>
        <v>C047</v>
      </c>
      <c r="R488" s="61">
        <f>ifna(VLookup(V488, Dex!F:K, 4, 0),"")</f>
        <v>442</v>
      </c>
      <c r="S488" s="62">
        <f>ifna(VLookup(V488, Dex!F:K, 5, 0),"")</f>
        <v>139</v>
      </c>
      <c r="T488" s="61" t="str">
        <f>ifna(VLookup(V488, Dex!F:K, 6, 0),"")</f>
        <v>P302</v>
      </c>
      <c r="U488" s="63" t="str">
        <f>ifna(VLookup(V488, Dex!F:L, 7, 0),"")</f>
        <v/>
      </c>
      <c r="V488" s="53" t="str">
        <f t="shared" si="1"/>
        <v>spiritomb</v>
      </c>
    </row>
    <row r="489" ht="31.5" customHeight="1">
      <c r="A489" s="130">
        <v>488.0</v>
      </c>
      <c r="B489" s="130">
        <v>1.0</v>
      </c>
      <c r="C489" s="130">
        <v>18.0</v>
      </c>
      <c r="D489" s="130">
        <f t="shared" si="19"/>
        <v>27</v>
      </c>
      <c r="E489" s="130">
        <v>5.0</v>
      </c>
      <c r="F489" s="130">
        <v>3.0</v>
      </c>
      <c r="G489" s="131" t="str">
        <f>ifna(VLookup(V489,Shiny!B:C, 2, 0),"")</f>
        <v/>
      </c>
      <c r="H489" s="141" t="s">
        <v>565</v>
      </c>
      <c r="I489" s="168">
        <v>443.0</v>
      </c>
      <c r="J489" s="135">
        <f>IFNA(VLOOKUP(V489,'Imported Index'!E:F,2,0),1)</f>
        <v>1</v>
      </c>
      <c r="K489" s="135"/>
      <c r="L489" s="132"/>
      <c r="M489" s="166" t="str">
        <f>ifna(IMAGE("https://pokejungle.net/sprites/typeico/"&amp;lower(VLookup(V489,Type!C:E, 2, 0)&amp;".png")),"")</f>
        <v/>
      </c>
      <c r="N489" s="166" t="str">
        <f>ifna(IMAGE("https://pokejungle.net/sprites/typeico/"&amp;lower(VLookup(V489,Type!C:E, 3, 0)&amp;".png")),"")</f>
        <v/>
      </c>
      <c r="O489" s="131"/>
      <c r="P489" s="131"/>
      <c r="Q489" s="165" t="str">
        <f>ifna(VLookup(V489, Dex!F:K, 3, 0),"")</f>
        <v>C116</v>
      </c>
      <c r="R489" s="165">
        <f>ifna(VLookup(V489, Dex!F:K, 4, 0),"")</f>
        <v>443</v>
      </c>
      <c r="S489" s="166">
        <f>ifna(VLookup(V489, Dex!F:K, 5, 0),"")</f>
        <v>187</v>
      </c>
      <c r="T489" s="165" t="str">
        <f>ifna(VLookup(V489, Dex!F:K, 6, 0),"")</f>
        <v>P126</v>
      </c>
      <c r="U489" s="137">
        <f>ifna(VLookup(V489, Dex!F:L, 7, 0),"")</f>
        <v>128</v>
      </c>
      <c r="V489" s="131" t="str">
        <f t="shared" si="1"/>
        <v>gible</v>
      </c>
    </row>
    <row r="490" ht="31.5" customHeight="1">
      <c r="A490" s="85">
        <v>489.0</v>
      </c>
      <c r="B490" s="85">
        <v>1.0</v>
      </c>
      <c r="C490" s="85">
        <v>18.0</v>
      </c>
      <c r="D490" s="85">
        <f t="shared" si="19"/>
        <v>28</v>
      </c>
      <c r="E490" s="85">
        <v>5.0</v>
      </c>
      <c r="F490" s="85">
        <v>4.0</v>
      </c>
      <c r="G490" s="53" t="str">
        <f>ifna(VLookup(V490,Shiny!B:C, 2, 0),"")</f>
        <v/>
      </c>
      <c r="H490" s="138" t="s">
        <v>566</v>
      </c>
      <c r="I490" s="167">
        <v>444.0</v>
      </c>
      <c r="J490" s="140">
        <f>IFNA(VLOOKUP(V490,'Imported Index'!E:F,2,0),1)</f>
        <v>1</v>
      </c>
      <c r="K490" s="140"/>
      <c r="L490" s="83"/>
      <c r="M490" s="62" t="str">
        <f>ifna(IMAGE("https://pokejungle.net/sprites/typeico/"&amp;lower(VLookup(V490,Type!C:E, 2, 0)&amp;".png")),"")</f>
        <v/>
      </c>
      <c r="N490" s="62" t="str">
        <f>ifna(IMAGE("https://pokejungle.net/sprites/typeico/"&amp;lower(VLookup(V490,Type!C:E, 3, 0)&amp;".png")),"")</f>
        <v/>
      </c>
      <c r="O490" s="53"/>
      <c r="P490" s="53"/>
      <c r="Q490" s="61" t="str">
        <f>ifna(VLookup(V490, Dex!F:K, 3, 0),"")</f>
        <v>C117</v>
      </c>
      <c r="R490" s="61">
        <f>ifna(VLookup(V490, Dex!F:K, 4, 0),"")</f>
        <v>444</v>
      </c>
      <c r="S490" s="62">
        <f>ifna(VLookup(V490, Dex!F:K, 5, 0),"")</f>
        <v>188</v>
      </c>
      <c r="T490" s="61" t="str">
        <f>ifna(VLookup(V490, Dex!F:K, 6, 0),"")</f>
        <v>P127</v>
      </c>
      <c r="U490" s="63">
        <f>ifna(VLookup(V490, Dex!F:L, 7, 0),"")</f>
        <v>129</v>
      </c>
      <c r="V490" s="53" t="str">
        <f t="shared" si="1"/>
        <v>gabite</v>
      </c>
    </row>
    <row r="491" ht="31.5" customHeight="1">
      <c r="A491" s="130">
        <v>490.0</v>
      </c>
      <c r="B491" s="130">
        <v>1.0</v>
      </c>
      <c r="C491" s="130">
        <v>18.0</v>
      </c>
      <c r="D491" s="130">
        <f t="shared" si="19"/>
        <v>29</v>
      </c>
      <c r="E491" s="130">
        <v>5.0</v>
      </c>
      <c r="F491" s="130">
        <v>5.0</v>
      </c>
      <c r="G491" s="131" t="str">
        <f>ifna(VLookup(V491,Shiny!B:C, 2, 0),"")</f>
        <v/>
      </c>
      <c r="H491" s="141" t="s">
        <v>567</v>
      </c>
      <c r="I491" s="168">
        <v>445.0</v>
      </c>
      <c r="J491" s="135">
        <f>IFNA(VLOOKUP(V491,'Imported Index'!E:F,2,0),1)</f>
        <v>1</v>
      </c>
      <c r="K491" s="135"/>
      <c r="L491" s="132"/>
      <c r="M491" s="166" t="str">
        <f>ifna(IMAGE("https://pokejungle.net/sprites/typeico/"&amp;lower(VLookup(V491,Type!C:E, 2, 0)&amp;".png")),"")</f>
        <v/>
      </c>
      <c r="N491" s="166" t="str">
        <f>ifna(IMAGE("https://pokejungle.net/sprites/typeico/"&amp;lower(VLookup(V491,Type!C:E, 3, 0)&amp;".png")),"")</f>
        <v/>
      </c>
      <c r="O491" s="131"/>
      <c r="P491" s="131"/>
      <c r="Q491" s="165" t="str">
        <f>ifna(VLookup(V491, Dex!F:K, 3, 0),"")</f>
        <v>C118</v>
      </c>
      <c r="R491" s="165">
        <f>ifna(VLookup(V491, Dex!F:K, 4, 0),"")</f>
        <v>445</v>
      </c>
      <c r="S491" s="166">
        <f>ifna(VLookup(V491, Dex!F:K, 5, 0),"")</f>
        <v>189</v>
      </c>
      <c r="T491" s="165" t="str">
        <f>ifna(VLookup(V491, Dex!F:K, 6, 0),"")</f>
        <v>P128</v>
      </c>
      <c r="U491" s="137">
        <f>ifna(VLookup(V491, Dex!F:L, 7, 0),"")</f>
        <v>130</v>
      </c>
      <c r="V491" s="131" t="str">
        <f t="shared" si="1"/>
        <v>garchomp</v>
      </c>
    </row>
    <row r="492" ht="31.5" customHeight="1">
      <c r="A492" s="85">
        <v>491.0</v>
      </c>
      <c r="B492" s="85">
        <v>1.0</v>
      </c>
      <c r="C492" s="85">
        <v>18.0</v>
      </c>
      <c r="D492" s="85">
        <f t="shared" si="19"/>
        <v>30</v>
      </c>
      <c r="E492" s="85">
        <v>5.0</v>
      </c>
      <c r="F492" s="85">
        <v>6.0</v>
      </c>
      <c r="G492" s="53" t="str">
        <f>ifna(VLookup(V492,Shiny!B:C, 2, 0),"")</f>
        <v/>
      </c>
      <c r="H492" s="138" t="s">
        <v>568</v>
      </c>
      <c r="I492" s="167">
        <v>446.0</v>
      </c>
      <c r="J492" s="140">
        <f>IFNA(VLOOKUP(V492,'Imported Index'!E:F,2,0),1)</f>
        <v>1</v>
      </c>
      <c r="K492" s="83"/>
      <c r="L492" s="83"/>
      <c r="M492" s="62" t="str">
        <f>ifna(IMAGE("https://pokejungle.net/sprites/typeico/"&amp;lower(VLookup(V492,Type!C:E, 2, 0)&amp;".png")),"")</f>
        <v/>
      </c>
      <c r="N492" s="62" t="str">
        <f>ifna(IMAGE("https://pokejungle.net/sprites/typeico/"&amp;lower(VLookup(V492,Type!C:E, 3, 0)&amp;".png")),"")</f>
        <v/>
      </c>
      <c r="O492" s="53"/>
      <c r="P492" s="53"/>
      <c r="Q492" s="61">
        <f>ifna(VLookup(V492, Dex!F:K, 3, 0),"")</f>
        <v>260</v>
      </c>
      <c r="R492" s="61">
        <f>ifna(VLookup(V492, Dex!F:K, 4, 0),"")</f>
        <v>446</v>
      </c>
      <c r="S492" s="62">
        <f>ifna(VLookup(V492, Dex!F:K, 5, 0),"")</f>
        <v>51</v>
      </c>
      <c r="T492" s="61" t="str">
        <f>ifna(VLookup(V492, Dex!F:K, 6, 0),"")</f>
        <v>K102</v>
      </c>
      <c r="U492" s="63" t="str">
        <f>ifna(VLookup(V492, Dex!F:L, 7, 0),"")</f>
        <v/>
      </c>
      <c r="V492" s="53" t="str">
        <f t="shared" si="1"/>
        <v>munchlax</v>
      </c>
    </row>
    <row r="493" ht="31.5" customHeight="1">
      <c r="A493" s="130">
        <v>492.0</v>
      </c>
      <c r="B493" s="130">
        <v>1.0</v>
      </c>
      <c r="C493" s="130">
        <v>19.0</v>
      </c>
      <c r="D493" s="130">
        <v>1.0</v>
      </c>
      <c r="E493" s="130">
        <v>1.0</v>
      </c>
      <c r="F493" s="130">
        <v>1.0</v>
      </c>
      <c r="G493" s="131" t="str">
        <f>ifna(VLookup(V493,Shiny!B:C, 2, 0),"")</f>
        <v/>
      </c>
      <c r="H493" s="141" t="s">
        <v>569</v>
      </c>
      <c r="I493" s="168">
        <v>447.0</v>
      </c>
      <c r="J493" s="135">
        <f>IFNA(VLOOKUP(V493,'Imported Index'!E:F,2,0),1)</f>
        <v>1</v>
      </c>
      <c r="K493" s="135"/>
      <c r="L493" s="132"/>
      <c r="M493" s="166" t="str">
        <f>ifna(IMAGE("https://pokejungle.net/sprites/typeico/"&amp;lower(VLookup(V493,Type!C:E, 2, 0)&amp;".png")),"")</f>
        <v/>
      </c>
      <c r="N493" s="166" t="str">
        <f>ifna(IMAGE("https://pokejungle.net/sprites/typeico/"&amp;lower(VLookup(V493,Type!C:E, 3, 0)&amp;".png")),"")</f>
        <v/>
      </c>
      <c r="O493" s="131"/>
      <c r="P493" s="131"/>
      <c r="Q493" s="165">
        <f>ifna(VLookup(V493, Dex!F:K, 3, 0),"")</f>
        <v>298</v>
      </c>
      <c r="R493" s="165">
        <f>ifna(VLookup(V493, Dex!F:K, 4, 0),"")</f>
        <v>447</v>
      </c>
      <c r="S493" s="166">
        <f>ifna(VLookup(V493, Dex!F:K, 5, 0),"")</f>
        <v>223</v>
      </c>
      <c r="T493" s="165" t="str">
        <f>ifna(VLookup(V493, Dex!F:K, 6, 0),"")</f>
        <v>P163</v>
      </c>
      <c r="U493" s="137">
        <f>ifna(VLookup(V493, Dex!F:L, 7, 0),"")</f>
        <v>135</v>
      </c>
      <c r="V493" s="131" t="str">
        <f t="shared" si="1"/>
        <v>riolu</v>
      </c>
    </row>
    <row r="494" ht="31.5" customHeight="1">
      <c r="A494" s="85">
        <v>493.0</v>
      </c>
      <c r="B494" s="85">
        <v>1.0</v>
      </c>
      <c r="C494" s="85">
        <v>19.0</v>
      </c>
      <c r="D494" s="85">
        <f t="shared" ref="D494:D522" si="20">D493+1</f>
        <v>2</v>
      </c>
      <c r="E494" s="85">
        <v>1.0</v>
      </c>
      <c r="F494" s="85">
        <v>2.0</v>
      </c>
      <c r="G494" s="53" t="str">
        <f>ifna(VLookup(V494,Shiny!B:C, 2, 0),"")</f>
        <v/>
      </c>
      <c r="H494" s="138" t="s">
        <v>570</v>
      </c>
      <c r="I494" s="167">
        <v>448.0</v>
      </c>
      <c r="J494" s="140">
        <f>IFNA(VLOOKUP(V494,'Imported Index'!E:F,2,0),1)</f>
        <v>1</v>
      </c>
      <c r="K494" s="140"/>
      <c r="L494" s="83"/>
      <c r="M494" s="62" t="str">
        <f>ifna(IMAGE("https://pokejungle.net/sprites/typeico/"&amp;lower(VLookup(V494,Type!C:E, 2, 0)&amp;".png")),"")</f>
        <v/>
      </c>
      <c r="N494" s="62" t="str">
        <f>ifna(IMAGE("https://pokejungle.net/sprites/typeico/"&amp;lower(VLookup(V494,Type!C:E, 3, 0)&amp;".png")),"")</f>
        <v/>
      </c>
      <c r="O494" s="53"/>
      <c r="P494" s="53"/>
      <c r="Q494" s="61">
        <f>ifna(VLookup(V494, Dex!F:K, 3, 0),"")</f>
        <v>299</v>
      </c>
      <c r="R494" s="61">
        <f>ifna(VLookup(V494, Dex!F:K, 4, 0),"")</f>
        <v>448</v>
      </c>
      <c r="S494" s="62">
        <f>ifna(VLookup(V494, Dex!F:K, 5, 0),"")</f>
        <v>224</v>
      </c>
      <c r="T494" s="61" t="str">
        <f>ifna(VLookup(V494, Dex!F:K, 6, 0),"")</f>
        <v>P164</v>
      </c>
      <c r="U494" s="63">
        <f>ifna(VLookup(V494, Dex!F:L, 7, 0),"")</f>
        <v>136</v>
      </c>
      <c r="V494" s="53" t="str">
        <f t="shared" si="1"/>
        <v>lucario</v>
      </c>
    </row>
    <row r="495" ht="31.5" customHeight="1">
      <c r="A495" s="130">
        <v>494.0</v>
      </c>
      <c r="B495" s="130">
        <v>1.0</v>
      </c>
      <c r="C495" s="130">
        <v>19.0</v>
      </c>
      <c r="D495" s="130">
        <f t="shared" si="20"/>
        <v>3</v>
      </c>
      <c r="E495" s="130">
        <v>1.0</v>
      </c>
      <c r="F495" s="130">
        <v>3.0</v>
      </c>
      <c r="G495" s="131" t="str">
        <f>ifna(VLookup(V495,Shiny!B:C, 2, 0),"")</f>
        <v/>
      </c>
      <c r="H495" s="141" t="s">
        <v>571</v>
      </c>
      <c r="I495" s="168">
        <v>449.0</v>
      </c>
      <c r="J495" s="135">
        <f>IFNA(VLOOKUP(V495,'Imported Index'!E:F,2,0),1)</f>
        <v>1</v>
      </c>
      <c r="K495" s="135"/>
      <c r="L495" s="132"/>
      <c r="M495" s="166" t="str">
        <f>ifna(IMAGE("https://pokejungle.net/sprites/typeico/"&amp;lower(VLookup(V495,Type!C:E, 2, 0)&amp;".png")),"")</f>
        <v/>
      </c>
      <c r="N495" s="166" t="str">
        <f>ifna(IMAGE("https://pokejungle.net/sprites/typeico/"&amp;lower(VLookup(V495,Type!C:E, 3, 0)&amp;".png")),"")</f>
        <v/>
      </c>
      <c r="O495" s="131"/>
      <c r="P495" s="131"/>
      <c r="Q495" s="165">
        <f>ifna(VLookup(V495, Dex!F:K, 3, 0),"")</f>
        <v>314</v>
      </c>
      <c r="R495" s="165">
        <f>ifna(VLookup(V495, Dex!F:K, 4, 0),"")</f>
        <v>449</v>
      </c>
      <c r="S495" s="166">
        <f>ifna(VLookup(V495, Dex!F:K, 5, 0),"")</f>
        <v>107</v>
      </c>
      <c r="T495" s="165" t="str">
        <f>ifna(VLookup(V495, Dex!F:K, 6, 0),"")</f>
        <v>P265</v>
      </c>
      <c r="U495" s="137">
        <f>ifna(VLookup(V495, Dex!F:L, 7, 0),"")</f>
        <v>118</v>
      </c>
      <c r="V495" s="131" t="str">
        <f t="shared" si="1"/>
        <v>hippopotas</v>
      </c>
    </row>
    <row r="496" ht="31.5" customHeight="1">
      <c r="A496" s="85">
        <v>495.0</v>
      </c>
      <c r="B496" s="85">
        <v>1.0</v>
      </c>
      <c r="C496" s="85">
        <v>19.0</v>
      </c>
      <c r="D496" s="85">
        <f t="shared" si="20"/>
        <v>4</v>
      </c>
      <c r="E496" s="85">
        <v>1.0</v>
      </c>
      <c r="F496" s="85">
        <v>4.0</v>
      </c>
      <c r="G496" s="53" t="str">
        <f>ifna(VLookup(V496,Shiny!B:C, 2, 0),"")</f>
        <v/>
      </c>
      <c r="H496" s="138" t="s">
        <v>572</v>
      </c>
      <c r="I496" s="167">
        <v>450.0</v>
      </c>
      <c r="J496" s="140">
        <f>IFNA(VLOOKUP(V496,'Imported Index'!E:F,2,0),1)</f>
        <v>1</v>
      </c>
      <c r="K496" s="140"/>
      <c r="L496" s="83"/>
      <c r="M496" s="62" t="str">
        <f>ifna(IMAGE("https://pokejungle.net/sprites/typeico/"&amp;lower(VLookup(V496,Type!C:E, 2, 0)&amp;".png")),"")</f>
        <v/>
      </c>
      <c r="N496" s="62" t="str">
        <f>ifna(IMAGE("https://pokejungle.net/sprites/typeico/"&amp;lower(VLookup(V496,Type!C:E, 3, 0)&amp;".png")),"")</f>
        <v/>
      </c>
      <c r="O496" s="53"/>
      <c r="P496" s="53"/>
      <c r="Q496" s="61">
        <f>ifna(VLookup(V496, Dex!F:K, 3, 0),"")</f>
        <v>315</v>
      </c>
      <c r="R496" s="61">
        <f>ifna(VLookup(V496, Dex!F:K, 4, 0),"")</f>
        <v>450</v>
      </c>
      <c r="S496" s="62">
        <f>ifna(VLookup(V496, Dex!F:K, 5, 0),"")</f>
        <v>108</v>
      </c>
      <c r="T496" s="61" t="str">
        <f>ifna(VLookup(V496, Dex!F:K, 6, 0),"")</f>
        <v>P266</v>
      </c>
      <c r="U496" s="63">
        <f>ifna(VLookup(V496, Dex!F:L, 7, 0),"")</f>
        <v>119</v>
      </c>
      <c r="V496" s="53" t="str">
        <f t="shared" si="1"/>
        <v>hippowdon</v>
      </c>
    </row>
    <row r="497" ht="31.5" customHeight="1">
      <c r="A497" s="130">
        <v>496.0</v>
      </c>
      <c r="B497" s="130">
        <v>1.0</v>
      </c>
      <c r="C497" s="130">
        <v>19.0</v>
      </c>
      <c r="D497" s="130">
        <f t="shared" si="20"/>
        <v>5</v>
      </c>
      <c r="E497" s="130">
        <v>1.0</v>
      </c>
      <c r="F497" s="130">
        <v>5.0</v>
      </c>
      <c r="G497" s="131" t="str">
        <f>ifna(VLookup(V497,Shiny!B:C, 2, 0),"")</f>
        <v/>
      </c>
      <c r="H497" s="141" t="s">
        <v>573</v>
      </c>
      <c r="I497" s="168">
        <v>451.0</v>
      </c>
      <c r="J497" s="135">
        <f>IFNA(VLOOKUP(V497,'Imported Index'!E:F,2,0),1)</f>
        <v>1</v>
      </c>
      <c r="K497" s="135"/>
      <c r="L497" s="132"/>
      <c r="M497" s="166" t="str">
        <f>ifna(IMAGE("https://pokejungle.net/sprites/typeico/"&amp;lower(VLookup(V497,Type!C:E, 2, 0)&amp;".png")),"")</f>
        <v/>
      </c>
      <c r="N497" s="166" t="str">
        <f>ifna(IMAGE("https://pokejungle.net/sprites/typeico/"&amp;lower(VLookup(V497,Type!C:E, 3, 0)&amp;".png")),"")</f>
        <v/>
      </c>
      <c r="O497" s="131"/>
      <c r="P497" s="131"/>
      <c r="Q497" s="165">
        <f>ifna(VLookup(V497, Dex!F:K, 3, 0),"")</f>
        <v>285</v>
      </c>
      <c r="R497" s="165">
        <f>ifna(VLookup(V497, Dex!F:K, 4, 0),"")</f>
        <v>451</v>
      </c>
      <c r="S497" s="166">
        <f>ifna(VLookup(V497, Dex!F:K, 5, 0),"")</f>
        <v>148</v>
      </c>
      <c r="T497" s="165" t="str">
        <f>ifna(VLookup(V497, Dex!F:K, 6, 0),"")</f>
        <v/>
      </c>
      <c r="U497" s="137" t="str">
        <f>ifna(VLookup(V497, Dex!F:L, 7, 0),"")</f>
        <v/>
      </c>
      <c r="V497" s="131" t="str">
        <f t="shared" si="1"/>
        <v>skorupi</v>
      </c>
    </row>
    <row r="498" ht="31.5" customHeight="1">
      <c r="A498" s="85">
        <v>497.0</v>
      </c>
      <c r="B498" s="85">
        <v>1.0</v>
      </c>
      <c r="C498" s="85">
        <v>19.0</v>
      </c>
      <c r="D498" s="85">
        <f t="shared" si="20"/>
        <v>6</v>
      </c>
      <c r="E498" s="85">
        <v>1.0</v>
      </c>
      <c r="F498" s="85">
        <v>6.0</v>
      </c>
      <c r="G498" s="53" t="str">
        <f>ifna(VLookup(V498,Shiny!B:C, 2, 0),"")</f>
        <v/>
      </c>
      <c r="H498" s="138" t="s">
        <v>574</v>
      </c>
      <c r="I498" s="167">
        <v>452.0</v>
      </c>
      <c r="J498" s="140">
        <f>IFNA(VLOOKUP(V498,'Imported Index'!E:F,2,0),1)</f>
        <v>1</v>
      </c>
      <c r="K498" s="83"/>
      <c r="L498" s="83"/>
      <c r="M498" s="62" t="str">
        <f>ifna(IMAGE("https://pokejungle.net/sprites/typeico/"&amp;lower(VLookup(V498,Type!C:E, 2, 0)&amp;".png")),"")</f>
        <v/>
      </c>
      <c r="N498" s="62" t="str">
        <f>ifna(IMAGE("https://pokejungle.net/sprites/typeico/"&amp;lower(VLookup(V498,Type!C:E, 3, 0)&amp;".png")),"")</f>
        <v/>
      </c>
      <c r="O498" s="53"/>
      <c r="P498" s="53"/>
      <c r="Q498" s="61">
        <f>ifna(VLookup(V498, Dex!F:K, 3, 0),"")</f>
        <v>286</v>
      </c>
      <c r="R498" s="61">
        <f>ifna(VLookup(V498, Dex!F:K, 4, 0),"")</f>
        <v>452</v>
      </c>
      <c r="S498" s="62">
        <f>ifna(VLookup(V498, Dex!F:K, 5, 0),"")</f>
        <v>149</v>
      </c>
      <c r="T498" s="61" t="str">
        <f>ifna(VLookup(V498, Dex!F:K, 6, 0),"")</f>
        <v/>
      </c>
      <c r="U498" s="63" t="str">
        <f>ifna(VLookup(V498, Dex!F:L, 7, 0),"")</f>
        <v/>
      </c>
      <c r="V498" s="53" t="str">
        <f t="shared" si="1"/>
        <v>drapion</v>
      </c>
    </row>
    <row r="499" ht="31.5" customHeight="1">
      <c r="A499" s="130">
        <v>498.0</v>
      </c>
      <c r="B499" s="130">
        <v>1.0</v>
      </c>
      <c r="C499" s="130">
        <v>19.0</v>
      </c>
      <c r="D499" s="130">
        <f t="shared" si="20"/>
        <v>7</v>
      </c>
      <c r="E499" s="130">
        <v>2.0</v>
      </c>
      <c r="F499" s="130">
        <v>1.0</v>
      </c>
      <c r="G499" s="131" t="str">
        <f>ifna(VLookup(V499,Shiny!B:C, 2, 0),"")</f>
        <v/>
      </c>
      <c r="H499" s="141" t="s">
        <v>575</v>
      </c>
      <c r="I499" s="168">
        <v>453.0</v>
      </c>
      <c r="J499" s="135">
        <f>IFNA(VLOOKUP(V499,'Imported Index'!E:F,2,0),1)</f>
        <v>1</v>
      </c>
      <c r="K499" s="135"/>
      <c r="L499" s="132"/>
      <c r="M499" s="166" t="str">
        <f>ifna(IMAGE("https://pokejungle.net/sprites/typeico/"&amp;lower(VLookup(V499,Type!C:E, 2, 0)&amp;".png")),"")</f>
        <v/>
      </c>
      <c r="N499" s="166" t="str">
        <f>ifna(IMAGE("https://pokejungle.net/sprites/typeico/"&amp;lower(VLookup(V499,Type!C:E, 3, 0)&amp;".png")),"")</f>
        <v/>
      </c>
      <c r="O499" s="131"/>
      <c r="P499" s="131"/>
      <c r="Q499" s="165">
        <f>ifna(VLookup(V499, Dex!F:K, 3, 0),"")</f>
        <v>222</v>
      </c>
      <c r="R499" s="165">
        <f>ifna(VLookup(V499, Dex!F:K, 4, 0),"")</f>
        <v>453</v>
      </c>
      <c r="S499" s="166">
        <f>ifna(VLookup(V499, Dex!F:K, 5, 0),"")</f>
        <v>99</v>
      </c>
      <c r="T499" s="165" t="str">
        <f>ifna(VLookup(V499, Dex!F:K, 6, 0),"")</f>
        <v>P175</v>
      </c>
      <c r="U499" s="137" t="str">
        <f>ifna(VLookup(V499, Dex!F:L, 7, 0),"")</f>
        <v/>
      </c>
      <c r="V499" s="131" t="str">
        <f t="shared" si="1"/>
        <v>croagunk</v>
      </c>
    </row>
    <row r="500" ht="31.5" customHeight="1">
      <c r="A500" s="85">
        <v>499.0</v>
      </c>
      <c r="B500" s="85">
        <v>1.0</v>
      </c>
      <c r="C500" s="85">
        <v>19.0</v>
      </c>
      <c r="D500" s="85">
        <f t="shared" si="20"/>
        <v>8</v>
      </c>
      <c r="E500" s="85">
        <v>2.0</v>
      </c>
      <c r="F500" s="85">
        <v>2.0</v>
      </c>
      <c r="G500" s="53" t="str">
        <f>ifna(VLookup(V500,Shiny!B:C, 2, 0),"")</f>
        <v/>
      </c>
      <c r="H500" s="138" t="s">
        <v>576</v>
      </c>
      <c r="I500" s="167">
        <v>454.0</v>
      </c>
      <c r="J500" s="140">
        <f>IFNA(VLOOKUP(V500,'Imported Index'!E:F,2,0),1)</f>
        <v>1</v>
      </c>
      <c r="K500" s="140"/>
      <c r="L500" s="83"/>
      <c r="M500" s="62" t="str">
        <f>ifna(IMAGE("https://pokejungle.net/sprites/typeico/"&amp;lower(VLookup(V500,Type!C:E, 2, 0)&amp;".png")),"")</f>
        <v/>
      </c>
      <c r="N500" s="62" t="str">
        <f>ifna(IMAGE("https://pokejungle.net/sprites/typeico/"&amp;lower(VLookup(V500,Type!C:E, 3, 0)&amp;".png")),"")</f>
        <v/>
      </c>
      <c r="O500" s="53"/>
      <c r="P500" s="53"/>
      <c r="Q500" s="61">
        <f>ifna(VLookup(V500, Dex!F:K, 3, 0),"")</f>
        <v>223</v>
      </c>
      <c r="R500" s="61">
        <f>ifna(VLookup(V500, Dex!F:K, 4, 0),"")</f>
        <v>454</v>
      </c>
      <c r="S500" s="62">
        <f>ifna(VLookup(V500, Dex!F:K, 5, 0),"")</f>
        <v>100</v>
      </c>
      <c r="T500" s="61" t="str">
        <f>ifna(VLookup(V500, Dex!F:K, 6, 0),"")</f>
        <v>P176</v>
      </c>
      <c r="U500" s="63" t="str">
        <f>ifna(VLookup(V500, Dex!F:L, 7, 0),"")</f>
        <v/>
      </c>
      <c r="V500" s="53" t="str">
        <f t="shared" si="1"/>
        <v>toxicroak</v>
      </c>
    </row>
    <row r="501" ht="31.5" customHeight="1">
      <c r="A501" s="130">
        <v>500.0</v>
      </c>
      <c r="B501" s="130">
        <v>1.0</v>
      </c>
      <c r="C501" s="130">
        <v>19.0</v>
      </c>
      <c r="D501" s="130">
        <f t="shared" si="20"/>
        <v>9</v>
      </c>
      <c r="E501" s="130">
        <v>2.0</v>
      </c>
      <c r="F501" s="130">
        <v>3.0</v>
      </c>
      <c r="G501" s="131" t="str">
        <f>ifna(VLookup(V501,Shiny!B:C, 2, 0),"")</f>
        <v/>
      </c>
      <c r="H501" s="141" t="s">
        <v>577</v>
      </c>
      <c r="I501" s="168">
        <v>455.0</v>
      </c>
      <c r="J501" s="135">
        <f>IFNA(VLOOKUP(V501,'Imported Index'!E:F,2,0),1)</f>
        <v>1</v>
      </c>
      <c r="K501" s="132"/>
      <c r="L501" s="132"/>
      <c r="M501" s="166" t="str">
        <f>ifna(IMAGE("https://pokejungle.net/sprites/typeico/"&amp;lower(VLookup(V501,Type!C:E, 2, 0)&amp;".png")),"")</f>
        <v/>
      </c>
      <c r="N501" s="166" t="str">
        <f>ifna(IMAGE("https://pokejungle.net/sprites/typeico/"&amp;lower(VLookup(V501,Type!C:E, 3, 0)&amp;".png")),"")</f>
        <v/>
      </c>
      <c r="O501" s="131"/>
      <c r="P501" s="131"/>
      <c r="Q501" s="165" t="str">
        <f>ifna(VLookup(V501, Dex!F:K, 3, 0),"")</f>
        <v/>
      </c>
      <c r="R501" s="165">
        <f>ifna(VLookup(V501, Dex!F:K, 4, 0),"")</f>
        <v>455</v>
      </c>
      <c r="S501" s="166">
        <f>ifna(VLookup(V501, Dex!F:K, 5, 0),"")</f>
        <v>92</v>
      </c>
      <c r="T501" s="165" t="str">
        <f>ifna(VLookup(V501, Dex!F:K, 6, 0),"")</f>
        <v/>
      </c>
      <c r="U501" s="137" t="str">
        <f>ifna(VLookup(V501, Dex!F:L, 7, 0),"")</f>
        <v/>
      </c>
      <c r="V501" s="131" t="str">
        <f t="shared" si="1"/>
        <v>carnivine</v>
      </c>
    </row>
    <row r="502" ht="31.5" customHeight="1">
      <c r="A502" s="85">
        <v>501.0</v>
      </c>
      <c r="B502" s="85">
        <v>1.0</v>
      </c>
      <c r="C502" s="85">
        <v>19.0</v>
      </c>
      <c r="D502" s="85">
        <f t="shared" si="20"/>
        <v>10</v>
      </c>
      <c r="E502" s="85">
        <v>2.0</v>
      </c>
      <c r="F502" s="85">
        <v>4.0</v>
      </c>
      <c r="G502" s="53" t="str">
        <f>ifna(VLookup(V502,Shiny!B:C, 2, 0),"")</f>
        <v/>
      </c>
      <c r="H502" s="138" t="s">
        <v>578</v>
      </c>
      <c r="I502" s="167">
        <v>456.0</v>
      </c>
      <c r="J502" s="140">
        <f>IFNA(VLOOKUP(V502,'Imported Index'!E:F,2,0),1)</f>
        <v>1</v>
      </c>
      <c r="K502" s="140"/>
      <c r="L502" s="83"/>
      <c r="M502" s="62" t="str">
        <f>ifna(IMAGE("https://pokejungle.net/sprites/typeico/"&amp;lower(VLookup(V502,Type!C:E, 2, 0)&amp;".png")),"")</f>
        <v/>
      </c>
      <c r="N502" s="62" t="str">
        <f>ifna(IMAGE("https://pokejungle.net/sprites/typeico/"&amp;lower(VLookup(V502,Type!C:E, 3, 0)&amp;".png")),"")</f>
        <v/>
      </c>
      <c r="O502" s="53"/>
      <c r="P502" s="53"/>
      <c r="Q502" s="61" t="str">
        <f>ifna(VLookup(V502, Dex!F:K, 3, 0),"")</f>
        <v/>
      </c>
      <c r="R502" s="61">
        <f>ifna(VLookup(V502, Dex!F:K, 4, 0),"")</f>
        <v>456</v>
      </c>
      <c r="S502" s="62">
        <f>ifna(VLookup(V502, Dex!F:K, 5, 0),"")</f>
        <v>172</v>
      </c>
      <c r="T502" s="61" t="str">
        <f>ifna(VLookup(V502, Dex!F:K, 6, 0),"")</f>
        <v>P333</v>
      </c>
      <c r="U502" s="63" t="str">
        <f>ifna(VLookup(V502, Dex!F:L, 7, 0),"")</f>
        <v/>
      </c>
      <c r="V502" s="53" t="str">
        <f t="shared" si="1"/>
        <v>finneon</v>
      </c>
    </row>
    <row r="503" ht="31.5" customHeight="1">
      <c r="A503" s="130">
        <v>502.0</v>
      </c>
      <c r="B503" s="130">
        <v>1.0</v>
      </c>
      <c r="C503" s="130">
        <v>19.0</v>
      </c>
      <c r="D503" s="130">
        <f t="shared" si="20"/>
        <v>11</v>
      </c>
      <c r="E503" s="130">
        <v>2.0</v>
      </c>
      <c r="F503" s="130">
        <v>5.0</v>
      </c>
      <c r="G503" s="131" t="str">
        <f>ifna(VLookup(V503,Shiny!B:C, 2, 0),"")</f>
        <v/>
      </c>
      <c r="H503" s="141" t="s">
        <v>579</v>
      </c>
      <c r="I503" s="168">
        <v>457.0</v>
      </c>
      <c r="J503" s="135">
        <f>IFNA(VLOOKUP(V503,'Imported Index'!E:F,2,0),1)</f>
        <v>1</v>
      </c>
      <c r="K503" s="135"/>
      <c r="L503" s="132"/>
      <c r="M503" s="166" t="str">
        <f>ifna(IMAGE("https://pokejungle.net/sprites/typeico/"&amp;lower(VLookup(V503,Type!C:E, 2, 0)&amp;".png")),"")</f>
        <v/>
      </c>
      <c r="N503" s="166" t="str">
        <f>ifna(IMAGE("https://pokejungle.net/sprites/typeico/"&amp;lower(VLookup(V503,Type!C:E, 3, 0)&amp;".png")),"")</f>
        <v/>
      </c>
      <c r="O503" s="131"/>
      <c r="P503" s="131"/>
      <c r="Q503" s="165" t="str">
        <f>ifna(VLookup(V503, Dex!F:K, 3, 0),"")</f>
        <v/>
      </c>
      <c r="R503" s="165">
        <f>ifna(VLookup(V503, Dex!F:K, 4, 0),"")</f>
        <v>457</v>
      </c>
      <c r="S503" s="166">
        <f>ifna(VLookup(V503, Dex!F:K, 5, 0),"")</f>
        <v>173</v>
      </c>
      <c r="T503" s="165" t="str">
        <f>ifna(VLookup(V503, Dex!F:K, 6, 0),"")</f>
        <v>P334</v>
      </c>
      <c r="U503" s="137" t="str">
        <f>ifna(VLookup(V503, Dex!F:L, 7, 0),"")</f>
        <v/>
      </c>
      <c r="V503" s="131" t="str">
        <f t="shared" si="1"/>
        <v>lumineon</v>
      </c>
    </row>
    <row r="504" ht="31.5" customHeight="1">
      <c r="A504" s="85">
        <v>503.0</v>
      </c>
      <c r="B504" s="85">
        <v>1.0</v>
      </c>
      <c r="C504" s="85">
        <v>19.0</v>
      </c>
      <c r="D504" s="85">
        <f t="shared" si="20"/>
        <v>12</v>
      </c>
      <c r="E504" s="85">
        <v>2.0</v>
      </c>
      <c r="F504" s="85">
        <v>6.0</v>
      </c>
      <c r="G504" s="53" t="str">
        <f>ifna(VLookup(V504,Shiny!B:C, 2, 0),"")</f>
        <v/>
      </c>
      <c r="H504" s="138" t="s">
        <v>580</v>
      </c>
      <c r="I504" s="167">
        <v>458.0</v>
      </c>
      <c r="J504" s="140">
        <f>IFNA(VLOOKUP(V504,'Imported Index'!E:F,2,0),1)</f>
        <v>1</v>
      </c>
      <c r="K504" s="83"/>
      <c r="L504" s="83"/>
      <c r="M504" s="62" t="str">
        <f>ifna(IMAGE("https://pokejungle.net/sprites/typeico/"&amp;lower(VLookup(V504,Type!C:E, 2, 0)&amp;".png")),"")</f>
        <v/>
      </c>
      <c r="N504" s="62" t="str">
        <f>ifna(IMAGE("https://pokejungle.net/sprites/typeico/"&amp;lower(VLookup(V504,Type!C:E, 3, 0)&amp;".png")),"")</f>
        <v/>
      </c>
      <c r="O504" s="53"/>
      <c r="P504" s="53"/>
      <c r="Q504" s="61">
        <f>ifna(VLookup(V504, Dex!F:K, 3, 0),"")</f>
        <v>354</v>
      </c>
      <c r="R504" s="61">
        <f>ifna(VLookup(V504, Dex!F:K, 4, 0),"")</f>
        <v>458</v>
      </c>
      <c r="S504" s="62">
        <f>ifna(VLookup(V504, Dex!F:K, 5, 0),"")</f>
        <v>164</v>
      </c>
      <c r="T504" s="61" t="str">
        <f>ifna(VLookup(V504, Dex!F:K, 6, 0),"")</f>
        <v/>
      </c>
      <c r="U504" s="63" t="str">
        <f>ifna(VLookup(V504, Dex!F:L, 7, 0),"")</f>
        <v/>
      </c>
      <c r="V504" s="53" t="str">
        <f t="shared" si="1"/>
        <v>mantyke</v>
      </c>
    </row>
    <row r="505" ht="31.5" customHeight="1">
      <c r="A505" s="130">
        <v>504.0</v>
      </c>
      <c r="B505" s="130">
        <v>1.0</v>
      </c>
      <c r="C505" s="130">
        <v>19.0</v>
      </c>
      <c r="D505" s="130">
        <f t="shared" si="20"/>
        <v>13</v>
      </c>
      <c r="E505" s="130">
        <v>3.0</v>
      </c>
      <c r="F505" s="130">
        <v>1.0</v>
      </c>
      <c r="G505" s="131" t="str">
        <f>ifna(VLookup(V505,Shiny!B:C, 2, 0),"")</f>
        <v/>
      </c>
      <c r="H505" s="141" t="s">
        <v>581</v>
      </c>
      <c r="I505" s="168">
        <v>459.0</v>
      </c>
      <c r="J505" s="135">
        <f>IFNA(VLOOKUP(V505,'Imported Index'!E:F,2,0),1)</f>
        <v>1</v>
      </c>
      <c r="K505" s="135"/>
      <c r="L505" s="132"/>
      <c r="M505" s="166" t="str">
        <f>ifna(IMAGE("https://pokejungle.net/sprites/typeico/"&amp;lower(VLookup(V505,Type!C:E, 2, 0)&amp;".png")),"")</f>
        <v/>
      </c>
      <c r="N505" s="166" t="str">
        <f>ifna(IMAGE("https://pokejungle.net/sprites/typeico/"&amp;lower(VLookup(V505,Type!C:E, 3, 0)&amp;".png")),"")</f>
        <v/>
      </c>
      <c r="O505" s="131"/>
      <c r="P505" s="131"/>
      <c r="Q505" s="165">
        <f>ifna(VLookup(V505, Dex!F:K, 3, 0),"")</f>
        <v>96</v>
      </c>
      <c r="R505" s="165">
        <f>ifna(VLookup(V505, Dex!F:K, 4, 0),"")</f>
        <v>459</v>
      </c>
      <c r="S505" s="166">
        <f>ifna(VLookup(V505, Dex!F:K, 5, 0),"")</f>
        <v>217</v>
      </c>
      <c r="T505" s="165" t="str">
        <f>ifna(VLookup(V505, Dex!F:K, 6, 0),"")</f>
        <v>P352</v>
      </c>
      <c r="U505" s="137">
        <f>ifna(VLookup(V505, Dex!F:L, 7, 0),"")</f>
        <v>172</v>
      </c>
      <c r="V505" s="131" t="str">
        <f t="shared" si="1"/>
        <v>snover</v>
      </c>
    </row>
    <row r="506" ht="31.5" customHeight="1">
      <c r="A506" s="85">
        <v>505.0</v>
      </c>
      <c r="B506" s="85">
        <v>1.0</v>
      </c>
      <c r="C506" s="85">
        <v>19.0</v>
      </c>
      <c r="D506" s="85">
        <f t="shared" si="20"/>
        <v>14</v>
      </c>
      <c r="E506" s="85">
        <v>3.0</v>
      </c>
      <c r="F506" s="85">
        <v>2.0</v>
      </c>
      <c r="G506" s="53" t="str">
        <f>ifna(VLookup(V506,Shiny!B:C, 2, 0),"")</f>
        <v/>
      </c>
      <c r="H506" s="138" t="s">
        <v>582</v>
      </c>
      <c r="I506" s="167">
        <v>460.0</v>
      </c>
      <c r="J506" s="140">
        <f>IFNA(VLOOKUP(V506,'Imported Index'!E:F,2,0),1)</f>
        <v>1</v>
      </c>
      <c r="K506" s="140"/>
      <c r="L506" s="83"/>
      <c r="M506" s="62" t="str">
        <f>ifna(IMAGE("https://pokejungle.net/sprites/typeico/"&amp;lower(VLookup(V506,Type!C:E, 2, 0)&amp;".png")),"")</f>
        <v/>
      </c>
      <c r="N506" s="62" t="str">
        <f>ifna(IMAGE("https://pokejungle.net/sprites/typeico/"&amp;lower(VLookup(V506,Type!C:E, 3, 0)&amp;".png")),"")</f>
        <v/>
      </c>
      <c r="O506" s="53"/>
      <c r="P506" s="53"/>
      <c r="Q506" s="61">
        <f>ifna(VLookup(V506, Dex!F:K, 3, 0),"")</f>
        <v>97</v>
      </c>
      <c r="R506" s="61">
        <f>ifna(VLookup(V506, Dex!F:K, 4, 0),"")</f>
        <v>460</v>
      </c>
      <c r="S506" s="62">
        <f>ifna(VLookup(V506, Dex!F:K, 5, 0),"")</f>
        <v>218</v>
      </c>
      <c r="T506" s="61" t="str">
        <f>ifna(VLookup(V506, Dex!F:K, 6, 0),"")</f>
        <v>P353</v>
      </c>
      <c r="U506" s="63">
        <f>ifna(VLookup(V506, Dex!F:L, 7, 0),"")</f>
        <v>173</v>
      </c>
      <c r="V506" s="53" t="str">
        <f t="shared" si="1"/>
        <v>abomasnow</v>
      </c>
    </row>
    <row r="507" ht="31.5" customHeight="1">
      <c r="A507" s="130">
        <v>506.0</v>
      </c>
      <c r="B507" s="130">
        <v>1.0</v>
      </c>
      <c r="C507" s="130">
        <v>19.0</v>
      </c>
      <c r="D507" s="130">
        <f t="shared" si="20"/>
        <v>15</v>
      </c>
      <c r="E507" s="130">
        <v>3.0</v>
      </c>
      <c r="F507" s="130">
        <v>3.0</v>
      </c>
      <c r="G507" s="131" t="str">
        <f>ifna(VLookup(V507,Shiny!B:C, 2, 0),"")</f>
        <v/>
      </c>
      <c r="H507" s="141" t="s">
        <v>583</v>
      </c>
      <c r="I507" s="168">
        <v>461.0</v>
      </c>
      <c r="J507" s="135">
        <f>IFNA(VLOOKUP(V507,'Imported Index'!E:F,2,0),1)</f>
        <v>1</v>
      </c>
      <c r="K507" s="135"/>
      <c r="L507" s="132"/>
      <c r="M507" s="166" t="str">
        <f>ifna(IMAGE("https://pokejungle.net/sprites/typeico/"&amp;lower(VLookup(V507,Type!C:E, 2, 0)&amp;".png")),"")</f>
        <v/>
      </c>
      <c r="N507" s="166" t="str">
        <f>ifna(IMAGE("https://pokejungle.net/sprites/typeico/"&amp;lower(VLookup(V507,Type!C:E, 3, 0)&amp;".png")),"")</f>
        <v/>
      </c>
      <c r="O507" s="131"/>
      <c r="P507" s="131"/>
      <c r="Q507" s="165">
        <f>ifna(VLookup(V507, Dex!F:K, 3, 0),"")</f>
        <v>293</v>
      </c>
      <c r="R507" s="165">
        <f>ifna(VLookup(V507, Dex!F:K, 4, 0),"")</f>
        <v>461</v>
      </c>
      <c r="S507" s="166">
        <f>ifna(VLookup(V507, Dex!F:K, 5, 0),"")</f>
        <v>204</v>
      </c>
      <c r="T507" s="165" t="str">
        <f>ifna(VLookup(V507, Dex!F:K, 6, 0),"")</f>
        <v>P231</v>
      </c>
      <c r="U507" s="137" t="str">
        <f>ifna(VLookup(V507, Dex!F:L, 7, 0),"")</f>
        <v/>
      </c>
      <c r="V507" s="131" t="str">
        <f t="shared" si="1"/>
        <v>weavile</v>
      </c>
    </row>
    <row r="508" ht="31.5" customHeight="1">
      <c r="A508" s="85">
        <v>507.0</v>
      </c>
      <c r="B508" s="85">
        <v>1.0</v>
      </c>
      <c r="C508" s="85">
        <v>19.0</v>
      </c>
      <c r="D508" s="85">
        <f t="shared" si="20"/>
        <v>16</v>
      </c>
      <c r="E508" s="85">
        <v>3.0</v>
      </c>
      <c r="F508" s="85">
        <v>4.0</v>
      </c>
      <c r="G508" s="53" t="str">
        <f>ifna(VLookup(V508,Shiny!B:C, 2, 0),"")</f>
        <v/>
      </c>
      <c r="H508" s="138" t="s">
        <v>584</v>
      </c>
      <c r="I508" s="167">
        <v>462.0</v>
      </c>
      <c r="J508" s="140">
        <f>IFNA(VLOOKUP(V508,'Imported Index'!E:F,2,0),1)</f>
        <v>1</v>
      </c>
      <c r="K508" s="140"/>
      <c r="L508" s="83"/>
      <c r="M508" s="62" t="str">
        <f>ifna(IMAGE("https://pokejungle.net/sprites/typeico/"&amp;lower(VLookup(V508,Type!C:E, 2, 0)&amp;".png")),"")</f>
        <v/>
      </c>
      <c r="N508" s="62" t="str">
        <f>ifna(IMAGE("https://pokejungle.net/sprites/typeico/"&amp;lower(VLookup(V508,Type!C:E, 3, 0)&amp;".png")),"")</f>
        <v/>
      </c>
      <c r="O508" s="53"/>
      <c r="P508" s="53"/>
      <c r="Q508" s="61" t="str">
        <f>ifna(VLookup(V508, Dex!F:K, 3, 0),"")</f>
        <v>A107</v>
      </c>
      <c r="R508" s="61">
        <f>ifna(VLookup(V508, Dex!F:K, 4, 0),"")</f>
        <v>462</v>
      </c>
      <c r="S508" s="62">
        <f>ifna(VLookup(V508, Dex!F:K, 5, 0),"")</f>
        <v>179</v>
      </c>
      <c r="T508" s="61" t="str">
        <f>ifna(VLookup(V508, Dex!F:K, 6, 0),"")</f>
        <v>P211</v>
      </c>
      <c r="U508" s="63" t="str">
        <f>ifna(VLookup(V508, Dex!F:L, 7, 0),"")</f>
        <v/>
      </c>
      <c r="V508" s="53" t="str">
        <f t="shared" si="1"/>
        <v>magnezone</v>
      </c>
    </row>
    <row r="509" ht="31.5" customHeight="1">
      <c r="A509" s="130">
        <v>508.0</v>
      </c>
      <c r="B509" s="130">
        <v>1.0</v>
      </c>
      <c r="C509" s="130">
        <v>19.0</v>
      </c>
      <c r="D509" s="130">
        <f t="shared" si="20"/>
        <v>17</v>
      </c>
      <c r="E509" s="130">
        <v>3.0</v>
      </c>
      <c r="F509" s="130">
        <v>5.0</v>
      </c>
      <c r="G509" s="131" t="str">
        <f>ifna(VLookup(V509,Shiny!B:C, 2, 0),"")</f>
        <v/>
      </c>
      <c r="H509" s="141" t="s">
        <v>585</v>
      </c>
      <c r="I509" s="168">
        <v>463.0</v>
      </c>
      <c r="J509" s="135">
        <f>IFNA(VLOOKUP(V509,'Imported Index'!E:F,2,0),1)</f>
        <v>1</v>
      </c>
      <c r="K509" s="132"/>
      <c r="L509" s="132"/>
      <c r="M509" s="166" t="str">
        <f>ifna(IMAGE("https://pokejungle.net/sprites/typeico/"&amp;lower(VLookup(V509,Type!C:E, 2, 0)&amp;".png")),"")</f>
        <v/>
      </c>
      <c r="N509" s="166" t="str">
        <f>ifna(IMAGE("https://pokejungle.net/sprites/typeico/"&amp;lower(VLookup(V509,Type!C:E, 3, 0)&amp;".png")),"")</f>
        <v/>
      </c>
      <c r="O509" s="131"/>
      <c r="P509" s="131"/>
      <c r="Q509" s="165" t="str">
        <f>ifna(VLookup(V509, Dex!F:K, 3, 0),"")</f>
        <v>A055</v>
      </c>
      <c r="R509" s="165">
        <f>ifna(VLookup(V509, Dex!F:K, 4, 0),"")</f>
        <v>463</v>
      </c>
      <c r="S509" s="166">
        <f>ifna(VLookup(V509, Dex!F:K, 5, 0),"")</f>
        <v>126</v>
      </c>
      <c r="T509" s="165" t="str">
        <f>ifna(VLookup(V509, Dex!F:K, 6, 0),"")</f>
        <v/>
      </c>
      <c r="U509" s="137" t="str">
        <f>ifna(VLookup(V509, Dex!F:L, 7, 0),"")</f>
        <v/>
      </c>
      <c r="V509" s="131" t="str">
        <f t="shared" si="1"/>
        <v>lickilicky</v>
      </c>
    </row>
    <row r="510" ht="31.5" customHeight="1">
      <c r="A510" s="85">
        <v>509.0</v>
      </c>
      <c r="B510" s="85">
        <v>1.0</v>
      </c>
      <c r="C510" s="85">
        <v>19.0</v>
      </c>
      <c r="D510" s="85">
        <f t="shared" si="20"/>
        <v>18</v>
      </c>
      <c r="E510" s="85">
        <v>3.0</v>
      </c>
      <c r="F510" s="85">
        <v>6.0</v>
      </c>
      <c r="G510" s="53" t="str">
        <f>ifna(VLookup(V510,Shiny!B:C, 2, 0),"")</f>
        <v/>
      </c>
      <c r="H510" s="138" t="s">
        <v>586</v>
      </c>
      <c r="I510" s="167">
        <v>464.0</v>
      </c>
      <c r="J510" s="140">
        <f>IFNA(VLOOKUP(V510,'Imported Index'!E:F,2,0),1)</f>
        <v>1</v>
      </c>
      <c r="K510" s="83"/>
      <c r="L510" s="83"/>
      <c r="M510" s="62" t="str">
        <f>ifna(IMAGE("https://pokejungle.net/sprites/typeico/"&amp;lower(VLookup(V510,Type!C:E, 2, 0)&amp;".png")),"")</f>
        <v/>
      </c>
      <c r="N510" s="62" t="str">
        <f>ifna(IMAGE("https://pokejungle.net/sprites/typeico/"&amp;lower(VLookup(V510,Type!C:E, 3, 0)&amp;".png")),"")</f>
        <v/>
      </c>
      <c r="O510" s="53"/>
      <c r="P510" s="53"/>
      <c r="Q510" s="61">
        <f>ifna(VLookup(V510, Dex!F:K, 3, 0),"")</f>
        <v>266</v>
      </c>
      <c r="R510" s="61">
        <f>ifna(VLookup(V510, Dex!F:K, 4, 0),"")</f>
        <v>464</v>
      </c>
      <c r="S510" s="62">
        <f>ifna(VLookup(V510, Dex!F:K, 5, 0),"")</f>
        <v>122</v>
      </c>
      <c r="T510" s="61" t="str">
        <f>ifna(VLookup(V510, Dex!F:K, 6, 0),"")</f>
        <v>B007</v>
      </c>
      <c r="U510" s="63" t="str">
        <f>ifna(VLookup(V510, Dex!F:L, 7, 0),"")</f>
        <v/>
      </c>
      <c r="V510" s="53" t="str">
        <f t="shared" si="1"/>
        <v>rhyperior</v>
      </c>
    </row>
    <row r="511" ht="31.5" customHeight="1">
      <c r="A511" s="130">
        <v>510.0</v>
      </c>
      <c r="B511" s="130">
        <v>1.0</v>
      </c>
      <c r="C511" s="130">
        <v>19.0</v>
      </c>
      <c r="D511" s="130">
        <f t="shared" si="20"/>
        <v>19</v>
      </c>
      <c r="E511" s="130">
        <v>4.0</v>
      </c>
      <c r="F511" s="130">
        <v>1.0</v>
      </c>
      <c r="G511" s="131" t="str">
        <f>ifna(VLookup(V511,Shiny!B:C, 2, 0),"")</f>
        <v/>
      </c>
      <c r="H511" s="141" t="s">
        <v>587</v>
      </c>
      <c r="I511" s="168">
        <v>465.0</v>
      </c>
      <c r="J511" s="135">
        <f>IFNA(VLOOKUP(V511,'Imported Index'!E:F,2,0),1)</f>
        <v>1</v>
      </c>
      <c r="K511" s="135"/>
      <c r="L511" s="132"/>
      <c r="M511" s="166" t="str">
        <f>ifna(IMAGE("https://pokejungle.net/sprites/typeico/"&amp;lower(VLookup(V511,Type!C:E, 2, 0)&amp;".png")),"")</f>
        <v/>
      </c>
      <c r="N511" s="166" t="str">
        <f>ifna(IMAGE("https://pokejungle.net/sprites/typeico/"&amp;lower(VLookup(V511,Type!C:E, 3, 0)&amp;".png")),"")</f>
        <v/>
      </c>
      <c r="O511" s="131"/>
      <c r="P511" s="131"/>
      <c r="Q511" s="165" t="str">
        <f>ifna(VLookup(V511, Dex!F:K, 3, 0),"")</f>
        <v>A081</v>
      </c>
      <c r="R511" s="165">
        <f>ifna(VLookup(V511, Dex!F:K, 4, 0),"")</f>
        <v>465</v>
      </c>
      <c r="S511" s="166">
        <f>ifna(VLookup(V511, Dex!F:K, 5, 0),"")</f>
        <v>96</v>
      </c>
      <c r="T511" s="165" t="str">
        <f>ifna(VLookup(V511, Dex!F:K, 6, 0),"")</f>
        <v/>
      </c>
      <c r="U511" s="137" t="str">
        <f>ifna(VLookup(V511, Dex!F:L, 7, 0),"")</f>
        <v/>
      </c>
      <c r="V511" s="131" t="str">
        <f t="shared" si="1"/>
        <v>tangrowth</v>
      </c>
    </row>
    <row r="512" ht="31.5" customHeight="1">
      <c r="A512" s="85">
        <v>511.0</v>
      </c>
      <c r="B512" s="85">
        <v>1.0</v>
      </c>
      <c r="C512" s="85">
        <v>19.0</v>
      </c>
      <c r="D512" s="85">
        <f t="shared" si="20"/>
        <v>20</v>
      </c>
      <c r="E512" s="85">
        <v>4.0</v>
      </c>
      <c r="F512" s="85">
        <v>2.0</v>
      </c>
      <c r="G512" s="53" t="str">
        <f>ifna(VLookup(V512,Shiny!B:C, 2, 0),"")</f>
        <v/>
      </c>
      <c r="H512" s="138" t="s">
        <v>588</v>
      </c>
      <c r="I512" s="167">
        <v>466.0</v>
      </c>
      <c r="J512" s="140">
        <f>IFNA(VLOOKUP(V512,'Imported Index'!E:F,2,0),1)</f>
        <v>1</v>
      </c>
      <c r="K512" s="83"/>
      <c r="L512" s="83"/>
      <c r="M512" s="62" t="str">
        <f>ifna(IMAGE("https://pokejungle.net/sprites/typeico/"&amp;lower(VLookup(V512,Type!C:E, 2, 0)&amp;".png")),"")</f>
        <v/>
      </c>
      <c r="N512" s="62" t="str">
        <f>ifna(IMAGE("https://pokejungle.net/sprites/typeico/"&amp;lower(VLookup(V512,Type!C:E, 3, 0)&amp;".png")),"")</f>
        <v/>
      </c>
      <c r="O512" s="53"/>
      <c r="P512" s="53"/>
      <c r="Q512" s="61" t="str">
        <f>ifna(VLookup(V512, Dex!F:K, 3, 0),"")</f>
        <v>C017</v>
      </c>
      <c r="R512" s="61">
        <f>ifna(VLookup(V512, Dex!F:K, 4, 0),"")</f>
        <v>466</v>
      </c>
      <c r="S512" s="62">
        <f>ifna(VLookup(V512, Dex!F:K, 5, 0),"")</f>
        <v>184</v>
      </c>
      <c r="T512" s="61" t="str">
        <f>ifna(VLookup(V512, Dex!F:K, 6, 0),"")</f>
        <v>B012</v>
      </c>
      <c r="U512" s="63" t="str">
        <f>ifna(VLookup(V512, Dex!F:L, 7, 0),"")</f>
        <v/>
      </c>
      <c r="V512" s="53" t="str">
        <f t="shared" si="1"/>
        <v>electivire</v>
      </c>
    </row>
    <row r="513" ht="31.5" customHeight="1">
      <c r="A513" s="130">
        <v>512.0</v>
      </c>
      <c r="B513" s="130">
        <v>1.0</v>
      </c>
      <c r="C513" s="130">
        <v>19.0</v>
      </c>
      <c r="D513" s="130">
        <f t="shared" si="20"/>
        <v>21</v>
      </c>
      <c r="E513" s="130">
        <v>4.0</v>
      </c>
      <c r="F513" s="130">
        <v>3.0</v>
      </c>
      <c r="G513" s="131" t="str">
        <f>ifna(VLookup(V513,Shiny!B:C, 2, 0),"")</f>
        <v/>
      </c>
      <c r="H513" s="141" t="s">
        <v>589</v>
      </c>
      <c r="I513" s="168">
        <v>467.0</v>
      </c>
      <c r="J513" s="135">
        <f>IFNA(VLOOKUP(V513,'Imported Index'!E:F,2,0),1)</f>
        <v>1</v>
      </c>
      <c r="K513" s="132"/>
      <c r="L513" s="132"/>
      <c r="M513" s="166" t="str">
        <f>ifna(IMAGE("https://pokejungle.net/sprites/typeico/"&amp;lower(VLookup(V513,Type!C:E, 2, 0)&amp;".png")),"")</f>
        <v/>
      </c>
      <c r="N513" s="166" t="str">
        <f>ifna(IMAGE("https://pokejungle.net/sprites/typeico/"&amp;lower(VLookup(V513,Type!C:E, 3, 0)&amp;".png")),"")</f>
        <v/>
      </c>
      <c r="O513" s="131"/>
      <c r="P513" s="131"/>
      <c r="Q513" s="165" t="str">
        <f>ifna(VLookup(V513, Dex!F:K, 3, 0),"")</f>
        <v>C020</v>
      </c>
      <c r="R513" s="165">
        <f>ifna(VLookup(V513, Dex!F:K, 4, 0),"")</f>
        <v>467</v>
      </c>
      <c r="S513" s="166">
        <f>ifna(VLookup(V513, Dex!F:K, 5, 0),"")</f>
        <v>176</v>
      </c>
      <c r="T513" s="165" t="str">
        <f>ifna(VLookup(V513, Dex!F:K, 6, 0),"")</f>
        <v>B015</v>
      </c>
      <c r="U513" s="137" t="str">
        <f>ifna(VLookup(V513, Dex!F:L, 7, 0),"")</f>
        <v/>
      </c>
      <c r="V513" s="131" t="str">
        <f t="shared" si="1"/>
        <v>magmortar</v>
      </c>
    </row>
    <row r="514" ht="31.5" customHeight="1">
      <c r="A514" s="85">
        <v>513.0</v>
      </c>
      <c r="B514" s="85">
        <v>1.0</v>
      </c>
      <c r="C514" s="85">
        <v>19.0</v>
      </c>
      <c r="D514" s="85">
        <f t="shared" si="20"/>
        <v>22</v>
      </c>
      <c r="E514" s="85">
        <v>4.0</v>
      </c>
      <c r="F514" s="85">
        <v>4.0</v>
      </c>
      <c r="G514" s="53" t="str">
        <f>ifna(VLookup(V514,Shiny!B:C, 2, 0),"")</f>
        <v/>
      </c>
      <c r="H514" s="138" t="s">
        <v>590</v>
      </c>
      <c r="I514" s="167">
        <v>468.0</v>
      </c>
      <c r="J514" s="140">
        <f>IFNA(VLOOKUP(V514,'Imported Index'!E:F,2,0),1)</f>
        <v>1</v>
      </c>
      <c r="K514" s="83"/>
      <c r="L514" s="83"/>
      <c r="M514" s="62" t="str">
        <f>ifna(IMAGE("https://pokejungle.net/sprites/typeico/"&amp;lower(VLookup(V514,Type!C:E, 2, 0)&amp;".png")),"")</f>
        <v/>
      </c>
      <c r="N514" s="62" t="str">
        <f>ifna(IMAGE("https://pokejungle.net/sprites/typeico/"&amp;lower(VLookup(V514,Type!C:E, 3, 0)&amp;".png")),"")</f>
        <v/>
      </c>
      <c r="O514" s="53"/>
      <c r="P514" s="53"/>
      <c r="Q514" s="61">
        <f>ifna(VLookup(V514, Dex!F:K, 3, 0),"")</f>
        <v>259</v>
      </c>
      <c r="R514" s="61">
        <f>ifna(VLookup(V514, Dex!F:K, 4, 0),"")</f>
        <v>468</v>
      </c>
      <c r="S514" s="62">
        <f>ifna(VLookup(V514, Dex!F:K, 5, 0),"")</f>
        <v>129</v>
      </c>
      <c r="T514" s="61" t="str">
        <f>ifna(VLookup(V514, Dex!F:K, 6, 0),"")</f>
        <v/>
      </c>
      <c r="U514" s="63" t="str">
        <f>ifna(VLookup(V514, Dex!F:L, 7, 0),"")</f>
        <v/>
      </c>
      <c r="V514" s="53" t="str">
        <f t="shared" si="1"/>
        <v>togekiss</v>
      </c>
    </row>
    <row r="515" ht="31.5" customHeight="1">
      <c r="A515" s="130">
        <v>514.0</v>
      </c>
      <c r="B515" s="130">
        <v>1.0</v>
      </c>
      <c r="C515" s="130">
        <v>19.0</v>
      </c>
      <c r="D515" s="130">
        <f t="shared" si="20"/>
        <v>23</v>
      </c>
      <c r="E515" s="130">
        <v>4.0</v>
      </c>
      <c r="F515" s="130">
        <v>5.0</v>
      </c>
      <c r="G515" s="131" t="str">
        <f>ifna(VLookup(V515,Shiny!B:C, 2, 0),"")</f>
        <v/>
      </c>
      <c r="H515" s="141" t="s">
        <v>591</v>
      </c>
      <c r="I515" s="168">
        <v>469.0</v>
      </c>
      <c r="J515" s="135">
        <f>IFNA(VLOOKUP(V515,'Imported Index'!E:F,2,0),1)</f>
        <v>1</v>
      </c>
      <c r="K515" s="132"/>
      <c r="L515" s="132"/>
      <c r="M515" s="166" t="str">
        <f>ifna(IMAGE("https://pokejungle.net/sprites/typeico/"&amp;lower(VLookup(V515,Type!C:E, 2, 0)&amp;".png")),"")</f>
        <v/>
      </c>
      <c r="N515" s="166" t="str">
        <f>ifna(IMAGE("https://pokejungle.net/sprites/typeico/"&amp;lower(VLookup(V515,Type!C:E, 3, 0)&amp;".png")),"")</f>
        <v/>
      </c>
      <c r="O515" s="131"/>
      <c r="P515" s="131"/>
      <c r="Q515" s="165" t="str">
        <f>ifna(VLookup(V515, Dex!F:K, 3, 0),"")</f>
        <v/>
      </c>
      <c r="R515" s="165">
        <f>ifna(VLookup(V515, Dex!F:K, 4, 0),"")</f>
        <v>469</v>
      </c>
      <c r="S515" s="166">
        <f>ifna(VLookup(V515, Dex!F:K, 5, 0),"")</f>
        <v>106</v>
      </c>
      <c r="T515" s="165" t="str">
        <f>ifna(VLookup(V515, Dex!F:K, 6, 0),"")</f>
        <v>K004</v>
      </c>
      <c r="U515" s="137" t="str">
        <f>ifna(VLookup(V515, Dex!F:L, 7, 0),"")</f>
        <v/>
      </c>
      <c r="V515" s="131" t="str">
        <f t="shared" si="1"/>
        <v>yanmega</v>
      </c>
    </row>
    <row r="516" ht="31.5" customHeight="1">
      <c r="A516" s="85">
        <v>515.0</v>
      </c>
      <c r="B516" s="85">
        <v>1.0</v>
      </c>
      <c r="C516" s="85">
        <v>19.0</v>
      </c>
      <c r="D516" s="85">
        <f t="shared" si="20"/>
        <v>24</v>
      </c>
      <c r="E516" s="85">
        <v>4.0</v>
      </c>
      <c r="F516" s="85">
        <v>6.0</v>
      </c>
      <c r="G516" s="53" t="str">
        <f>ifna(VLookup(V516,Shiny!B:C, 2, 0),"")</f>
        <v/>
      </c>
      <c r="H516" s="138" t="s">
        <v>592</v>
      </c>
      <c r="I516" s="167">
        <v>470.0</v>
      </c>
      <c r="J516" s="140">
        <f>IFNA(VLOOKUP(V516,'Imported Index'!E:F,2,0),1)</f>
        <v>1</v>
      </c>
      <c r="K516" s="140"/>
      <c r="L516" s="83"/>
      <c r="M516" s="62" t="str">
        <f>ifna(IMAGE("https://pokejungle.net/sprites/typeico/"&amp;lower(VLookup(V516,Type!C:E, 2, 0)&amp;".png")),"")</f>
        <v/>
      </c>
      <c r="N516" s="62" t="str">
        <f>ifna(IMAGE("https://pokejungle.net/sprites/typeico/"&amp;lower(VLookup(V516,Type!C:E, 3, 0)&amp;".png")),"")</f>
        <v/>
      </c>
      <c r="O516" s="53"/>
      <c r="P516" s="53"/>
      <c r="Q516" s="61">
        <f>ifna(VLookup(V516, Dex!F:K, 3, 0),"")</f>
        <v>202</v>
      </c>
      <c r="R516" s="61">
        <f>ifna(VLookup(V516, Dex!F:K, 4, 0),"")</f>
        <v>470</v>
      </c>
      <c r="S516" s="62">
        <f>ifna(VLookup(V516, Dex!F:K, 5, 0),"")</f>
        <v>31</v>
      </c>
      <c r="T516" s="61" t="str">
        <f>ifna(VLookup(V516, Dex!F:K, 6, 0),"")</f>
        <v>P185</v>
      </c>
      <c r="U516" s="63">
        <f>ifna(VLookup(V516, Dex!F:L, 7, 0),"")</f>
        <v>106</v>
      </c>
      <c r="V516" s="53" t="str">
        <f t="shared" si="1"/>
        <v>leafeon</v>
      </c>
    </row>
    <row r="517" ht="31.5" customHeight="1">
      <c r="A517" s="130">
        <v>516.0</v>
      </c>
      <c r="B517" s="130">
        <v>1.0</v>
      </c>
      <c r="C517" s="130">
        <v>19.0</v>
      </c>
      <c r="D517" s="130">
        <f t="shared" si="20"/>
        <v>25</v>
      </c>
      <c r="E517" s="130">
        <v>5.0</v>
      </c>
      <c r="F517" s="130">
        <v>1.0</v>
      </c>
      <c r="G517" s="131" t="str">
        <f>ifna(VLookup(V517,Shiny!B:C, 2, 0),"")</f>
        <v/>
      </c>
      <c r="H517" s="141" t="s">
        <v>593</v>
      </c>
      <c r="I517" s="168">
        <v>471.0</v>
      </c>
      <c r="J517" s="135">
        <f>IFNA(VLOOKUP(V517,'Imported Index'!E:F,2,0),1)</f>
        <v>1</v>
      </c>
      <c r="K517" s="135"/>
      <c r="L517" s="132"/>
      <c r="M517" s="166" t="str">
        <f>ifna(IMAGE("https://pokejungle.net/sprites/typeico/"&amp;lower(VLookup(V517,Type!C:E, 2, 0)&amp;".png")),"")</f>
        <v/>
      </c>
      <c r="N517" s="166" t="str">
        <f>ifna(IMAGE("https://pokejungle.net/sprites/typeico/"&amp;lower(VLookup(V517,Type!C:E, 3, 0)&amp;".png")),"")</f>
        <v/>
      </c>
      <c r="O517" s="131"/>
      <c r="P517" s="131"/>
      <c r="Q517" s="165">
        <f>ifna(VLookup(V517, Dex!F:K, 3, 0),"")</f>
        <v>203</v>
      </c>
      <c r="R517" s="165">
        <f>ifna(VLookup(V517, Dex!F:K, 4, 0),"")</f>
        <v>471</v>
      </c>
      <c r="S517" s="166">
        <f>ifna(VLookup(V517, Dex!F:K, 5, 0),"")</f>
        <v>32</v>
      </c>
      <c r="T517" s="165" t="str">
        <f>ifna(VLookup(V517, Dex!F:K, 6, 0),"")</f>
        <v>P186</v>
      </c>
      <c r="U517" s="137">
        <f>ifna(VLookup(V517, Dex!F:L, 7, 0),"")</f>
        <v>107</v>
      </c>
      <c r="V517" s="131" t="str">
        <f t="shared" si="1"/>
        <v>glaceon</v>
      </c>
    </row>
    <row r="518" ht="31.5" customHeight="1">
      <c r="A518" s="85">
        <v>517.0</v>
      </c>
      <c r="B518" s="85">
        <v>1.0</v>
      </c>
      <c r="C518" s="85">
        <v>19.0</v>
      </c>
      <c r="D518" s="85">
        <f t="shared" si="20"/>
        <v>26</v>
      </c>
      <c r="E518" s="85">
        <v>5.0</v>
      </c>
      <c r="F518" s="85">
        <v>2.0</v>
      </c>
      <c r="G518" s="53" t="str">
        <f>ifna(VLookup(V518,Shiny!B:C, 2, 0),"")</f>
        <v/>
      </c>
      <c r="H518" s="138" t="s">
        <v>594</v>
      </c>
      <c r="I518" s="167">
        <v>472.0</v>
      </c>
      <c r="J518" s="140">
        <f>IFNA(VLOOKUP(V518,'Imported Index'!E:F,2,0),1)</f>
        <v>1</v>
      </c>
      <c r="K518" s="83"/>
      <c r="L518" s="83"/>
      <c r="M518" s="62" t="str">
        <f>ifna(IMAGE("https://pokejungle.net/sprites/typeico/"&amp;lower(VLookup(V518,Type!C:E, 2, 0)&amp;".png")),"")</f>
        <v/>
      </c>
      <c r="N518" s="62" t="str">
        <f>ifna(IMAGE("https://pokejungle.net/sprites/typeico/"&amp;lower(VLookup(V518,Type!C:E, 3, 0)&amp;".png")),"")</f>
        <v/>
      </c>
      <c r="O518" s="53"/>
      <c r="P518" s="53"/>
      <c r="Q518" s="61" t="str">
        <f>ifna(VLookup(V518, Dex!F:K, 3, 0),"")</f>
        <v/>
      </c>
      <c r="R518" s="61">
        <f>ifna(VLookup(V518, Dex!F:K, 4, 0),"")</f>
        <v>472</v>
      </c>
      <c r="S518" s="62">
        <f>ifna(VLookup(V518, Dex!F:K, 5, 0),"")</f>
        <v>186</v>
      </c>
      <c r="T518" s="61" t="str">
        <f>ifna(VLookup(V518, Dex!F:K, 6, 0),"")</f>
        <v>K122</v>
      </c>
      <c r="U518" s="63" t="str">
        <f>ifna(VLookup(V518, Dex!F:L, 7, 0),"")</f>
        <v/>
      </c>
      <c r="V518" s="53" t="str">
        <f t="shared" si="1"/>
        <v>gliscor</v>
      </c>
    </row>
    <row r="519" ht="31.5" customHeight="1">
      <c r="A519" s="130">
        <v>518.0</v>
      </c>
      <c r="B519" s="130">
        <v>1.0</v>
      </c>
      <c r="C519" s="130">
        <v>19.0</v>
      </c>
      <c r="D519" s="130">
        <f t="shared" si="20"/>
        <v>27</v>
      </c>
      <c r="E519" s="130">
        <v>5.0</v>
      </c>
      <c r="F519" s="130">
        <v>3.0</v>
      </c>
      <c r="G519" s="131" t="str">
        <f>ifna(VLookup(V519,Shiny!B:C, 2, 0),"")</f>
        <v/>
      </c>
      <c r="H519" s="141" t="s">
        <v>595</v>
      </c>
      <c r="I519" s="168">
        <v>473.0</v>
      </c>
      <c r="J519" s="135">
        <f>IFNA(VLOOKUP(V519,'Imported Index'!E:F,2,0),1)</f>
        <v>1</v>
      </c>
      <c r="K519" s="132"/>
      <c r="L519" s="132"/>
      <c r="M519" s="166" t="str">
        <f>ifna(IMAGE("https://pokejungle.net/sprites/typeico/"&amp;lower(VLookup(V519,Type!C:E, 2, 0)&amp;".png")),"")</f>
        <v/>
      </c>
      <c r="N519" s="166" t="str">
        <f>ifna(IMAGE("https://pokejungle.net/sprites/typeico/"&amp;lower(VLookup(V519,Type!C:E, 3, 0)&amp;".png")),"")</f>
        <v/>
      </c>
      <c r="O519" s="131"/>
      <c r="P519" s="131"/>
      <c r="Q519" s="165">
        <f>ifna(VLookup(V519, Dex!F:K, 3, 0),"")</f>
        <v>77</v>
      </c>
      <c r="R519" s="165">
        <f>ifna(VLookup(V519, Dex!F:K, 4, 0),"")</f>
        <v>473</v>
      </c>
      <c r="S519" s="166">
        <f>ifna(VLookup(V519, Dex!F:K, 5, 0),"")</f>
        <v>214</v>
      </c>
      <c r="T519" s="165" t="str">
        <f>ifna(VLookup(V519, Dex!F:K, 6, 0),"")</f>
        <v>K052</v>
      </c>
      <c r="U519" s="137" t="str">
        <f>ifna(VLookup(V519, Dex!F:L, 7, 0),"")</f>
        <v/>
      </c>
      <c r="V519" s="131" t="str">
        <f t="shared" si="1"/>
        <v>mamoswine</v>
      </c>
    </row>
    <row r="520" ht="31.5" customHeight="1">
      <c r="A520" s="85">
        <v>519.0</v>
      </c>
      <c r="B520" s="85">
        <v>1.0</v>
      </c>
      <c r="C520" s="85">
        <v>19.0</v>
      </c>
      <c r="D520" s="85">
        <f t="shared" si="20"/>
        <v>28</v>
      </c>
      <c r="E520" s="85">
        <v>5.0</v>
      </c>
      <c r="F520" s="85">
        <v>4.0</v>
      </c>
      <c r="G520" s="53" t="str">
        <f>ifna(VLookup(V520,Shiny!B:C, 2, 0),"")</f>
        <v/>
      </c>
      <c r="H520" s="138" t="s">
        <v>596</v>
      </c>
      <c r="I520" s="167">
        <v>474.0</v>
      </c>
      <c r="J520" s="140">
        <f>IFNA(VLOOKUP(V520,'Imported Index'!E:F,2,0),1)</f>
        <v>1</v>
      </c>
      <c r="K520" s="83"/>
      <c r="L520" s="83"/>
      <c r="M520" s="62" t="str">
        <f>ifna(IMAGE("https://pokejungle.net/sprites/typeico/"&amp;lower(VLookup(V520,Type!C:E, 2, 0)&amp;".png")),"")</f>
        <v/>
      </c>
      <c r="N520" s="62" t="str">
        <f>ifna(IMAGE("https://pokejungle.net/sprites/typeico/"&amp;lower(VLookup(V520,Type!C:E, 3, 0)&amp;".png")),"")</f>
        <v/>
      </c>
      <c r="O520" s="53"/>
      <c r="P520" s="53"/>
      <c r="Q520" s="61" t="str">
        <f>ifna(VLookup(V520, Dex!F:K, 3, 0),"")</f>
        <v>A210</v>
      </c>
      <c r="R520" s="61">
        <f>ifna(VLookup(V520, Dex!F:K, 4, 0),"")</f>
        <v>474</v>
      </c>
      <c r="S520" s="62">
        <f>ifna(VLookup(V520, Dex!F:K, 5, 0),"")</f>
        <v>135</v>
      </c>
      <c r="T520" s="61" t="str">
        <f>ifna(VLookup(V520, Dex!F:K, 6, 0),"")</f>
        <v>B131</v>
      </c>
      <c r="U520" s="63" t="str">
        <f>ifna(VLookup(V520, Dex!F:L, 7, 0),"")</f>
        <v>H013</v>
      </c>
      <c r="V520" s="53" t="str">
        <f t="shared" si="1"/>
        <v>porygon-z</v>
      </c>
    </row>
    <row r="521" ht="31.5" customHeight="1">
      <c r="A521" s="130">
        <v>520.0</v>
      </c>
      <c r="B521" s="130">
        <v>1.0</v>
      </c>
      <c r="C521" s="130">
        <v>19.0</v>
      </c>
      <c r="D521" s="130">
        <f t="shared" si="20"/>
        <v>29</v>
      </c>
      <c r="E521" s="130">
        <v>5.0</v>
      </c>
      <c r="F521" s="130">
        <v>5.0</v>
      </c>
      <c r="G521" s="131" t="str">
        <f>ifna(VLookup(V521,Shiny!B:C, 2, 0),"")</f>
        <v/>
      </c>
      <c r="H521" s="141" t="s">
        <v>597</v>
      </c>
      <c r="I521" s="168">
        <v>475.0</v>
      </c>
      <c r="J521" s="135">
        <f>IFNA(VLOOKUP(V521,'Imported Index'!E:F,2,0),1)</f>
        <v>1</v>
      </c>
      <c r="K521" s="135"/>
      <c r="L521" s="132"/>
      <c r="M521" s="166" t="str">
        <f>ifna(IMAGE("https://pokejungle.net/sprites/typeico/"&amp;lower(VLookup(V521,Type!C:E, 2, 0)&amp;".png")),"")</f>
        <v/>
      </c>
      <c r="N521" s="166" t="str">
        <f>ifna(IMAGE("https://pokejungle.net/sprites/typeico/"&amp;lower(VLookup(V521,Type!C:E, 3, 0)&amp;".png")),"")</f>
        <v/>
      </c>
      <c r="O521" s="131"/>
      <c r="P521" s="131"/>
      <c r="Q521" s="165">
        <f>ifna(VLookup(V521, Dex!F:K, 3, 0),"")</f>
        <v>123</v>
      </c>
      <c r="R521" s="165">
        <f>ifna(VLookup(V521, Dex!F:K, 4, 0),"")</f>
        <v>475</v>
      </c>
      <c r="S521" s="166">
        <f>ifna(VLookup(V521, Dex!F:K, 5, 0),"")</f>
        <v>104</v>
      </c>
      <c r="T521" s="165" t="str">
        <f>ifna(VLookup(V521, Dex!F:K, 6, 0),"")</f>
        <v>P065</v>
      </c>
      <c r="U521" s="137">
        <f>ifna(VLookup(V521, Dex!F:L, 7, 0),"")</f>
        <v>90</v>
      </c>
      <c r="V521" s="131" t="str">
        <f t="shared" si="1"/>
        <v>gallade</v>
      </c>
    </row>
    <row r="522" ht="31.5" customHeight="1">
      <c r="A522" s="85">
        <v>521.0</v>
      </c>
      <c r="B522" s="85">
        <v>1.0</v>
      </c>
      <c r="C522" s="85">
        <v>19.0</v>
      </c>
      <c r="D522" s="85">
        <f t="shared" si="20"/>
        <v>30</v>
      </c>
      <c r="E522" s="85">
        <v>5.0</v>
      </c>
      <c r="F522" s="85">
        <v>6.0</v>
      </c>
      <c r="G522" s="53" t="str">
        <f>ifna(VLookup(V522,Shiny!B:C, 2, 0),"")</f>
        <v/>
      </c>
      <c r="H522" s="138" t="s">
        <v>598</v>
      </c>
      <c r="I522" s="167">
        <v>476.0</v>
      </c>
      <c r="J522" s="140">
        <f>IFNA(VLOOKUP(V522,'Imported Index'!E:F,2,0),1)</f>
        <v>1</v>
      </c>
      <c r="K522" s="83"/>
      <c r="L522" s="83"/>
      <c r="M522" s="62" t="str">
        <f>ifna(IMAGE("https://pokejungle.net/sprites/typeico/"&amp;lower(VLookup(V522,Type!C:E, 2, 0)&amp;".png")),"")</f>
        <v/>
      </c>
      <c r="N522" s="62" t="str">
        <f>ifna(IMAGE("https://pokejungle.net/sprites/typeico/"&amp;lower(VLookup(V522,Type!C:E, 3, 0)&amp;".png")),"")</f>
        <v/>
      </c>
      <c r="O522" s="53"/>
      <c r="P522" s="53"/>
      <c r="Q522" s="61" t="str">
        <f>ifna(VLookup(V522, Dex!F:K, 3, 0),"")</f>
        <v/>
      </c>
      <c r="R522" s="61">
        <f>ifna(VLookup(V522, Dex!F:K, 4, 0),"")</f>
        <v>476</v>
      </c>
      <c r="S522" s="62">
        <f>ifna(VLookup(V522, Dex!F:K, 5, 0),"")</f>
        <v>191</v>
      </c>
      <c r="T522" s="61" t="str">
        <f>ifna(VLookup(V522, Dex!F:K, 6, 0),"")</f>
        <v>K108</v>
      </c>
      <c r="U522" s="63" t="str">
        <f>ifna(VLookup(V522, Dex!F:L, 7, 0),"")</f>
        <v/>
      </c>
      <c r="V522" s="53" t="str">
        <f t="shared" si="1"/>
        <v>probopass</v>
      </c>
    </row>
    <row r="523" ht="31.5" customHeight="1">
      <c r="A523" s="130">
        <v>522.0</v>
      </c>
      <c r="B523" s="130">
        <v>1.0</v>
      </c>
      <c r="C523" s="129">
        <v>20.0</v>
      </c>
      <c r="D523" s="130">
        <v>1.0</v>
      </c>
      <c r="E523" s="130">
        <v>1.0</v>
      </c>
      <c r="F523" s="130">
        <v>1.0</v>
      </c>
      <c r="G523" s="131" t="str">
        <f>ifna(VLookup(V523,Shiny!B:C, 2, 0),"")</f>
        <v/>
      </c>
      <c r="H523" s="141" t="s">
        <v>599</v>
      </c>
      <c r="I523" s="168">
        <v>477.0</v>
      </c>
      <c r="J523" s="135">
        <f>IFNA(VLOOKUP(V523,'Imported Index'!E:F,2,0),1)</f>
        <v>1</v>
      </c>
      <c r="K523" s="132"/>
      <c r="L523" s="132"/>
      <c r="M523" s="166" t="str">
        <f>ifna(IMAGE("https://pokejungle.net/sprites/typeico/"&amp;lower(VLookup(V523,Type!C:E, 2, 0)&amp;".png")),"")</f>
        <v/>
      </c>
      <c r="N523" s="166" t="str">
        <f>ifna(IMAGE("https://pokejungle.net/sprites/typeico/"&amp;lower(VLookup(V523,Type!C:E, 3, 0)&amp;".png")),"")</f>
        <v/>
      </c>
      <c r="O523" s="131"/>
      <c r="P523" s="131"/>
      <c r="Q523" s="165">
        <f>ifna(VLookup(V523, Dex!F:K, 3, 0),"")</f>
        <v>137</v>
      </c>
      <c r="R523" s="165">
        <f>ifna(VLookup(V523, Dex!F:K, 4, 0),"")</f>
        <v>477</v>
      </c>
      <c r="S523" s="166">
        <f>ifna(VLookup(V523, Dex!F:K, 5, 0),"")</f>
        <v>160</v>
      </c>
      <c r="T523" s="165" t="str">
        <f>ifna(VLookup(V523, Dex!F:K, 6, 0),"")</f>
        <v>K141</v>
      </c>
      <c r="U523" s="137" t="str">
        <f>ifna(VLookup(V523, Dex!F:L, 7, 0),"")</f>
        <v/>
      </c>
      <c r="V523" s="131" t="str">
        <f t="shared" si="1"/>
        <v>dusknoir</v>
      </c>
    </row>
    <row r="524" ht="31.5" customHeight="1">
      <c r="A524" s="85">
        <v>523.0</v>
      </c>
      <c r="B524" s="85">
        <v>1.0</v>
      </c>
      <c r="C524" s="88">
        <v>20.0</v>
      </c>
      <c r="D524" s="85">
        <f t="shared" ref="D524:D539" si="21">D523+1</f>
        <v>2</v>
      </c>
      <c r="E524" s="85">
        <v>1.0</v>
      </c>
      <c r="F524" s="85">
        <v>2.0</v>
      </c>
      <c r="G524" s="53" t="str">
        <f>ifna(VLookup(V524,Shiny!B:C, 2, 0),"")</f>
        <v/>
      </c>
      <c r="H524" s="138" t="s">
        <v>600</v>
      </c>
      <c r="I524" s="167">
        <v>478.0</v>
      </c>
      <c r="J524" s="140">
        <f>IFNA(VLOOKUP(V524,'Imported Index'!E:F,2,0),1)</f>
        <v>1</v>
      </c>
      <c r="K524" s="140"/>
      <c r="L524" s="83"/>
      <c r="M524" s="62" t="str">
        <f>ifna(IMAGE("https://pokejungle.net/sprites/typeico/"&amp;lower(VLookup(V524,Type!C:E, 2, 0)&amp;".png")),"")</f>
        <v/>
      </c>
      <c r="N524" s="62" t="str">
        <f>ifna(IMAGE("https://pokejungle.net/sprites/typeico/"&amp;lower(VLookup(V524,Type!C:E, 3, 0)&amp;".png")),"")</f>
        <v/>
      </c>
      <c r="O524" s="53"/>
      <c r="P524" s="53"/>
      <c r="Q524" s="61">
        <f>ifna(VLookup(V524, Dex!F:K, 3, 0),"")</f>
        <v>81</v>
      </c>
      <c r="R524" s="61">
        <f>ifna(VLookup(V524, Dex!F:K, 4, 0),"")</f>
        <v>478</v>
      </c>
      <c r="S524" s="62">
        <f>ifna(VLookup(V524, Dex!F:K, 5, 0),"")</f>
        <v>207</v>
      </c>
      <c r="T524" s="61" t="str">
        <f>ifna(VLookup(V524, Dex!F:K, 6, 0),"")</f>
        <v>P359</v>
      </c>
      <c r="U524" s="63">
        <f>ifna(VLookup(V524, Dex!F:L, 7, 0),"")</f>
        <v>171</v>
      </c>
      <c r="V524" s="53" t="str">
        <f t="shared" si="1"/>
        <v>froslass</v>
      </c>
    </row>
    <row r="525" ht="31.5" customHeight="1">
      <c r="A525" s="130">
        <v>524.0</v>
      </c>
      <c r="B525" s="130">
        <v>1.0</v>
      </c>
      <c r="C525" s="129">
        <v>20.0</v>
      </c>
      <c r="D525" s="130">
        <f t="shared" si="21"/>
        <v>3</v>
      </c>
      <c r="E525" s="130">
        <v>1.0</v>
      </c>
      <c r="F525" s="130">
        <v>3.0</v>
      </c>
      <c r="G525" s="131" t="str">
        <f>ifna(VLookup(V525,Shiny!B:C, 2, 0),"")</f>
        <v/>
      </c>
      <c r="H525" s="141" t="s">
        <v>601</v>
      </c>
      <c r="I525" s="168">
        <v>479.0</v>
      </c>
      <c r="J525" s="135">
        <f>IFNA(VLOOKUP(V525,'Imported Index'!E:F,2,0),1)</f>
        <v>1</v>
      </c>
      <c r="K525" s="135"/>
      <c r="L525" s="132"/>
      <c r="M525" s="166" t="str">
        <f>ifna(IMAGE("https://pokejungle.net/sprites/typeico/"&amp;lower(VLookup(V525,Type!C:E, 2, 0)&amp;".png")),"")</f>
        <v/>
      </c>
      <c r="N525" s="166" t="str">
        <f>ifna(IMAGE("https://pokejungle.net/sprites/typeico/"&amp;lower(VLookup(V525,Type!C:E, 3, 0)&amp;".png")),"")</f>
        <v/>
      </c>
      <c r="O525" s="131"/>
      <c r="P525" s="131"/>
      <c r="Q525" s="165">
        <f>ifna(VLookup(V525, Dex!F:K, 3, 0),"")</f>
        <v>372</v>
      </c>
      <c r="R525" s="165">
        <f>ifna(VLookup(V525, Dex!F:K, 4, 0),"")</f>
        <v>479</v>
      </c>
      <c r="S525" s="166">
        <f>ifna(VLookup(V525, Dex!F:K, 5, 0),"")</f>
        <v>194</v>
      </c>
      <c r="T525" s="165" t="str">
        <f>ifna(VLookup(V525, Dex!F:K, 6, 0),"")</f>
        <v>P310</v>
      </c>
      <c r="U525" s="137" t="str">
        <f>ifna(VLookup(V525, Dex!F:L, 7, 0),"")</f>
        <v>H022</v>
      </c>
      <c r="V525" s="131" t="str">
        <f t="shared" si="1"/>
        <v>rotom</v>
      </c>
    </row>
    <row r="526" ht="31.5" customHeight="1">
      <c r="A526" s="85">
        <v>525.0</v>
      </c>
      <c r="B526" s="85">
        <v>1.0</v>
      </c>
      <c r="C526" s="88">
        <v>20.0</v>
      </c>
      <c r="D526" s="85">
        <f t="shared" si="21"/>
        <v>4</v>
      </c>
      <c r="E526" s="85">
        <v>1.0</v>
      </c>
      <c r="F526" s="85">
        <v>4.0</v>
      </c>
      <c r="G526" s="53" t="str">
        <f>ifna(VLookup(V526,Shiny!B:C, 2, 0),"")</f>
        <v/>
      </c>
      <c r="H526" s="138" t="s">
        <v>607</v>
      </c>
      <c r="I526" s="167">
        <v>480.0</v>
      </c>
      <c r="J526" s="140">
        <f>IFNA(VLOOKUP(V526,'Imported Index'!E:F,2,0),1)</f>
        <v>1</v>
      </c>
      <c r="K526" s="83"/>
      <c r="L526" s="83"/>
      <c r="M526" s="62" t="str">
        <f>ifna(IMAGE("https://pokejungle.net/sprites/typeico/"&amp;lower(VLookup(V526,Type!C:E, 2, 0)&amp;".png")),"")</f>
        <v/>
      </c>
      <c r="N526" s="62" t="str">
        <f>ifna(IMAGE("https://pokejungle.net/sprites/typeico/"&amp;lower(VLookup(V526,Type!C:E, 3, 0)&amp;".png")),"")</f>
        <v/>
      </c>
      <c r="O526" s="53"/>
      <c r="P526" s="53"/>
      <c r="Q526" s="61" t="str">
        <f>ifna(VLookup(V526, Dex!F:K, 3, 0),"")</f>
        <v/>
      </c>
      <c r="R526" s="61">
        <f>ifna(VLookup(V526, Dex!F:K, 4, 0),"")</f>
        <v>480</v>
      </c>
      <c r="S526" s="62">
        <f>ifna(VLookup(V526, Dex!F:K, 5, 0),"")</f>
        <v>225</v>
      </c>
      <c r="T526" s="61" t="str">
        <f>ifna(VLookup(V526, Dex!F:K, 6, 0),"")</f>
        <v/>
      </c>
      <c r="U526" s="63" t="str">
        <f>ifna(VLookup(V526, Dex!F:L, 7, 0),"")</f>
        <v/>
      </c>
      <c r="V526" s="53" t="str">
        <f t="shared" si="1"/>
        <v>uxie</v>
      </c>
    </row>
    <row r="527" ht="31.5" customHeight="1">
      <c r="A527" s="130">
        <v>526.0</v>
      </c>
      <c r="B527" s="130">
        <v>1.0</v>
      </c>
      <c r="C527" s="129">
        <v>20.0</v>
      </c>
      <c r="D527" s="130">
        <f t="shared" si="21"/>
        <v>5</v>
      </c>
      <c r="E527" s="130">
        <v>1.0</v>
      </c>
      <c r="F527" s="130">
        <v>5.0</v>
      </c>
      <c r="G527" s="131" t="str">
        <f>ifna(VLookup(V527,Shiny!B:C, 2, 0),"")</f>
        <v/>
      </c>
      <c r="H527" s="141" t="s">
        <v>608</v>
      </c>
      <c r="I527" s="168">
        <v>481.0</v>
      </c>
      <c r="J527" s="135">
        <f>IFNA(VLOOKUP(V527,'Imported Index'!E:F,2,0),1)</f>
        <v>1</v>
      </c>
      <c r="K527" s="132"/>
      <c r="L527" s="132"/>
      <c r="M527" s="166" t="str">
        <f>ifna(IMAGE("https://pokejungle.net/sprites/typeico/"&amp;lower(VLookup(V527,Type!C:E, 2, 0)&amp;".png")),"")</f>
        <v/>
      </c>
      <c r="N527" s="166" t="str">
        <f>ifna(IMAGE("https://pokejungle.net/sprites/typeico/"&amp;lower(VLookup(V527,Type!C:E, 3, 0)&amp;".png")),"")</f>
        <v/>
      </c>
      <c r="O527" s="131"/>
      <c r="P527" s="131"/>
      <c r="Q527" s="165" t="str">
        <f>ifna(VLookup(V527, Dex!F:K, 3, 0),"")</f>
        <v/>
      </c>
      <c r="R527" s="165">
        <f>ifna(VLookup(V527, Dex!F:K, 4, 0),"")</f>
        <v>481</v>
      </c>
      <c r="S527" s="166">
        <f>ifna(VLookup(V527, Dex!F:K, 5, 0),"")</f>
        <v>226</v>
      </c>
      <c r="T527" s="165" t="str">
        <f>ifna(VLookup(V527, Dex!F:K, 6, 0),"")</f>
        <v/>
      </c>
      <c r="U527" s="137" t="str">
        <f>ifna(VLookup(V527, Dex!F:L, 7, 0),"")</f>
        <v/>
      </c>
      <c r="V527" s="131" t="str">
        <f t="shared" si="1"/>
        <v>mesprit</v>
      </c>
    </row>
    <row r="528" ht="31.5" customHeight="1">
      <c r="A528" s="85">
        <v>527.0</v>
      </c>
      <c r="B528" s="85">
        <v>1.0</v>
      </c>
      <c r="C528" s="88">
        <v>20.0</v>
      </c>
      <c r="D528" s="85">
        <f t="shared" si="21"/>
        <v>6</v>
      </c>
      <c r="E528" s="85">
        <v>1.0</v>
      </c>
      <c r="F528" s="85">
        <v>6.0</v>
      </c>
      <c r="G528" s="53" t="str">
        <f>ifna(VLookup(V528,Shiny!B:C, 2, 0),"")</f>
        <v/>
      </c>
      <c r="H528" s="138" t="s">
        <v>609</v>
      </c>
      <c r="I528" s="167">
        <v>482.0</v>
      </c>
      <c r="J528" s="140">
        <f>IFNA(VLOOKUP(V528,'Imported Index'!E:F,2,0),1)</f>
        <v>1</v>
      </c>
      <c r="K528" s="83"/>
      <c r="L528" s="83"/>
      <c r="M528" s="62" t="str">
        <f>ifna(IMAGE("https://pokejungle.net/sprites/typeico/"&amp;lower(VLookup(V528,Type!C:E, 2, 0)&amp;".png")),"")</f>
        <v/>
      </c>
      <c r="N528" s="62" t="str">
        <f>ifna(IMAGE("https://pokejungle.net/sprites/typeico/"&amp;lower(VLookup(V528,Type!C:E, 3, 0)&amp;".png")),"")</f>
        <v/>
      </c>
      <c r="O528" s="53"/>
      <c r="P528" s="53"/>
      <c r="Q528" s="61" t="str">
        <f>ifna(VLookup(V528, Dex!F:K, 3, 0),"")</f>
        <v/>
      </c>
      <c r="R528" s="61">
        <f>ifna(VLookup(V528, Dex!F:K, 4, 0),"")</f>
        <v>482</v>
      </c>
      <c r="S528" s="62">
        <f>ifna(VLookup(V528, Dex!F:K, 5, 0),"")</f>
        <v>227</v>
      </c>
      <c r="T528" s="61" t="str">
        <f>ifna(VLookup(V528, Dex!F:K, 6, 0),"")</f>
        <v/>
      </c>
      <c r="U528" s="63" t="str">
        <f>ifna(VLookup(V528, Dex!F:L, 7, 0),"")</f>
        <v/>
      </c>
      <c r="V528" s="53" t="str">
        <f t="shared" si="1"/>
        <v>azelf</v>
      </c>
    </row>
    <row r="529" ht="31.5" customHeight="1">
      <c r="A529" s="130">
        <v>528.0</v>
      </c>
      <c r="B529" s="130">
        <v>1.0</v>
      </c>
      <c r="C529" s="129">
        <v>20.0</v>
      </c>
      <c r="D529" s="130">
        <f t="shared" si="21"/>
        <v>7</v>
      </c>
      <c r="E529" s="130">
        <v>2.0</v>
      </c>
      <c r="F529" s="130">
        <v>1.0</v>
      </c>
      <c r="G529" s="131" t="str">
        <f>ifna(VLookup(V529,Shiny!B:C, 2, 0),"")</f>
        <v/>
      </c>
      <c r="H529" s="141" t="s">
        <v>610</v>
      </c>
      <c r="I529" s="168">
        <v>483.0</v>
      </c>
      <c r="J529" s="135">
        <f>IFNA(VLOOKUP(V529,'Imported Index'!E:F,2,0),1)</f>
        <v>1</v>
      </c>
      <c r="K529" s="132"/>
      <c r="L529" s="132"/>
      <c r="M529" s="166" t="str">
        <f>ifna(IMAGE("https://pokejungle.net/sprites/typeico/"&amp;lower(VLookup(V529,Type!C:E, 2, 0)&amp;".png")),"")</f>
        <v/>
      </c>
      <c r="N529" s="166" t="str">
        <f>ifna(IMAGE("https://pokejungle.net/sprites/typeico/"&amp;lower(VLookup(V529,Type!C:E, 3, 0)&amp;".png")),"")</f>
        <v/>
      </c>
      <c r="O529" s="131"/>
      <c r="P529" s="131"/>
      <c r="Q529" s="165" t="str">
        <f>ifna(VLookup(V529, Dex!F:K, 3, 0),"")</f>
        <v/>
      </c>
      <c r="R529" s="165">
        <f>ifna(VLookup(V529, Dex!F:K, 4, 0),"")</f>
        <v>483</v>
      </c>
      <c r="S529" s="166">
        <f>ifna(VLookup(V529, Dex!F:K, 5, 0),"")</f>
        <v>235</v>
      </c>
      <c r="T529" s="165" t="str">
        <f>ifna(VLookup(V529, Dex!F:K, 6, 0),"")</f>
        <v/>
      </c>
      <c r="U529" s="137" t="str">
        <f>ifna(VLookup(V529, Dex!F:L, 7, 0),"")</f>
        <v/>
      </c>
      <c r="V529" s="131" t="str">
        <f t="shared" si="1"/>
        <v>dialga</v>
      </c>
    </row>
    <row r="530" ht="31.5" customHeight="1">
      <c r="A530" s="85">
        <v>529.0</v>
      </c>
      <c r="B530" s="85">
        <v>1.0</v>
      </c>
      <c r="C530" s="88">
        <v>20.0</v>
      </c>
      <c r="D530" s="85">
        <f t="shared" si="21"/>
        <v>8</v>
      </c>
      <c r="E530" s="85">
        <v>2.0</v>
      </c>
      <c r="F530" s="85">
        <v>2.0</v>
      </c>
      <c r="G530" s="53" t="str">
        <f>ifna(VLookup(V530,Shiny!B:C, 2, 0),"")</f>
        <v/>
      </c>
      <c r="H530" s="138" t="s">
        <v>611</v>
      </c>
      <c r="I530" s="167">
        <v>484.0</v>
      </c>
      <c r="J530" s="140">
        <f>IFNA(VLOOKUP(V530,'Imported Index'!E:F,2,0),1)</f>
        <v>1</v>
      </c>
      <c r="K530" s="83"/>
      <c r="L530" s="83"/>
      <c r="M530" s="62" t="str">
        <f>ifna(IMAGE("https://pokejungle.net/sprites/typeico/"&amp;lower(VLookup(V530,Type!C:E, 2, 0)&amp;".png")),"")</f>
        <v/>
      </c>
      <c r="N530" s="62" t="str">
        <f>ifna(IMAGE("https://pokejungle.net/sprites/typeico/"&amp;lower(VLookup(V530,Type!C:E, 3, 0)&amp;".png")),"")</f>
        <v/>
      </c>
      <c r="O530" s="53"/>
      <c r="P530" s="53"/>
      <c r="Q530" s="61" t="str">
        <f>ifna(VLookup(V530, Dex!F:K, 3, 0),"")</f>
        <v/>
      </c>
      <c r="R530" s="61">
        <f>ifna(VLookup(V530, Dex!F:K, 4, 0),"")</f>
        <v>484</v>
      </c>
      <c r="S530" s="62">
        <f>ifna(VLookup(V530, Dex!F:K, 5, 0),"")</f>
        <v>236</v>
      </c>
      <c r="T530" s="61" t="str">
        <f>ifna(VLookup(V530, Dex!F:K, 6, 0),"")</f>
        <v/>
      </c>
      <c r="U530" s="63" t="str">
        <f>ifna(VLookup(V530, Dex!F:L, 7, 0),"")</f>
        <v/>
      </c>
      <c r="V530" s="53" t="str">
        <f t="shared" si="1"/>
        <v>palkia</v>
      </c>
    </row>
    <row r="531" ht="31.5" customHeight="1">
      <c r="A531" s="130">
        <v>530.0</v>
      </c>
      <c r="B531" s="130">
        <v>1.0</v>
      </c>
      <c r="C531" s="129">
        <v>20.0</v>
      </c>
      <c r="D531" s="130">
        <f t="shared" si="21"/>
        <v>9</v>
      </c>
      <c r="E531" s="130">
        <v>2.0</v>
      </c>
      <c r="F531" s="130">
        <v>3.0</v>
      </c>
      <c r="G531" s="131" t="str">
        <f>ifna(VLookup(V531,Shiny!B:C, 2, 0),"")</f>
        <v/>
      </c>
      <c r="H531" s="141" t="s">
        <v>612</v>
      </c>
      <c r="I531" s="168">
        <v>485.0</v>
      </c>
      <c r="J531" s="135">
        <f>IFNA(VLOOKUP(V531,'Imported Index'!E:F,2,0),1)</f>
        <v>1</v>
      </c>
      <c r="K531" s="132"/>
      <c r="L531" s="132"/>
      <c r="M531" s="166" t="str">
        <f>ifna(IMAGE("https://pokejungle.net/sprites/typeico/"&amp;lower(VLookup(V531,Type!C:E, 2, 0)&amp;".png")),"")</f>
        <v/>
      </c>
      <c r="N531" s="166" t="str">
        <f>ifna(IMAGE("https://pokejungle.net/sprites/typeico/"&amp;lower(VLookup(V531,Type!C:E, 3, 0)&amp;".png")),"")</f>
        <v/>
      </c>
      <c r="O531" s="131"/>
      <c r="P531" s="131"/>
      <c r="Q531" s="165" t="str">
        <f>ifna(VLookup(V531, Dex!F:K, 3, 0),"")</f>
        <v/>
      </c>
      <c r="R531" s="165">
        <f>ifna(VLookup(V531, Dex!F:K, 4, 0),"")</f>
        <v>485</v>
      </c>
      <c r="S531" s="166">
        <f>ifna(VLookup(V531, Dex!F:K, 5, 0),"")</f>
        <v>228</v>
      </c>
      <c r="T531" s="165" t="str">
        <f>ifna(VLookup(V531, Dex!F:K, 6, 0),"")</f>
        <v/>
      </c>
      <c r="U531" s="137" t="str">
        <f>ifna(VLookup(V531, Dex!F:L, 7, 0),"")</f>
        <v>H113</v>
      </c>
      <c r="V531" s="131" t="str">
        <f t="shared" si="1"/>
        <v>heatran</v>
      </c>
    </row>
    <row r="532" ht="31.5" customHeight="1">
      <c r="A532" s="85">
        <v>531.0</v>
      </c>
      <c r="B532" s="85">
        <v>1.0</v>
      </c>
      <c r="C532" s="88">
        <v>20.0</v>
      </c>
      <c r="D532" s="85">
        <f t="shared" si="21"/>
        <v>10</v>
      </c>
      <c r="E532" s="85">
        <v>2.0</v>
      </c>
      <c r="F532" s="85">
        <v>4.0</v>
      </c>
      <c r="G532" s="53" t="str">
        <f>ifna(VLookup(V532,Shiny!B:C, 2, 0),"")</f>
        <v/>
      </c>
      <c r="H532" s="138" t="s">
        <v>613</v>
      </c>
      <c r="I532" s="167">
        <v>486.0</v>
      </c>
      <c r="J532" s="140">
        <f>IFNA(VLOOKUP(V532,'Imported Index'!E:F,2,0),1)</f>
        <v>1</v>
      </c>
      <c r="K532" s="83"/>
      <c r="L532" s="83"/>
      <c r="M532" s="62" t="str">
        <f>ifna(IMAGE("https://pokejungle.net/sprites/typeico/"&amp;lower(VLookup(V532,Type!C:E, 2, 0)&amp;".png")),"")</f>
        <v/>
      </c>
      <c r="N532" s="62" t="str">
        <f>ifna(IMAGE("https://pokejungle.net/sprites/typeico/"&amp;lower(VLookup(V532,Type!C:E, 3, 0)&amp;".png")),"")</f>
        <v/>
      </c>
      <c r="O532" s="53"/>
      <c r="P532" s="53"/>
      <c r="Q532" s="61" t="str">
        <f>ifna(VLookup(V532, Dex!F:K, 3, 0),"")</f>
        <v/>
      </c>
      <c r="R532" s="61">
        <f>ifna(VLookup(V532, Dex!F:K, 4, 0),"")</f>
        <v>486</v>
      </c>
      <c r="S532" s="62">
        <f>ifna(VLookup(V532, Dex!F:K, 5, 0),"")</f>
        <v>229</v>
      </c>
      <c r="T532" s="61" t="str">
        <f>ifna(VLookup(V532, Dex!F:K, 6, 0),"")</f>
        <v/>
      </c>
      <c r="U532" s="63" t="str">
        <f>ifna(VLookup(V532, Dex!F:L, 7, 0),"")</f>
        <v/>
      </c>
      <c r="V532" s="53" t="str">
        <f t="shared" si="1"/>
        <v>regigigas</v>
      </c>
    </row>
    <row r="533" ht="31.5" customHeight="1">
      <c r="A533" s="130">
        <v>532.0</v>
      </c>
      <c r="B533" s="130">
        <v>1.0</v>
      </c>
      <c r="C533" s="129">
        <v>20.0</v>
      </c>
      <c r="D533" s="130">
        <f t="shared" si="21"/>
        <v>11</v>
      </c>
      <c r="E533" s="130">
        <v>2.0</v>
      </c>
      <c r="F533" s="130">
        <v>5.0</v>
      </c>
      <c r="G533" s="131" t="str">
        <f>ifna(VLookup(V533,Shiny!B:C, 2, 0),"")</f>
        <v/>
      </c>
      <c r="H533" s="141" t="s">
        <v>614</v>
      </c>
      <c r="I533" s="168">
        <v>487.0</v>
      </c>
      <c r="J533" s="135">
        <f>IFNA(VLOOKUP(V533,'Imported Index'!E:F,2,0),1)</f>
        <v>1</v>
      </c>
      <c r="K533" s="132"/>
      <c r="L533" s="132"/>
      <c r="M533" s="166" t="str">
        <f>ifna(IMAGE("https://pokejungle.net/sprites/typeico/"&amp;lower(VLookup(V533,Type!C:E, 2, 0)&amp;".png")),"")</f>
        <v/>
      </c>
      <c r="N533" s="166" t="str">
        <f>ifna(IMAGE("https://pokejungle.net/sprites/typeico/"&amp;lower(VLookup(V533,Type!C:E, 3, 0)&amp;".png")),"")</f>
        <v/>
      </c>
      <c r="O533" s="131"/>
      <c r="P533" s="131"/>
      <c r="Q533" s="165" t="str">
        <f>ifna(VLookup(V533, Dex!F:K, 3, 0),"")</f>
        <v/>
      </c>
      <c r="R533" s="165">
        <f>ifna(VLookup(V533, Dex!F:K, 4, 0),"")</f>
        <v>487</v>
      </c>
      <c r="S533" s="166">
        <f>ifna(VLookup(V533, Dex!F:K, 5, 0),"")</f>
        <v>237</v>
      </c>
      <c r="T533" s="165" t="str">
        <f>ifna(VLookup(V533, Dex!F:K, 6, 0),"")</f>
        <v/>
      </c>
      <c r="U533" s="137" t="str">
        <f>ifna(VLookup(V533, Dex!F:L, 7, 0),"")</f>
        <v/>
      </c>
      <c r="V533" s="131" t="str">
        <f t="shared" si="1"/>
        <v>giratina</v>
      </c>
    </row>
    <row r="534" ht="31.5" customHeight="1">
      <c r="A534" s="85">
        <v>533.0</v>
      </c>
      <c r="B534" s="85">
        <v>1.0</v>
      </c>
      <c r="C534" s="88">
        <v>20.0</v>
      </c>
      <c r="D534" s="85">
        <f t="shared" si="21"/>
        <v>12</v>
      </c>
      <c r="E534" s="85">
        <v>2.0</v>
      </c>
      <c r="F534" s="85">
        <v>6.0</v>
      </c>
      <c r="G534" s="53" t="str">
        <f>ifna(VLookup(V534,Shiny!B:C, 2, 0),"")</f>
        <v/>
      </c>
      <c r="H534" s="138" t="s">
        <v>615</v>
      </c>
      <c r="I534" s="167">
        <v>488.0</v>
      </c>
      <c r="J534" s="140">
        <f>IFNA(VLOOKUP(V534,'Imported Index'!E:F,2,0),1)</f>
        <v>1</v>
      </c>
      <c r="K534" s="83"/>
      <c r="L534" s="83"/>
      <c r="M534" s="62" t="str">
        <f>ifna(IMAGE("https://pokejungle.net/sprites/typeico/"&amp;lower(VLookup(V534,Type!C:E, 2, 0)&amp;".png")),"")</f>
        <v/>
      </c>
      <c r="N534" s="62" t="str">
        <f>ifna(IMAGE("https://pokejungle.net/sprites/typeico/"&amp;lower(VLookup(V534,Type!C:E, 3, 0)&amp;".png")),"")</f>
        <v/>
      </c>
      <c r="O534" s="53"/>
      <c r="P534" s="53"/>
      <c r="Q534" s="61" t="str">
        <f>ifna(VLookup(V534, Dex!F:K, 3, 0),"")</f>
        <v/>
      </c>
      <c r="R534" s="61">
        <f>ifna(VLookup(V534, Dex!F:K, 4, 0),"")</f>
        <v>488</v>
      </c>
      <c r="S534" s="62">
        <f>ifna(VLookup(V534, Dex!F:K, 5, 0),"")</f>
        <v>230</v>
      </c>
      <c r="T534" s="61" t="str">
        <f>ifna(VLookup(V534, Dex!F:K, 6, 0),"")</f>
        <v/>
      </c>
      <c r="U534" s="63" t="str">
        <f>ifna(VLookup(V534, Dex!F:L, 7, 0),"")</f>
        <v/>
      </c>
      <c r="V534" s="53" t="str">
        <f t="shared" si="1"/>
        <v>cresselia</v>
      </c>
    </row>
    <row r="535" ht="31.5" customHeight="1">
      <c r="A535" s="130">
        <v>534.0</v>
      </c>
      <c r="B535" s="130">
        <v>1.0</v>
      </c>
      <c r="C535" s="129">
        <v>20.0</v>
      </c>
      <c r="D535" s="130">
        <f t="shared" si="21"/>
        <v>13</v>
      </c>
      <c r="E535" s="130">
        <v>3.0</v>
      </c>
      <c r="F535" s="130">
        <v>1.0</v>
      </c>
      <c r="G535" s="131" t="str">
        <f>ifna(VLookup(V535,Shiny!B:C, 2, 0),"")</f>
        <v/>
      </c>
      <c r="H535" s="141" t="s">
        <v>616</v>
      </c>
      <c r="I535" s="168">
        <v>489.0</v>
      </c>
      <c r="J535" s="135">
        <f>IFNA(VLOOKUP(V535,'Imported Index'!E:F,2,0),1)</f>
        <v>1</v>
      </c>
      <c r="K535" s="132"/>
      <c r="L535" s="132"/>
      <c r="M535" s="166" t="str">
        <f>ifna(IMAGE("https://pokejungle.net/sprites/typeico/"&amp;lower(VLookup(V535,Type!C:E, 2, 0)&amp;".png")),"")</f>
        <v/>
      </c>
      <c r="N535" s="166" t="str">
        <f>ifna(IMAGE("https://pokejungle.net/sprites/typeico/"&amp;lower(VLookup(V535,Type!C:E, 3, 0)&amp;".png")),"")</f>
        <v/>
      </c>
      <c r="O535" s="131"/>
      <c r="P535" s="131"/>
      <c r="Q535" s="165" t="str">
        <f>ifna(VLookup(V535, Dex!F:K, 3, 0),"")</f>
        <v/>
      </c>
      <c r="R535" s="165">
        <f>ifna(VLookup(V535, Dex!F:K, 4, 0),"")</f>
        <v>489</v>
      </c>
      <c r="S535" s="166">
        <f>ifna(VLookup(V535, Dex!F:K, 5, 0),"")</f>
        <v>239</v>
      </c>
      <c r="T535" s="165" t="str">
        <f>ifna(VLookup(V535, Dex!F:K, 6, 0),"")</f>
        <v/>
      </c>
      <c r="U535" s="137" t="str">
        <f>ifna(VLookup(V535, Dex!F:L, 7, 0),"")</f>
        <v/>
      </c>
      <c r="V535" s="131" t="str">
        <f t="shared" si="1"/>
        <v>phione</v>
      </c>
    </row>
    <row r="536" ht="31.5" customHeight="1">
      <c r="A536" s="85">
        <v>535.0</v>
      </c>
      <c r="B536" s="85">
        <v>1.0</v>
      </c>
      <c r="C536" s="88">
        <v>20.0</v>
      </c>
      <c r="D536" s="85">
        <f t="shared" si="21"/>
        <v>14</v>
      </c>
      <c r="E536" s="85">
        <v>3.0</v>
      </c>
      <c r="F536" s="85">
        <v>2.0</v>
      </c>
      <c r="G536" s="53" t="str">
        <f>ifna(VLookup(V536,Shiny!B:C, 2, 0),"")</f>
        <v/>
      </c>
      <c r="H536" s="138" t="s">
        <v>617</v>
      </c>
      <c r="I536" s="167">
        <v>490.0</v>
      </c>
      <c r="J536" s="140">
        <f>IFNA(VLOOKUP(V536,'Imported Index'!E:F,2,0),1)</f>
        <v>1</v>
      </c>
      <c r="K536" s="83"/>
      <c r="L536" s="83"/>
      <c r="M536" s="62" t="str">
        <f>ifna(IMAGE("https://pokejungle.net/sprites/typeico/"&amp;lower(VLookup(V536,Type!C:E, 2, 0)&amp;".png")),"")</f>
        <v/>
      </c>
      <c r="N536" s="62" t="str">
        <f>ifna(IMAGE("https://pokejungle.net/sprites/typeico/"&amp;lower(VLookup(V536,Type!C:E, 3, 0)&amp;".png")),"")</f>
        <v/>
      </c>
      <c r="O536" s="53"/>
      <c r="P536" s="53"/>
      <c r="Q536" s="61" t="str">
        <f>ifna(VLookup(V536, Dex!F:K, 3, 0),"")</f>
        <v/>
      </c>
      <c r="R536" s="61">
        <f>ifna(VLookup(V536, Dex!F:K, 4, 0),"")</f>
        <v>490</v>
      </c>
      <c r="S536" s="62">
        <f>ifna(VLookup(V536, Dex!F:K, 5, 0),"")</f>
        <v>240</v>
      </c>
      <c r="T536" s="61" t="str">
        <f>ifna(VLookup(V536, Dex!F:K, 6, 0),"")</f>
        <v/>
      </c>
      <c r="U536" s="63" t="str">
        <f>ifna(VLookup(V536, Dex!F:L, 7, 0),"")</f>
        <v/>
      </c>
      <c r="V536" s="53" t="str">
        <f t="shared" si="1"/>
        <v>manaphy</v>
      </c>
    </row>
    <row r="537" ht="31.5" customHeight="1">
      <c r="A537" s="130">
        <v>536.0</v>
      </c>
      <c r="B537" s="130">
        <v>1.0</v>
      </c>
      <c r="C537" s="129">
        <v>20.0</v>
      </c>
      <c r="D537" s="130">
        <f t="shared" si="21"/>
        <v>15</v>
      </c>
      <c r="E537" s="130">
        <v>3.0</v>
      </c>
      <c r="F537" s="130">
        <v>3.0</v>
      </c>
      <c r="G537" s="131" t="str">
        <f>ifna(VLookup(V537,Shiny!B:C, 2, 0),"")</f>
        <v/>
      </c>
      <c r="H537" s="141" t="s">
        <v>618</v>
      </c>
      <c r="I537" s="168">
        <v>491.0</v>
      </c>
      <c r="J537" s="135">
        <f>IFNA(VLOOKUP(V537,'Imported Index'!E:F,2,0),1)</f>
        <v>1</v>
      </c>
      <c r="K537" s="132"/>
      <c r="L537" s="132"/>
      <c r="M537" s="166" t="str">
        <f>ifna(IMAGE("https://pokejungle.net/sprites/typeico/"&amp;lower(VLookup(V537,Type!C:E, 2, 0)&amp;".png")),"")</f>
        <v/>
      </c>
      <c r="N537" s="166" t="str">
        <f>ifna(IMAGE("https://pokejungle.net/sprites/typeico/"&amp;lower(VLookup(V537,Type!C:E, 3, 0)&amp;".png")),"")</f>
        <v/>
      </c>
      <c r="O537" s="131"/>
      <c r="P537" s="131"/>
      <c r="Q537" s="165" t="str">
        <f>ifna(VLookup(V537, Dex!F:K, 3, 0),"")</f>
        <v/>
      </c>
      <c r="R537" s="165">
        <f>ifna(VLookup(V537, Dex!F:K, 4, 0),"")</f>
        <v>491</v>
      </c>
      <c r="S537" s="166">
        <f>ifna(VLookup(V537, Dex!F:K, 5, 0),"")</f>
        <v>242</v>
      </c>
      <c r="T537" s="165" t="str">
        <f>ifna(VLookup(V537, Dex!F:K, 6, 0),"")</f>
        <v/>
      </c>
      <c r="U537" s="137" t="str">
        <f>ifna(VLookup(V537, Dex!F:L, 7, 0),"")</f>
        <v>H125</v>
      </c>
      <c r="V537" s="131" t="str">
        <f t="shared" si="1"/>
        <v>darkrai</v>
      </c>
    </row>
    <row r="538" ht="31.5" customHeight="1">
      <c r="A538" s="85">
        <v>537.0</v>
      </c>
      <c r="B538" s="85">
        <v>1.0</v>
      </c>
      <c r="C538" s="88">
        <v>20.0</v>
      </c>
      <c r="D538" s="85">
        <f t="shared" si="21"/>
        <v>16</v>
      </c>
      <c r="E538" s="85">
        <v>3.0</v>
      </c>
      <c r="F538" s="85">
        <v>4.0</v>
      </c>
      <c r="G538" s="53" t="str">
        <f>ifna(VLookup(V538,Shiny!B:C, 2, 0),"")</f>
        <v/>
      </c>
      <c r="H538" s="138" t="s">
        <v>619</v>
      </c>
      <c r="I538" s="167">
        <v>492.0</v>
      </c>
      <c r="J538" s="140">
        <f>IFNA(VLOOKUP(V538,'Imported Index'!E:F,2,0),1)</f>
        <v>1</v>
      </c>
      <c r="K538" s="83"/>
      <c r="L538" s="83"/>
      <c r="M538" s="62" t="str">
        <f>ifna(IMAGE("https://pokejungle.net/sprites/typeico/"&amp;lower(VLookup(V538,Type!C:E, 2, 0)&amp;".png")),"")</f>
        <v/>
      </c>
      <c r="N538" s="62" t="str">
        <f>ifna(IMAGE("https://pokejungle.net/sprites/typeico/"&amp;lower(VLookup(V538,Type!C:E, 3, 0)&amp;".png")),"")</f>
        <v/>
      </c>
      <c r="O538" s="53"/>
      <c r="P538" s="53"/>
      <c r="Q538" s="61" t="str">
        <f>ifna(VLookup(V538, Dex!F:K, 3, 0),"")</f>
        <v/>
      </c>
      <c r="R538" s="61">
        <f>ifna(VLookup(V538, Dex!F:K, 4, 0),"")</f>
        <v>492</v>
      </c>
      <c r="S538" s="62">
        <f>ifna(VLookup(V538, Dex!F:K, 5, 0),"")</f>
        <v>241</v>
      </c>
      <c r="T538" s="61" t="str">
        <f>ifna(VLookup(V538, Dex!F:K, 6, 0),"")</f>
        <v/>
      </c>
      <c r="U538" s="63" t="str">
        <f>ifna(VLookup(V538, Dex!F:L, 7, 0),"")</f>
        <v/>
      </c>
      <c r="V538" s="53" t="str">
        <f t="shared" si="1"/>
        <v>shaymin</v>
      </c>
    </row>
    <row r="539" ht="31.5" customHeight="1">
      <c r="A539" s="130">
        <v>538.0</v>
      </c>
      <c r="B539" s="130">
        <v>1.0</v>
      </c>
      <c r="C539" s="129">
        <v>20.0</v>
      </c>
      <c r="D539" s="130">
        <f t="shared" si="21"/>
        <v>17</v>
      </c>
      <c r="E539" s="130">
        <v>3.0</v>
      </c>
      <c r="F539" s="130">
        <v>5.0</v>
      </c>
      <c r="G539" s="131" t="str">
        <f>ifna(VLookup(V539,Shiny!B:C, 2, 0),"")</f>
        <v/>
      </c>
      <c r="H539" s="141" t="s">
        <v>621</v>
      </c>
      <c r="I539" s="168">
        <v>493.0</v>
      </c>
      <c r="J539" s="135">
        <f>IFNA(VLOOKUP(V539,'Imported Index'!E:F,2,0),1)</f>
        <v>1</v>
      </c>
      <c r="K539" s="132"/>
      <c r="L539" s="132"/>
      <c r="M539" s="166" t="str">
        <f>ifna(IMAGE("https://pokejungle.net/sprites/typeico/"&amp;lower(VLookup(V539,Type!C:E, 2, 0)&amp;".png")),"")</f>
        <v/>
      </c>
      <c r="N539" s="166" t="str">
        <f>ifna(IMAGE("https://pokejungle.net/sprites/typeico/"&amp;lower(VLookup(V539,Type!C:E, 3, 0)&amp;".png")),"")</f>
        <v/>
      </c>
      <c r="O539" s="131"/>
      <c r="P539" s="131"/>
      <c r="Q539" s="165" t="str">
        <f>ifna(VLookup(V539, Dex!F:K, 3, 0),"")</f>
        <v/>
      </c>
      <c r="R539" s="165">
        <f>ifna(VLookup(V539, Dex!F:K, 4, 0),"")</f>
        <v>493</v>
      </c>
      <c r="S539" s="166">
        <f>ifna(VLookup(V539, Dex!F:K, 5, 0),"")</f>
        <v>238</v>
      </c>
      <c r="T539" s="165" t="str">
        <f>ifna(VLookup(V539, Dex!F:K, 6, 0),"")</f>
        <v/>
      </c>
      <c r="U539" s="137" t="str">
        <f>ifna(VLookup(V539, Dex!F:L, 7, 0),"")</f>
        <v/>
      </c>
      <c r="V539" s="131" t="str">
        <f t="shared" si="1"/>
        <v>arceus</v>
      </c>
    </row>
    <row r="540" ht="31.5" customHeight="1">
      <c r="A540" s="85">
        <v>539.0</v>
      </c>
      <c r="B540" s="85"/>
      <c r="C540" s="85"/>
      <c r="D540" s="85"/>
      <c r="E540" s="85"/>
      <c r="F540" s="85"/>
      <c r="G540" s="53" t="str">
        <f>ifna(VLookup(V540,Shiny!B:C, 2, 0),"")</f>
        <v/>
      </c>
      <c r="H540" s="146" t="s">
        <v>236</v>
      </c>
      <c r="I540" s="157"/>
      <c r="J540" s="140">
        <f>IFNA(VLOOKUP(V540,'Imported Index'!E:F,2,0),1)</f>
        <v>1</v>
      </c>
      <c r="K540" s="83"/>
      <c r="L540" s="83"/>
      <c r="M540" s="62" t="str">
        <f>ifna(IMAGE("https://pokejungle.net/sprites/typeico/"&amp;lower(VLookup(V540,Type!C:E, 2, 0)&amp;".png")),"")</f>
        <v/>
      </c>
      <c r="N540" s="62" t="str">
        <f>ifna(IMAGE("https://pokejungle.net/sprites/typeico/"&amp;lower(VLookup(V540,Type!C:E, 3, 0)&amp;".png")),"")</f>
        <v/>
      </c>
      <c r="O540" s="53"/>
      <c r="P540" s="53"/>
      <c r="Q540" s="61" t="str">
        <f>ifna(VLookup(V540, Dex!F:K, 3, 0),"")</f>
        <v/>
      </c>
      <c r="R540" s="61" t="str">
        <f>ifna(VLookup(V540, Dex!F:K, 4, 0),"")</f>
        <v/>
      </c>
      <c r="S540" s="62" t="str">
        <f>ifna(VLookup(V540, Dex!F:K, 5, 0),"")</f>
        <v/>
      </c>
      <c r="T540" s="61" t="str">
        <f>ifna(VLookup(V540, Dex!F:K, 6, 0),"")</f>
        <v/>
      </c>
      <c r="U540" s="63" t="str">
        <f>ifna(VLookup(V540, Dex!F:L, 7, 0),"")</f>
        <v/>
      </c>
      <c r="V540" s="53" t="str">
        <f t="shared" si="1"/>
        <v>gen</v>
      </c>
    </row>
    <row r="541" ht="31.5" customHeight="1">
      <c r="A541" s="130">
        <v>540.0</v>
      </c>
      <c r="B541" s="130">
        <v>1.0</v>
      </c>
      <c r="C541" s="129">
        <v>21.0</v>
      </c>
      <c r="D541" s="130">
        <v>1.0</v>
      </c>
      <c r="E541" s="130">
        <v>1.0</v>
      </c>
      <c r="F541" s="130">
        <v>1.0</v>
      </c>
      <c r="G541" s="131" t="str">
        <f>ifna(VLookup(V541,Shiny!B:C, 2, 0),"")</f>
        <v/>
      </c>
      <c r="H541" s="141" t="s">
        <v>622</v>
      </c>
      <c r="I541" s="168">
        <v>494.0</v>
      </c>
      <c r="J541" s="135">
        <f>IFNA(VLOOKUP(V541,'Imported Index'!E:F,2,0),1)</f>
        <v>1</v>
      </c>
      <c r="K541" s="132"/>
      <c r="L541" s="132"/>
      <c r="M541" s="166" t="str">
        <f>ifna(IMAGE("https://pokejungle.net/sprites/typeico/"&amp;lower(VLookup(V541,Type!C:E, 2, 0)&amp;".png")),"")</f>
        <v/>
      </c>
      <c r="N541" s="166" t="str">
        <f>ifna(IMAGE("https://pokejungle.net/sprites/typeico/"&amp;lower(VLookup(V541,Type!C:E, 3, 0)&amp;".png")),"")</f>
        <v/>
      </c>
      <c r="O541" s="131"/>
      <c r="P541" s="131"/>
      <c r="Q541" s="165" t="str">
        <f>ifna(VLookup(V541, Dex!F:K, 3, 0),"")</f>
        <v/>
      </c>
      <c r="R541" s="165" t="str">
        <f>ifna(VLookup(V541, Dex!F:K, 4, 0),"")</f>
        <v/>
      </c>
      <c r="S541" s="166" t="str">
        <f>ifna(VLookup(V541, Dex!F:K, 5, 0),"")</f>
        <v/>
      </c>
      <c r="T541" s="165" t="str">
        <f>ifna(VLookup(V541, Dex!F:K, 6, 0),"")</f>
        <v/>
      </c>
      <c r="U541" s="137" t="str">
        <f>ifna(VLookup(V541, Dex!F:L, 7, 0),"")</f>
        <v/>
      </c>
      <c r="V541" s="131" t="str">
        <f t="shared" si="1"/>
        <v>victini</v>
      </c>
    </row>
    <row r="542" ht="31.5" customHeight="1">
      <c r="A542" s="85">
        <v>541.0</v>
      </c>
      <c r="B542" s="85">
        <v>1.0</v>
      </c>
      <c r="C542" s="88">
        <v>21.0</v>
      </c>
      <c r="D542" s="85">
        <f t="shared" ref="D542:D570" si="22">D541+1</f>
        <v>2</v>
      </c>
      <c r="E542" s="85">
        <v>1.0</v>
      </c>
      <c r="F542" s="85">
        <v>2.0</v>
      </c>
      <c r="G542" s="53" t="str">
        <f>ifna(VLookup(V542,Shiny!B:C, 2, 0),"")</f>
        <v/>
      </c>
      <c r="H542" s="138" t="s">
        <v>623</v>
      </c>
      <c r="I542" s="167">
        <v>495.0</v>
      </c>
      <c r="J542" s="140">
        <f>IFNA(VLOOKUP(V542,'Imported Index'!E:F,2,0),1)</f>
        <v>1</v>
      </c>
      <c r="K542" s="83"/>
      <c r="L542" s="83"/>
      <c r="M542" s="62" t="str">
        <f>ifna(IMAGE("https://pokejungle.net/sprites/typeico/"&amp;lower(VLookup(V542,Type!C:E, 2, 0)&amp;".png")),"")</f>
        <v/>
      </c>
      <c r="N542" s="62" t="str">
        <f>ifna(IMAGE("https://pokejungle.net/sprites/typeico/"&amp;lower(VLookup(V542,Type!C:E, 3, 0)&amp;".png")),"")</f>
        <v/>
      </c>
      <c r="O542" s="53"/>
      <c r="P542" s="53"/>
      <c r="Q542" s="61" t="str">
        <f>ifna(VLookup(V542, Dex!F:K, 3, 0),"")</f>
        <v/>
      </c>
      <c r="R542" s="61" t="str">
        <f>ifna(VLookup(V542, Dex!F:K, 4, 0),"")</f>
        <v/>
      </c>
      <c r="S542" s="62" t="str">
        <f>ifna(VLookup(V542, Dex!F:K, 5, 0),"")</f>
        <v/>
      </c>
      <c r="T542" s="61" t="str">
        <f>ifna(VLookup(V542, Dex!F:K, 6, 0),"")</f>
        <v>B200</v>
      </c>
      <c r="U542" s="63" t="str">
        <f>ifna(VLookup(V542, Dex!F:L, 7, 0),"")</f>
        <v/>
      </c>
      <c r="V542" s="53" t="str">
        <f t="shared" si="1"/>
        <v>snivy</v>
      </c>
    </row>
    <row r="543" ht="31.5" customHeight="1">
      <c r="A543" s="130">
        <v>542.0</v>
      </c>
      <c r="B543" s="130">
        <v>1.0</v>
      </c>
      <c r="C543" s="129">
        <v>21.0</v>
      </c>
      <c r="D543" s="130">
        <f t="shared" si="22"/>
        <v>3</v>
      </c>
      <c r="E543" s="130">
        <v>1.0</v>
      </c>
      <c r="F543" s="130">
        <v>3.0</v>
      </c>
      <c r="G543" s="131" t="str">
        <f>ifna(VLookup(V543,Shiny!B:C, 2, 0),"")</f>
        <v/>
      </c>
      <c r="H543" s="141" t="s">
        <v>624</v>
      </c>
      <c r="I543" s="168">
        <v>496.0</v>
      </c>
      <c r="J543" s="135">
        <f>IFNA(VLOOKUP(V543,'Imported Index'!E:F,2,0),1)</f>
        <v>1</v>
      </c>
      <c r="K543" s="132"/>
      <c r="L543" s="132"/>
      <c r="M543" s="166" t="str">
        <f>ifna(IMAGE("https://pokejungle.net/sprites/typeico/"&amp;lower(VLookup(V543,Type!C:E, 2, 0)&amp;".png")),"")</f>
        <v/>
      </c>
      <c r="N543" s="166" t="str">
        <f>ifna(IMAGE("https://pokejungle.net/sprites/typeico/"&amp;lower(VLookup(V543,Type!C:E, 3, 0)&amp;".png")),"")</f>
        <v/>
      </c>
      <c r="O543" s="131"/>
      <c r="P543" s="131"/>
      <c r="Q543" s="165" t="str">
        <f>ifna(VLookup(V543, Dex!F:K, 3, 0),"")</f>
        <v/>
      </c>
      <c r="R543" s="165" t="str">
        <f>ifna(VLookup(V543, Dex!F:K, 4, 0),"")</f>
        <v/>
      </c>
      <c r="S543" s="166" t="str">
        <f>ifna(VLookup(V543, Dex!F:K, 5, 0),"")</f>
        <v/>
      </c>
      <c r="T543" s="165" t="str">
        <f>ifna(VLookup(V543, Dex!F:K, 6, 0),"")</f>
        <v>B201</v>
      </c>
      <c r="U543" s="137" t="str">
        <f>ifna(VLookup(V543, Dex!F:L, 7, 0),"")</f>
        <v/>
      </c>
      <c r="V543" s="131" t="str">
        <f t="shared" si="1"/>
        <v>servine</v>
      </c>
    </row>
    <row r="544" ht="31.5" customHeight="1">
      <c r="A544" s="85">
        <v>543.0</v>
      </c>
      <c r="B544" s="85">
        <v>1.0</v>
      </c>
      <c r="C544" s="88">
        <v>21.0</v>
      </c>
      <c r="D544" s="85">
        <f t="shared" si="22"/>
        <v>4</v>
      </c>
      <c r="E544" s="85">
        <v>1.0</v>
      </c>
      <c r="F544" s="85">
        <v>4.0</v>
      </c>
      <c r="G544" s="53" t="str">
        <f>ifna(VLookup(V544,Shiny!B:C, 2, 0),"")</f>
        <v/>
      </c>
      <c r="H544" s="138" t="s">
        <v>625</v>
      </c>
      <c r="I544" s="167">
        <v>497.0</v>
      </c>
      <c r="J544" s="140">
        <f>IFNA(VLOOKUP(V544,'Imported Index'!E:F,2,0),1)</f>
        <v>1</v>
      </c>
      <c r="K544" s="83"/>
      <c r="L544" s="83"/>
      <c r="M544" s="62" t="str">
        <f>ifna(IMAGE("https://pokejungle.net/sprites/typeico/"&amp;lower(VLookup(V544,Type!C:E, 2, 0)&amp;".png")),"")</f>
        <v/>
      </c>
      <c r="N544" s="62" t="str">
        <f>ifna(IMAGE("https://pokejungle.net/sprites/typeico/"&amp;lower(VLookup(V544,Type!C:E, 3, 0)&amp;".png")),"")</f>
        <v/>
      </c>
      <c r="O544" s="53"/>
      <c r="P544" s="53"/>
      <c r="Q544" s="61" t="str">
        <f>ifna(VLookup(V544, Dex!F:K, 3, 0),"")</f>
        <v/>
      </c>
      <c r="R544" s="61" t="str">
        <f>ifna(VLookup(V544, Dex!F:K, 4, 0),"")</f>
        <v/>
      </c>
      <c r="S544" s="62" t="str">
        <f>ifna(VLookup(V544, Dex!F:K, 5, 0),"")</f>
        <v/>
      </c>
      <c r="T544" s="61" t="str">
        <f>ifna(VLookup(V544, Dex!F:K, 6, 0),"")</f>
        <v>B202</v>
      </c>
      <c r="U544" s="63" t="str">
        <f>ifna(VLookup(V544, Dex!F:L, 7, 0),"")</f>
        <v/>
      </c>
      <c r="V544" s="53" t="str">
        <f t="shared" si="1"/>
        <v>serperior</v>
      </c>
    </row>
    <row r="545" ht="31.5" customHeight="1">
      <c r="A545" s="130">
        <v>544.0</v>
      </c>
      <c r="B545" s="130">
        <v>1.0</v>
      </c>
      <c r="C545" s="129">
        <v>21.0</v>
      </c>
      <c r="D545" s="130">
        <f t="shared" si="22"/>
        <v>5</v>
      </c>
      <c r="E545" s="130">
        <v>1.0</v>
      </c>
      <c r="F545" s="130">
        <v>5.0</v>
      </c>
      <c r="G545" s="131" t="str">
        <f>ifna(VLookup(V545,Shiny!B:C, 2, 0),"")</f>
        <v/>
      </c>
      <c r="H545" s="141" t="s">
        <v>626</v>
      </c>
      <c r="I545" s="168">
        <v>498.0</v>
      </c>
      <c r="J545" s="135">
        <f>IFNA(VLOOKUP(V545,'Imported Index'!E:F,2,0),1)</f>
        <v>1</v>
      </c>
      <c r="K545" s="132"/>
      <c r="L545" s="132"/>
      <c r="M545" s="166" t="str">
        <f>ifna(IMAGE("https://pokejungle.net/sprites/typeico/"&amp;lower(VLookup(V545,Type!C:E, 2, 0)&amp;".png")),"")</f>
        <v/>
      </c>
      <c r="N545" s="166" t="str">
        <f>ifna(IMAGE("https://pokejungle.net/sprites/typeico/"&amp;lower(VLookup(V545,Type!C:E, 3, 0)&amp;".png")),"")</f>
        <v/>
      </c>
      <c r="O545" s="131"/>
      <c r="P545" s="131"/>
      <c r="Q545" s="165" t="str">
        <f>ifna(VLookup(V545, Dex!F:K, 3, 0),"")</f>
        <v/>
      </c>
      <c r="R545" s="165" t="str">
        <f>ifna(VLookup(V545, Dex!F:K, 4, 0),"")</f>
        <v/>
      </c>
      <c r="S545" s="166" t="str">
        <f>ifna(VLookup(V545, Dex!F:K, 5, 0),"")</f>
        <v/>
      </c>
      <c r="T545" s="165" t="str">
        <f>ifna(VLookup(V545, Dex!F:K, 6, 0),"")</f>
        <v>B203</v>
      </c>
      <c r="U545" s="137">
        <f>ifna(VLookup(V545, Dex!F:L, 7, 0),"")</f>
        <v>4</v>
      </c>
      <c r="V545" s="131" t="str">
        <f t="shared" si="1"/>
        <v>tepig</v>
      </c>
    </row>
    <row r="546" ht="31.5" customHeight="1">
      <c r="A546" s="85">
        <v>545.0</v>
      </c>
      <c r="B546" s="85">
        <v>1.0</v>
      </c>
      <c r="C546" s="88">
        <v>21.0</v>
      </c>
      <c r="D546" s="85">
        <f t="shared" si="22"/>
        <v>6</v>
      </c>
      <c r="E546" s="85">
        <v>1.0</v>
      </c>
      <c r="F546" s="85">
        <v>6.0</v>
      </c>
      <c r="G546" s="53" t="str">
        <f>ifna(VLookup(V546,Shiny!B:C, 2, 0),"")</f>
        <v/>
      </c>
      <c r="H546" s="138" t="s">
        <v>627</v>
      </c>
      <c r="I546" s="167">
        <v>499.0</v>
      </c>
      <c r="J546" s="140">
        <f>IFNA(VLOOKUP(V546,'Imported Index'!E:F,2,0),1)</f>
        <v>1</v>
      </c>
      <c r="K546" s="83"/>
      <c r="L546" s="83"/>
      <c r="M546" s="62" t="str">
        <f>ifna(IMAGE("https://pokejungle.net/sprites/typeico/"&amp;lower(VLookup(V546,Type!C:E, 2, 0)&amp;".png")),"")</f>
        <v/>
      </c>
      <c r="N546" s="62" t="str">
        <f>ifna(IMAGE("https://pokejungle.net/sprites/typeico/"&amp;lower(VLookup(V546,Type!C:E, 3, 0)&amp;".png")),"")</f>
        <v/>
      </c>
      <c r="O546" s="53"/>
      <c r="P546" s="53"/>
      <c r="Q546" s="61" t="str">
        <f>ifna(VLookup(V546, Dex!F:K, 3, 0),"")</f>
        <v/>
      </c>
      <c r="R546" s="61" t="str">
        <f>ifna(VLookup(V546, Dex!F:K, 4, 0),"")</f>
        <v/>
      </c>
      <c r="S546" s="62" t="str">
        <f>ifna(VLookup(V546, Dex!F:K, 5, 0),"")</f>
        <v/>
      </c>
      <c r="T546" s="61" t="str">
        <f>ifna(VLookup(V546, Dex!F:K, 6, 0),"")</f>
        <v>B204</v>
      </c>
      <c r="U546" s="63">
        <f>ifna(VLookup(V546, Dex!F:L, 7, 0),"")</f>
        <v>5</v>
      </c>
      <c r="V546" s="53" t="str">
        <f t="shared" si="1"/>
        <v>pignite</v>
      </c>
    </row>
    <row r="547" ht="31.5" customHeight="1">
      <c r="A547" s="130">
        <v>546.0</v>
      </c>
      <c r="B547" s="130">
        <v>1.0</v>
      </c>
      <c r="C547" s="129">
        <v>21.0</v>
      </c>
      <c r="D547" s="130">
        <f t="shared" si="22"/>
        <v>7</v>
      </c>
      <c r="E547" s="130">
        <v>2.0</v>
      </c>
      <c r="F547" s="130">
        <v>1.0</v>
      </c>
      <c r="G547" s="131" t="str">
        <f>ifna(VLookup(V547,Shiny!B:C, 2, 0),"")</f>
        <v/>
      </c>
      <c r="H547" s="141" t="s">
        <v>628</v>
      </c>
      <c r="I547" s="168">
        <v>500.0</v>
      </c>
      <c r="J547" s="135">
        <f>IFNA(VLOOKUP(V547,'Imported Index'!E:F,2,0),1)</f>
        <v>1</v>
      </c>
      <c r="K547" s="132"/>
      <c r="L547" s="132"/>
      <c r="M547" s="166" t="str">
        <f>ifna(IMAGE("https://pokejungle.net/sprites/typeico/"&amp;lower(VLookup(V547,Type!C:E, 2, 0)&amp;".png")),"")</f>
        <v/>
      </c>
      <c r="N547" s="166" t="str">
        <f>ifna(IMAGE("https://pokejungle.net/sprites/typeico/"&amp;lower(VLookup(V547,Type!C:E, 3, 0)&amp;".png")),"")</f>
        <v/>
      </c>
      <c r="O547" s="131"/>
      <c r="P547" s="131"/>
      <c r="Q547" s="165" t="str">
        <f>ifna(VLookup(V547, Dex!F:K, 3, 0),"")</f>
        <v/>
      </c>
      <c r="R547" s="165" t="str">
        <f>ifna(VLookup(V547, Dex!F:K, 4, 0),"")</f>
        <v/>
      </c>
      <c r="S547" s="166" t="str">
        <f>ifna(VLookup(V547, Dex!F:K, 5, 0),"")</f>
        <v/>
      </c>
      <c r="T547" s="165" t="str">
        <f>ifna(VLookup(V547, Dex!F:K, 6, 0),"")</f>
        <v>B205</v>
      </c>
      <c r="U547" s="137">
        <f>ifna(VLookup(V547, Dex!F:L, 7, 0),"")</f>
        <v>6</v>
      </c>
      <c r="V547" s="131" t="str">
        <f t="shared" si="1"/>
        <v>emboar</v>
      </c>
    </row>
    <row r="548" ht="31.5" customHeight="1">
      <c r="A548" s="85">
        <v>547.0</v>
      </c>
      <c r="B548" s="85">
        <v>1.0</v>
      </c>
      <c r="C548" s="88">
        <v>21.0</v>
      </c>
      <c r="D548" s="85">
        <f t="shared" si="22"/>
        <v>8</v>
      </c>
      <c r="E548" s="85">
        <v>2.0</v>
      </c>
      <c r="F548" s="85">
        <v>2.0</v>
      </c>
      <c r="G548" s="53" t="str">
        <f>ifna(VLookup(V548,Shiny!B:C, 2, 0),"")</f>
        <v/>
      </c>
      <c r="H548" s="138" t="s">
        <v>629</v>
      </c>
      <c r="I548" s="167">
        <v>501.0</v>
      </c>
      <c r="J548" s="140">
        <f>IFNA(VLOOKUP(V548,'Imported Index'!E:F,2,0),1)</f>
        <v>1</v>
      </c>
      <c r="K548" s="83"/>
      <c r="L548" s="83"/>
      <c r="M548" s="62" t="str">
        <f>ifna(IMAGE("https://pokejungle.net/sprites/typeico/"&amp;lower(VLookup(V548,Type!C:E, 2, 0)&amp;".png")),"")</f>
        <v/>
      </c>
      <c r="N548" s="62" t="str">
        <f>ifna(IMAGE("https://pokejungle.net/sprites/typeico/"&amp;lower(VLookup(V548,Type!C:E, 3, 0)&amp;".png")),"")</f>
        <v/>
      </c>
      <c r="O548" s="53"/>
      <c r="P548" s="53"/>
      <c r="Q548" s="61" t="str">
        <f>ifna(VLookup(V548, Dex!F:K, 3, 0),"")</f>
        <v/>
      </c>
      <c r="R548" s="61" t="str">
        <f>ifna(VLookup(V548, Dex!F:K, 4, 0),"")</f>
        <v/>
      </c>
      <c r="S548" s="62">
        <f>ifna(VLookup(V548, Dex!F:K, 5, 0),"")</f>
        <v>7</v>
      </c>
      <c r="T548" s="61" t="str">
        <f>ifna(VLookup(V548, Dex!F:K, 6, 0),"")</f>
        <v>B206</v>
      </c>
      <c r="U548" s="63" t="str">
        <f>ifna(VLookup(V548, Dex!F:L, 7, 0),"")</f>
        <v/>
      </c>
      <c r="V548" s="53" t="str">
        <f t="shared" si="1"/>
        <v>oshawott</v>
      </c>
    </row>
    <row r="549" ht="31.5" customHeight="1">
      <c r="A549" s="130">
        <v>548.0</v>
      </c>
      <c r="B549" s="130">
        <v>1.0</v>
      </c>
      <c r="C549" s="129">
        <v>21.0</v>
      </c>
      <c r="D549" s="130">
        <f t="shared" si="22"/>
        <v>9</v>
      </c>
      <c r="E549" s="130">
        <v>2.0</v>
      </c>
      <c r="F549" s="130">
        <v>3.0</v>
      </c>
      <c r="G549" s="131" t="str">
        <f>ifna(VLookup(V549,Shiny!B:C, 2, 0),"")</f>
        <v/>
      </c>
      <c r="H549" s="141" t="s">
        <v>630</v>
      </c>
      <c r="I549" s="168">
        <v>502.0</v>
      </c>
      <c r="J549" s="135">
        <f>IFNA(VLOOKUP(V549,'Imported Index'!E:F,2,0),1)</f>
        <v>1</v>
      </c>
      <c r="K549" s="132"/>
      <c r="L549" s="132"/>
      <c r="M549" s="166" t="str">
        <f>ifna(IMAGE("https://pokejungle.net/sprites/typeico/"&amp;lower(VLookup(V549,Type!C:E, 2, 0)&amp;".png")),"")</f>
        <v/>
      </c>
      <c r="N549" s="166" t="str">
        <f>ifna(IMAGE("https://pokejungle.net/sprites/typeico/"&amp;lower(VLookup(V549,Type!C:E, 3, 0)&amp;".png")),"")</f>
        <v/>
      </c>
      <c r="O549" s="131"/>
      <c r="P549" s="131"/>
      <c r="Q549" s="165" t="str">
        <f>ifna(VLookup(V549, Dex!F:K, 3, 0),"")</f>
        <v/>
      </c>
      <c r="R549" s="165" t="str">
        <f>ifna(VLookup(V549, Dex!F:K, 4, 0),"")</f>
        <v/>
      </c>
      <c r="S549" s="166">
        <f>ifna(VLookup(V549, Dex!F:K, 5, 0),"")</f>
        <v>8</v>
      </c>
      <c r="T549" s="165" t="str">
        <f>ifna(VLookup(V549, Dex!F:K, 6, 0),"")</f>
        <v>B207</v>
      </c>
      <c r="U549" s="137" t="str">
        <f>ifna(VLookup(V549, Dex!F:L, 7, 0),"")</f>
        <v/>
      </c>
      <c r="V549" s="131" t="str">
        <f t="shared" si="1"/>
        <v>dewott</v>
      </c>
    </row>
    <row r="550" ht="31.5" customHeight="1">
      <c r="A550" s="85">
        <v>549.0</v>
      </c>
      <c r="B550" s="85">
        <v>1.0</v>
      </c>
      <c r="C550" s="88">
        <v>21.0</v>
      </c>
      <c r="D550" s="85">
        <f t="shared" si="22"/>
        <v>10</v>
      </c>
      <c r="E550" s="85">
        <v>2.0</v>
      </c>
      <c r="F550" s="85">
        <v>4.0</v>
      </c>
      <c r="G550" s="53" t="str">
        <f>ifna(VLookup(V550,Shiny!B:C, 2, 0),"")</f>
        <v/>
      </c>
      <c r="H550" s="138" t="s">
        <v>631</v>
      </c>
      <c r="I550" s="167">
        <v>503.0</v>
      </c>
      <c r="J550" s="140">
        <f>IFNA(VLOOKUP(V550,'Imported Index'!E:F,2,0),1)</f>
        <v>1</v>
      </c>
      <c r="K550" s="83"/>
      <c r="L550" s="83" t="s">
        <v>97</v>
      </c>
      <c r="M550" s="62" t="str">
        <f>ifna(IMAGE("https://pokejungle.net/sprites/typeico/"&amp;lower(VLookup(V550,Type!C:E, 2, 0)&amp;".png")),"")</f>
        <v/>
      </c>
      <c r="N550" s="62" t="str">
        <f>ifna(IMAGE("https://pokejungle.net/sprites/typeico/"&amp;lower(VLookup(V550,Type!C:E, 3, 0)&amp;".png")),"")</f>
        <v/>
      </c>
      <c r="O550" s="53"/>
      <c r="P550" s="53"/>
      <c r="Q550" s="61" t="str">
        <f>ifna(VLookup(V550, Dex!F:K, 3, 0),"")</f>
        <v/>
      </c>
      <c r="R550" s="61" t="str">
        <f>ifna(VLookup(V550, Dex!F:K, 4, 0),"")</f>
        <v/>
      </c>
      <c r="S550" s="62" t="str">
        <f>ifna(VLookup(V550, Dex!F:K, 5, 0),"")</f>
        <v/>
      </c>
      <c r="T550" s="61" t="str">
        <f>ifna(VLookup(V550, Dex!F:K, 6, 0),"")</f>
        <v>B208</v>
      </c>
      <c r="U550" s="63" t="str">
        <f>ifna(VLookup(V550, Dex!F:L, 7, 0),"")</f>
        <v/>
      </c>
      <c r="V550" s="53" t="str">
        <f t="shared" si="1"/>
        <v>samurott</v>
      </c>
    </row>
    <row r="551" ht="31.5" customHeight="1">
      <c r="A551" s="130">
        <v>550.0</v>
      </c>
      <c r="B551" s="130">
        <v>1.0</v>
      </c>
      <c r="C551" s="129">
        <v>21.0</v>
      </c>
      <c r="D551" s="130">
        <f t="shared" si="22"/>
        <v>11</v>
      </c>
      <c r="E551" s="130">
        <v>2.0</v>
      </c>
      <c r="F551" s="130">
        <v>5.0</v>
      </c>
      <c r="G551" s="131" t="str">
        <f>ifna(VLookup(V551,Shiny!B:C, 2, 0),"")</f>
        <v/>
      </c>
      <c r="H551" s="141" t="s">
        <v>631</v>
      </c>
      <c r="I551" s="168">
        <v>503.0</v>
      </c>
      <c r="J551" s="135">
        <f>IFNA(VLOOKUP(V551,'Imported Index'!E:F,2,0),1)</f>
        <v>1</v>
      </c>
      <c r="K551" s="132"/>
      <c r="L551" s="132" t="s">
        <v>139</v>
      </c>
      <c r="M551" s="166" t="str">
        <f>ifna(IMAGE("https://pokejungle.net/sprites/typeico/"&amp;lower(VLookup(V551,Type!C:E, 2, 0)&amp;".png")),"")</f>
        <v/>
      </c>
      <c r="N551" s="166" t="str">
        <f>ifna(IMAGE("https://pokejungle.net/sprites/typeico/"&amp;lower(VLookup(V551,Type!C:E, 3, 0)&amp;".png")),"")</f>
        <v/>
      </c>
      <c r="O551" s="130">
        <v>-1.0</v>
      </c>
      <c r="P551" s="131"/>
      <c r="Q551" s="165" t="str">
        <f>ifna(VLookup(V551, Dex!F:K, 3, 0),"")</f>
        <v/>
      </c>
      <c r="R551" s="165" t="str">
        <f>ifna(VLookup(V551, Dex!F:K, 4, 0),"")</f>
        <v/>
      </c>
      <c r="S551" s="166">
        <f>ifna(VLookup(V551, Dex!F:K, 5, 0),"")</f>
        <v>9</v>
      </c>
      <c r="T551" s="165" t="str">
        <f>ifna(VLookup(V551, Dex!F:K, 6, 0),"")</f>
        <v>B208</v>
      </c>
      <c r="U551" s="137" t="str">
        <f>ifna(VLookup(V551, Dex!F:L, 7, 0),"")</f>
        <v/>
      </c>
      <c r="V551" s="131" t="str">
        <f t="shared" si="1"/>
        <v>samurott-1</v>
      </c>
    </row>
    <row r="552" ht="31.5" customHeight="1">
      <c r="A552" s="85">
        <v>551.0</v>
      </c>
      <c r="B552" s="85">
        <v>1.0</v>
      </c>
      <c r="C552" s="88">
        <v>21.0</v>
      </c>
      <c r="D552" s="85">
        <f t="shared" si="22"/>
        <v>12</v>
      </c>
      <c r="E552" s="85">
        <v>2.0</v>
      </c>
      <c r="F552" s="85">
        <v>6.0</v>
      </c>
      <c r="G552" s="53" t="str">
        <f>ifna(VLookup(V552,Shiny!B:C, 2, 0),"")</f>
        <v/>
      </c>
      <c r="H552" s="138" t="s">
        <v>632</v>
      </c>
      <c r="I552" s="167">
        <v>504.0</v>
      </c>
      <c r="J552" s="140">
        <f>IFNA(VLOOKUP(V552,'Imported Index'!E:F,2,0),1)</f>
        <v>1</v>
      </c>
      <c r="K552" s="83"/>
      <c r="L552" s="83"/>
      <c r="M552" s="62" t="str">
        <f>ifna(IMAGE("https://pokejungle.net/sprites/typeico/"&amp;lower(VLookup(V552,Type!C:E, 2, 0)&amp;".png")),"")</f>
        <v/>
      </c>
      <c r="N552" s="62" t="str">
        <f>ifna(IMAGE("https://pokejungle.net/sprites/typeico/"&amp;lower(VLookup(V552,Type!C:E, 3, 0)&amp;".png")),"")</f>
        <v/>
      </c>
      <c r="O552" s="53"/>
      <c r="P552" s="53"/>
      <c r="Q552" s="61" t="str">
        <f>ifna(VLookup(V552, Dex!F:K, 3, 0),"")</f>
        <v/>
      </c>
      <c r="R552" s="61" t="str">
        <f>ifna(VLookup(V552, Dex!F:K, 4, 0),"")</f>
        <v/>
      </c>
      <c r="S552" s="62" t="str">
        <f>ifna(VLookup(V552, Dex!F:K, 5, 0),"")</f>
        <v/>
      </c>
      <c r="T552" s="61" t="str">
        <f>ifna(VLookup(V552, Dex!F:K, 6, 0),"")</f>
        <v/>
      </c>
      <c r="U552" s="63">
        <f>ifna(VLookup(V552, Dex!F:L, 7, 0),"")</f>
        <v>27</v>
      </c>
      <c r="V552" s="53" t="str">
        <f t="shared" si="1"/>
        <v>patrat</v>
      </c>
    </row>
    <row r="553" ht="31.5" customHeight="1">
      <c r="A553" s="130">
        <v>552.0</v>
      </c>
      <c r="B553" s="130">
        <v>1.0</v>
      </c>
      <c r="C553" s="129">
        <v>21.0</v>
      </c>
      <c r="D553" s="130">
        <f t="shared" si="22"/>
        <v>13</v>
      </c>
      <c r="E553" s="130">
        <v>3.0</v>
      </c>
      <c r="F553" s="130">
        <v>1.0</v>
      </c>
      <c r="G553" s="131" t="str">
        <f>ifna(VLookup(V553,Shiny!B:C, 2, 0),"")</f>
        <v/>
      </c>
      <c r="H553" s="141" t="s">
        <v>633</v>
      </c>
      <c r="I553" s="168">
        <v>505.0</v>
      </c>
      <c r="J553" s="135">
        <f>IFNA(VLOOKUP(V553,'Imported Index'!E:F,2,0),1)</f>
        <v>1</v>
      </c>
      <c r="K553" s="132"/>
      <c r="L553" s="132"/>
      <c r="M553" s="166" t="str">
        <f>ifna(IMAGE("https://pokejungle.net/sprites/typeico/"&amp;lower(VLookup(V553,Type!C:E, 2, 0)&amp;".png")),"")</f>
        <v/>
      </c>
      <c r="N553" s="166" t="str">
        <f>ifna(IMAGE("https://pokejungle.net/sprites/typeico/"&amp;lower(VLookup(V553,Type!C:E, 3, 0)&amp;".png")),"")</f>
        <v/>
      </c>
      <c r="O553" s="131"/>
      <c r="P553" s="131"/>
      <c r="Q553" s="165" t="str">
        <f>ifna(VLookup(V553, Dex!F:K, 3, 0),"")</f>
        <v/>
      </c>
      <c r="R553" s="165" t="str">
        <f>ifna(VLookup(V553, Dex!F:K, 4, 0),"")</f>
        <v/>
      </c>
      <c r="S553" s="166" t="str">
        <f>ifna(VLookup(V553, Dex!F:K, 5, 0),"")</f>
        <v/>
      </c>
      <c r="T553" s="165" t="str">
        <f>ifna(VLookup(V553, Dex!F:K, 6, 0),"")</f>
        <v/>
      </c>
      <c r="U553" s="137">
        <f>ifna(VLookup(V553, Dex!F:L, 7, 0),"")</f>
        <v>28</v>
      </c>
      <c r="V553" s="131" t="str">
        <f t="shared" si="1"/>
        <v>watchog</v>
      </c>
    </row>
    <row r="554" ht="31.5" customHeight="1">
      <c r="A554" s="85">
        <v>553.0</v>
      </c>
      <c r="B554" s="85">
        <v>1.0</v>
      </c>
      <c r="C554" s="88">
        <v>21.0</v>
      </c>
      <c r="D554" s="85">
        <f t="shared" si="22"/>
        <v>14</v>
      </c>
      <c r="E554" s="85">
        <v>3.0</v>
      </c>
      <c r="F554" s="85">
        <v>2.0</v>
      </c>
      <c r="G554" s="53" t="str">
        <f>ifna(VLookup(V554,Shiny!B:C, 2, 0),"")</f>
        <v/>
      </c>
      <c r="H554" s="138" t="s">
        <v>634</v>
      </c>
      <c r="I554" s="167">
        <v>506.0</v>
      </c>
      <c r="J554" s="140">
        <f>IFNA(VLOOKUP(V554,'Imported Index'!E:F,2,0),1)</f>
        <v>1</v>
      </c>
      <c r="K554" s="83"/>
      <c r="L554" s="83"/>
      <c r="M554" s="62" t="str">
        <f>ifna(IMAGE("https://pokejungle.net/sprites/typeico/"&amp;lower(VLookup(V554,Type!C:E, 2, 0)&amp;".png")),"")</f>
        <v/>
      </c>
      <c r="N554" s="62" t="str">
        <f>ifna(IMAGE("https://pokejungle.net/sprites/typeico/"&amp;lower(VLookup(V554,Type!C:E, 3, 0)&amp;".png")),"")</f>
        <v/>
      </c>
      <c r="O554" s="53"/>
      <c r="P554" s="53"/>
      <c r="Q554" s="61" t="str">
        <f>ifna(VLookup(V554, Dex!F:K, 3, 0),"")</f>
        <v>A113</v>
      </c>
      <c r="R554" s="61" t="str">
        <f>ifna(VLookup(V554, Dex!F:K, 4, 0),"")</f>
        <v/>
      </c>
      <c r="S554" s="62" t="str">
        <f>ifna(VLookup(V554, Dex!F:K, 5, 0),"")</f>
        <v/>
      </c>
      <c r="T554" s="61" t="str">
        <f>ifna(VLookup(V554, Dex!F:K, 6, 0),"")</f>
        <v/>
      </c>
      <c r="U554" s="63" t="str">
        <f>ifna(VLookup(V554, Dex!F:L, 7, 0),"")</f>
        <v/>
      </c>
      <c r="V554" s="53" t="str">
        <f t="shared" si="1"/>
        <v>lillipup</v>
      </c>
    </row>
    <row r="555" ht="31.5" customHeight="1">
      <c r="A555" s="130">
        <v>554.0</v>
      </c>
      <c r="B555" s="130">
        <v>1.0</v>
      </c>
      <c r="C555" s="129">
        <v>21.0</v>
      </c>
      <c r="D555" s="130">
        <f t="shared" si="22"/>
        <v>15</v>
      </c>
      <c r="E555" s="130">
        <v>3.0</v>
      </c>
      <c r="F555" s="130">
        <v>3.0</v>
      </c>
      <c r="G555" s="131" t="str">
        <f>ifna(VLookup(V555,Shiny!B:C, 2, 0),"")</f>
        <v/>
      </c>
      <c r="H555" s="141" t="s">
        <v>635</v>
      </c>
      <c r="I555" s="168">
        <v>507.0</v>
      </c>
      <c r="J555" s="135">
        <f>IFNA(VLOOKUP(V555,'Imported Index'!E:F,2,0),1)</f>
        <v>1</v>
      </c>
      <c r="K555" s="132"/>
      <c r="L555" s="132"/>
      <c r="M555" s="166" t="str">
        <f>ifna(IMAGE("https://pokejungle.net/sprites/typeico/"&amp;lower(VLookup(V555,Type!C:E, 2, 0)&amp;".png")),"")</f>
        <v/>
      </c>
      <c r="N555" s="166" t="str">
        <f>ifna(IMAGE("https://pokejungle.net/sprites/typeico/"&amp;lower(VLookup(V555,Type!C:E, 3, 0)&amp;".png")),"")</f>
        <v/>
      </c>
      <c r="O555" s="131"/>
      <c r="P555" s="131"/>
      <c r="Q555" s="165" t="str">
        <f>ifna(VLookup(V555, Dex!F:K, 3, 0),"")</f>
        <v>A114</v>
      </c>
      <c r="R555" s="165" t="str">
        <f>ifna(VLookup(V555, Dex!F:K, 4, 0),"")</f>
        <v/>
      </c>
      <c r="S555" s="166" t="str">
        <f>ifna(VLookup(V555, Dex!F:K, 5, 0),"")</f>
        <v/>
      </c>
      <c r="T555" s="165" t="str">
        <f>ifna(VLookup(V555, Dex!F:K, 6, 0),"")</f>
        <v/>
      </c>
      <c r="U555" s="137" t="str">
        <f>ifna(VLookup(V555, Dex!F:L, 7, 0),"")</f>
        <v/>
      </c>
      <c r="V555" s="131" t="str">
        <f t="shared" si="1"/>
        <v>herdier</v>
      </c>
    </row>
    <row r="556" ht="31.5" customHeight="1">
      <c r="A556" s="85">
        <v>555.0</v>
      </c>
      <c r="B556" s="85">
        <v>1.0</v>
      </c>
      <c r="C556" s="88">
        <v>21.0</v>
      </c>
      <c r="D556" s="85">
        <f t="shared" si="22"/>
        <v>16</v>
      </c>
      <c r="E556" s="85">
        <v>3.0</v>
      </c>
      <c r="F556" s="85">
        <v>4.0</v>
      </c>
      <c r="G556" s="53" t="str">
        <f>ifna(VLookup(V556,Shiny!B:C, 2, 0),"")</f>
        <v/>
      </c>
      <c r="H556" s="138" t="s">
        <v>636</v>
      </c>
      <c r="I556" s="167">
        <v>508.0</v>
      </c>
      <c r="J556" s="140">
        <f>IFNA(VLOOKUP(V556,'Imported Index'!E:F,2,0),1)</f>
        <v>1</v>
      </c>
      <c r="K556" s="83"/>
      <c r="L556" s="83"/>
      <c r="M556" s="62" t="str">
        <f>ifna(IMAGE("https://pokejungle.net/sprites/typeico/"&amp;lower(VLookup(V556,Type!C:E, 2, 0)&amp;".png")),"")</f>
        <v/>
      </c>
      <c r="N556" s="62" t="str">
        <f>ifna(IMAGE("https://pokejungle.net/sprites/typeico/"&amp;lower(VLookup(V556,Type!C:E, 3, 0)&amp;".png")),"")</f>
        <v/>
      </c>
      <c r="O556" s="53"/>
      <c r="P556" s="53"/>
      <c r="Q556" s="61" t="str">
        <f>ifna(VLookup(V556, Dex!F:K, 3, 0),"")</f>
        <v>A115</v>
      </c>
      <c r="R556" s="61" t="str">
        <f>ifna(VLookup(V556, Dex!F:K, 4, 0),"")</f>
        <v/>
      </c>
      <c r="S556" s="62" t="str">
        <f>ifna(VLookup(V556, Dex!F:K, 5, 0),"")</f>
        <v/>
      </c>
      <c r="T556" s="61" t="str">
        <f>ifna(VLookup(V556, Dex!F:K, 6, 0),"")</f>
        <v/>
      </c>
      <c r="U556" s="63" t="str">
        <f>ifna(VLookup(V556, Dex!F:L, 7, 0),"")</f>
        <v/>
      </c>
      <c r="V556" s="53" t="str">
        <f t="shared" si="1"/>
        <v>stoutland</v>
      </c>
    </row>
    <row r="557" ht="31.5" customHeight="1">
      <c r="A557" s="130">
        <v>556.0</v>
      </c>
      <c r="B557" s="130">
        <v>1.0</v>
      </c>
      <c r="C557" s="129">
        <v>21.0</v>
      </c>
      <c r="D557" s="130">
        <f t="shared" si="22"/>
        <v>17</v>
      </c>
      <c r="E557" s="130">
        <v>3.0</v>
      </c>
      <c r="F557" s="130">
        <v>5.0</v>
      </c>
      <c r="G557" s="131" t="str">
        <f>ifna(VLookup(V557,Shiny!B:C, 2, 0),"")</f>
        <v/>
      </c>
      <c r="H557" s="141" t="s">
        <v>637</v>
      </c>
      <c r="I557" s="168">
        <v>509.0</v>
      </c>
      <c r="J557" s="135">
        <f>IFNA(VLOOKUP(V557,'Imported Index'!E:F,2,0),1)</f>
        <v>1</v>
      </c>
      <c r="K557" s="132"/>
      <c r="L557" s="132"/>
      <c r="M557" s="166" t="str">
        <f>ifna(IMAGE("https://pokejungle.net/sprites/typeico/"&amp;lower(VLookup(V557,Type!C:E, 2, 0)&amp;".png")),"")</f>
        <v/>
      </c>
      <c r="N557" s="166" t="str">
        <f>ifna(IMAGE("https://pokejungle.net/sprites/typeico/"&amp;lower(VLookup(V557,Type!C:E, 3, 0)&amp;".png")),"")</f>
        <v/>
      </c>
      <c r="O557" s="131"/>
      <c r="P557" s="131"/>
      <c r="Q557" s="165">
        <f>ifna(VLookup(V557, Dex!F:K, 3, 0),"")</f>
        <v>44</v>
      </c>
      <c r="R557" s="165" t="str">
        <f>ifna(VLookup(V557, Dex!F:K, 4, 0),"")</f>
        <v/>
      </c>
      <c r="S557" s="166" t="str">
        <f>ifna(VLookup(V557, Dex!F:K, 5, 0),"")</f>
        <v/>
      </c>
      <c r="T557" s="165" t="str">
        <f>ifna(VLookup(V557, Dex!F:K, 6, 0),"")</f>
        <v/>
      </c>
      <c r="U557" s="137" t="str">
        <f>ifna(VLookup(V557, Dex!F:L, 7, 0),"")</f>
        <v>H053</v>
      </c>
      <c r="V557" s="131" t="str">
        <f t="shared" si="1"/>
        <v>purrloin</v>
      </c>
    </row>
    <row r="558" ht="31.5" customHeight="1">
      <c r="A558" s="85">
        <v>557.0</v>
      </c>
      <c r="B558" s="85">
        <v>1.0</v>
      </c>
      <c r="C558" s="88">
        <v>21.0</v>
      </c>
      <c r="D558" s="85">
        <f t="shared" si="22"/>
        <v>18</v>
      </c>
      <c r="E558" s="85">
        <v>3.0</v>
      </c>
      <c r="F558" s="85">
        <v>6.0</v>
      </c>
      <c r="G558" s="53" t="str">
        <f>ifna(VLookup(V558,Shiny!B:C, 2, 0),"")</f>
        <v/>
      </c>
      <c r="H558" s="138" t="s">
        <v>638</v>
      </c>
      <c r="I558" s="167">
        <v>510.0</v>
      </c>
      <c r="J558" s="140">
        <f>IFNA(VLOOKUP(V558,'Imported Index'!E:F,2,0),1)</f>
        <v>1</v>
      </c>
      <c r="K558" s="83"/>
      <c r="L558" s="83"/>
      <c r="M558" s="62" t="str">
        <f>ifna(IMAGE("https://pokejungle.net/sprites/typeico/"&amp;lower(VLookup(V558,Type!C:E, 2, 0)&amp;".png")),"")</f>
        <v/>
      </c>
      <c r="N558" s="62" t="str">
        <f>ifna(IMAGE("https://pokejungle.net/sprites/typeico/"&amp;lower(VLookup(V558,Type!C:E, 3, 0)&amp;".png")),"")</f>
        <v/>
      </c>
      <c r="O558" s="53"/>
      <c r="P558" s="53"/>
      <c r="Q558" s="61">
        <f>ifna(VLookup(V558, Dex!F:K, 3, 0),"")</f>
        <v>45</v>
      </c>
      <c r="R558" s="61" t="str">
        <f>ifna(VLookup(V558, Dex!F:K, 4, 0),"")</f>
        <v/>
      </c>
      <c r="S558" s="62" t="str">
        <f>ifna(VLookup(V558, Dex!F:K, 5, 0),"")</f>
        <v/>
      </c>
      <c r="T558" s="61" t="str">
        <f>ifna(VLookup(V558, Dex!F:K, 6, 0),"")</f>
        <v/>
      </c>
      <c r="U558" s="63" t="str">
        <f>ifna(VLookup(V558, Dex!F:L, 7, 0),"")</f>
        <v>H054</v>
      </c>
      <c r="V558" s="53" t="str">
        <f t="shared" si="1"/>
        <v>liepard</v>
      </c>
    </row>
    <row r="559" ht="31.5" customHeight="1">
      <c r="A559" s="130">
        <v>558.0</v>
      </c>
      <c r="B559" s="130">
        <v>1.0</v>
      </c>
      <c r="C559" s="129">
        <v>21.0</v>
      </c>
      <c r="D559" s="130">
        <f t="shared" si="22"/>
        <v>19</v>
      </c>
      <c r="E559" s="130">
        <v>4.0</v>
      </c>
      <c r="F559" s="130">
        <v>1.0</v>
      </c>
      <c r="G559" s="131" t="str">
        <f>ifna(VLookup(V559,Shiny!B:C, 2, 0),"")</f>
        <v/>
      </c>
      <c r="H559" s="141" t="s">
        <v>639</v>
      </c>
      <c r="I559" s="168">
        <v>511.0</v>
      </c>
      <c r="J559" s="135">
        <f>IFNA(VLOOKUP(V559,'Imported Index'!E:F,2,0),1)</f>
        <v>1</v>
      </c>
      <c r="K559" s="132"/>
      <c r="L559" s="132"/>
      <c r="M559" s="166" t="str">
        <f>ifna(IMAGE("https://pokejungle.net/sprites/typeico/"&amp;lower(VLookup(V559,Type!C:E, 2, 0)&amp;".png")),"")</f>
        <v/>
      </c>
      <c r="N559" s="166" t="str">
        <f>ifna(IMAGE("https://pokejungle.net/sprites/typeico/"&amp;lower(VLookup(V559,Type!C:E, 3, 0)&amp;".png")),"")</f>
        <v/>
      </c>
      <c r="O559" s="131"/>
      <c r="P559" s="131"/>
      <c r="Q559" s="165" t="str">
        <f>ifna(VLookup(V559, Dex!F:K, 3, 0),"")</f>
        <v/>
      </c>
      <c r="R559" s="165" t="str">
        <f>ifna(VLookup(V559, Dex!F:K, 4, 0),"")</f>
        <v/>
      </c>
      <c r="S559" s="166" t="str">
        <f>ifna(VLookup(V559, Dex!F:K, 5, 0),"")</f>
        <v/>
      </c>
      <c r="T559" s="165" t="str">
        <f>ifna(VLookup(V559, Dex!F:K, 6, 0),"")</f>
        <v/>
      </c>
      <c r="U559" s="137">
        <f>ifna(VLookup(V559, Dex!F:L, 7, 0),"")</f>
        <v>77</v>
      </c>
      <c r="V559" s="131" t="str">
        <f t="shared" si="1"/>
        <v>pansage</v>
      </c>
    </row>
    <row r="560" ht="31.5" customHeight="1">
      <c r="A560" s="85">
        <v>559.0</v>
      </c>
      <c r="B560" s="85">
        <v>1.0</v>
      </c>
      <c r="C560" s="88">
        <v>21.0</v>
      </c>
      <c r="D560" s="85">
        <f t="shared" si="22"/>
        <v>20</v>
      </c>
      <c r="E560" s="85">
        <v>4.0</v>
      </c>
      <c r="F560" s="85">
        <v>2.0</v>
      </c>
      <c r="G560" s="53" t="str">
        <f>ifna(VLookup(V560,Shiny!B:C, 2, 0),"")</f>
        <v/>
      </c>
      <c r="H560" s="138" t="s">
        <v>640</v>
      </c>
      <c r="I560" s="167">
        <v>512.0</v>
      </c>
      <c r="J560" s="140">
        <f>IFNA(VLOOKUP(V560,'Imported Index'!E:F,2,0),1)</f>
        <v>1</v>
      </c>
      <c r="K560" s="83"/>
      <c r="L560" s="83"/>
      <c r="M560" s="62" t="str">
        <f>ifna(IMAGE("https://pokejungle.net/sprites/typeico/"&amp;lower(VLookup(V560,Type!C:E, 2, 0)&amp;".png")),"")</f>
        <v/>
      </c>
      <c r="N560" s="62" t="str">
        <f>ifna(IMAGE("https://pokejungle.net/sprites/typeico/"&amp;lower(VLookup(V560,Type!C:E, 3, 0)&amp;".png")),"")</f>
        <v/>
      </c>
      <c r="O560" s="53"/>
      <c r="P560" s="53"/>
      <c r="Q560" s="61" t="str">
        <f>ifna(VLookup(V560, Dex!F:K, 3, 0),"")</f>
        <v/>
      </c>
      <c r="R560" s="61" t="str">
        <f>ifna(VLookup(V560, Dex!F:K, 4, 0),"")</f>
        <v/>
      </c>
      <c r="S560" s="62" t="str">
        <f>ifna(VLookup(V560, Dex!F:K, 5, 0),"")</f>
        <v/>
      </c>
      <c r="T560" s="61" t="str">
        <f>ifna(VLookup(V560, Dex!F:K, 6, 0),"")</f>
        <v/>
      </c>
      <c r="U560" s="63">
        <f>ifna(VLookup(V560, Dex!F:L, 7, 0),"")</f>
        <v>78</v>
      </c>
      <c r="V560" s="53" t="str">
        <f t="shared" si="1"/>
        <v>simisage</v>
      </c>
    </row>
    <row r="561" ht="31.5" customHeight="1">
      <c r="A561" s="130">
        <v>560.0</v>
      </c>
      <c r="B561" s="130">
        <v>1.0</v>
      </c>
      <c r="C561" s="129">
        <v>21.0</v>
      </c>
      <c r="D561" s="130">
        <f t="shared" si="22"/>
        <v>21</v>
      </c>
      <c r="E561" s="130">
        <v>4.0</v>
      </c>
      <c r="F561" s="130">
        <v>3.0</v>
      </c>
      <c r="G561" s="131" t="str">
        <f>ifna(VLookup(V561,Shiny!B:C, 2, 0),"")</f>
        <v/>
      </c>
      <c r="H561" s="141" t="s">
        <v>641</v>
      </c>
      <c r="I561" s="168">
        <v>513.0</v>
      </c>
      <c r="J561" s="135">
        <f>IFNA(VLOOKUP(V561,'Imported Index'!E:F,2,0),1)</f>
        <v>1</v>
      </c>
      <c r="K561" s="132"/>
      <c r="L561" s="132"/>
      <c r="M561" s="166" t="str">
        <f>ifna(IMAGE("https://pokejungle.net/sprites/typeico/"&amp;lower(VLookup(V561,Type!C:E, 2, 0)&amp;".png")),"")</f>
        <v/>
      </c>
      <c r="N561" s="166" t="str">
        <f>ifna(IMAGE("https://pokejungle.net/sprites/typeico/"&amp;lower(VLookup(V561,Type!C:E, 3, 0)&amp;".png")),"")</f>
        <v/>
      </c>
      <c r="O561" s="131"/>
      <c r="P561" s="131"/>
      <c r="Q561" s="165" t="str">
        <f>ifna(VLookup(V561, Dex!F:K, 3, 0),"")</f>
        <v/>
      </c>
      <c r="R561" s="165" t="str">
        <f>ifna(VLookup(V561, Dex!F:K, 4, 0),"")</f>
        <v/>
      </c>
      <c r="S561" s="166" t="str">
        <f>ifna(VLookup(V561, Dex!F:K, 5, 0),"")</f>
        <v/>
      </c>
      <c r="T561" s="165" t="str">
        <f>ifna(VLookup(V561, Dex!F:K, 6, 0),"")</f>
        <v/>
      </c>
      <c r="U561" s="137">
        <f>ifna(VLookup(V561, Dex!F:L, 7, 0),"")</f>
        <v>79</v>
      </c>
      <c r="V561" s="131" t="str">
        <f t="shared" si="1"/>
        <v>pansear</v>
      </c>
    </row>
    <row r="562" ht="31.5" customHeight="1">
      <c r="A562" s="85">
        <v>561.0</v>
      </c>
      <c r="B562" s="85">
        <v>1.0</v>
      </c>
      <c r="C562" s="88">
        <v>21.0</v>
      </c>
      <c r="D562" s="85">
        <f t="shared" si="22"/>
        <v>22</v>
      </c>
      <c r="E562" s="85">
        <v>4.0</v>
      </c>
      <c r="F562" s="85">
        <v>4.0</v>
      </c>
      <c r="G562" s="53" t="str">
        <f>ifna(VLookup(V562,Shiny!B:C, 2, 0),"")</f>
        <v/>
      </c>
      <c r="H562" s="138" t="s">
        <v>642</v>
      </c>
      <c r="I562" s="167">
        <v>514.0</v>
      </c>
      <c r="J562" s="140">
        <f>IFNA(VLOOKUP(V562,'Imported Index'!E:F,2,0),1)</f>
        <v>1</v>
      </c>
      <c r="K562" s="83"/>
      <c r="L562" s="83"/>
      <c r="M562" s="62" t="str">
        <f>ifna(IMAGE("https://pokejungle.net/sprites/typeico/"&amp;lower(VLookup(V562,Type!C:E, 2, 0)&amp;".png")),"")</f>
        <v/>
      </c>
      <c r="N562" s="62" t="str">
        <f>ifna(IMAGE("https://pokejungle.net/sprites/typeico/"&amp;lower(VLookup(V562,Type!C:E, 3, 0)&amp;".png")),"")</f>
        <v/>
      </c>
      <c r="O562" s="53"/>
      <c r="P562" s="53"/>
      <c r="Q562" s="61" t="str">
        <f>ifna(VLookup(V562, Dex!F:K, 3, 0),"")</f>
        <v/>
      </c>
      <c r="R562" s="61" t="str">
        <f>ifna(VLookup(V562, Dex!F:K, 4, 0),"")</f>
        <v/>
      </c>
      <c r="S562" s="62" t="str">
        <f>ifna(VLookup(V562, Dex!F:K, 5, 0),"")</f>
        <v/>
      </c>
      <c r="T562" s="61" t="str">
        <f>ifna(VLookup(V562, Dex!F:K, 6, 0),"")</f>
        <v/>
      </c>
      <c r="U562" s="63">
        <f>ifna(VLookup(V562, Dex!F:L, 7, 0),"")</f>
        <v>80</v>
      </c>
      <c r="V562" s="53" t="str">
        <f t="shared" si="1"/>
        <v>simisear</v>
      </c>
    </row>
    <row r="563" ht="31.5" customHeight="1">
      <c r="A563" s="130">
        <v>562.0</v>
      </c>
      <c r="B563" s="130">
        <v>1.0</v>
      </c>
      <c r="C563" s="129">
        <v>21.0</v>
      </c>
      <c r="D563" s="130">
        <f t="shared" si="22"/>
        <v>23</v>
      </c>
      <c r="E563" s="130">
        <v>4.0</v>
      </c>
      <c r="F563" s="130">
        <v>5.0</v>
      </c>
      <c r="G563" s="131" t="str">
        <f>ifna(VLookup(V563,Shiny!B:C, 2, 0),"")</f>
        <v/>
      </c>
      <c r="H563" s="141" t="s">
        <v>643</v>
      </c>
      <c r="I563" s="168">
        <v>515.0</v>
      </c>
      <c r="J563" s="135">
        <f>IFNA(VLOOKUP(V563,'Imported Index'!E:F,2,0),1)</f>
        <v>1</v>
      </c>
      <c r="K563" s="132"/>
      <c r="L563" s="132"/>
      <c r="M563" s="166" t="str">
        <f>ifna(IMAGE("https://pokejungle.net/sprites/typeico/"&amp;lower(VLookup(V563,Type!C:E, 2, 0)&amp;".png")),"")</f>
        <v/>
      </c>
      <c r="N563" s="166" t="str">
        <f>ifna(IMAGE("https://pokejungle.net/sprites/typeico/"&amp;lower(VLookup(V563,Type!C:E, 3, 0)&amp;".png")),"")</f>
        <v/>
      </c>
      <c r="O563" s="131"/>
      <c r="P563" s="131"/>
      <c r="Q563" s="165" t="str">
        <f>ifna(VLookup(V563, Dex!F:K, 3, 0),"")</f>
        <v/>
      </c>
      <c r="R563" s="165" t="str">
        <f>ifna(VLookup(V563, Dex!F:K, 4, 0),"")</f>
        <v/>
      </c>
      <c r="S563" s="166" t="str">
        <f>ifna(VLookup(V563, Dex!F:K, 5, 0),"")</f>
        <v/>
      </c>
      <c r="T563" s="165" t="str">
        <f>ifna(VLookup(V563, Dex!F:K, 6, 0),"")</f>
        <v/>
      </c>
      <c r="U563" s="137">
        <f>ifna(VLookup(V563, Dex!F:L, 7, 0),"")</f>
        <v>81</v>
      </c>
      <c r="V563" s="131" t="str">
        <f t="shared" si="1"/>
        <v>panpour</v>
      </c>
    </row>
    <row r="564" ht="31.5" customHeight="1">
      <c r="A564" s="85">
        <v>563.0</v>
      </c>
      <c r="B564" s="85">
        <v>1.0</v>
      </c>
      <c r="C564" s="88">
        <v>21.0</v>
      </c>
      <c r="D564" s="85">
        <f t="shared" si="22"/>
        <v>24</v>
      </c>
      <c r="E564" s="85">
        <v>4.0</v>
      </c>
      <c r="F564" s="85">
        <v>6.0</v>
      </c>
      <c r="G564" s="53" t="str">
        <f>ifna(VLookup(V564,Shiny!B:C, 2, 0),"")</f>
        <v/>
      </c>
      <c r="H564" s="138" t="s">
        <v>644</v>
      </c>
      <c r="I564" s="167">
        <v>516.0</v>
      </c>
      <c r="J564" s="140">
        <f>IFNA(VLOOKUP(V564,'Imported Index'!E:F,2,0),1)</f>
        <v>1</v>
      </c>
      <c r="K564" s="83"/>
      <c r="L564" s="83"/>
      <c r="M564" s="62" t="str">
        <f>ifna(IMAGE("https://pokejungle.net/sprites/typeico/"&amp;lower(VLookup(V564,Type!C:E, 2, 0)&amp;".png")),"")</f>
        <v/>
      </c>
      <c r="N564" s="62" t="str">
        <f>ifna(IMAGE("https://pokejungle.net/sprites/typeico/"&amp;lower(VLookup(V564,Type!C:E, 3, 0)&amp;".png")),"")</f>
        <v/>
      </c>
      <c r="O564" s="53"/>
      <c r="P564" s="53"/>
      <c r="Q564" s="61" t="str">
        <f>ifna(VLookup(V564, Dex!F:K, 3, 0),"")</f>
        <v/>
      </c>
      <c r="R564" s="61" t="str">
        <f>ifna(VLookup(V564, Dex!F:K, 4, 0),"")</f>
        <v/>
      </c>
      <c r="S564" s="62" t="str">
        <f>ifna(VLookup(V564, Dex!F:K, 5, 0),"")</f>
        <v/>
      </c>
      <c r="T564" s="61" t="str">
        <f>ifna(VLookup(V564, Dex!F:K, 6, 0),"")</f>
        <v/>
      </c>
      <c r="U564" s="63">
        <f>ifna(VLookup(V564, Dex!F:L, 7, 0),"")</f>
        <v>82</v>
      </c>
      <c r="V564" s="53" t="str">
        <f t="shared" si="1"/>
        <v>simipour</v>
      </c>
    </row>
    <row r="565" ht="31.5" customHeight="1">
      <c r="A565" s="130">
        <v>564.0</v>
      </c>
      <c r="B565" s="130">
        <v>1.0</v>
      </c>
      <c r="C565" s="129">
        <v>21.0</v>
      </c>
      <c r="D565" s="130">
        <f t="shared" si="22"/>
        <v>25</v>
      </c>
      <c r="E565" s="130">
        <v>5.0</v>
      </c>
      <c r="F565" s="130">
        <v>1.0</v>
      </c>
      <c r="G565" s="131" t="str">
        <f>ifna(VLookup(V565,Shiny!B:C, 2, 0),"")</f>
        <v/>
      </c>
      <c r="H565" s="141" t="s">
        <v>645</v>
      </c>
      <c r="I565" s="168">
        <v>517.0</v>
      </c>
      <c r="J565" s="135">
        <f>IFNA(VLOOKUP(V565,'Imported Index'!E:F,2,0),1)</f>
        <v>1</v>
      </c>
      <c r="K565" s="132"/>
      <c r="L565" s="132"/>
      <c r="M565" s="166" t="str">
        <f>ifna(IMAGE("https://pokejungle.net/sprites/typeico/"&amp;lower(VLookup(V565,Type!C:E, 2, 0)&amp;".png")),"")</f>
        <v/>
      </c>
      <c r="N565" s="166" t="str">
        <f>ifna(IMAGE("https://pokejungle.net/sprites/typeico/"&amp;lower(VLookup(V565,Type!C:E, 3, 0)&amp;".png")),"")</f>
        <v/>
      </c>
      <c r="O565" s="131"/>
      <c r="P565" s="131"/>
      <c r="Q565" s="165">
        <f>ifna(VLookup(V565, Dex!F:K, 3, 0),"")</f>
        <v>90</v>
      </c>
      <c r="R565" s="165" t="str">
        <f>ifna(VLookup(V565, Dex!F:K, 4, 0),"")</f>
        <v/>
      </c>
      <c r="S565" s="166" t="str">
        <f>ifna(VLookup(V565, Dex!F:K, 5, 0),"")</f>
        <v/>
      </c>
      <c r="T565" s="165" t="str">
        <f>ifna(VLookup(V565, Dex!F:K, 6, 0),"")</f>
        <v/>
      </c>
      <c r="U565" s="137" t="str">
        <f>ifna(VLookup(V565, Dex!F:L, 7, 0),"")</f>
        <v>H055</v>
      </c>
      <c r="V565" s="131" t="str">
        <f t="shared" si="1"/>
        <v>munna</v>
      </c>
    </row>
    <row r="566" ht="31.5" customHeight="1">
      <c r="A566" s="85">
        <v>565.0</v>
      </c>
      <c r="B566" s="85">
        <v>1.0</v>
      </c>
      <c r="C566" s="88">
        <v>21.0</v>
      </c>
      <c r="D566" s="85">
        <f t="shared" si="22"/>
        <v>26</v>
      </c>
      <c r="E566" s="85">
        <v>5.0</v>
      </c>
      <c r="F566" s="85">
        <v>2.0</v>
      </c>
      <c r="G566" s="53" t="str">
        <f>ifna(VLookup(V566,Shiny!B:C, 2, 0),"")</f>
        <v/>
      </c>
      <c r="H566" s="138" t="s">
        <v>646</v>
      </c>
      <c r="I566" s="167">
        <v>518.0</v>
      </c>
      <c r="J566" s="140">
        <f>IFNA(VLOOKUP(V566,'Imported Index'!E:F,2,0),1)</f>
        <v>1</v>
      </c>
      <c r="K566" s="140"/>
      <c r="L566" s="83"/>
      <c r="M566" s="62" t="str">
        <f>ifna(IMAGE("https://pokejungle.net/sprites/typeico/"&amp;lower(VLookup(V566,Type!C:E, 2, 0)&amp;".png")),"")</f>
        <v/>
      </c>
      <c r="N566" s="62" t="str">
        <f>ifna(IMAGE("https://pokejungle.net/sprites/typeico/"&amp;lower(VLookup(V566,Type!C:E, 3, 0)&amp;".png")),"")</f>
        <v/>
      </c>
      <c r="O566" s="53"/>
      <c r="P566" s="53"/>
      <c r="Q566" s="61">
        <f>ifna(VLookup(V566, Dex!F:K, 3, 0),"")</f>
        <v>91</v>
      </c>
      <c r="R566" s="61" t="str">
        <f>ifna(VLookup(V566, Dex!F:K, 4, 0),"")</f>
        <v/>
      </c>
      <c r="S566" s="62" t="str">
        <f>ifna(VLookup(V566, Dex!F:K, 5, 0),"")</f>
        <v/>
      </c>
      <c r="T566" s="61" t="str">
        <f>ifna(VLookup(V566, Dex!F:K, 6, 0),"")</f>
        <v/>
      </c>
      <c r="U566" s="63" t="str">
        <f>ifna(VLookup(V566, Dex!F:L, 7, 0),"")</f>
        <v>H056</v>
      </c>
      <c r="V566" s="53" t="str">
        <f t="shared" si="1"/>
        <v>musharna</v>
      </c>
    </row>
    <row r="567" ht="31.5" customHeight="1">
      <c r="A567" s="130">
        <v>566.0</v>
      </c>
      <c r="B567" s="130">
        <v>1.0</v>
      </c>
      <c r="C567" s="129">
        <v>21.0</v>
      </c>
      <c r="D567" s="130">
        <f t="shared" si="22"/>
        <v>27</v>
      </c>
      <c r="E567" s="130">
        <v>5.0</v>
      </c>
      <c r="F567" s="130">
        <v>3.0</v>
      </c>
      <c r="G567" s="131" t="str">
        <f>ifna(VLookup(V567,Shiny!B:C, 2, 0),"")</f>
        <v/>
      </c>
      <c r="H567" s="141" t="s">
        <v>647</v>
      </c>
      <c r="I567" s="168">
        <v>519.0</v>
      </c>
      <c r="J567" s="135">
        <f>IFNA(VLOOKUP(V567,'Imported Index'!E:F,2,0),1)</f>
        <v>1</v>
      </c>
      <c r="K567" s="135"/>
      <c r="L567" s="132"/>
      <c r="M567" s="166" t="str">
        <f>ifna(IMAGE("https://pokejungle.net/sprites/typeico/"&amp;lower(VLookup(V567,Type!C:E, 2, 0)&amp;".png")),"")</f>
        <v/>
      </c>
      <c r="N567" s="166" t="str">
        <f>ifna(IMAGE("https://pokejungle.net/sprites/typeico/"&amp;lower(VLookup(V567,Type!C:E, 3, 0)&amp;".png")),"")</f>
        <v/>
      </c>
      <c r="O567" s="131"/>
      <c r="P567" s="131"/>
      <c r="Q567" s="165">
        <f>ifna(VLookup(V567, Dex!F:K, 3, 0),"")</f>
        <v>26</v>
      </c>
      <c r="R567" s="165" t="str">
        <f>ifna(VLookup(V567, Dex!F:K, 4, 0),"")</f>
        <v/>
      </c>
      <c r="S567" s="166" t="str">
        <f>ifna(VLookup(V567, Dex!F:K, 5, 0),"")</f>
        <v/>
      </c>
      <c r="T567" s="165" t="str">
        <f>ifna(VLookup(V567, Dex!F:K, 6, 0),"")</f>
        <v/>
      </c>
      <c r="U567" s="137" t="str">
        <f>ifna(VLookup(V567, Dex!F:L, 7, 0),"")</f>
        <v/>
      </c>
      <c r="V567" s="131" t="str">
        <f t="shared" si="1"/>
        <v>pidove</v>
      </c>
    </row>
    <row r="568" ht="31.5" customHeight="1">
      <c r="A568" s="85">
        <v>567.0</v>
      </c>
      <c r="B568" s="85">
        <v>1.0</v>
      </c>
      <c r="C568" s="88">
        <v>21.0</v>
      </c>
      <c r="D568" s="85">
        <f t="shared" si="22"/>
        <v>28</v>
      </c>
      <c r="E568" s="85">
        <v>5.0</v>
      </c>
      <c r="F568" s="85">
        <v>4.0</v>
      </c>
      <c r="G568" s="53" t="str">
        <f>ifna(VLookup(V568,Shiny!B:C, 2, 0),"")</f>
        <v/>
      </c>
      <c r="H568" s="138" t="s">
        <v>648</v>
      </c>
      <c r="I568" s="167">
        <v>520.0</v>
      </c>
      <c r="J568" s="140">
        <f>IFNA(VLOOKUP(V568,'Imported Index'!E:F,2,0),1)</f>
        <v>1</v>
      </c>
      <c r="K568" s="140"/>
      <c r="L568" s="83"/>
      <c r="M568" s="62" t="str">
        <f>ifna(IMAGE("https://pokejungle.net/sprites/typeico/"&amp;lower(VLookup(V568,Type!C:E, 2, 0)&amp;".png")),"")</f>
        <v/>
      </c>
      <c r="N568" s="62" t="str">
        <f>ifna(IMAGE("https://pokejungle.net/sprites/typeico/"&amp;lower(VLookup(V568,Type!C:E, 3, 0)&amp;".png")),"")</f>
        <v/>
      </c>
      <c r="O568" s="53"/>
      <c r="P568" s="53"/>
      <c r="Q568" s="61">
        <f>ifna(VLookup(V568, Dex!F:K, 3, 0),"")</f>
        <v>27</v>
      </c>
      <c r="R568" s="61" t="str">
        <f>ifna(VLookup(V568, Dex!F:K, 4, 0),"")</f>
        <v/>
      </c>
      <c r="S568" s="62" t="str">
        <f>ifna(VLookup(V568, Dex!F:K, 5, 0),"")</f>
        <v/>
      </c>
      <c r="T568" s="61" t="str">
        <f>ifna(VLookup(V568, Dex!F:K, 6, 0),"")</f>
        <v/>
      </c>
      <c r="U568" s="63" t="str">
        <f>ifna(VLookup(V568, Dex!F:L, 7, 0),"")</f>
        <v/>
      </c>
      <c r="V568" s="53" t="str">
        <f t="shared" si="1"/>
        <v>tranquill</v>
      </c>
    </row>
    <row r="569" ht="31.5" customHeight="1">
      <c r="A569" s="130">
        <v>568.0</v>
      </c>
      <c r="B569" s="130">
        <v>1.0</v>
      </c>
      <c r="C569" s="129">
        <v>21.0</v>
      </c>
      <c r="D569" s="130">
        <f t="shared" si="22"/>
        <v>29</v>
      </c>
      <c r="E569" s="130">
        <v>5.0</v>
      </c>
      <c r="F569" s="130">
        <v>5.0</v>
      </c>
      <c r="G569" s="131" t="str">
        <f>ifna(VLookup(V569,Shiny!B:C, 2, 0),"")</f>
        <v/>
      </c>
      <c r="H569" s="141" t="s">
        <v>649</v>
      </c>
      <c r="I569" s="168">
        <v>521.0</v>
      </c>
      <c r="J569" s="135">
        <f>IFNA(VLOOKUP(V569,'Imported Index'!E:F,2,0),1)</f>
        <v>1</v>
      </c>
      <c r="K569" s="135"/>
      <c r="L569" s="132"/>
      <c r="M569" s="166" t="str">
        <f>ifna(IMAGE("https://pokejungle.net/sprites/typeico/"&amp;lower(VLookup(V569,Type!C:E, 2, 0)&amp;".png")),"")</f>
        <v/>
      </c>
      <c r="N569" s="166" t="str">
        <f>ifna(IMAGE("https://pokejungle.net/sprites/typeico/"&amp;lower(VLookup(V569,Type!C:E, 3, 0)&amp;".png")),"")</f>
        <v/>
      </c>
      <c r="O569" s="131"/>
      <c r="P569" s="131"/>
      <c r="Q569" s="165">
        <f>ifna(VLookup(V569, Dex!F:K, 3, 0),"")</f>
        <v>28</v>
      </c>
      <c r="R569" s="165" t="str">
        <f>ifna(VLookup(V569, Dex!F:K, 4, 0),"")</f>
        <v/>
      </c>
      <c r="S569" s="166" t="str">
        <f>ifna(VLookup(V569, Dex!F:K, 5, 0),"")</f>
        <v/>
      </c>
      <c r="T569" s="165" t="str">
        <f>ifna(VLookup(V569, Dex!F:K, 6, 0),"")</f>
        <v/>
      </c>
      <c r="U569" s="137" t="str">
        <f>ifna(VLookup(V569, Dex!F:L, 7, 0),"")</f>
        <v/>
      </c>
      <c r="V569" s="131" t="str">
        <f t="shared" si="1"/>
        <v>unfezant</v>
      </c>
    </row>
    <row r="570" ht="31.5" customHeight="1">
      <c r="A570" s="85">
        <v>569.0</v>
      </c>
      <c r="B570" s="85">
        <v>1.0</v>
      </c>
      <c r="C570" s="88">
        <v>21.0</v>
      </c>
      <c r="D570" s="85">
        <f t="shared" si="22"/>
        <v>30</v>
      </c>
      <c r="E570" s="85">
        <v>5.0</v>
      </c>
      <c r="F570" s="85">
        <v>6.0</v>
      </c>
      <c r="G570" s="53" t="str">
        <f>ifna(VLookup(V570,Shiny!B:C, 2, 0),"")</f>
        <v/>
      </c>
      <c r="H570" s="138" t="s">
        <v>650</v>
      </c>
      <c r="I570" s="167">
        <v>522.0</v>
      </c>
      <c r="J570" s="140">
        <f>IFNA(VLOOKUP(V570,'Imported Index'!E:F,2,0),1)</f>
        <v>1</v>
      </c>
      <c r="K570" s="83"/>
      <c r="L570" s="83"/>
      <c r="M570" s="62" t="str">
        <f>ifna(IMAGE("https://pokejungle.net/sprites/typeico/"&amp;lower(VLookup(V570,Type!C:E, 2, 0)&amp;".png")),"")</f>
        <v/>
      </c>
      <c r="N570" s="62" t="str">
        <f>ifna(IMAGE("https://pokejungle.net/sprites/typeico/"&amp;lower(VLookup(V570,Type!C:E, 3, 0)&amp;".png")),"")</f>
        <v/>
      </c>
      <c r="O570" s="53"/>
      <c r="P570" s="53"/>
      <c r="Q570" s="61" t="str">
        <f>ifna(VLookup(V570, Dex!F:K, 3, 0),"")</f>
        <v/>
      </c>
      <c r="R570" s="61" t="str">
        <f>ifna(VLookup(V570, Dex!F:K, 4, 0),"")</f>
        <v/>
      </c>
      <c r="S570" s="62" t="str">
        <f>ifna(VLookup(V570, Dex!F:K, 5, 0),"")</f>
        <v/>
      </c>
      <c r="T570" s="61" t="str">
        <f>ifna(VLookup(V570, Dex!F:K, 6, 0),"")</f>
        <v>B023</v>
      </c>
      <c r="U570" s="63" t="str">
        <f>ifna(VLookup(V570, Dex!F:L, 7, 0),"")</f>
        <v/>
      </c>
      <c r="V570" s="53" t="str">
        <f t="shared" si="1"/>
        <v>blitzle</v>
      </c>
    </row>
    <row r="571" ht="31.5" customHeight="1">
      <c r="A571" s="130">
        <v>570.0</v>
      </c>
      <c r="B571" s="130">
        <v>1.0</v>
      </c>
      <c r="C571" s="129">
        <v>22.0</v>
      </c>
      <c r="D571" s="130">
        <v>1.0</v>
      </c>
      <c r="E571" s="130">
        <v>1.0</v>
      </c>
      <c r="F571" s="130">
        <v>1.0</v>
      </c>
      <c r="G571" s="131" t="str">
        <f>ifna(VLookup(V571,Shiny!B:C, 2, 0),"")</f>
        <v/>
      </c>
      <c r="H571" s="141" t="s">
        <v>651</v>
      </c>
      <c r="I571" s="168">
        <v>523.0</v>
      </c>
      <c r="J571" s="135">
        <f>IFNA(VLOOKUP(V571,'Imported Index'!E:F,2,0),1)</f>
        <v>1</v>
      </c>
      <c r="K571" s="132"/>
      <c r="L571" s="132"/>
      <c r="M571" s="166" t="str">
        <f>ifna(IMAGE("https://pokejungle.net/sprites/typeico/"&amp;lower(VLookup(V571,Type!C:E, 2, 0)&amp;".png")),"")</f>
        <v/>
      </c>
      <c r="N571" s="166" t="str">
        <f>ifna(IMAGE("https://pokejungle.net/sprites/typeico/"&amp;lower(VLookup(V571,Type!C:E, 3, 0)&amp;".png")),"")</f>
        <v/>
      </c>
      <c r="O571" s="131"/>
      <c r="P571" s="131"/>
      <c r="Q571" s="165" t="str">
        <f>ifna(VLookup(V571, Dex!F:K, 3, 0),"")</f>
        <v/>
      </c>
      <c r="R571" s="165" t="str">
        <f>ifna(VLookup(V571, Dex!F:K, 4, 0),"")</f>
        <v/>
      </c>
      <c r="S571" s="166" t="str">
        <f>ifna(VLookup(V571, Dex!F:K, 5, 0),"")</f>
        <v/>
      </c>
      <c r="T571" s="165" t="str">
        <f>ifna(VLookup(V571, Dex!F:K, 6, 0),"")</f>
        <v>B024</v>
      </c>
      <c r="U571" s="137" t="str">
        <f>ifna(VLookup(V571, Dex!F:L, 7, 0),"")</f>
        <v/>
      </c>
      <c r="V571" s="131" t="str">
        <f t="shared" si="1"/>
        <v>zebstrika</v>
      </c>
    </row>
    <row r="572" ht="31.5" customHeight="1">
      <c r="A572" s="85">
        <v>571.0</v>
      </c>
      <c r="B572" s="85">
        <v>1.0</v>
      </c>
      <c r="C572" s="88">
        <v>22.0</v>
      </c>
      <c r="D572" s="85">
        <f t="shared" ref="D572:D600" si="23">D571+1</f>
        <v>2</v>
      </c>
      <c r="E572" s="85">
        <v>1.0</v>
      </c>
      <c r="F572" s="85">
        <v>2.0</v>
      </c>
      <c r="G572" s="53" t="str">
        <f>ifna(VLookup(V572,Shiny!B:C, 2, 0),"")</f>
        <v/>
      </c>
      <c r="H572" s="138" t="s">
        <v>652</v>
      </c>
      <c r="I572" s="167">
        <v>524.0</v>
      </c>
      <c r="J572" s="140">
        <f>IFNA(VLOOKUP(V572,'Imported Index'!E:F,2,0),1)</f>
        <v>1</v>
      </c>
      <c r="K572" s="83"/>
      <c r="L572" s="83"/>
      <c r="M572" s="62" t="str">
        <f>ifna(IMAGE("https://pokejungle.net/sprites/typeico/"&amp;lower(VLookup(V572,Type!C:E, 2, 0)&amp;".png")),"")</f>
        <v/>
      </c>
      <c r="N572" s="62" t="str">
        <f>ifna(IMAGE("https://pokejungle.net/sprites/typeico/"&amp;lower(VLookup(V572,Type!C:E, 3, 0)&amp;".png")),"")</f>
        <v/>
      </c>
      <c r="O572" s="53"/>
      <c r="P572" s="53"/>
      <c r="Q572" s="61">
        <f>ifna(VLookup(V572, Dex!F:K, 3, 0),"")</f>
        <v>168</v>
      </c>
      <c r="R572" s="61" t="str">
        <f>ifna(VLookup(V572, Dex!F:K, 4, 0),"")</f>
        <v/>
      </c>
      <c r="S572" s="62" t="str">
        <f>ifna(VLookup(V572, Dex!F:K, 5, 0),"")</f>
        <v/>
      </c>
      <c r="T572" s="61" t="str">
        <f>ifna(VLookup(V572, Dex!F:K, 6, 0),"")</f>
        <v/>
      </c>
      <c r="U572" s="63" t="str">
        <f>ifna(VLookup(V572, Dex!F:L, 7, 0),"")</f>
        <v/>
      </c>
      <c r="V572" s="53" t="str">
        <f t="shared" si="1"/>
        <v>roggenrola</v>
      </c>
    </row>
    <row r="573" ht="31.5" customHeight="1">
      <c r="A573" s="130">
        <v>572.0</v>
      </c>
      <c r="B573" s="130">
        <v>1.0</v>
      </c>
      <c r="C573" s="129">
        <v>22.0</v>
      </c>
      <c r="D573" s="130">
        <f t="shared" si="23"/>
        <v>3</v>
      </c>
      <c r="E573" s="130">
        <v>1.0</v>
      </c>
      <c r="F573" s="130">
        <v>3.0</v>
      </c>
      <c r="G573" s="131" t="str">
        <f>ifna(VLookup(V573,Shiny!B:C, 2, 0),"")</f>
        <v/>
      </c>
      <c r="H573" s="141" t="s">
        <v>653</v>
      </c>
      <c r="I573" s="168">
        <v>525.0</v>
      </c>
      <c r="J573" s="135">
        <f>IFNA(VLOOKUP(V573,'Imported Index'!E:F,2,0),1)</f>
        <v>1</v>
      </c>
      <c r="K573" s="132"/>
      <c r="L573" s="132"/>
      <c r="M573" s="166" t="str">
        <f>ifna(IMAGE("https://pokejungle.net/sprites/typeico/"&amp;lower(VLookup(V573,Type!C:E, 2, 0)&amp;".png")),"")</f>
        <v/>
      </c>
      <c r="N573" s="166" t="str">
        <f>ifna(IMAGE("https://pokejungle.net/sprites/typeico/"&amp;lower(VLookup(V573,Type!C:E, 3, 0)&amp;".png")),"")</f>
        <v/>
      </c>
      <c r="O573" s="131"/>
      <c r="P573" s="131"/>
      <c r="Q573" s="165">
        <f>ifna(VLookup(V573, Dex!F:K, 3, 0),"")</f>
        <v>169</v>
      </c>
      <c r="R573" s="165" t="str">
        <f>ifna(VLookup(V573, Dex!F:K, 4, 0),"")</f>
        <v/>
      </c>
      <c r="S573" s="166" t="str">
        <f>ifna(VLookup(V573, Dex!F:K, 5, 0),"")</f>
        <v/>
      </c>
      <c r="T573" s="165" t="str">
        <f>ifna(VLookup(V573, Dex!F:K, 6, 0),"")</f>
        <v/>
      </c>
      <c r="U573" s="137" t="str">
        <f>ifna(VLookup(V573, Dex!F:L, 7, 0),"")</f>
        <v/>
      </c>
      <c r="V573" s="131" t="str">
        <f t="shared" si="1"/>
        <v>boldore</v>
      </c>
    </row>
    <row r="574" ht="31.5" customHeight="1">
      <c r="A574" s="85">
        <v>573.0</v>
      </c>
      <c r="B574" s="85">
        <v>1.0</v>
      </c>
      <c r="C574" s="88">
        <v>22.0</v>
      </c>
      <c r="D574" s="85">
        <f t="shared" si="23"/>
        <v>4</v>
      </c>
      <c r="E574" s="85">
        <v>1.0</v>
      </c>
      <c r="F574" s="85">
        <v>4.0</v>
      </c>
      <c r="G574" s="53" t="str">
        <f>ifna(VLookup(V574,Shiny!B:C, 2, 0),"")</f>
        <v/>
      </c>
      <c r="H574" s="138" t="s">
        <v>654</v>
      </c>
      <c r="I574" s="167">
        <v>526.0</v>
      </c>
      <c r="J574" s="140">
        <f>IFNA(VLOOKUP(V574,'Imported Index'!E:F,2,0),1)</f>
        <v>1</v>
      </c>
      <c r="K574" s="83"/>
      <c r="L574" s="83"/>
      <c r="M574" s="62" t="str">
        <f>ifna(IMAGE("https://pokejungle.net/sprites/typeico/"&amp;lower(VLookup(V574,Type!C:E, 2, 0)&amp;".png")),"")</f>
        <v/>
      </c>
      <c r="N574" s="62" t="str">
        <f>ifna(IMAGE("https://pokejungle.net/sprites/typeico/"&amp;lower(VLookup(V574,Type!C:E, 3, 0)&amp;".png")),"")</f>
        <v/>
      </c>
      <c r="O574" s="53"/>
      <c r="P574" s="53"/>
      <c r="Q574" s="61">
        <f>ifna(VLookup(V574, Dex!F:K, 3, 0),"")</f>
        <v>170</v>
      </c>
      <c r="R574" s="61" t="str">
        <f>ifna(VLookup(V574, Dex!F:K, 4, 0),"")</f>
        <v/>
      </c>
      <c r="S574" s="62" t="str">
        <f>ifna(VLookup(V574, Dex!F:K, 5, 0),"")</f>
        <v/>
      </c>
      <c r="T574" s="61" t="str">
        <f>ifna(VLookup(V574, Dex!F:K, 6, 0),"")</f>
        <v/>
      </c>
      <c r="U574" s="63" t="str">
        <f>ifna(VLookup(V574, Dex!F:L, 7, 0),"")</f>
        <v/>
      </c>
      <c r="V574" s="53" t="str">
        <f t="shared" si="1"/>
        <v>gigalith</v>
      </c>
    </row>
    <row r="575" ht="31.5" customHeight="1">
      <c r="A575" s="130">
        <v>574.0</v>
      </c>
      <c r="B575" s="130">
        <v>1.0</v>
      </c>
      <c r="C575" s="129">
        <v>22.0</v>
      </c>
      <c r="D575" s="130">
        <f t="shared" si="23"/>
        <v>5</v>
      </c>
      <c r="E575" s="130">
        <v>1.0</v>
      </c>
      <c r="F575" s="130">
        <v>5.0</v>
      </c>
      <c r="G575" s="131" t="str">
        <f>ifna(VLookup(V575,Shiny!B:C, 2, 0),"")</f>
        <v/>
      </c>
      <c r="H575" s="141" t="s">
        <v>655</v>
      </c>
      <c r="I575" s="168">
        <v>527.0</v>
      </c>
      <c r="J575" s="135">
        <f>IFNA(VLOOKUP(V575,'Imported Index'!E:F,2,0),1)</f>
        <v>1</v>
      </c>
      <c r="K575" s="132"/>
      <c r="L575" s="132"/>
      <c r="M575" s="166" t="str">
        <f>ifna(IMAGE("https://pokejungle.net/sprites/typeico/"&amp;lower(VLookup(V575,Type!C:E, 2, 0)&amp;".png")),"")</f>
        <v/>
      </c>
      <c r="N575" s="166" t="str">
        <f>ifna(IMAGE("https://pokejungle.net/sprites/typeico/"&amp;lower(VLookup(V575,Type!C:E, 3, 0)&amp;".png")),"")</f>
        <v/>
      </c>
      <c r="O575" s="131"/>
      <c r="P575" s="131"/>
      <c r="Q575" s="165">
        <f>ifna(VLookup(V575, Dex!F:K, 3, 0),"")</f>
        <v>174</v>
      </c>
      <c r="R575" s="165" t="str">
        <f>ifna(VLookup(V575, Dex!F:K, 4, 0),"")</f>
        <v/>
      </c>
      <c r="S575" s="166" t="str">
        <f>ifna(VLookup(V575, Dex!F:K, 5, 0),"")</f>
        <v/>
      </c>
      <c r="T575" s="165" t="str">
        <f>ifna(VLookup(V575, Dex!F:K, 6, 0),"")</f>
        <v/>
      </c>
      <c r="U575" s="137" t="str">
        <f>ifna(VLookup(V575, Dex!F:L, 7, 0),"")</f>
        <v/>
      </c>
      <c r="V575" s="131" t="str">
        <f t="shared" si="1"/>
        <v>woobat</v>
      </c>
    </row>
    <row r="576" ht="31.5" customHeight="1">
      <c r="A576" s="85">
        <v>575.0</v>
      </c>
      <c r="B576" s="85">
        <v>1.0</v>
      </c>
      <c r="C576" s="88">
        <v>22.0</v>
      </c>
      <c r="D576" s="85">
        <f t="shared" si="23"/>
        <v>6</v>
      </c>
      <c r="E576" s="85">
        <v>1.0</v>
      </c>
      <c r="F576" s="85">
        <v>6.0</v>
      </c>
      <c r="G576" s="53" t="str">
        <f>ifna(VLookup(V576,Shiny!B:C, 2, 0),"")</f>
        <v/>
      </c>
      <c r="H576" s="138" t="s">
        <v>656</v>
      </c>
      <c r="I576" s="167">
        <v>528.0</v>
      </c>
      <c r="J576" s="140">
        <f>IFNA(VLOOKUP(V576,'Imported Index'!E:F,2,0),1)</f>
        <v>1</v>
      </c>
      <c r="K576" s="83"/>
      <c r="L576" s="83"/>
      <c r="M576" s="62" t="str">
        <f>ifna(IMAGE("https://pokejungle.net/sprites/typeico/"&amp;lower(VLookup(V576,Type!C:E, 2, 0)&amp;".png")),"")</f>
        <v/>
      </c>
      <c r="N576" s="62" t="str">
        <f>ifna(IMAGE("https://pokejungle.net/sprites/typeico/"&amp;lower(VLookup(V576,Type!C:E, 3, 0)&amp;".png")),"")</f>
        <v/>
      </c>
      <c r="O576" s="53"/>
      <c r="P576" s="53"/>
      <c r="Q576" s="61">
        <f>ifna(VLookup(V576, Dex!F:K, 3, 0),"")</f>
        <v>175</v>
      </c>
      <c r="R576" s="61" t="str">
        <f>ifna(VLookup(V576, Dex!F:K, 4, 0),"")</f>
        <v/>
      </c>
      <c r="S576" s="62" t="str">
        <f>ifna(VLookup(V576, Dex!F:K, 5, 0),"")</f>
        <v/>
      </c>
      <c r="T576" s="61" t="str">
        <f>ifna(VLookup(V576, Dex!F:K, 6, 0),"")</f>
        <v/>
      </c>
      <c r="U576" s="63" t="str">
        <f>ifna(VLookup(V576, Dex!F:L, 7, 0),"")</f>
        <v/>
      </c>
      <c r="V576" s="53" t="str">
        <f t="shared" si="1"/>
        <v>swoobat</v>
      </c>
    </row>
    <row r="577" ht="31.5" customHeight="1">
      <c r="A577" s="130">
        <v>576.0</v>
      </c>
      <c r="B577" s="130">
        <v>1.0</v>
      </c>
      <c r="C577" s="129">
        <v>22.0</v>
      </c>
      <c r="D577" s="130">
        <f t="shared" si="23"/>
        <v>7</v>
      </c>
      <c r="E577" s="130">
        <v>2.0</v>
      </c>
      <c r="F577" s="130">
        <v>1.0</v>
      </c>
      <c r="G577" s="131" t="str">
        <f>ifna(VLookup(V577,Shiny!B:C, 2, 0),"")</f>
        <v/>
      </c>
      <c r="H577" s="141" t="s">
        <v>657</v>
      </c>
      <c r="I577" s="168">
        <v>529.0</v>
      </c>
      <c r="J577" s="135">
        <f>IFNA(VLOOKUP(V577,'Imported Index'!E:F,2,0),1)</f>
        <v>1</v>
      </c>
      <c r="K577" s="132"/>
      <c r="L577" s="132"/>
      <c r="M577" s="166" t="str">
        <f>ifna(IMAGE("https://pokejungle.net/sprites/typeico/"&amp;lower(VLookup(V577,Type!C:E, 2, 0)&amp;".png")),"")</f>
        <v/>
      </c>
      <c r="N577" s="166" t="str">
        <f>ifna(IMAGE("https://pokejungle.net/sprites/typeico/"&amp;lower(VLookup(V577,Type!C:E, 3, 0)&amp;".png")),"")</f>
        <v/>
      </c>
      <c r="O577" s="131"/>
      <c r="P577" s="131"/>
      <c r="Q577" s="165">
        <f>ifna(VLookup(V577, Dex!F:K, 3, 0),"")</f>
        <v>166</v>
      </c>
      <c r="R577" s="165" t="str">
        <f>ifna(VLookup(V577, Dex!F:K, 4, 0),"")</f>
        <v/>
      </c>
      <c r="S577" s="166" t="str">
        <f>ifna(VLookup(V577, Dex!F:K, 5, 0),"")</f>
        <v/>
      </c>
      <c r="T577" s="165" t="str">
        <f>ifna(VLookup(V577, Dex!F:K, 6, 0),"")</f>
        <v>B099</v>
      </c>
      <c r="U577" s="137">
        <f>ifna(VLookup(V577, Dex!F:L, 7, 0),"")</f>
        <v>120</v>
      </c>
      <c r="V577" s="131" t="str">
        <f t="shared" si="1"/>
        <v>drilbur</v>
      </c>
    </row>
    <row r="578" ht="31.5" customHeight="1">
      <c r="A578" s="85">
        <v>577.0</v>
      </c>
      <c r="B578" s="85">
        <v>1.0</v>
      </c>
      <c r="C578" s="88">
        <v>22.0</v>
      </c>
      <c r="D578" s="85">
        <f t="shared" si="23"/>
        <v>8</v>
      </c>
      <c r="E578" s="85">
        <v>2.0</v>
      </c>
      <c r="F578" s="85">
        <v>2.0</v>
      </c>
      <c r="G578" s="53" t="str">
        <f>ifna(VLookup(V578,Shiny!B:C, 2, 0),"")</f>
        <v/>
      </c>
      <c r="H578" s="138" t="s">
        <v>658</v>
      </c>
      <c r="I578" s="167">
        <v>530.0</v>
      </c>
      <c r="J578" s="140">
        <f>IFNA(VLOOKUP(V578,'Imported Index'!E:F,2,0),1)</f>
        <v>1</v>
      </c>
      <c r="K578" s="83"/>
      <c r="L578" s="83"/>
      <c r="M578" s="62" t="str">
        <f>ifna(IMAGE("https://pokejungle.net/sprites/typeico/"&amp;lower(VLookup(V578,Type!C:E, 2, 0)&amp;".png")),"")</f>
        <v/>
      </c>
      <c r="N578" s="62" t="str">
        <f>ifna(IMAGE("https://pokejungle.net/sprites/typeico/"&amp;lower(VLookup(V578,Type!C:E, 3, 0)&amp;".png")),"")</f>
        <v/>
      </c>
      <c r="O578" s="53"/>
      <c r="P578" s="53"/>
      <c r="Q578" s="61">
        <f>ifna(VLookup(V578, Dex!F:K, 3, 0),"")</f>
        <v>167</v>
      </c>
      <c r="R578" s="61" t="str">
        <f>ifna(VLookup(V578, Dex!F:K, 4, 0),"")</f>
        <v/>
      </c>
      <c r="S578" s="62" t="str">
        <f>ifna(VLookup(V578, Dex!F:K, 5, 0),"")</f>
        <v/>
      </c>
      <c r="T578" s="61" t="str">
        <f>ifna(VLookup(V578, Dex!F:K, 6, 0),"")</f>
        <v>B100</v>
      </c>
      <c r="U578" s="63">
        <f>ifna(VLookup(V578, Dex!F:L, 7, 0),"")</f>
        <v>121</v>
      </c>
      <c r="V578" s="53" t="str">
        <f t="shared" si="1"/>
        <v>excadrill</v>
      </c>
    </row>
    <row r="579" ht="31.5" customHeight="1">
      <c r="A579" s="130">
        <v>578.0</v>
      </c>
      <c r="B579" s="130">
        <v>1.0</v>
      </c>
      <c r="C579" s="129">
        <v>22.0</v>
      </c>
      <c r="D579" s="130">
        <f t="shared" si="23"/>
        <v>9</v>
      </c>
      <c r="E579" s="130">
        <v>2.0</v>
      </c>
      <c r="F579" s="130">
        <v>3.0</v>
      </c>
      <c r="G579" s="131" t="str">
        <f>ifna(VLookup(V579,Shiny!B:C, 2, 0),"")</f>
        <v/>
      </c>
      <c r="H579" s="141" t="s">
        <v>659</v>
      </c>
      <c r="I579" s="168">
        <v>531.0</v>
      </c>
      <c r="J579" s="135">
        <f>IFNA(VLOOKUP(V579,'Imported Index'!E:F,2,0),1)</f>
        <v>1</v>
      </c>
      <c r="K579" s="132"/>
      <c r="L579" s="132"/>
      <c r="M579" s="166" t="str">
        <f>ifna(IMAGE("https://pokejungle.net/sprites/typeico/"&amp;lower(VLookup(V579,Type!C:E, 2, 0)&amp;".png")),"")</f>
        <v/>
      </c>
      <c r="N579" s="166" t="str">
        <f>ifna(IMAGE("https://pokejungle.net/sprites/typeico/"&amp;lower(VLookup(V579,Type!C:E, 3, 0)&amp;".png")),"")</f>
        <v/>
      </c>
      <c r="O579" s="131"/>
      <c r="P579" s="131"/>
      <c r="Q579" s="165" t="str">
        <f>ifna(VLookup(V579, Dex!F:K, 3, 0),"")</f>
        <v>C021</v>
      </c>
      <c r="R579" s="165" t="str">
        <f>ifna(VLookup(V579, Dex!F:K, 4, 0),"")</f>
        <v/>
      </c>
      <c r="S579" s="166" t="str">
        <f>ifna(VLookup(V579, Dex!F:K, 5, 0),"")</f>
        <v/>
      </c>
      <c r="T579" s="165" t="str">
        <f>ifna(VLookup(V579, Dex!F:K, 6, 0),"")</f>
        <v/>
      </c>
      <c r="U579" s="137">
        <f>ifna(VLookup(V579, Dex!F:L, 7, 0),"")</f>
        <v>95</v>
      </c>
      <c r="V579" s="131" t="str">
        <f t="shared" si="1"/>
        <v>audino</v>
      </c>
    </row>
    <row r="580" ht="31.5" customHeight="1">
      <c r="A580" s="85">
        <v>579.0</v>
      </c>
      <c r="B580" s="85">
        <v>1.0</v>
      </c>
      <c r="C580" s="88">
        <v>22.0</v>
      </c>
      <c r="D580" s="85">
        <f t="shared" si="23"/>
        <v>10</v>
      </c>
      <c r="E580" s="85">
        <v>2.0</v>
      </c>
      <c r="F580" s="85">
        <v>4.0</v>
      </c>
      <c r="G580" s="53" t="str">
        <f>ifna(VLookup(V580,Shiny!B:C, 2, 0),"")</f>
        <v/>
      </c>
      <c r="H580" s="138" t="s">
        <v>660</v>
      </c>
      <c r="I580" s="167">
        <v>532.0</v>
      </c>
      <c r="J580" s="140">
        <f>IFNA(VLOOKUP(V580,'Imported Index'!E:F,2,0),1)</f>
        <v>1</v>
      </c>
      <c r="K580" s="140"/>
      <c r="L580" s="83"/>
      <c r="M580" s="62" t="str">
        <f>ifna(IMAGE("https://pokejungle.net/sprites/typeico/"&amp;lower(VLookup(V580,Type!C:E, 2, 0)&amp;".png")),"")</f>
        <v/>
      </c>
      <c r="N580" s="62" t="str">
        <f>ifna(IMAGE("https://pokejungle.net/sprites/typeico/"&amp;lower(VLookup(V580,Type!C:E, 3, 0)&amp;".png")),"")</f>
        <v/>
      </c>
      <c r="O580" s="53"/>
      <c r="P580" s="53"/>
      <c r="Q580" s="61">
        <f>ifna(VLookup(V580, Dex!F:K, 3, 0),"")</f>
        <v>171</v>
      </c>
      <c r="R580" s="61" t="str">
        <f>ifna(VLookup(V580, Dex!F:K, 4, 0),"")</f>
        <v/>
      </c>
      <c r="S580" s="62" t="str">
        <f>ifna(VLookup(V580, Dex!F:K, 5, 0),"")</f>
        <v/>
      </c>
      <c r="T580" s="61" t="str">
        <f>ifna(VLookup(V580, Dex!F:K, 6, 0),"")</f>
        <v>K085</v>
      </c>
      <c r="U580" s="63" t="str">
        <f>ifna(VLookup(V580, Dex!F:L, 7, 0),"")</f>
        <v/>
      </c>
      <c r="V580" s="53" t="str">
        <f t="shared" si="1"/>
        <v>timburr</v>
      </c>
    </row>
    <row r="581" ht="31.5" customHeight="1">
      <c r="A581" s="130">
        <v>580.0</v>
      </c>
      <c r="B581" s="130">
        <v>1.0</v>
      </c>
      <c r="C581" s="129">
        <v>22.0</v>
      </c>
      <c r="D581" s="130">
        <f t="shared" si="23"/>
        <v>11</v>
      </c>
      <c r="E581" s="130">
        <v>2.0</v>
      </c>
      <c r="F581" s="130">
        <v>5.0</v>
      </c>
      <c r="G581" s="131" t="str">
        <f>ifna(VLookup(V581,Shiny!B:C, 2, 0),"")</f>
        <v/>
      </c>
      <c r="H581" s="141" t="s">
        <v>661</v>
      </c>
      <c r="I581" s="168">
        <v>533.0</v>
      </c>
      <c r="J581" s="135">
        <f>IFNA(VLOOKUP(V581,'Imported Index'!E:F,2,0),1)</f>
        <v>1</v>
      </c>
      <c r="K581" s="135"/>
      <c r="L581" s="132"/>
      <c r="M581" s="166" t="str">
        <f>ifna(IMAGE("https://pokejungle.net/sprites/typeico/"&amp;lower(VLookup(V581,Type!C:E, 2, 0)&amp;".png")),"")</f>
        <v/>
      </c>
      <c r="N581" s="166" t="str">
        <f>ifna(IMAGE("https://pokejungle.net/sprites/typeico/"&amp;lower(VLookup(V581,Type!C:E, 3, 0)&amp;".png")),"")</f>
        <v/>
      </c>
      <c r="O581" s="131"/>
      <c r="P581" s="131"/>
      <c r="Q581" s="165">
        <f>ifna(VLookup(V581, Dex!F:K, 3, 0),"")</f>
        <v>172</v>
      </c>
      <c r="R581" s="165" t="str">
        <f>ifna(VLookup(V581, Dex!F:K, 4, 0),"")</f>
        <v/>
      </c>
      <c r="S581" s="166" t="str">
        <f>ifna(VLookup(V581, Dex!F:K, 5, 0),"")</f>
        <v/>
      </c>
      <c r="T581" s="165" t="str">
        <f>ifna(VLookup(V581, Dex!F:K, 6, 0),"")</f>
        <v>K086</v>
      </c>
      <c r="U581" s="137" t="str">
        <f>ifna(VLookup(V581, Dex!F:L, 7, 0),"")</f>
        <v/>
      </c>
      <c r="V581" s="131" t="str">
        <f t="shared" si="1"/>
        <v>gurdurr</v>
      </c>
    </row>
    <row r="582" ht="31.5" customHeight="1">
      <c r="A582" s="85">
        <v>581.0</v>
      </c>
      <c r="B582" s="85">
        <v>1.0</v>
      </c>
      <c r="C582" s="88">
        <v>22.0</v>
      </c>
      <c r="D582" s="85">
        <f t="shared" si="23"/>
        <v>12</v>
      </c>
      <c r="E582" s="85">
        <v>2.0</v>
      </c>
      <c r="F582" s="85">
        <v>6.0</v>
      </c>
      <c r="G582" s="53" t="str">
        <f>ifna(VLookup(V582,Shiny!B:C, 2, 0),"")</f>
        <v/>
      </c>
      <c r="H582" s="138" t="s">
        <v>662</v>
      </c>
      <c r="I582" s="167">
        <v>534.0</v>
      </c>
      <c r="J582" s="140">
        <f>IFNA(VLOOKUP(V582,'Imported Index'!E:F,2,0),1)</f>
        <v>1</v>
      </c>
      <c r="K582" s="140"/>
      <c r="L582" s="83"/>
      <c r="M582" s="62" t="str">
        <f>ifna(IMAGE("https://pokejungle.net/sprites/typeico/"&amp;lower(VLookup(V582,Type!C:E, 2, 0)&amp;".png")),"")</f>
        <v/>
      </c>
      <c r="N582" s="62" t="str">
        <f>ifna(IMAGE("https://pokejungle.net/sprites/typeico/"&amp;lower(VLookup(V582,Type!C:E, 3, 0)&amp;".png")),"")</f>
        <v/>
      </c>
      <c r="O582" s="53"/>
      <c r="P582" s="53"/>
      <c r="Q582" s="61">
        <f>ifna(VLookup(V582, Dex!F:K, 3, 0),"")</f>
        <v>173</v>
      </c>
      <c r="R582" s="61" t="str">
        <f>ifna(VLookup(V582, Dex!F:K, 4, 0),"")</f>
        <v/>
      </c>
      <c r="S582" s="62" t="str">
        <f>ifna(VLookup(V582, Dex!F:K, 5, 0),"")</f>
        <v/>
      </c>
      <c r="T582" s="61" t="str">
        <f>ifna(VLookup(V582, Dex!F:K, 6, 0),"")</f>
        <v>K087</v>
      </c>
      <c r="U582" s="63" t="str">
        <f>ifna(VLookup(V582, Dex!F:L, 7, 0),"")</f>
        <v/>
      </c>
      <c r="V582" s="53" t="str">
        <f t="shared" si="1"/>
        <v>conkeldurr</v>
      </c>
    </row>
    <row r="583" ht="31.5" customHeight="1">
      <c r="A583" s="130">
        <v>582.0</v>
      </c>
      <c r="B583" s="130">
        <v>1.0</v>
      </c>
      <c r="C583" s="129">
        <v>22.0</v>
      </c>
      <c r="D583" s="130">
        <f t="shared" si="23"/>
        <v>13</v>
      </c>
      <c r="E583" s="130">
        <v>3.0</v>
      </c>
      <c r="F583" s="130">
        <v>1.0</v>
      </c>
      <c r="G583" s="131" t="str">
        <f>ifna(VLookup(V583,Shiny!B:C, 2, 0),"")</f>
        <v/>
      </c>
      <c r="H583" s="141" t="s">
        <v>663</v>
      </c>
      <c r="I583" s="168">
        <v>535.0</v>
      </c>
      <c r="J583" s="135">
        <f>IFNA(VLOOKUP(V583,'Imported Index'!E:F,2,0),1)</f>
        <v>1</v>
      </c>
      <c r="K583" s="135"/>
      <c r="L583" s="132"/>
      <c r="M583" s="166" t="str">
        <f>ifna(IMAGE("https://pokejungle.net/sprites/typeico/"&amp;lower(VLookup(V583,Type!C:E, 2, 0)&amp;".png")),"")</f>
        <v/>
      </c>
      <c r="N583" s="166" t="str">
        <f>ifna(IMAGE("https://pokejungle.net/sprites/typeico/"&amp;lower(VLookup(V583,Type!C:E, 3, 0)&amp;".png")),"")</f>
        <v/>
      </c>
      <c r="O583" s="131"/>
      <c r="P583" s="131"/>
      <c r="Q583" s="165">
        <f>ifna(VLookup(V583, Dex!F:K, 3, 0),"")</f>
        <v>132</v>
      </c>
      <c r="R583" s="165" t="str">
        <f>ifna(VLookup(V583, Dex!F:K, 4, 0),"")</f>
        <v/>
      </c>
      <c r="S583" s="166" t="str">
        <f>ifna(VLookup(V583, Dex!F:K, 5, 0),"")</f>
        <v/>
      </c>
      <c r="T583" s="165" t="str">
        <f>ifna(VLookup(V583, Dex!F:K, 6, 0),"")</f>
        <v/>
      </c>
      <c r="U583" s="137" t="str">
        <f>ifna(VLookup(V583, Dex!F:L, 7, 0),"")</f>
        <v/>
      </c>
      <c r="V583" s="131" t="str">
        <f t="shared" si="1"/>
        <v>tympole</v>
      </c>
    </row>
    <row r="584" ht="31.5" customHeight="1">
      <c r="A584" s="85">
        <v>583.0</v>
      </c>
      <c r="B584" s="85">
        <v>1.0</v>
      </c>
      <c r="C584" s="88">
        <v>22.0</v>
      </c>
      <c r="D584" s="85">
        <f t="shared" si="23"/>
        <v>14</v>
      </c>
      <c r="E584" s="85">
        <v>3.0</v>
      </c>
      <c r="F584" s="85">
        <v>2.0</v>
      </c>
      <c r="G584" s="53" t="str">
        <f>ifna(VLookup(V584,Shiny!B:C, 2, 0),"")</f>
        <v/>
      </c>
      <c r="H584" s="138" t="s">
        <v>664</v>
      </c>
      <c r="I584" s="167">
        <v>536.0</v>
      </c>
      <c r="J584" s="140">
        <f>IFNA(VLOOKUP(V584,'Imported Index'!E:F,2,0),1)</f>
        <v>1</v>
      </c>
      <c r="K584" s="140"/>
      <c r="L584" s="83"/>
      <c r="M584" s="62" t="str">
        <f>ifna(IMAGE("https://pokejungle.net/sprites/typeico/"&amp;lower(VLookup(V584,Type!C:E, 2, 0)&amp;".png")),"")</f>
        <v/>
      </c>
      <c r="N584" s="62" t="str">
        <f>ifna(IMAGE("https://pokejungle.net/sprites/typeico/"&amp;lower(VLookup(V584,Type!C:E, 3, 0)&amp;".png")),"")</f>
        <v/>
      </c>
      <c r="O584" s="53"/>
      <c r="P584" s="53"/>
      <c r="Q584" s="61">
        <f>ifna(VLookup(V584, Dex!F:K, 3, 0),"")</f>
        <v>133</v>
      </c>
      <c r="R584" s="61" t="str">
        <f>ifna(VLookup(V584, Dex!F:K, 4, 0),"")</f>
        <v/>
      </c>
      <c r="S584" s="62" t="str">
        <f>ifna(VLookup(V584, Dex!F:K, 5, 0),"")</f>
        <v/>
      </c>
      <c r="T584" s="61" t="str">
        <f>ifna(VLookup(V584, Dex!F:K, 6, 0),"")</f>
        <v/>
      </c>
      <c r="U584" s="63" t="str">
        <f>ifna(VLookup(V584, Dex!F:L, 7, 0),"")</f>
        <v/>
      </c>
      <c r="V584" s="53" t="str">
        <f t="shared" si="1"/>
        <v>palpitoad</v>
      </c>
    </row>
    <row r="585" ht="31.5" customHeight="1">
      <c r="A585" s="130">
        <v>584.0</v>
      </c>
      <c r="B585" s="130">
        <v>1.0</v>
      </c>
      <c r="C585" s="129">
        <v>22.0</v>
      </c>
      <c r="D585" s="130">
        <f t="shared" si="23"/>
        <v>15</v>
      </c>
      <c r="E585" s="130">
        <v>3.0</v>
      </c>
      <c r="F585" s="130">
        <v>3.0</v>
      </c>
      <c r="G585" s="131" t="str">
        <f>ifna(VLookup(V585,Shiny!B:C, 2, 0),"")</f>
        <v/>
      </c>
      <c r="H585" s="141" t="s">
        <v>665</v>
      </c>
      <c r="I585" s="168">
        <v>537.0</v>
      </c>
      <c r="J585" s="135">
        <f>IFNA(VLOOKUP(V585,'Imported Index'!E:F,2,0),1)</f>
        <v>1</v>
      </c>
      <c r="K585" s="135"/>
      <c r="L585" s="132"/>
      <c r="M585" s="166" t="str">
        <f>ifna(IMAGE("https://pokejungle.net/sprites/typeico/"&amp;lower(VLookup(V585,Type!C:E, 2, 0)&amp;".png")),"")</f>
        <v/>
      </c>
      <c r="N585" s="166" t="str">
        <f>ifna(IMAGE("https://pokejungle.net/sprites/typeico/"&amp;lower(VLookup(V585,Type!C:E, 3, 0)&amp;".png")),"")</f>
        <v/>
      </c>
      <c r="O585" s="131"/>
      <c r="P585" s="131"/>
      <c r="Q585" s="165">
        <f>ifna(VLookup(V585, Dex!F:K, 3, 0),"")</f>
        <v>134</v>
      </c>
      <c r="R585" s="165" t="str">
        <f>ifna(VLookup(V585, Dex!F:K, 4, 0),"")</f>
        <v/>
      </c>
      <c r="S585" s="166" t="str">
        <f>ifna(VLookup(V585, Dex!F:K, 5, 0),"")</f>
        <v/>
      </c>
      <c r="T585" s="165" t="str">
        <f>ifna(VLookup(V585, Dex!F:K, 6, 0),"")</f>
        <v/>
      </c>
      <c r="U585" s="137" t="str">
        <f>ifna(VLookup(V585, Dex!F:L, 7, 0),"")</f>
        <v/>
      </c>
      <c r="V585" s="131" t="str">
        <f t="shared" si="1"/>
        <v>seismitoad</v>
      </c>
    </row>
    <row r="586" ht="31.5" customHeight="1">
      <c r="A586" s="85">
        <v>585.0</v>
      </c>
      <c r="B586" s="85">
        <v>1.0</v>
      </c>
      <c r="C586" s="88">
        <v>22.0</v>
      </c>
      <c r="D586" s="85">
        <f t="shared" si="23"/>
        <v>16</v>
      </c>
      <c r="E586" s="85">
        <v>3.0</v>
      </c>
      <c r="F586" s="85">
        <v>4.0</v>
      </c>
      <c r="G586" s="53" t="str">
        <f>ifna(VLookup(V586,Shiny!B:C, 2, 0),"")</f>
        <v/>
      </c>
      <c r="H586" s="138" t="s">
        <v>666</v>
      </c>
      <c r="I586" s="167">
        <v>538.0</v>
      </c>
      <c r="J586" s="140">
        <f>IFNA(VLOOKUP(V586,'Imported Index'!E:F,2,0),1)</f>
        <v>1</v>
      </c>
      <c r="K586" s="83"/>
      <c r="L586" s="83"/>
      <c r="M586" s="62" t="str">
        <f>ifna(IMAGE("https://pokejungle.net/sprites/typeico/"&amp;lower(VLookup(V586,Type!C:E, 2, 0)&amp;".png")),"")</f>
        <v/>
      </c>
      <c r="N586" s="62" t="str">
        <f>ifna(IMAGE("https://pokejungle.net/sprites/typeico/"&amp;lower(VLookup(V586,Type!C:E, 3, 0)&amp;".png")),"")</f>
        <v/>
      </c>
      <c r="O586" s="53"/>
      <c r="P586" s="53"/>
      <c r="Q586" s="61">
        <f>ifna(VLookup(V586, Dex!F:K, 3, 0),"")</f>
        <v>248</v>
      </c>
      <c r="R586" s="61" t="str">
        <f>ifna(VLookup(V586, Dex!F:K, 4, 0),"")</f>
        <v/>
      </c>
      <c r="S586" s="62" t="str">
        <f>ifna(VLookup(V586, Dex!F:K, 5, 0),"")</f>
        <v/>
      </c>
      <c r="T586" s="61" t="str">
        <f>ifna(VLookup(V586, Dex!F:K, 6, 0),"")</f>
        <v/>
      </c>
      <c r="U586" s="63" t="str">
        <f>ifna(VLookup(V586, Dex!F:L, 7, 0),"")</f>
        <v>H057</v>
      </c>
      <c r="V586" s="53" t="str">
        <f t="shared" si="1"/>
        <v>throh</v>
      </c>
    </row>
    <row r="587" ht="31.5" customHeight="1">
      <c r="A587" s="130">
        <v>586.0</v>
      </c>
      <c r="B587" s="130">
        <v>1.0</v>
      </c>
      <c r="C587" s="129">
        <v>22.0</v>
      </c>
      <c r="D587" s="130">
        <f t="shared" si="23"/>
        <v>17</v>
      </c>
      <c r="E587" s="130">
        <v>3.0</v>
      </c>
      <c r="F587" s="130">
        <v>5.0</v>
      </c>
      <c r="G587" s="131" t="str">
        <f>ifna(VLookup(V587,Shiny!B:C, 2, 0),"")</f>
        <v/>
      </c>
      <c r="H587" s="141" t="s">
        <v>667</v>
      </c>
      <c r="I587" s="168">
        <v>539.0</v>
      </c>
      <c r="J587" s="135">
        <f>IFNA(VLOOKUP(V587,'Imported Index'!E:F,2,0),1)</f>
        <v>1</v>
      </c>
      <c r="K587" s="132"/>
      <c r="L587" s="132"/>
      <c r="M587" s="166" t="str">
        <f>ifna(IMAGE("https://pokejungle.net/sprites/typeico/"&amp;lower(VLookup(V587,Type!C:E, 2, 0)&amp;".png")),"")</f>
        <v/>
      </c>
      <c r="N587" s="166" t="str">
        <f>ifna(IMAGE("https://pokejungle.net/sprites/typeico/"&amp;lower(VLookup(V587,Type!C:E, 3, 0)&amp;".png")),"")</f>
        <v/>
      </c>
      <c r="O587" s="131"/>
      <c r="P587" s="131"/>
      <c r="Q587" s="165">
        <f>ifna(VLookup(V587, Dex!F:K, 3, 0),"")</f>
        <v>249</v>
      </c>
      <c r="R587" s="165" t="str">
        <f>ifna(VLookup(V587, Dex!F:K, 4, 0),"")</f>
        <v/>
      </c>
      <c r="S587" s="166" t="str">
        <f>ifna(VLookup(V587, Dex!F:K, 5, 0),"")</f>
        <v/>
      </c>
      <c r="T587" s="165" t="str">
        <f>ifna(VLookup(V587, Dex!F:K, 6, 0),"")</f>
        <v/>
      </c>
      <c r="U587" s="137" t="str">
        <f>ifna(VLookup(V587, Dex!F:L, 7, 0),"")</f>
        <v>H058</v>
      </c>
      <c r="V587" s="131" t="str">
        <f t="shared" si="1"/>
        <v>sawk</v>
      </c>
    </row>
    <row r="588" ht="31.5" customHeight="1">
      <c r="A588" s="85">
        <v>587.0</v>
      </c>
      <c r="B588" s="85">
        <v>1.0</v>
      </c>
      <c r="C588" s="88">
        <v>22.0</v>
      </c>
      <c r="D588" s="85">
        <f t="shared" si="23"/>
        <v>18</v>
      </c>
      <c r="E588" s="85">
        <v>3.0</v>
      </c>
      <c r="F588" s="85">
        <v>6.0</v>
      </c>
      <c r="G588" s="53" t="str">
        <f>ifna(VLookup(V588,Shiny!B:C, 2, 0),"")</f>
        <v/>
      </c>
      <c r="H588" s="138" t="s">
        <v>668</v>
      </c>
      <c r="I588" s="167">
        <v>540.0</v>
      </c>
      <c r="J588" s="140">
        <f>IFNA(VLOOKUP(V588,'Imported Index'!E:F,2,0),1)</f>
        <v>1</v>
      </c>
      <c r="K588" s="83"/>
      <c r="L588" s="83"/>
      <c r="M588" s="62" t="str">
        <f>ifna(IMAGE("https://pokejungle.net/sprites/typeico/"&amp;lower(VLookup(V588,Type!C:E, 2, 0)&amp;".png")),"")</f>
        <v/>
      </c>
      <c r="N588" s="62" t="str">
        <f>ifna(IMAGE("https://pokejungle.net/sprites/typeico/"&amp;lower(VLookup(V588,Type!C:E, 3, 0)&amp;".png")),"")</f>
        <v/>
      </c>
      <c r="O588" s="53"/>
      <c r="P588" s="53"/>
      <c r="Q588" s="61" t="str">
        <f>ifna(VLookup(V588, Dex!F:K, 3, 0),"")</f>
        <v/>
      </c>
      <c r="R588" s="61" t="str">
        <f>ifna(VLookup(V588, Dex!F:K, 4, 0),"")</f>
        <v/>
      </c>
      <c r="S588" s="62" t="str">
        <f>ifna(VLookup(V588, Dex!F:K, 5, 0),"")</f>
        <v/>
      </c>
      <c r="T588" s="61" t="str">
        <f>ifna(VLookup(V588, Dex!F:K, 6, 0),"")</f>
        <v>K013</v>
      </c>
      <c r="U588" s="63" t="str">
        <f>ifna(VLookup(V588, Dex!F:L, 7, 0),"")</f>
        <v/>
      </c>
      <c r="V588" s="53" t="str">
        <f t="shared" si="1"/>
        <v>sewaddle</v>
      </c>
    </row>
    <row r="589" ht="31.5" customHeight="1">
      <c r="A589" s="130">
        <v>588.0</v>
      </c>
      <c r="B589" s="130">
        <v>1.0</v>
      </c>
      <c r="C589" s="129">
        <v>22.0</v>
      </c>
      <c r="D589" s="130">
        <f t="shared" si="23"/>
        <v>19</v>
      </c>
      <c r="E589" s="130">
        <v>4.0</v>
      </c>
      <c r="F589" s="130">
        <v>1.0</v>
      </c>
      <c r="G589" s="131" t="str">
        <f>ifna(VLookup(V589,Shiny!B:C, 2, 0),"")</f>
        <v/>
      </c>
      <c r="H589" s="141" t="s">
        <v>669</v>
      </c>
      <c r="I589" s="168">
        <v>541.0</v>
      </c>
      <c r="J589" s="135">
        <f>IFNA(VLOOKUP(V589,'Imported Index'!E:F,2,0),1)</f>
        <v>1</v>
      </c>
      <c r="K589" s="132"/>
      <c r="L589" s="132"/>
      <c r="M589" s="166" t="str">
        <f>ifna(IMAGE("https://pokejungle.net/sprites/typeico/"&amp;lower(VLookup(V589,Type!C:E, 2, 0)&amp;".png")),"")</f>
        <v/>
      </c>
      <c r="N589" s="166" t="str">
        <f>ifna(IMAGE("https://pokejungle.net/sprites/typeico/"&amp;lower(VLookup(V589,Type!C:E, 3, 0)&amp;".png")),"")</f>
        <v/>
      </c>
      <c r="O589" s="131"/>
      <c r="P589" s="131"/>
      <c r="Q589" s="165" t="str">
        <f>ifna(VLookup(V589, Dex!F:K, 3, 0),"")</f>
        <v/>
      </c>
      <c r="R589" s="165" t="str">
        <f>ifna(VLookup(V589, Dex!F:K, 4, 0),"")</f>
        <v/>
      </c>
      <c r="S589" s="166" t="str">
        <f>ifna(VLookup(V589, Dex!F:K, 5, 0),"")</f>
        <v/>
      </c>
      <c r="T589" s="165" t="str">
        <f>ifna(VLookup(V589, Dex!F:K, 6, 0),"")</f>
        <v>K014</v>
      </c>
      <c r="U589" s="137" t="str">
        <f>ifna(VLookup(V589, Dex!F:L, 7, 0),"")</f>
        <v/>
      </c>
      <c r="V589" s="131" t="str">
        <f t="shared" si="1"/>
        <v>swadloon</v>
      </c>
    </row>
    <row r="590" ht="31.5" customHeight="1">
      <c r="A590" s="85">
        <v>589.0</v>
      </c>
      <c r="B590" s="85">
        <v>1.0</v>
      </c>
      <c r="C590" s="88">
        <v>22.0</v>
      </c>
      <c r="D590" s="85">
        <f t="shared" si="23"/>
        <v>20</v>
      </c>
      <c r="E590" s="85">
        <v>4.0</v>
      </c>
      <c r="F590" s="85">
        <v>2.0</v>
      </c>
      <c r="G590" s="53" t="str">
        <f>ifna(VLookup(V590,Shiny!B:C, 2, 0),"")</f>
        <v/>
      </c>
      <c r="H590" s="138" t="s">
        <v>670</v>
      </c>
      <c r="I590" s="167">
        <v>542.0</v>
      </c>
      <c r="J590" s="140">
        <f>IFNA(VLOOKUP(V590,'Imported Index'!E:F,2,0),1)</f>
        <v>1</v>
      </c>
      <c r="K590" s="83"/>
      <c r="L590" s="83"/>
      <c r="M590" s="62" t="str">
        <f>ifna(IMAGE("https://pokejungle.net/sprites/typeico/"&amp;lower(VLookup(V590,Type!C:E, 2, 0)&amp;".png")),"")</f>
        <v/>
      </c>
      <c r="N590" s="62" t="str">
        <f>ifna(IMAGE("https://pokejungle.net/sprites/typeico/"&amp;lower(VLookup(V590,Type!C:E, 3, 0)&amp;".png")),"")</f>
        <v/>
      </c>
      <c r="O590" s="53"/>
      <c r="P590" s="53"/>
      <c r="Q590" s="61" t="str">
        <f>ifna(VLookup(V590, Dex!F:K, 3, 0),"")</f>
        <v/>
      </c>
      <c r="R590" s="61" t="str">
        <f>ifna(VLookup(V590, Dex!F:K, 4, 0),"")</f>
        <v/>
      </c>
      <c r="S590" s="62" t="str">
        <f>ifna(VLookup(V590, Dex!F:K, 5, 0),"")</f>
        <v/>
      </c>
      <c r="T590" s="61" t="str">
        <f>ifna(VLookup(V590, Dex!F:K, 6, 0),"")</f>
        <v>K015</v>
      </c>
      <c r="U590" s="63" t="str">
        <f>ifna(VLookup(V590, Dex!F:L, 7, 0),"")</f>
        <v/>
      </c>
      <c r="V590" s="53" t="str">
        <f t="shared" si="1"/>
        <v>leavanny</v>
      </c>
    </row>
    <row r="591" ht="31.5" customHeight="1">
      <c r="A591" s="130">
        <v>590.0</v>
      </c>
      <c r="B591" s="130">
        <v>1.0</v>
      </c>
      <c r="C591" s="129">
        <v>22.0</v>
      </c>
      <c r="D591" s="130">
        <f t="shared" si="23"/>
        <v>21</v>
      </c>
      <c r="E591" s="130">
        <v>4.0</v>
      </c>
      <c r="F591" s="130">
        <v>3.0</v>
      </c>
      <c r="G591" s="131" t="str">
        <f>ifna(VLookup(V591,Shiny!B:C, 2, 0),"")</f>
        <v/>
      </c>
      <c r="H591" s="141" t="s">
        <v>671</v>
      </c>
      <c r="I591" s="168">
        <v>543.0</v>
      </c>
      <c r="J591" s="135">
        <f>IFNA(VLOOKUP(V591,'Imported Index'!E:F,2,0),1)</f>
        <v>1</v>
      </c>
      <c r="K591" s="132"/>
      <c r="L591" s="132"/>
      <c r="M591" s="166" t="str">
        <f>ifna(IMAGE("https://pokejungle.net/sprites/typeico/"&amp;lower(VLookup(V591,Type!C:E, 2, 0)&amp;".png")),"")</f>
        <v/>
      </c>
      <c r="N591" s="166" t="str">
        <f>ifna(IMAGE("https://pokejungle.net/sprites/typeico/"&amp;lower(VLookup(V591,Type!C:E, 3, 0)&amp;".png")),"")</f>
        <v/>
      </c>
      <c r="O591" s="131"/>
      <c r="P591" s="131"/>
      <c r="Q591" s="165" t="str">
        <f>ifna(VLookup(V591, Dex!F:K, 3, 0),"")</f>
        <v>A074</v>
      </c>
      <c r="R591" s="165" t="str">
        <f>ifna(VLookup(V591, Dex!F:K, 4, 0),"")</f>
        <v/>
      </c>
      <c r="S591" s="166" t="str">
        <f>ifna(VLookup(V591, Dex!F:K, 5, 0),"")</f>
        <v/>
      </c>
      <c r="T591" s="165" t="str">
        <f>ifna(VLookup(V591, Dex!F:K, 6, 0),"")</f>
        <v/>
      </c>
      <c r="U591" s="137">
        <f>ifna(VLookup(V591, Dex!F:L, 7, 0),"")</f>
        <v>68</v>
      </c>
      <c r="V591" s="131" t="str">
        <f t="shared" si="1"/>
        <v>venipede</v>
      </c>
    </row>
    <row r="592" ht="31.5" customHeight="1">
      <c r="A592" s="85">
        <v>591.0</v>
      </c>
      <c r="B592" s="85">
        <v>1.0</v>
      </c>
      <c r="C592" s="88">
        <v>22.0</v>
      </c>
      <c r="D592" s="85">
        <f t="shared" si="23"/>
        <v>22</v>
      </c>
      <c r="E592" s="85">
        <v>4.0</v>
      </c>
      <c r="F592" s="85">
        <v>4.0</v>
      </c>
      <c r="G592" s="53" t="str">
        <f>ifna(VLookup(V592,Shiny!B:C, 2, 0),"")</f>
        <v/>
      </c>
      <c r="H592" s="138" t="s">
        <v>672</v>
      </c>
      <c r="I592" s="167">
        <v>544.0</v>
      </c>
      <c r="J592" s="140">
        <f>IFNA(VLOOKUP(V592,'Imported Index'!E:F,2,0),1)</f>
        <v>1</v>
      </c>
      <c r="K592" s="83"/>
      <c r="L592" s="83"/>
      <c r="M592" s="62" t="str">
        <f>ifna(IMAGE("https://pokejungle.net/sprites/typeico/"&amp;lower(VLookup(V592,Type!C:E, 2, 0)&amp;".png")),"")</f>
        <v/>
      </c>
      <c r="N592" s="62" t="str">
        <f>ifna(IMAGE("https://pokejungle.net/sprites/typeico/"&amp;lower(VLookup(V592,Type!C:E, 3, 0)&amp;".png")),"")</f>
        <v/>
      </c>
      <c r="O592" s="53"/>
      <c r="P592" s="53"/>
      <c r="Q592" s="61" t="str">
        <f>ifna(VLookup(V592, Dex!F:K, 3, 0),"")</f>
        <v>A075</v>
      </c>
      <c r="R592" s="61" t="str">
        <f>ifna(VLookup(V592, Dex!F:K, 4, 0),"")</f>
        <v/>
      </c>
      <c r="S592" s="62" t="str">
        <f>ifna(VLookup(V592, Dex!F:K, 5, 0),"")</f>
        <v/>
      </c>
      <c r="T592" s="61" t="str">
        <f>ifna(VLookup(V592, Dex!F:K, 6, 0),"")</f>
        <v/>
      </c>
      <c r="U592" s="63">
        <f>ifna(VLookup(V592, Dex!F:L, 7, 0),"")</f>
        <v>69</v>
      </c>
      <c r="V592" s="53" t="str">
        <f t="shared" si="1"/>
        <v>whirlipede</v>
      </c>
    </row>
    <row r="593" ht="31.5" customHeight="1">
      <c r="A593" s="130">
        <v>592.0</v>
      </c>
      <c r="B593" s="130">
        <v>1.0</v>
      </c>
      <c r="C593" s="129">
        <v>22.0</v>
      </c>
      <c r="D593" s="130">
        <f t="shared" si="23"/>
        <v>23</v>
      </c>
      <c r="E593" s="130">
        <v>4.0</v>
      </c>
      <c r="F593" s="130">
        <v>5.0</v>
      </c>
      <c r="G593" s="131" t="str">
        <f>ifna(VLookup(V593,Shiny!B:C, 2, 0),"")</f>
        <v/>
      </c>
      <c r="H593" s="141" t="s">
        <v>673</v>
      </c>
      <c r="I593" s="168">
        <v>545.0</v>
      </c>
      <c r="J593" s="135">
        <f>IFNA(VLOOKUP(V593,'Imported Index'!E:F,2,0),1)</f>
        <v>1</v>
      </c>
      <c r="K593" s="132"/>
      <c r="L593" s="132"/>
      <c r="M593" s="166" t="str">
        <f>ifna(IMAGE("https://pokejungle.net/sprites/typeico/"&amp;lower(VLookup(V593,Type!C:E, 2, 0)&amp;".png")),"")</f>
        <v/>
      </c>
      <c r="N593" s="166" t="str">
        <f>ifna(IMAGE("https://pokejungle.net/sprites/typeico/"&amp;lower(VLookup(V593,Type!C:E, 3, 0)&amp;".png")),"")</f>
        <v/>
      </c>
      <c r="O593" s="131"/>
      <c r="P593" s="131"/>
      <c r="Q593" s="165" t="str">
        <f>ifna(VLookup(V593, Dex!F:K, 3, 0),"")</f>
        <v>A076</v>
      </c>
      <c r="R593" s="165" t="str">
        <f>ifna(VLookup(V593, Dex!F:K, 4, 0),"")</f>
        <v/>
      </c>
      <c r="S593" s="166" t="str">
        <f>ifna(VLookup(V593, Dex!F:K, 5, 0),"")</f>
        <v/>
      </c>
      <c r="T593" s="165" t="str">
        <f>ifna(VLookup(V593, Dex!F:K, 6, 0),"")</f>
        <v/>
      </c>
      <c r="U593" s="137">
        <f>ifna(VLookup(V593, Dex!F:L, 7, 0),"")</f>
        <v>70</v>
      </c>
      <c r="V593" s="131" t="str">
        <f t="shared" si="1"/>
        <v>scolipede</v>
      </c>
    </row>
    <row r="594" ht="31.5" customHeight="1">
      <c r="A594" s="85">
        <v>593.0</v>
      </c>
      <c r="B594" s="85">
        <v>1.0</v>
      </c>
      <c r="C594" s="88">
        <v>22.0</v>
      </c>
      <c r="D594" s="85">
        <f t="shared" si="23"/>
        <v>24</v>
      </c>
      <c r="E594" s="85">
        <v>4.0</v>
      </c>
      <c r="F594" s="85">
        <v>6.0</v>
      </c>
      <c r="G594" s="53" t="str">
        <f>ifna(VLookup(V594,Shiny!B:C, 2, 0),"")</f>
        <v/>
      </c>
      <c r="H594" s="138" t="s">
        <v>674</v>
      </c>
      <c r="I594" s="167">
        <v>546.0</v>
      </c>
      <c r="J594" s="140">
        <f>IFNA(VLOOKUP(V594,'Imported Index'!E:F,2,0),1)</f>
        <v>1</v>
      </c>
      <c r="K594" s="83"/>
      <c r="L594" s="83"/>
      <c r="M594" s="62" t="str">
        <f>ifna(IMAGE("https://pokejungle.net/sprites/typeico/"&amp;lower(VLookup(V594,Type!C:E, 2, 0)&amp;".png")),"")</f>
        <v/>
      </c>
      <c r="N594" s="62" t="str">
        <f>ifna(IMAGE("https://pokejungle.net/sprites/typeico/"&amp;lower(VLookup(V594,Type!C:E, 3, 0)&amp;".png")),"")</f>
        <v/>
      </c>
      <c r="O594" s="53"/>
      <c r="P594" s="53"/>
      <c r="Q594" s="61">
        <f>ifna(VLookup(V594, Dex!F:K, 3, 0),"")</f>
        <v>262</v>
      </c>
      <c r="R594" s="61" t="str">
        <f>ifna(VLookup(V594, Dex!F:K, 4, 0),"")</f>
        <v/>
      </c>
      <c r="S594" s="62" t="str">
        <f>ifna(VLookup(V594, Dex!F:K, 5, 0),"")</f>
        <v/>
      </c>
      <c r="T594" s="61" t="str">
        <f>ifna(VLookup(V594, Dex!F:K, 6, 0),"")</f>
        <v>B056</v>
      </c>
      <c r="U594" s="63" t="str">
        <f>ifna(VLookup(V594, Dex!F:L, 7, 0),"")</f>
        <v/>
      </c>
      <c r="V594" s="53" t="str">
        <f t="shared" si="1"/>
        <v>cottonee</v>
      </c>
    </row>
    <row r="595" ht="31.5" customHeight="1">
      <c r="A595" s="130">
        <v>594.0</v>
      </c>
      <c r="B595" s="130">
        <v>1.0</v>
      </c>
      <c r="C595" s="129">
        <v>22.0</v>
      </c>
      <c r="D595" s="130">
        <f t="shared" si="23"/>
        <v>25</v>
      </c>
      <c r="E595" s="130">
        <v>5.0</v>
      </c>
      <c r="F595" s="130">
        <v>1.0</v>
      </c>
      <c r="G595" s="131" t="str">
        <f>ifna(VLookup(V595,Shiny!B:C, 2, 0),"")</f>
        <v/>
      </c>
      <c r="H595" s="141" t="s">
        <v>675</v>
      </c>
      <c r="I595" s="168">
        <v>547.0</v>
      </c>
      <c r="J595" s="135">
        <f>IFNA(VLOOKUP(V595,'Imported Index'!E:F,2,0),1)</f>
        <v>1</v>
      </c>
      <c r="K595" s="132"/>
      <c r="L595" s="132"/>
      <c r="M595" s="166" t="str">
        <f>ifna(IMAGE("https://pokejungle.net/sprites/typeico/"&amp;lower(VLookup(V595,Type!C:E, 2, 0)&amp;".png")),"")</f>
        <v/>
      </c>
      <c r="N595" s="166" t="str">
        <f>ifna(IMAGE("https://pokejungle.net/sprites/typeico/"&amp;lower(VLookup(V595,Type!C:E, 3, 0)&amp;".png")),"")</f>
        <v/>
      </c>
      <c r="O595" s="131"/>
      <c r="P595" s="131"/>
      <c r="Q595" s="165">
        <f>ifna(VLookup(V595, Dex!F:K, 3, 0),"")</f>
        <v>263</v>
      </c>
      <c r="R595" s="165" t="str">
        <f>ifna(VLookup(V595, Dex!F:K, 4, 0),"")</f>
        <v/>
      </c>
      <c r="S595" s="166" t="str">
        <f>ifna(VLookup(V595, Dex!F:K, 5, 0),"")</f>
        <v/>
      </c>
      <c r="T595" s="165" t="str">
        <f>ifna(VLookup(V595, Dex!F:K, 6, 0),"")</f>
        <v>B057</v>
      </c>
      <c r="U595" s="137" t="str">
        <f>ifna(VLookup(V595, Dex!F:L, 7, 0),"")</f>
        <v/>
      </c>
      <c r="V595" s="131" t="str">
        <f t="shared" si="1"/>
        <v>whimsicott</v>
      </c>
    </row>
    <row r="596" ht="31.5" customHeight="1">
      <c r="A596" s="85">
        <v>595.0</v>
      </c>
      <c r="B596" s="85">
        <v>1.0</v>
      </c>
      <c r="C596" s="88">
        <v>22.0</v>
      </c>
      <c r="D596" s="85">
        <f t="shared" si="23"/>
        <v>26</v>
      </c>
      <c r="E596" s="85">
        <v>5.0</v>
      </c>
      <c r="F596" s="85">
        <v>2.0</v>
      </c>
      <c r="G596" s="53" t="str">
        <f>ifna(VLookup(V596,Shiny!B:C, 2, 0),"")</f>
        <v/>
      </c>
      <c r="H596" s="138" t="s">
        <v>676</v>
      </c>
      <c r="I596" s="167">
        <v>548.0</v>
      </c>
      <c r="J596" s="140">
        <f>IFNA(VLOOKUP(V596,'Imported Index'!E:F,2,0),1)</f>
        <v>1</v>
      </c>
      <c r="K596" s="140"/>
      <c r="L596" s="83"/>
      <c r="M596" s="62" t="str">
        <f>ifna(IMAGE("https://pokejungle.net/sprites/typeico/"&amp;lower(VLookup(V596,Type!C:E, 2, 0)&amp;".png")),"")</f>
        <v/>
      </c>
      <c r="N596" s="62" t="str">
        <f>ifna(IMAGE("https://pokejungle.net/sprites/typeico/"&amp;lower(VLookup(V596,Type!C:E, 3, 0)&amp;".png")),"")</f>
        <v/>
      </c>
      <c r="O596" s="53"/>
      <c r="P596" s="53"/>
      <c r="Q596" s="61" t="str">
        <f>ifna(VLookup(V596, Dex!F:K, 3, 0),"")</f>
        <v>A201</v>
      </c>
      <c r="R596" s="61" t="str">
        <f>ifna(VLookup(V596, Dex!F:K, 4, 0),"")</f>
        <v/>
      </c>
      <c r="S596" s="62">
        <f>ifna(VLookup(V596, Dex!F:K, 5, 0),"")</f>
        <v>93</v>
      </c>
      <c r="T596" s="61" t="str">
        <f>ifna(VLookup(V596, Dex!F:K, 6, 0),"")</f>
        <v>P104</v>
      </c>
      <c r="U596" s="63" t="str">
        <f>ifna(VLookup(V596, Dex!F:L, 7, 0),"")</f>
        <v/>
      </c>
      <c r="V596" s="53" t="str">
        <f t="shared" si="1"/>
        <v>petilil</v>
      </c>
    </row>
    <row r="597" ht="31.5" customHeight="1">
      <c r="A597" s="130">
        <v>596.0</v>
      </c>
      <c r="B597" s="130">
        <v>1.0</v>
      </c>
      <c r="C597" s="129">
        <v>22.0</v>
      </c>
      <c r="D597" s="130">
        <f t="shared" si="23"/>
        <v>27</v>
      </c>
      <c r="E597" s="130">
        <v>5.0</v>
      </c>
      <c r="F597" s="130">
        <v>3.0</v>
      </c>
      <c r="G597" s="131" t="str">
        <f>ifna(VLookup(V597,Shiny!B:C, 2, 0),"")</f>
        <v/>
      </c>
      <c r="H597" s="141" t="s">
        <v>677</v>
      </c>
      <c r="I597" s="168">
        <v>549.0</v>
      </c>
      <c r="J597" s="135">
        <f>IFNA(VLOOKUP(V597,'Imported Index'!E:F,2,0),1)</f>
        <v>1</v>
      </c>
      <c r="K597" s="135"/>
      <c r="L597" s="132" t="s">
        <v>97</v>
      </c>
      <c r="M597" s="166" t="str">
        <f>ifna(IMAGE("https://pokejungle.net/sprites/typeico/"&amp;lower(VLookup(V597,Type!C:E, 2, 0)&amp;".png")),"")</f>
        <v/>
      </c>
      <c r="N597" s="166" t="str">
        <f>ifna(IMAGE("https://pokejungle.net/sprites/typeico/"&amp;lower(VLookup(V597,Type!C:E, 3, 0)&amp;".png")),"")</f>
        <v/>
      </c>
      <c r="O597" s="131"/>
      <c r="P597" s="131"/>
      <c r="Q597" s="165" t="str">
        <f>ifna(VLookup(V597, Dex!F:K, 3, 0),"")</f>
        <v>A202</v>
      </c>
      <c r="R597" s="165" t="str">
        <f>ifna(VLookup(V597, Dex!F:K, 4, 0),"")</f>
        <v/>
      </c>
      <c r="S597" s="166" t="str">
        <f>ifna(VLookup(V597, Dex!F:K, 5, 0),"")</f>
        <v/>
      </c>
      <c r="T597" s="165" t="str">
        <f>ifna(VLookup(V597, Dex!F:K, 6, 0),"")</f>
        <v>P105</v>
      </c>
      <c r="U597" s="137" t="str">
        <f>ifna(VLookup(V597, Dex!F:L, 7, 0),"")</f>
        <v/>
      </c>
      <c r="V597" s="131" t="str">
        <f t="shared" si="1"/>
        <v>lilligant</v>
      </c>
    </row>
    <row r="598" ht="31.5" customHeight="1">
      <c r="A598" s="85">
        <v>597.0</v>
      </c>
      <c r="B598" s="85">
        <v>1.0</v>
      </c>
      <c r="C598" s="88">
        <v>22.0</v>
      </c>
      <c r="D598" s="85">
        <f t="shared" si="23"/>
        <v>28</v>
      </c>
      <c r="E598" s="85">
        <v>5.0</v>
      </c>
      <c r="F598" s="85">
        <v>4.0</v>
      </c>
      <c r="G598" s="53" t="str">
        <f>ifna(VLookup(V598,Shiny!B:C, 2, 0),"")</f>
        <v/>
      </c>
      <c r="H598" s="138" t="s">
        <v>677</v>
      </c>
      <c r="I598" s="167">
        <v>549.0</v>
      </c>
      <c r="J598" s="140">
        <f>IFNA(VLOOKUP(V598,'Imported Index'!E:F,2,0),1)</f>
        <v>1</v>
      </c>
      <c r="K598" s="140"/>
      <c r="L598" s="83" t="s">
        <v>139</v>
      </c>
      <c r="M598" s="62" t="str">
        <f>ifna(IMAGE("https://pokejungle.net/sprites/typeico/"&amp;lower(VLookup(V598,Type!C:E, 2, 0)&amp;".png")),"")</f>
        <v/>
      </c>
      <c r="N598" s="62" t="str">
        <f>ifna(IMAGE("https://pokejungle.net/sprites/typeico/"&amp;lower(VLookup(V598,Type!C:E, 3, 0)&amp;".png")),"")</f>
        <v/>
      </c>
      <c r="O598" s="85">
        <v>-1.0</v>
      </c>
      <c r="P598" s="53"/>
      <c r="Q598" s="61" t="str">
        <f>ifna(VLookup(V598, Dex!F:K, 3, 0),"")</f>
        <v/>
      </c>
      <c r="R598" s="61" t="str">
        <f>ifna(VLookup(V598, Dex!F:K, 4, 0),"")</f>
        <v/>
      </c>
      <c r="S598" s="62">
        <f>ifna(VLookup(V598, Dex!F:K, 5, 0),"")</f>
        <v>94</v>
      </c>
      <c r="T598" s="61" t="str">
        <f>ifna(VLookup(V598, Dex!F:K, 6, 0),"")</f>
        <v>P105</v>
      </c>
      <c r="U598" s="63" t="str">
        <f>ifna(VLookup(V598, Dex!F:L, 7, 0),"")</f>
        <v/>
      </c>
      <c r="V598" s="53" t="str">
        <f t="shared" si="1"/>
        <v>lilligant-1</v>
      </c>
    </row>
    <row r="599" ht="31.5" customHeight="1">
      <c r="A599" s="130">
        <v>598.0</v>
      </c>
      <c r="B599" s="130">
        <v>1.0</v>
      </c>
      <c r="C599" s="129">
        <v>22.0</v>
      </c>
      <c r="D599" s="130">
        <f t="shared" si="23"/>
        <v>29</v>
      </c>
      <c r="E599" s="130">
        <v>5.0</v>
      </c>
      <c r="F599" s="130">
        <v>5.0</v>
      </c>
      <c r="G599" s="131" t="str">
        <f>ifna(VLookup(V599,Shiny!B:C, 2, 0),"")</f>
        <v/>
      </c>
      <c r="H599" s="141" t="s">
        <v>678</v>
      </c>
      <c r="I599" s="168">
        <v>550.0</v>
      </c>
      <c r="J599" s="135">
        <f>IFNA(VLOOKUP(V599,'Imported Index'!E:F,2,0),1)</f>
        <v>1</v>
      </c>
      <c r="K599" s="135"/>
      <c r="L599" s="132"/>
      <c r="M599" s="166" t="str">
        <f>ifna(IMAGE("https://pokejungle.net/sprites/typeico/"&amp;lower(VLookup(V599,Type!C:E, 2, 0)&amp;".png")),"")</f>
        <v/>
      </c>
      <c r="N599" s="166" t="str">
        <f>ifna(IMAGE("https://pokejungle.net/sprites/typeico/"&amp;lower(VLookup(V599,Type!C:E, 3, 0)&amp;".png")),"")</f>
        <v/>
      </c>
      <c r="O599" s="131"/>
      <c r="P599" s="131"/>
      <c r="Q599" s="165">
        <f>ifna(VLookup(V599, Dex!F:K, 3, 0),"")</f>
        <v>154</v>
      </c>
      <c r="R599" s="165" t="str">
        <f>ifna(VLookup(V599, Dex!F:K, 4, 0),"")</f>
        <v/>
      </c>
      <c r="S599" s="166" t="str">
        <f>ifna(VLookup(V599, Dex!F:K, 5, 0),"")</f>
        <v/>
      </c>
      <c r="T599" s="165" t="str">
        <f>ifna(VLookup(V599, Dex!F:K, 6, 0),"")</f>
        <v>P138</v>
      </c>
      <c r="U599" s="137" t="str">
        <f>ifna(VLookup(V599, Dex!F:L, 7, 0),"")</f>
        <v/>
      </c>
      <c r="V599" s="131" t="str">
        <f t="shared" si="1"/>
        <v>basculin</v>
      </c>
    </row>
    <row r="600" ht="31.5" customHeight="1">
      <c r="A600" s="85">
        <v>599.0</v>
      </c>
      <c r="B600" s="85">
        <v>1.0</v>
      </c>
      <c r="C600" s="88">
        <v>22.0</v>
      </c>
      <c r="D600" s="85">
        <f t="shared" si="23"/>
        <v>30</v>
      </c>
      <c r="E600" s="85">
        <v>5.0</v>
      </c>
      <c r="F600" s="85">
        <v>6.0</v>
      </c>
      <c r="G600" s="53" t="str">
        <f>ifna(VLookup(V600,Shiny!B:C, 2, 0),"")</f>
        <v/>
      </c>
      <c r="H600" s="138" t="s">
        <v>678</v>
      </c>
      <c r="I600" s="167">
        <v>550.0</v>
      </c>
      <c r="J600" s="140">
        <f>IFNA(VLOOKUP(V600,'Imported Index'!E:F,2,0),1)</f>
        <v>1</v>
      </c>
      <c r="K600" s="140"/>
      <c r="L600" s="83" t="s">
        <v>681</v>
      </c>
      <c r="M600" s="62" t="str">
        <f>ifna(IMAGE("https://pokejungle.net/sprites/typeico/"&amp;lower(VLookup(V600,Type!C:E, 2, 0)&amp;".png")),"")</f>
        <v/>
      </c>
      <c r="N600" s="62" t="str">
        <f>ifna(IMAGE("https://pokejungle.net/sprites/typeico/"&amp;lower(VLookup(V600,Type!C:E, 3, 0)&amp;".png")),"")</f>
        <v/>
      </c>
      <c r="O600" s="85">
        <v>-2.0</v>
      </c>
      <c r="P600" s="53"/>
      <c r="Q600" s="61">
        <f>ifna(VLookup(V600, Dex!F:K, 3, 0),"")</f>
        <v>154</v>
      </c>
      <c r="R600" s="61" t="str">
        <f>ifna(VLookup(V600, Dex!F:K, 4, 0),"")</f>
        <v/>
      </c>
      <c r="S600" s="62">
        <f>ifna(VLookup(V600, Dex!F:K, 5, 0),"")</f>
        <v>166</v>
      </c>
      <c r="T600" s="61" t="str">
        <f>ifna(VLookup(V600, Dex!F:K, 6, 0),"")</f>
        <v>K194</v>
      </c>
      <c r="U600" s="63" t="str">
        <f>ifna(VLookup(V600, Dex!F:L, 7, 0),"")</f>
        <v/>
      </c>
      <c r="V600" s="53" t="str">
        <f t="shared" si="1"/>
        <v>basculin-2</v>
      </c>
    </row>
    <row r="601" ht="31.5" customHeight="1">
      <c r="A601" s="130">
        <v>600.0</v>
      </c>
      <c r="B601" s="130">
        <v>1.0</v>
      </c>
      <c r="C601" s="129">
        <v>23.0</v>
      </c>
      <c r="D601" s="130">
        <v>1.0</v>
      </c>
      <c r="E601" s="130">
        <v>1.0</v>
      </c>
      <c r="F601" s="130">
        <v>1.0</v>
      </c>
      <c r="G601" s="131" t="str">
        <f>ifna(VLookup(V601,Shiny!B:C, 2, 0),"")</f>
        <v/>
      </c>
      <c r="H601" s="141" t="s">
        <v>682</v>
      </c>
      <c r="I601" s="168">
        <v>551.0</v>
      </c>
      <c r="J601" s="135">
        <f>IFNA(VLOOKUP(V601,'Imported Index'!E:F,2,0),1)</f>
        <v>1</v>
      </c>
      <c r="K601" s="135"/>
      <c r="L601" s="132"/>
      <c r="M601" s="166" t="str">
        <f>ifna(IMAGE("https://pokejungle.net/sprites/typeico/"&amp;lower(VLookup(V601,Type!C:E, 2, 0)&amp;".png")),"")</f>
        <v/>
      </c>
      <c r="N601" s="166" t="str">
        <f>ifna(IMAGE("https://pokejungle.net/sprites/typeico/"&amp;lower(VLookup(V601,Type!C:E, 3, 0)&amp;".png")),"")</f>
        <v/>
      </c>
      <c r="O601" s="131"/>
      <c r="P601" s="131"/>
      <c r="Q601" s="165" t="str">
        <f>ifna(VLookup(V601, Dex!F:K, 3, 0),"")</f>
        <v>A176</v>
      </c>
      <c r="R601" s="165" t="str">
        <f>ifna(VLookup(V601, Dex!F:K, 4, 0),"")</f>
        <v/>
      </c>
      <c r="S601" s="166" t="str">
        <f>ifna(VLookup(V601, Dex!F:K, 5, 0),"")</f>
        <v/>
      </c>
      <c r="T601" s="165" t="str">
        <f>ifna(VLookup(V601, Dex!F:K, 6, 0),"")</f>
        <v>P267</v>
      </c>
      <c r="U601" s="137">
        <f>ifna(VLookup(V601, Dex!F:L, 7, 0),"")</f>
        <v>122</v>
      </c>
      <c r="V601" s="131" t="str">
        <f t="shared" si="1"/>
        <v>sandile</v>
      </c>
    </row>
    <row r="602" ht="31.5" customHeight="1">
      <c r="A602" s="85">
        <v>601.0</v>
      </c>
      <c r="B602" s="85">
        <v>1.0</v>
      </c>
      <c r="C602" s="88">
        <v>23.0</v>
      </c>
      <c r="D602" s="85">
        <f t="shared" ref="D602:D630" si="24">D601+1</f>
        <v>2</v>
      </c>
      <c r="E602" s="85">
        <v>1.0</v>
      </c>
      <c r="F602" s="85">
        <v>2.0</v>
      </c>
      <c r="G602" s="53" t="str">
        <f>ifna(VLookup(V602,Shiny!B:C, 2, 0),"")</f>
        <v/>
      </c>
      <c r="H602" s="138" t="s">
        <v>683</v>
      </c>
      <c r="I602" s="167">
        <v>552.0</v>
      </c>
      <c r="J602" s="140">
        <f>IFNA(VLOOKUP(V602,'Imported Index'!E:F,2,0),1)</f>
        <v>1</v>
      </c>
      <c r="K602" s="140"/>
      <c r="L602" s="83"/>
      <c r="M602" s="62" t="str">
        <f>ifna(IMAGE("https://pokejungle.net/sprites/typeico/"&amp;lower(VLookup(V602,Type!C:E, 2, 0)&amp;".png")),"")</f>
        <v/>
      </c>
      <c r="N602" s="62" t="str">
        <f>ifna(IMAGE("https://pokejungle.net/sprites/typeico/"&amp;lower(VLookup(V602,Type!C:E, 3, 0)&amp;".png")),"")</f>
        <v/>
      </c>
      <c r="O602" s="53"/>
      <c r="P602" s="53"/>
      <c r="Q602" s="61" t="str">
        <f>ifna(VLookup(V602, Dex!F:K, 3, 0),"")</f>
        <v>A177</v>
      </c>
      <c r="R602" s="61" t="str">
        <f>ifna(VLookup(V602, Dex!F:K, 4, 0),"")</f>
        <v/>
      </c>
      <c r="S602" s="62" t="str">
        <f>ifna(VLookup(V602, Dex!F:K, 5, 0),"")</f>
        <v/>
      </c>
      <c r="T602" s="61" t="str">
        <f>ifna(VLookup(V602, Dex!F:K, 6, 0),"")</f>
        <v>P268</v>
      </c>
      <c r="U602" s="63">
        <f>ifna(VLookup(V602, Dex!F:L, 7, 0),"")</f>
        <v>123</v>
      </c>
      <c r="V602" s="53" t="str">
        <f t="shared" si="1"/>
        <v>krokorok</v>
      </c>
    </row>
    <row r="603" ht="31.5" customHeight="1">
      <c r="A603" s="130">
        <v>602.0</v>
      </c>
      <c r="B603" s="130">
        <v>1.0</v>
      </c>
      <c r="C603" s="129">
        <v>23.0</v>
      </c>
      <c r="D603" s="130">
        <f t="shared" si="24"/>
        <v>3</v>
      </c>
      <c r="E603" s="130">
        <v>1.0</v>
      </c>
      <c r="F603" s="130">
        <v>3.0</v>
      </c>
      <c r="G603" s="131" t="str">
        <f>ifna(VLookup(V603,Shiny!B:C, 2, 0),"")</f>
        <v/>
      </c>
      <c r="H603" s="141" t="s">
        <v>684</v>
      </c>
      <c r="I603" s="168">
        <v>553.0</v>
      </c>
      <c r="J603" s="135">
        <f>IFNA(VLOOKUP(V603,'Imported Index'!E:F,2,0),1)</f>
        <v>1</v>
      </c>
      <c r="K603" s="135"/>
      <c r="L603" s="132"/>
      <c r="M603" s="166" t="str">
        <f>ifna(IMAGE("https://pokejungle.net/sprites/typeico/"&amp;lower(VLookup(V603,Type!C:E, 2, 0)&amp;".png")),"")</f>
        <v/>
      </c>
      <c r="N603" s="166" t="str">
        <f>ifna(IMAGE("https://pokejungle.net/sprites/typeico/"&amp;lower(VLookup(V603,Type!C:E, 3, 0)&amp;".png")),"")</f>
        <v/>
      </c>
      <c r="O603" s="131"/>
      <c r="P603" s="131"/>
      <c r="Q603" s="165" t="str">
        <f>ifna(VLookup(V603, Dex!F:K, 3, 0),"")</f>
        <v>A178</v>
      </c>
      <c r="R603" s="165" t="str">
        <f>ifna(VLookup(V603, Dex!F:K, 4, 0),"")</f>
        <v/>
      </c>
      <c r="S603" s="166" t="str">
        <f>ifna(VLookup(V603, Dex!F:K, 5, 0),"")</f>
        <v/>
      </c>
      <c r="T603" s="165" t="str">
        <f>ifna(VLookup(V603, Dex!F:K, 6, 0),"")</f>
        <v>P269</v>
      </c>
      <c r="U603" s="137">
        <f>ifna(VLookup(V603, Dex!F:L, 7, 0),"")</f>
        <v>124</v>
      </c>
      <c r="V603" s="131" t="str">
        <f t="shared" si="1"/>
        <v>krookodile</v>
      </c>
    </row>
    <row r="604" ht="31.5" customHeight="1">
      <c r="A604" s="85">
        <v>603.0</v>
      </c>
      <c r="B604" s="85">
        <v>1.0</v>
      </c>
      <c r="C604" s="88">
        <v>23.0</v>
      </c>
      <c r="D604" s="85">
        <f t="shared" si="24"/>
        <v>4</v>
      </c>
      <c r="E604" s="85">
        <v>1.0</v>
      </c>
      <c r="F604" s="85">
        <v>4.0</v>
      </c>
      <c r="G604" s="53" t="str">
        <f>ifna(VLookup(V604,Shiny!B:C, 2, 0),"")</f>
        <v/>
      </c>
      <c r="H604" s="138" t="s">
        <v>685</v>
      </c>
      <c r="I604" s="167">
        <v>554.0</v>
      </c>
      <c r="J604" s="140">
        <f>IFNA(VLOOKUP(V604,'Imported Index'!E:F,2,0),1)</f>
        <v>1</v>
      </c>
      <c r="K604" s="83"/>
      <c r="L604" s="83" t="s">
        <v>97</v>
      </c>
      <c r="M604" s="62" t="str">
        <f>ifna(IMAGE("https://pokejungle.net/sprites/typeico/"&amp;lower(VLookup(V604,Type!C:E, 2, 0)&amp;".png")),"")</f>
        <v/>
      </c>
      <c r="N604" s="62" t="str">
        <f>ifna(IMAGE("https://pokejungle.net/sprites/typeico/"&amp;lower(VLookup(V604,Type!C:E, 3, 0)&amp;".png")),"")</f>
        <v/>
      </c>
      <c r="O604" s="53"/>
      <c r="P604" s="53"/>
      <c r="Q604" s="61">
        <f>ifna(VLookup(V604, Dex!F:K, 3, 0),"")</f>
        <v>367</v>
      </c>
      <c r="R604" s="61" t="str">
        <f>ifna(VLookup(V604, Dex!F:K, 4, 0),"")</f>
        <v/>
      </c>
      <c r="S604" s="62" t="str">
        <f>ifna(VLookup(V604, Dex!F:K, 5, 0),"")</f>
        <v/>
      </c>
      <c r="T604" s="61" t="str">
        <f>ifna(VLookup(V604, Dex!F:K, 6, 0),"")</f>
        <v/>
      </c>
      <c r="U604" s="63" t="str">
        <f>ifna(VLookup(V604, Dex!F:L, 7, 0),"")</f>
        <v/>
      </c>
      <c r="V604" s="53" t="str">
        <f t="shared" si="1"/>
        <v>darumaka</v>
      </c>
    </row>
    <row r="605" ht="31.5" customHeight="1">
      <c r="A605" s="130">
        <v>604.0</v>
      </c>
      <c r="B605" s="130">
        <v>1.0</v>
      </c>
      <c r="C605" s="129">
        <v>23.0</v>
      </c>
      <c r="D605" s="130">
        <f t="shared" si="24"/>
        <v>5</v>
      </c>
      <c r="E605" s="130">
        <v>1.0</v>
      </c>
      <c r="F605" s="130">
        <v>5.0</v>
      </c>
      <c r="G605" s="131" t="str">
        <f>ifna(VLookup(V605,Shiny!B:C, 2, 0),"")</f>
        <v/>
      </c>
      <c r="H605" s="141" t="s">
        <v>685</v>
      </c>
      <c r="I605" s="168">
        <v>554.0</v>
      </c>
      <c r="J605" s="135">
        <f>IFNA(VLOOKUP(V605,'Imported Index'!E:F,2,0),1)</f>
        <v>1</v>
      </c>
      <c r="K605" s="135"/>
      <c r="L605" s="148" t="s">
        <v>132</v>
      </c>
      <c r="M605" s="166" t="str">
        <f>ifna(IMAGE("https://pokejungle.net/sprites/typeico/"&amp;lower(VLookup(V605,Type!C:E, 2, 0)&amp;".png")),"")</f>
        <v/>
      </c>
      <c r="N605" s="166" t="str">
        <f>ifna(IMAGE("https://pokejungle.net/sprites/typeico/"&amp;lower(VLookup(V605,Type!C:E, 3, 0)&amp;".png")),"")</f>
        <v/>
      </c>
      <c r="O605" s="130">
        <v>-1.0</v>
      </c>
      <c r="P605" s="131"/>
      <c r="Q605" s="165">
        <f>ifna(VLookup(V605, Dex!F:K, 3, 0),"")</f>
        <v>367</v>
      </c>
      <c r="R605" s="165" t="str">
        <f>ifna(VLookup(V605, Dex!F:K, 4, 0),"")</f>
        <v/>
      </c>
      <c r="S605" s="166" t="str">
        <f>ifna(VLookup(V605, Dex!F:K, 5, 0),"")</f>
        <v/>
      </c>
      <c r="T605" s="165" t="str">
        <f>ifna(VLookup(V605, Dex!F:K, 6, 0),"")</f>
        <v/>
      </c>
      <c r="U605" s="137" t="str">
        <f>ifna(VLookup(V605, Dex!F:L, 7, 0),"")</f>
        <v/>
      </c>
      <c r="V605" s="131" t="str">
        <f t="shared" si="1"/>
        <v>darumaka-1</v>
      </c>
    </row>
    <row r="606" ht="31.5" customHeight="1">
      <c r="A606" s="85">
        <v>605.0</v>
      </c>
      <c r="B606" s="85">
        <v>1.0</v>
      </c>
      <c r="C606" s="88">
        <v>23.0</v>
      </c>
      <c r="D606" s="85">
        <f t="shared" si="24"/>
        <v>6</v>
      </c>
      <c r="E606" s="85">
        <v>1.0</v>
      </c>
      <c r="F606" s="85">
        <v>6.0</v>
      </c>
      <c r="G606" s="53" t="str">
        <f>ifna(VLookup(V606,Shiny!B:C, 2, 0),"")</f>
        <v/>
      </c>
      <c r="H606" s="138" t="s">
        <v>686</v>
      </c>
      <c r="I606" s="167">
        <v>555.0</v>
      </c>
      <c r="J606" s="140">
        <f>IFNA(VLOOKUP(V606,'Imported Index'!E:F,2,0),1)</f>
        <v>1</v>
      </c>
      <c r="K606" s="140"/>
      <c r="L606" s="83" t="s">
        <v>97</v>
      </c>
      <c r="M606" s="62" t="str">
        <f>ifna(IMAGE("https://pokejungle.net/sprites/typeico/"&amp;lower(VLookup(V606,Type!C:E, 2, 0)&amp;".png")),"")</f>
        <v/>
      </c>
      <c r="N606" s="62" t="str">
        <f>ifna(IMAGE("https://pokejungle.net/sprites/typeico/"&amp;lower(VLookup(V606,Type!C:E, 3, 0)&amp;".png")),"")</f>
        <v/>
      </c>
      <c r="O606" s="53"/>
      <c r="P606" s="53"/>
      <c r="Q606" s="61">
        <f>ifna(VLookup(V606, Dex!F:K, 3, 0),"")</f>
        <v>368</v>
      </c>
      <c r="R606" s="61" t="str">
        <f>ifna(VLookup(V606, Dex!F:K, 4, 0),"")</f>
        <v/>
      </c>
      <c r="S606" s="62" t="str">
        <f>ifna(VLookup(V606, Dex!F:K, 5, 0),"")</f>
        <v/>
      </c>
      <c r="T606" s="61" t="str">
        <f>ifna(VLookup(V606, Dex!F:K, 6, 0),"")</f>
        <v/>
      </c>
      <c r="U606" s="63" t="str">
        <f>ifna(VLookup(V606, Dex!F:L, 7, 0),"")</f>
        <v/>
      </c>
      <c r="V606" s="53" t="str">
        <f t="shared" si="1"/>
        <v>darmanitan</v>
      </c>
    </row>
    <row r="607" ht="31.5" customHeight="1">
      <c r="A607" s="130">
        <v>606.0</v>
      </c>
      <c r="B607" s="130">
        <v>1.0</v>
      </c>
      <c r="C607" s="129">
        <v>23.0</v>
      </c>
      <c r="D607" s="130">
        <f t="shared" si="24"/>
        <v>7</v>
      </c>
      <c r="E607" s="130">
        <v>2.0</v>
      </c>
      <c r="F607" s="130">
        <v>1.0</v>
      </c>
      <c r="G607" s="131" t="str">
        <f>ifna(VLookup(V607,Shiny!B:C, 2, 0),"")</f>
        <v/>
      </c>
      <c r="H607" s="141" t="s">
        <v>686</v>
      </c>
      <c r="I607" s="168">
        <v>555.0</v>
      </c>
      <c r="J607" s="135">
        <f>IFNA(VLOOKUP(V607,'Imported Index'!E:F,2,0),1)</f>
        <v>1</v>
      </c>
      <c r="K607" s="132"/>
      <c r="L607" s="148" t="s">
        <v>132</v>
      </c>
      <c r="M607" s="166" t="str">
        <f>ifna(IMAGE("https://pokejungle.net/sprites/typeico/"&amp;lower(VLookup(V607,Type!C:E, 2, 0)&amp;".png")),"")</f>
        <v/>
      </c>
      <c r="N607" s="166" t="str">
        <f>ifna(IMAGE("https://pokejungle.net/sprites/typeico/"&amp;lower(VLookup(V607,Type!C:E, 3, 0)&amp;".png")),"")</f>
        <v/>
      </c>
      <c r="O607" s="130">
        <v>-1.0</v>
      </c>
      <c r="P607" s="131"/>
      <c r="Q607" s="165">
        <f>ifna(VLookup(V607, Dex!F:K, 3, 0),"")</f>
        <v>368</v>
      </c>
      <c r="R607" s="165" t="str">
        <f>ifna(VLookup(V607, Dex!F:K, 4, 0),"")</f>
        <v/>
      </c>
      <c r="S607" s="166" t="str">
        <f>ifna(VLookup(V607, Dex!F:K, 5, 0),"")</f>
        <v/>
      </c>
      <c r="T607" s="165" t="str">
        <f>ifna(VLookup(V607, Dex!F:K, 6, 0),"")</f>
        <v/>
      </c>
      <c r="U607" s="137" t="str">
        <f>ifna(VLookup(V607, Dex!F:L, 7, 0),"")</f>
        <v/>
      </c>
      <c r="V607" s="131" t="str">
        <f t="shared" si="1"/>
        <v>darmanitan-1</v>
      </c>
    </row>
    <row r="608" ht="31.5" customHeight="1">
      <c r="A608" s="85">
        <v>607.0</v>
      </c>
      <c r="B608" s="85">
        <v>1.0</v>
      </c>
      <c r="C608" s="88">
        <v>23.0</v>
      </c>
      <c r="D608" s="85">
        <f t="shared" si="24"/>
        <v>8</v>
      </c>
      <c r="E608" s="85">
        <v>2.0</v>
      </c>
      <c r="F608" s="85">
        <v>2.0</v>
      </c>
      <c r="G608" s="53" t="str">
        <f>ifna(VLookup(V608,Shiny!B:C, 2, 0),"")</f>
        <v/>
      </c>
      <c r="H608" s="138" t="s">
        <v>687</v>
      </c>
      <c r="I608" s="167">
        <v>556.0</v>
      </c>
      <c r="J608" s="140">
        <f>IFNA(VLOOKUP(V608,'Imported Index'!E:F,2,0),1)</f>
        <v>1</v>
      </c>
      <c r="K608" s="83"/>
      <c r="L608" s="83"/>
      <c r="M608" s="62" t="str">
        <f>ifna(IMAGE("https://pokejungle.net/sprites/typeico/"&amp;lower(VLookup(V608,Type!C:E, 2, 0)&amp;".png")),"")</f>
        <v/>
      </c>
      <c r="N608" s="62" t="str">
        <f>ifna(IMAGE("https://pokejungle.net/sprites/typeico/"&amp;lower(VLookup(V608,Type!C:E, 3, 0)&amp;".png")),"")</f>
        <v/>
      </c>
      <c r="O608" s="53"/>
      <c r="P608" s="53"/>
      <c r="Q608" s="61">
        <f>ifna(VLookup(V608, Dex!F:K, 3, 0),"")</f>
        <v>296</v>
      </c>
      <c r="R608" s="61" t="str">
        <f>ifna(VLookup(V608, Dex!F:K, 4, 0),"")</f>
        <v/>
      </c>
      <c r="S608" s="62" t="str">
        <f>ifna(VLookup(V608, Dex!F:K, 5, 0),"")</f>
        <v/>
      </c>
      <c r="T608" s="61" t="str">
        <f>ifna(VLookup(V608, Dex!F:K, 6, 0),"")</f>
        <v/>
      </c>
      <c r="U608" s="63" t="str">
        <f>ifna(VLookup(V608, Dex!F:L, 7, 0),"")</f>
        <v/>
      </c>
      <c r="V608" s="53" t="str">
        <f t="shared" si="1"/>
        <v>maractus</v>
      </c>
    </row>
    <row r="609" ht="31.5" customHeight="1">
      <c r="A609" s="130">
        <v>608.0</v>
      </c>
      <c r="B609" s="130">
        <v>1.0</v>
      </c>
      <c r="C609" s="129">
        <v>23.0</v>
      </c>
      <c r="D609" s="130">
        <f t="shared" si="24"/>
        <v>9</v>
      </c>
      <c r="E609" s="130">
        <v>2.0</v>
      </c>
      <c r="F609" s="130">
        <v>3.0</v>
      </c>
      <c r="G609" s="131" t="str">
        <f>ifna(VLookup(V609,Shiny!B:C, 2, 0),"")</f>
        <v/>
      </c>
      <c r="H609" s="141" t="s">
        <v>688</v>
      </c>
      <c r="I609" s="168">
        <v>557.0</v>
      </c>
      <c r="J609" s="135">
        <f>IFNA(VLOOKUP(V609,'Imported Index'!E:F,2,0),1)</f>
        <v>1</v>
      </c>
      <c r="K609" s="135"/>
      <c r="L609" s="132"/>
      <c r="M609" s="166" t="str">
        <f>ifna(IMAGE("https://pokejungle.net/sprites/typeico/"&amp;lower(VLookup(V609,Type!C:E, 2, 0)&amp;".png")),"")</f>
        <v/>
      </c>
      <c r="N609" s="166" t="str">
        <f>ifna(IMAGE("https://pokejungle.net/sprites/typeico/"&amp;lower(VLookup(V609,Type!C:E, 3, 0)&amp;".png")),"")</f>
        <v/>
      </c>
      <c r="O609" s="131"/>
      <c r="P609" s="131"/>
      <c r="Q609" s="165">
        <f>ifna(VLookup(V609, Dex!F:K, 3, 0),"")</f>
        <v>86</v>
      </c>
      <c r="R609" s="165" t="str">
        <f>ifna(VLookup(V609, Dex!F:K, 4, 0),"")</f>
        <v/>
      </c>
      <c r="S609" s="166" t="str">
        <f>ifna(VLookup(V609, Dex!F:K, 5, 0),"")</f>
        <v/>
      </c>
      <c r="T609" s="165" t="str">
        <f>ifna(VLookup(V609, Dex!F:K, 6, 0),"")</f>
        <v/>
      </c>
      <c r="U609" s="137" t="str">
        <f>ifna(VLookup(V609, Dex!F:L, 7, 0),"")</f>
        <v/>
      </c>
      <c r="V609" s="131" t="str">
        <f t="shared" si="1"/>
        <v>dwebble</v>
      </c>
    </row>
    <row r="610" ht="31.5" customHeight="1">
      <c r="A610" s="85">
        <v>609.0</v>
      </c>
      <c r="B610" s="85">
        <v>1.0</v>
      </c>
      <c r="C610" s="88">
        <v>23.0</v>
      </c>
      <c r="D610" s="85">
        <f t="shared" si="24"/>
        <v>10</v>
      </c>
      <c r="E610" s="85">
        <v>2.0</v>
      </c>
      <c r="F610" s="85">
        <v>4.0</v>
      </c>
      <c r="G610" s="53" t="str">
        <f>ifna(VLookup(V610,Shiny!B:C, 2, 0),"")</f>
        <v/>
      </c>
      <c r="H610" s="138" t="s">
        <v>689</v>
      </c>
      <c r="I610" s="167">
        <v>558.0</v>
      </c>
      <c r="J610" s="140">
        <f>IFNA(VLOOKUP(V610,'Imported Index'!E:F,2,0),1)</f>
        <v>1</v>
      </c>
      <c r="K610" s="140"/>
      <c r="L610" s="83"/>
      <c r="M610" s="62" t="str">
        <f>ifna(IMAGE("https://pokejungle.net/sprites/typeico/"&amp;lower(VLookup(V610,Type!C:E, 2, 0)&amp;".png")),"")</f>
        <v/>
      </c>
      <c r="N610" s="62" t="str">
        <f>ifna(IMAGE("https://pokejungle.net/sprites/typeico/"&amp;lower(VLookup(V610,Type!C:E, 3, 0)&amp;".png")),"")</f>
        <v/>
      </c>
      <c r="O610" s="53"/>
      <c r="P610" s="53"/>
      <c r="Q610" s="61">
        <f>ifna(VLookup(V610, Dex!F:K, 3, 0),"")</f>
        <v>87</v>
      </c>
      <c r="R610" s="61" t="str">
        <f>ifna(VLookup(V610, Dex!F:K, 4, 0),"")</f>
        <v/>
      </c>
      <c r="S610" s="62" t="str">
        <f>ifna(VLookup(V610, Dex!F:K, 5, 0),"")</f>
        <v/>
      </c>
      <c r="T610" s="61" t="str">
        <f>ifna(VLookup(V610, Dex!F:K, 6, 0),"")</f>
        <v/>
      </c>
      <c r="U610" s="63" t="str">
        <f>ifna(VLookup(V610, Dex!F:L, 7, 0),"")</f>
        <v/>
      </c>
      <c r="V610" s="53" t="str">
        <f t="shared" si="1"/>
        <v>crustle</v>
      </c>
    </row>
    <row r="611" ht="31.5" customHeight="1">
      <c r="A611" s="130">
        <v>610.0</v>
      </c>
      <c r="B611" s="130">
        <v>1.0</v>
      </c>
      <c r="C611" s="129">
        <v>23.0</v>
      </c>
      <c r="D611" s="130">
        <f t="shared" si="24"/>
        <v>11</v>
      </c>
      <c r="E611" s="130">
        <v>2.0</v>
      </c>
      <c r="F611" s="130">
        <v>5.0</v>
      </c>
      <c r="G611" s="131" t="str">
        <f>ifna(VLookup(V611,Shiny!B:C, 2, 0),"")</f>
        <v/>
      </c>
      <c r="H611" s="141" t="s">
        <v>690</v>
      </c>
      <c r="I611" s="168">
        <v>559.0</v>
      </c>
      <c r="J611" s="135">
        <f>IFNA(VLOOKUP(V611,'Imported Index'!E:F,2,0),1)</f>
        <v>1</v>
      </c>
      <c r="K611" s="132"/>
      <c r="L611" s="132"/>
      <c r="M611" s="166" t="str">
        <f>ifna(IMAGE("https://pokejungle.net/sprites/typeico/"&amp;lower(VLookup(V611,Type!C:E, 2, 0)&amp;".png")),"")</f>
        <v/>
      </c>
      <c r="N611" s="166" t="str">
        <f>ifna(IMAGE("https://pokejungle.net/sprites/typeico/"&amp;lower(VLookup(V611,Type!C:E, 3, 0)&amp;".png")),"")</f>
        <v/>
      </c>
      <c r="O611" s="131"/>
      <c r="P611" s="131"/>
      <c r="Q611" s="165">
        <f>ifna(VLookup(V611, Dex!F:K, 3, 0),"")</f>
        <v>224</v>
      </c>
      <c r="R611" s="165" t="str">
        <f>ifna(VLookup(V611, Dex!F:K, 4, 0),"")</f>
        <v/>
      </c>
      <c r="S611" s="166" t="str">
        <f>ifna(VLookup(V611, Dex!F:K, 5, 0),"")</f>
        <v/>
      </c>
      <c r="T611" s="165" t="str">
        <f>ifna(VLookup(V611, Dex!F:K, 6, 0),"")</f>
        <v>B121</v>
      </c>
      <c r="U611" s="137">
        <f>ifna(VLookup(V611, Dex!F:L, 7, 0),"")</f>
        <v>184</v>
      </c>
      <c r="V611" s="131" t="str">
        <f t="shared" si="1"/>
        <v>scraggy</v>
      </c>
    </row>
    <row r="612" ht="31.5" customHeight="1">
      <c r="A612" s="85">
        <v>611.0</v>
      </c>
      <c r="B612" s="85">
        <v>1.0</v>
      </c>
      <c r="C612" s="88">
        <v>23.0</v>
      </c>
      <c r="D612" s="85">
        <f t="shared" si="24"/>
        <v>12</v>
      </c>
      <c r="E612" s="85">
        <v>2.0</v>
      </c>
      <c r="F612" s="85">
        <v>6.0</v>
      </c>
      <c r="G612" s="53" t="str">
        <f>ifna(VLookup(V612,Shiny!B:C, 2, 0),"")</f>
        <v/>
      </c>
      <c r="H612" s="138" t="s">
        <v>691</v>
      </c>
      <c r="I612" s="167">
        <v>560.0</v>
      </c>
      <c r="J612" s="140">
        <f>IFNA(VLOOKUP(V612,'Imported Index'!E:F,2,0),1)</f>
        <v>1</v>
      </c>
      <c r="K612" s="83"/>
      <c r="L612" s="83"/>
      <c r="M612" s="62" t="str">
        <f>ifna(IMAGE("https://pokejungle.net/sprites/typeico/"&amp;lower(VLookup(V612,Type!C:E, 2, 0)&amp;".png")),"")</f>
        <v/>
      </c>
      <c r="N612" s="62" t="str">
        <f>ifna(IMAGE("https://pokejungle.net/sprites/typeico/"&amp;lower(VLookup(V612,Type!C:E, 3, 0)&amp;".png")),"")</f>
        <v/>
      </c>
      <c r="O612" s="53"/>
      <c r="P612" s="53"/>
      <c r="Q612" s="61">
        <f>ifna(VLookup(V612, Dex!F:K, 3, 0),"")</f>
        <v>225</v>
      </c>
      <c r="R612" s="61" t="str">
        <f>ifna(VLookup(V612, Dex!F:K, 4, 0),"")</f>
        <v/>
      </c>
      <c r="S612" s="62" t="str">
        <f>ifna(VLookup(V612, Dex!F:K, 5, 0),"")</f>
        <v/>
      </c>
      <c r="T612" s="61" t="str">
        <f>ifna(VLookup(V612, Dex!F:K, 6, 0),"")</f>
        <v>B122</v>
      </c>
      <c r="U612" s="63">
        <f>ifna(VLookup(V612, Dex!F:L, 7, 0),"")</f>
        <v>185</v>
      </c>
      <c r="V612" s="53" t="str">
        <f t="shared" si="1"/>
        <v>scrafty</v>
      </c>
    </row>
    <row r="613" ht="31.5" customHeight="1">
      <c r="A613" s="130">
        <v>612.0</v>
      </c>
      <c r="B613" s="130">
        <v>1.0</v>
      </c>
      <c r="C613" s="129">
        <v>23.0</v>
      </c>
      <c r="D613" s="130">
        <f t="shared" si="24"/>
        <v>13</v>
      </c>
      <c r="E613" s="130">
        <v>3.0</v>
      </c>
      <c r="F613" s="130">
        <v>1.0</v>
      </c>
      <c r="G613" s="131" t="str">
        <f>ifna(VLookup(V613,Shiny!B:C, 2, 0),"")</f>
        <v/>
      </c>
      <c r="H613" s="141" t="s">
        <v>692</v>
      </c>
      <c r="I613" s="168">
        <v>561.0</v>
      </c>
      <c r="J613" s="135">
        <f>IFNA(VLOOKUP(V613,'Imported Index'!E:F,2,0),1)</f>
        <v>1</v>
      </c>
      <c r="K613" s="132"/>
      <c r="L613" s="132"/>
      <c r="M613" s="166" t="str">
        <f>ifna(IMAGE("https://pokejungle.net/sprites/typeico/"&amp;lower(VLookup(V613,Type!C:E, 2, 0)&amp;".png")),"")</f>
        <v/>
      </c>
      <c r="N613" s="166" t="str">
        <f>ifna(IMAGE("https://pokejungle.net/sprites/typeico/"&amp;lower(VLookup(V613,Type!C:E, 3, 0)&amp;".png")),"")</f>
        <v/>
      </c>
      <c r="O613" s="131"/>
      <c r="P613" s="131"/>
      <c r="Q613" s="165">
        <f>ifna(VLookup(V613, Dex!F:K, 3, 0),"")</f>
        <v>297</v>
      </c>
      <c r="R613" s="165" t="str">
        <f>ifna(VLookup(V613, Dex!F:K, 4, 0),"")</f>
        <v/>
      </c>
      <c r="S613" s="166" t="str">
        <f>ifna(VLookup(V613, Dex!F:K, 5, 0),"")</f>
        <v/>
      </c>
      <c r="T613" s="165" t="str">
        <f>ifna(VLookup(V613, Dex!F:K, 6, 0),"")</f>
        <v/>
      </c>
      <c r="U613" s="137" t="str">
        <f>ifna(VLookup(V613, Dex!F:L, 7, 0),"")</f>
        <v/>
      </c>
      <c r="V613" s="131" t="str">
        <f t="shared" si="1"/>
        <v>sigilyph</v>
      </c>
    </row>
    <row r="614" ht="31.5" customHeight="1">
      <c r="A614" s="85">
        <v>613.0</v>
      </c>
      <c r="B614" s="85">
        <v>1.0</v>
      </c>
      <c r="C614" s="88">
        <v>23.0</v>
      </c>
      <c r="D614" s="85">
        <f t="shared" si="24"/>
        <v>14</v>
      </c>
      <c r="E614" s="85">
        <v>3.0</v>
      </c>
      <c r="F614" s="85">
        <v>2.0</v>
      </c>
      <c r="G614" s="53" t="str">
        <f>ifna(VLookup(V614,Shiny!B:C, 2, 0),"")</f>
        <v/>
      </c>
      <c r="H614" s="138" t="s">
        <v>693</v>
      </c>
      <c r="I614" s="167">
        <v>562.0</v>
      </c>
      <c r="J614" s="140">
        <f>IFNA(VLOOKUP(V614,'Imported Index'!E:F,2,0),1)</f>
        <v>1</v>
      </c>
      <c r="K614" s="83"/>
      <c r="L614" s="83" t="s">
        <v>97</v>
      </c>
      <c r="M614" s="62" t="str">
        <f>ifna(IMAGE("https://pokejungle.net/sprites/typeico/"&amp;lower(VLookup(V614,Type!C:E, 2, 0)&amp;".png")),"")</f>
        <v/>
      </c>
      <c r="N614" s="62" t="str">
        <f>ifna(IMAGE("https://pokejungle.net/sprites/typeico/"&amp;lower(VLookup(V614,Type!C:E, 3, 0)&amp;".png")),"")</f>
        <v/>
      </c>
      <c r="O614" s="53"/>
      <c r="P614" s="53"/>
      <c r="Q614" s="61">
        <f>ifna(VLookup(V614, Dex!F:K, 3, 0),"")</f>
        <v>327</v>
      </c>
      <c r="R614" s="61" t="str">
        <f>ifna(VLookup(V614, Dex!F:K, 4, 0),"")</f>
        <v/>
      </c>
      <c r="S614" s="62" t="str">
        <f>ifna(VLookup(V614, Dex!F:K, 5, 0),"")</f>
        <v/>
      </c>
      <c r="T614" s="61" t="str">
        <f>ifna(VLookup(V614, Dex!F:K, 6, 0),"")</f>
        <v/>
      </c>
      <c r="U614" s="63" t="str">
        <f>ifna(VLookup(V614, Dex!F:L, 7, 0),"")</f>
        <v>H059</v>
      </c>
      <c r="V614" s="53" t="str">
        <f t="shared" si="1"/>
        <v>yamask</v>
      </c>
    </row>
    <row r="615" ht="31.5" customHeight="1">
      <c r="A615" s="130">
        <v>614.0</v>
      </c>
      <c r="B615" s="130">
        <v>1.0</v>
      </c>
      <c r="C615" s="129">
        <v>23.0</v>
      </c>
      <c r="D615" s="130">
        <f t="shared" si="24"/>
        <v>15</v>
      </c>
      <c r="E615" s="130">
        <v>3.0</v>
      </c>
      <c r="F615" s="130">
        <v>3.0</v>
      </c>
      <c r="G615" s="131" t="str">
        <f>ifna(VLookup(V615,Shiny!B:C, 2, 0),"")</f>
        <v/>
      </c>
      <c r="H615" s="141" t="s">
        <v>693</v>
      </c>
      <c r="I615" s="168">
        <v>562.0</v>
      </c>
      <c r="J615" s="135">
        <f>IFNA(VLOOKUP(V615,'Imported Index'!E:F,2,0),1)</f>
        <v>1</v>
      </c>
      <c r="K615" s="135"/>
      <c r="L615" s="148" t="s">
        <v>132</v>
      </c>
      <c r="M615" s="166" t="str">
        <f>ifna(IMAGE("https://pokejungle.net/sprites/typeico/"&amp;lower(VLookup(V615,Type!C:E, 2, 0)&amp;".png")),"")</f>
        <v/>
      </c>
      <c r="N615" s="166" t="str">
        <f>ifna(IMAGE("https://pokejungle.net/sprites/typeico/"&amp;lower(VLookup(V615,Type!C:E, 3, 0)&amp;".png")),"")</f>
        <v/>
      </c>
      <c r="O615" s="130">
        <v>-1.0</v>
      </c>
      <c r="P615" s="131"/>
      <c r="Q615" s="165">
        <f>ifna(VLookup(V615, Dex!F:K, 3, 0),"")</f>
        <v>327</v>
      </c>
      <c r="R615" s="165" t="str">
        <f>ifna(VLookup(V615, Dex!F:K, 4, 0),"")</f>
        <v/>
      </c>
      <c r="S615" s="166" t="str">
        <f>ifna(VLookup(V615, Dex!F:K, 5, 0),"")</f>
        <v/>
      </c>
      <c r="T615" s="165" t="str">
        <f>ifna(VLookup(V615, Dex!F:K, 6, 0),"")</f>
        <v/>
      </c>
      <c r="U615" s="137" t="str">
        <f>ifna(VLookup(V615, Dex!F:L, 7, 0),"")</f>
        <v>H059</v>
      </c>
      <c r="V615" s="131" t="str">
        <f t="shared" si="1"/>
        <v>yamask-1</v>
      </c>
    </row>
    <row r="616" ht="31.5" customHeight="1">
      <c r="A616" s="85">
        <v>615.0</v>
      </c>
      <c r="B616" s="85">
        <v>1.0</v>
      </c>
      <c r="C616" s="88">
        <v>23.0</v>
      </c>
      <c r="D616" s="85">
        <f t="shared" si="24"/>
        <v>16</v>
      </c>
      <c r="E616" s="85">
        <v>3.0</v>
      </c>
      <c r="F616" s="85">
        <v>4.0</v>
      </c>
      <c r="G616" s="53" t="str">
        <f>ifna(VLookup(V616,Shiny!B:C, 2, 0),"")</f>
        <v/>
      </c>
      <c r="H616" s="138" t="s">
        <v>694</v>
      </c>
      <c r="I616" s="167">
        <v>563.0</v>
      </c>
      <c r="J616" s="140">
        <f>IFNA(VLOOKUP(V616,'Imported Index'!E:F,2,0),1)</f>
        <v>1</v>
      </c>
      <c r="K616" s="140"/>
      <c r="L616" s="83"/>
      <c r="M616" s="62" t="str">
        <f>ifna(IMAGE("https://pokejungle.net/sprites/typeico/"&amp;lower(VLookup(V616,Type!C:E, 2, 0)&amp;".png")),"")</f>
        <v/>
      </c>
      <c r="N616" s="62" t="str">
        <f>ifna(IMAGE("https://pokejungle.net/sprites/typeico/"&amp;lower(VLookup(V616,Type!C:E, 3, 0)&amp;".png")),"")</f>
        <v/>
      </c>
      <c r="O616" s="53"/>
      <c r="P616" s="53"/>
      <c r="Q616" s="61">
        <f>ifna(VLookup(V616, Dex!F:K, 3, 0),"")</f>
        <v>329</v>
      </c>
      <c r="R616" s="61" t="str">
        <f>ifna(VLookup(V616, Dex!F:K, 4, 0),"")</f>
        <v/>
      </c>
      <c r="S616" s="62" t="str">
        <f>ifna(VLookup(V616, Dex!F:K, 5, 0),"")</f>
        <v/>
      </c>
      <c r="T616" s="61" t="str">
        <f>ifna(VLookup(V616, Dex!F:K, 6, 0),"")</f>
        <v/>
      </c>
      <c r="U616" s="63" t="str">
        <f>ifna(VLookup(V616, Dex!F:L, 7, 0),"")</f>
        <v>H060</v>
      </c>
      <c r="V616" s="53" t="str">
        <f t="shared" si="1"/>
        <v>cofagrigus</v>
      </c>
    </row>
    <row r="617" ht="31.5" customHeight="1">
      <c r="A617" s="130">
        <v>616.0</v>
      </c>
      <c r="B617" s="130">
        <v>1.0</v>
      </c>
      <c r="C617" s="129">
        <v>23.0</v>
      </c>
      <c r="D617" s="130">
        <f t="shared" si="24"/>
        <v>17</v>
      </c>
      <c r="E617" s="130">
        <v>3.0</v>
      </c>
      <c r="F617" s="130">
        <v>5.0</v>
      </c>
      <c r="G617" s="131" t="str">
        <f>ifna(VLookup(V617,Shiny!B:C, 2, 0),"")</f>
        <v/>
      </c>
      <c r="H617" s="141" t="s">
        <v>695</v>
      </c>
      <c r="I617" s="168">
        <v>564.0</v>
      </c>
      <c r="J617" s="135">
        <f>IFNA(VLOOKUP(V617,'Imported Index'!E:F,2,0),1)</f>
        <v>1</v>
      </c>
      <c r="K617" s="132"/>
      <c r="L617" s="132"/>
      <c r="M617" s="166" t="str">
        <f>ifna(IMAGE("https://pokejungle.net/sprites/typeico/"&amp;lower(VLookup(V617,Type!C:E, 2, 0)&amp;".png")),"")</f>
        <v/>
      </c>
      <c r="N617" s="166" t="str">
        <f>ifna(IMAGE("https://pokejungle.net/sprites/typeico/"&amp;lower(VLookup(V617,Type!C:E, 3, 0)&amp;".png")),"")</f>
        <v/>
      </c>
      <c r="O617" s="131"/>
      <c r="P617" s="131"/>
      <c r="Q617" s="165" t="str">
        <f>ifna(VLookup(V617, Dex!F:K, 3, 0),"")</f>
        <v>C147</v>
      </c>
      <c r="R617" s="165" t="str">
        <f>ifna(VLookup(V617, Dex!F:K, 4, 0),"")</f>
        <v/>
      </c>
      <c r="S617" s="166" t="str">
        <f>ifna(VLookup(V617, Dex!F:K, 5, 0),"")</f>
        <v/>
      </c>
      <c r="T617" s="165" t="str">
        <f>ifna(VLookup(V617, Dex!F:K, 6, 0),"")</f>
        <v/>
      </c>
      <c r="U617" s="137" t="str">
        <f>ifna(VLookup(V617, Dex!F:L, 7, 0),"")</f>
        <v/>
      </c>
      <c r="V617" s="131" t="str">
        <f t="shared" si="1"/>
        <v>tirtouga</v>
      </c>
    </row>
    <row r="618" ht="31.5" customHeight="1">
      <c r="A618" s="85">
        <v>617.0</v>
      </c>
      <c r="B618" s="85">
        <v>1.0</v>
      </c>
      <c r="C618" s="88">
        <v>23.0</v>
      </c>
      <c r="D618" s="85">
        <f t="shared" si="24"/>
        <v>18</v>
      </c>
      <c r="E618" s="85">
        <v>3.0</v>
      </c>
      <c r="F618" s="85">
        <v>6.0</v>
      </c>
      <c r="G618" s="53" t="str">
        <f>ifna(VLookup(V618,Shiny!B:C, 2, 0),"")</f>
        <v/>
      </c>
      <c r="H618" s="138" t="s">
        <v>696</v>
      </c>
      <c r="I618" s="167">
        <v>565.0</v>
      </c>
      <c r="J618" s="140">
        <f>IFNA(VLOOKUP(V618,'Imported Index'!E:F,2,0),1)</f>
        <v>1</v>
      </c>
      <c r="K618" s="83"/>
      <c r="L618" s="83"/>
      <c r="M618" s="62" t="str">
        <f>ifna(IMAGE("https://pokejungle.net/sprites/typeico/"&amp;lower(VLookup(V618,Type!C:E, 2, 0)&amp;".png")),"")</f>
        <v/>
      </c>
      <c r="N618" s="62" t="str">
        <f>ifna(IMAGE("https://pokejungle.net/sprites/typeico/"&amp;lower(VLookup(V618,Type!C:E, 3, 0)&amp;".png")),"")</f>
        <v/>
      </c>
      <c r="O618" s="53"/>
      <c r="P618" s="53"/>
      <c r="Q618" s="61" t="str">
        <f>ifna(VLookup(V618, Dex!F:K, 3, 0),"")</f>
        <v>C148</v>
      </c>
      <c r="R618" s="61" t="str">
        <f>ifna(VLookup(V618, Dex!F:K, 4, 0),"")</f>
        <v/>
      </c>
      <c r="S618" s="62" t="str">
        <f>ifna(VLookup(V618, Dex!F:K, 5, 0),"")</f>
        <v/>
      </c>
      <c r="T618" s="61" t="str">
        <f>ifna(VLookup(V618, Dex!F:K, 6, 0),"")</f>
        <v/>
      </c>
      <c r="U618" s="63" t="str">
        <f>ifna(VLookup(V618, Dex!F:L, 7, 0),"")</f>
        <v/>
      </c>
      <c r="V618" s="53" t="str">
        <f t="shared" si="1"/>
        <v>carracosta</v>
      </c>
    </row>
    <row r="619" ht="31.5" customHeight="1">
      <c r="A619" s="130">
        <v>618.0</v>
      </c>
      <c r="B619" s="130">
        <v>1.0</v>
      </c>
      <c r="C619" s="129">
        <v>23.0</v>
      </c>
      <c r="D619" s="130">
        <f t="shared" si="24"/>
        <v>19</v>
      </c>
      <c r="E619" s="130">
        <v>4.0</v>
      </c>
      <c r="F619" s="130">
        <v>1.0</v>
      </c>
      <c r="G619" s="131" t="str">
        <f>ifna(VLookup(V619,Shiny!B:C, 2, 0),"")</f>
        <v/>
      </c>
      <c r="H619" s="141" t="s">
        <v>697</v>
      </c>
      <c r="I619" s="168">
        <v>566.0</v>
      </c>
      <c r="J619" s="135">
        <f>IFNA(VLOOKUP(V619,'Imported Index'!E:F,2,0),1)</f>
        <v>1</v>
      </c>
      <c r="K619" s="132"/>
      <c r="L619" s="132"/>
      <c r="M619" s="166" t="str">
        <f>ifna(IMAGE("https://pokejungle.net/sprites/typeico/"&amp;lower(VLookup(V619,Type!C:E, 2, 0)&amp;".png")),"")</f>
        <v/>
      </c>
      <c r="N619" s="166" t="str">
        <f>ifna(IMAGE("https://pokejungle.net/sprites/typeico/"&amp;lower(VLookup(V619,Type!C:E, 3, 0)&amp;".png")),"")</f>
        <v/>
      </c>
      <c r="O619" s="131"/>
      <c r="P619" s="131"/>
      <c r="Q619" s="165" t="str">
        <f>ifna(VLookup(V619, Dex!F:K, 3, 0),"")</f>
        <v>C149</v>
      </c>
      <c r="R619" s="165" t="str">
        <f>ifna(VLookup(V619, Dex!F:K, 4, 0),"")</f>
        <v/>
      </c>
      <c r="S619" s="166" t="str">
        <f>ifna(VLookup(V619, Dex!F:K, 5, 0),"")</f>
        <v/>
      </c>
      <c r="T619" s="165" t="str">
        <f>ifna(VLookup(V619, Dex!F:K, 6, 0),"")</f>
        <v/>
      </c>
      <c r="U619" s="137" t="str">
        <f>ifna(VLookup(V619, Dex!F:L, 7, 0),"")</f>
        <v/>
      </c>
      <c r="V619" s="131" t="str">
        <f t="shared" si="1"/>
        <v>archen</v>
      </c>
    </row>
    <row r="620" ht="31.5" customHeight="1">
      <c r="A620" s="85">
        <v>619.0</v>
      </c>
      <c r="B620" s="85">
        <v>1.0</v>
      </c>
      <c r="C620" s="88">
        <v>23.0</v>
      </c>
      <c r="D620" s="85">
        <f t="shared" si="24"/>
        <v>20</v>
      </c>
      <c r="E620" s="85">
        <v>4.0</v>
      </c>
      <c r="F620" s="85">
        <v>2.0</v>
      </c>
      <c r="G620" s="53" t="str">
        <f>ifna(VLookup(V620,Shiny!B:C, 2, 0),"")</f>
        <v/>
      </c>
      <c r="H620" s="138" t="s">
        <v>698</v>
      </c>
      <c r="I620" s="167">
        <v>567.0</v>
      </c>
      <c r="J620" s="140">
        <f>IFNA(VLOOKUP(V620,'Imported Index'!E:F,2,0),1)</f>
        <v>1</v>
      </c>
      <c r="K620" s="83"/>
      <c r="L620" s="83"/>
      <c r="M620" s="62" t="str">
        <f>ifna(IMAGE("https://pokejungle.net/sprites/typeico/"&amp;lower(VLookup(V620,Type!C:E, 2, 0)&amp;".png")),"")</f>
        <v/>
      </c>
      <c r="N620" s="62" t="str">
        <f>ifna(IMAGE("https://pokejungle.net/sprites/typeico/"&amp;lower(VLookup(V620,Type!C:E, 3, 0)&amp;".png")),"")</f>
        <v/>
      </c>
      <c r="O620" s="53"/>
      <c r="P620" s="53"/>
      <c r="Q620" s="61" t="str">
        <f>ifna(VLookup(V620, Dex!F:K, 3, 0),"")</f>
        <v>C150</v>
      </c>
      <c r="R620" s="61" t="str">
        <f>ifna(VLookup(V620, Dex!F:K, 4, 0),"")</f>
        <v/>
      </c>
      <c r="S620" s="62" t="str">
        <f>ifna(VLookup(V620, Dex!F:K, 5, 0),"")</f>
        <v/>
      </c>
      <c r="T620" s="61" t="str">
        <f>ifna(VLookup(V620, Dex!F:K, 6, 0),"")</f>
        <v/>
      </c>
      <c r="U620" s="63" t="str">
        <f>ifna(VLookup(V620, Dex!F:L, 7, 0),"")</f>
        <v/>
      </c>
      <c r="V620" s="53" t="str">
        <f t="shared" si="1"/>
        <v>archeops</v>
      </c>
    </row>
    <row r="621" ht="31.5" customHeight="1">
      <c r="A621" s="130">
        <v>620.0</v>
      </c>
      <c r="B621" s="130">
        <v>1.0</v>
      </c>
      <c r="C621" s="129">
        <v>23.0</v>
      </c>
      <c r="D621" s="130">
        <f t="shared" si="24"/>
        <v>21</v>
      </c>
      <c r="E621" s="130">
        <v>4.0</v>
      </c>
      <c r="F621" s="130">
        <v>3.0</v>
      </c>
      <c r="G621" s="131" t="str">
        <f>ifna(VLookup(V621,Shiny!B:C, 2, 0),"")</f>
        <v/>
      </c>
      <c r="H621" s="141" t="s">
        <v>699</v>
      </c>
      <c r="I621" s="168">
        <v>568.0</v>
      </c>
      <c r="J621" s="135">
        <f>IFNA(VLOOKUP(V621,'Imported Index'!E:F,2,0),1)</f>
        <v>1</v>
      </c>
      <c r="K621" s="132"/>
      <c r="L621" s="132"/>
      <c r="M621" s="166" t="str">
        <f>ifna(IMAGE("https://pokejungle.net/sprites/typeico/"&amp;lower(VLookup(V621,Type!C:E, 2, 0)&amp;".png")),"")</f>
        <v/>
      </c>
      <c r="N621" s="166" t="str">
        <f>ifna(IMAGE("https://pokejungle.net/sprites/typeico/"&amp;lower(VLookup(V621,Type!C:E, 3, 0)&amp;".png")),"")</f>
        <v/>
      </c>
      <c r="O621" s="131"/>
      <c r="P621" s="131"/>
      <c r="Q621" s="165">
        <f>ifna(VLookup(V621, Dex!F:K, 3, 0),"")</f>
        <v>157</v>
      </c>
      <c r="R621" s="165" t="str">
        <f>ifna(VLookup(V621, Dex!F:K, 4, 0),"")</f>
        <v/>
      </c>
      <c r="S621" s="166" t="str">
        <f>ifna(VLookup(V621, Dex!F:K, 5, 0),"")</f>
        <v/>
      </c>
      <c r="T621" s="165" t="str">
        <f>ifna(VLookup(V621, Dex!F:K, 6, 0),"")</f>
        <v/>
      </c>
      <c r="U621" s="137">
        <f>ifna(VLookup(V621, Dex!F:L, 7, 0),"")</f>
        <v>49</v>
      </c>
      <c r="V621" s="131" t="str">
        <f t="shared" si="1"/>
        <v>trubbish</v>
      </c>
    </row>
    <row r="622" ht="31.5" customHeight="1">
      <c r="A622" s="85">
        <v>621.0</v>
      </c>
      <c r="B622" s="85">
        <v>1.0</v>
      </c>
      <c r="C622" s="88">
        <v>23.0</v>
      </c>
      <c r="D622" s="85">
        <f t="shared" si="24"/>
        <v>22</v>
      </c>
      <c r="E622" s="85">
        <v>4.0</v>
      </c>
      <c r="F622" s="85">
        <v>4.0</v>
      </c>
      <c r="G622" s="53" t="str">
        <f>ifna(VLookup(V622,Shiny!B:C, 2, 0),"")</f>
        <v/>
      </c>
      <c r="H622" s="138" t="s">
        <v>700</v>
      </c>
      <c r="I622" s="167">
        <v>569.0</v>
      </c>
      <c r="J622" s="140">
        <f>IFNA(VLOOKUP(V622,'Imported Index'!E:F,2,0),1)</f>
        <v>1</v>
      </c>
      <c r="K622" s="83"/>
      <c r="L622" s="83"/>
      <c r="M622" s="62" t="str">
        <f>ifna(IMAGE("https://pokejungle.net/sprites/typeico/"&amp;lower(VLookup(V622,Type!C:E, 2, 0)&amp;".png")),"")</f>
        <v/>
      </c>
      <c r="N622" s="62" t="str">
        <f>ifna(IMAGE("https://pokejungle.net/sprites/typeico/"&amp;lower(VLookup(V622,Type!C:E, 3, 0)&amp;".png")),"")</f>
        <v/>
      </c>
      <c r="O622" s="53"/>
      <c r="P622" s="53"/>
      <c r="Q622" s="61">
        <f>ifna(VLookup(V622, Dex!F:K, 3, 0),"")</f>
        <v>158</v>
      </c>
      <c r="R622" s="61" t="str">
        <f>ifna(VLookup(V622, Dex!F:K, 4, 0),"")</f>
        <v/>
      </c>
      <c r="S622" s="62" t="str">
        <f>ifna(VLookup(V622, Dex!F:K, 5, 0),"")</f>
        <v/>
      </c>
      <c r="T622" s="61" t="str">
        <f>ifna(VLookup(V622, Dex!F:K, 6, 0),"")</f>
        <v/>
      </c>
      <c r="U622" s="63">
        <f>ifna(VLookup(V622, Dex!F:L, 7, 0),"")</f>
        <v>50</v>
      </c>
      <c r="V622" s="53" t="str">
        <f t="shared" si="1"/>
        <v>garbodor</v>
      </c>
    </row>
    <row r="623" ht="31.5" customHeight="1">
      <c r="A623" s="130">
        <v>622.0</v>
      </c>
      <c r="B623" s="130">
        <v>1.0</v>
      </c>
      <c r="C623" s="129">
        <v>23.0</v>
      </c>
      <c r="D623" s="130">
        <f t="shared" si="24"/>
        <v>23</v>
      </c>
      <c r="E623" s="130">
        <v>4.0</v>
      </c>
      <c r="F623" s="130">
        <v>5.0</v>
      </c>
      <c r="G623" s="131" t="str">
        <f>ifna(VLookup(V623,Shiny!B:C, 2, 0),"")</f>
        <v/>
      </c>
      <c r="H623" s="141" t="s">
        <v>701</v>
      </c>
      <c r="I623" s="168">
        <v>570.0</v>
      </c>
      <c r="J623" s="135">
        <f>IFNA(VLOOKUP(V623,'Imported Index'!E:F,2,0),1)</f>
        <v>1</v>
      </c>
      <c r="K623" s="135"/>
      <c r="L623" s="132" t="s">
        <v>97</v>
      </c>
      <c r="M623" s="166" t="str">
        <f>ifna(IMAGE("https://pokejungle.net/sprites/typeico/"&amp;lower(VLookup(V623,Type!C:E, 2, 0)&amp;".png")),"")</f>
        <v/>
      </c>
      <c r="N623" s="166" t="str">
        <f>ifna(IMAGE("https://pokejungle.net/sprites/typeico/"&amp;lower(VLookup(V623,Type!C:E, 3, 0)&amp;".png")),"")</f>
        <v/>
      </c>
      <c r="O623" s="131"/>
      <c r="P623" s="131"/>
      <c r="Q623" s="165" t="str">
        <f>ifna(VLookup(V623, Dex!F:K, 3, 0),"")</f>
        <v>A087</v>
      </c>
      <c r="R623" s="165" t="str">
        <f>ifna(VLookup(V623, Dex!F:K, 4, 0),"")</f>
        <v/>
      </c>
      <c r="S623" s="166" t="str">
        <f>ifna(VLookup(V623, Dex!F:K, 5, 0),"")</f>
        <v/>
      </c>
      <c r="T623" s="165" t="str">
        <f>ifna(VLookup(V623, Dex!F:K, 6, 0),"")</f>
        <v>P228</v>
      </c>
      <c r="U623" s="137" t="str">
        <f>ifna(VLookup(V623, Dex!F:L, 7, 0),"")</f>
        <v/>
      </c>
      <c r="V623" s="131" t="str">
        <f t="shared" si="1"/>
        <v>zorua</v>
      </c>
    </row>
    <row r="624" ht="31.5" customHeight="1">
      <c r="A624" s="85">
        <v>623.0</v>
      </c>
      <c r="B624" s="85">
        <v>1.0</v>
      </c>
      <c r="C624" s="88">
        <v>23.0</v>
      </c>
      <c r="D624" s="85">
        <f t="shared" si="24"/>
        <v>24</v>
      </c>
      <c r="E624" s="85">
        <v>4.0</v>
      </c>
      <c r="F624" s="85">
        <v>6.0</v>
      </c>
      <c r="G624" s="53" t="str">
        <f>ifna(VLookup(V624,Shiny!B:C, 2, 0),"")</f>
        <v/>
      </c>
      <c r="H624" s="138" t="s">
        <v>701</v>
      </c>
      <c r="I624" s="167">
        <v>570.0</v>
      </c>
      <c r="J624" s="140">
        <f>IFNA(VLOOKUP(V624,'Imported Index'!E:F,2,0),1)</f>
        <v>1</v>
      </c>
      <c r="K624" s="140"/>
      <c r="L624" s="83" t="s">
        <v>139</v>
      </c>
      <c r="M624" s="62" t="str">
        <f>ifna(IMAGE("https://pokejungle.net/sprites/typeico/"&amp;lower(VLookup(V624,Type!C:E, 2, 0)&amp;".png")),"")</f>
        <v/>
      </c>
      <c r="N624" s="62" t="str">
        <f>ifna(IMAGE("https://pokejungle.net/sprites/typeico/"&amp;lower(VLookup(V624,Type!C:E, 3, 0)&amp;".png")),"")</f>
        <v/>
      </c>
      <c r="O624" s="85">
        <v>-1.0</v>
      </c>
      <c r="P624" s="53"/>
      <c r="Q624" s="61" t="str">
        <f>ifna(VLookup(V624, Dex!F:K, 3, 0),"")</f>
        <v/>
      </c>
      <c r="R624" s="61" t="str">
        <f>ifna(VLookup(V624, Dex!F:K, 4, 0),"")</f>
        <v/>
      </c>
      <c r="S624" s="62">
        <f>ifna(VLookup(V624, Dex!F:K, 5, 0),"")</f>
        <v>219</v>
      </c>
      <c r="T624" s="61" t="str">
        <f>ifna(VLookup(V624, Dex!F:K, 6, 0),"")</f>
        <v>P228</v>
      </c>
      <c r="U624" s="63" t="str">
        <f>ifna(VLookup(V624, Dex!F:L, 7, 0),"")</f>
        <v/>
      </c>
      <c r="V624" s="53" t="str">
        <f t="shared" si="1"/>
        <v>zorua-1</v>
      </c>
    </row>
    <row r="625" ht="31.5" customHeight="1">
      <c r="A625" s="130">
        <v>624.0</v>
      </c>
      <c r="B625" s="130">
        <v>1.0</v>
      </c>
      <c r="C625" s="129">
        <v>23.0</v>
      </c>
      <c r="D625" s="130">
        <f t="shared" si="24"/>
        <v>25</v>
      </c>
      <c r="E625" s="130">
        <v>5.0</v>
      </c>
      <c r="F625" s="130">
        <v>1.0</v>
      </c>
      <c r="G625" s="131" t="str">
        <f>ifna(VLookup(V625,Shiny!B:C, 2, 0),"")</f>
        <v/>
      </c>
      <c r="H625" s="141" t="s">
        <v>702</v>
      </c>
      <c r="I625" s="168">
        <v>571.0</v>
      </c>
      <c r="J625" s="135">
        <f>IFNA(VLOOKUP(V625,'Imported Index'!E:F,2,0),1)</f>
        <v>1</v>
      </c>
      <c r="K625" s="135"/>
      <c r="L625" s="132" t="s">
        <v>97</v>
      </c>
      <c r="M625" s="166" t="str">
        <f>ifna(IMAGE("https://pokejungle.net/sprites/typeico/"&amp;lower(VLookup(V625,Type!C:E, 2, 0)&amp;".png")),"")</f>
        <v/>
      </c>
      <c r="N625" s="166" t="str">
        <f>ifna(IMAGE("https://pokejungle.net/sprites/typeico/"&amp;lower(VLookup(V625,Type!C:E, 3, 0)&amp;".png")),"")</f>
        <v/>
      </c>
      <c r="O625" s="131"/>
      <c r="P625" s="131"/>
      <c r="Q625" s="165" t="str">
        <f>ifna(VLookup(V625, Dex!F:K, 3, 0),"")</f>
        <v>A088</v>
      </c>
      <c r="R625" s="165" t="str">
        <f>ifna(VLookup(V625, Dex!F:K, 4, 0),"")</f>
        <v/>
      </c>
      <c r="S625" s="166" t="str">
        <f>ifna(VLookup(V625, Dex!F:K, 5, 0),"")</f>
        <v/>
      </c>
      <c r="T625" s="165" t="str">
        <f>ifna(VLookup(V625, Dex!F:K, 6, 0),"")</f>
        <v>P229</v>
      </c>
      <c r="U625" s="137" t="str">
        <f>ifna(VLookup(V625, Dex!F:L, 7, 0),"")</f>
        <v/>
      </c>
      <c r="V625" s="131" t="str">
        <f t="shared" si="1"/>
        <v>zoroark</v>
      </c>
    </row>
    <row r="626" ht="31.5" customHeight="1">
      <c r="A626" s="85">
        <v>625.0</v>
      </c>
      <c r="B626" s="85">
        <v>1.0</v>
      </c>
      <c r="C626" s="88">
        <v>23.0</v>
      </c>
      <c r="D626" s="85">
        <f t="shared" si="24"/>
        <v>26</v>
      </c>
      <c r="E626" s="85">
        <v>5.0</v>
      </c>
      <c r="F626" s="85">
        <v>2.0</v>
      </c>
      <c r="G626" s="53" t="str">
        <f>ifna(VLookup(V626,Shiny!B:C, 2, 0),"")</f>
        <v/>
      </c>
      <c r="H626" s="138" t="s">
        <v>702</v>
      </c>
      <c r="I626" s="167">
        <v>571.0</v>
      </c>
      <c r="J626" s="140">
        <f>IFNA(VLOOKUP(V626,'Imported Index'!E:F,2,0),1)</f>
        <v>1</v>
      </c>
      <c r="K626" s="140"/>
      <c r="L626" s="83" t="s">
        <v>139</v>
      </c>
      <c r="M626" s="62" t="str">
        <f>ifna(IMAGE("https://pokejungle.net/sprites/typeico/"&amp;lower(VLookup(V626,Type!C:E, 2, 0)&amp;".png")),"")</f>
        <v/>
      </c>
      <c r="N626" s="62" t="str">
        <f>ifna(IMAGE("https://pokejungle.net/sprites/typeico/"&amp;lower(VLookup(V626,Type!C:E, 3, 0)&amp;".png")),"")</f>
        <v/>
      </c>
      <c r="O626" s="85">
        <v>-1.0</v>
      </c>
      <c r="P626" s="53"/>
      <c r="Q626" s="61" t="str">
        <f>ifna(VLookup(V626, Dex!F:K, 3, 0),"")</f>
        <v/>
      </c>
      <c r="R626" s="61" t="str">
        <f>ifna(VLookup(V626, Dex!F:K, 4, 0),"")</f>
        <v/>
      </c>
      <c r="S626" s="62">
        <f>ifna(VLookup(V626, Dex!F:K, 5, 0),"")</f>
        <v>220</v>
      </c>
      <c r="T626" s="61" t="str">
        <f>ifna(VLookup(V626, Dex!F:K, 6, 0),"")</f>
        <v>P229</v>
      </c>
      <c r="U626" s="63" t="str">
        <f>ifna(VLookup(V626, Dex!F:L, 7, 0),"")</f>
        <v/>
      </c>
      <c r="V626" s="53" t="str">
        <f t="shared" si="1"/>
        <v>zoroark-1</v>
      </c>
    </row>
    <row r="627" ht="31.5" customHeight="1">
      <c r="A627" s="130">
        <v>626.0</v>
      </c>
      <c r="B627" s="130">
        <v>1.0</v>
      </c>
      <c r="C627" s="129">
        <v>23.0</v>
      </c>
      <c r="D627" s="130">
        <f t="shared" si="24"/>
        <v>27</v>
      </c>
      <c r="E627" s="130">
        <v>5.0</v>
      </c>
      <c r="F627" s="130">
        <v>3.0</v>
      </c>
      <c r="G627" s="131" t="str">
        <f>ifna(VLookup(V627,Shiny!B:C, 2, 0),"")</f>
        <v/>
      </c>
      <c r="H627" s="141" t="s">
        <v>703</v>
      </c>
      <c r="I627" s="168">
        <v>572.0</v>
      </c>
      <c r="J627" s="135">
        <f>IFNA(VLOOKUP(V627,'Imported Index'!E:F,2,0),1)</f>
        <v>1</v>
      </c>
      <c r="K627" s="132"/>
      <c r="L627" s="132"/>
      <c r="M627" s="166" t="str">
        <f>ifna(IMAGE("https://pokejungle.net/sprites/typeico/"&amp;lower(VLookup(V627,Type!C:E, 2, 0)&amp;".png")),"")</f>
        <v/>
      </c>
      <c r="N627" s="166" t="str">
        <f>ifna(IMAGE("https://pokejungle.net/sprites/typeico/"&amp;lower(VLookup(V627,Type!C:E, 3, 0)&amp;".png")),"")</f>
        <v/>
      </c>
      <c r="O627" s="131"/>
      <c r="P627" s="131"/>
      <c r="Q627" s="165">
        <f>ifna(VLookup(V627, Dex!F:K, 3, 0),"")</f>
        <v>50</v>
      </c>
      <c r="R627" s="165" t="str">
        <f>ifna(VLookup(V627, Dex!F:K, 4, 0),"")</f>
        <v/>
      </c>
      <c r="S627" s="166" t="str">
        <f>ifna(VLookup(V627, Dex!F:K, 5, 0),"")</f>
        <v/>
      </c>
      <c r="T627" s="165" t="str">
        <f>ifna(VLookup(V627, Dex!F:K, 6, 0),"")</f>
        <v>B111</v>
      </c>
      <c r="U627" s="137" t="str">
        <f>ifna(VLookup(V627, Dex!F:L, 7, 0),"")</f>
        <v/>
      </c>
      <c r="V627" s="131" t="str">
        <f t="shared" si="1"/>
        <v>minccino</v>
      </c>
    </row>
    <row r="628" ht="31.5" customHeight="1">
      <c r="A628" s="85">
        <v>627.0</v>
      </c>
      <c r="B628" s="85">
        <v>1.0</v>
      </c>
      <c r="C628" s="88">
        <v>23.0</v>
      </c>
      <c r="D628" s="85">
        <f t="shared" si="24"/>
        <v>28</v>
      </c>
      <c r="E628" s="85">
        <v>5.0</v>
      </c>
      <c r="F628" s="85">
        <v>4.0</v>
      </c>
      <c r="G628" s="53" t="str">
        <f>ifna(VLookup(V628,Shiny!B:C, 2, 0),"")</f>
        <v/>
      </c>
      <c r="H628" s="138" t="s">
        <v>704</v>
      </c>
      <c r="I628" s="167">
        <v>573.0</v>
      </c>
      <c r="J628" s="140">
        <f>IFNA(VLOOKUP(V628,'Imported Index'!E:F,2,0),1)</f>
        <v>1</v>
      </c>
      <c r="K628" s="83"/>
      <c r="L628" s="83"/>
      <c r="M628" s="62" t="str">
        <f>ifna(IMAGE("https://pokejungle.net/sprites/typeico/"&amp;lower(VLookup(V628,Type!C:E, 2, 0)&amp;".png")),"")</f>
        <v/>
      </c>
      <c r="N628" s="62" t="str">
        <f>ifna(IMAGE("https://pokejungle.net/sprites/typeico/"&amp;lower(VLookup(V628,Type!C:E, 3, 0)&amp;".png")),"")</f>
        <v/>
      </c>
      <c r="O628" s="53"/>
      <c r="P628" s="53"/>
      <c r="Q628" s="61">
        <f>ifna(VLookup(V628, Dex!F:K, 3, 0),"")</f>
        <v>51</v>
      </c>
      <c r="R628" s="61" t="str">
        <f>ifna(VLookup(V628, Dex!F:K, 4, 0),"")</f>
        <v/>
      </c>
      <c r="S628" s="62" t="str">
        <f>ifna(VLookup(V628, Dex!F:K, 5, 0),"")</f>
        <v/>
      </c>
      <c r="T628" s="61" t="str">
        <f>ifna(VLookup(V628, Dex!F:K, 6, 0),"")</f>
        <v>B112</v>
      </c>
      <c r="U628" s="63" t="str">
        <f>ifna(VLookup(V628, Dex!F:L, 7, 0),"")</f>
        <v/>
      </c>
      <c r="V628" s="53" t="str">
        <f t="shared" si="1"/>
        <v>cinccino</v>
      </c>
    </row>
    <row r="629" ht="31.5" customHeight="1">
      <c r="A629" s="130">
        <v>628.0</v>
      </c>
      <c r="B629" s="130">
        <v>1.0</v>
      </c>
      <c r="C629" s="129">
        <v>23.0</v>
      </c>
      <c r="D629" s="130">
        <f t="shared" si="24"/>
        <v>29</v>
      </c>
      <c r="E629" s="130">
        <v>5.0</v>
      </c>
      <c r="F629" s="130">
        <v>5.0</v>
      </c>
      <c r="G629" s="131" t="str">
        <f>ifna(VLookup(V629,Shiny!B:C, 2, 0),"")</f>
        <v/>
      </c>
      <c r="H629" s="141" t="s">
        <v>705</v>
      </c>
      <c r="I629" s="168">
        <v>574.0</v>
      </c>
      <c r="J629" s="135">
        <f>IFNA(VLOOKUP(V629,'Imported Index'!E:F,2,0),1)</f>
        <v>1</v>
      </c>
      <c r="K629" s="135"/>
      <c r="L629" s="132"/>
      <c r="M629" s="166" t="str">
        <f>ifna(IMAGE("https://pokejungle.net/sprites/typeico/"&amp;lower(VLookup(V629,Type!C:E, 2, 0)&amp;".png")),"")</f>
        <v/>
      </c>
      <c r="N629" s="166" t="str">
        <f>ifna(IMAGE("https://pokejungle.net/sprites/typeico/"&amp;lower(VLookup(V629,Type!C:E, 3, 0)&amp;".png")),"")</f>
        <v/>
      </c>
      <c r="O629" s="131"/>
      <c r="P629" s="131"/>
      <c r="Q629" s="165">
        <f>ifna(VLookup(V629, Dex!F:K, 3, 0),"")</f>
        <v>267</v>
      </c>
      <c r="R629" s="165" t="str">
        <f>ifna(VLookup(V629, Dex!F:K, 4, 0),"")</f>
        <v/>
      </c>
      <c r="S629" s="166" t="str">
        <f>ifna(VLookup(V629, Dex!F:K, 5, 0),"")</f>
        <v/>
      </c>
      <c r="T629" s="165" t="str">
        <f>ifna(VLookup(V629, Dex!F:K, 6, 0),"")</f>
        <v>P234</v>
      </c>
      <c r="U629" s="137" t="str">
        <f>ifna(VLookup(V629, Dex!F:L, 7, 0),"")</f>
        <v/>
      </c>
      <c r="V629" s="131" t="str">
        <f t="shared" si="1"/>
        <v>gothita</v>
      </c>
    </row>
    <row r="630" ht="31.5" customHeight="1">
      <c r="A630" s="85">
        <v>629.0</v>
      </c>
      <c r="B630" s="85">
        <v>1.0</v>
      </c>
      <c r="C630" s="88">
        <v>23.0</v>
      </c>
      <c r="D630" s="85">
        <f t="shared" si="24"/>
        <v>30</v>
      </c>
      <c r="E630" s="85">
        <v>5.0</v>
      </c>
      <c r="F630" s="85">
        <v>6.0</v>
      </c>
      <c r="G630" s="53" t="str">
        <f>ifna(VLookup(V630,Shiny!B:C, 2, 0),"")</f>
        <v/>
      </c>
      <c r="H630" s="138" t="s">
        <v>706</v>
      </c>
      <c r="I630" s="167">
        <v>575.0</v>
      </c>
      <c r="J630" s="140">
        <f>IFNA(VLOOKUP(V630,'Imported Index'!E:F,2,0),1)</f>
        <v>1</v>
      </c>
      <c r="K630" s="140"/>
      <c r="L630" s="83"/>
      <c r="M630" s="62" t="str">
        <f>ifna(IMAGE("https://pokejungle.net/sprites/typeico/"&amp;lower(VLookup(V630,Type!C:E, 2, 0)&amp;".png")),"")</f>
        <v/>
      </c>
      <c r="N630" s="62" t="str">
        <f>ifna(IMAGE("https://pokejungle.net/sprites/typeico/"&amp;lower(VLookup(V630,Type!C:E, 3, 0)&amp;".png")),"")</f>
        <v/>
      </c>
      <c r="O630" s="53"/>
      <c r="P630" s="53"/>
      <c r="Q630" s="61">
        <f>ifna(VLookup(V630, Dex!F:K, 3, 0),"")</f>
        <v>268</v>
      </c>
      <c r="R630" s="61" t="str">
        <f>ifna(VLookup(V630, Dex!F:K, 4, 0),"")</f>
        <v/>
      </c>
      <c r="S630" s="62" t="str">
        <f>ifna(VLookup(V630, Dex!F:K, 5, 0),"")</f>
        <v/>
      </c>
      <c r="T630" s="61" t="str">
        <f>ifna(VLookup(V630, Dex!F:K, 6, 0),"")</f>
        <v>P235</v>
      </c>
      <c r="U630" s="63" t="str">
        <f>ifna(VLookup(V630, Dex!F:L, 7, 0),"")</f>
        <v/>
      </c>
      <c r="V630" s="53" t="str">
        <f t="shared" si="1"/>
        <v>gothorita</v>
      </c>
    </row>
    <row r="631" ht="31.5" customHeight="1">
      <c r="A631" s="130">
        <v>630.0</v>
      </c>
      <c r="B631" s="130">
        <v>1.0</v>
      </c>
      <c r="C631" s="129">
        <v>24.0</v>
      </c>
      <c r="D631" s="130">
        <v>1.0</v>
      </c>
      <c r="E631" s="130">
        <v>1.0</v>
      </c>
      <c r="F631" s="130">
        <v>1.0</v>
      </c>
      <c r="G631" s="131" t="str">
        <f>ifna(VLookup(V631,Shiny!B:C, 2, 0),"")</f>
        <v/>
      </c>
      <c r="H631" s="141" t="s">
        <v>707</v>
      </c>
      <c r="I631" s="168">
        <v>576.0</v>
      </c>
      <c r="J631" s="135">
        <f>IFNA(VLOOKUP(V631,'Imported Index'!E:F,2,0),1)</f>
        <v>1</v>
      </c>
      <c r="K631" s="135"/>
      <c r="L631" s="132"/>
      <c r="M631" s="166" t="str">
        <f>ifna(IMAGE("https://pokejungle.net/sprites/typeico/"&amp;lower(VLookup(V631,Type!C:E, 2, 0)&amp;".png")),"")</f>
        <v/>
      </c>
      <c r="N631" s="166" t="str">
        <f>ifna(IMAGE("https://pokejungle.net/sprites/typeico/"&amp;lower(VLookup(V631,Type!C:E, 3, 0)&amp;".png")),"")</f>
        <v/>
      </c>
      <c r="O631" s="131"/>
      <c r="P631" s="131"/>
      <c r="Q631" s="165">
        <f>ifna(VLookup(V631, Dex!F:K, 3, 0),"")</f>
        <v>269</v>
      </c>
      <c r="R631" s="165" t="str">
        <f>ifna(VLookup(V631, Dex!F:K, 4, 0),"")</f>
        <v/>
      </c>
      <c r="S631" s="166" t="str">
        <f>ifna(VLookup(V631, Dex!F:K, 5, 0),"")</f>
        <v/>
      </c>
      <c r="T631" s="165" t="str">
        <f>ifna(VLookup(V631, Dex!F:K, 6, 0),"")</f>
        <v>P236</v>
      </c>
      <c r="U631" s="137" t="str">
        <f>ifna(VLookup(V631, Dex!F:L, 7, 0),"")</f>
        <v/>
      </c>
      <c r="V631" s="131" t="str">
        <f t="shared" si="1"/>
        <v>gothitelle</v>
      </c>
    </row>
    <row r="632" ht="31.5" customHeight="1">
      <c r="A632" s="85">
        <v>631.0</v>
      </c>
      <c r="B632" s="85">
        <v>1.0</v>
      </c>
      <c r="C632" s="88">
        <v>24.0</v>
      </c>
      <c r="D632" s="85">
        <f t="shared" ref="D632:D660" si="25">D631+1</f>
        <v>2</v>
      </c>
      <c r="E632" s="85">
        <v>1.0</v>
      </c>
      <c r="F632" s="85">
        <v>2.0</v>
      </c>
      <c r="G632" s="53" t="str">
        <f>ifna(VLookup(V632,Shiny!B:C, 2, 0),"")</f>
        <v/>
      </c>
      <c r="H632" s="138" t="s">
        <v>708</v>
      </c>
      <c r="I632" s="167">
        <v>577.0</v>
      </c>
      <c r="J632" s="140">
        <f>IFNA(VLOOKUP(V632,'Imported Index'!E:F,2,0),1)</f>
        <v>1</v>
      </c>
      <c r="K632" s="83"/>
      <c r="L632" s="83"/>
      <c r="M632" s="62" t="str">
        <f>ifna(IMAGE("https://pokejungle.net/sprites/typeico/"&amp;lower(VLookup(V632,Type!C:E, 2, 0)&amp;".png")),"")</f>
        <v/>
      </c>
      <c r="N632" s="62" t="str">
        <f>ifna(IMAGE("https://pokejungle.net/sprites/typeico/"&amp;lower(VLookup(V632,Type!C:E, 3, 0)&amp;".png")),"")</f>
        <v/>
      </c>
      <c r="O632" s="53"/>
      <c r="P632" s="53"/>
      <c r="Q632" s="61">
        <f>ifna(VLookup(V632, Dex!F:K, 3, 0),"")</f>
        <v>270</v>
      </c>
      <c r="R632" s="61" t="str">
        <f>ifna(VLookup(V632, Dex!F:K, 4, 0),"")</f>
        <v/>
      </c>
      <c r="S632" s="62" t="str">
        <f>ifna(VLookup(V632, Dex!F:K, 5, 0),"")</f>
        <v/>
      </c>
      <c r="T632" s="61" t="str">
        <f>ifna(VLookup(V632, Dex!F:K, 6, 0),"")</f>
        <v>B148</v>
      </c>
      <c r="U632" s="63" t="str">
        <f>ifna(VLookup(V632, Dex!F:L, 7, 0),"")</f>
        <v/>
      </c>
      <c r="V632" s="53" t="str">
        <f t="shared" si="1"/>
        <v>solosis</v>
      </c>
    </row>
    <row r="633" ht="31.5" customHeight="1">
      <c r="A633" s="130">
        <v>632.0</v>
      </c>
      <c r="B633" s="130">
        <v>1.0</v>
      </c>
      <c r="C633" s="129">
        <v>24.0</v>
      </c>
      <c r="D633" s="130">
        <f t="shared" si="25"/>
        <v>3</v>
      </c>
      <c r="E633" s="130">
        <v>1.0</v>
      </c>
      <c r="F633" s="130">
        <v>3.0</v>
      </c>
      <c r="G633" s="131" t="str">
        <f>ifna(VLookup(V633,Shiny!B:C, 2, 0),"")</f>
        <v/>
      </c>
      <c r="H633" s="141" t="s">
        <v>709</v>
      </c>
      <c r="I633" s="168">
        <v>578.0</v>
      </c>
      <c r="J633" s="135">
        <f>IFNA(VLOOKUP(V633,'Imported Index'!E:F,2,0),1)</f>
        <v>1</v>
      </c>
      <c r="K633" s="132"/>
      <c r="L633" s="132"/>
      <c r="M633" s="166" t="str">
        <f>ifna(IMAGE("https://pokejungle.net/sprites/typeico/"&amp;lower(VLookup(V633,Type!C:E, 2, 0)&amp;".png")),"")</f>
        <v/>
      </c>
      <c r="N633" s="166" t="str">
        <f>ifna(IMAGE("https://pokejungle.net/sprites/typeico/"&amp;lower(VLookup(V633,Type!C:E, 3, 0)&amp;".png")),"")</f>
        <v/>
      </c>
      <c r="O633" s="131"/>
      <c r="P633" s="131"/>
      <c r="Q633" s="165">
        <f>ifna(VLookup(V633, Dex!F:K, 3, 0),"")</f>
        <v>271</v>
      </c>
      <c r="R633" s="165" t="str">
        <f>ifna(VLookup(V633, Dex!F:K, 4, 0),"")</f>
        <v/>
      </c>
      <c r="S633" s="166" t="str">
        <f>ifna(VLookup(V633, Dex!F:K, 5, 0),"")</f>
        <v/>
      </c>
      <c r="T633" s="165" t="str">
        <f>ifna(VLookup(V633, Dex!F:K, 6, 0),"")</f>
        <v>B149</v>
      </c>
      <c r="U633" s="137" t="str">
        <f>ifna(VLookup(V633, Dex!F:L, 7, 0),"")</f>
        <v/>
      </c>
      <c r="V633" s="131" t="str">
        <f t="shared" si="1"/>
        <v>duosion</v>
      </c>
    </row>
    <row r="634" ht="31.5" customHeight="1">
      <c r="A634" s="85">
        <v>633.0</v>
      </c>
      <c r="B634" s="85">
        <v>1.0</v>
      </c>
      <c r="C634" s="88">
        <v>24.0</v>
      </c>
      <c r="D634" s="85">
        <f t="shared" si="25"/>
        <v>4</v>
      </c>
      <c r="E634" s="85">
        <v>1.0</v>
      </c>
      <c r="F634" s="85">
        <v>4.0</v>
      </c>
      <c r="G634" s="53" t="str">
        <f>ifna(VLookup(V634,Shiny!B:C, 2, 0),"")</f>
        <v/>
      </c>
      <c r="H634" s="138" t="s">
        <v>710</v>
      </c>
      <c r="I634" s="167">
        <v>579.0</v>
      </c>
      <c r="J634" s="140">
        <f>IFNA(VLOOKUP(V634,'Imported Index'!E:F,2,0),1)</f>
        <v>1</v>
      </c>
      <c r="K634" s="83"/>
      <c r="L634" s="83"/>
      <c r="M634" s="62" t="str">
        <f>ifna(IMAGE("https://pokejungle.net/sprites/typeico/"&amp;lower(VLookup(V634,Type!C:E, 2, 0)&amp;".png")),"")</f>
        <v/>
      </c>
      <c r="N634" s="62" t="str">
        <f>ifna(IMAGE("https://pokejungle.net/sprites/typeico/"&amp;lower(VLookup(V634,Type!C:E, 3, 0)&amp;".png")),"")</f>
        <v/>
      </c>
      <c r="O634" s="53"/>
      <c r="P634" s="53"/>
      <c r="Q634" s="61">
        <f>ifna(VLookup(V634, Dex!F:K, 3, 0),"")</f>
        <v>272</v>
      </c>
      <c r="R634" s="61" t="str">
        <f>ifna(VLookup(V634, Dex!F:K, 4, 0),"")</f>
        <v/>
      </c>
      <c r="S634" s="62" t="str">
        <f>ifna(VLookup(V634, Dex!F:K, 5, 0),"")</f>
        <v/>
      </c>
      <c r="T634" s="61" t="str">
        <f>ifna(VLookup(V634, Dex!F:K, 6, 0),"")</f>
        <v>B150</v>
      </c>
      <c r="U634" s="63" t="str">
        <f>ifna(VLookup(V634, Dex!F:L, 7, 0),"")</f>
        <v/>
      </c>
      <c r="V634" s="53" t="str">
        <f t="shared" si="1"/>
        <v>reuniclus</v>
      </c>
    </row>
    <row r="635" ht="31.5" customHeight="1">
      <c r="A635" s="130">
        <v>634.0</v>
      </c>
      <c r="B635" s="130">
        <v>1.0</v>
      </c>
      <c r="C635" s="129">
        <v>24.0</v>
      </c>
      <c r="D635" s="130">
        <f t="shared" si="25"/>
        <v>5</v>
      </c>
      <c r="E635" s="130">
        <v>1.0</v>
      </c>
      <c r="F635" s="130">
        <v>5.0</v>
      </c>
      <c r="G635" s="131" t="str">
        <f>ifna(VLookup(V635,Shiny!B:C, 2, 0),"")</f>
        <v/>
      </c>
      <c r="H635" s="141" t="s">
        <v>711</v>
      </c>
      <c r="I635" s="168">
        <v>580.0</v>
      </c>
      <c r="J635" s="135">
        <f>IFNA(VLOOKUP(V635,'Imported Index'!E:F,2,0),1)</f>
        <v>1</v>
      </c>
      <c r="K635" s="132"/>
      <c r="L635" s="132"/>
      <c r="M635" s="166" t="str">
        <f>ifna(IMAGE("https://pokejungle.net/sprites/typeico/"&amp;lower(VLookup(V635,Type!C:E, 2, 0)&amp;".png")),"")</f>
        <v/>
      </c>
      <c r="N635" s="166" t="str">
        <f>ifna(IMAGE("https://pokejungle.net/sprites/typeico/"&amp;lower(VLookup(V635,Type!C:E, 3, 0)&amp;".png")),"")</f>
        <v/>
      </c>
      <c r="O635" s="131"/>
      <c r="P635" s="131"/>
      <c r="Q635" s="165" t="str">
        <f>ifna(VLookup(V635, Dex!F:K, 3, 0),"")</f>
        <v/>
      </c>
      <c r="R635" s="165" t="str">
        <f>ifna(VLookup(V635, Dex!F:K, 4, 0),"")</f>
        <v/>
      </c>
      <c r="S635" s="166" t="str">
        <f>ifna(VLookup(V635, Dex!F:K, 5, 0),"")</f>
        <v/>
      </c>
      <c r="T635" s="165" t="str">
        <f>ifna(VLookup(V635, Dex!F:K, 6, 0),"")</f>
        <v>K181</v>
      </c>
      <c r="U635" s="137" t="str">
        <f>ifna(VLookup(V635, Dex!F:L, 7, 0),"")</f>
        <v/>
      </c>
      <c r="V635" s="131" t="str">
        <f t="shared" si="1"/>
        <v>ducklett</v>
      </c>
    </row>
    <row r="636" ht="31.5" customHeight="1">
      <c r="A636" s="85">
        <v>635.0</v>
      </c>
      <c r="B636" s="85">
        <v>1.0</v>
      </c>
      <c r="C636" s="88">
        <v>24.0</v>
      </c>
      <c r="D636" s="85">
        <f t="shared" si="25"/>
        <v>6</v>
      </c>
      <c r="E636" s="85">
        <v>1.0</v>
      </c>
      <c r="F636" s="85">
        <v>6.0</v>
      </c>
      <c r="G636" s="53" t="str">
        <f>ifna(VLookup(V636,Shiny!B:C, 2, 0),"")</f>
        <v/>
      </c>
      <c r="H636" s="138" t="s">
        <v>712</v>
      </c>
      <c r="I636" s="167">
        <v>581.0</v>
      </c>
      <c r="J636" s="140">
        <f>IFNA(VLOOKUP(V636,'Imported Index'!E:F,2,0),1)</f>
        <v>1</v>
      </c>
      <c r="K636" s="83"/>
      <c r="L636" s="83"/>
      <c r="M636" s="62" t="str">
        <f>ifna(IMAGE("https://pokejungle.net/sprites/typeico/"&amp;lower(VLookup(V636,Type!C:E, 2, 0)&amp;".png")),"")</f>
        <v/>
      </c>
      <c r="N636" s="62" t="str">
        <f>ifna(IMAGE("https://pokejungle.net/sprites/typeico/"&amp;lower(VLookup(V636,Type!C:E, 3, 0)&amp;".png")),"")</f>
        <v/>
      </c>
      <c r="O636" s="53"/>
      <c r="P636" s="53"/>
      <c r="Q636" s="61" t="str">
        <f>ifna(VLookup(V636, Dex!F:K, 3, 0),"")</f>
        <v/>
      </c>
      <c r="R636" s="61" t="str">
        <f>ifna(VLookup(V636, Dex!F:K, 4, 0),"")</f>
        <v/>
      </c>
      <c r="S636" s="62" t="str">
        <f>ifna(VLookup(V636, Dex!F:K, 5, 0),"")</f>
        <v/>
      </c>
      <c r="T636" s="61" t="str">
        <f>ifna(VLookup(V636, Dex!F:K, 6, 0),"")</f>
        <v>K182</v>
      </c>
      <c r="U636" s="63" t="str">
        <f>ifna(VLookup(V636, Dex!F:L, 7, 0),"")</f>
        <v/>
      </c>
      <c r="V636" s="53" t="str">
        <f t="shared" si="1"/>
        <v>swanna</v>
      </c>
    </row>
    <row r="637" ht="31.5" customHeight="1">
      <c r="A637" s="130">
        <v>636.0</v>
      </c>
      <c r="B637" s="130">
        <v>1.0</v>
      </c>
      <c r="C637" s="129">
        <v>24.0</v>
      </c>
      <c r="D637" s="130">
        <f t="shared" si="25"/>
        <v>7</v>
      </c>
      <c r="E637" s="130">
        <v>2.0</v>
      </c>
      <c r="F637" s="130">
        <v>1.0</v>
      </c>
      <c r="G637" s="131" t="str">
        <f>ifna(VLookup(V637,Shiny!B:C, 2, 0),"")</f>
        <v/>
      </c>
      <c r="H637" s="141" t="s">
        <v>713</v>
      </c>
      <c r="I637" s="168">
        <v>582.0</v>
      </c>
      <c r="J637" s="135">
        <f>IFNA(VLOOKUP(V637,'Imported Index'!E:F,2,0),1)</f>
        <v>1</v>
      </c>
      <c r="K637" s="132"/>
      <c r="L637" s="132"/>
      <c r="M637" s="166" t="str">
        <f>ifna(IMAGE("https://pokejungle.net/sprites/typeico/"&amp;lower(VLookup(V637,Type!C:E, 2, 0)&amp;".png")),"")</f>
        <v/>
      </c>
      <c r="N637" s="166" t="str">
        <f>ifna(IMAGE("https://pokejungle.net/sprites/typeico/"&amp;lower(VLookup(V637,Type!C:E, 3, 0)&amp;".png")),"")</f>
        <v/>
      </c>
      <c r="O637" s="131"/>
      <c r="P637" s="131"/>
      <c r="Q637" s="165">
        <f>ifna(VLookup(V637, Dex!F:K, 3, 0),"")</f>
        <v>72</v>
      </c>
      <c r="R637" s="165" t="str">
        <f>ifna(VLookup(V637, Dex!F:K, 4, 0),"")</f>
        <v/>
      </c>
      <c r="S637" s="166" t="str">
        <f>ifna(VLookup(V637, Dex!F:K, 5, 0),"")</f>
        <v/>
      </c>
      <c r="T637" s="165" t="str">
        <f>ifna(VLookup(V637, Dex!F:K, 6, 0),"")</f>
        <v/>
      </c>
      <c r="U637" s="137">
        <f>ifna(VLookup(V637, Dex!F:L, 7, 0),"")</f>
        <v>113</v>
      </c>
      <c r="V637" s="131" t="str">
        <f t="shared" si="1"/>
        <v>vanillite</v>
      </c>
    </row>
    <row r="638" ht="31.5" customHeight="1">
      <c r="A638" s="85">
        <v>637.0</v>
      </c>
      <c r="B638" s="85">
        <v>1.0</v>
      </c>
      <c r="C638" s="88">
        <v>24.0</v>
      </c>
      <c r="D638" s="85">
        <f t="shared" si="25"/>
        <v>8</v>
      </c>
      <c r="E638" s="85">
        <v>2.0</v>
      </c>
      <c r="F638" s="85">
        <v>2.0</v>
      </c>
      <c r="G638" s="53" t="str">
        <f>ifna(VLookup(V638,Shiny!B:C, 2, 0),"")</f>
        <v/>
      </c>
      <c r="H638" s="138" t="s">
        <v>714</v>
      </c>
      <c r="I638" s="167">
        <v>583.0</v>
      </c>
      <c r="J638" s="140">
        <f>IFNA(VLOOKUP(V638,'Imported Index'!E:F,2,0),1)</f>
        <v>1</v>
      </c>
      <c r="K638" s="83"/>
      <c r="L638" s="83"/>
      <c r="M638" s="62" t="str">
        <f>ifna(IMAGE("https://pokejungle.net/sprites/typeico/"&amp;lower(VLookup(V638,Type!C:E, 2, 0)&amp;".png")),"")</f>
        <v/>
      </c>
      <c r="N638" s="62" t="str">
        <f>ifna(IMAGE("https://pokejungle.net/sprites/typeico/"&amp;lower(VLookup(V638,Type!C:E, 3, 0)&amp;".png")),"")</f>
        <v/>
      </c>
      <c r="O638" s="53"/>
      <c r="P638" s="53"/>
      <c r="Q638" s="61">
        <f>ifna(VLookup(V638, Dex!F:K, 3, 0),"")</f>
        <v>73</v>
      </c>
      <c r="R638" s="61" t="str">
        <f>ifna(VLookup(V638, Dex!F:K, 4, 0),"")</f>
        <v/>
      </c>
      <c r="S638" s="62" t="str">
        <f>ifna(VLookup(V638, Dex!F:K, 5, 0),"")</f>
        <v/>
      </c>
      <c r="T638" s="61" t="str">
        <f>ifna(VLookup(V638, Dex!F:K, 6, 0),"")</f>
        <v/>
      </c>
      <c r="U638" s="63">
        <f>ifna(VLookup(V638, Dex!F:L, 7, 0),"")</f>
        <v>114</v>
      </c>
      <c r="V638" s="53" t="str">
        <f t="shared" si="1"/>
        <v>vanillish</v>
      </c>
    </row>
    <row r="639" ht="31.5" customHeight="1">
      <c r="A639" s="130">
        <v>638.0</v>
      </c>
      <c r="B639" s="130">
        <v>1.0</v>
      </c>
      <c r="C639" s="129">
        <v>24.0</v>
      </c>
      <c r="D639" s="130">
        <f t="shared" si="25"/>
        <v>9</v>
      </c>
      <c r="E639" s="130">
        <v>2.0</v>
      </c>
      <c r="F639" s="130">
        <v>3.0</v>
      </c>
      <c r="G639" s="131" t="str">
        <f>ifna(VLookup(V639,Shiny!B:C, 2, 0),"")</f>
        <v/>
      </c>
      <c r="H639" s="141" t="s">
        <v>715</v>
      </c>
      <c r="I639" s="168">
        <v>584.0</v>
      </c>
      <c r="J639" s="135">
        <f>IFNA(VLOOKUP(V639,'Imported Index'!E:F,2,0),1)</f>
        <v>1</v>
      </c>
      <c r="K639" s="132"/>
      <c r="L639" s="132"/>
      <c r="M639" s="166" t="str">
        <f>ifna(IMAGE("https://pokejungle.net/sprites/typeico/"&amp;lower(VLookup(V639,Type!C:E, 2, 0)&amp;".png")),"")</f>
        <v/>
      </c>
      <c r="N639" s="166" t="str">
        <f>ifna(IMAGE("https://pokejungle.net/sprites/typeico/"&amp;lower(VLookup(V639,Type!C:E, 3, 0)&amp;".png")),"")</f>
        <v/>
      </c>
      <c r="O639" s="131"/>
      <c r="P639" s="131"/>
      <c r="Q639" s="165">
        <f>ifna(VLookup(V639, Dex!F:K, 3, 0),"")</f>
        <v>74</v>
      </c>
      <c r="R639" s="165" t="str">
        <f>ifna(VLookup(V639, Dex!F:K, 4, 0),"")</f>
        <v/>
      </c>
      <c r="S639" s="166" t="str">
        <f>ifna(VLookup(V639, Dex!F:K, 5, 0),"")</f>
        <v/>
      </c>
      <c r="T639" s="165" t="str">
        <f>ifna(VLookup(V639, Dex!F:K, 6, 0),"")</f>
        <v/>
      </c>
      <c r="U639" s="137">
        <f>ifna(VLookup(V639, Dex!F:L, 7, 0),"")</f>
        <v>115</v>
      </c>
      <c r="V639" s="131" t="str">
        <f t="shared" si="1"/>
        <v>vanilluxe</v>
      </c>
    </row>
    <row r="640" ht="31.5" customHeight="1">
      <c r="A640" s="85">
        <v>639.0</v>
      </c>
      <c r="B640" s="85">
        <v>1.0</v>
      </c>
      <c r="C640" s="88">
        <v>24.0</v>
      </c>
      <c r="D640" s="85">
        <f t="shared" si="25"/>
        <v>10</v>
      </c>
      <c r="E640" s="85">
        <v>2.0</v>
      </c>
      <c r="F640" s="85">
        <v>4.0</v>
      </c>
      <c r="G640" s="53" t="str">
        <f>ifna(VLookup(V640,Shiny!B:C, 2, 0),"")</f>
        <v/>
      </c>
      <c r="H640" s="138" t="s">
        <v>716</v>
      </c>
      <c r="I640" s="167">
        <v>585.0</v>
      </c>
      <c r="J640" s="140">
        <f>IFNA(VLOOKUP(V640,'Imported Index'!E:F,2,0),1)</f>
        <v>1</v>
      </c>
      <c r="K640" s="140"/>
      <c r="L640" s="83"/>
      <c r="M640" s="62" t="str">
        <f>ifna(IMAGE("https://pokejungle.net/sprites/typeico/"&amp;lower(VLookup(V640,Type!C:E, 2, 0)&amp;".png")),"")</f>
        <v/>
      </c>
      <c r="N640" s="62" t="str">
        <f>ifna(IMAGE("https://pokejungle.net/sprites/typeico/"&amp;lower(VLookup(V640,Type!C:E, 3, 0)&amp;".png")),"")</f>
        <v/>
      </c>
      <c r="O640" s="53"/>
      <c r="P640" s="53"/>
      <c r="Q640" s="61" t="str">
        <f>ifna(VLookup(V640, Dex!F:K, 3, 0),"")</f>
        <v/>
      </c>
      <c r="R640" s="61" t="str">
        <f>ifna(VLookup(V640, Dex!F:K, 4, 0),"")</f>
        <v/>
      </c>
      <c r="S640" s="62" t="str">
        <f>ifna(VLookup(V640, Dex!F:K, 5, 0),"")</f>
        <v/>
      </c>
      <c r="T640" s="61" t="str">
        <f>ifna(VLookup(V640, Dex!F:K, 6, 0),"")</f>
        <v>P190</v>
      </c>
      <c r="U640" s="63" t="str">
        <f>ifna(VLookup(V640, Dex!F:L, 7, 0),"")</f>
        <v/>
      </c>
      <c r="V640" s="53" t="str">
        <f t="shared" si="1"/>
        <v>deerling</v>
      </c>
    </row>
    <row r="641" ht="31.5" customHeight="1">
      <c r="A641" s="130">
        <v>640.0</v>
      </c>
      <c r="B641" s="130">
        <v>1.0</v>
      </c>
      <c r="C641" s="129">
        <v>24.0</v>
      </c>
      <c r="D641" s="130">
        <f t="shared" si="25"/>
        <v>11</v>
      </c>
      <c r="E641" s="130">
        <v>2.0</v>
      </c>
      <c r="F641" s="130">
        <v>5.0</v>
      </c>
      <c r="G641" s="131" t="str">
        <f>ifna(VLookup(V641,Shiny!B:C, 2, 0),"")</f>
        <v/>
      </c>
      <c r="H641" s="141" t="s">
        <v>721</v>
      </c>
      <c r="I641" s="168">
        <v>586.0</v>
      </c>
      <c r="J641" s="135">
        <f>IFNA(VLOOKUP(V641,'Imported Index'!E:F,2,0),1)</f>
        <v>1</v>
      </c>
      <c r="K641" s="135"/>
      <c r="L641" s="132"/>
      <c r="M641" s="166" t="str">
        <f>ifna(IMAGE("https://pokejungle.net/sprites/typeico/"&amp;lower(VLookup(V641,Type!C:E, 2, 0)&amp;".png")),"")</f>
        <v/>
      </c>
      <c r="N641" s="166" t="str">
        <f>ifna(IMAGE("https://pokejungle.net/sprites/typeico/"&amp;lower(VLookup(V641,Type!C:E, 3, 0)&amp;".png")),"")</f>
        <v/>
      </c>
      <c r="O641" s="131"/>
      <c r="P641" s="131"/>
      <c r="Q641" s="165" t="str">
        <f>ifna(VLookup(V641, Dex!F:K, 3, 0),"")</f>
        <v/>
      </c>
      <c r="R641" s="165" t="str">
        <f>ifna(VLookup(V641, Dex!F:K, 4, 0),"")</f>
        <v/>
      </c>
      <c r="S641" s="166" t="str">
        <f>ifna(VLookup(V641, Dex!F:K, 5, 0),"")</f>
        <v/>
      </c>
      <c r="T641" s="165" t="str">
        <f>ifna(VLookup(V641, Dex!F:K, 6, 0),"")</f>
        <v>P191</v>
      </c>
      <c r="U641" s="137" t="str">
        <f>ifna(VLookup(V641, Dex!F:L, 7, 0),"")</f>
        <v/>
      </c>
      <c r="V641" s="131" t="str">
        <f t="shared" si="1"/>
        <v>sawsbuck</v>
      </c>
    </row>
    <row r="642" ht="31.5" customHeight="1">
      <c r="A642" s="85">
        <v>641.0</v>
      </c>
      <c r="B642" s="85">
        <v>1.0</v>
      </c>
      <c r="C642" s="88">
        <v>24.0</v>
      </c>
      <c r="D642" s="85">
        <f t="shared" si="25"/>
        <v>12</v>
      </c>
      <c r="E642" s="85">
        <v>2.0</v>
      </c>
      <c r="F642" s="85">
        <v>6.0</v>
      </c>
      <c r="G642" s="53" t="str">
        <f>ifna(VLookup(V642,Shiny!B:C, 2, 0),"")</f>
        <v/>
      </c>
      <c r="H642" s="138" t="s">
        <v>722</v>
      </c>
      <c r="I642" s="167">
        <v>587.0</v>
      </c>
      <c r="J642" s="140">
        <f>IFNA(VLOOKUP(V642,'Imported Index'!E:F,2,0),1)</f>
        <v>1</v>
      </c>
      <c r="K642" s="83"/>
      <c r="L642" s="83"/>
      <c r="M642" s="62" t="str">
        <f>ifna(IMAGE("https://pokejungle.net/sprites/typeico/"&amp;lower(VLookup(V642,Type!C:E, 2, 0)&amp;".png")),"")</f>
        <v/>
      </c>
      <c r="N642" s="62" t="str">
        <f>ifna(IMAGE("https://pokejungle.net/sprites/typeico/"&amp;lower(VLookup(V642,Type!C:E, 3, 0)&amp;".png")),"")</f>
        <v/>
      </c>
      <c r="O642" s="53"/>
      <c r="P642" s="53"/>
      <c r="Q642" s="61" t="str">
        <f>ifna(VLookup(V642, Dex!F:K, 3, 0),"")</f>
        <v>A102</v>
      </c>
      <c r="R642" s="61" t="str">
        <f>ifna(VLookup(V642, Dex!F:K, 4, 0),"")</f>
        <v/>
      </c>
      <c r="S642" s="62" t="str">
        <f>ifna(VLookup(V642, Dex!F:K, 5, 0),"")</f>
        <v/>
      </c>
      <c r="T642" s="61" t="str">
        <f>ifna(VLookup(V642, Dex!F:K, 6, 0),"")</f>
        <v/>
      </c>
      <c r="U642" s="63">
        <f>ifna(VLookup(V642, Dex!F:L, 7, 0),"")</f>
        <v>180</v>
      </c>
      <c r="V642" s="53" t="str">
        <f t="shared" si="1"/>
        <v>emolga</v>
      </c>
    </row>
    <row r="643" ht="31.5" customHeight="1">
      <c r="A643" s="130">
        <v>642.0</v>
      </c>
      <c r="B643" s="130">
        <v>1.0</v>
      </c>
      <c r="C643" s="129">
        <v>24.0</v>
      </c>
      <c r="D643" s="130">
        <f t="shared" si="25"/>
        <v>13</v>
      </c>
      <c r="E643" s="130">
        <v>3.0</v>
      </c>
      <c r="F643" s="130">
        <v>1.0</v>
      </c>
      <c r="G643" s="131" t="str">
        <f>ifna(VLookup(V643,Shiny!B:C, 2, 0),"")</f>
        <v/>
      </c>
      <c r="H643" s="141" t="s">
        <v>723</v>
      </c>
      <c r="I643" s="168">
        <v>588.0</v>
      </c>
      <c r="J643" s="135">
        <f>IFNA(VLOOKUP(V643,'Imported Index'!E:F,2,0),1)</f>
        <v>1</v>
      </c>
      <c r="K643" s="132"/>
      <c r="L643" s="132"/>
      <c r="M643" s="166" t="str">
        <f>ifna(IMAGE("https://pokejungle.net/sprites/typeico/"&amp;lower(VLookup(V643,Type!C:E, 2, 0)&amp;".png")),"")</f>
        <v/>
      </c>
      <c r="N643" s="166" t="str">
        <f>ifna(IMAGE("https://pokejungle.net/sprites/typeico/"&amp;lower(VLookup(V643,Type!C:E, 3, 0)&amp;".png")),"")</f>
        <v/>
      </c>
      <c r="O643" s="131"/>
      <c r="P643" s="131"/>
      <c r="Q643" s="165">
        <f>ifna(VLookup(V643, Dex!F:K, 3, 0),"")</f>
        <v>273</v>
      </c>
      <c r="R643" s="165" t="str">
        <f>ifna(VLookup(V643, Dex!F:K, 4, 0),"")</f>
        <v/>
      </c>
      <c r="S643" s="166" t="str">
        <f>ifna(VLookup(V643, Dex!F:K, 5, 0),"")</f>
        <v/>
      </c>
      <c r="T643" s="165" t="str">
        <f>ifna(VLookup(V643, Dex!F:K, 6, 0),"")</f>
        <v/>
      </c>
      <c r="U643" s="137" t="str">
        <f>ifna(VLookup(V643, Dex!F:L, 7, 0),"")</f>
        <v/>
      </c>
      <c r="V643" s="131" t="str">
        <f t="shared" si="1"/>
        <v>karrablast</v>
      </c>
    </row>
    <row r="644" ht="31.5" customHeight="1">
      <c r="A644" s="85">
        <v>643.0</v>
      </c>
      <c r="B644" s="85">
        <v>1.0</v>
      </c>
      <c r="C644" s="88">
        <v>24.0</v>
      </c>
      <c r="D644" s="85">
        <f t="shared" si="25"/>
        <v>14</v>
      </c>
      <c r="E644" s="85">
        <v>3.0</v>
      </c>
      <c r="F644" s="85">
        <v>2.0</v>
      </c>
      <c r="G644" s="53" t="str">
        <f>ifna(VLookup(V644,Shiny!B:C, 2, 0),"")</f>
        <v/>
      </c>
      <c r="H644" s="138" t="s">
        <v>724</v>
      </c>
      <c r="I644" s="167">
        <v>589.0</v>
      </c>
      <c r="J644" s="140">
        <f>IFNA(VLOOKUP(V644,'Imported Index'!E:F,2,0),1)</f>
        <v>1</v>
      </c>
      <c r="K644" s="140"/>
      <c r="L644" s="83"/>
      <c r="M644" s="62" t="str">
        <f>ifna(IMAGE("https://pokejungle.net/sprites/typeico/"&amp;lower(VLookup(V644,Type!C:E, 2, 0)&amp;".png")),"")</f>
        <v/>
      </c>
      <c r="N644" s="62" t="str">
        <f>ifna(IMAGE("https://pokejungle.net/sprites/typeico/"&amp;lower(VLookup(V644,Type!C:E, 3, 0)&amp;".png")),"")</f>
        <v/>
      </c>
      <c r="O644" s="53"/>
      <c r="P644" s="53"/>
      <c r="Q644" s="61">
        <f>ifna(VLookup(V644, Dex!F:K, 3, 0),"")</f>
        <v>274</v>
      </c>
      <c r="R644" s="61" t="str">
        <f>ifna(VLookup(V644, Dex!F:K, 4, 0),"")</f>
        <v/>
      </c>
      <c r="S644" s="62" t="str">
        <f>ifna(VLookup(V644, Dex!F:K, 5, 0),"")</f>
        <v/>
      </c>
      <c r="T644" s="61" t="str">
        <f>ifna(VLookup(V644, Dex!F:K, 6, 0),"")</f>
        <v/>
      </c>
      <c r="U644" s="63" t="str">
        <f>ifna(VLookup(V644, Dex!F:L, 7, 0),"")</f>
        <v/>
      </c>
      <c r="V644" s="53" t="str">
        <f t="shared" si="1"/>
        <v>escavalier</v>
      </c>
    </row>
    <row r="645" ht="31.5" customHeight="1">
      <c r="A645" s="130">
        <v>644.0</v>
      </c>
      <c r="B645" s="130">
        <v>1.0</v>
      </c>
      <c r="C645" s="129">
        <v>24.0</v>
      </c>
      <c r="D645" s="130">
        <f t="shared" si="25"/>
        <v>15</v>
      </c>
      <c r="E645" s="130">
        <v>3.0</v>
      </c>
      <c r="F645" s="130">
        <v>3.0</v>
      </c>
      <c r="G645" s="131" t="str">
        <f>ifna(VLookup(V645,Shiny!B:C, 2, 0),"")</f>
        <v/>
      </c>
      <c r="H645" s="141" t="s">
        <v>725</v>
      </c>
      <c r="I645" s="168">
        <v>590.0</v>
      </c>
      <c r="J645" s="135">
        <f>IFNA(VLOOKUP(V645,'Imported Index'!E:F,2,0),1)</f>
        <v>1</v>
      </c>
      <c r="K645" s="135"/>
      <c r="L645" s="132"/>
      <c r="M645" s="166" t="str">
        <f>ifna(IMAGE("https://pokejungle.net/sprites/typeico/"&amp;lower(VLookup(V645,Type!C:E, 2, 0)&amp;".png")),"")</f>
        <v/>
      </c>
      <c r="N645" s="166" t="str">
        <f>ifna(IMAGE("https://pokejungle.net/sprites/typeico/"&amp;lower(VLookup(V645,Type!C:E, 3, 0)&amp;".png")),"")</f>
        <v/>
      </c>
      <c r="O645" s="131"/>
      <c r="P645" s="131"/>
      <c r="Q645" s="165" t="str">
        <f>ifna(VLookup(V645, Dex!F:K, 3, 0),"")</f>
        <v>A077</v>
      </c>
      <c r="R645" s="165" t="str">
        <f>ifna(VLookup(V645, Dex!F:K, 4, 0),"")</f>
        <v/>
      </c>
      <c r="S645" s="166" t="str">
        <f>ifna(VLookup(V645, Dex!F:K, 5, 0),"")</f>
        <v/>
      </c>
      <c r="T645" s="165" t="str">
        <f>ifna(VLookup(V645, Dex!F:K, 6, 0),"")</f>
        <v>P205</v>
      </c>
      <c r="U645" s="137" t="str">
        <f>ifna(VLookup(V645, Dex!F:L, 7, 0),"")</f>
        <v>H111</v>
      </c>
      <c r="V645" s="131" t="str">
        <f t="shared" si="1"/>
        <v>foongus</v>
      </c>
    </row>
    <row r="646" ht="31.5" customHeight="1">
      <c r="A646" s="85">
        <v>645.0</v>
      </c>
      <c r="B646" s="85">
        <v>1.0</v>
      </c>
      <c r="C646" s="88">
        <v>24.0</v>
      </c>
      <c r="D646" s="85">
        <f t="shared" si="25"/>
        <v>16</v>
      </c>
      <c r="E646" s="85">
        <v>3.0</v>
      </c>
      <c r="F646" s="85">
        <v>4.0</v>
      </c>
      <c r="G646" s="53" t="str">
        <f>ifna(VLookup(V646,Shiny!B:C, 2, 0),"")</f>
        <v/>
      </c>
      <c r="H646" s="138" t="s">
        <v>726</v>
      </c>
      <c r="I646" s="167">
        <v>591.0</v>
      </c>
      <c r="J646" s="140">
        <f>IFNA(VLOOKUP(V646,'Imported Index'!E:F,2,0),1)</f>
        <v>1</v>
      </c>
      <c r="K646" s="140"/>
      <c r="L646" s="83"/>
      <c r="M646" s="62" t="str">
        <f>ifna(IMAGE("https://pokejungle.net/sprites/typeico/"&amp;lower(VLookup(V646,Type!C:E, 2, 0)&amp;".png")),"")</f>
        <v/>
      </c>
      <c r="N646" s="62" t="str">
        <f>ifna(IMAGE("https://pokejungle.net/sprites/typeico/"&amp;lower(VLookup(V646,Type!C:E, 3, 0)&amp;".png")),"")</f>
        <v/>
      </c>
      <c r="O646" s="53"/>
      <c r="P646" s="53"/>
      <c r="Q646" s="61" t="str">
        <f>ifna(VLookup(V646, Dex!F:K, 3, 0),"")</f>
        <v>A078</v>
      </c>
      <c r="R646" s="61" t="str">
        <f>ifna(VLookup(V646, Dex!F:K, 4, 0),"")</f>
        <v/>
      </c>
      <c r="S646" s="62" t="str">
        <f>ifna(VLookup(V646, Dex!F:K, 5, 0),"")</f>
        <v/>
      </c>
      <c r="T646" s="61" t="str">
        <f>ifna(VLookup(V646, Dex!F:K, 6, 0),"")</f>
        <v>P206</v>
      </c>
      <c r="U646" s="63" t="str">
        <f>ifna(VLookup(V646, Dex!F:L, 7, 0),"")</f>
        <v>H112</v>
      </c>
      <c r="V646" s="53" t="str">
        <f t="shared" si="1"/>
        <v>amoonguss</v>
      </c>
    </row>
    <row r="647" ht="31.5" customHeight="1">
      <c r="A647" s="130">
        <v>646.0</v>
      </c>
      <c r="B647" s="130">
        <v>1.0</v>
      </c>
      <c r="C647" s="129">
        <v>24.0</v>
      </c>
      <c r="D647" s="130">
        <f t="shared" si="25"/>
        <v>17</v>
      </c>
      <c r="E647" s="130">
        <v>3.0</v>
      </c>
      <c r="F647" s="130">
        <v>5.0</v>
      </c>
      <c r="G647" s="131" t="str">
        <f>ifna(VLookup(V647,Shiny!B:C, 2, 0),"")</f>
        <v/>
      </c>
      <c r="H647" s="141" t="s">
        <v>727</v>
      </c>
      <c r="I647" s="168">
        <v>592.0</v>
      </c>
      <c r="J647" s="135">
        <f>IFNA(VLOOKUP(V647,'Imported Index'!E:F,2,0),1)</f>
        <v>1</v>
      </c>
      <c r="K647" s="132"/>
      <c r="L647" s="132"/>
      <c r="M647" s="166" t="str">
        <f>ifna(IMAGE("https://pokejungle.net/sprites/typeico/"&amp;lower(VLookup(V647,Type!C:E, 2, 0)&amp;".png")),"")</f>
        <v/>
      </c>
      <c r="N647" s="166" t="str">
        <f>ifna(IMAGE("https://pokejungle.net/sprites/typeico/"&amp;lower(VLookup(V647,Type!C:E, 3, 0)&amp;".png")),"")</f>
        <v/>
      </c>
      <c r="O647" s="131"/>
      <c r="P647" s="131"/>
      <c r="Q647" s="165">
        <f>ifna(VLookup(V647, Dex!F:K, 3, 0),"")</f>
        <v>305</v>
      </c>
      <c r="R647" s="165" t="str">
        <f>ifna(VLookup(V647, Dex!F:K, 4, 0),"")</f>
        <v/>
      </c>
      <c r="S647" s="166" t="str">
        <f>ifna(VLookup(V647, Dex!F:K, 5, 0),"")</f>
        <v/>
      </c>
      <c r="T647" s="165" t="str">
        <f>ifna(VLookup(V647, Dex!F:K, 6, 0),"")</f>
        <v/>
      </c>
      <c r="U647" s="137" t="str">
        <f>ifna(VLookup(V647, Dex!F:L, 7, 0),"")</f>
        <v/>
      </c>
      <c r="V647" s="131" t="str">
        <f t="shared" si="1"/>
        <v>frillish</v>
      </c>
    </row>
    <row r="648" ht="31.5" customHeight="1">
      <c r="A648" s="85">
        <v>647.0</v>
      </c>
      <c r="B648" s="85">
        <v>1.0</v>
      </c>
      <c r="C648" s="88">
        <v>24.0</v>
      </c>
      <c r="D648" s="85">
        <f t="shared" si="25"/>
        <v>18</v>
      </c>
      <c r="E648" s="85">
        <v>3.0</v>
      </c>
      <c r="F648" s="85">
        <v>6.0</v>
      </c>
      <c r="G648" s="53" t="str">
        <f>ifna(VLookup(V648,Shiny!B:C, 2, 0),"")</f>
        <v/>
      </c>
      <c r="H648" s="138" t="s">
        <v>728</v>
      </c>
      <c r="I648" s="167">
        <v>593.0</v>
      </c>
      <c r="J648" s="140">
        <f>IFNA(VLOOKUP(V648,'Imported Index'!E:F,2,0),1)</f>
        <v>1</v>
      </c>
      <c r="K648" s="83"/>
      <c r="L648" s="83"/>
      <c r="M648" s="62" t="str">
        <f>ifna(IMAGE("https://pokejungle.net/sprites/typeico/"&amp;lower(VLookup(V648,Type!C:E, 2, 0)&amp;".png")),"")</f>
        <v/>
      </c>
      <c r="N648" s="62" t="str">
        <f>ifna(IMAGE("https://pokejungle.net/sprites/typeico/"&amp;lower(VLookup(V648,Type!C:E, 3, 0)&amp;".png")),"")</f>
        <v/>
      </c>
      <c r="O648" s="53"/>
      <c r="P648" s="53"/>
      <c r="Q648" s="61">
        <f>ifna(VLookup(V648, Dex!F:K, 3, 0),"")</f>
        <v>306</v>
      </c>
      <c r="R648" s="61" t="str">
        <f>ifna(VLookup(V648, Dex!F:K, 4, 0),"")</f>
        <v/>
      </c>
      <c r="S648" s="62" t="str">
        <f>ifna(VLookup(V648, Dex!F:K, 5, 0),"")</f>
        <v/>
      </c>
      <c r="T648" s="61" t="str">
        <f>ifna(VLookup(V648, Dex!F:K, 6, 0),"")</f>
        <v/>
      </c>
      <c r="U648" s="63" t="str">
        <f>ifna(VLookup(V648, Dex!F:L, 7, 0),"")</f>
        <v/>
      </c>
      <c r="V648" s="53" t="str">
        <f t="shared" si="1"/>
        <v>jellicent</v>
      </c>
    </row>
    <row r="649" ht="31.5" customHeight="1">
      <c r="A649" s="130">
        <v>648.0</v>
      </c>
      <c r="B649" s="130">
        <v>1.0</v>
      </c>
      <c r="C649" s="129">
        <v>24.0</v>
      </c>
      <c r="D649" s="130">
        <f t="shared" si="25"/>
        <v>19</v>
      </c>
      <c r="E649" s="130">
        <v>4.0</v>
      </c>
      <c r="F649" s="130">
        <v>1.0</v>
      </c>
      <c r="G649" s="131" t="str">
        <f>ifna(VLookup(V649,Shiny!B:C, 2, 0),"")</f>
        <v/>
      </c>
      <c r="H649" s="141" t="s">
        <v>729</v>
      </c>
      <c r="I649" s="168">
        <v>594.0</v>
      </c>
      <c r="J649" s="135">
        <f>IFNA(VLOOKUP(V649,'Imported Index'!E:F,2,0),1)</f>
        <v>1</v>
      </c>
      <c r="K649" s="135"/>
      <c r="L649" s="132"/>
      <c r="M649" s="166" t="str">
        <f>ifna(IMAGE("https://pokejungle.net/sprites/typeico/"&amp;lower(VLookup(V649,Type!C:E, 2, 0)&amp;".png")),"")</f>
        <v/>
      </c>
      <c r="N649" s="166" t="str">
        <f>ifna(IMAGE("https://pokejungle.net/sprites/typeico/"&amp;lower(VLookup(V649,Type!C:E, 3, 0)&amp;".png")),"")</f>
        <v/>
      </c>
      <c r="O649" s="131"/>
      <c r="P649" s="131"/>
      <c r="Q649" s="165" t="str">
        <f>ifna(VLookup(V649, Dex!F:K, 3, 0),"")</f>
        <v/>
      </c>
      <c r="R649" s="165" t="str">
        <f>ifna(VLookup(V649, Dex!F:K, 4, 0),"")</f>
        <v/>
      </c>
      <c r="S649" s="166" t="str">
        <f>ifna(VLookup(V649, Dex!F:K, 5, 0),"")</f>
        <v/>
      </c>
      <c r="T649" s="165" t="str">
        <f>ifna(VLookup(V649, Dex!F:K, 6, 0),"")</f>
        <v>P336</v>
      </c>
      <c r="U649" s="137" t="str">
        <f>ifna(VLookup(V649, Dex!F:L, 7, 0),"")</f>
        <v/>
      </c>
      <c r="V649" s="131" t="str">
        <f t="shared" si="1"/>
        <v>alomomola</v>
      </c>
    </row>
    <row r="650" ht="31.5" customHeight="1">
      <c r="A650" s="85">
        <v>649.0</v>
      </c>
      <c r="B650" s="85">
        <v>1.0</v>
      </c>
      <c r="C650" s="88">
        <v>24.0</v>
      </c>
      <c r="D650" s="85">
        <f t="shared" si="25"/>
        <v>20</v>
      </c>
      <c r="E650" s="85">
        <v>4.0</v>
      </c>
      <c r="F650" s="85">
        <v>2.0</v>
      </c>
      <c r="G650" s="53" t="str">
        <f>ifna(VLookup(V650,Shiny!B:C, 2, 0),"")</f>
        <v/>
      </c>
      <c r="H650" s="138" t="s">
        <v>730</v>
      </c>
      <c r="I650" s="167">
        <v>595.0</v>
      </c>
      <c r="J650" s="140">
        <f>IFNA(VLOOKUP(V650,'Imported Index'!E:F,2,0),1)</f>
        <v>1</v>
      </c>
      <c r="K650" s="83"/>
      <c r="L650" s="83"/>
      <c r="M650" s="62" t="str">
        <f>ifna(IMAGE("https://pokejungle.net/sprites/typeico/"&amp;lower(VLookup(V650,Type!C:E, 2, 0)&amp;".png")),"")</f>
        <v/>
      </c>
      <c r="N650" s="62" t="str">
        <f>ifna(IMAGE("https://pokejungle.net/sprites/typeico/"&amp;lower(VLookup(V650,Type!C:E, 3, 0)&amp;".png")),"")</f>
        <v/>
      </c>
      <c r="O650" s="53"/>
      <c r="P650" s="53"/>
      <c r="Q650" s="61">
        <f>ifna(VLookup(V650, Dex!F:K, 3, 0),"")</f>
        <v>64</v>
      </c>
      <c r="R650" s="61" t="str">
        <f>ifna(VLookup(V650, Dex!F:K, 4, 0),"")</f>
        <v/>
      </c>
      <c r="S650" s="62" t="str">
        <f>ifna(VLookup(V650, Dex!F:K, 5, 0),"")</f>
        <v/>
      </c>
      <c r="T650" s="61" t="str">
        <f>ifna(VLookup(V650, Dex!F:K, 6, 0),"")</f>
        <v>B132</v>
      </c>
      <c r="U650" s="63" t="str">
        <f>ifna(VLookup(V650, Dex!F:L, 7, 0),"")</f>
        <v/>
      </c>
      <c r="V650" s="53" t="str">
        <f t="shared" si="1"/>
        <v>joltik</v>
      </c>
    </row>
    <row r="651" ht="31.5" customHeight="1">
      <c r="A651" s="130">
        <v>650.0</v>
      </c>
      <c r="B651" s="130">
        <v>1.0</v>
      </c>
      <c r="C651" s="129">
        <v>24.0</v>
      </c>
      <c r="D651" s="130">
        <f t="shared" si="25"/>
        <v>21</v>
      </c>
      <c r="E651" s="130">
        <v>4.0</v>
      </c>
      <c r="F651" s="130">
        <v>3.0</v>
      </c>
      <c r="G651" s="131" t="str">
        <f>ifna(VLookup(V651,Shiny!B:C, 2, 0),"")</f>
        <v/>
      </c>
      <c r="H651" s="141" t="s">
        <v>731</v>
      </c>
      <c r="I651" s="168">
        <v>596.0</v>
      </c>
      <c r="J651" s="135">
        <f>IFNA(VLOOKUP(V651,'Imported Index'!E:F,2,0),1)</f>
        <v>1</v>
      </c>
      <c r="K651" s="132"/>
      <c r="L651" s="132"/>
      <c r="M651" s="166" t="str">
        <f>ifna(IMAGE("https://pokejungle.net/sprites/typeico/"&amp;lower(VLookup(V651,Type!C:E, 2, 0)&amp;".png")),"")</f>
        <v/>
      </c>
      <c r="N651" s="166" t="str">
        <f>ifna(IMAGE("https://pokejungle.net/sprites/typeico/"&amp;lower(VLookup(V651,Type!C:E, 3, 0)&amp;".png")),"")</f>
        <v/>
      </c>
      <c r="O651" s="131"/>
      <c r="P651" s="131"/>
      <c r="Q651" s="165">
        <f>ifna(VLookup(V651, Dex!F:K, 3, 0),"")</f>
        <v>65</v>
      </c>
      <c r="R651" s="165" t="str">
        <f>ifna(VLookup(V651, Dex!F:K, 4, 0),"")</f>
        <v/>
      </c>
      <c r="S651" s="166" t="str">
        <f>ifna(VLookup(V651, Dex!F:K, 5, 0),"")</f>
        <v/>
      </c>
      <c r="T651" s="165" t="str">
        <f>ifna(VLookup(V651, Dex!F:K, 6, 0),"")</f>
        <v>B133</v>
      </c>
      <c r="U651" s="137" t="str">
        <f>ifna(VLookup(V651, Dex!F:L, 7, 0),"")</f>
        <v/>
      </c>
      <c r="V651" s="131" t="str">
        <f t="shared" si="1"/>
        <v>galvantula</v>
      </c>
    </row>
    <row r="652" ht="31.5" customHeight="1">
      <c r="A652" s="85">
        <v>651.0</v>
      </c>
      <c r="B652" s="85">
        <v>1.0</v>
      </c>
      <c r="C652" s="88">
        <v>24.0</v>
      </c>
      <c r="D652" s="85">
        <f t="shared" si="25"/>
        <v>22</v>
      </c>
      <c r="E652" s="85">
        <v>4.0</v>
      </c>
      <c r="F652" s="85">
        <v>4.0</v>
      </c>
      <c r="G652" s="53" t="str">
        <f>ifna(VLookup(V652,Shiny!B:C, 2, 0),"")</f>
        <v/>
      </c>
      <c r="H652" s="138" t="s">
        <v>732</v>
      </c>
      <c r="I652" s="167">
        <v>597.0</v>
      </c>
      <c r="J652" s="140">
        <f>IFNA(VLOOKUP(V652,'Imported Index'!E:F,2,0),1)</f>
        <v>1</v>
      </c>
      <c r="K652" s="83"/>
      <c r="L652" s="83"/>
      <c r="M652" s="62" t="str">
        <f>ifna(IMAGE("https://pokejungle.net/sprites/typeico/"&amp;lower(VLookup(V652,Type!C:E, 2, 0)&amp;".png")),"")</f>
        <v/>
      </c>
      <c r="N652" s="62" t="str">
        <f>ifna(IMAGE("https://pokejungle.net/sprites/typeico/"&amp;lower(VLookup(V652,Type!C:E, 3, 0)&amp;".png")),"")</f>
        <v/>
      </c>
      <c r="O652" s="53"/>
      <c r="P652" s="53"/>
      <c r="Q652" s="61">
        <f>ifna(VLookup(V652, Dex!F:K, 3, 0),"")</f>
        <v>189</v>
      </c>
      <c r="R652" s="61" t="str">
        <f>ifna(VLookup(V652, Dex!F:K, 4, 0),"")</f>
        <v/>
      </c>
      <c r="S652" s="62" t="str">
        <f>ifna(VLookup(V652, Dex!F:K, 5, 0),"")</f>
        <v/>
      </c>
      <c r="T652" s="61" t="str">
        <f>ifna(VLookup(V652, Dex!F:K, 6, 0),"")</f>
        <v/>
      </c>
      <c r="U652" s="63" t="str">
        <f>ifna(VLookup(V652, Dex!F:L, 7, 0),"")</f>
        <v/>
      </c>
      <c r="V652" s="53" t="str">
        <f t="shared" si="1"/>
        <v>ferroseed</v>
      </c>
    </row>
    <row r="653" ht="31.5" customHeight="1">
      <c r="A653" s="130">
        <v>652.0</v>
      </c>
      <c r="B653" s="130">
        <v>1.0</v>
      </c>
      <c r="C653" s="129">
        <v>24.0</v>
      </c>
      <c r="D653" s="130">
        <f t="shared" si="25"/>
        <v>23</v>
      </c>
      <c r="E653" s="130">
        <v>4.0</v>
      </c>
      <c r="F653" s="130">
        <v>5.0</v>
      </c>
      <c r="G653" s="131" t="str">
        <f>ifna(VLookup(V653,Shiny!B:C, 2, 0),"")</f>
        <v/>
      </c>
      <c r="H653" s="141" t="s">
        <v>733</v>
      </c>
      <c r="I653" s="168">
        <v>598.0</v>
      </c>
      <c r="J653" s="135">
        <f>IFNA(VLOOKUP(V653,'Imported Index'!E:F,2,0),1)</f>
        <v>1</v>
      </c>
      <c r="K653" s="132"/>
      <c r="L653" s="132"/>
      <c r="M653" s="166" t="str">
        <f>ifna(IMAGE("https://pokejungle.net/sprites/typeico/"&amp;lower(VLookup(V653,Type!C:E, 2, 0)&amp;".png")),"")</f>
        <v/>
      </c>
      <c r="N653" s="166" t="str">
        <f>ifna(IMAGE("https://pokejungle.net/sprites/typeico/"&amp;lower(VLookup(V653,Type!C:E, 3, 0)&amp;".png")),"")</f>
        <v/>
      </c>
      <c r="O653" s="131"/>
      <c r="P653" s="131"/>
      <c r="Q653" s="165">
        <f>ifna(VLookup(V653, Dex!F:K, 3, 0),"")</f>
        <v>190</v>
      </c>
      <c r="R653" s="165" t="str">
        <f>ifna(VLookup(V653, Dex!F:K, 4, 0),"")</f>
        <v/>
      </c>
      <c r="S653" s="166" t="str">
        <f>ifna(VLookup(V653, Dex!F:K, 5, 0),"")</f>
        <v/>
      </c>
      <c r="T653" s="165" t="str">
        <f>ifna(VLookup(V653, Dex!F:K, 6, 0),"")</f>
        <v/>
      </c>
      <c r="U653" s="137" t="str">
        <f>ifna(VLookup(V653, Dex!F:L, 7, 0),"")</f>
        <v/>
      </c>
      <c r="V653" s="131" t="str">
        <f t="shared" si="1"/>
        <v>ferrothorn</v>
      </c>
    </row>
    <row r="654" ht="31.5" customHeight="1">
      <c r="A654" s="85">
        <v>653.0</v>
      </c>
      <c r="B654" s="85">
        <v>1.0</v>
      </c>
      <c r="C654" s="88">
        <v>24.0</v>
      </c>
      <c r="D654" s="85">
        <f t="shared" si="25"/>
        <v>24</v>
      </c>
      <c r="E654" s="85">
        <v>4.0</v>
      </c>
      <c r="F654" s="85">
        <v>6.0</v>
      </c>
      <c r="G654" s="53" t="str">
        <f>ifna(VLookup(V654,Shiny!B:C, 2, 0),"")</f>
        <v/>
      </c>
      <c r="H654" s="138" t="s">
        <v>734</v>
      </c>
      <c r="I654" s="167">
        <v>599.0</v>
      </c>
      <c r="J654" s="140">
        <f>IFNA(VLOOKUP(V654,'Imported Index'!E:F,2,0),1)</f>
        <v>1</v>
      </c>
      <c r="K654" s="83"/>
      <c r="L654" s="83"/>
      <c r="M654" s="62" t="str">
        <f>ifna(IMAGE("https://pokejungle.net/sprites/typeico/"&amp;lower(VLookup(V654,Type!C:E, 2, 0)&amp;".png")),"")</f>
        <v/>
      </c>
      <c r="N654" s="62" t="str">
        <f>ifna(IMAGE("https://pokejungle.net/sprites/typeico/"&amp;lower(VLookup(V654,Type!C:E, 3, 0)&amp;".png")),"")</f>
        <v/>
      </c>
      <c r="O654" s="53"/>
      <c r="P654" s="53"/>
      <c r="Q654" s="61">
        <f>ifna(VLookup(V654, Dex!F:K, 3, 0),"")</f>
        <v>113</v>
      </c>
      <c r="R654" s="61" t="str">
        <f>ifna(VLookup(V654, Dex!F:K, 4, 0),"")</f>
        <v/>
      </c>
      <c r="S654" s="62" t="str">
        <f>ifna(VLookup(V654, Dex!F:K, 5, 0),"")</f>
        <v/>
      </c>
      <c r="T654" s="61" t="str">
        <f>ifna(VLookup(V654, Dex!F:K, 6, 0),"")</f>
        <v/>
      </c>
      <c r="U654" s="63" t="str">
        <f>ifna(VLookup(V654, Dex!F:L, 7, 0),"")</f>
        <v/>
      </c>
      <c r="V654" s="53" t="str">
        <f t="shared" si="1"/>
        <v>klink</v>
      </c>
    </row>
    <row r="655" ht="31.5" customHeight="1">
      <c r="A655" s="130">
        <v>654.0</v>
      </c>
      <c r="B655" s="130">
        <v>1.0</v>
      </c>
      <c r="C655" s="129">
        <v>24.0</v>
      </c>
      <c r="D655" s="130">
        <f t="shared" si="25"/>
        <v>25</v>
      </c>
      <c r="E655" s="130">
        <v>5.0</v>
      </c>
      <c r="F655" s="130">
        <v>1.0</v>
      </c>
      <c r="G655" s="131" t="str">
        <f>ifna(VLookup(V655,Shiny!B:C, 2, 0),"")</f>
        <v/>
      </c>
      <c r="H655" s="141" t="s">
        <v>735</v>
      </c>
      <c r="I655" s="168">
        <v>600.0</v>
      </c>
      <c r="J655" s="135">
        <f>IFNA(VLOOKUP(V655,'Imported Index'!E:F,2,0),1)</f>
        <v>1</v>
      </c>
      <c r="K655" s="132"/>
      <c r="L655" s="132"/>
      <c r="M655" s="166" t="str">
        <f>ifna(IMAGE("https://pokejungle.net/sprites/typeico/"&amp;lower(VLookup(V655,Type!C:E, 2, 0)&amp;".png")),"")</f>
        <v/>
      </c>
      <c r="N655" s="166" t="str">
        <f>ifna(IMAGE("https://pokejungle.net/sprites/typeico/"&amp;lower(VLookup(V655,Type!C:E, 3, 0)&amp;".png")),"")</f>
        <v/>
      </c>
      <c r="O655" s="131"/>
      <c r="P655" s="131"/>
      <c r="Q655" s="165">
        <f>ifna(VLookup(V655, Dex!F:K, 3, 0),"")</f>
        <v>114</v>
      </c>
      <c r="R655" s="165" t="str">
        <f>ifna(VLookup(V655, Dex!F:K, 4, 0),"")</f>
        <v/>
      </c>
      <c r="S655" s="166" t="str">
        <f>ifna(VLookup(V655, Dex!F:K, 5, 0),"")</f>
        <v/>
      </c>
      <c r="T655" s="165" t="str">
        <f>ifna(VLookup(V655, Dex!F:K, 6, 0),"")</f>
        <v/>
      </c>
      <c r="U655" s="137" t="str">
        <f>ifna(VLookup(V655, Dex!F:L, 7, 0),"")</f>
        <v/>
      </c>
      <c r="V655" s="131" t="str">
        <f t="shared" si="1"/>
        <v>klang</v>
      </c>
    </row>
    <row r="656" ht="31.5" customHeight="1">
      <c r="A656" s="85">
        <v>655.0</v>
      </c>
      <c r="B656" s="85">
        <v>1.0</v>
      </c>
      <c r="C656" s="88">
        <v>24.0</v>
      </c>
      <c r="D656" s="85">
        <f t="shared" si="25"/>
        <v>26</v>
      </c>
      <c r="E656" s="85">
        <v>5.0</v>
      </c>
      <c r="F656" s="85">
        <v>2.0</v>
      </c>
      <c r="G656" s="53" t="str">
        <f>ifna(VLookup(V656,Shiny!B:C, 2, 0),"")</f>
        <v/>
      </c>
      <c r="H656" s="138" t="s">
        <v>736</v>
      </c>
      <c r="I656" s="167">
        <v>601.0</v>
      </c>
      <c r="J656" s="140">
        <f>IFNA(VLOOKUP(V656,'Imported Index'!E:F,2,0),1)</f>
        <v>1</v>
      </c>
      <c r="K656" s="83"/>
      <c r="L656" s="83"/>
      <c r="M656" s="62" t="str">
        <f>ifna(IMAGE("https://pokejungle.net/sprites/typeico/"&amp;lower(VLookup(V656,Type!C:E, 2, 0)&amp;".png")),"")</f>
        <v/>
      </c>
      <c r="N656" s="62" t="str">
        <f>ifna(IMAGE("https://pokejungle.net/sprites/typeico/"&amp;lower(VLookup(V656,Type!C:E, 3, 0)&amp;".png")),"")</f>
        <v/>
      </c>
      <c r="O656" s="53"/>
      <c r="P656" s="53"/>
      <c r="Q656" s="61">
        <f>ifna(VLookup(V656, Dex!F:K, 3, 0),"")</f>
        <v>115</v>
      </c>
      <c r="R656" s="61" t="str">
        <f>ifna(VLookup(V656, Dex!F:K, 4, 0),"")</f>
        <v/>
      </c>
      <c r="S656" s="62" t="str">
        <f>ifna(VLookup(V656, Dex!F:K, 5, 0),"")</f>
        <v/>
      </c>
      <c r="T656" s="61" t="str">
        <f>ifna(VLookup(V656, Dex!F:K, 6, 0),"")</f>
        <v/>
      </c>
      <c r="U656" s="63" t="str">
        <f>ifna(VLookup(V656, Dex!F:L, 7, 0),"")</f>
        <v/>
      </c>
      <c r="V656" s="53" t="str">
        <f t="shared" si="1"/>
        <v>klinklang</v>
      </c>
    </row>
    <row r="657" ht="31.5" customHeight="1">
      <c r="A657" s="130">
        <v>656.0</v>
      </c>
      <c r="B657" s="130">
        <v>1.0</v>
      </c>
      <c r="C657" s="129">
        <v>24.0</v>
      </c>
      <c r="D657" s="130">
        <f t="shared" si="25"/>
        <v>27</v>
      </c>
      <c r="E657" s="130">
        <v>5.0</v>
      </c>
      <c r="F657" s="130">
        <v>3.0</v>
      </c>
      <c r="G657" s="131" t="str">
        <f>ifna(VLookup(V657,Shiny!B:C, 2, 0),"")</f>
        <v/>
      </c>
      <c r="H657" s="141" t="s">
        <v>737</v>
      </c>
      <c r="I657" s="168">
        <v>602.0</v>
      </c>
      <c r="J657" s="135">
        <f>IFNA(VLOOKUP(V657,'Imported Index'!E:F,2,0),1)</f>
        <v>1</v>
      </c>
      <c r="K657" s="135"/>
      <c r="L657" s="132"/>
      <c r="M657" s="166" t="str">
        <f>ifna(IMAGE("https://pokejungle.net/sprites/typeico/"&amp;lower(VLookup(V657,Type!C:E, 2, 0)&amp;".png")),"")</f>
        <v/>
      </c>
      <c r="N657" s="166" t="str">
        <f>ifna(IMAGE("https://pokejungle.net/sprites/typeico/"&amp;lower(VLookup(V657,Type!C:E, 3, 0)&amp;".png")),"")</f>
        <v/>
      </c>
      <c r="O657" s="131"/>
      <c r="P657" s="131"/>
      <c r="Q657" s="165" t="str">
        <f>ifna(VLookup(V657, Dex!F:K, 3, 0),"")</f>
        <v/>
      </c>
      <c r="R657" s="165" t="str">
        <f>ifna(VLookup(V657, Dex!F:K, 4, 0),"")</f>
        <v/>
      </c>
      <c r="S657" s="166" t="str">
        <f>ifna(VLookup(V657, Dex!F:K, 5, 0),"")</f>
        <v/>
      </c>
      <c r="T657" s="165" t="str">
        <f>ifna(VLookup(V657, Dex!F:K, 6, 0),"")</f>
        <v>P341</v>
      </c>
      <c r="U657" s="137">
        <f>ifna(VLookup(V657, Dex!F:L, 7, 0),"")</f>
        <v>142</v>
      </c>
      <c r="V657" s="131" t="str">
        <f t="shared" si="1"/>
        <v>tynamo</v>
      </c>
    </row>
    <row r="658" ht="31.5" customHeight="1">
      <c r="A658" s="85">
        <v>657.0</v>
      </c>
      <c r="B658" s="85">
        <v>1.0</v>
      </c>
      <c r="C658" s="88">
        <v>24.0</v>
      </c>
      <c r="D658" s="85">
        <f t="shared" si="25"/>
        <v>28</v>
      </c>
      <c r="E658" s="85">
        <v>5.0</v>
      </c>
      <c r="F658" s="85">
        <v>4.0</v>
      </c>
      <c r="G658" s="53" t="str">
        <f>ifna(VLookup(V658,Shiny!B:C, 2, 0),"")</f>
        <v/>
      </c>
      <c r="H658" s="138" t="s">
        <v>738</v>
      </c>
      <c r="I658" s="167">
        <v>603.0</v>
      </c>
      <c r="J658" s="140">
        <f>IFNA(VLOOKUP(V658,'Imported Index'!E:F,2,0),1)</f>
        <v>1</v>
      </c>
      <c r="K658" s="140"/>
      <c r="L658" s="83"/>
      <c r="M658" s="62" t="str">
        <f>ifna(IMAGE("https://pokejungle.net/sprites/typeico/"&amp;lower(VLookup(V658,Type!C:E, 2, 0)&amp;".png")),"")</f>
        <v/>
      </c>
      <c r="N658" s="62" t="str">
        <f>ifna(IMAGE("https://pokejungle.net/sprites/typeico/"&amp;lower(VLookup(V658,Type!C:E, 3, 0)&amp;".png")),"")</f>
        <v/>
      </c>
      <c r="O658" s="53"/>
      <c r="P658" s="53"/>
      <c r="Q658" s="61" t="str">
        <f>ifna(VLookup(V658, Dex!F:K, 3, 0),"")</f>
        <v/>
      </c>
      <c r="R658" s="61" t="str">
        <f>ifna(VLookup(V658, Dex!F:K, 4, 0),"")</f>
        <v/>
      </c>
      <c r="S658" s="62" t="str">
        <f>ifna(VLookup(V658, Dex!F:K, 5, 0),"")</f>
        <v/>
      </c>
      <c r="T658" s="61" t="str">
        <f>ifna(VLookup(V658, Dex!F:K, 6, 0),"")</f>
        <v>P342</v>
      </c>
      <c r="U658" s="63">
        <f>ifna(VLookup(V658, Dex!F:L, 7, 0),"")</f>
        <v>143</v>
      </c>
      <c r="V658" s="53" t="str">
        <f t="shared" si="1"/>
        <v>eelektrik</v>
      </c>
    </row>
    <row r="659" ht="31.5" customHeight="1">
      <c r="A659" s="130">
        <v>658.0</v>
      </c>
      <c r="B659" s="130">
        <v>1.0</v>
      </c>
      <c r="C659" s="129">
        <v>24.0</v>
      </c>
      <c r="D659" s="130">
        <f t="shared" si="25"/>
        <v>29</v>
      </c>
      <c r="E659" s="130">
        <v>5.0</v>
      </c>
      <c r="F659" s="130">
        <v>5.0</v>
      </c>
      <c r="G659" s="131" t="str">
        <f>ifna(VLookup(V659,Shiny!B:C, 2, 0),"")</f>
        <v/>
      </c>
      <c r="H659" s="141" t="s">
        <v>739</v>
      </c>
      <c r="I659" s="168">
        <v>604.0</v>
      </c>
      <c r="J659" s="135">
        <f>IFNA(VLOOKUP(V659,'Imported Index'!E:F,2,0),1)</f>
        <v>1</v>
      </c>
      <c r="K659" s="135"/>
      <c r="L659" s="132"/>
      <c r="M659" s="166" t="str">
        <f>ifna(IMAGE("https://pokejungle.net/sprites/typeico/"&amp;lower(VLookup(V659,Type!C:E, 2, 0)&amp;".png")),"")</f>
        <v/>
      </c>
      <c r="N659" s="166" t="str">
        <f>ifna(IMAGE("https://pokejungle.net/sprites/typeico/"&amp;lower(VLookup(V659,Type!C:E, 3, 0)&amp;".png")),"")</f>
        <v/>
      </c>
      <c r="O659" s="131"/>
      <c r="P659" s="131"/>
      <c r="Q659" s="165" t="str">
        <f>ifna(VLookup(V659, Dex!F:K, 3, 0),"")</f>
        <v/>
      </c>
      <c r="R659" s="165" t="str">
        <f>ifna(VLookup(V659, Dex!F:K, 4, 0),"")</f>
        <v/>
      </c>
      <c r="S659" s="166" t="str">
        <f>ifna(VLookup(V659, Dex!F:K, 5, 0),"")</f>
        <v/>
      </c>
      <c r="T659" s="165" t="str">
        <f>ifna(VLookup(V659, Dex!F:K, 6, 0),"")</f>
        <v>P343</v>
      </c>
      <c r="U659" s="137">
        <f>ifna(VLookup(V659, Dex!F:L, 7, 0),"")</f>
        <v>144</v>
      </c>
      <c r="V659" s="131" t="str">
        <f t="shared" si="1"/>
        <v>eelektross</v>
      </c>
    </row>
    <row r="660" ht="31.5" customHeight="1">
      <c r="A660" s="85">
        <v>659.0</v>
      </c>
      <c r="B660" s="85">
        <v>1.0</v>
      </c>
      <c r="C660" s="88">
        <v>24.0</v>
      </c>
      <c r="D660" s="85">
        <f t="shared" si="25"/>
        <v>30</v>
      </c>
      <c r="E660" s="85">
        <v>5.0</v>
      </c>
      <c r="F660" s="85">
        <v>6.0</v>
      </c>
      <c r="G660" s="53" t="str">
        <f>ifna(VLookup(V660,Shiny!B:C, 2, 0),"")</f>
        <v/>
      </c>
      <c r="H660" s="138" t="s">
        <v>740</v>
      </c>
      <c r="I660" s="167">
        <v>605.0</v>
      </c>
      <c r="J660" s="140">
        <f>IFNA(VLOOKUP(V660,'Imported Index'!E:F,2,0),1)</f>
        <v>1</v>
      </c>
      <c r="K660" s="83"/>
      <c r="L660" s="83"/>
      <c r="M660" s="62" t="str">
        <f>ifna(IMAGE("https://pokejungle.net/sprites/typeico/"&amp;lower(VLookup(V660,Type!C:E, 2, 0)&amp;".png")),"")</f>
        <v/>
      </c>
      <c r="N660" s="62" t="str">
        <f>ifna(IMAGE("https://pokejungle.net/sprites/typeico/"&amp;lower(VLookup(V660,Type!C:E, 3, 0)&amp;".png")),"")</f>
        <v/>
      </c>
      <c r="O660" s="53"/>
      <c r="P660" s="53"/>
      <c r="Q660" s="61">
        <f>ifna(VLookup(V660, Dex!F:K, 3, 0),"")</f>
        <v>277</v>
      </c>
      <c r="R660" s="61" t="str">
        <f>ifna(VLookup(V660, Dex!F:K, 4, 0),"")</f>
        <v/>
      </c>
      <c r="S660" s="62" t="str">
        <f>ifna(VLookup(V660, Dex!F:K, 5, 0),"")</f>
        <v/>
      </c>
      <c r="T660" s="61" t="str">
        <f>ifna(VLookup(V660, Dex!F:K, 6, 0),"")</f>
        <v/>
      </c>
      <c r="U660" s="63" t="str">
        <f>ifna(VLookup(V660, Dex!F:L, 7, 0),"")</f>
        <v/>
      </c>
      <c r="V660" s="53" t="str">
        <f t="shared" si="1"/>
        <v>elgyem</v>
      </c>
    </row>
    <row r="661" ht="31.5" customHeight="1">
      <c r="A661" s="130">
        <v>660.0</v>
      </c>
      <c r="B661" s="130">
        <v>1.0</v>
      </c>
      <c r="C661" s="129">
        <v>25.0</v>
      </c>
      <c r="D661" s="130">
        <v>1.0</v>
      </c>
      <c r="E661" s="130">
        <v>1.0</v>
      </c>
      <c r="F661" s="130">
        <v>1.0</v>
      </c>
      <c r="G661" s="131" t="str">
        <f>ifna(VLookup(V661,Shiny!B:C, 2, 0),"")</f>
        <v/>
      </c>
      <c r="H661" s="141" t="s">
        <v>741</v>
      </c>
      <c r="I661" s="168">
        <v>606.0</v>
      </c>
      <c r="J661" s="135">
        <f>IFNA(VLOOKUP(V661,'Imported Index'!E:F,2,0),1)</f>
        <v>1</v>
      </c>
      <c r="K661" s="132"/>
      <c r="L661" s="132"/>
      <c r="M661" s="166" t="str">
        <f>ifna(IMAGE("https://pokejungle.net/sprites/typeico/"&amp;lower(VLookup(V661,Type!C:E, 2, 0)&amp;".png")),"")</f>
        <v/>
      </c>
      <c r="N661" s="166" t="str">
        <f>ifna(IMAGE("https://pokejungle.net/sprites/typeico/"&amp;lower(VLookup(V661,Type!C:E, 3, 0)&amp;".png")),"")</f>
        <v/>
      </c>
      <c r="O661" s="131"/>
      <c r="P661" s="131"/>
      <c r="Q661" s="165">
        <f>ifna(VLookup(V661, Dex!F:K, 3, 0),"")</f>
        <v>278</v>
      </c>
      <c r="R661" s="165" t="str">
        <f>ifna(VLookup(V661, Dex!F:K, 4, 0),"")</f>
        <v/>
      </c>
      <c r="S661" s="166" t="str">
        <f>ifna(VLookup(V661, Dex!F:K, 5, 0),"")</f>
        <v/>
      </c>
      <c r="T661" s="165" t="str">
        <f>ifna(VLookup(V661, Dex!F:K, 6, 0),"")</f>
        <v/>
      </c>
      <c r="U661" s="137" t="str">
        <f>ifna(VLookup(V661, Dex!F:L, 7, 0),"")</f>
        <v/>
      </c>
      <c r="V661" s="131" t="str">
        <f t="shared" si="1"/>
        <v>beheeyem</v>
      </c>
    </row>
    <row r="662" ht="31.5" customHeight="1">
      <c r="A662" s="85">
        <v>661.0</v>
      </c>
      <c r="B662" s="85">
        <v>1.0</v>
      </c>
      <c r="C662" s="88">
        <v>25.0</v>
      </c>
      <c r="D662" s="85">
        <f t="shared" ref="D662:D690" si="26">D661+1</f>
        <v>2</v>
      </c>
      <c r="E662" s="85">
        <v>1.0</v>
      </c>
      <c r="F662" s="85">
        <v>2.0</v>
      </c>
      <c r="G662" s="53" t="str">
        <f>ifna(VLookup(V662,Shiny!B:C, 2, 0),"")</f>
        <v/>
      </c>
      <c r="H662" s="138" t="s">
        <v>742</v>
      </c>
      <c r="I662" s="167">
        <v>607.0</v>
      </c>
      <c r="J662" s="140">
        <f>IFNA(VLOOKUP(V662,'Imported Index'!E:F,2,0),1)</f>
        <v>1</v>
      </c>
      <c r="K662" s="83"/>
      <c r="L662" s="83"/>
      <c r="M662" s="62" t="str">
        <f>ifna(IMAGE("https://pokejungle.net/sprites/typeico/"&amp;lower(VLookup(V662,Type!C:E, 2, 0)&amp;".png")),"")</f>
        <v/>
      </c>
      <c r="N662" s="62" t="str">
        <f>ifna(IMAGE("https://pokejungle.net/sprites/typeico/"&amp;lower(VLookup(V662,Type!C:E, 3, 0)&amp;".png")),"")</f>
        <v/>
      </c>
      <c r="O662" s="53"/>
      <c r="P662" s="53"/>
      <c r="Q662" s="61">
        <f>ifna(VLookup(V662, Dex!F:K, 3, 0),"")</f>
        <v>287</v>
      </c>
      <c r="R662" s="61" t="str">
        <f>ifna(VLookup(V662, Dex!F:K, 4, 0),"")</f>
        <v/>
      </c>
      <c r="S662" s="62" t="str">
        <f>ifna(VLookup(V662, Dex!F:K, 5, 0),"")</f>
        <v/>
      </c>
      <c r="T662" s="61" t="str">
        <f>ifna(VLookup(V662, Dex!F:K, 6, 0),"")</f>
        <v>K146</v>
      </c>
      <c r="U662" s="63">
        <f>ifna(VLookup(V662, Dex!F:L, 7, 0),"")</f>
        <v>189</v>
      </c>
      <c r="V662" s="53" t="str">
        <f t="shared" si="1"/>
        <v>litwick</v>
      </c>
    </row>
    <row r="663" ht="31.5" customHeight="1">
      <c r="A663" s="130">
        <v>662.0</v>
      </c>
      <c r="B663" s="130">
        <v>1.0</v>
      </c>
      <c r="C663" s="129">
        <v>25.0</v>
      </c>
      <c r="D663" s="130">
        <f t="shared" si="26"/>
        <v>3</v>
      </c>
      <c r="E663" s="130">
        <v>1.0</v>
      </c>
      <c r="F663" s="130">
        <v>3.0</v>
      </c>
      <c r="G663" s="131" t="str">
        <f>ifna(VLookup(V663,Shiny!B:C, 2, 0),"")</f>
        <v/>
      </c>
      <c r="H663" s="141" t="s">
        <v>743</v>
      </c>
      <c r="I663" s="168">
        <v>608.0</v>
      </c>
      <c r="J663" s="135">
        <f>IFNA(VLOOKUP(V663,'Imported Index'!E:F,2,0),1)</f>
        <v>1</v>
      </c>
      <c r="K663" s="132"/>
      <c r="L663" s="132"/>
      <c r="M663" s="166" t="str">
        <f>ifna(IMAGE("https://pokejungle.net/sprites/typeico/"&amp;lower(VLookup(V663,Type!C:E, 2, 0)&amp;".png")),"")</f>
        <v/>
      </c>
      <c r="N663" s="166" t="str">
        <f>ifna(IMAGE("https://pokejungle.net/sprites/typeico/"&amp;lower(VLookup(V663,Type!C:E, 3, 0)&amp;".png")),"")</f>
        <v/>
      </c>
      <c r="O663" s="131"/>
      <c r="P663" s="131"/>
      <c r="Q663" s="165">
        <f>ifna(VLookup(V663, Dex!F:K, 3, 0),"")</f>
        <v>288</v>
      </c>
      <c r="R663" s="165" t="str">
        <f>ifna(VLookup(V663, Dex!F:K, 4, 0),"")</f>
        <v/>
      </c>
      <c r="S663" s="166" t="str">
        <f>ifna(VLookup(V663, Dex!F:K, 5, 0),"")</f>
        <v/>
      </c>
      <c r="T663" s="165" t="str">
        <f>ifna(VLookup(V663, Dex!F:K, 6, 0),"")</f>
        <v>K147</v>
      </c>
      <c r="U663" s="137">
        <f>ifna(VLookup(V663, Dex!F:L, 7, 0),"")</f>
        <v>190</v>
      </c>
      <c r="V663" s="131" t="str">
        <f t="shared" si="1"/>
        <v>lampent</v>
      </c>
    </row>
    <row r="664" ht="31.5" customHeight="1">
      <c r="A664" s="85">
        <v>663.0</v>
      </c>
      <c r="B664" s="85">
        <v>1.0</v>
      </c>
      <c r="C664" s="88">
        <v>25.0</v>
      </c>
      <c r="D664" s="85">
        <f t="shared" si="26"/>
        <v>4</v>
      </c>
      <c r="E664" s="85">
        <v>1.0</v>
      </c>
      <c r="F664" s="85">
        <v>4.0</v>
      </c>
      <c r="G664" s="53" t="str">
        <f>ifna(VLookup(V664,Shiny!B:C, 2, 0),"")</f>
        <v/>
      </c>
      <c r="H664" s="138" t="s">
        <v>744</v>
      </c>
      <c r="I664" s="167">
        <v>609.0</v>
      </c>
      <c r="J664" s="140">
        <f>IFNA(VLOOKUP(V664,'Imported Index'!E:F,2,0),1)</f>
        <v>1</v>
      </c>
      <c r="K664" s="83"/>
      <c r="L664" s="83"/>
      <c r="M664" s="62" t="str">
        <f>ifna(IMAGE("https://pokejungle.net/sprites/typeico/"&amp;lower(VLookup(V664,Type!C:E, 2, 0)&amp;".png")),"")</f>
        <v/>
      </c>
      <c r="N664" s="62" t="str">
        <f>ifna(IMAGE("https://pokejungle.net/sprites/typeico/"&amp;lower(VLookup(V664,Type!C:E, 3, 0)&amp;".png")),"")</f>
        <v/>
      </c>
      <c r="O664" s="53"/>
      <c r="P664" s="53"/>
      <c r="Q664" s="61">
        <f>ifna(VLookup(V664, Dex!F:K, 3, 0),"")</f>
        <v>289</v>
      </c>
      <c r="R664" s="61" t="str">
        <f>ifna(VLookup(V664, Dex!F:K, 4, 0),"")</f>
        <v/>
      </c>
      <c r="S664" s="62" t="str">
        <f>ifna(VLookup(V664, Dex!F:K, 5, 0),"")</f>
        <v/>
      </c>
      <c r="T664" s="61" t="str">
        <f>ifna(VLookup(V664, Dex!F:K, 6, 0),"")</f>
        <v>K148</v>
      </c>
      <c r="U664" s="63">
        <f>ifna(VLookup(V664, Dex!F:L, 7, 0),"")</f>
        <v>191</v>
      </c>
      <c r="V664" s="53" t="str">
        <f t="shared" si="1"/>
        <v>chandelure</v>
      </c>
    </row>
    <row r="665" ht="31.5" customHeight="1">
      <c r="A665" s="130">
        <v>664.0</v>
      </c>
      <c r="B665" s="130">
        <v>1.0</v>
      </c>
      <c r="C665" s="129">
        <v>25.0</v>
      </c>
      <c r="D665" s="130">
        <f t="shared" si="26"/>
        <v>5</v>
      </c>
      <c r="E665" s="130">
        <v>1.0</v>
      </c>
      <c r="F665" s="130">
        <v>5.0</v>
      </c>
      <c r="G665" s="131" t="str">
        <f>ifna(VLookup(V665,Shiny!B:C, 2, 0),"")</f>
        <v/>
      </c>
      <c r="H665" s="141" t="s">
        <v>745</v>
      </c>
      <c r="I665" s="168">
        <v>610.0</v>
      </c>
      <c r="J665" s="135">
        <f>IFNA(VLOOKUP(V665,'Imported Index'!E:F,2,0),1)</f>
        <v>1</v>
      </c>
      <c r="K665" s="135"/>
      <c r="L665" s="132"/>
      <c r="M665" s="166" t="str">
        <f>ifna(IMAGE("https://pokejungle.net/sprites/typeico/"&amp;lower(VLookup(V665,Type!C:E, 2, 0)&amp;".png")),"")</f>
        <v/>
      </c>
      <c r="N665" s="166" t="str">
        <f>ifna(IMAGE("https://pokejungle.net/sprites/typeico/"&amp;lower(VLookup(V665,Type!C:E, 3, 0)&amp;".png")),"")</f>
        <v/>
      </c>
      <c r="O665" s="131"/>
      <c r="P665" s="131"/>
      <c r="Q665" s="165">
        <f>ifna(VLookup(V665, Dex!F:K, 3, 0),"")</f>
        <v>324</v>
      </c>
      <c r="R665" s="165" t="str">
        <f>ifna(VLookup(V665, Dex!F:K, 4, 0),"")</f>
        <v/>
      </c>
      <c r="S665" s="166" t="str">
        <f>ifna(VLookup(V665, Dex!F:K, 5, 0),"")</f>
        <v/>
      </c>
      <c r="T665" s="165" t="str">
        <f>ifna(VLookup(V665, Dex!F:K, 6, 0),"")</f>
        <v>P155</v>
      </c>
      <c r="U665" s="137" t="str">
        <f>ifna(VLookup(V665, Dex!F:L, 7, 0),"")</f>
        <v/>
      </c>
      <c r="V665" s="131" t="str">
        <f t="shared" si="1"/>
        <v>axew</v>
      </c>
    </row>
    <row r="666" ht="31.5" customHeight="1">
      <c r="A666" s="85">
        <v>665.0</v>
      </c>
      <c r="B666" s="85">
        <v>1.0</v>
      </c>
      <c r="C666" s="88">
        <v>25.0</v>
      </c>
      <c r="D666" s="85">
        <f t="shared" si="26"/>
        <v>6</v>
      </c>
      <c r="E666" s="85">
        <v>1.0</v>
      </c>
      <c r="F666" s="85">
        <v>6.0</v>
      </c>
      <c r="G666" s="53" t="str">
        <f>ifna(VLookup(V666,Shiny!B:C, 2, 0),"")</f>
        <v/>
      </c>
      <c r="H666" s="138" t="s">
        <v>746</v>
      </c>
      <c r="I666" s="167">
        <v>611.0</v>
      </c>
      <c r="J666" s="140">
        <f>IFNA(VLOOKUP(V666,'Imported Index'!E:F,2,0),1)</f>
        <v>1</v>
      </c>
      <c r="K666" s="140"/>
      <c r="L666" s="83"/>
      <c r="M666" s="62" t="str">
        <f>ifna(IMAGE("https://pokejungle.net/sprites/typeico/"&amp;lower(VLookup(V666,Type!C:E, 2, 0)&amp;".png")),"")</f>
        <v/>
      </c>
      <c r="N666" s="62" t="str">
        <f>ifna(IMAGE("https://pokejungle.net/sprites/typeico/"&amp;lower(VLookup(V666,Type!C:E, 3, 0)&amp;".png")),"")</f>
        <v/>
      </c>
      <c r="O666" s="53"/>
      <c r="P666" s="53"/>
      <c r="Q666" s="61">
        <f>ifna(VLookup(V666, Dex!F:K, 3, 0),"")</f>
        <v>325</v>
      </c>
      <c r="R666" s="61" t="str">
        <f>ifna(VLookup(V666, Dex!F:K, 4, 0),"")</f>
        <v/>
      </c>
      <c r="S666" s="62" t="str">
        <f>ifna(VLookup(V666, Dex!F:K, 5, 0),"")</f>
        <v/>
      </c>
      <c r="T666" s="61" t="str">
        <f>ifna(VLookup(V666, Dex!F:K, 6, 0),"")</f>
        <v>P156</v>
      </c>
      <c r="U666" s="63" t="str">
        <f>ifna(VLookup(V666, Dex!F:L, 7, 0),"")</f>
        <v/>
      </c>
      <c r="V666" s="53" t="str">
        <f t="shared" si="1"/>
        <v>fraxure</v>
      </c>
    </row>
    <row r="667" ht="31.5" customHeight="1">
      <c r="A667" s="130">
        <v>666.0</v>
      </c>
      <c r="B667" s="130">
        <v>1.0</v>
      </c>
      <c r="C667" s="129">
        <v>25.0</v>
      </c>
      <c r="D667" s="130">
        <f t="shared" si="26"/>
        <v>7</v>
      </c>
      <c r="E667" s="130">
        <v>2.0</v>
      </c>
      <c r="F667" s="130">
        <v>1.0</v>
      </c>
      <c r="G667" s="131" t="str">
        <f>ifna(VLookup(V667,Shiny!B:C, 2, 0),"")</f>
        <v/>
      </c>
      <c r="H667" s="141" t="s">
        <v>747</v>
      </c>
      <c r="I667" s="168">
        <v>612.0</v>
      </c>
      <c r="J667" s="135">
        <f>IFNA(VLOOKUP(V667,'Imported Index'!E:F,2,0),1)</f>
        <v>1</v>
      </c>
      <c r="K667" s="135"/>
      <c r="L667" s="132"/>
      <c r="M667" s="166" t="str">
        <f>ifna(IMAGE("https://pokejungle.net/sprites/typeico/"&amp;lower(VLookup(V667,Type!C:E, 2, 0)&amp;".png")),"")</f>
        <v/>
      </c>
      <c r="N667" s="166" t="str">
        <f>ifna(IMAGE("https://pokejungle.net/sprites/typeico/"&amp;lower(VLookup(V667,Type!C:E, 3, 0)&amp;".png")),"")</f>
        <v/>
      </c>
      <c r="O667" s="131"/>
      <c r="P667" s="131"/>
      <c r="Q667" s="165">
        <f>ifna(VLookup(V667, Dex!F:K, 3, 0),"")</f>
        <v>326</v>
      </c>
      <c r="R667" s="165" t="str">
        <f>ifna(VLookup(V667, Dex!F:K, 4, 0),"")</f>
        <v/>
      </c>
      <c r="S667" s="166" t="str">
        <f>ifna(VLookup(V667, Dex!F:K, 5, 0),"")</f>
        <v/>
      </c>
      <c r="T667" s="165" t="str">
        <f>ifna(VLookup(V667, Dex!F:K, 6, 0),"")</f>
        <v>P157</v>
      </c>
      <c r="U667" s="137" t="str">
        <f>ifna(VLookup(V667, Dex!F:L, 7, 0),"")</f>
        <v/>
      </c>
      <c r="V667" s="131" t="str">
        <f t="shared" si="1"/>
        <v>haxorus</v>
      </c>
    </row>
    <row r="668" ht="31.5" customHeight="1">
      <c r="A668" s="85">
        <v>667.0</v>
      </c>
      <c r="B668" s="85">
        <v>1.0</v>
      </c>
      <c r="C668" s="88">
        <v>25.0</v>
      </c>
      <c r="D668" s="85">
        <f t="shared" si="26"/>
        <v>8</v>
      </c>
      <c r="E668" s="85">
        <v>2.0</v>
      </c>
      <c r="F668" s="85">
        <v>2.0</v>
      </c>
      <c r="G668" s="53" t="str">
        <f>ifna(VLookup(V668,Shiny!B:C, 2, 0),"")</f>
        <v/>
      </c>
      <c r="H668" s="138" t="s">
        <v>748</v>
      </c>
      <c r="I668" s="167">
        <v>613.0</v>
      </c>
      <c r="J668" s="140">
        <f>IFNA(VLOOKUP(V668,'Imported Index'!E:F,2,0),1)</f>
        <v>1</v>
      </c>
      <c r="K668" s="140"/>
      <c r="L668" s="83"/>
      <c r="M668" s="62" t="str">
        <f>ifna(IMAGE("https://pokejungle.net/sprites/typeico/"&amp;lower(VLookup(V668,Type!C:E, 2, 0)&amp;".png")),"")</f>
        <v/>
      </c>
      <c r="N668" s="62" t="str">
        <f>ifna(IMAGE("https://pokejungle.net/sprites/typeico/"&amp;lower(VLookup(V668,Type!C:E, 3, 0)&amp;".png")),"")</f>
        <v/>
      </c>
      <c r="O668" s="53"/>
      <c r="P668" s="53"/>
      <c r="Q668" s="61">
        <f>ifna(VLookup(V668, Dex!F:K, 3, 0),"")</f>
        <v>279</v>
      </c>
      <c r="R668" s="61" t="str">
        <f>ifna(VLookup(V668, Dex!F:K, 4, 0),"")</f>
        <v/>
      </c>
      <c r="S668" s="62" t="str">
        <f>ifna(VLookup(V668, Dex!F:K, 5, 0),"")</f>
        <v/>
      </c>
      <c r="T668" s="61" t="str">
        <f>ifna(VLookup(V668, Dex!F:K, 6, 0),"")</f>
        <v>P355</v>
      </c>
      <c r="U668" s="63" t="str">
        <f>ifna(VLookup(V668, Dex!F:L, 7, 0),"")</f>
        <v/>
      </c>
      <c r="V668" s="53" t="str">
        <f t="shared" si="1"/>
        <v>cubchoo</v>
      </c>
    </row>
    <row r="669" ht="31.5" customHeight="1">
      <c r="A669" s="130">
        <v>668.0</v>
      </c>
      <c r="B669" s="130">
        <v>1.0</v>
      </c>
      <c r="C669" s="129">
        <v>25.0</v>
      </c>
      <c r="D669" s="130">
        <f t="shared" si="26"/>
        <v>9</v>
      </c>
      <c r="E669" s="130">
        <v>2.0</v>
      </c>
      <c r="F669" s="130">
        <v>3.0</v>
      </c>
      <c r="G669" s="131" t="str">
        <f>ifna(VLookup(V669,Shiny!B:C, 2, 0),"")</f>
        <v/>
      </c>
      <c r="H669" s="141" t="s">
        <v>749</v>
      </c>
      <c r="I669" s="168">
        <v>614.0</v>
      </c>
      <c r="J669" s="135">
        <f>IFNA(VLOOKUP(V669,'Imported Index'!E:F,2,0),1)</f>
        <v>1</v>
      </c>
      <c r="K669" s="135"/>
      <c r="L669" s="132"/>
      <c r="M669" s="166" t="str">
        <f>ifna(IMAGE("https://pokejungle.net/sprites/typeico/"&amp;lower(VLookup(V669,Type!C:E, 2, 0)&amp;".png")),"")</f>
        <v/>
      </c>
      <c r="N669" s="166" t="str">
        <f>ifna(IMAGE("https://pokejungle.net/sprites/typeico/"&amp;lower(VLookup(V669,Type!C:E, 3, 0)&amp;".png")),"")</f>
        <v/>
      </c>
      <c r="O669" s="131"/>
      <c r="P669" s="131"/>
      <c r="Q669" s="165">
        <f>ifna(VLookup(V669, Dex!F:K, 3, 0),"")</f>
        <v>280</v>
      </c>
      <c r="R669" s="165" t="str">
        <f>ifna(VLookup(V669, Dex!F:K, 4, 0),"")</f>
        <v/>
      </c>
      <c r="S669" s="166" t="str">
        <f>ifna(VLookup(V669, Dex!F:K, 5, 0),"")</f>
        <v/>
      </c>
      <c r="T669" s="165" t="str">
        <f>ifna(VLookup(V669, Dex!F:K, 6, 0),"")</f>
        <v>P356</v>
      </c>
      <c r="U669" s="137" t="str">
        <f>ifna(VLookup(V669, Dex!F:L, 7, 0),"")</f>
        <v/>
      </c>
      <c r="V669" s="131" t="str">
        <f t="shared" si="1"/>
        <v>beartic</v>
      </c>
    </row>
    <row r="670" ht="31.5" customHeight="1">
      <c r="A670" s="85">
        <v>669.0</v>
      </c>
      <c r="B670" s="85">
        <v>1.0</v>
      </c>
      <c r="C670" s="88">
        <v>25.0</v>
      </c>
      <c r="D670" s="85">
        <f t="shared" si="26"/>
        <v>10</v>
      </c>
      <c r="E670" s="85">
        <v>2.0</v>
      </c>
      <c r="F670" s="85">
        <v>4.0</v>
      </c>
      <c r="G670" s="53" t="str">
        <f>ifna(VLookup(V670,Shiny!B:C, 2, 0),"")</f>
        <v/>
      </c>
      <c r="H670" s="138" t="s">
        <v>750</v>
      </c>
      <c r="I670" s="167">
        <v>615.0</v>
      </c>
      <c r="J670" s="140">
        <f>IFNA(VLOOKUP(V670,'Imported Index'!E:F,2,0),1)</f>
        <v>1</v>
      </c>
      <c r="K670" s="140"/>
      <c r="L670" s="83"/>
      <c r="M670" s="62" t="str">
        <f>ifna(IMAGE("https://pokejungle.net/sprites/typeico/"&amp;lower(VLookup(V670,Type!C:E, 2, 0)&amp;".png")),"")</f>
        <v/>
      </c>
      <c r="N670" s="62" t="str">
        <f>ifna(IMAGE("https://pokejungle.net/sprites/typeico/"&amp;lower(VLookup(V670,Type!C:E, 3, 0)&amp;".png")),"")</f>
        <v/>
      </c>
      <c r="O670" s="53"/>
      <c r="P670" s="53"/>
      <c r="Q670" s="61" t="str">
        <f>ifna(VLookup(V670, Dex!F:K, 3, 0),"")</f>
        <v>C030</v>
      </c>
      <c r="R670" s="61" t="str">
        <f>ifna(VLookup(V670, Dex!F:K, 4, 0),"")</f>
        <v/>
      </c>
      <c r="S670" s="62" t="str">
        <f>ifna(VLookup(V670, Dex!F:K, 5, 0),"")</f>
        <v/>
      </c>
      <c r="T670" s="61" t="str">
        <f>ifna(VLookup(V670, Dex!F:K, 6, 0),"")</f>
        <v>P360</v>
      </c>
      <c r="U670" s="63" t="str">
        <f>ifna(VLookup(V670, Dex!F:L, 7, 0),"")</f>
        <v>H029</v>
      </c>
      <c r="V670" s="53" t="str">
        <f t="shared" si="1"/>
        <v>cryogonal</v>
      </c>
    </row>
    <row r="671" ht="31.5" customHeight="1">
      <c r="A671" s="130">
        <v>670.0</v>
      </c>
      <c r="B671" s="130">
        <v>1.0</v>
      </c>
      <c r="C671" s="129">
        <v>25.0</v>
      </c>
      <c r="D671" s="130">
        <f t="shared" si="26"/>
        <v>11</v>
      </c>
      <c r="E671" s="130">
        <v>2.0</v>
      </c>
      <c r="F671" s="130">
        <v>5.0</v>
      </c>
      <c r="G671" s="131" t="str">
        <f>ifna(VLookup(V671,Shiny!B:C, 2, 0),"")</f>
        <v/>
      </c>
      <c r="H671" s="141" t="s">
        <v>751</v>
      </c>
      <c r="I671" s="168">
        <v>616.0</v>
      </c>
      <c r="J671" s="135">
        <f>IFNA(VLOOKUP(V671,'Imported Index'!E:F,2,0),1)</f>
        <v>1</v>
      </c>
      <c r="K671" s="132"/>
      <c r="L671" s="132"/>
      <c r="M671" s="166" t="str">
        <f>ifna(IMAGE("https://pokejungle.net/sprites/typeico/"&amp;lower(VLookup(V671,Type!C:E, 2, 0)&amp;".png")),"")</f>
        <v/>
      </c>
      <c r="N671" s="166" t="str">
        <f>ifna(IMAGE("https://pokejungle.net/sprites/typeico/"&amp;lower(VLookup(V671,Type!C:E, 3, 0)&amp;".png")),"")</f>
        <v/>
      </c>
      <c r="O671" s="131"/>
      <c r="P671" s="131"/>
      <c r="Q671" s="165">
        <f>ifna(VLookup(V671, Dex!F:K, 3, 0),"")</f>
        <v>275</v>
      </c>
      <c r="R671" s="165" t="str">
        <f>ifna(VLookup(V671, Dex!F:K, 4, 0),"")</f>
        <v/>
      </c>
      <c r="S671" s="166" t="str">
        <f>ifna(VLookup(V671, Dex!F:K, 5, 0),"")</f>
        <v/>
      </c>
      <c r="T671" s="165" t="str">
        <f>ifna(VLookup(V671, Dex!F:K, 6, 0),"")</f>
        <v/>
      </c>
      <c r="U671" s="137" t="str">
        <f>ifna(VLookup(V671, Dex!F:L, 7, 0),"")</f>
        <v/>
      </c>
      <c r="V671" s="131" t="str">
        <f t="shared" si="1"/>
        <v>shelmet</v>
      </c>
    </row>
    <row r="672" ht="31.5" customHeight="1">
      <c r="A672" s="85">
        <v>671.0</v>
      </c>
      <c r="B672" s="85">
        <v>1.0</v>
      </c>
      <c r="C672" s="88">
        <v>25.0</v>
      </c>
      <c r="D672" s="85">
        <f t="shared" si="26"/>
        <v>12</v>
      </c>
      <c r="E672" s="85">
        <v>2.0</v>
      </c>
      <c r="F672" s="85">
        <v>6.0</v>
      </c>
      <c r="G672" s="53" t="str">
        <f>ifna(VLookup(V672,Shiny!B:C, 2, 0),"")</f>
        <v/>
      </c>
      <c r="H672" s="138" t="s">
        <v>752</v>
      </c>
      <c r="I672" s="167">
        <v>617.0</v>
      </c>
      <c r="J672" s="140">
        <f>IFNA(VLOOKUP(V672,'Imported Index'!E:F,2,0),1)</f>
        <v>1</v>
      </c>
      <c r="K672" s="83"/>
      <c r="L672" s="83"/>
      <c r="M672" s="62" t="str">
        <f>ifna(IMAGE("https://pokejungle.net/sprites/typeico/"&amp;lower(VLookup(V672,Type!C:E, 2, 0)&amp;".png")),"")</f>
        <v/>
      </c>
      <c r="N672" s="62" t="str">
        <f>ifna(IMAGE("https://pokejungle.net/sprites/typeico/"&amp;lower(VLookup(V672,Type!C:E, 3, 0)&amp;".png")),"")</f>
        <v/>
      </c>
      <c r="O672" s="53"/>
      <c r="P672" s="53"/>
      <c r="Q672" s="61">
        <f>ifna(VLookup(V672, Dex!F:K, 3, 0),"")</f>
        <v>276</v>
      </c>
      <c r="R672" s="61" t="str">
        <f>ifna(VLookup(V672, Dex!F:K, 4, 0),"")</f>
        <v/>
      </c>
      <c r="S672" s="62" t="str">
        <f>ifna(VLookup(V672, Dex!F:K, 5, 0),"")</f>
        <v/>
      </c>
      <c r="T672" s="61" t="str">
        <f>ifna(VLookup(V672, Dex!F:K, 6, 0),"")</f>
        <v/>
      </c>
      <c r="U672" s="63" t="str">
        <f>ifna(VLookup(V672, Dex!F:L, 7, 0),"")</f>
        <v/>
      </c>
      <c r="V672" s="53" t="str">
        <f t="shared" si="1"/>
        <v>accelgor</v>
      </c>
    </row>
    <row r="673" ht="31.5" customHeight="1">
      <c r="A673" s="130">
        <v>672.0</v>
      </c>
      <c r="B673" s="130">
        <v>1.0</v>
      </c>
      <c r="C673" s="129">
        <v>25.0</v>
      </c>
      <c r="D673" s="130">
        <f t="shared" si="26"/>
        <v>13</v>
      </c>
      <c r="E673" s="130">
        <v>3.0</v>
      </c>
      <c r="F673" s="130">
        <v>1.0</v>
      </c>
      <c r="G673" s="131" t="str">
        <f>ifna(VLookup(V673,Shiny!B:C, 2, 0),"")</f>
        <v/>
      </c>
      <c r="H673" s="141" t="s">
        <v>753</v>
      </c>
      <c r="I673" s="168">
        <v>618.0</v>
      </c>
      <c r="J673" s="135">
        <f>IFNA(VLOOKUP(V673,'Imported Index'!E:F,2,0),1)</f>
        <v>1</v>
      </c>
      <c r="K673" s="132"/>
      <c r="L673" s="132" t="s">
        <v>97</v>
      </c>
      <c r="M673" s="166" t="str">
        <f>ifna(IMAGE("https://pokejungle.net/sprites/typeico/"&amp;lower(VLookup(V673,Type!C:E, 2, 0)&amp;".png")),"")</f>
        <v/>
      </c>
      <c r="N673" s="166" t="str">
        <f>ifna(IMAGE("https://pokejungle.net/sprites/typeico/"&amp;lower(VLookup(V673,Type!C:E, 3, 0)&amp;".png")),"")</f>
        <v/>
      </c>
      <c r="O673" s="131"/>
      <c r="P673" s="131"/>
      <c r="Q673" s="165">
        <f>ifna(VLookup(V673, Dex!F:K, 3, 0),"")</f>
        <v>226</v>
      </c>
      <c r="R673" s="165" t="str">
        <f>ifna(VLookup(V673, Dex!F:K, 4, 0),"")</f>
        <v/>
      </c>
      <c r="S673" s="166" t="str">
        <f>ifna(VLookup(V673, Dex!F:K, 5, 0),"")</f>
        <v/>
      </c>
      <c r="T673" s="165" t="str">
        <f>ifna(VLookup(V673, Dex!F:K, 6, 0),"")</f>
        <v/>
      </c>
      <c r="U673" s="137">
        <f>ifna(VLookup(V673, Dex!F:L, 7, 0),"")</f>
        <v>157</v>
      </c>
      <c r="V673" s="131" t="str">
        <f t="shared" si="1"/>
        <v>stunfisk</v>
      </c>
    </row>
    <row r="674" ht="31.5" customHeight="1">
      <c r="A674" s="85">
        <v>673.0</v>
      </c>
      <c r="B674" s="85">
        <v>1.0</v>
      </c>
      <c r="C674" s="88">
        <v>25.0</v>
      </c>
      <c r="D674" s="85">
        <f t="shared" si="26"/>
        <v>14</v>
      </c>
      <c r="E674" s="85">
        <v>3.0</v>
      </c>
      <c r="F674" s="85">
        <v>2.0</v>
      </c>
      <c r="G674" s="53" t="str">
        <f>ifna(VLookup(V674,Shiny!B:C, 2, 0),"")</f>
        <v/>
      </c>
      <c r="H674" s="138" t="s">
        <v>753</v>
      </c>
      <c r="I674" s="167">
        <v>618.0</v>
      </c>
      <c r="J674" s="140">
        <f>IFNA(VLOOKUP(V674,'Imported Index'!E:F,2,0),1)</f>
        <v>1</v>
      </c>
      <c r="K674" s="83"/>
      <c r="L674" s="83" t="s">
        <v>132</v>
      </c>
      <c r="M674" s="62" t="str">
        <f>ifna(IMAGE("https://pokejungle.net/sprites/typeico/"&amp;lower(VLookup(V674,Type!C:E, 2, 0)&amp;".png")),"")</f>
        <v/>
      </c>
      <c r="N674" s="62" t="str">
        <f>ifna(IMAGE("https://pokejungle.net/sprites/typeico/"&amp;lower(VLookup(V674,Type!C:E, 3, 0)&amp;".png")),"")</f>
        <v/>
      </c>
      <c r="O674" s="85">
        <v>-1.0</v>
      </c>
      <c r="P674" s="53"/>
      <c r="Q674" s="61">
        <f>ifna(VLookup(V674, Dex!F:K, 3, 0),"")</f>
        <v>226</v>
      </c>
      <c r="R674" s="61" t="str">
        <f>ifna(VLookup(V674, Dex!F:K, 4, 0),"")</f>
        <v/>
      </c>
      <c r="S674" s="62" t="str">
        <f>ifna(VLookup(V674, Dex!F:K, 5, 0),"")</f>
        <v/>
      </c>
      <c r="T674" s="61" t="str">
        <f>ifna(VLookup(V674, Dex!F:K, 6, 0),"")</f>
        <v/>
      </c>
      <c r="U674" s="63">
        <f>ifna(VLookup(V674, Dex!F:L, 7, 0),"")</f>
        <v>157</v>
      </c>
      <c r="V674" s="53" t="str">
        <f t="shared" si="1"/>
        <v>stunfisk-1</v>
      </c>
    </row>
    <row r="675" ht="31.5" customHeight="1">
      <c r="A675" s="130">
        <v>674.0</v>
      </c>
      <c r="B675" s="130">
        <v>1.0</v>
      </c>
      <c r="C675" s="129">
        <v>25.0</v>
      </c>
      <c r="D675" s="130">
        <f t="shared" si="26"/>
        <v>15</v>
      </c>
      <c r="E675" s="130">
        <v>3.0</v>
      </c>
      <c r="F675" s="130">
        <v>3.0</v>
      </c>
      <c r="G675" s="131" t="str">
        <f>ifna(VLookup(V675,Shiny!B:C, 2, 0),"")</f>
        <v/>
      </c>
      <c r="H675" s="141" t="s">
        <v>754</v>
      </c>
      <c r="I675" s="168">
        <v>619.0</v>
      </c>
      <c r="J675" s="135">
        <f>IFNA(VLOOKUP(V675,'Imported Index'!E:F,2,0),1)</f>
        <v>1</v>
      </c>
      <c r="K675" s="132"/>
      <c r="L675" s="132"/>
      <c r="M675" s="166" t="str">
        <f>ifna(IMAGE("https://pokejungle.net/sprites/typeico/"&amp;lower(VLookup(V675,Type!C:E, 2, 0)&amp;".png")),"")</f>
        <v/>
      </c>
      <c r="N675" s="166" t="str">
        <f>ifna(IMAGE("https://pokejungle.net/sprites/typeico/"&amp;lower(VLookup(V675,Type!C:E, 3, 0)&amp;".png")),"")</f>
        <v/>
      </c>
      <c r="O675" s="131"/>
      <c r="P675" s="131"/>
      <c r="Q675" s="165" t="str">
        <f>ifna(VLookup(V675, Dex!F:K, 3, 0),"")</f>
        <v>A163</v>
      </c>
      <c r="R675" s="165" t="str">
        <f>ifna(VLookup(V675, Dex!F:K, 4, 0),"")</f>
        <v/>
      </c>
      <c r="S675" s="166" t="str">
        <f>ifna(VLookup(V675, Dex!F:K, 5, 0),"")</f>
        <v/>
      </c>
      <c r="T675" s="165" t="str">
        <f>ifna(VLookup(V675, Dex!F:K, 6, 0),"")</f>
        <v>K137</v>
      </c>
      <c r="U675" s="137" t="str">
        <f>ifna(VLookup(V675, Dex!F:L, 7, 0),"")</f>
        <v/>
      </c>
      <c r="V675" s="131" t="str">
        <f t="shared" si="1"/>
        <v>mienfoo</v>
      </c>
    </row>
    <row r="676" ht="31.5" customHeight="1">
      <c r="A676" s="85">
        <v>675.0</v>
      </c>
      <c r="B676" s="85">
        <v>1.0</v>
      </c>
      <c r="C676" s="88">
        <v>25.0</v>
      </c>
      <c r="D676" s="85">
        <f t="shared" si="26"/>
        <v>16</v>
      </c>
      <c r="E676" s="85">
        <v>3.0</v>
      </c>
      <c r="F676" s="85">
        <v>4.0</v>
      </c>
      <c r="G676" s="53" t="str">
        <f>ifna(VLookup(V676,Shiny!B:C, 2, 0),"")</f>
        <v/>
      </c>
      <c r="H676" s="138" t="s">
        <v>755</v>
      </c>
      <c r="I676" s="167">
        <v>620.0</v>
      </c>
      <c r="J676" s="140">
        <f>IFNA(VLOOKUP(V676,'Imported Index'!E:F,2,0),1)</f>
        <v>1</v>
      </c>
      <c r="K676" s="83"/>
      <c r="L676" s="83"/>
      <c r="M676" s="62" t="str">
        <f>ifna(IMAGE("https://pokejungle.net/sprites/typeico/"&amp;lower(VLookup(V676,Type!C:E, 2, 0)&amp;".png")),"")</f>
        <v/>
      </c>
      <c r="N676" s="62" t="str">
        <f>ifna(IMAGE("https://pokejungle.net/sprites/typeico/"&amp;lower(VLookup(V676,Type!C:E, 3, 0)&amp;".png")),"")</f>
        <v/>
      </c>
      <c r="O676" s="53"/>
      <c r="P676" s="53"/>
      <c r="Q676" s="61" t="str">
        <f>ifna(VLookup(V676, Dex!F:K, 3, 0),"")</f>
        <v>A164</v>
      </c>
      <c r="R676" s="61" t="str">
        <f>ifna(VLookup(V676, Dex!F:K, 4, 0),"")</f>
        <v/>
      </c>
      <c r="S676" s="62" t="str">
        <f>ifna(VLookup(V676, Dex!F:K, 5, 0),"")</f>
        <v/>
      </c>
      <c r="T676" s="61" t="str">
        <f>ifna(VLookup(V676, Dex!F:K, 6, 0),"")</f>
        <v>K138</v>
      </c>
      <c r="U676" s="63" t="str">
        <f>ifna(VLookup(V676, Dex!F:L, 7, 0),"")</f>
        <v/>
      </c>
      <c r="V676" s="53" t="str">
        <f t="shared" si="1"/>
        <v>mienshao</v>
      </c>
    </row>
    <row r="677" ht="31.5" customHeight="1">
      <c r="A677" s="130">
        <v>676.0</v>
      </c>
      <c r="B677" s="130">
        <v>1.0</v>
      </c>
      <c r="C677" s="129">
        <v>25.0</v>
      </c>
      <c r="D677" s="130">
        <f t="shared" si="26"/>
        <v>17</v>
      </c>
      <c r="E677" s="130">
        <v>3.0</v>
      </c>
      <c r="F677" s="130">
        <v>5.0</v>
      </c>
      <c r="G677" s="131" t="str">
        <f>ifna(VLookup(V677,Shiny!B:C, 2, 0),"")</f>
        <v/>
      </c>
      <c r="H677" s="141" t="s">
        <v>756</v>
      </c>
      <c r="I677" s="168">
        <v>621.0</v>
      </c>
      <c r="J677" s="135">
        <f>IFNA(VLOOKUP(V677,'Imported Index'!E:F,2,0),1)</f>
        <v>1</v>
      </c>
      <c r="K677" s="132"/>
      <c r="L677" s="132"/>
      <c r="M677" s="166" t="str">
        <f>ifna(IMAGE("https://pokejungle.net/sprites/typeico/"&amp;lower(VLookup(V677,Type!C:E, 2, 0)&amp;".png")),"")</f>
        <v/>
      </c>
      <c r="N677" s="166" t="str">
        <f>ifna(IMAGE("https://pokejungle.net/sprites/typeico/"&amp;lower(VLookup(V677,Type!C:E, 3, 0)&amp;".png")),"")</f>
        <v/>
      </c>
      <c r="O677" s="131"/>
      <c r="P677" s="131"/>
      <c r="Q677" s="165" t="str">
        <f>ifna(VLookup(V677, Dex!F:K, 3, 0),"")</f>
        <v>A063</v>
      </c>
      <c r="R677" s="165" t="str">
        <f>ifna(VLookup(V677, Dex!F:K, 4, 0),"")</f>
        <v/>
      </c>
      <c r="S677" s="166" t="str">
        <f>ifna(VLookup(V677, Dex!F:K, 5, 0),"")</f>
        <v/>
      </c>
      <c r="T677" s="165" t="str">
        <f>ifna(VLookup(V677, Dex!F:K, 6, 0),"")</f>
        <v/>
      </c>
      <c r="U677" s="137" t="str">
        <f>ifna(VLookup(V677, Dex!F:L, 7, 0),"")</f>
        <v/>
      </c>
      <c r="V677" s="131" t="str">
        <f t="shared" si="1"/>
        <v>druddigon</v>
      </c>
    </row>
    <row r="678" ht="31.5" customHeight="1">
      <c r="A678" s="85">
        <v>677.0</v>
      </c>
      <c r="B678" s="85">
        <v>1.0</v>
      </c>
      <c r="C678" s="88">
        <v>25.0</v>
      </c>
      <c r="D678" s="85">
        <f t="shared" si="26"/>
        <v>18</v>
      </c>
      <c r="E678" s="85">
        <v>3.0</v>
      </c>
      <c r="F678" s="85">
        <v>6.0</v>
      </c>
      <c r="G678" s="53" t="str">
        <f>ifna(VLookup(V678,Shiny!B:C, 2, 0),"")</f>
        <v/>
      </c>
      <c r="H678" s="138" t="s">
        <v>757</v>
      </c>
      <c r="I678" s="167">
        <v>622.0</v>
      </c>
      <c r="J678" s="140">
        <f>IFNA(VLOOKUP(V678,'Imported Index'!E:F,2,0),1)</f>
        <v>1</v>
      </c>
      <c r="K678" s="83"/>
      <c r="L678" s="83"/>
      <c r="M678" s="62" t="str">
        <f>ifna(IMAGE("https://pokejungle.net/sprites/typeico/"&amp;lower(VLookup(V678,Type!C:E, 2, 0)&amp;".png")),"")</f>
        <v/>
      </c>
      <c r="N678" s="62" t="str">
        <f>ifna(IMAGE("https://pokejungle.net/sprites/typeico/"&amp;lower(VLookup(V678,Type!C:E, 3, 0)&amp;".png")),"")</f>
        <v/>
      </c>
      <c r="O678" s="53"/>
      <c r="P678" s="53"/>
      <c r="Q678" s="61">
        <f>ifna(VLookup(V678, Dex!F:K, 3, 0),"")</f>
        <v>88</v>
      </c>
      <c r="R678" s="61" t="str">
        <f>ifna(VLookup(V678, Dex!F:K, 4, 0),"")</f>
        <v/>
      </c>
      <c r="S678" s="62" t="str">
        <f>ifna(VLookup(V678, Dex!F:K, 5, 0),"")</f>
        <v/>
      </c>
      <c r="T678" s="61" t="str">
        <f>ifna(VLookup(V678, Dex!F:K, 6, 0),"")</f>
        <v>B123</v>
      </c>
      <c r="U678" s="63" t="str">
        <f>ifna(VLookup(V678, Dex!F:L, 7, 0),"")</f>
        <v>H071</v>
      </c>
      <c r="V678" s="53" t="str">
        <f t="shared" si="1"/>
        <v>golett</v>
      </c>
    </row>
    <row r="679" ht="31.5" customHeight="1">
      <c r="A679" s="130">
        <v>678.0</v>
      </c>
      <c r="B679" s="130">
        <v>1.0</v>
      </c>
      <c r="C679" s="129">
        <v>25.0</v>
      </c>
      <c r="D679" s="130">
        <f t="shared" si="26"/>
        <v>19</v>
      </c>
      <c r="E679" s="130">
        <v>4.0</v>
      </c>
      <c r="F679" s="130">
        <v>1.0</v>
      </c>
      <c r="G679" s="131" t="str">
        <f>ifna(VLookup(V679,Shiny!B:C, 2, 0),"")</f>
        <v/>
      </c>
      <c r="H679" s="141" t="s">
        <v>758</v>
      </c>
      <c r="I679" s="168">
        <v>623.0</v>
      </c>
      <c r="J679" s="135">
        <f>IFNA(VLOOKUP(V679,'Imported Index'!E:F,2,0),1)</f>
        <v>1</v>
      </c>
      <c r="K679" s="132"/>
      <c r="L679" s="132"/>
      <c r="M679" s="166" t="str">
        <f>ifna(IMAGE("https://pokejungle.net/sprites/typeico/"&amp;lower(VLookup(V679,Type!C:E, 2, 0)&amp;".png")),"")</f>
        <v/>
      </c>
      <c r="N679" s="166" t="str">
        <f>ifna(IMAGE("https://pokejungle.net/sprites/typeico/"&amp;lower(VLookup(V679,Type!C:E, 3, 0)&amp;".png")),"")</f>
        <v/>
      </c>
      <c r="O679" s="131"/>
      <c r="P679" s="131"/>
      <c r="Q679" s="165">
        <f>ifna(VLookup(V679, Dex!F:K, 3, 0),"")</f>
        <v>89</v>
      </c>
      <c r="R679" s="165" t="str">
        <f>ifna(VLookup(V679, Dex!F:K, 4, 0),"")</f>
        <v/>
      </c>
      <c r="S679" s="166" t="str">
        <f>ifna(VLookup(V679, Dex!F:K, 5, 0),"")</f>
        <v/>
      </c>
      <c r="T679" s="165" t="str">
        <f>ifna(VLookup(V679, Dex!F:K, 6, 0),"")</f>
        <v>B124</v>
      </c>
      <c r="U679" s="137" t="str">
        <f>ifna(VLookup(V679, Dex!F:L, 7, 0),"")</f>
        <v>H072</v>
      </c>
      <c r="V679" s="131" t="str">
        <f t="shared" si="1"/>
        <v>golurk</v>
      </c>
    </row>
    <row r="680" ht="31.5" customHeight="1">
      <c r="A680" s="85">
        <v>679.0</v>
      </c>
      <c r="B680" s="85">
        <v>1.0</v>
      </c>
      <c r="C680" s="88">
        <v>25.0</v>
      </c>
      <c r="D680" s="85">
        <f t="shared" si="26"/>
        <v>20</v>
      </c>
      <c r="E680" s="85">
        <v>4.0</v>
      </c>
      <c r="F680" s="85">
        <v>2.0</v>
      </c>
      <c r="G680" s="53" t="str">
        <f>ifna(VLookup(V680,Shiny!B:C, 2, 0),"")</f>
        <v/>
      </c>
      <c r="H680" s="138" t="s">
        <v>759</v>
      </c>
      <c r="I680" s="167">
        <v>624.0</v>
      </c>
      <c r="J680" s="140">
        <f>IFNA(VLOOKUP(V680,'Imported Index'!E:F,2,0),1)</f>
        <v>1</v>
      </c>
      <c r="K680" s="140"/>
      <c r="L680" s="83"/>
      <c r="M680" s="62" t="str">
        <f>ifna(IMAGE("https://pokejungle.net/sprites/typeico/"&amp;lower(VLookup(V680,Type!C:E, 2, 0)&amp;".png")),"")</f>
        <v/>
      </c>
      <c r="N680" s="62" t="str">
        <f>ifna(IMAGE("https://pokejungle.net/sprites/typeico/"&amp;lower(VLookup(V680,Type!C:E, 3, 0)&amp;".png")),"")</f>
        <v/>
      </c>
      <c r="O680" s="53"/>
      <c r="P680" s="53"/>
      <c r="Q680" s="61">
        <f>ifna(VLookup(V680, Dex!F:K, 3, 0),"")</f>
        <v>246</v>
      </c>
      <c r="R680" s="61" t="str">
        <f>ifna(VLookup(V680, Dex!F:K, 4, 0),"")</f>
        <v/>
      </c>
      <c r="S680" s="62" t="str">
        <f>ifna(VLookup(V680, Dex!F:K, 5, 0),"")</f>
        <v/>
      </c>
      <c r="T680" s="61" t="str">
        <f>ifna(VLookup(V680, Dex!F:K, 6, 0),"")</f>
        <v>P367</v>
      </c>
      <c r="U680" s="63" t="str">
        <f>ifna(VLookup(V680, Dex!F:L, 7, 0),"")</f>
        <v/>
      </c>
      <c r="V680" s="53" t="str">
        <f t="shared" si="1"/>
        <v>pawniard</v>
      </c>
    </row>
    <row r="681" ht="31.5" customHeight="1">
      <c r="A681" s="130">
        <v>680.0</v>
      </c>
      <c r="B681" s="130">
        <v>1.0</v>
      </c>
      <c r="C681" s="129">
        <v>25.0</v>
      </c>
      <c r="D681" s="130">
        <f t="shared" si="26"/>
        <v>21</v>
      </c>
      <c r="E681" s="130">
        <v>4.0</v>
      </c>
      <c r="F681" s="130">
        <v>3.0</v>
      </c>
      <c r="G681" s="131" t="str">
        <f>ifna(VLookup(V681,Shiny!B:C, 2, 0),"")</f>
        <v/>
      </c>
      <c r="H681" s="141" t="s">
        <v>760</v>
      </c>
      <c r="I681" s="168">
        <v>625.0</v>
      </c>
      <c r="J681" s="135">
        <f>IFNA(VLOOKUP(V681,'Imported Index'!E:F,2,0),1)</f>
        <v>1</v>
      </c>
      <c r="K681" s="135"/>
      <c r="L681" s="132"/>
      <c r="M681" s="166" t="str">
        <f>ifna(IMAGE("https://pokejungle.net/sprites/typeico/"&amp;lower(VLookup(V681,Type!C:E, 2, 0)&amp;".png")),"")</f>
        <v/>
      </c>
      <c r="N681" s="166" t="str">
        <f>ifna(IMAGE("https://pokejungle.net/sprites/typeico/"&amp;lower(VLookup(V681,Type!C:E, 3, 0)&amp;".png")),"")</f>
        <v/>
      </c>
      <c r="O681" s="131"/>
      <c r="P681" s="131"/>
      <c r="Q681" s="165">
        <f>ifna(VLookup(V681, Dex!F:K, 3, 0),"")</f>
        <v>247</v>
      </c>
      <c r="R681" s="165" t="str">
        <f>ifna(VLookup(V681, Dex!F:K, 4, 0),"")</f>
        <v/>
      </c>
      <c r="S681" s="166" t="str">
        <f>ifna(VLookup(V681, Dex!F:K, 5, 0),"")</f>
        <v/>
      </c>
      <c r="T681" s="165" t="str">
        <f>ifna(VLookup(V681, Dex!F:K, 6, 0),"")</f>
        <v>P368</v>
      </c>
      <c r="U681" s="137" t="str">
        <f>ifna(VLookup(V681, Dex!F:L, 7, 0),"")</f>
        <v/>
      </c>
      <c r="V681" s="131" t="str">
        <f t="shared" si="1"/>
        <v>bisharp</v>
      </c>
    </row>
    <row r="682" ht="31.5" customHeight="1">
      <c r="A682" s="85">
        <v>681.0</v>
      </c>
      <c r="B682" s="85">
        <v>1.0</v>
      </c>
      <c r="C682" s="88">
        <v>25.0</v>
      </c>
      <c r="D682" s="85">
        <f t="shared" si="26"/>
        <v>22</v>
      </c>
      <c r="E682" s="85">
        <v>4.0</v>
      </c>
      <c r="F682" s="85">
        <v>4.0</v>
      </c>
      <c r="G682" s="53" t="str">
        <f>ifna(VLookup(V682,Shiny!B:C, 2, 0),"")</f>
        <v/>
      </c>
      <c r="H682" s="138" t="s">
        <v>761</v>
      </c>
      <c r="I682" s="167">
        <v>626.0</v>
      </c>
      <c r="J682" s="140">
        <f>IFNA(VLOOKUP(V682,'Imported Index'!E:F,2,0),1)</f>
        <v>1</v>
      </c>
      <c r="K682" s="83"/>
      <c r="L682" s="83"/>
      <c r="M682" s="62" t="str">
        <f>ifna(IMAGE("https://pokejungle.net/sprites/typeico/"&amp;lower(VLookup(V682,Type!C:E, 2, 0)&amp;".png")),"")</f>
        <v/>
      </c>
      <c r="N682" s="62" t="str">
        <f>ifna(IMAGE("https://pokejungle.net/sprites/typeico/"&amp;lower(VLookup(V682,Type!C:E, 3, 0)&amp;".png")),"")</f>
        <v/>
      </c>
      <c r="O682" s="53"/>
      <c r="P682" s="53"/>
      <c r="Q682" s="61" t="str">
        <f>ifna(VLookup(V682, Dex!F:K, 3, 0),"")</f>
        <v>A053</v>
      </c>
      <c r="R682" s="61" t="str">
        <f>ifna(VLookup(V682, Dex!F:K, 4, 0),"")</f>
        <v/>
      </c>
      <c r="S682" s="62" t="str">
        <f>ifna(VLookup(V682, Dex!F:K, 5, 0),"")</f>
        <v/>
      </c>
      <c r="T682" s="61" t="str">
        <f>ifna(VLookup(V682, Dex!F:K, 6, 0),"")</f>
        <v/>
      </c>
      <c r="U682" s="63" t="str">
        <f>ifna(VLookup(V682, Dex!F:L, 7, 0),"")</f>
        <v/>
      </c>
      <c r="V682" s="53" t="str">
        <f t="shared" si="1"/>
        <v>bouffalant</v>
      </c>
    </row>
    <row r="683" ht="31.5" customHeight="1">
      <c r="A683" s="130">
        <v>682.0</v>
      </c>
      <c r="B683" s="130">
        <v>1.0</v>
      </c>
      <c r="C683" s="129">
        <v>25.0</v>
      </c>
      <c r="D683" s="130">
        <f t="shared" si="26"/>
        <v>23</v>
      </c>
      <c r="E683" s="130">
        <v>4.0</v>
      </c>
      <c r="F683" s="130">
        <v>5.0</v>
      </c>
      <c r="G683" s="131" t="str">
        <f>ifna(VLookup(V683,Shiny!B:C, 2, 0),"")</f>
        <v/>
      </c>
      <c r="H683" s="141" t="s">
        <v>762</v>
      </c>
      <c r="I683" s="168">
        <v>627.0</v>
      </c>
      <c r="J683" s="135">
        <f>IFNA(VLOOKUP(V683,'Imported Index'!E:F,2,0),1)</f>
        <v>1</v>
      </c>
      <c r="K683" s="135"/>
      <c r="L683" s="132"/>
      <c r="M683" s="166" t="str">
        <f>ifna(IMAGE("https://pokejungle.net/sprites/typeico/"&amp;lower(VLookup(V683,Type!C:E, 2, 0)&amp;".png")),"")</f>
        <v/>
      </c>
      <c r="N683" s="166" t="str">
        <f>ifna(IMAGE("https://pokejungle.net/sprites/typeico/"&amp;lower(VLookup(V683,Type!C:E, 3, 0)&amp;".png")),"")</f>
        <v/>
      </c>
      <c r="O683" s="131"/>
      <c r="P683" s="131"/>
      <c r="Q683" s="165">
        <f>ifna(VLookup(V683, Dex!F:K, 3, 0),"")</f>
        <v>281</v>
      </c>
      <c r="R683" s="165" t="str">
        <f>ifna(VLookup(V683, Dex!F:K, 4, 0),"")</f>
        <v/>
      </c>
      <c r="S683" s="166">
        <f>ifna(VLookup(V683, Dex!F:K, 5, 0),"")</f>
        <v>221</v>
      </c>
      <c r="T683" s="165" t="str">
        <f>ifna(VLookup(V683, Dex!F:K, 6, 0),"")</f>
        <v>P365</v>
      </c>
      <c r="U683" s="137" t="str">
        <f>ifna(VLookup(V683, Dex!F:L, 7, 0),"")</f>
        <v/>
      </c>
      <c r="V683" s="131" t="str">
        <f t="shared" si="1"/>
        <v>rufflet</v>
      </c>
    </row>
    <row r="684" ht="31.5" customHeight="1">
      <c r="A684" s="85">
        <v>683.0</v>
      </c>
      <c r="B684" s="85">
        <v>1.0</v>
      </c>
      <c r="C684" s="88">
        <v>25.0</v>
      </c>
      <c r="D684" s="85">
        <f t="shared" si="26"/>
        <v>24</v>
      </c>
      <c r="E684" s="85">
        <v>4.0</v>
      </c>
      <c r="F684" s="85">
        <v>6.0</v>
      </c>
      <c r="G684" s="53" t="str">
        <f>ifna(VLookup(V684,Shiny!B:C, 2, 0),"")</f>
        <v/>
      </c>
      <c r="H684" s="138" t="s">
        <v>763</v>
      </c>
      <c r="I684" s="167">
        <v>628.0</v>
      </c>
      <c r="J684" s="140">
        <f>IFNA(VLOOKUP(V684,'Imported Index'!E:F,2,0),1)</f>
        <v>1</v>
      </c>
      <c r="K684" s="140"/>
      <c r="L684" s="83" t="s">
        <v>97</v>
      </c>
      <c r="M684" s="62" t="str">
        <f>ifna(IMAGE("https://pokejungle.net/sprites/typeico/"&amp;lower(VLookup(V684,Type!C:E, 2, 0)&amp;".png")),"")</f>
        <v/>
      </c>
      <c r="N684" s="62" t="str">
        <f>ifna(IMAGE("https://pokejungle.net/sprites/typeico/"&amp;lower(VLookup(V684,Type!C:E, 3, 0)&amp;".png")),"")</f>
        <v/>
      </c>
      <c r="O684" s="53"/>
      <c r="P684" s="53"/>
      <c r="Q684" s="61">
        <f>ifna(VLookup(V684, Dex!F:K, 3, 0),"")</f>
        <v>282</v>
      </c>
      <c r="R684" s="61" t="str">
        <f>ifna(VLookup(V684, Dex!F:K, 4, 0),"")</f>
        <v/>
      </c>
      <c r="S684" s="62" t="str">
        <f>ifna(VLookup(V684, Dex!F:K, 5, 0),"")</f>
        <v/>
      </c>
      <c r="T684" s="61" t="str">
        <f>ifna(VLookup(V684, Dex!F:K, 6, 0),"")</f>
        <v>P366</v>
      </c>
      <c r="U684" s="63" t="str">
        <f>ifna(VLookup(V684, Dex!F:L, 7, 0),"")</f>
        <v/>
      </c>
      <c r="V684" s="53" t="str">
        <f t="shared" si="1"/>
        <v>braviary</v>
      </c>
    </row>
    <row r="685" ht="31.5" customHeight="1">
      <c r="A685" s="130">
        <v>684.0</v>
      </c>
      <c r="B685" s="130">
        <v>1.0</v>
      </c>
      <c r="C685" s="129">
        <v>25.0</v>
      </c>
      <c r="D685" s="130">
        <f t="shared" si="26"/>
        <v>25</v>
      </c>
      <c r="E685" s="130">
        <v>5.0</v>
      </c>
      <c r="F685" s="130">
        <v>1.0</v>
      </c>
      <c r="G685" s="131" t="str">
        <f>ifna(VLookup(V685,Shiny!B:C, 2, 0),"")</f>
        <v/>
      </c>
      <c r="H685" s="141" t="s">
        <v>763</v>
      </c>
      <c r="I685" s="168">
        <v>628.0</v>
      </c>
      <c r="J685" s="135">
        <f>IFNA(VLOOKUP(V685,'Imported Index'!E:F,2,0),1)</f>
        <v>1</v>
      </c>
      <c r="K685" s="135"/>
      <c r="L685" s="132" t="s">
        <v>139</v>
      </c>
      <c r="M685" s="166" t="str">
        <f>ifna(IMAGE("https://pokejungle.net/sprites/typeico/"&amp;lower(VLookup(V685,Type!C:E, 2, 0)&amp;".png")),"")</f>
        <v/>
      </c>
      <c r="N685" s="166" t="str">
        <f>ifna(IMAGE("https://pokejungle.net/sprites/typeico/"&amp;lower(VLookup(V685,Type!C:E, 3, 0)&amp;".png")),"")</f>
        <v/>
      </c>
      <c r="O685" s="130">
        <v>-1.0</v>
      </c>
      <c r="P685" s="131"/>
      <c r="Q685" s="165" t="str">
        <f>ifna(VLookup(V685, Dex!F:K, 3, 0),"")</f>
        <v/>
      </c>
      <c r="R685" s="165" t="str">
        <f>ifna(VLookup(V685, Dex!F:K, 4, 0),"")</f>
        <v/>
      </c>
      <c r="S685" s="166">
        <f>ifna(VLookup(V685, Dex!F:K, 5, 0),"")</f>
        <v>222</v>
      </c>
      <c r="T685" s="165" t="str">
        <f>ifna(VLookup(V685, Dex!F:K, 6, 0),"")</f>
        <v>P366</v>
      </c>
      <c r="U685" s="137" t="str">
        <f>ifna(VLookup(V685, Dex!F:L, 7, 0),"")</f>
        <v/>
      </c>
      <c r="V685" s="131" t="str">
        <f t="shared" si="1"/>
        <v>braviary-1</v>
      </c>
    </row>
    <row r="686" ht="31.5" customHeight="1">
      <c r="A686" s="85">
        <v>685.0</v>
      </c>
      <c r="B686" s="85">
        <v>1.0</v>
      </c>
      <c r="C686" s="88">
        <v>25.0</v>
      </c>
      <c r="D686" s="85">
        <f t="shared" si="26"/>
        <v>26</v>
      </c>
      <c r="E686" s="85">
        <v>5.0</v>
      </c>
      <c r="F686" s="85">
        <v>2.0</v>
      </c>
      <c r="G686" s="53" t="str">
        <f>ifna(VLookup(V686,Shiny!B:C, 2, 0),"")</f>
        <v/>
      </c>
      <c r="H686" s="138" t="s">
        <v>764</v>
      </c>
      <c r="I686" s="167">
        <v>629.0</v>
      </c>
      <c r="J686" s="140">
        <f>IFNA(VLOOKUP(V686,'Imported Index'!E:F,2,0),1)</f>
        <v>1</v>
      </c>
      <c r="K686" s="83"/>
      <c r="L686" s="83"/>
      <c r="M686" s="62" t="str">
        <f>ifna(IMAGE("https://pokejungle.net/sprites/typeico/"&amp;lower(VLookup(V686,Type!C:E, 2, 0)&amp;".png")),"")</f>
        <v/>
      </c>
      <c r="N686" s="62" t="str">
        <f>ifna(IMAGE("https://pokejungle.net/sprites/typeico/"&amp;lower(VLookup(V686,Type!C:E, 3, 0)&amp;".png")),"")</f>
        <v/>
      </c>
      <c r="O686" s="53"/>
      <c r="P686" s="53"/>
      <c r="Q686" s="61">
        <f>ifna(VLookup(V686, Dex!F:K, 3, 0),"")</f>
        <v>283</v>
      </c>
      <c r="R686" s="61" t="str">
        <f>ifna(VLookup(V686, Dex!F:K, 4, 0),"")</f>
        <v/>
      </c>
      <c r="S686" s="62" t="str">
        <f>ifna(VLookup(V686, Dex!F:K, 5, 0),"")</f>
        <v/>
      </c>
      <c r="T686" s="61" t="str">
        <f>ifna(VLookup(V686, Dex!F:K, 6, 0),"")</f>
        <v>K127</v>
      </c>
      <c r="U686" s="63" t="str">
        <f>ifna(VLookup(V686, Dex!F:L, 7, 0),"")</f>
        <v/>
      </c>
      <c r="V686" s="53" t="str">
        <f t="shared" si="1"/>
        <v>vullaby</v>
      </c>
    </row>
    <row r="687" ht="31.5" customHeight="1">
      <c r="A687" s="130">
        <v>686.0</v>
      </c>
      <c r="B687" s="130">
        <v>1.0</v>
      </c>
      <c r="C687" s="129">
        <v>25.0</v>
      </c>
      <c r="D687" s="130">
        <f t="shared" si="26"/>
        <v>27</v>
      </c>
      <c r="E687" s="130">
        <v>5.0</v>
      </c>
      <c r="F687" s="130">
        <v>3.0</v>
      </c>
      <c r="G687" s="131" t="str">
        <f>ifna(VLookup(V687,Shiny!B:C, 2, 0),"")</f>
        <v/>
      </c>
      <c r="H687" s="141" t="s">
        <v>765</v>
      </c>
      <c r="I687" s="168">
        <v>630.0</v>
      </c>
      <c r="J687" s="135">
        <f>IFNA(VLOOKUP(V687,'Imported Index'!E:F,2,0),1)</f>
        <v>1</v>
      </c>
      <c r="K687" s="132"/>
      <c r="L687" s="132"/>
      <c r="M687" s="166" t="str">
        <f>ifna(IMAGE("https://pokejungle.net/sprites/typeico/"&amp;lower(VLookup(V687,Type!C:E, 2, 0)&amp;".png")),"")</f>
        <v/>
      </c>
      <c r="N687" s="166" t="str">
        <f>ifna(IMAGE("https://pokejungle.net/sprites/typeico/"&amp;lower(VLookup(V687,Type!C:E, 3, 0)&amp;".png")),"")</f>
        <v/>
      </c>
      <c r="O687" s="131"/>
      <c r="P687" s="131"/>
      <c r="Q687" s="165">
        <f>ifna(VLookup(V687, Dex!F:K, 3, 0),"")</f>
        <v>284</v>
      </c>
      <c r="R687" s="165" t="str">
        <f>ifna(VLookup(V687, Dex!F:K, 4, 0),"")</f>
        <v/>
      </c>
      <c r="S687" s="166" t="str">
        <f>ifna(VLookup(V687, Dex!F:K, 5, 0),"")</f>
        <v/>
      </c>
      <c r="T687" s="165" t="str">
        <f>ifna(VLookup(V687, Dex!F:K, 6, 0),"")</f>
        <v>K128</v>
      </c>
      <c r="U687" s="137" t="str">
        <f>ifna(VLookup(V687, Dex!F:L, 7, 0),"")</f>
        <v/>
      </c>
      <c r="V687" s="131" t="str">
        <f t="shared" si="1"/>
        <v>mandibuzz</v>
      </c>
    </row>
    <row r="688" ht="31.5" customHeight="1">
      <c r="A688" s="85">
        <v>687.0</v>
      </c>
      <c r="B688" s="85">
        <v>1.0</v>
      </c>
      <c r="C688" s="88">
        <v>25.0</v>
      </c>
      <c r="D688" s="85">
        <f t="shared" si="26"/>
        <v>28</v>
      </c>
      <c r="E688" s="85">
        <v>5.0</v>
      </c>
      <c r="F688" s="85">
        <v>4.0</v>
      </c>
      <c r="G688" s="53" t="str">
        <f>ifna(VLookup(V688,Shiny!B:C, 2, 0),"")</f>
        <v/>
      </c>
      <c r="H688" s="138" t="s">
        <v>766</v>
      </c>
      <c r="I688" s="167">
        <v>631.0</v>
      </c>
      <c r="J688" s="140">
        <f>IFNA(VLOOKUP(V688,'Imported Index'!E:F,2,0),1)</f>
        <v>1</v>
      </c>
      <c r="K688" s="83"/>
      <c r="L688" s="83"/>
      <c r="M688" s="62" t="str">
        <f>ifna(IMAGE("https://pokejungle.net/sprites/typeico/"&amp;lower(VLookup(V688,Type!C:E, 2, 0)&amp;".png")),"")</f>
        <v/>
      </c>
      <c r="N688" s="62" t="str">
        <f>ifna(IMAGE("https://pokejungle.net/sprites/typeico/"&amp;lower(VLookup(V688,Type!C:E, 3, 0)&amp;".png")),"")</f>
        <v/>
      </c>
      <c r="O688" s="53"/>
      <c r="P688" s="53"/>
      <c r="Q688" s="61">
        <f>ifna(VLookup(V688, Dex!F:K, 3, 0),"")</f>
        <v>317</v>
      </c>
      <c r="R688" s="61" t="str">
        <f>ifna(VLookup(V688, Dex!F:K, 4, 0),"")</f>
        <v/>
      </c>
      <c r="S688" s="62" t="str">
        <f>ifna(VLookup(V688, Dex!F:K, 5, 0),"")</f>
        <v/>
      </c>
      <c r="T688" s="61" t="str">
        <f>ifna(VLookup(V688, Dex!F:K, 6, 0),"")</f>
        <v/>
      </c>
      <c r="U688" s="63" t="str">
        <f>ifna(VLookup(V688, Dex!F:L, 7, 0),"")</f>
        <v/>
      </c>
      <c r="V688" s="53" t="str">
        <f t="shared" si="1"/>
        <v>heatmor</v>
      </c>
    </row>
    <row r="689" ht="31.5" customHeight="1">
      <c r="A689" s="130">
        <v>688.0</v>
      </c>
      <c r="B689" s="130">
        <v>1.0</v>
      </c>
      <c r="C689" s="129">
        <v>25.0</v>
      </c>
      <c r="D689" s="130">
        <f t="shared" si="26"/>
        <v>29</v>
      </c>
      <c r="E689" s="130">
        <v>5.0</v>
      </c>
      <c r="F689" s="130">
        <v>5.0</v>
      </c>
      <c r="G689" s="131" t="str">
        <f>ifna(VLookup(V689,Shiny!B:C, 2, 0),"")</f>
        <v/>
      </c>
      <c r="H689" s="141" t="s">
        <v>767</v>
      </c>
      <c r="I689" s="168">
        <v>632.0</v>
      </c>
      <c r="J689" s="135">
        <f>IFNA(VLOOKUP(V689,'Imported Index'!E:F,2,0),1)</f>
        <v>1</v>
      </c>
      <c r="K689" s="132"/>
      <c r="L689" s="132"/>
      <c r="M689" s="166" t="str">
        <f>ifna(IMAGE("https://pokejungle.net/sprites/typeico/"&amp;lower(VLookup(V689,Type!C:E, 2, 0)&amp;".png")),"")</f>
        <v/>
      </c>
      <c r="N689" s="166" t="str">
        <f>ifna(IMAGE("https://pokejungle.net/sprites/typeico/"&amp;lower(VLookup(V689,Type!C:E, 3, 0)&amp;".png")),"")</f>
        <v/>
      </c>
      <c r="O689" s="131"/>
      <c r="P689" s="131"/>
      <c r="Q689" s="165">
        <f>ifna(VLookup(V689, Dex!F:K, 3, 0),"")</f>
        <v>316</v>
      </c>
      <c r="R689" s="165" t="str">
        <f>ifna(VLookup(V689, Dex!F:K, 4, 0),"")</f>
        <v/>
      </c>
      <c r="S689" s="166" t="str">
        <f>ifna(VLookup(V689, Dex!F:K, 5, 0),"")</f>
        <v/>
      </c>
      <c r="T689" s="165" t="str">
        <f>ifna(VLookup(V689, Dex!F:K, 6, 0),"")</f>
        <v/>
      </c>
      <c r="U689" s="137" t="str">
        <f>ifna(VLookup(V689, Dex!F:L, 7, 0),"")</f>
        <v/>
      </c>
      <c r="V689" s="131" t="str">
        <f t="shared" si="1"/>
        <v>durant</v>
      </c>
    </row>
    <row r="690" ht="31.5" customHeight="1">
      <c r="A690" s="85">
        <v>689.0</v>
      </c>
      <c r="B690" s="85">
        <v>1.0</v>
      </c>
      <c r="C690" s="88">
        <v>25.0</v>
      </c>
      <c r="D690" s="85">
        <f t="shared" si="26"/>
        <v>30</v>
      </c>
      <c r="E690" s="85">
        <v>5.0</v>
      </c>
      <c r="F690" s="85">
        <v>6.0</v>
      </c>
      <c r="G690" s="53" t="str">
        <f>ifna(VLookup(V690,Shiny!B:C, 2, 0),"")</f>
        <v/>
      </c>
      <c r="H690" s="138" t="s">
        <v>768</v>
      </c>
      <c r="I690" s="167">
        <v>633.0</v>
      </c>
      <c r="J690" s="140">
        <f>IFNA(VLOOKUP(V690,'Imported Index'!E:F,2,0),1)</f>
        <v>1</v>
      </c>
      <c r="K690" s="140"/>
      <c r="L690" s="83"/>
      <c r="M690" s="62" t="str">
        <f>ifna(IMAGE("https://pokejungle.net/sprites/typeico/"&amp;lower(VLookup(V690,Type!C:E, 2, 0)&amp;".png")),"")</f>
        <v/>
      </c>
      <c r="N690" s="62" t="str">
        <f>ifna(IMAGE("https://pokejungle.net/sprites/typeico/"&amp;lower(VLookup(V690,Type!C:E, 3, 0)&amp;".png")),"")</f>
        <v/>
      </c>
      <c r="O690" s="53"/>
      <c r="P690" s="53"/>
      <c r="Q690" s="61">
        <f>ifna(VLookup(V690, Dex!F:K, 3, 0),"")</f>
        <v>386</v>
      </c>
      <c r="R690" s="61" t="str">
        <f>ifna(VLookup(V690, Dex!F:K, 4, 0),"")</f>
        <v/>
      </c>
      <c r="S690" s="62" t="str">
        <f>ifna(VLookup(V690, Dex!F:K, 5, 0),"")</f>
        <v/>
      </c>
      <c r="T690" s="61" t="str">
        <f>ifna(VLookup(V690, Dex!F:K, 6, 0),"")</f>
        <v>P370</v>
      </c>
      <c r="U690" s="63" t="str">
        <f>ifna(VLookup(V690, Dex!F:L, 7, 0),"")</f>
        <v/>
      </c>
      <c r="V690" s="53" t="str">
        <f t="shared" si="1"/>
        <v>deino</v>
      </c>
    </row>
    <row r="691" ht="31.5" customHeight="1">
      <c r="A691" s="130">
        <v>690.0</v>
      </c>
      <c r="B691" s="130">
        <v>1.0</v>
      </c>
      <c r="C691" s="129">
        <v>26.0</v>
      </c>
      <c r="D691" s="130">
        <v>1.0</v>
      </c>
      <c r="E691" s="130">
        <v>1.0</v>
      </c>
      <c r="F691" s="130">
        <v>1.0</v>
      </c>
      <c r="G691" s="131" t="str">
        <f>ifna(VLookup(V691,Shiny!B:C, 2, 0),"")</f>
        <v/>
      </c>
      <c r="H691" s="141" t="s">
        <v>769</v>
      </c>
      <c r="I691" s="168">
        <v>634.0</v>
      </c>
      <c r="J691" s="135">
        <f>IFNA(VLOOKUP(V691,'Imported Index'!E:F,2,0),1)</f>
        <v>1</v>
      </c>
      <c r="K691" s="135"/>
      <c r="L691" s="132"/>
      <c r="M691" s="166" t="str">
        <f>ifna(IMAGE("https://pokejungle.net/sprites/typeico/"&amp;lower(VLookup(V691,Type!C:E, 2, 0)&amp;".png")),"")</f>
        <v/>
      </c>
      <c r="N691" s="166" t="str">
        <f>ifna(IMAGE("https://pokejungle.net/sprites/typeico/"&amp;lower(VLookup(V691,Type!C:E, 3, 0)&amp;".png")),"")</f>
        <v/>
      </c>
      <c r="O691" s="131"/>
      <c r="P691" s="131"/>
      <c r="Q691" s="165">
        <f>ifna(VLookup(V691, Dex!F:K, 3, 0),"")</f>
        <v>387</v>
      </c>
      <c r="R691" s="165" t="str">
        <f>ifna(VLookup(V691, Dex!F:K, 4, 0),"")</f>
        <v/>
      </c>
      <c r="S691" s="166" t="str">
        <f>ifna(VLookup(V691, Dex!F:K, 5, 0),"")</f>
        <v/>
      </c>
      <c r="T691" s="165" t="str">
        <f>ifna(VLookup(V691, Dex!F:K, 6, 0),"")</f>
        <v>P371</v>
      </c>
      <c r="U691" s="137" t="str">
        <f>ifna(VLookup(V691, Dex!F:L, 7, 0),"")</f>
        <v/>
      </c>
      <c r="V691" s="131" t="str">
        <f t="shared" si="1"/>
        <v>zweilous</v>
      </c>
    </row>
    <row r="692" ht="31.5" customHeight="1">
      <c r="A692" s="85">
        <v>691.0</v>
      </c>
      <c r="B692" s="85">
        <v>1.0</v>
      </c>
      <c r="C692" s="88">
        <v>26.0</v>
      </c>
      <c r="D692" s="85">
        <f t="shared" ref="D692:D706" si="27">D691+1</f>
        <v>2</v>
      </c>
      <c r="E692" s="85">
        <v>1.0</v>
      </c>
      <c r="F692" s="85">
        <v>2.0</v>
      </c>
      <c r="G692" s="53" t="str">
        <f>ifna(VLookup(V692,Shiny!B:C, 2, 0),"")</f>
        <v/>
      </c>
      <c r="H692" s="138" t="s">
        <v>770</v>
      </c>
      <c r="I692" s="167">
        <v>635.0</v>
      </c>
      <c r="J692" s="140">
        <f>IFNA(VLOOKUP(V692,'Imported Index'!E:F,2,0),1)</f>
        <v>1</v>
      </c>
      <c r="K692" s="140"/>
      <c r="L692" s="83"/>
      <c r="M692" s="62" t="str">
        <f>ifna(IMAGE("https://pokejungle.net/sprites/typeico/"&amp;lower(VLookup(V692,Type!C:E, 2, 0)&amp;".png")),"")</f>
        <v/>
      </c>
      <c r="N692" s="62" t="str">
        <f>ifna(IMAGE("https://pokejungle.net/sprites/typeico/"&amp;lower(VLookup(V692,Type!C:E, 3, 0)&amp;".png")),"")</f>
        <v/>
      </c>
      <c r="O692" s="53"/>
      <c r="P692" s="53"/>
      <c r="Q692" s="61">
        <f>ifna(VLookup(V692, Dex!F:K, 3, 0),"")</f>
        <v>388</v>
      </c>
      <c r="R692" s="61" t="str">
        <f>ifna(VLookup(V692, Dex!F:K, 4, 0),"")</f>
        <v/>
      </c>
      <c r="S692" s="62" t="str">
        <f>ifna(VLookup(V692, Dex!F:K, 5, 0),"")</f>
        <v/>
      </c>
      <c r="T692" s="61" t="str">
        <f>ifna(VLookup(V692, Dex!F:K, 6, 0),"")</f>
        <v>P372</v>
      </c>
      <c r="U692" s="63" t="str">
        <f>ifna(VLookup(V692, Dex!F:L, 7, 0),"")</f>
        <v/>
      </c>
      <c r="V692" s="53" t="str">
        <f t="shared" si="1"/>
        <v>hydreigon</v>
      </c>
    </row>
    <row r="693" ht="31.5" customHeight="1">
      <c r="A693" s="130">
        <v>692.0</v>
      </c>
      <c r="B693" s="130">
        <v>1.0</v>
      </c>
      <c r="C693" s="129">
        <v>26.0</v>
      </c>
      <c r="D693" s="130">
        <f t="shared" si="27"/>
        <v>3</v>
      </c>
      <c r="E693" s="130">
        <v>1.0</v>
      </c>
      <c r="F693" s="130">
        <v>3.0</v>
      </c>
      <c r="G693" s="131" t="str">
        <f>ifna(VLookup(V693,Shiny!B:C, 2, 0),"")</f>
        <v/>
      </c>
      <c r="H693" s="141" t="s">
        <v>771</v>
      </c>
      <c r="I693" s="168">
        <v>636.0</v>
      </c>
      <c r="J693" s="135">
        <f>IFNA(VLOOKUP(V693,'Imported Index'!E:F,2,0),1)</f>
        <v>1</v>
      </c>
      <c r="K693" s="135"/>
      <c r="L693" s="132"/>
      <c r="M693" s="166" t="str">
        <f>ifna(IMAGE("https://pokejungle.net/sprites/typeico/"&amp;lower(VLookup(V693,Type!C:E, 2, 0)&amp;".png")),"")</f>
        <v/>
      </c>
      <c r="N693" s="166" t="str">
        <f>ifna(IMAGE("https://pokejungle.net/sprites/typeico/"&amp;lower(VLookup(V693,Type!C:E, 3, 0)&amp;".png")),"")</f>
        <v/>
      </c>
      <c r="O693" s="131"/>
      <c r="P693" s="131"/>
      <c r="Q693" s="165" t="str">
        <f>ifna(VLookup(V693, Dex!F:K, 3, 0),"")</f>
        <v>A186</v>
      </c>
      <c r="R693" s="165" t="str">
        <f>ifna(VLookup(V693, Dex!F:K, 4, 0),"")</f>
        <v/>
      </c>
      <c r="S693" s="166" t="str">
        <f>ifna(VLookup(V693, Dex!F:K, 5, 0),"")</f>
        <v/>
      </c>
      <c r="T693" s="165" t="str">
        <f>ifna(VLookup(V693, Dex!F:K, 6, 0),"")</f>
        <v>P274</v>
      </c>
      <c r="U693" s="137" t="str">
        <f>ifna(VLookup(V693, Dex!F:L, 7, 0),"")</f>
        <v/>
      </c>
      <c r="V693" s="131" t="str">
        <f t="shared" si="1"/>
        <v>larvesta</v>
      </c>
    </row>
    <row r="694" ht="31.5" customHeight="1">
      <c r="A694" s="85">
        <v>693.0</v>
      </c>
      <c r="B694" s="85">
        <v>1.0</v>
      </c>
      <c r="C694" s="88">
        <v>26.0</v>
      </c>
      <c r="D694" s="85">
        <f t="shared" si="27"/>
        <v>4</v>
      </c>
      <c r="E694" s="85">
        <v>1.0</v>
      </c>
      <c r="F694" s="85">
        <v>4.0</v>
      </c>
      <c r="G694" s="53" t="str">
        <f>ifna(VLookup(V694,Shiny!B:C, 2, 0),"")</f>
        <v/>
      </c>
      <c r="H694" s="138" t="s">
        <v>772</v>
      </c>
      <c r="I694" s="167">
        <v>637.0</v>
      </c>
      <c r="J694" s="140">
        <f>IFNA(VLOOKUP(V694,'Imported Index'!E:F,2,0),1)</f>
        <v>1</v>
      </c>
      <c r="K694" s="140"/>
      <c r="L694" s="83"/>
      <c r="M694" s="62" t="str">
        <f>ifna(IMAGE("https://pokejungle.net/sprites/typeico/"&amp;lower(VLookup(V694,Type!C:E, 2, 0)&amp;".png")),"")</f>
        <v/>
      </c>
      <c r="N694" s="62" t="str">
        <f>ifna(IMAGE("https://pokejungle.net/sprites/typeico/"&amp;lower(VLookup(V694,Type!C:E, 3, 0)&amp;".png")),"")</f>
        <v/>
      </c>
      <c r="O694" s="53"/>
      <c r="P694" s="53"/>
      <c r="Q694" s="61" t="str">
        <f>ifna(VLookup(V694, Dex!F:K, 3, 0),"")</f>
        <v>A187</v>
      </c>
      <c r="R694" s="61" t="str">
        <f>ifna(VLookup(V694, Dex!F:K, 4, 0),"")</f>
        <v/>
      </c>
      <c r="S694" s="62" t="str">
        <f>ifna(VLookup(V694, Dex!F:K, 5, 0),"")</f>
        <v/>
      </c>
      <c r="T694" s="61" t="str">
        <f>ifna(VLookup(V694, Dex!F:K, 6, 0),"")</f>
        <v>P275</v>
      </c>
      <c r="U694" s="63" t="str">
        <f>ifna(VLookup(V694, Dex!F:L, 7, 0),"")</f>
        <v/>
      </c>
      <c r="V694" s="53" t="str">
        <f t="shared" si="1"/>
        <v>volcarona</v>
      </c>
    </row>
    <row r="695" ht="31.5" customHeight="1">
      <c r="A695" s="130">
        <v>694.0</v>
      </c>
      <c r="B695" s="130">
        <v>1.0</v>
      </c>
      <c r="C695" s="129">
        <v>26.0</v>
      </c>
      <c r="D695" s="130">
        <f t="shared" si="27"/>
        <v>5</v>
      </c>
      <c r="E695" s="130">
        <v>1.0</v>
      </c>
      <c r="F695" s="130">
        <v>5.0</v>
      </c>
      <c r="G695" s="131" t="str">
        <f>ifna(VLookup(V695,Shiny!B:C, 2, 0),"")</f>
        <v/>
      </c>
      <c r="H695" s="141" t="s">
        <v>773</v>
      </c>
      <c r="I695" s="168">
        <v>638.0</v>
      </c>
      <c r="J695" s="135">
        <f>IFNA(VLOOKUP(V695,'Imported Index'!E:F,2,0),1)</f>
        <v>1</v>
      </c>
      <c r="K695" s="132"/>
      <c r="L695" s="132"/>
      <c r="M695" s="166" t="str">
        <f>ifna(IMAGE("https://pokejungle.net/sprites/typeico/"&amp;lower(VLookup(V695,Type!C:E, 2, 0)&amp;".png")),"")</f>
        <v/>
      </c>
      <c r="N695" s="166" t="str">
        <f>ifna(IMAGE("https://pokejungle.net/sprites/typeico/"&amp;lower(VLookup(V695,Type!C:E, 3, 0)&amp;".png")),"")</f>
        <v/>
      </c>
      <c r="O695" s="131"/>
      <c r="P695" s="131"/>
      <c r="Q695" s="165" t="str">
        <f>ifna(VLookup(V695, Dex!F:K, 3, 0),"")</f>
        <v>C205</v>
      </c>
      <c r="R695" s="165" t="str">
        <f>ifna(VLookup(V695, Dex!F:K, 4, 0),"")</f>
        <v/>
      </c>
      <c r="S695" s="166" t="str">
        <f>ifna(VLookup(V695, Dex!F:K, 5, 0),"")</f>
        <v/>
      </c>
      <c r="T695" s="165" t="str">
        <f>ifna(VLookup(V695, Dex!F:K, 6, 0),"")</f>
        <v/>
      </c>
      <c r="U695" s="137" t="str">
        <f>ifna(VLookup(V695, Dex!F:L, 7, 0),"")</f>
        <v>H115</v>
      </c>
      <c r="V695" s="131" t="str">
        <f t="shared" si="1"/>
        <v>cobalion</v>
      </c>
    </row>
    <row r="696" ht="31.5" customHeight="1">
      <c r="A696" s="85">
        <v>695.0</v>
      </c>
      <c r="B696" s="85">
        <v>1.0</v>
      </c>
      <c r="C696" s="88">
        <v>26.0</v>
      </c>
      <c r="D696" s="85">
        <f t="shared" si="27"/>
        <v>6</v>
      </c>
      <c r="E696" s="85">
        <v>1.0</v>
      </c>
      <c r="F696" s="85">
        <v>6.0</v>
      </c>
      <c r="G696" s="53" t="str">
        <f>ifna(VLookup(V696,Shiny!B:C, 2, 0),"")</f>
        <v/>
      </c>
      <c r="H696" s="138" t="s">
        <v>774</v>
      </c>
      <c r="I696" s="167">
        <v>639.0</v>
      </c>
      <c r="J696" s="140">
        <f>IFNA(VLOOKUP(V696,'Imported Index'!E:F,2,0),1)</f>
        <v>1</v>
      </c>
      <c r="K696" s="83"/>
      <c r="L696" s="83"/>
      <c r="M696" s="62" t="str">
        <f>ifna(IMAGE("https://pokejungle.net/sprites/typeico/"&amp;lower(VLookup(V696,Type!C:E, 2, 0)&amp;".png")),"")</f>
        <v/>
      </c>
      <c r="N696" s="62" t="str">
        <f>ifna(IMAGE("https://pokejungle.net/sprites/typeico/"&amp;lower(VLookup(V696,Type!C:E, 3, 0)&amp;".png")),"")</f>
        <v/>
      </c>
      <c r="O696" s="53"/>
      <c r="P696" s="53"/>
      <c r="Q696" s="61" t="str">
        <f>ifna(VLookup(V696, Dex!F:K, 3, 0),"")</f>
        <v>C206</v>
      </c>
      <c r="R696" s="61" t="str">
        <f>ifna(VLookup(V696, Dex!F:K, 4, 0),"")</f>
        <v/>
      </c>
      <c r="S696" s="62" t="str">
        <f>ifna(VLookup(V696, Dex!F:K, 5, 0),"")</f>
        <v/>
      </c>
      <c r="T696" s="61" t="str">
        <f>ifna(VLookup(V696, Dex!F:K, 6, 0),"")</f>
        <v/>
      </c>
      <c r="U696" s="63" t="str">
        <f>ifna(VLookup(V696, Dex!F:L, 7, 0),"")</f>
        <v>H116</v>
      </c>
      <c r="V696" s="53" t="str">
        <f t="shared" si="1"/>
        <v>terrakion</v>
      </c>
    </row>
    <row r="697" ht="31.5" customHeight="1">
      <c r="A697" s="130">
        <v>696.0</v>
      </c>
      <c r="B697" s="130">
        <v>1.0</v>
      </c>
      <c r="C697" s="129">
        <v>26.0</v>
      </c>
      <c r="D697" s="130">
        <f t="shared" si="27"/>
        <v>7</v>
      </c>
      <c r="E697" s="130">
        <v>2.0</v>
      </c>
      <c r="F697" s="130">
        <v>1.0</v>
      </c>
      <c r="G697" s="131" t="str">
        <f>ifna(VLookup(V697,Shiny!B:C, 2, 0),"")</f>
        <v/>
      </c>
      <c r="H697" s="141" t="s">
        <v>775</v>
      </c>
      <c r="I697" s="168">
        <v>640.0</v>
      </c>
      <c r="J697" s="135">
        <f>IFNA(VLOOKUP(V697,'Imported Index'!E:F,2,0),1)</f>
        <v>1</v>
      </c>
      <c r="K697" s="132"/>
      <c r="L697" s="132"/>
      <c r="M697" s="166" t="str">
        <f>ifna(IMAGE("https://pokejungle.net/sprites/typeico/"&amp;lower(VLookup(V697,Type!C:E, 2, 0)&amp;".png")),"")</f>
        <v/>
      </c>
      <c r="N697" s="166" t="str">
        <f>ifna(IMAGE("https://pokejungle.net/sprites/typeico/"&amp;lower(VLookup(V697,Type!C:E, 3, 0)&amp;".png")),"")</f>
        <v/>
      </c>
      <c r="O697" s="131"/>
      <c r="P697" s="131"/>
      <c r="Q697" s="165" t="str">
        <f>ifna(VLookup(V697, Dex!F:K, 3, 0),"")</f>
        <v>C207</v>
      </c>
      <c r="R697" s="165" t="str">
        <f>ifna(VLookup(V697, Dex!F:K, 4, 0),"")</f>
        <v/>
      </c>
      <c r="S697" s="166" t="str">
        <f>ifna(VLookup(V697, Dex!F:K, 5, 0),"")</f>
        <v/>
      </c>
      <c r="T697" s="165" t="str">
        <f>ifna(VLookup(V697, Dex!F:K, 6, 0),"")</f>
        <v/>
      </c>
      <c r="U697" s="137" t="str">
        <f>ifna(VLookup(V697, Dex!F:L, 7, 0),"")</f>
        <v>H117</v>
      </c>
      <c r="V697" s="131" t="str">
        <f t="shared" si="1"/>
        <v>virizion</v>
      </c>
    </row>
    <row r="698" ht="31.5" customHeight="1">
      <c r="A698" s="85">
        <v>697.0</v>
      </c>
      <c r="B698" s="85">
        <v>1.0</v>
      </c>
      <c r="C698" s="88">
        <v>26.0</v>
      </c>
      <c r="D698" s="85">
        <f t="shared" si="27"/>
        <v>8</v>
      </c>
      <c r="E698" s="85">
        <v>2.0</v>
      </c>
      <c r="F698" s="85">
        <v>2.0</v>
      </c>
      <c r="G698" s="53" t="str">
        <f>ifna(VLookup(V698,Shiny!B:C, 2, 0),"")</f>
        <v/>
      </c>
      <c r="H698" s="138" t="s">
        <v>776</v>
      </c>
      <c r="I698" s="167">
        <v>641.0</v>
      </c>
      <c r="J698" s="140">
        <f>IFNA(VLOOKUP(V698,'Imported Index'!E:F,2,0),1)</f>
        <v>1</v>
      </c>
      <c r="K698" s="83"/>
      <c r="L698" s="83"/>
      <c r="M698" s="62" t="str">
        <f>ifna(IMAGE("https://pokejungle.net/sprites/typeico/"&amp;lower(VLookup(V698,Type!C:E, 2, 0)&amp;".png")),"")</f>
        <v/>
      </c>
      <c r="N698" s="62" t="str">
        <f>ifna(IMAGE("https://pokejungle.net/sprites/typeico/"&amp;lower(VLookup(V698,Type!C:E, 3, 0)&amp;".png")),"")</f>
        <v/>
      </c>
      <c r="O698" s="53"/>
      <c r="P698" s="53"/>
      <c r="Q698" s="61" t="str">
        <f>ifna(VLookup(V698, Dex!F:K, 3, 0),"")</f>
        <v/>
      </c>
      <c r="R698" s="61" t="str">
        <f>ifna(VLookup(V698, Dex!F:K, 4, 0),"")</f>
        <v/>
      </c>
      <c r="S698" s="62">
        <f>ifna(VLookup(V698, Dex!F:K, 5, 0),"")</f>
        <v>231</v>
      </c>
      <c r="T698" s="61" t="str">
        <f>ifna(VLookup(V698, Dex!F:K, 6, 0),"")</f>
        <v/>
      </c>
      <c r="U698" s="63" t="str">
        <f>ifna(VLookup(V698, Dex!F:L, 7, 0),"")</f>
        <v/>
      </c>
      <c r="V698" s="53" t="str">
        <f t="shared" si="1"/>
        <v>tornadus</v>
      </c>
    </row>
    <row r="699" ht="31.5" customHeight="1">
      <c r="A699" s="130">
        <v>698.0</v>
      </c>
      <c r="B699" s="130">
        <v>1.0</v>
      </c>
      <c r="C699" s="129">
        <v>26.0</v>
      </c>
      <c r="D699" s="130">
        <f t="shared" si="27"/>
        <v>9</v>
      </c>
      <c r="E699" s="130">
        <v>2.0</v>
      </c>
      <c r="F699" s="130">
        <v>3.0</v>
      </c>
      <c r="G699" s="131" t="str">
        <f>ifna(VLookup(V699,Shiny!B:C, 2, 0),"")</f>
        <v/>
      </c>
      <c r="H699" s="141" t="s">
        <v>779</v>
      </c>
      <c r="I699" s="168">
        <v>642.0</v>
      </c>
      <c r="J699" s="135">
        <f>IFNA(VLOOKUP(V699,'Imported Index'!E:F,2,0),1)</f>
        <v>1</v>
      </c>
      <c r="K699" s="132"/>
      <c r="L699" s="132"/>
      <c r="M699" s="166" t="str">
        <f>ifna(IMAGE("https://pokejungle.net/sprites/typeico/"&amp;lower(VLookup(V699,Type!C:E, 2, 0)&amp;".png")),"")</f>
        <v/>
      </c>
      <c r="N699" s="166" t="str">
        <f>ifna(IMAGE("https://pokejungle.net/sprites/typeico/"&amp;lower(VLookup(V699,Type!C:E, 3, 0)&amp;".png")),"")</f>
        <v/>
      </c>
      <c r="O699" s="131"/>
      <c r="P699" s="131"/>
      <c r="Q699" s="165" t="str">
        <f>ifna(VLookup(V699, Dex!F:K, 3, 0),"")</f>
        <v/>
      </c>
      <c r="R699" s="165" t="str">
        <f>ifna(VLookup(V699, Dex!F:K, 4, 0),"")</f>
        <v/>
      </c>
      <c r="S699" s="166">
        <f>ifna(VLookup(V699, Dex!F:K, 5, 0),"")</f>
        <v>232</v>
      </c>
      <c r="T699" s="165" t="str">
        <f>ifna(VLookup(V699, Dex!F:K, 6, 0),"")</f>
        <v/>
      </c>
      <c r="U699" s="137" t="str">
        <f>ifna(VLookup(V699, Dex!F:L, 7, 0),"")</f>
        <v/>
      </c>
      <c r="V699" s="131" t="str">
        <f t="shared" si="1"/>
        <v>thundurus</v>
      </c>
    </row>
    <row r="700" ht="31.5" customHeight="1">
      <c r="A700" s="85">
        <v>699.0</v>
      </c>
      <c r="B700" s="85">
        <v>1.0</v>
      </c>
      <c r="C700" s="88">
        <v>26.0</v>
      </c>
      <c r="D700" s="85">
        <f t="shared" si="27"/>
        <v>10</v>
      </c>
      <c r="E700" s="85">
        <v>2.0</v>
      </c>
      <c r="F700" s="85">
        <v>4.0</v>
      </c>
      <c r="G700" s="53" t="str">
        <f>ifna(VLookup(V700,Shiny!B:C, 2, 0),"")</f>
        <v/>
      </c>
      <c r="H700" s="138" t="s">
        <v>780</v>
      </c>
      <c r="I700" s="167">
        <v>643.0</v>
      </c>
      <c r="J700" s="140">
        <f>IFNA(VLOOKUP(V700,'Imported Index'!E:F,2,0),1)</f>
        <v>1</v>
      </c>
      <c r="K700" s="83"/>
      <c r="L700" s="83"/>
      <c r="M700" s="62" t="str">
        <f>ifna(IMAGE("https://pokejungle.net/sprites/typeico/"&amp;lower(VLookup(V700,Type!C:E, 2, 0)&amp;".png")),"")</f>
        <v/>
      </c>
      <c r="N700" s="62" t="str">
        <f>ifna(IMAGE("https://pokejungle.net/sprites/typeico/"&amp;lower(VLookup(V700,Type!C:E, 3, 0)&amp;".png")),"")</f>
        <v/>
      </c>
      <c r="O700" s="53"/>
      <c r="P700" s="53"/>
      <c r="Q700" s="61" t="str">
        <f>ifna(VLookup(V700, Dex!F:K, 3, 0),"")</f>
        <v/>
      </c>
      <c r="R700" s="61" t="str">
        <f>ifna(VLookup(V700, Dex!F:K, 4, 0),"")</f>
        <v/>
      </c>
      <c r="S700" s="62" t="str">
        <f>ifna(VLookup(V700, Dex!F:K, 5, 0),"")</f>
        <v/>
      </c>
      <c r="T700" s="61" t="str">
        <f>ifna(VLookup(V700, Dex!F:K, 6, 0),"")</f>
        <v/>
      </c>
      <c r="U700" s="63" t="str">
        <f>ifna(VLookup(V700, Dex!F:L, 7, 0),"")</f>
        <v/>
      </c>
      <c r="V700" s="53" t="str">
        <f t="shared" si="1"/>
        <v>reshiram</v>
      </c>
    </row>
    <row r="701" ht="31.5" customHeight="1">
      <c r="A701" s="130">
        <v>700.0</v>
      </c>
      <c r="B701" s="130">
        <v>1.0</v>
      </c>
      <c r="C701" s="129">
        <v>26.0</v>
      </c>
      <c r="D701" s="130">
        <f t="shared" si="27"/>
        <v>11</v>
      </c>
      <c r="E701" s="130">
        <v>2.0</v>
      </c>
      <c r="F701" s="130">
        <v>5.0</v>
      </c>
      <c r="G701" s="131" t="str">
        <f>ifna(VLookup(V701,Shiny!B:C, 2, 0),"")</f>
        <v/>
      </c>
      <c r="H701" s="141" t="s">
        <v>781</v>
      </c>
      <c r="I701" s="168">
        <v>644.0</v>
      </c>
      <c r="J701" s="135">
        <f>IFNA(VLOOKUP(V701,'Imported Index'!E:F,2,0),1)</f>
        <v>1</v>
      </c>
      <c r="K701" s="132"/>
      <c r="L701" s="132"/>
      <c r="M701" s="166" t="str">
        <f>ifna(IMAGE("https://pokejungle.net/sprites/typeico/"&amp;lower(VLookup(V701,Type!C:E, 2, 0)&amp;".png")),"")</f>
        <v/>
      </c>
      <c r="N701" s="166" t="str">
        <f>ifna(IMAGE("https://pokejungle.net/sprites/typeico/"&amp;lower(VLookup(V701,Type!C:E, 3, 0)&amp;".png")),"")</f>
        <v/>
      </c>
      <c r="O701" s="131"/>
      <c r="P701" s="131"/>
      <c r="Q701" s="165" t="str">
        <f>ifna(VLookup(V701, Dex!F:K, 3, 0),"")</f>
        <v/>
      </c>
      <c r="R701" s="165" t="str">
        <f>ifna(VLookup(V701, Dex!F:K, 4, 0),"")</f>
        <v/>
      </c>
      <c r="S701" s="166" t="str">
        <f>ifna(VLookup(V701, Dex!F:K, 5, 0),"")</f>
        <v/>
      </c>
      <c r="T701" s="165" t="str">
        <f>ifna(VLookup(V701, Dex!F:K, 6, 0),"")</f>
        <v/>
      </c>
      <c r="U701" s="137" t="str">
        <f>ifna(VLookup(V701, Dex!F:L, 7, 0),"")</f>
        <v/>
      </c>
      <c r="V701" s="131" t="str">
        <f t="shared" si="1"/>
        <v>zekrom</v>
      </c>
    </row>
    <row r="702" ht="31.5" customHeight="1">
      <c r="A702" s="85">
        <v>701.0</v>
      </c>
      <c r="B702" s="85">
        <v>1.0</v>
      </c>
      <c r="C702" s="88">
        <v>26.0</v>
      </c>
      <c r="D702" s="85">
        <f t="shared" si="27"/>
        <v>12</v>
      </c>
      <c r="E702" s="85">
        <v>2.0</v>
      </c>
      <c r="F702" s="85">
        <v>6.0</v>
      </c>
      <c r="G702" s="53" t="str">
        <f>ifna(VLookup(V702,Shiny!B:C, 2, 0),"")</f>
        <v/>
      </c>
      <c r="H702" s="138" t="s">
        <v>782</v>
      </c>
      <c r="I702" s="167">
        <v>645.0</v>
      </c>
      <c r="J702" s="140">
        <f>IFNA(VLOOKUP(V702,'Imported Index'!E:F,2,0),1)</f>
        <v>1</v>
      </c>
      <c r="K702" s="83"/>
      <c r="L702" s="83"/>
      <c r="M702" s="62" t="str">
        <f>ifna(IMAGE("https://pokejungle.net/sprites/typeico/"&amp;lower(VLookup(V702,Type!C:E, 2, 0)&amp;".png")),"")</f>
        <v/>
      </c>
      <c r="N702" s="62" t="str">
        <f>ifna(IMAGE("https://pokejungle.net/sprites/typeico/"&amp;lower(VLookup(V702,Type!C:E, 3, 0)&amp;".png")),"")</f>
        <v/>
      </c>
      <c r="O702" s="53"/>
      <c r="P702" s="53"/>
      <c r="Q702" s="61" t="str">
        <f>ifna(VLookup(V702, Dex!F:K, 3, 0),"")</f>
        <v/>
      </c>
      <c r="R702" s="61" t="str">
        <f>ifna(VLookup(V702, Dex!F:K, 4, 0),"")</f>
        <v/>
      </c>
      <c r="S702" s="62">
        <f>ifna(VLookup(V702, Dex!F:K, 5, 0),"")</f>
        <v>233</v>
      </c>
      <c r="T702" s="61" t="str">
        <f>ifna(VLookup(V702, Dex!F:K, 6, 0),"")</f>
        <v/>
      </c>
      <c r="U702" s="63" t="str">
        <f>ifna(VLookup(V702, Dex!F:L, 7, 0),"")</f>
        <v/>
      </c>
      <c r="V702" s="53" t="str">
        <f t="shared" si="1"/>
        <v>landorus</v>
      </c>
    </row>
    <row r="703" ht="31.5" customHeight="1">
      <c r="A703" s="130">
        <v>702.0</v>
      </c>
      <c r="B703" s="130">
        <v>1.0</v>
      </c>
      <c r="C703" s="129">
        <v>26.0</v>
      </c>
      <c r="D703" s="130">
        <f t="shared" si="27"/>
        <v>13</v>
      </c>
      <c r="E703" s="130">
        <v>3.0</v>
      </c>
      <c r="F703" s="130">
        <v>1.0</v>
      </c>
      <c r="G703" s="131" t="str">
        <f>ifna(VLookup(V703,Shiny!B:C, 2, 0),"")</f>
        <v/>
      </c>
      <c r="H703" s="141" t="s">
        <v>783</v>
      </c>
      <c r="I703" s="168">
        <v>646.0</v>
      </c>
      <c r="J703" s="135">
        <f>IFNA(VLOOKUP(V703,'Imported Index'!E:F,2,0),1)</f>
        <v>1</v>
      </c>
      <c r="K703" s="132"/>
      <c r="L703" s="132"/>
      <c r="M703" s="166" t="str">
        <f>ifna(IMAGE("https://pokejungle.net/sprites/typeico/"&amp;lower(VLookup(V703,Type!C:E, 2, 0)&amp;".png")),"")</f>
        <v/>
      </c>
      <c r="N703" s="166" t="str">
        <f>ifna(IMAGE("https://pokejungle.net/sprites/typeico/"&amp;lower(VLookup(V703,Type!C:E, 3, 0)&amp;".png")),"")</f>
        <v/>
      </c>
      <c r="O703" s="131"/>
      <c r="P703" s="131"/>
      <c r="Q703" s="165" t="str">
        <f>ifna(VLookup(V703, Dex!F:K, 3, 0),"")</f>
        <v/>
      </c>
      <c r="R703" s="165" t="str">
        <f>ifna(VLookup(V703, Dex!F:K, 4, 0),"")</f>
        <v/>
      </c>
      <c r="S703" s="166" t="str">
        <f>ifna(VLookup(V703, Dex!F:K, 5, 0),"")</f>
        <v/>
      </c>
      <c r="T703" s="165" t="str">
        <f>ifna(VLookup(V703, Dex!F:K, 6, 0),"")</f>
        <v/>
      </c>
      <c r="U703" s="137" t="str">
        <f>ifna(VLookup(V703, Dex!F:L, 7, 0),"")</f>
        <v/>
      </c>
      <c r="V703" s="131" t="str">
        <f t="shared" si="1"/>
        <v>kyurem</v>
      </c>
    </row>
    <row r="704" ht="31.5" customHeight="1">
      <c r="A704" s="85">
        <v>703.0</v>
      </c>
      <c r="B704" s="85">
        <v>1.0</v>
      </c>
      <c r="C704" s="88">
        <v>26.0</v>
      </c>
      <c r="D704" s="85">
        <f t="shared" si="27"/>
        <v>14</v>
      </c>
      <c r="E704" s="85">
        <v>3.0</v>
      </c>
      <c r="F704" s="85">
        <v>2.0</v>
      </c>
      <c r="G704" s="53" t="str">
        <f>ifna(VLookup(V704,Shiny!B:C, 2, 0),"")</f>
        <v/>
      </c>
      <c r="H704" s="138" t="s">
        <v>784</v>
      </c>
      <c r="I704" s="167">
        <v>647.0</v>
      </c>
      <c r="J704" s="140">
        <f>IFNA(VLOOKUP(V704,'Imported Index'!E:F,2,0),1)</f>
        <v>1</v>
      </c>
      <c r="K704" s="140"/>
      <c r="L704" s="83"/>
      <c r="M704" s="62" t="str">
        <f>ifna(IMAGE("https://pokejungle.net/sprites/typeico/"&amp;lower(VLookup(V704,Type!C:E, 2, 0)&amp;".png")),"")</f>
        <v/>
      </c>
      <c r="N704" s="62" t="str">
        <f>ifna(IMAGE("https://pokejungle.net/sprites/typeico/"&amp;lower(VLookup(V704,Type!C:E, 3, 0)&amp;".png")),"")</f>
        <v/>
      </c>
      <c r="O704" s="53"/>
      <c r="P704" s="53"/>
      <c r="Q704" s="61" t="str">
        <f>ifna(VLookup(V704, Dex!F:K, 3, 0),"")</f>
        <v/>
      </c>
      <c r="R704" s="61" t="str">
        <f>ifna(VLookup(V704, Dex!F:K, 4, 0),"")</f>
        <v/>
      </c>
      <c r="S704" s="62" t="str">
        <f>ifna(VLookup(V704, Dex!F:K, 5, 0),"")</f>
        <v/>
      </c>
      <c r="T704" s="61" t="str">
        <f>ifna(VLookup(V704, Dex!F:K, 6, 0),"")</f>
        <v/>
      </c>
      <c r="U704" s="63" t="str">
        <f>ifna(VLookup(V704, Dex!F:L, 7, 0),"")</f>
        <v>H118</v>
      </c>
      <c r="V704" s="53" t="str">
        <f t="shared" si="1"/>
        <v>keldeo</v>
      </c>
    </row>
    <row r="705" ht="31.5" customHeight="1">
      <c r="A705" s="130">
        <v>704.0</v>
      </c>
      <c r="B705" s="130">
        <v>1.0</v>
      </c>
      <c r="C705" s="129">
        <v>26.0</v>
      </c>
      <c r="D705" s="130">
        <f t="shared" si="27"/>
        <v>15</v>
      </c>
      <c r="E705" s="130">
        <v>3.0</v>
      </c>
      <c r="F705" s="130">
        <v>3.0</v>
      </c>
      <c r="G705" s="131" t="str">
        <f>ifna(VLookup(V705,Shiny!B:C, 2, 0),"")</f>
        <v/>
      </c>
      <c r="H705" s="141" t="s">
        <v>786</v>
      </c>
      <c r="I705" s="168">
        <v>648.0</v>
      </c>
      <c r="J705" s="135">
        <f>IFNA(VLOOKUP(V705,'Imported Index'!E:F,2,0),1)</f>
        <v>1</v>
      </c>
      <c r="K705" s="132"/>
      <c r="L705" s="132"/>
      <c r="M705" s="166" t="str">
        <f>ifna(IMAGE("https://pokejungle.net/sprites/typeico/"&amp;lower(VLookup(V705,Type!C:E, 2, 0)&amp;".png")),"")</f>
        <v/>
      </c>
      <c r="N705" s="166" t="str">
        <f>ifna(IMAGE("https://pokejungle.net/sprites/typeico/"&amp;lower(VLookup(V705,Type!C:E, 3, 0)&amp;".png")),"")</f>
        <v/>
      </c>
      <c r="O705" s="131"/>
      <c r="P705" s="131"/>
      <c r="Q705" s="165" t="str">
        <f>ifna(VLookup(V705, Dex!F:K, 3, 0),"")</f>
        <v/>
      </c>
      <c r="R705" s="165" t="str">
        <f>ifna(VLookup(V705, Dex!F:K, 4, 0),"")</f>
        <v/>
      </c>
      <c r="S705" s="166" t="str">
        <f>ifna(VLookup(V705, Dex!F:K, 5, 0),"")</f>
        <v/>
      </c>
      <c r="T705" s="165" t="str">
        <f>ifna(VLookup(V705, Dex!F:K, 6, 0),"")</f>
        <v/>
      </c>
      <c r="U705" s="137" t="str">
        <f>ifna(VLookup(V705, Dex!F:L, 7, 0),"")</f>
        <v>H119</v>
      </c>
      <c r="V705" s="131" t="str">
        <f t="shared" si="1"/>
        <v>meloetta</v>
      </c>
    </row>
    <row r="706" ht="31.5" customHeight="1">
      <c r="A706" s="85">
        <v>705.0</v>
      </c>
      <c r="B706" s="85">
        <v>1.0</v>
      </c>
      <c r="C706" s="88">
        <v>26.0</v>
      </c>
      <c r="D706" s="85">
        <f t="shared" si="27"/>
        <v>16</v>
      </c>
      <c r="E706" s="85">
        <v>3.0</v>
      </c>
      <c r="F706" s="85">
        <v>4.0</v>
      </c>
      <c r="G706" s="53" t="str">
        <f>ifna(VLookup(V706,Shiny!B:C, 2, 0),"")</f>
        <v/>
      </c>
      <c r="H706" s="138" t="s">
        <v>787</v>
      </c>
      <c r="I706" s="167">
        <v>649.0</v>
      </c>
      <c r="J706" s="140">
        <f>IFNA(VLOOKUP(V706,'Imported Index'!E:F,2,0),1)</f>
        <v>1</v>
      </c>
      <c r="K706" s="140"/>
      <c r="L706" s="83"/>
      <c r="M706" s="62" t="str">
        <f>ifna(IMAGE("https://pokejungle.net/sprites/typeico/"&amp;lower(VLookup(V706,Type!C:E, 2, 0)&amp;".png")),"")</f>
        <v/>
      </c>
      <c r="N706" s="62" t="str">
        <f>ifna(IMAGE("https://pokejungle.net/sprites/typeico/"&amp;lower(VLookup(V706,Type!C:E, 3, 0)&amp;".png")),"")</f>
        <v/>
      </c>
      <c r="O706" s="53"/>
      <c r="P706" s="53"/>
      <c r="Q706" s="61" t="str">
        <f>ifna(VLookup(V706, Dex!F:K, 3, 0),"")</f>
        <v/>
      </c>
      <c r="R706" s="61" t="str">
        <f>ifna(VLookup(V706, Dex!F:K, 4, 0),"")</f>
        <v/>
      </c>
      <c r="S706" s="62" t="str">
        <f>ifna(VLookup(V706, Dex!F:K, 5, 0),"")</f>
        <v/>
      </c>
      <c r="T706" s="61" t="str">
        <f>ifna(VLookup(V706, Dex!F:K, 6, 0),"")</f>
        <v/>
      </c>
      <c r="U706" s="63" t="str">
        <f>ifna(VLookup(V706, Dex!F:L, 7, 0),"")</f>
        <v>H120</v>
      </c>
      <c r="V706" s="53" t="str">
        <f t="shared" si="1"/>
        <v>genesect</v>
      </c>
    </row>
    <row r="707" ht="31.5" customHeight="1">
      <c r="A707" s="130">
        <v>706.0</v>
      </c>
      <c r="B707" s="130"/>
      <c r="C707" s="130"/>
      <c r="D707" s="130"/>
      <c r="E707" s="130"/>
      <c r="F707" s="130"/>
      <c r="G707" s="131" t="str">
        <f>ifna(VLookup(V707,Shiny!B:C, 2, 0),"")</f>
        <v/>
      </c>
      <c r="H707" s="143" t="s">
        <v>236</v>
      </c>
      <c r="I707" s="158"/>
      <c r="J707" s="135">
        <f>IFNA(VLOOKUP(V707,'Imported Index'!E:F,2,0),1)</f>
        <v>1</v>
      </c>
      <c r="K707" s="132"/>
      <c r="L707" s="132"/>
      <c r="M707" s="166" t="str">
        <f>ifna(IMAGE("https://pokejungle.net/sprites/typeico/"&amp;lower(VLookup(V707,Type!C:E, 2, 0)&amp;".png")),"")</f>
        <v/>
      </c>
      <c r="N707" s="166" t="str">
        <f>ifna(IMAGE("https://pokejungle.net/sprites/typeico/"&amp;lower(VLookup(V707,Type!C:E, 3, 0)&amp;".png")),"")</f>
        <v/>
      </c>
      <c r="O707" s="131"/>
      <c r="P707" s="131"/>
      <c r="Q707" s="165" t="str">
        <f>ifna(VLookup(V707, Dex!F:K, 3, 0),"")</f>
        <v/>
      </c>
      <c r="R707" s="165" t="str">
        <f>ifna(VLookup(V707, Dex!F:K, 4, 0),"")</f>
        <v/>
      </c>
      <c r="S707" s="166" t="str">
        <f>ifna(VLookup(V707, Dex!F:K, 5, 0),"")</f>
        <v/>
      </c>
      <c r="T707" s="165" t="str">
        <f>ifna(VLookup(V707, Dex!F:K, 6, 0),"")</f>
        <v/>
      </c>
      <c r="U707" s="137" t="str">
        <f>ifna(VLookup(V707, Dex!F:L, 7, 0),"")</f>
        <v/>
      </c>
      <c r="V707" s="131" t="str">
        <f t="shared" si="1"/>
        <v>gen</v>
      </c>
    </row>
    <row r="708" ht="31.5" customHeight="1">
      <c r="A708" s="85">
        <v>707.0</v>
      </c>
      <c r="B708" s="85">
        <v>1.0</v>
      </c>
      <c r="C708" s="88">
        <v>27.0</v>
      </c>
      <c r="D708" s="85">
        <v>1.0</v>
      </c>
      <c r="E708" s="85">
        <v>1.0</v>
      </c>
      <c r="F708" s="85">
        <v>1.0</v>
      </c>
      <c r="G708" s="53" t="str">
        <f>ifna(VLookup(V708,Shiny!B:C, 2, 0),"")</f>
        <v/>
      </c>
      <c r="H708" s="138" t="s">
        <v>788</v>
      </c>
      <c r="I708" s="167">
        <v>650.0</v>
      </c>
      <c r="J708" s="140">
        <f>IFNA(VLOOKUP(V708,'Imported Index'!E:F,2,0),1)</f>
        <v>1</v>
      </c>
      <c r="K708" s="83"/>
      <c r="L708" s="83"/>
      <c r="M708" s="62" t="str">
        <f>ifna(IMAGE("https://pokejungle.net/sprites/typeico/"&amp;lower(VLookup(V708,Type!C:E, 2, 0)&amp;".png")),"")</f>
        <v/>
      </c>
      <c r="N708" s="62" t="str">
        <f>ifna(IMAGE("https://pokejungle.net/sprites/typeico/"&amp;lower(VLookup(V708,Type!C:E, 3, 0)&amp;".png")),"")</f>
        <v/>
      </c>
      <c r="O708" s="53"/>
      <c r="P708" s="53"/>
      <c r="Q708" s="61" t="str">
        <f>ifna(VLookup(V708, Dex!F:K, 3, 0),"")</f>
        <v/>
      </c>
      <c r="R708" s="61" t="str">
        <f>ifna(VLookup(V708, Dex!F:K, 4, 0),"")</f>
        <v/>
      </c>
      <c r="S708" s="62" t="str">
        <f>ifna(VLookup(V708, Dex!F:K, 5, 0),"")</f>
        <v/>
      </c>
      <c r="T708" s="61" t="str">
        <f>ifna(VLookup(V708, Dex!F:K, 6, 0),"")</f>
        <v>B209</v>
      </c>
      <c r="U708" s="63">
        <f>ifna(VLookup(V708, Dex!F:L, 7, 0),"")</f>
        <v>213</v>
      </c>
      <c r="V708" s="53" t="str">
        <f t="shared" si="1"/>
        <v>chespin</v>
      </c>
    </row>
    <row r="709" ht="31.5" customHeight="1">
      <c r="A709" s="130">
        <v>708.0</v>
      </c>
      <c r="B709" s="130">
        <v>1.0</v>
      </c>
      <c r="C709" s="129">
        <v>27.0</v>
      </c>
      <c r="D709" s="130">
        <f t="shared" ref="D709:D728" si="28">D708+1</f>
        <v>2</v>
      </c>
      <c r="E709" s="130">
        <v>1.0</v>
      </c>
      <c r="F709" s="130">
        <v>2.0</v>
      </c>
      <c r="G709" s="131" t="str">
        <f>ifna(VLookup(V709,Shiny!B:C, 2, 0),"")</f>
        <v/>
      </c>
      <c r="H709" s="141" t="s">
        <v>789</v>
      </c>
      <c r="I709" s="168">
        <v>651.0</v>
      </c>
      <c r="J709" s="135">
        <f>IFNA(VLOOKUP(V709,'Imported Index'!E:F,2,0),1)</f>
        <v>1</v>
      </c>
      <c r="K709" s="132"/>
      <c r="L709" s="132"/>
      <c r="M709" s="166" t="str">
        <f>ifna(IMAGE("https://pokejungle.net/sprites/typeico/"&amp;lower(VLookup(V709,Type!C:E, 2, 0)&amp;".png")),"")</f>
        <v/>
      </c>
      <c r="N709" s="166" t="str">
        <f>ifna(IMAGE("https://pokejungle.net/sprites/typeico/"&amp;lower(VLookup(V709,Type!C:E, 3, 0)&amp;".png")),"")</f>
        <v/>
      </c>
      <c r="O709" s="131"/>
      <c r="P709" s="131"/>
      <c r="Q709" s="165" t="str">
        <f>ifna(VLookup(V709, Dex!F:K, 3, 0),"")</f>
        <v/>
      </c>
      <c r="R709" s="165" t="str">
        <f>ifna(VLookup(V709, Dex!F:K, 4, 0),"")</f>
        <v/>
      </c>
      <c r="S709" s="166" t="str">
        <f>ifna(VLookup(V709, Dex!F:K, 5, 0),"")</f>
        <v/>
      </c>
      <c r="T709" s="165" t="str">
        <f>ifna(VLookup(V709, Dex!F:K, 6, 0),"")</f>
        <v>B210</v>
      </c>
      <c r="U709" s="137">
        <f>ifna(VLookup(V709, Dex!F:L, 7, 0),"")</f>
        <v>214</v>
      </c>
      <c r="V709" s="131" t="str">
        <f t="shared" si="1"/>
        <v>quilladin</v>
      </c>
    </row>
    <row r="710" ht="31.5" customHeight="1">
      <c r="A710" s="85">
        <v>709.0</v>
      </c>
      <c r="B710" s="85">
        <v>1.0</v>
      </c>
      <c r="C710" s="88">
        <v>27.0</v>
      </c>
      <c r="D710" s="85">
        <f t="shared" si="28"/>
        <v>3</v>
      </c>
      <c r="E710" s="85">
        <v>1.0</v>
      </c>
      <c r="F710" s="85">
        <v>3.0</v>
      </c>
      <c r="G710" s="53" t="str">
        <f>ifna(VLookup(V710,Shiny!B:C, 2, 0),"")</f>
        <v/>
      </c>
      <c r="H710" s="138" t="s">
        <v>790</v>
      </c>
      <c r="I710" s="167">
        <v>652.0</v>
      </c>
      <c r="J710" s="140">
        <f>IFNA(VLOOKUP(V710,'Imported Index'!E:F,2,0),1)</f>
        <v>1</v>
      </c>
      <c r="K710" s="83"/>
      <c r="L710" s="83"/>
      <c r="M710" s="62" t="str">
        <f>ifna(IMAGE("https://pokejungle.net/sprites/typeico/"&amp;lower(VLookup(V710,Type!C:E, 2, 0)&amp;".png")),"")</f>
        <v/>
      </c>
      <c r="N710" s="62" t="str">
        <f>ifna(IMAGE("https://pokejungle.net/sprites/typeico/"&amp;lower(VLookup(V710,Type!C:E, 3, 0)&amp;".png")),"")</f>
        <v/>
      </c>
      <c r="O710" s="53"/>
      <c r="P710" s="53"/>
      <c r="Q710" s="61" t="str">
        <f>ifna(VLookup(V710, Dex!F:K, 3, 0),"")</f>
        <v/>
      </c>
      <c r="R710" s="61" t="str">
        <f>ifna(VLookup(V710, Dex!F:K, 4, 0),"")</f>
        <v/>
      </c>
      <c r="S710" s="62" t="str">
        <f>ifna(VLookup(V710, Dex!F:K, 5, 0),"")</f>
        <v/>
      </c>
      <c r="T710" s="61" t="str">
        <f>ifna(VLookup(V710, Dex!F:K, 6, 0),"")</f>
        <v>B211</v>
      </c>
      <c r="U710" s="63">
        <f>ifna(VLookup(V710, Dex!F:L, 7, 0),"")</f>
        <v>215</v>
      </c>
      <c r="V710" s="53" t="str">
        <f t="shared" si="1"/>
        <v>chesnaught</v>
      </c>
    </row>
    <row r="711" ht="31.5" customHeight="1">
      <c r="A711" s="130">
        <v>710.0</v>
      </c>
      <c r="B711" s="130">
        <v>1.0</v>
      </c>
      <c r="C711" s="129">
        <v>27.0</v>
      </c>
      <c r="D711" s="130">
        <f t="shared" si="28"/>
        <v>4</v>
      </c>
      <c r="E711" s="130">
        <v>1.0</v>
      </c>
      <c r="F711" s="130">
        <v>4.0</v>
      </c>
      <c r="G711" s="131" t="str">
        <f>ifna(VLookup(V711,Shiny!B:C, 2, 0),"")</f>
        <v/>
      </c>
      <c r="H711" s="141" t="s">
        <v>791</v>
      </c>
      <c r="I711" s="168">
        <v>653.0</v>
      </c>
      <c r="J711" s="135">
        <f>IFNA(VLOOKUP(V711,'Imported Index'!E:F,2,0),1)</f>
        <v>1</v>
      </c>
      <c r="K711" s="132"/>
      <c r="L711" s="132"/>
      <c r="M711" s="166" t="str">
        <f>ifna(IMAGE("https://pokejungle.net/sprites/typeico/"&amp;lower(VLookup(V711,Type!C:E, 2, 0)&amp;".png")),"")</f>
        <v/>
      </c>
      <c r="N711" s="166" t="str">
        <f>ifna(IMAGE("https://pokejungle.net/sprites/typeico/"&amp;lower(VLookup(V711,Type!C:E, 3, 0)&amp;".png")),"")</f>
        <v/>
      </c>
      <c r="O711" s="131"/>
      <c r="P711" s="131"/>
      <c r="Q711" s="165" t="str">
        <f>ifna(VLookup(V711, Dex!F:K, 3, 0),"")</f>
        <v/>
      </c>
      <c r="R711" s="165" t="str">
        <f>ifna(VLookup(V711, Dex!F:K, 4, 0),"")</f>
        <v/>
      </c>
      <c r="S711" s="166" t="str">
        <f>ifna(VLookup(V711, Dex!F:K, 5, 0),"")</f>
        <v/>
      </c>
      <c r="T711" s="165" t="str">
        <f>ifna(VLookup(V711, Dex!F:K, 6, 0),"")</f>
        <v>B212</v>
      </c>
      <c r="U711" s="137">
        <f>ifna(VLookup(V711, Dex!F:L, 7, 0),"")</f>
        <v>217</v>
      </c>
      <c r="V711" s="131" t="str">
        <f t="shared" si="1"/>
        <v>fennekin</v>
      </c>
    </row>
    <row r="712" ht="31.5" customHeight="1">
      <c r="A712" s="85">
        <v>711.0</v>
      </c>
      <c r="B712" s="85">
        <v>1.0</v>
      </c>
      <c r="C712" s="88">
        <v>27.0</v>
      </c>
      <c r="D712" s="85">
        <f t="shared" si="28"/>
        <v>5</v>
      </c>
      <c r="E712" s="85">
        <v>1.0</v>
      </c>
      <c r="F712" s="85">
        <v>5.0</v>
      </c>
      <c r="G712" s="53" t="str">
        <f>ifna(VLookup(V712,Shiny!B:C, 2, 0),"")</f>
        <v/>
      </c>
      <c r="H712" s="138" t="s">
        <v>792</v>
      </c>
      <c r="I712" s="167">
        <v>654.0</v>
      </c>
      <c r="J712" s="140">
        <f>IFNA(VLOOKUP(V712,'Imported Index'!E:F,2,0),1)</f>
        <v>1</v>
      </c>
      <c r="K712" s="83"/>
      <c r="L712" s="83"/>
      <c r="M712" s="62" t="str">
        <f>ifna(IMAGE("https://pokejungle.net/sprites/typeico/"&amp;lower(VLookup(V712,Type!C:E, 2, 0)&amp;".png")),"")</f>
        <v/>
      </c>
      <c r="N712" s="62" t="str">
        <f>ifna(IMAGE("https://pokejungle.net/sprites/typeico/"&amp;lower(VLookup(V712,Type!C:E, 3, 0)&amp;".png")),"")</f>
        <v/>
      </c>
      <c r="O712" s="53"/>
      <c r="P712" s="53"/>
      <c r="Q712" s="61" t="str">
        <f>ifna(VLookup(V712, Dex!F:K, 3, 0),"")</f>
        <v/>
      </c>
      <c r="R712" s="61" t="str">
        <f>ifna(VLookup(V712, Dex!F:K, 4, 0),"")</f>
        <v/>
      </c>
      <c r="S712" s="62" t="str">
        <f>ifna(VLookup(V712, Dex!F:K, 5, 0),"")</f>
        <v/>
      </c>
      <c r="T712" s="61" t="str">
        <f>ifna(VLookup(V712, Dex!F:K, 6, 0),"")</f>
        <v>B213</v>
      </c>
      <c r="U712" s="63">
        <f>ifna(VLookup(V712, Dex!F:L, 7, 0),"")</f>
        <v>218</v>
      </c>
      <c r="V712" s="53" t="str">
        <f t="shared" si="1"/>
        <v>braixen</v>
      </c>
    </row>
    <row r="713" ht="31.5" customHeight="1">
      <c r="A713" s="130">
        <v>712.0</v>
      </c>
      <c r="B713" s="130">
        <v>1.0</v>
      </c>
      <c r="C713" s="129">
        <v>27.0</v>
      </c>
      <c r="D713" s="130">
        <f t="shared" si="28"/>
        <v>6</v>
      </c>
      <c r="E713" s="130">
        <v>1.0</v>
      </c>
      <c r="F713" s="130">
        <v>6.0</v>
      </c>
      <c r="G713" s="131" t="str">
        <f>ifna(VLookup(V713,Shiny!B:C, 2, 0),"")</f>
        <v/>
      </c>
      <c r="H713" s="141" t="s">
        <v>793</v>
      </c>
      <c r="I713" s="168">
        <v>655.0</v>
      </c>
      <c r="J713" s="135">
        <f>IFNA(VLOOKUP(V713,'Imported Index'!E:F,2,0),1)</f>
        <v>1</v>
      </c>
      <c r="K713" s="132"/>
      <c r="L713" s="132"/>
      <c r="M713" s="166" t="str">
        <f>ifna(IMAGE("https://pokejungle.net/sprites/typeico/"&amp;lower(VLookup(V713,Type!C:E, 2, 0)&amp;".png")),"")</f>
        <v/>
      </c>
      <c r="N713" s="166" t="str">
        <f>ifna(IMAGE("https://pokejungle.net/sprites/typeico/"&amp;lower(VLookup(V713,Type!C:E, 3, 0)&amp;".png")),"")</f>
        <v/>
      </c>
      <c r="O713" s="131"/>
      <c r="P713" s="131"/>
      <c r="Q713" s="165" t="str">
        <f>ifna(VLookup(V713, Dex!F:K, 3, 0),"")</f>
        <v/>
      </c>
      <c r="R713" s="165" t="str">
        <f>ifna(VLookup(V713, Dex!F:K, 4, 0),"")</f>
        <v/>
      </c>
      <c r="S713" s="166" t="str">
        <f>ifna(VLookup(V713, Dex!F:K, 5, 0),"")</f>
        <v/>
      </c>
      <c r="T713" s="165" t="str">
        <f>ifna(VLookup(V713, Dex!F:K, 6, 0),"")</f>
        <v>B214</v>
      </c>
      <c r="U713" s="137">
        <f>ifna(VLookup(V713, Dex!F:L, 7, 0),"")</f>
        <v>219</v>
      </c>
      <c r="V713" s="131" t="str">
        <f t="shared" si="1"/>
        <v>delphox</v>
      </c>
    </row>
    <row r="714" ht="31.5" customHeight="1">
      <c r="A714" s="85">
        <v>713.0</v>
      </c>
      <c r="B714" s="85">
        <v>1.0</v>
      </c>
      <c r="C714" s="88">
        <v>27.0</v>
      </c>
      <c r="D714" s="85">
        <f t="shared" si="28"/>
        <v>7</v>
      </c>
      <c r="E714" s="85">
        <v>2.0</v>
      </c>
      <c r="F714" s="85">
        <v>1.0</v>
      </c>
      <c r="G714" s="53" t="str">
        <f>ifna(VLookup(V714,Shiny!B:C, 2, 0),"")</f>
        <v/>
      </c>
      <c r="H714" s="138" t="s">
        <v>794</v>
      </c>
      <c r="I714" s="167">
        <v>656.0</v>
      </c>
      <c r="J714" s="140">
        <f>IFNA(VLOOKUP(V714,'Imported Index'!E:F,2,0),1)</f>
        <v>1</v>
      </c>
      <c r="K714" s="83"/>
      <c r="L714" s="83"/>
      <c r="M714" s="62" t="str">
        <f>ifna(IMAGE("https://pokejungle.net/sprites/typeico/"&amp;lower(VLookup(V714,Type!C:E, 2, 0)&amp;".png")),"")</f>
        <v/>
      </c>
      <c r="N714" s="62" t="str">
        <f>ifna(IMAGE("https://pokejungle.net/sprites/typeico/"&amp;lower(VLookup(V714,Type!C:E, 3, 0)&amp;".png")),"")</f>
        <v/>
      </c>
      <c r="O714" s="53"/>
      <c r="P714" s="53"/>
      <c r="Q714" s="61" t="str">
        <f>ifna(VLookup(V714, Dex!F:K, 3, 0),"")</f>
        <v/>
      </c>
      <c r="R714" s="61" t="str">
        <f>ifna(VLookup(V714, Dex!F:K, 4, 0),"")</f>
        <v/>
      </c>
      <c r="S714" s="62" t="str">
        <f>ifna(VLookup(V714, Dex!F:K, 5, 0),"")</f>
        <v/>
      </c>
      <c r="T714" s="61" t="str">
        <f>ifna(VLookup(V714, Dex!F:K, 6, 0),"")</f>
        <v>B215</v>
      </c>
      <c r="U714" s="63">
        <f>ifna(VLookup(V714, Dex!F:L, 7, 0),"")</f>
        <v>209</v>
      </c>
      <c r="V714" s="53" t="str">
        <f t="shared" si="1"/>
        <v>froakie</v>
      </c>
    </row>
    <row r="715" ht="31.5" customHeight="1">
      <c r="A715" s="130">
        <v>714.0</v>
      </c>
      <c r="B715" s="130">
        <v>1.0</v>
      </c>
      <c r="C715" s="129">
        <v>27.0</v>
      </c>
      <c r="D715" s="130">
        <f t="shared" si="28"/>
        <v>8</v>
      </c>
      <c r="E715" s="130">
        <v>2.0</v>
      </c>
      <c r="F715" s="130">
        <v>2.0</v>
      </c>
      <c r="G715" s="131" t="str">
        <f>ifna(VLookup(V715,Shiny!B:C, 2, 0),"")</f>
        <v/>
      </c>
      <c r="H715" s="141" t="s">
        <v>795</v>
      </c>
      <c r="I715" s="168">
        <v>657.0</v>
      </c>
      <c r="J715" s="135">
        <f>IFNA(VLOOKUP(V715,'Imported Index'!E:F,2,0),1)</f>
        <v>1</v>
      </c>
      <c r="K715" s="132"/>
      <c r="L715" s="132"/>
      <c r="M715" s="166" t="str">
        <f>ifna(IMAGE("https://pokejungle.net/sprites/typeico/"&amp;lower(VLookup(V715,Type!C:E, 2, 0)&amp;".png")),"")</f>
        <v/>
      </c>
      <c r="N715" s="166" t="str">
        <f>ifna(IMAGE("https://pokejungle.net/sprites/typeico/"&amp;lower(VLookup(V715,Type!C:E, 3, 0)&amp;".png")),"")</f>
        <v/>
      </c>
      <c r="O715" s="131"/>
      <c r="P715" s="131"/>
      <c r="Q715" s="165" t="str">
        <f>ifna(VLookup(V715, Dex!F:K, 3, 0),"")</f>
        <v/>
      </c>
      <c r="R715" s="165" t="str">
        <f>ifna(VLookup(V715, Dex!F:K, 4, 0),"")</f>
        <v/>
      </c>
      <c r="S715" s="166" t="str">
        <f>ifna(VLookup(V715, Dex!F:K, 5, 0),"")</f>
        <v/>
      </c>
      <c r="T715" s="165" t="str">
        <f>ifna(VLookup(V715, Dex!F:K, 6, 0),"")</f>
        <v>B216</v>
      </c>
      <c r="U715" s="137">
        <f>ifna(VLookup(V715, Dex!F:L, 7, 0),"")</f>
        <v>210</v>
      </c>
      <c r="V715" s="131" t="str">
        <f t="shared" si="1"/>
        <v>frogadier</v>
      </c>
    </row>
    <row r="716" ht="31.5" customHeight="1">
      <c r="A716" s="85">
        <v>715.0</v>
      </c>
      <c r="B716" s="85">
        <v>1.0</v>
      </c>
      <c r="C716" s="88">
        <v>27.0</v>
      </c>
      <c r="D716" s="85">
        <f t="shared" si="28"/>
        <v>9</v>
      </c>
      <c r="E716" s="85">
        <v>2.0</v>
      </c>
      <c r="F716" s="85">
        <v>3.0</v>
      </c>
      <c r="G716" s="53" t="str">
        <f>ifna(VLookup(V716,Shiny!B:C, 2, 0),"")</f>
        <v/>
      </c>
      <c r="H716" s="138" t="s">
        <v>796</v>
      </c>
      <c r="I716" s="167">
        <v>658.0</v>
      </c>
      <c r="J716" s="140">
        <f>IFNA(VLOOKUP(V716,'Imported Index'!E:F,2,0),1)</f>
        <v>1</v>
      </c>
      <c r="K716" s="83"/>
      <c r="L716" s="83"/>
      <c r="M716" s="62" t="str">
        <f>ifna(IMAGE("https://pokejungle.net/sprites/typeico/"&amp;lower(VLookup(V716,Type!C:E, 2, 0)&amp;".png")),"")</f>
        <v/>
      </c>
      <c r="N716" s="62" t="str">
        <f>ifna(IMAGE("https://pokejungle.net/sprites/typeico/"&amp;lower(VLookup(V716,Type!C:E, 3, 0)&amp;".png")),"")</f>
        <v/>
      </c>
      <c r="O716" s="53"/>
      <c r="P716" s="53"/>
      <c r="Q716" s="61" t="str">
        <f>ifna(VLookup(V716, Dex!F:K, 3, 0),"")</f>
        <v/>
      </c>
      <c r="R716" s="61" t="str">
        <f>ifna(VLookup(V716, Dex!F:K, 4, 0),"")</f>
        <v/>
      </c>
      <c r="S716" s="62" t="str">
        <f>ifna(VLookup(V716, Dex!F:K, 5, 0),"")</f>
        <v/>
      </c>
      <c r="T716" s="61" t="str">
        <f>ifna(VLookup(V716, Dex!F:K, 6, 0),"")</f>
        <v>B217</v>
      </c>
      <c r="U716" s="63">
        <f>ifna(VLookup(V716, Dex!F:L, 7, 0),"")</f>
        <v>211</v>
      </c>
      <c r="V716" s="53" t="str">
        <f t="shared" si="1"/>
        <v>greninja</v>
      </c>
    </row>
    <row r="717" ht="31.5" customHeight="1">
      <c r="A717" s="130">
        <v>716.0</v>
      </c>
      <c r="B717" s="130">
        <v>1.0</v>
      </c>
      <c r="C717" s="129">
        <v>27.0</v>
      </c>
      <c r="D717" s="130">
        <f t="shared" si="28"/>
        <v>10</v>
      </c>
      <c r="E717" s="130">
        <v>2.0</v>
      </c>
      <c r="F717" s="130">
        <v>4.0</v>
      </c>
      <c r="G717" s="131" t="str">
        <f>ifna(VLookup(V717,Shiny!B:C, 2, 0),"")</f>
        <v/>
      </c>
      <c r="H717" s="141" t="s">
        <v>797</v>
      </c>
      <c r="I717" s="168">
        <v>659.0</v>
      </c>
      <c r="J717" s="135">
        <f>IFNA(VLOOKUP(V717,'Imported Index'!E:F,2,0),1)</f>
        <v>1</v>
      </c>
      <c r="K717" s="132"/>
      <c r="L717" s="132"/>
      <c r="M717" s="166" t="str">
        <f>ifna(IMAGE("https://pokejungle.net/sprites/typeico/"&amp;lower(VLookup(V717,Type!C:E, 2, 0)&amp;".png")),"")</f>
        <v/>
      </c>
      <c r="N717" s="166" t="str">
        <f>ifna(IMAGE("https://pokejungle.net/sprites/typeico/"&amp;lower(VLookup(V717,Type!C:E, 3, 0)&amp;".png")),"")</f>
        <v/>
      </c>
      <c r="O717" s="131"/>
      <c r="P717" s="131"/>
      <c r="Q717" s="165">
        <f>ifna(VLookup(V717, Dex!F:K, 3, 0),"")</f>
        <v>48</v>
      </c>
      <c r="R717" s="165" t="str">
        <f>ifna(VLookup(V717, Dex!F:K, 4, 0),"")</f>
        <v/>
      </c>
      <c r="S717" s="166" t="str">
        <f>ifna(VLookup(V717, Dex!F:K, 5, 0),"")</f>
        <v/>
      </c>
      <c r="T717" s="165" t="str">
        <f>ifna(VLookup(V717, Dex!F:K, 6, 0),"")</f>
        <v/>
      </c>
      <c r="U717" s="137">
        <f>ifna(VLookup(V717, Dex!F:L, 7, 0),"")</f>
        <v>13</v>
      </c>
      <c r="V717" s="131" t="str">
        <f t="shared" si="1"/>
        <v>bunnelby</v>
      </c>
    </row>
    <row r="718" ht="31.5" customHeight="1">
      <c r="A718" s="85">
        <v>717.0</v>
      </c>
      <c r="B718" s="85">
        <v>1.0</v>
      </c>
      <c r="C718" s="88">
        <v>27.0</v>
      </c>
      <c r="D718" s="85">
        <f t="shared" si="28"/>
        <v>11</v>
      </c>
      <c r="E718" s="85">
        <v>2.0</v>
      </c>
      <c r="F718" s="85">
        <v>5.0</v>
      </c>
      <c r="G718" s="53" t="str">
        <f>ifna(VLookup(V718,Shiny!B:C, 2, 0),"")</f>
        <v/>
      </c>
      <c r="H718" s="138" t="s">
        <v>798</v>
      </c>
      <c r="I718" s="167">
        <v>660.0</v>
      </c>
      <c r="J718" s="140">
        <f>IFNA(VLOOKUP(V718,'Imported Index'!E:F,2,0),1)</f>
        <v>1</v>
      </c>
      <c r="K718" s="83"/>
      <c r="L718" s="83"/>
      <c r="M718" s="62" t="str">
        <f>ifna(IMAGE("https://pokejungle.net/sprites/typeico/"&amp;lower(VLookup(V718,Type!C:E, 2, 0)&amp;".png")),"")</f>
        <v/>
      </c>
      <c r="N718" s="62" t="str">
        <f>ifna(IMAGE("https://pokejungle.net/sprites/typeico/"&amp;lower(VLookup(V718,Type!C:E, 3, 0)&amp;".png")),"")</f>
        <v/>
      </c>
      <c r="O718" s="53"/>
      <c r="P718" s="53"/>
      <c r="Q718" s="61">
        <f>ifna(VLookup(V718, Dex!F:K, 3, 0),"")</f>
        <v>49</v>
      </c>
      <c r="R718" s="61" t="str">
        <f>ifna(VLookup(V718, Dex!F:K, 4, 0),"")</f>
        <v/>
      </c>
      <c r="S718" s="62" t="str">
        <f>ifna(VLookup(V718, Dex!F:K, 5, 0),"")</f>
        <v/>
      </c>
      <c r="T718" s="61" t="str">
        <f>ifna(VLookup(V718, Dex!F:K, 6, 0),"")</f>
        <v/>
      </c>
      <c r="U718" s="63">
        <f>ifna(VLookup(V718, Dex!F:L, 7, 0),"")</f>
        <v>14</v>
      </c>
      <c r="V718" s="53" t="str">
        <f t="shared" si="1"/>
        <v>diggersby</v>
      </c>
    </row>
    <row r="719" ht="31.5" customHeight="1">
      <c r="A719" s="130">
        <v>718.0</v>
      </c>
      <c r="B719" s="130">
        <v>1.0</v>
      </c>
      <c r="C719" s="129">
        <v>27.0</v>
      </c>
      <c r="D719" s="130">
        <f t="shared" si="28"/>
        <v>12</v>
      </c>
      <c r="E719" s="130">
        <v>2.0</v>
      </c>
      <c r="F719" s="130">
        <v>6.0</v>
      </c>
      <c r="G719" s="131" t="str">
        <f>ifna(VLookup(V719,Shiny!B:C, 2, 0),"")</f>
        <v/>
      </c>
      <c r="H719" s="141" t="s">
        <v>799</v>
      </c>
      <c r="I719" s="168">
        <v>661.0</v>
      </c>
      <c r="J719" s="135">
        <f>IFNA(VLOOKUP(V719,'Imported Index'!E:F,2,0),1)</f>
        <v>1</v>
      </c>
      <c r="K719" s="135"/>
      <c r="L719" s="132"/>
      <c r="M719" s="166" t="str">
        <f>ifna(IMAGE("https://pokejungle.net/sprites/typeico/"&amp;lower(VLookup(V719,Type!C:E, 2, 0)&amp;".png")),"")</f>
        <v/>
      </c>
      <c r="N719" s="166" t="str">
        <f>ifna(IMAGE("https://pokejungle.net/sprites/typeico/"&amp;lower(VLookup(V719,Type!C:E, 3, 0)&amp;".png")),"")</f>
        <v/>
      </c>
      <c r="O719" s="131"/>
      <c r="P719" s="131"/>
      <c r="Q719" s="165" t="str">
        <f>ifna(VLookup(V719, Dex!F:K, 3, 0),"")</f>
        <v>A022</v>
      </c>
      <c r="R719" s="165" t="str">
        <f>ifna(VLookup(V719, Dex!F:K, 4, 0),"")</f>
        <v/>
      </c>
      <c r="S719" s="166" t="str">
        <f>ifna(VLookup(V719, Dex!F:K, 5, 0),"")</f>
        <v/>
      </c>
      <c r="T719" s="165" t="str">
        <f>ifna(VLookup(V719, Dex!F:K, 6, 0),"")</f>
        <v>P019</v>
      </c>
      <c r="U719" s="137">
        <f>ifna(VLookup(V719, Dex!F:L, 7, 0),"")</f>
        <v>10</v>
      </c>
      <c r="V719" s="131" t="str">
        <f t="shared" si="1"/>
        <v>fletchling</v>
      </c>
    </row>
    <row r="720" ht="31.5" customHeight="1">
      <c r="A720" s="85">
        <v>719.0</v>
      </c>
      <c r="B720" s="85">
        <v>1.0</v>
      </c>
      <c r="C720" s="88">
        <v>27.0</v>
      </c>
      <c r="D720" s="85">
        <f t="shared" si="28"/>
        <v>13</v>
      </c>
      <c r="E720" s="85">
        <v>3.0</v>
      </c>
      <c r="F720" s="85">
        <v>1.0</v>
      </c>
      <c r="G720" s="53" t="str">
        <f>ifna(VLookup(V720,Shiny!B:C, 2, 0),"")</f>
        <v/>
      </c>
      <c r="H720" s="138" t="s">
        <v>800</v>
      </c>
      <c r="I720" s="167">
        <v>662.0</v>
      </c>
      <c r="J720" s="140">
        <f>IFNA(VLOOKUP(V720,'Imported Index'!E:F,2,0),1)</f>
        <v>1</v>
      </c>
      <c r="K720" s="140"/>
      <c r="L720" s="83"/>
      <c r="M720" s="62" t="str">
        <f>ifna(IMAGE("https://pokejungle.net/sprites/typeico/"&amp;lower(VLookup(V720,Type!C:E, 2, 0)&amp;".png")),"")</f>
        <v/>
      </c>
      <c r="N720" s="62" t="str">
        <f>ifna(IMAGE("https://pokejungle.net/sprites/typeico/"&amp;lower(VLookup(V720,Type!C:E, 3, 0)&amp;".png")),"")</f>
        <v/>
      </c>
      <c r="O720" s="53"/>
      <c r="P720" s="53"/>
      <c r="Q720" s="61" t="str">
        <f>ifna(VLookup(V720, Dex!F:K, 3, 0),"")</f>
        <v>A023</v>
      </c>
      <c r="R720" s="61" t="str">
        <f>ifna(VLookup(V720, Dex!F:K, 4, 0),"")</f>
        <v/>
      </c>
      <c r="S720" s="62" t="str">
        <f>ifna(VLookup(V720, Dex!F:K, 5, 0),"")</f>
        <v/>
      </c>
      <c r="T720" s="61" t="str">
        <f>ifna(VLookup(V720, Dex!F:K, 6, 0),"")</f>
        <v>P020</v>
      </c>
      <c r="U720" s="63">
        <f>ifna(VLookup(V720, Dex!F:L, 7, 0),"")</f>
        <v>11</v>
      </c>
      <c r="V720" s="53" t="str">
        <f t="shared" si="1"/>
        <v>fletchinder</v>
      </c>
    </row>
    <row r="721" ht="31.5" customHeight="1">
      <c r="A721" s="130">
        <v>720.0</v>
      </c>
      <c r="B721" s="130">
        <v>1.0</v>
      </c>
      <c r="C721" s="129">
        <v>27.0</v>
      </c>
      <c r="D721" s="130">
        <f t="shared" si="28"/>
        <v>14</v>
      </c>
      <c r="E721" s="130">
        <v>3.0</v>
      </c>
      <c r="F721" s="130">
        <v>2.0</v>
      </c>
      <c r="G721" s="131" t="str">
        <f>ifna(VLookup(V721,Shiny!B:C, 2, 0),"")</f>
        <v/>
      </c>
      <c r="H721" s="141" t="s">
        <v>801</v>
      </c>
      <c r="I721" s="168">
        <v>663.0</v>
      </c>
      <c r="J721" s="135">
        <f>IFNA(VLOOKUP(V721,'Imported Index'!E:F,2,0),1)</f>
        <v>1</v>
      </c>
      <c r="K721" s="135"/>
      <c r="L721" s="132"/>
      <c r="M721" s="166" t="str">
        <f>ifna(IMAGE("https://pokejungle.net/sprites/typeico/"&amp;lower(VLookup(V721,Type!C:E, 2, 0)&amp;".png")),"")</f>
        <v/>
      </c>
      <c r="N721" s="166" t="str">
        <f>ifna(IMAGE("https://pokejungle.net/sprites/typeico/"&amp;lower(VLookup(V721,Type!C:E, 3, 0)&amp;".png")),"")</f>
        <v/>
      </c>
      <c r="O721" s="131"/>
      <c r="P721" s="131"/>
      <c r="Q721" s="165" t="str">
        <f>ifna(VLookup(V721, Dex!F:K, 3, 0),"")</f>
        <v>A024</v>
      </c>
      <c r="R721" s="165" t="str">
        <f>ifna(VLookup(V721, Dex!F:K, 4, 0),"")</f>
        <v/>
      </c>
      <c r="S721" s="166" t="str">
        <f>ifna(VLookup(V721, Dex!F:K, 5, 0),"")</f>
        <v/>
      </c>
      <c r="T721" s="165" t="str">
        <f>ifna(VLookup(V721, Dex!F:K, 6, 0),"")</f>
        <v>P021</v>
      </c>
      <c r="U721" s="137">
        <f>ifna(VLookup(V721, Dex!F:L, 7, 0),"")</f>
        <v>12</v>
      </c>
      <c r="V721" s="131" t="str">
        <f t="shared" si="1"/>
        <v>talonflame</v>
      </c>
    </row>
    <row r="722" ht="31.5" customHeight="1">
      <c r="A722" s="85">
        <v>721.0</v>
      </c>
      <c r="B722" s="85">
        <v>1.0</v>
      </c>
      <c r="C722" s="88">
        <v>27.0</v>
      </c>
      <c r="D722" s="85">
        <f t="shared" si="28"/>
        <v>15</v>
      </c>
      <c r="E722" s="85">
        <v>3.0</v>
      </c>
      <c r="F722" s="85">
        <v>3.0</v>
      </c>
      <c r="G722" s="53" t="str">
        <f>ifna(VLookup(V722,Shiny!B:C, 2, 0),"")</f>
        <v/>
      </c>
      <c r="H722" s="138" t="s">
        <v>802</v>
      </c>
      <c r="I722" s="167">
        <v>664.0</v>
      </c>
      <c r="J722" s="140">
        <f>IFNA(VLOOKUP(V722,'Imported Index'!E:F,2,0),1)</f>
        <v>1</v>
      </c>
      <c r="K722" s="140"/>
      <c r="L722" s="83"/>
      <c r="M722" s="62" t="str">
        <f>ifna(IMAGE("https://pokejungle.net/sprites/typeico/"&amp;lower(VLookup(V722,Type!C:E, 2, 0)&amp;".png")),"")</f>
        <v/>
      </c>
      <c r="N722" s="62" t="str">
        <f>ifna(IMAGE("https://pokejungle.net/sprites/typeico/"&amp;lower(VLookup(V722,Type!C:E, 3, 0)&amp;".png")),"")</f>
        <v/>
      </c>
      <c r="O722" s="53"/>
      <c r="P722" s="53"/>
      <c r="Q722" s="61" t="str">
        <f>ifna(VLookup(V722, Dex!F:K, 3, 0),"")</f>
        <v/>
      </c>
      <c r="R722" s="61" t="str">
        <f>ifna(VLookup(V722, Dex!F:K, 4, 0),"")</f>
        <v/>
      </c>
      <c r="S722" s="62" t="str">
        <f>ifna(VLookup(V722, Dex!F:K, 5, 0),"")</f>
        <v/>
      </c>
      <c r="T722" s="61" t="str">
        <f>ifna(VLookup(V722, Dex!F:K, 6, 0),"")</f>
        <v>P035</v>
      </c>
      <c r="U722" s="63">
        <f>ifna(VLookup(V722, Dex!F:L, 7, 0),"")</f>
        <v>15</v>
      </c>
      <c r="V722" s="53" t="str">
        <f t="shared" si="1"/>
        <v>scatterbug</v>
      </c>
    </row>
    <row r="723" ht="31.5" customHeight="1">
      <c r="A723" s="130">
        <v>722.0</v>
      </c>
      <c r="B723" s="130">
        <v>1.0</v>
      </c>
      <c r="C723" s="129">
        <v>27.0</v>
      </c>
      <c r="D723" s="130">
        <f t="shared" si="28"/>
        <v>16</v>
      </c>
      <c r="E723" s="130">
        <v>3.0</v>
      </c>
      <c r="F723" s="130">
        <v>4.0</v>
      </c>
      <c r="G723" s="131" t="str">
        <f>ifna(VLookup(V723,Shiny!B:C, 2, 0),"")</f>
        <v/>
      </c>
      <c r="H723" s="141" t="s">
        <v>803</v>
      </c>
      <c r="I723" s="168">
        <v>665.0</v>
      </c>
      <c r="J723" s="135">
        <f>IFNA(VLOOKUP(V723,'Imported Index'!E:F,2,0),1)</f>
        <v>1</v>
      </c>
      <c r="K723" s="135"/>
      <c r="L723" s="132"/>
      <c r="M723" s="166" t="str">
        <f>ifna(IMAGE("https://pokejungle.net/sprites/typeico/"&amp;lower(VLookup(V723,Type!C:E, 2, 0)&amp;".png")),"")</f>
        <v/>
      </c>
      <c r="N723" s="166" t="str">
        <f>ifna(IMAGE("https://pokejungle.net/sprites/typeico/"&amp;lower(VLookup(V723,Type!C:E, 3, 0)&amp;".png")),"")</f>
        <v/>
      </c>
      <c r="O723" s="131"/>
      <c r="P723" s="131"/>
      <c r="Q723" s="165" t="str">
        <f>ifna(VLookup(V723, Dex!F:K, 3, 0),"")</f>
        <v/>
      </c>
      <c r="R723" s="165" t="str">
        <f>ifna(VLookup(V723, Dex!F:K, 4, 0),"")</f>
        <v/>
      </c>
      <c r="S723" s="166" t="str">
        <f>ifna(VLookup(V723, Dex!F:K, 5, 0),"")</f>
        <v/>
      </c>
      <c r="T723" s="165" t="str">
        <f>ifna(VLookup(V723, Dex!F:K, 6, 0),"")</f>
        <v>P036</v>
      </c>
      <c r="U723" s="137">
        <f>ifna(VLookup(V723, Dex!F:L, 7, 0),"")</f>
        <v>16</v>
      </c>
      <c r="V723" s="131" t="str">
        <f t="shared" si="1"/>
        <v>spewpa</v>
      </c>
    </row>
    <row r="724" ht="31.5" customHeight="1">
      <c r="A724" s="85">
        <v>723.0</v>
      </c>
      <c r="B724" s="85">
        <v>1.0</v>
      </c>
      <c r="C724" s="88">
        <v>27.0</v>
      </c>
      <c r="D724" s="85">
        <f t="shared" si="28"/>
        <v>17</v>
      </c>
      <c r="E724" s="85">
        <v>3.0</v>
      </c>
      <c r="F724" s="85">
        <v>5.0</v>
      </c>
      <c r="G724" s="53" t="str">
        <f>ifna(VLookup(V724,Shiny!B:C, 2, 0),"")</f>
        <v/>
      </c>
      <c r="H724" s="138" t="s">
        <v>804</v>
      </c>
      <c r="I724" s="167">
        <v>666.0</v>
      </c>
      <c r="J724" s="140">
        <f>IFNA(VLOOKUP(V724,'Imported Index'!E:F,2,0),1)</f>
        <v>1</v>
      </c>
      <c r="K724" s="140"/>
      <c r="L724" s="83"/>
      <c r="M724" s="62" t="str">
        <f>ifna(IMAGE("https://pokejungle.net/sprites/typeico/"&amp;lower(VLookup(V724,Type!C:E, 2, 0)&amp;".png")),"")</f>
        <v/>
      </c>
      <c r="N724" s="62" t="str">
        <f>ifna(IMAGE("https://pokejungle.net/sprites/typeico/"&amp;lower(VLookup(V724,Type!C:E, 3, 0)&amp;".png")),"")</f>
        <v/>
      </c>
      <c r="O724" s="53"/>
      <c r="P724" s="53"/>
      <c r="Q724" s="61" t="str">
        <f>ifna(VLookup(V724, Dex!F:K, 3, 0),"")</f>
        <v/>
      </c>
      <c r="R724" s="61" t="str">
        <f>ifna(VLookup(V724, Dex!F:K, 4, 0),"")</f>
        <v/>
      </c>
      <c r="S724" s="62" t="str">
        <f>ifna(VLookup(V724, Dex!F:K, 5, 0),"")</f>
        <v/>
      </c>
      <c r="T724" s="61" t="str">
        <f>ifna(VLookup(V724, Dex!F:K, 6, 0),"")</f>
        <v>P037</v>
      </c>
      <c r="U724" s="63">
        <f>ifna(VLookup(V724, Dex!F:L, 7, 0),"")</f>
        <v>17</v>
      </c>
      <c r="V724" s="53" t="str">
        <f t="shared" si="1"/>
        <v>vivillon</v>
      </c>
    </row>
    <row r="725" ht="31.5" customHeight="1">
      <c r="A725" s="130">
        <v>724.0</v>
      </c>
      <c r="B725" s="130">
        <v>1.0</v>
      </c>
      <c r="C725" s="129">
        <v>27.0</v>
      </c>
      <c r="D725" s="130">
        <f t="shared" si="28"/>
        <v>18</v>
      </c>
      <c r="E725" s="130">
        <v>3.0</v>
      </c>
      <c r="F725" s="130">
        <v>6.0</v>
      </c>
      <c r="G725" s="131" t="str">
        <f>ifna(VLookup(V725,Shiny!B:C, 2, 0),"")</f>
        <v/>
      </c>
      <c r="H725" s="141" t="s">
        <v>825</v>
      </c>
      <c r="I725" s="168">
        <v>667.0</v>
      </c>
      <c r="J725" s="135">
        <f>IFNA(VLOOKUP(V725,'Imported Index'!E:F,2,0),1)</f>
        <v>1</v>
      </c>
      <c r="K725" s="135"/>
      <c r="L725" s="132"/>
      <c r="M725" s="166" t="str">
        <f>ifna(IMAGE("https://pokejungle.net/sprites/typeico/"&amp;lower(VLookup(V725,Type!C:E, 2, 0)&amp;".png")),"")</f>
        <v/>
      </c>
      <c r="N725" s="166" t="str">
        <f>ifna(IMAGE("https://pokejungle.net/sprites/typeico/"&amp;lower(VLookup(V725,Type!C:E, 3, 0)&amp;".png")),"")</f>
        <v/>
      </c>
      <c r="O725" s="131"/>
      <c r="P725" s="131"/>
      <c r="Q725" s="165" t="str">
        <f>ifna(VLookup(V725, Dex!F:K, 3, 0),"")</f>
        <v/>
      </c>
      <c r="R725" s="165" t="str">
        <f>ifna(VLookup(V725, Dex!F:K, 4, 0),"")</f>
        <v/>
      </c>
      <c r="S725" s="166" t="str">
        <f>ifna(VLookup(V725, Dex!F:K, 5, 0),"")</f>
        <v/>
      </c>
      <c r="T725" s="165" t="str">
        <f>ifna(VLookup(V725, Dex!F:K, 6, 0),"")</f>
        <v>P224</v>
      </c>
      <c r="U725" s="137">
        <f>ifna(VLookup(V725, Dex!F:L, 7, 0),"")</f>
        <v>45</v>
      </c>
      <c r="V725" s="131" t="str">
        <f t="shared" si="1"/>
        <v>litleo</v>
      </c>
    </row>
    <row r="726" ht="31.5" customHeight="1">
      <c r="A726" s="85">
        <v>725.0</v>
      </c>
      <c r="B726" s="85">
        <v>1.0</v>
      </c>
      <c r="C726" s="88">
        <v>27.0</v>
      </c>
      <c r="D726" s="85">
        <f t="shared" si="28"/>
        <v>19</v>
      </c>
      <c r="E726" s="85">
        <v>4.0</v>
      </c>
      <c r="F726" s="85">
        <v>1.0</v>
      </c>
      <c r="G726" s="53" t="str">
        <f>ifna(VLookup(V726,Shiny!B:C, 2, 0),"")</f>
        <v/>
      </c>
      <c r="H726" s="138" t="s">
        <v>826</v>
      </c>
      <c r="I726" s="167">
        <v>668.0</v>
      </c>
      <c r="J726" s="140">
        <f>IFNA(VLOOKUP(V726,'Imported Index'!E:F,2,0),1)</f>
        <v>1</v>
      </c>
      <c r="K726" s="140"/>
      <c r="L726" s="83"/>
      <c r="M726" s="62" t="str">
        <f>ifna(IMAGE("https://pokejungle.net/sprites/typeico/"&amp;lower(VLookup(V726,Type!C:E, 2, 0)&amp;".png")),"")</f>
        <v/>
      </c>
      <c r="N726" s="62" t="str">
        <f>ifna(IMAGE("https://pokejungle.net/sprites/typeico/"&amp;lower(VLookup(V726,Type!C:E, 3, 0)&amp;".png")),"")</f>
        <v/>
      </c>
      <c r="O726" s="53"/>
      <c r="P726" s="53"/>
      <c r="Q726" s="61" t="str">
        <f>ifna(VLookup(V726, Dex!F:K, 3, 0),"")</f>
        <v/>
      </c>
      <c r="R726" s="61" t="str">
        <f>ifna(VLookup(V726, Dex!F:K, 4, 0),"")</f>
        <v/>
      </c>
      <c r="S726" s="62" t="str">
        <f>ifna(VLookup(V726, Dex!F:K, 5, 0),"")</f>
        <v/>
      </c>
      <c r="T726" s="61" t="str">
        <f>ifna(VLookup(V726, Dex!F:K, 6, 0),"")</f>
        <v>P225</v>
      </c>
      <c r="U726" s="63">
        <f>ifna(VLookup(V726, Dex!F:L, 7, 0),"")</f>
        <v>46</v>
      </c>
      <c r="V726" s="53" t="str">
        <f t="shared" si="1"/>
        <v>pyroar</v>
      </c>
    </row>
    <row r="727" ht="31.5" customHeight="1">
      <c r="A727" s="130">
        <v>726.0</v>
      </c>
      <c r="B727" s="130">
        <v>1.0</v>
      </c>
      <c r="C727" s="129">
        <v>27.0</v>
      </c>
      <c r="D727" s="130">
        <f t="shared" si="28"/>
        <v>20</v>
      </c>
      <c r="E727" s="130">
        <v>4.0</v>
      </c>
      <c r="F727" s="130">
        <v>2.0</v>
      </c>
      <c r="G727" s="131" t="str">
        <f>ifna(VLookup(V727,Shiny!B:C, 2, 0),"")</f>
        <v/>
      </c>
      <c r="H727" s="141" t="s">
        <v>827</v>
      </c>
      <c r="I727" s="168">
        <v>669.0</v>
      </c>
      <c r="J727" s="135">
        <f>IFNA(VLOOKUP(V727,'Imported Index'!E:F,2,0),1)</f>
        <v>1</v>
      </c>
      <c r="K727" s="135"/>
      <c r="L727" s="132"/>
      <c r="M727" s="166" t="str">
        <f>ifna(IMAGE("https://pokejungle.net/sprites/typeico/"&amp;lower(VLookup(V727,Type!C:E, 2, 0)&amp;".png")),"")</f>
        <v/>
      </c>
      <c r="N727" s="166" t="str">
        <f>ifna(IMAGE("https://pokejungle.net/sprites/typeico/"&amp;lower(VLookup(V727,Type!C:E, 3, 0)&amp;".png")),"")</f>
        <v/>
      </c>
      <c r="O727" s="131"/>
      <c r="P727" s="131"/>
      <c r="Q727" s="165" t="str">
        <f>ifna(VLookup(V727, Dex!F:K, 3, 0),"")</f>
        <v/>
      </c>
      <c r="R727" s="165" t="str">
        <f>ifna(VLookup(V727, Dex!F:K, 4, 0),"")</f>
        <v/>
      </c>
      <c r="S727" s="166" t="str">
        <f>ifna(VLookup(V727, Dex!F:K, 5, 0),"")</f>
        <v/>
      </c>
      <c r="T727" s="165" t="str">
        <f>ifna(VLookup(V727, Dex!F:K, 6, 0),"")</f>
        <v>P145</v>
      </c>
      <c r="U727" s="137">
        <f>ifna(VLookup(V727, Dex!F:L, 7, 0),"")</f>
        <v>38</v>
      </c>
      <c r="V727" s="131" t="str">
        <f t="shared" si="1"/>
        <v>flabébé</v>
      </c>
    </row>
    <row r="728" ht="31.5" customHeight="1">
      <c r="A728" s="85">
        <v>727.0</v>
      </c>
      <c r="B728" s="85">
        <v>1.0</v>
      </c>
      <c r="C728" s="88">
        <v>27.0</v>
      </c>
      <c r="D728" s="85">
        <f t="shared" si="28"/>
        <v>21</v>
      </c>
      <c r="E728" s="85">
        <v>4.0</v>
      </c>
      <c r="F728" s="85">
        <v>3.0</v>
      </c>
      <c r="G728" s="53" t="str">
        <f>ifna(VLookup(V728,Shiny!B:C, 2, 0),"")</f>
        <v/>
      </c>
      <c r="H728" s="138" t="s">
        <v>833</v>
      </c>
      <c r="I728" s="167">
        <v>670.0</v>
      </c>
      <c r="J728" s="140">
        <f>IFNA(VLOOKUP(V728,'Imported Index'!E:F,2,0),1)</f>
        <v>1</v>
      </c>
      <c r="K728" s="140"/>
      <c r="L728" s="83"/>
      <c r="M728" s="62" t="str">
        <f>ifna(IMAGE("https://pokejungle.net/sprites/typeico/"&amp;lower(VLookup(V728,Type!C:E, 2, 0)&amp;".png")),"")</f>
        <v/>
      </c>
      <c r="N728" s="62" t="str">
        <f>ifna(IMAGE("https://pokejungle.net/sprites/typeico/"&amp;lower(VLookup(V728,Type!C:E, 3, 0)&amp;".png")),"")</f>
        <v/>
      </c>
      <c r="O728" s="53"/>
      <c r="P728" s="53"/>
      <c r="Q728" s="61" t="str">
        <f>ifna(VLookup(V728, Dex!F:K, 3, 0),"")</f>
        <v/>
      </c>
      <c r="R728" s="61" t="str">
        <f>ifna(VLookup(V728, Dex!F:K, 4, 0),"")</f>
        <v/>
      </c>
      <c r="S728" s="62" t="str">
        <f>ifna(VLookup(V728, Dex!F:K, 5, 0),"")</f>
        <v/>
      </c>
      <c r="T728" s="61" t="str">
        <f>ifna(VLookup(V728, Dex!F:K, 6, 0),"")</f>
        <v>P146</v>
      </c>
      <c r="U728" s="63">
        <f>ifna(VLookup(V728, Dex!F:L, 7, 0),"")</f>
        <v>39</v>
      </c>
      <c r="V728" s="53" t="str">
        <f t="shared" si="1"/>
        <v>floette</v>
      </c>
    </row>
    <row r="729" ht="31.5" customHeight="1">
      <c r="A729" s="130">
        <v>728.0</v>
      </c>
      <c r="B729" s="130">
        <v>1.0</v>
      </c>
      <c r="C729" s="129">
        <v>27.0</v>
      </c>
      <c r="D729" s="130">
        <f>D727+1</f>
        <v>21</v>
      </c>
      <c r="E729" s="130">
        <v>4.0</v>
      </c>
      <c r="F729" s="130">
        <v>4.0</v>
      </c>
      <c r="G729" s="131" t="str">
        <f>ifna(VLookup(V729,Shiny!B:C, 2, 0),"")</f>
        <v/>
      </c>
      <c r="H729" s="141" t="s">
        <v>833</v>
      </c>
      <c r="I729" s="168">
        <v>670.0</v>
      </c>
      <c r="J729" s="135">
        <f>IFNA(VLOOKUP(V729,'Imported Index'!E:F,2,0),1)</f>
        <v>1</v>
      </c>
      <c r="K729" s="135"/>
      <c r="L729" s="148" t="s">
        <v>834</v>
      </c>
      <c r="M729" s="166" t="str">
        <f>ifna(IMAGE("https://pokejungle.net/sprites/typeico/"&amp;lower(VLookup(V729,Type!C:E, 2, 0)&amp;".png")),"")</f>
        <v/>
      </c>
      <c r="N729" s="166" t="str">
        <f>ifna(IMAGE("https://pokejungle.net/sprites/typeico/"&amp;lower(VLookup(V729,Type!C:E, 3, 0)&amp;".png")),"")</f>
        <v/>
      </c>
      <c r="O729" s="129">
        <v>-5.0</v>
      </c>
      <c r="P729" s="131"/>
      <c r="Q729" s="165" t="str">
        <f>ifna(VLookup(V729, Dex!F:K, 3, 0),"")</f>
        <v/>
      </c>
      <c r="R729" s="165" t="str">
        <f>ifna(VLookup(V729, Dex!F:K, 4, 0),"")</f>
        <v/>
      </c>
      <c r="S729" s="166" t="str">
        <f>ifna(VLookup(V729, Dex!F:K, 5, 0),"")</f>
        <v/>
      </c>
      <c r="T729" s="165" t="str">
        <f>ifna(VLookup(V729, Dex!F:K, 6, 0),"")</f>
        <v/>
      </c>
      <c r="U729" s="137">
        <f>ifna(VLookup(V729, Dex!F:L, 7, 0),"")</f>
        <v>39</v>
      </c>
      <c r="V729" s="131" t="str">
        <f t="shared" si="1"/>
        <v>floette-5</v>
      </c>
    </row>
    <row r="730" ht="31.5" customHeight="1">
      <c r="A730" s="85">
        <v>729.0</v>
      </c>
      <c r="B730" s="85">
        <v>1.0</v>
      </c>
      <c r="C730" s="88">
        <v>27.0</v>
      </c>
      <c r="D730" s="85">
        <f t="shared" ref="D730:D737" si="29">D729+1</f>
        <v>22</v>
      </c>
      <c r="E730" s="85">
        <v>4.0</v>
      </c>
      <c r="F730" s="85">
        <v>5.0</v>
      </c>
      <c r="G730" s="53" t="str">
        <f>ifna(VLookup(V730,Shiny!B:C, 2, 0),"")</f>
        <v/>
      </c>
      <c r="H730" s="138" t="s">
        <v>835</v>
      </c>
      <c r="I730" s="167">
        <v>671.0</v>
      </c>
      <c r="J730" s="140">
        <f>IFNA(VLOOKUP(V730,'Imported Index'!E:F,2,0),1)</f>
        <v>1</v>
      </c>
      <c r="K730" s="140"/>
      <c r="L730" s="83"/>
      <c r="M730" s="62" t="str">
        <f>ifna(IMAGE("https://pokejungle.net/sprites/typeico/"&amp;lower(VLookup(V730,Type!C:E, 2, 0)&amp;".png")),"")</f>
        <v/>
      </c>
      <c r="N730" s="62" t="str">
        <f>ifna(IMAGE("https://pokejungle.net/sprites/typeico/"&amp;lower(VLookup(V730,Type!C:E, 3, 0)&amp;".png")),"")</f>
        <v/>
      </c>
      <c r="O730" s="53"/>
      <c r="P730" s="53"/>
      <c r="Q730" s="61" t="str">
        <f>ifna(VLookup(V730, Dex!F:K, 3, 0),"")</f>
        <v/>
      </c>
      <c r="R730" s="61" t="str">
        <f>ifna(VLookup(V730, Dex!F:K, 4, 0),"")</f>
        <v/>
      </c>
      <c r="S730" s="62" t="str">
        <f>ifna(VLookup(V730, Dex!F:K, 5, 0),"")</f>
        <v/>
      </c>
      <c r="T730" s="61" t="str">
        <f>ifna(VLookup(V730, Dex!F:K, 6, 0),"")</f>
        <v>P147</v>
      </c>
      <c r="U730" s="63">
        <f>ifna(VLookup(V730, Dex!F:L, 7, 0),"")</f>
        <v>40</v>
      </c>
      <c r="V730" s="53" t="str">
        <f t="shared" si="1"/>
        <v>florges</v>
      </c>
    </row>
    <row r="731" ht="31.5" customHeight="1">
      <c r="A731" s="130">
        <v>730.0</v>
      </c>
      <c r="B731" s="130">
        <v>1.0</v>
      </c>
      <c r="C731" s="129">
        <v>27.0</v>
      </c>
      <c r="D731" s="130">
        <f t="shared" si="29"/>
        <v>23</v>
      </c>
      <c r="E731" s="130">
        <v>4.0</v>
      </c>
      <c r="F731" s="130">
        <v>6.0</v>
      </c>
      <c r="G731" s="131" t="str">
        <f>ifna(VLookup(V731,Shiny!B:C, 2, 0),"")</f>
        <v/>
      </c>
      <c r="H731" s="141" t="s">
        <v>836</v>
      </c>
      <c r="I731" s="168">
        <v>672.0</v>
      </c>
      <c r="J731" s="135">
        <f>IFNA(VLOOKUP(V731,'Imported Index'!E:F,2,0),1)</f>
        <v>1</v>
      </c>
      <c r="K731" s="135"/>
      <c r="L731" s="132"/>
      <c r="M731" s="166" t="str">
        <f>ifna(IMAGE("https://pokejungle.net/sprites/typeico/"&amp;lower(VLookup(V731,Type!C:E, 2, 0)&amp;".png")),"")</f>
        <v/>
      </c>
      <c r="N731" s="166" t="str">
        <f>ifna(IMAGE("https://pokejungle.net/sprites/typeico/"&amp;lower(VLookup(V731,Type!C:E, 3, 0)&amp;".png")),"")</f>
        <v/>
      </c>
      <c r="O731" s="131"/>
      <c r="P731" s="131"/>
      <c r="Q731" s="165" t="str">
        <f>ifna(VLookup(V731, Dex!F:K, 3, 0),"")</f>
        <v/>
      </c>
      <c r="R731" s="165" t="str">
        <f>ifna(VLookup(V731, Dex!F:K, 4, 0),"")</f>
        <v/>
      </c>
      <c r="S731" s="166" t="str">
        <f>ifna(VLookup(V731, Dex!F:K, 5, 0),"")</f>
        <v/>
      </c>
      <c r="T731" s="165" t="str">
        <f>ifna(VLookup(V731, Dex!F:K, 6, 0),"")</f>
        <v>P221</v>
      </c>
      <c r="U731" s="137">
        <f>ifna(VLookup(V731, Dex!F:L, 7, 0),"")</f>
        <v>41</v>
      </c>
      <c r="V731" s="131" t="str">
        <f t="shared" si="1"/>
        <v>skiddo</v>
      </c>
    </row>
    <row r="732" ht="31.5" customHeight="1">
      <c r="A732" s="85">
        <v>731.0</v>
      </c>
      <c r="B732" s="85">
        <v>1.0</v>
      </c>
      <c r="C732" s="88">
        <v>27.0</v>
      </c>
      <c r="D732" s="85">
        <f t="shared" si="29"/>
        <v>24</v>
      </c>
      <c r="E732" s="85">
        <v>5.0</v>
      </c>
      <c r="F732" s="85">
        <v>1.0</v>
      </c>
      <c r="G732" s="53" t="str">
        <f>ifna(VLookup(V732,Shiny!B:C, 2, 0),"")</f>
        <v/>
      </c>
      <c r="H732" s="138" t="s">
        <v>837</v>
      </c>
      <c r="I732" s="167">
        <v>673.0</v>
      </c>
      <c r="J732" s="140">
        <f>IFNA(VLOOKUP(V732,'Imported Index'!E:F,2,0),1)</f>
        <v>1</v>
      </c>
      <c r="K732" s="140"/>
      <c r="L732" s="83"/>
      <c r="M732" s="62" t="str">
        <f>ifna(IMAGE("https://pokejungle.net/sprites/typeico/"&amp;lower(VLookup(V732,Type!C:E, 2, 0)&amp;".png")),"")</f>
        <v/>
      </c>
      <c r="N732" s="62" t="str">
        <f>ifna(IMAGE("https://pokejungle.net/sprites/typeico/"&amp;lower(VLookup(V732,Type!C:E, 3, 0)&amp;".png")),"")</f>
        <v/>
      </c>
      <c r="O732" s="53"/>
      <c r="P732" s="53"/>
      <c r="Q732" s="61" t="str">
        <f>ifna(VLookup(V732, Dex!F:K, 3, 0),"")</f>
        <v/>
      </c>
      <c r="R732" s="61" t="str">
        <f>ifna(VLookup(V732, Dex!F:K, 4, 0),"")</f>
        <v/>
      </c>
      <c r="S732" s="62" t="str">
        <f>ifna(VLookup(V732, Dex!F:K, 5, 0),"")</f>
        <v/>
      </c>
      <c r="T732" s="61" t="str">
        <f>ifna(VLookup(V732, Dex!F:K, 6, 0),"")</f>
        <v>P222</v>
      </c>
      <c r="U732" s="63">
        <f>ifna(VLookup(V732, Dex!F:L, 7, 0),"")</f>
        <v>42</v>
      </c>
      <c r="V732" s="53" t="str">
        <f t="shared" si="1"/>
        <v>gogoat</v>
      </c>
    </row>
    <row r="733" ht="31.5" customHeight="1">
      <c r="A733" s="130">
        <v>732.0</v>
      </c>
      <c r="B733" s="130">
        <v>1.0</v>
      </c>
      <c r="C733" s="129">
        <v>27.0</v>
      </c>
      <c r="D733" s="130">
        <f t="shared" si="29"/>
        <v>25</v>
      </c>
      <c r="E733" s="130">
        <v>5.0</v>
      </c>
      <c r="F733" s="130">
        <v>2.0</v>
      </c>
      <c r="G733" s="131" t="str">
        <f>ifna(VLookup(V733,Shiny!B:C, 2, 0),"")</f>
        <v/>
      </c>
      <c r="H733" s="141" t="s">
        <v>838</v>
      </c>
      <c r="I733" s="168">
        <v>674.0</v>
      </c>
      <c r="J733" s="135">
        <f>IFNA(VLOOKUP(V733,'Imported Index'!E:F,2,0),1)</f>
        <v>1</v>
      </c>
      <c r="K733" s="132"/>
      <c r="L733" s="132"/>
      <c r="M733" s="166" t="str">
        <f>ifna(IMAGE("https://pokejungle.net/sprites/typeico/"&amp;lower(VLookup(V733,Type!C:E, 2, 0)&amp;".png")),"")</f>
        <v/>
      </c>
      <c r="N733" s="166" t="str">
        <f>ifna(IMAGE("https://pokejungle.net/sprites/typeico/"&amp;lower(VLookup(V733,Type!C:E, 3, 0)&amp;".png")),"")</f>
        <v/>
      </c>
      <c r="O733" s="131"/>
      <c r="P733" s="131"/>
      <c r="Q733" s="165">
        <f>ifna(VLookup(V733, Dex!F:K, 3, 0),"")</f>
        <v>111</v>
      </c>
      <c r="R733" s="165" t="str">
        <f>ifna(VLookup(V733, Dex!F:K, 4, 0),"")</f>
        <v/>
      </c>
      <c r="S733" s="166" t="str">
        <f>ifna(VLookup(V733, Dex!F:K, 5, 0),"")</f>
        <v/>
      </c>
      <c r="T733" s="165" t="str">
        <f>ifna(VLookup(V733, Dex!F:K, 6, 0),"")</f>
        <v/>
      </c>
      <c r="U733" s="137">
        <f>ifna(VLookup(V733, Dex!F:L, 7, 0),"")</f>
        <v>47</v>
      </c>
      <c r="V733" s="131" t="str">
        <f t="shared" si="1"/>
        <v>pancham</v>
      </c>
    </row>
    <row r="734" ht="31.5" customHeight="1">
      <c r="A734" s="85">
        <v>733.0</v>
      </c>
      <c r="B734" s="85">
        <v>1.0</v>
      </c>
      <c r="C734" s="88">
        <v>27.0</v>
      </c>
      <c r="D734" s="85">
        <f t="shared" si="29"/>
        <v>26</v>
      </c>
      <c r="E734" s="85">
        <v>5.0</v>
      </c>
      <c r="F734" s="85">
        <v>3.0</v>
      </c>
      <c r="G734" s="53" t="str">
        <f>ifna(VLookup(V734,Shiny!B:C, 2, 0),"")</f>
        <v/>
      </c>
      <c r="H734" s="138" t="s">
        <v>839</v>
      </c>
      <c r="I734" s="167">
        <v>675.0</v>
      </c>
      <c r="J734" s="140">
        <f>IFNA(VLOOKUP(V734,'Imported Index'!E:F,2,0),1)</f>
        <v>1</v>
      </c>
      <c r="K734" s="83"/>
      <c r="L734" s="83"/>
      <c r="M734" s="62" t="str">
        <f>ifna(IMAGE("https://pokejungle.net/sprites/typeico/"&amp;lower(VLookup(V734,Type!C:E, 2, 0)&amp;".png")),"")</f>
        <v/>
      </c>
      <c r="N734" s="62" t="str">
        <f>ifna(IMAGE("https://pokejungle.net/sprites/typeico/"&amp;lower(VLookup(V734,Type!C:E, 3, 0)&amp;".png")),"")</f>
        <v/>
      </c>
      <c r="O734" s="53"/>
      <c r="P734" s="53"/>
      <c r="Q734" s="61">
        <f>ifna(VLookup(V734, Dex!F:K, 3, 0),"")</f>
        <v>112</v>
      </c>
      <c r="R734" s="61" t="str">
        <f>ifna(VLookup(V734, Dex!F:K, 4, 0),"")</f>
        <v/>
      </c>
      <c r="S734" s="62" t="str">
        <f>ifna(VLookup(V734, Dex!F:K, 5, 0),"")</f>
        <v/>
      </c>
      <c r="T734" s="61" t="str">
        <f>ifna(VLookup(V734, Dex!F:K, 6, 0),"")</f>
        <v/>
      </c>
      <c r="U734" s="63">
        <f>ifna(VLookup(V734, Dex!F:L, 7, 0),"")</f>
        <v>48</v>
      </c>
      <c r="V734" s="53" t="str">
        <f t="shared" si="1"/>
        <v>pangoro</v>
      </c>
    </row>
    <row r="735" ht="31.5" customHeight="1">
      <c r="A735" s="130">
        <v>734.0</v>
      </c>
      <c r="B735" s="130">
        <v>1.0</v>
      </c>
      <c r="C735" s="129">
        <v>27.0</v>
      </c>
      <c r="D735" s="130">
        <f t="shared" si="29"/>
        <v>27</v>
      </c>
      <c r="E735" s="130">
        <v>5.0</v>
      </c>
      <c r="F735" s="130">
        <v>4.0</v>
      </c>
      <c r="G735" s="131" t="str">
        <f>ifna(VLookup(V735,Shiny!B:C, 2, 0),"")</f>
        <v/>
      </c>
      <c r="H735" s="141" t="s">
        <v>840</v>
      </c>
      <c r="I735" s="168">
        <v>676.0</v>
      </c>
      <c r="J735" s="135">
        <f>IFNA(VLOOKUP(V735,'Imported Index'!E:F,2,0),1)</f>
        <v>1</v>
      </c>
      <c r="K735" s="132"/>
      <c r="L735" s="132"/>
      <c r="M735" s="166" t="str">
        <f>ifna(IMAGE("https://pokejungle.net/sprites/typeico/"&amp;lower(VLookup(V735,Type!C:E, 2, 0)&amp;".png")),"")</f>
        <v/>
      </c>
      <c r="N735" s="166" t="str">
        <f>ifna(IMAGE("https://pokejungle.net/sprites/typeico/"&amp;lower(VLookup(V735,Type!C:E, 3, 0)&amp;".png")),"")</f>
        <v/>
      </c>
      <c r="O735" s="131"/>
      <c r="P735" s="131"/>
      <c r="Q735" s="165" t="str">
        <f>ifna(VLookup(V735, Dex!F:K, 3, 0),"")</f>
        <v/>
      </c>
      <c r="R735" s="165" t="str">
        <f>ifna(VLookup(V735, Dex!F:K, 4, 0),"")</f>
        <v/>
      </c>
      <c r="S735" s="166" t="str">
        <f>ifna(VLookup(V735, Dex!F:K, 5, 0),"")</f>
        <v/>
      </c>
      <c r="T735" s="165" t="str">
        <f>ifna(VLookup(V735, Dex!F:K, 6, 0),"")</f>
        <v/>
      </c>
      <c r="U735" s="137">
        <f>ifna(VLookup(V735, Dex!F:L, 7, 0),"")</f>
        <v>158</v>
      </c>
      <c r="V735" s="131" t="str">
        <f t="shared" si="1"/>
        <v>furfrou</v>
      </c>
    </row>
    <row r="736" ht="31.5" customHeight="1">
      <c r="A736" s="85">
        <v>735.0</v>
      </c>
      <c r="B736" s="85">
        <v>1.0</v>
      </c>
      <c r="C736" s="88">
        <v>27.0</v>
      </c>
      <c r="D736" s="85">
        <f t="shared" si="29"/>
        <v>28</v>
      </c>
      <c r="E736" s="85">
        <v>5.0</v>
      </c>
      <c r="F736" s="85">
        <v>5.0</v>
      </c>
      <c r="G736" s="53" t="str">
        <f>ifna(VLookup(V736,Shiny!B:C, 2, 0),"")</f>
        <v/>
      </c>
      <c r="H736" s="138" t="s">
        <v>850</v>
      </c>
      <c r="I736" s="167">
        <v>677.0</v>
      </c>
      <c r="J736" s="140">
        <f>IFNA(VLOOKUP(V736,'Imported Index'!E:F,2,0),1)</f>
        <v>1</v>
      </c>
      <c r="K736" s="83"/>
      <c r="L736" s="83"/>
      <c r="M736" s="62" t="str">
        <f>ifna(IMAGE("https://pokejungle.net/sprites/typeico/"&amp;lower(VLookup(V736,Type!C:E, 2, 0)&amp;".png")),"")</f>
        <v/>
      </c>
      <c r="N736" s="62" t="str">
        <f>ifna(IMAGE("https://pokejungle.net/sprites/typeico/"&amp;lower(VLookup(V736,Type!C:E, 3, 0)&amp;".png")),"")</f>
        <v/>
      </c>
      <c r="O736" s="53"/>
      <c r="P736" s="53"/>
      <c r="Q736" s="61">
        <f>ifna(VLookup(V736, Dex!F:K, 3, 0),"")</f>
        <v>208</v>
      </c>
      <c r="R736" s="61" t="str">
        <f>ifna(VLookup(V736, Dex!F:K, 4, 0),"")</f>
        <v/>
      </c>
      <c r="S736" s="62" t="str">
        <f>ifna(VLookup(V736, Dex!F:K, 5, 0),"")</f>
        <v/>
      </c>
      <c r="T736" s="61" t="str">
        <f>ifna(VLookup(V736, Dex!F:K, 6, 0),"")</f>
        <v>B104</v>
      </c>
      <c r="U736" s="63">
        <f>ifna(VLookup(V736, Dex!F:L, 7, 0),"")</f>
        <v>43</v>
      </c>
      <c r="V736" s="53" t="str">
        <f t="shared" si="1"/>
        <v>espurr</v>
      </c>
    </row>
    <row r="737" ht="31.5" customHeight="1">
      <c r="A737" s="130">
        <v>736.0</v>
      </c>
      <c r="B737" s="130">
        <v>1.0</v>
      </c>
      <c r="C737" s="129">
        <v>27.0</v>
      </c>
      <c r="D737" s="130">
        <f t="shared" si="29"/>
        <v>29</v>
      </c>
      <c r="E737" s="130">
        <v>5.0</v>
      </c>
      <c r="F737" s="130">
        <v>6.0</v>
      </c>
      <c r="G737" s="131" t="str">
        <f>ifna(VLookup(V737,Shiny!B:C, 2, 0),"")</f>
        <v/>
      </c>
      <c r="H737" s="141" t="s">
        <v>851</v>
      </c>
      <c r="I737" s="168">
        <v>678.0</v>
      </c>
      <c r="J737" s="135">
        <f>IFNA(VLOOKUP(V737,'Imported Index'!E:F,2,0),1)</f>
        <v>1</v>
      </c>
      <c r="K737" s="132"/>
      <c r="L737" s="132"/>
      <c r="M737" s="166" t="str">
        <f>ifna(IMAGE("https://pokejungle.net/sprites/typeico/"&amp;lower(VLookup(V737,Type!C:E, 2, 0)&amp;".png")),"")</f>
        <v/>
      </c>
      <c r="N737" s="166" t="str">
        <f>ifna(IMAGE("https://pokejungle.net/sprites/typeico/"&amp;lower(VLookup(V737,Type!C:E, 3, 0)&amp;".png")),"")</f>
        <v/>
      </c>
      <c r="O737" s="131"/>
      <c r="P737" s="131"/>
      <c r="Q737" s="165">
        <f>ifna(VLookup(V737, Dex!F:K, 3, 0),"")</f>
        <v>209</v>
      </c>
      <c r="R737" s="165" t="str">
        <f>ifna(VLookup(V737, Dex!F:K, 4, 0),"")</f>
        <v/>
      </c>
      <c r="S737" s="166" t="str">
        <f>ifna(VLookup(V737, Dex!F:K, 5, 0),"")</f>
        <v/>
      </c>
      <c r="T737" s="165" t="str">
        <f>ifna(VLookup(V737, Dex!F:K, 6, 0),"")</f>
        <v>B105</v>
      </c>
      <c r="U737" s="137">
        <f>ifna(VLookup(V737, Dex!F:L, 7, 0),"")</f>
        <v>44</v>
      </c>
      <c r="V737" s="131" t="str">
        <f t="shared" si="1"/>
        <v>meowstic</v>
      </c>
    </row>
    <row r="738" ht="31.5" customHeight="1">
      <c r="A738" s="85">
        <v>737.0</v>
      </c>
      <c r="B738" s="85">
        <v>1.0</v>
      </c>
      <c r="C738" s="88">
        <v>28.0</v>
      </c>
      <c r="D738" s="85">
        <v>1.0</v>
      </c>
      <c r="E738" s="85">
        <v>1.0</v>
      </c>
      <c r="F738" s="85">
        <v>1.0</v>
      </c>
      <c r="G738" s="53" t="str">
        <f>ifna(VLookup(V738,Shiny!B:C, 2, 0),"")</f>
        <v/>
      </c>
      <c r="H738" s="138" t="s">
        <v>852</v>
      </c>
      <c r="I738" s="167">
        <v>679.0</v>
      </c>
      <c r="J738" s="140">
        <f>IFNA(VLOOKUP(V738,'Imported Index'!E:F,2,0),1)</f>
        <v>1</v>
      </c>
      <c r="K738" s="83"/>
      <c r="L738" s="83"/>
      <c r="M738" s="62" t="str">
        <f>ifna(IMAGE("https://pokejungle.net/sprites/typeico/"&amp;lower(VLookup(V738,Type!C:E, 2, 0)&amp;".png")),"")</f>
        <v/>
      </c>
      <c r="N738" s="62" t="str">
        <f>ifna(IMAGE("https://pokejungle.net/sprites/typeico/"&amp;lower(VLookup(V738,Type!C:E, 3, 0)&amp;".png")),"")</f>
        <v/>
      </c>
      <c r="O738" s="53"/>
      <c r="P738" s="53"/>
      <c r="Q738" s="61">
        <f>ifna(VLookup(V738, Dex!F:K, 3, 0),"")</f>
        <v>330</v>
      </c>
      <c r="R738" s="61" t="str">
        <f>ifna(VLookup(V738, Dex!F:K, 4, 0),"")</f>
        <v/>
      </c>
      <c r="S738" s="62" t="str">
        <f>ifna(VLookup(V738, Dex!F:K, 5, 0),"")</f>
        <v/>
      </c>
      <c r="T738" s="61" t="str">
        <f>ifna(VLookup(V738, Dex!F:K, 6, 0),"")</f>
        <v/>
      </c>
      <c r="U738" s="63">
        <f>ifna(VLookup(V738, Dex!F:L, 7, 0),"")</f>
        <v>71</v>
      </c>
      <c r="V738" s="53" t="str">
        <f t="shared" si="1"/>
        <v>honedge</v>
      </c>
    </row>
    <row r="739" ht="31.5" customHeight="1">
      <c r="A739" s="130">
        <v>738.0</v>
      </c>
      <c r="B739" s="130">
        <v>1.0</v>
      </c>
      <c r="C739" s="129">
        <v>28.0</v>
      </c>
      <c r="D739" s="130">
        <f t="shared" ref="D739:D767" si="30">D738+1</f>
        <v>2</v>
      </c>
      <c r="E739" s="130">
        <v>1.0</v>
      </c>
      <c r="F739" s="130">
        <v>2.0</v>
      </c>
      <c r="G739" s="131" t="str">
        <f>ifna(VLookup(V739,Shiny!B:C, 2, 0),"")</f>
        <v/>
      </c>
      <c r="H739" s="141" t="s">
        <v>853</v>
      </c>
      <c r="I739" s="168">
        <v>680.0</v>
      </c>
      <c r="J739" s="135">
        <f>IFNA(VLOOKUP(V739,'Imported Index'!E:F,2,0),1)</f>
        <v>1</v>
      </c>
      <c r="K739" s="132"/>
      <c r="L739" s="132"/>
      <c r="M739" s="166" t="str">
        <f>ifna(IMAGE("https://pokejungle.net/sprites/typeico/"&amp;lower(VLookup(V739,Type!C:E, 2, 0)&amp;".png")),"")</f>
        <v/>
      </c>
      <c r="N739" s="166" t="str">
        <f>ifna(IMAGE("https://pokejungle.net/sprites/typeico/"&amp;lower(VLookup(V739,Type!C:E, 3, 0)&amp;".png")),"")</f>
        <v/>
      </c>
      <c r="O739" s="131"/>
      <c r="P739" s="131"/>
      <c r="Q739" s="165">
        <f>ifna(VLookup(V739, Dex!F:K, 3, 0),"")</f>
        <v>331</v>
      </c>
      <c r="R739" s="165" t="str">
        <f>ifna(VLookup(V739, Dex!F:K, 4, 0),"")</f>
        <v/>
      </c>
      <c r="S739" s="166" t="str">
        <f>ifna(VLookup(V739, Dex!F:K, 5, 0),"")</f>
        <v/>
      </c>
      <c r="T739" s="165" t="str">
        <f>ifna(VLookup(V739, Dex!F:K, 6, 0),"")</f>
        <v/>
      </c>
      <c r="U739" s="137">
        <f>ifna(VLookup(V739, Dex!F:L, 7, 0),"")</f>
        <v>72</v>
      </c>
      <c r="V739" s="131" t="str">
        <f t="shared" si="1"/>
        <v>doublade</v>
      </c>
    </row>
    <row r="740" ht="31.5" customHeight="1">
      <c r="A740" s="85">
        <v>739.0</v>
      </c>
      <c r="B740" s="85">
        <v>1.0</v>
      </c>
      <c r="C740" s="88">
        <v>28.0</v>
      </c>
      <c r="D740" s="85">
        <f t="shared" si="30"/>
        <v>3</v>
      </c>
      <c r="E740" s="85">
        <v>1.0</v>
      </c>
      <c r="F740" s="85">
        <v>3.0</v>
      </c>
      <c r="G740" s="53" t="str">
        <f>ifna(VLookup(V740,Shiny!B:C, 2, 0),"")</f>
        <v/>
      </c>
      <c r="H740" s="138" t="s">
        <v>854</v>
      </c>
      <c r="I740" s="167">
        <v>681.0</v>
      </c>
      <c r="J740" s="140">
        <f>IFNA(VLOOKUP(V740,'Imported Index'!E:F,2,0),1)</f>
        <v>1</v>
      </c>
      <c r="K740" s="83"/>
      <c r="L740" s="83"/>
      <c r="M740" s="62" t="str">
        <f>ifna(IMAGE("https://pokejungle.net/sprites/typeico/"&amp;lower(VLookup(V740,Type!C:E, 2, 0)&amp;".png")),"")</f>
        <v/>
      </c>
      <c r="N740" s="62" t="str">
        <f>ifna(IMAGE("https://pokejungle.net/sprites/typeico/"&amp;lower(VLookup(V740,Type!C:E, 3, 0)&amp;".png")),"")</f>
        <v/>
      </c>
      <c r="O740" s="53"/>
      <c r="P740" s="53"/>
      <c r="Q740" s="61">
        <f>ifna(VLookup(V740, Dex!F:K, 3, 0),"")</f>
        <v>332</v>
      </c>
      <c r="R740" s="61" t="str">
        <f>ifna(VLookup(V740, Dex!F:K, 4, 0),"")</f>
        <v/>
      </c>
      <c r="S740" s="62" t="str">
        <f>ifna(VLookup(V740, Dex!F:K, 5, 0),"")</f>
        <v/>
      </c>
      <c r="T740" s="61" t="str">
        <f>ifna(VLookup(V740, Dex!F:K, 6, 0),"")</f>
        <v/>
      </c>
      <c r="U740" s="63">
        <f>ifna(VLookup(V740, Dex!F:L, 7, 0),"")</f>
        <v>73</v>
      </c>
      <c r="V740" s="53" t="str">
        <f t="shared" si="1"/>
        <v>aegislash</v>
      </c>
    </row>
    <row r="741" ht="31.5" customHeight="1">
      <c r="A741" s="130">
        <v>740.0</v>
      </c>
      <c r="B741" s="130">
        <v>1.0</v>
      </c>
      <c r="C741" s="129">
        <v>28.0</v>
      </c>
      <c r="D741" s="130">
        <f t="shared" si="30"/>
        <v>4</v>
      </c>
      <c r="E741" s="130">
        <v>1.0</v>
      </c>
      <c r="F741" s="130">
        <v>4.0</v>
      </c>
      <c r="G741" s="131" t="str">
        <f>ifna(VLookup(V741,Shiny!B:C, 2, 0),"")</f>
        <v/>
      </c>
      <c r="H741" s="141" t="s">
        <v>855</v>
      </c>
      <c r="I741" s="168">
        <v>682.0</v>
      </c>
      <c r="J741" s="135">
        <f>IFNA(VLOOKUP(V741,'Imported Index'!E:F,2,0),1)</f>
        <v>1</v>
      </c>
      <c r="K741" s="132"/>
      <c r="L741" s="132"/>
      <c r="M741" s="166" t="str">
        <f>ifna(IMAGE("https://pokejungle.net/sprites/typeico/"&amp;lower(VLookup(V741,Type!C:E, 2, 0)&amp;".png")),"")</f>
        <v/>
      </c>
      <c r="N741" s="166" t="str">
        <f>ifna(IMAGE("https://pokejungle.net/sprites/typeico/"&amp;lower(VLookup(V741,Type!C:E, 3, 0)&amp;".png")),"")</f>
        <v/>
      </c>
      <c r="O741" s="131"/>
      <c r="P741" s="131"/>
      <c r="Q741" s="165">
        <f>ifna(VLookup(V741, Dex!F:K, 3, 0),"")</f>
        <v>212</v>
      </c>
      <c r="R741" s="165" t="str">
        <f>ifna(VLookup(V741, Dex!F:K, 4, 0),"")</f>
        <v/>
      </c>
      <c r="S741" s="166" t="str">
        <f>ifna(VLookup(V741, Dex!F:K, 5, 0),"")</f>
        <v/>
      </c>
      <c r="T741" s="165" t="str">
        <f>ifna(VLookup(V741, Dex!F:K, 6, 0),"")</f>
        <v/>
      </c>
      <c r="U741" s="137">
        <f>ifna(VLookup(V741, Dex!F:L, 7, 0),"")</f>
        <v>96</v>
      </c>
      <c r="V741" s="131" t="str">
        <f t="shared" si="1"/>
        <v>spritzee</v>
      </c>
    </row>
    <row r="742" ht="31.5" customHeight="1">
      <c r="A742" s="85">
        <v>741.0</v>
      </c>
      <c r="B742" s="85">
        <v>1.0</v>
      </c>
      <c r="C742" s="88">
        <v>28.0</v>
      </c>
      <c r="D742" s="85">
        <f t="shared" si="30"/>
        <v>5</v>
      </c>
      <c r="E742" s="85">
        <v>1.0</v>
      </c>
      <c r="F742" s="85">
        <v>5.0</v>
      </c>
      <c r="G742" s="53" t="str">
        <f>ifna(VLookup(V742,Shiny!B:C, 2, 0),"")</f>
        <v/>
      </c>
      <c r="H742" s="138" t="s">
        <v>856</v>
      </c>
      <c r="I742" s="167">
        <v>683.0</v>
      </c>
      <c r="J742" s="140">
        <f>IFNA(VLOOKUP(V742,'Imported Index'!E:F,2,0),1)</f>
        <v>1</v>
      </c>
      <c r="K742" s="83"/>
      <c r="L742" s="83"/>
      <c r="M742" s="62" t="str">
        <f>ifna(IMAGE("https://pokejungle.net/sprites/typeico/"&amp;lower(VLookup(V742,Type!C:E, 2, 0)&amp;".png")),"")</f>
        <v/>
      </c>
      <c r="N742" s="62" t="str">
        <f>ifna(IMAGE("https://pokejungle.net/sprites/typeico/"&amp;lower(VLookup(V742,Type!C:E, 3, 0)&amp;".png")),"")</f>
        <v/>
      </c>
      <c r="O742" s="53"/>
      <c r="P742" s="53"/>
      <c r="Q742" s="61">
        <f>ifna(VLookup(V742, Dex!F:K, 3, 0),"")</f>
        <v>213</v>
      </c>
      <c r="R742" s="61" t="str">
        <f>ifna(VLookup(V742, Dex!F:K, 4, 0),"")</f>
        <v/>
      </c>
      <c r="S742" s="62" t="str">
        <f>ifna(VLookup(V742, Dex!F:K, 5, 0),"")</f>
        <v/>
      </c>
      <c r="T742" s="61" t="str">
        <f>ifna(VLookup(V742, Dex!F:K, 6, 0),"")</f>
        <v/>
      </c>
      <c r="U742" s="63">
        <f>ifna(VLookup(V742, Dex!F:L, 7, 0),"")</f>
        <v>97</v>
      </c>
      <c r="V742" s="53" t="str">
        <f t="shared" si="1"/>
        <v>aromatisse</v>
      </c>
    </row>
    <row r="743" ht="31.5" customHeight="1">
      <c r="A743" s="130">
        <v>742.0</v>
      </c>
      <c r="B743" s="130">
        <v>1.0</v>
      </c>
      <c r="C743" s="129">
        <v>28.0</v>
      </c>
      <c r="D743" s="130">
        <f t="shared" si="30"/>
        <v>6</v>
      </c>
      <c r="E743" s="130">
        <v>1.0</v>
      </c>
      <c r="F743" s="130">
        <v>6.0</v>
      </c>
      <c r="G743" s="131" t="str">
        <f>ifna(VLookup(V743,Shiny!B:C, 2, 0),"")</f>
        <v/>
      </c>
      <c r="H743" s="141" t="s">
        <v>857</v>
      </c>
      <c r="I743" s="168">
        <v>684.0</v>
      </c>
      <c r="J743" s="135">
        <f>IFNA(VLOOKUP(V743,'Imported Index'!E:F,2,0),1)</f>
        <v>1</v>
      </c>
      <c r="K743" s="132"/>
      <c r="L743" s="132"/>
      <c r="M743" s="166" t="str">
        <f>ifna(IMAGE("https://pokejungle.net/sprites/typeico/"&amp;lower(VLookup(V743,Type!C:E, 2, 0)&amp;".png")),"")</f>
        <v/>
      </c>
      <c r="N743" s="166" t="str">
        <f>ifna(IMAGE("https://pokejungle.net/sprites/typeico/"&amp;lower(VLookup(V743,Type!C:E, 3, 0)&amp;".png")),"")</f>
        <v/>
      </c>
      <c r="O743" s="131"/>
      <c r="P743" s="131"/>
      <c r="Q743" s="165">
        <f>ifna(VLookup(V743, Dex!F:K, 3, 0),"")</f>
        <v>210</v>
      </c>
      <c r="R743" s="165" t="str">
        <f>ifna(VLookup(V743, Dex!F:K, 4, 0),"")</f>
        <v/>
      </c>
      <c r="S743" s="166" t="str">
        <f>ifna(VLookup(V743, Dex!F:K, 5, 0),"")</f>
        <v/>
      </c>
      <c r="T743" s="165" t="str">
        <f>ifna(VLookup(V743, Dex!F:K, 6, 0),"")</f>
        <v/>
      </c>
      <c r="U743" s="137">
        <f>ifna(VLookup(V743, Dex!F:L, 7, 0),"")</f>
        <v>98</v>
      </c>
      <c r="V743" s="131" t="str">
        <f t="shared" si="1"/>
        <v>swirlix</v>
      </c>
    </row>
    <row r="744" ht="31.5" customHeight="1">
      <c r="A744" s="85">
        <v>743.0</v>
      </c>
      <c r="B744" s="85">
        <v>1.0</v>
      </c>
      <c r="C744" s="88">
        <v>28.0</v>
      </c>
      <c r="D744" s="85">
        <f t="shared" si="30"/>
        <v>7</v>
      </c>
      <c r="E744" s="85">
        <v>2.0</v>
      </c>
      <c r="F744" s="85">
        <v>1.0</v>
      </c>
      <c r="G744" s="53" t="str">
        <f>ifna(VLookup(V744,Shiny!B:C, 2, 0),"")</f>
        <v/>
      </c>
      <c r="H744" s="138" t="s">
        <v>858</v>
      </c>
      <c r="I744" s="167">
        <v>685.0</v>
      </c>
      <c r="J744" s="140">
        <f>IFNA(VLOOKUP(V744,'Imported Index'!E:F,2,0),1)</f>
        <v>1</v>
      </c>
      <c r="K744" s="83"/>
      <c r="L744" s="83"/>
      <c r="M744" s="62" t="str">
        <f>ifna(IMAGE("https://pokejungle.net/sprites/typeico/"&amp;lower(VLookup(V744,Type!C:E, 2, 0)&amp;".png")),"")</f>
        <v/>
      </c>
      <c r="N744" s="62" t="str">
        <f>ifna(IMAGE("https://pokejungle.net/sprites/typeico/"&amp;lower(VLookup(V744,Type!C:E, 3, 0)&amp;".png")),"")</f>
        <v/>
      </c>
      <c r="O744" s="53"/>
      <c r="P744" s="53"/>
      <c r="Q744" s="61">
        <f>ifna(VLookup(V744, Dex!F:K, 3, 0),"")</f>
        <v>211</v>
      </c>
      <c r="R744" s="61" t="str">
        <f>ifna(VLookup(V744, Dex!F:K, 4, 0),"")</f>
        <v/>
      </c>
      <c r="S744" s="62" t="str">
        <f>ifna(VLookup(V744, Dex!F:K, 5, 0),"")</f>
        <v/>
      </c>
      <c r="T744" s="61" t="str">
        <f>ifna(VLookup(V744, Dex!F:K, 6, 0),"")</f>
        <v/>
      </c>
      <c r="U744" s="63">
        <f>ifna(VLookup(V744, Dex!F:L, 7, 0),"")</f>
        <v>99</v>
      </c>
      <c r="V744" s="53" t="str">
        <f t="shared" si="1"/>
        <v>slurpuff</v>
      </c>
    </row>
    <row r="745" ht="31.5" customHeight="1">
      <c r="A745" s="130">
        <v>744.0</v>
      </c>
      <c r="B745" s="130">
        <v>1.0</v>
      </c>
      <c r="C745" s="129">
        <v>28.0</v>
      </c>
      <c r="D745" s="130">
        <f t="shared" si="30"/>
        <v>8</v>
      </c>
      <c r="E745" s="130">
        <v>2.0</v>
      </c>
      <c r="F745" s="130">
        <v>2.0</v>
      </c>
      <c r="G745" s="131" t="str">
        <f>ifna(VLookup(V745,Shiny!B:C, 2, 0),"")</f>
        <v/>
      </c>
      <c r="H745" s="141" t="s">
        <v>859</v>
      </c>
      <c r="I745" s="168">
        <v>686.0</v>
      </c>
      <c r="J745" s="135">
        <f>IFNA(VLOOKUP(V745,'Imported Index'!E:F,2,0),1)</f>
        <v>1</v>
      </c>
      <c r="K745" s="132"/>
      <c r="L745" s="132"/>
      <c r="M745" s="166" t="str">
        <f>ifna(IMAGE("https://pokejungle.net/sprites/typeico/"&amp;lower(VLookup(V745,Type!C:E, 2, 0)&amp;".png")),"")</f>
        <v/>
      </c>
      <c r="N745" s="166" t="str">
        <f>ifna(IMAGE("https://pokejungle.net/sprites/typeico/"&amp;lower(VLookup(V745,Type!C:E, 3, 0)&amp;".png")),"")</f>
        <v/>
      </c>
      <c r="O745" s="131"/>
      <c r="P745" s="131"/>
      <c r="Q745" s="165">
        <f>ifna(VLookup(V745, Dex!F:K, 3, 0),"")</f>
        <v>290</v>
      </c>
      <c r="R745" s="165" t="str">
        <f>ifna(VLookup(V745, Dex!F:K, 4, 0),"")</f>
        <v/>
      </c>
      <c r="S745" s="166" t="str">
        <f>ifna(VLookup(V745, Dex!F:K, 5, 0),"")</f>
        <v/>
      </c>
      <c r="T745" s="165" t="str">
        <f>ifna(VLookup(V745, Dex!F:K, 6, 0),"")</f>
        <v>B080</v>
      </c>
      <c r="U745" s="137">
        <f>ifna(VLookup(V745, Dex!F:L, 7, 0),"")</f>
        <v>159</v>
      </c>
      <c r="V745" s="131" t="str">
        <f t="shared" si="1"/>
        <v>inkay</v>
      </c>
    </row>
    <row r="746" ht="31.5" customHeight="1">
      <c r="A746" s="85">
        <v>745.0</v>
      </c>
      <c r="B746" s="85">
        <v>1.0</v>
      </c>
      <c r="C746" s="88">
        <v>28.0</v>
      </c>
      <c r="D746" s="85">
        <f t="shared" si="30"/>
        <v>9</v>
      </c>
      <c r="E746" s="85">
        <v>2.0</v>
      </c>
      <c r="F746" s="85">
        <v>3.0</v>
      </c>
      <c r="G746" s="53" t="str">
        <f>ifna(VLookup(V746,Shiny!B:C, 2, 0),"")</f>
        <v/>
      </c>
      <c r="H746" s="138" t="s">
        <v>860</v>
      </c>
      <c r="I746" s="167">
        <v>687.0</v>
      </c>
      <c r="J746" s="140">
        <f>IFNA(VLOOKUP(V746,'Imported Index'!E:F,2,0),1)</f>
        <v>1</v>
      </c>
      <c r="K746" s="83"/>
      <c r="L746" s="83"/>
      <c r="M746" s="62" t="str">
        <f>ifna(IMAGE("https://pokejungle.net/sprites/typeico/"&amp;lower(VLookup(V746,Type!C:E, 2, 0)&amp;".png")),"")</f>
        <v/>
      </c>
      <c r="N746" s="62" t="str">
        <f>ifna(IMAGE("https://pokejungle.net/sprites/typeico/"&amp;lower(VLookup(V746,Type!C:E, 3, 0)&amp;".png")),"")</f>
        <v/>
      </c>
      <c r="O746" s="53"/>
      <c r="P746" s="53"/>
      <c r="Q746" s="61">
        <f>ifna(VLookup(V746, Dex!F:K, 3, 0),"")</f>
        <v>291</v>
      </c>
      <c r="R746" s="61" t="str">
        <f>ifna(VLookup(V746, Dex!F:K, 4, 0),"")</f>
        <v/>
      </c>
      <c r="S746" s="62" t="str">
        <f>ifna(VLookup(V746, Dex!F:K, 5, 0),"")</f>
        <v/>
      </c>
      <c r="T746" s="61" t="str">
        <f>ifna(VLookup(V746, Dex!F:K, 6, 0),"")</f>
        <v>B081</v>
      </c>
      <c r="U746" s="63">
        <f>ifna(VLookup(V746, Dex!F:L, 7, 0),"")</f>
        <v>160</v>
      </c>
      <c r="V746" s="53" t="str">
        <f t="shared" si="1"/>
        <v>malamar</v>
      </c>
    </row>
    <row r="747" ht="31.5" customHeight="1">
      <c r="A747" s="130">
        <v>746.0</v>
      </c>
      <c r="B747" s="130">
        <v>1.0</v>
      </c>
      <c r="C747" s="129">
        <v>28.0</v>
      </c>
      <c r="D747" s="130">
        <f t="shared" si="30"/>
        <v>10</v>
      </c>
      <c r="E747" s="130">
        <v>2.0</v>
      </c>
      <c r="F747" s="130">
        <v>4.0</v>
      </c>
      <c r="G747" s="131" t="str">
        <f>ifna(VLookup(V747,Shiny!B:C, 2, 0),"")</f>
        <v/>
      </c>
      <c r="H747" s="141" t="s">
        <v>861</v>
      </c>
      <c r="I747" s="168">
        <v>688.0</v>
      </c>
      <c r="J747" s="135">
        <f>IFNA(VLOOKUP(V747,'Imported Index'!E:F,2,0),1)</f>
        <v>1</v>
      </c>
      <c r="K747" s="132"/>
      <c r="L747" s="132"/>
      <c r="M747" s="166" t="str">
        <f>ifna(IMAGE("https://pokejungle.net/sprites/typeico/"&amp;lower(VLookup(V747,Type!C:E, 2, 0)&amp;".png")),"")</f>
        <v/>
      </c>
      <c r="N747" s="166" t="str">
        <f>ifna(IMAGE("https://pokejungle.net/sprites/typeico/"&amp;lower(VLookup(V747,Type!C:E, 3, 0)&amp;".png")),"")</f>
        <v/>
      </c>
      <c r="O747" s="131"/>
      <c r="P747" s="131"/>
      <c r="Q747" s="165">
        <f>ifna(VLookup(V747, Dex!F:K, 3, 0),"")</f>
        <v>234</v>
      </c>
      <c r="R747" s="165" t="str">
        <f>ifna(VLookup(V747, Dex!F:K, 4, 0),"")</f>
        <v/>
      </c>
      <c r="S747" s="166" t="str">
        <f>ifna(VLookup(V747, Dex!F:K, 5, 0),"")</f>
        <v/>
      </c>
      <c r="T747" s="165" t="str">
        <f>ifna(VLookup(V747, Dex!F:K, 6, 0),"")</f>
        <v/>
      </c>
      <c r="U747" s="137">
        <f>ifna(VLookup(V747, Dex!F:L, 7, 0),"")</f>
        <v>34</v>
      </c>
      <c r="V747" s="131" t="str">
        <f t="shared" si="1"/>
        <v>binacle</v>
      </c>
    </row>
    <row r="748" ht="31.5" customHeight="1">
      <c r="A748" s="85">
        <v>747.0</v>
      </c>
      <c r="B748" s="85">
        <v>1.0</v>
      </c>
      <c r="C748" s="88">
        <v>28.0</v>
      </c>
      <c r="D748" s="85">
        <f t="shared" si="30"/>
        <v>11</v>
      </c>
      <c r="E748" s="85">
        <v>2.0</v>
      </c>
      <c r="F748" s="85">
        <v>5.0</v>
      </c>
      <c r="G748" s="53" t="str">
        <f>ifna(VLookup(V748,Shiny!B:C, 2, 0),"")</f>
        <v/>
      </c>
      <c r="H748" s="138" t="s">
        <v>862</v>
      </c>
      <c r="I748" s="167">
        <v>689.0</v>
      </c>
      <c r="J748" s="140">
        <f>IFNA(VLOOKUP(V748,'Imported Index'!E:F,2,0),1)</f>
        <v>1</v>
      </c>
      <c r="K748" s="83"/>
      <c r="L748" s="83"/>
      <c r="M748" s="62" t="str">
        <f>ifna(IMAGE("https://pokejungle.net/sprites/typeico/"&amp;lower(VLookup(V748,Type!C:E, 2, 0)&amp;".png")),"")</f>
        <v/>
      </c>
      <c r="N748" s="62" t="str">
        <f>ifna(IMAGE("https://pokejungle.net/sprites/typeico/"&amp;lower(VLookup(V748,Type!C:E, 3, 0)&amp;".png")),"")</f>
        <v/>
      </c>
      <c r="O748" s="53"/>
      <c r="P748" s="53"/>
      <c r="Q748" s="61">
        <f>ifna(VLookup(V748, Dex!F:K, 3, 0),"")</f>
        <v>235</v>
      </c>
      <c r="R748" s="61" t="str">
        <f>ifna(VLookup(V748, Dex!F:K, 4, 0),"")</f>
        <v/>
      </c>
      <c r="S748" s="62" t="str">
        <f>ifna(VLookup(V748, Dex!F:K, 5, 0),"")</f>
        <v/>
      </c>
      <c r="T748" s="61" t="str">
        <f>ifna(VLookup(V748, Dex!F:K, 6, 0),"")</f>
        <v/>
      </c>
      <c r="U748" s="63">
        <f>ifna(VLookup(V748, Dex!F:L, 7, 0),"")</f>
        <v>35</v>
      </c>
      <c r="V748" s="53" t="str">
        <f t="shared" si="1"/>
        <v>barbaracle</v>
      </c>
    </row>
    <row r="749" ht="31.5" customHeight="1">
      <c r="A749" s="130">
        <v>748.0</v>
      </c>
      <c r="B749" s="130">
        <v>1.0</v>
      </c>
      <c r="C749" s="129">
        <v>28.0</v>
      </c>
      <c r="D749" s="130">
        <f t="shared" si="30"/>
        <v>12</v>
      </c>
      <c r="E749" s="130">
        <v>2.0</v>
      </c>
      <c r="F749" s="130">
        <v>6.0</v>
      </c>
      <c r="G749" s="131" t="str">
        <f>ifna(VLookup(V749,Shiny!B:C, 2, 0),"")</f>
        <v/>
      </c>
      <c r="H749" s="141" t="s">
        <v>863</v>
      </c>
      <c r="I749" s="168">
        <v>690.0</v>
      </c>
      <c r="J749" s="135">
        <f>IFNA(VLOOKUP(V749,'Imported Index'!E:F,2,0),1)</f>
        <v>1</v>
      </c>
      <c r="K749" s="135"/>
      <c r="L749" s="132"/>
      <c r="M749" s="166" t="str">
        <f>ifna(IMAGE("https://pokejungle.net/sprites/typeico/"&amp;lower(VLookup(V749,Type!C:E, 2, 0)&amp;".png")),"")</f>
        <v/>
      </c>
      <c r="N749" s="166" t="str">
        <f>ifna(IMAGE("https://pokejungle.net/sprites/typeico/"&amp;lower(VLookup(V749,Type!C:E, 3, 0)&amp;".png")),"")</f>
        <v/>
      </c>
      <c r="O749" s="131"/>
      <c r="P749" s="131"/>
      <c r="Q749" s="165" t="str">
        <f>ifna(VLookup(V749, Dex!F:K, 3, 0),"")</f>
        <v>A194</v>
      </c>
      <c r="R749" s="165" t="str">
        <f>ifna(VLookup(V749, Dex!F:K, 4, 0),"")</f>
        <v/>
      </c>
      <c r="S749" s="166" t="str">
        <f>ifna(VLookup(V749, Dex!F:K, 5, 0),"")</f>
        <v/>
      </c>
      <c r="T749" s="165" t="str">
        <f>ifna(VLookup(V749, Dex!F:K, 6, 0),"")</f>
        <v>P337</v>
      </c>
      <c r="U749" s="137">
        <f>ifna(VLookup(V749, Dex!F:L, 7, 0),"")</f>
        <v>161</v>
      </c>
      <c r="V749" s="131" t="str">
        <f t="shared" si="1"/>
        <v>skrelp</v>
      </c>
    </row>
    <row r="750" ht="31.5" customHeight="1">
      <c r="A750" s="85">
        <v>749.0</v>
      </c>
      <c r="B750" s="85">
        <v>1.0</v>
      </c>
      <c r="C750" s="88">
        <v>28.0</v>
      </c>
      <c r="D750" s="85">
        <f t="shared" si="30"/>
        <v>13</v>
      </c>
      <c r="E750" s="85">
        <v>3.0</v>
      </c>
      <c r="F750" s="85">
        <v>1.0</v>
      </c>
      <c r="G750" s="53" t="str">
        <f>ifna(VLookup(V750,Shiny!B:C, 2, 0),"")</f>
        <v/>
      </c>
      <c r="H750" s="138" t="s">
        <v>864</v>
      </c>
      <c r="I750" s="167">
        <v>691.0</v>
      </c>
      <c r="J750" s="140">
        <f>IFNA(VLOOKUP(V750,'Imported Index'!E:F,2,0),1)</f>
        <v>1</v>
      </c>
      <c r="K750" s="140"/>
      <c r="L750" s="83"/>
      <c r="M750" s="62" t="str">
        <f>ifna(IMAGE("https://pokejungle.net/sprites/typeico/"&amp;lower(VLookup(V750,Type!C:E, 2, 0)&amp;".png")),"")</f>
        <v/>
      </c>
      <c r="N750" s="62" t="str">
        <f>ifna(IMAGE("https://pokejungle.net/sprites/typeico/"&amp;lower(VLookup(V750,Type!C:E, 3, 0)&amp;".png")),"")</f>
        <v/>
      </c>
      <c r="O750" s="53"/>
      <c r="P750" s="53"/>
      <c r="Q750" s="61" t="str">
        <f>ifna(VLookup(V750, Dex!F:K, 3, 0),"")</f>
        <v>A195</v>
      </c>
      <c r="R750" s="61" t="str">
        <f>ifna(VLookup(V750, Dex!F:K, 4, 0),"")</f>
        <v/>
      </c>
      <c r="S750" s="62" t="str">
        <f>ifna(VLookup(V750, Dex!F:K, 5, 0),"")</f>
        <v/>
      </c>
      <c r="T750" s="61" t="str">
        <f>ifna(VLookup(V750, Dex!F:K, 6, 0),"")</f>
        <v>P338</v>
      </c>
      <c r="U750" s="63">
        <f>ifna(VLookup(V750, Dex!F:L, 7, 0),"")</f>
        <v>162</v>
      </c>
      <c r="V750" s="53" t="str">
        <f t="shared" si="1"/>
        <v>dragalge</v>
      </c>
    </row>
    <row r="751" ht="31.5" customHeight="1">
      <c r="A751" s="130">
        <v>750.0</v>
      </c>
      <c r="B751" s="130">
        <v>1.0</v>
      </c>
      <c r="C751" s="129">
        <v>28.0</v>
      </c>
      <c r="D751" s="130">
        <f t="shared" si="30"/>
        <v>14</v>
      </c>
      <c r="E751" s="130">
        <v>3.0</v>
      </c>
      <c r="F751" s="130">
        <v>2.0</v>
      </c>
      <c r="G751" s="131" t="str">
        <f>ifna(VLookup(V751,Shiny!B:C, 2, 0),"")</f>
        <v/>
      </c>
      <c r="H751" s="141" t="s">
        <v>865</v>
      </c>
      <c r="I751" s="168">
        <v>692.0</v>
      </c>
      <c r="J751" s="135">
        <f>IFNA(VLOOKUP(V751,'Imported Index'!E:F,2,0),1)</f>
        <v>1</v>
      </c>
      <c r="K751" s="135"/>
      <c r="L751" s="132"/>
      <c r="M751" s="166" t="str">
        <f>ifna(IMAGE("https://pokejungle.net/sprites/typeico/"&amp;lower(VLookup(V751,Type!C:E, 2, 0)&amp;".png")),"")</f>
        <v/>
      </c>
      <c r="N751" s="166" t="str">
        <f>ifna(IMAGE("https://pokejungle.net/sprites/typeico/"&amp;lower(VLookup(V751,Type!C:E, 3, 0)&amp;".png")),"")</f>
        <v/>
      </c>
      <c r="O751" s="131"/>
      <c r="P751" s="131"/>
      <c r="Q751" s="165" t="str">
        <f>ifna(VLookup(V751, Dex!F:K, 3, 0),"")</f>
        <v>A196</v>
      </c>
      <c r="R751" s="165" t="str">
        <f>ifna(VLookup(V751, Dex!F:K, 4, 0),"")</f>
        <v/>
      </c>
      <c r="S751" s="166" t="str">
        <f>ifna(VLookup(V751, Dex!F:K, 5, 0),"")</f>
        <v/>
      </c>
      <c r="T751" s="165" t="str">
        <f>ifna(VLookup(V751, Dex!F:K, 6, 0),"")</f>
        <v>P339</v>
      </c>
      <c r="U751" s="137">
        <f>ifna(VLookup(V751, Dex!F:L, 7, 0),"")</f>
        <v>163</v>
      </c>
      <c r="V751" s="131" t="str">
        <f t="shared" si="1"/>
        <v>clauncher</v>
      </c>
    </row>
    <row r="752" ht="31.5" customHeight="1">
      <c r="A752" s="85">
        <v>751.0</v>
      </c>
      <c r="B752" s="85">
        <v>1.0</v>
      </c>
      <c r="C752" s="88">
        <v>28.0</v>
      </c>
      <c r="D752" s="85">
        <f t="shared" si="30"/>
        <v>15</v>
      </c>
      <c r="E752" s="85">
        <v>3.0</v>
      </c>
      <c r="F752" s="85">
        <v>3.0</v>
      </c>
      <c r="G752" s="53" t="str">
        <f>ifna(VLookup(V752,Shiny!B:C, 2, 0),"")</f>
        <v/>
      </c>
      <c r="H752" s="138" t="s">
        <v>866</v>
      </c>
      <c r="I752" s="167">
        <v>693.0</v>
      </c>
      <c r="J752" s="140">
        <f>IFNA(VLOOKUP(V752,'Imported Index'!E:F,2,0),1)</f>
        <v>1</v>
      </c>
      <c r="K752" s="140"/>
      <c r="L752" s="83"/>
      <c r="M752" s="62" t="str">
        <f>ifna(IMAGE("https://pokejungle.net/sprites/typeico/"&amp;lower(VLookup(V752,Type!C:E, 2, 0)&amp;".png")),"")</f>
        <v/>
      </c>
      <c r="N752" s="62" t="str">
        <f>ifna(IMAGE("https://pokejungle.net/sprites/typeico/"&amp;lower(VLookup(V752,Type!C:E, 3, 0)&amp;".png")),"")</f>
        <v/>
      </c>
      <c r="O752" s="53"/>
      <c r="P752" s="53"/>
      <c r="Q752" s="61" t="str">
        <f>ifna(VLookup(V752, Dex!F:K, 3, 0),"")</f>
        <v>A197</v>
      </c>
      <c r="R752" s="61" t="str">
        <f>ifna(VLookup(V752, Dex!F:K, 4, 0),"")</f>
        <v/>
      </c>
      <c r="S752" s="62" t="str">
        <f>ifna(VLookup(V752, Dex!F:K, 5, 0),"")</f>
        <v/>
      </c>
      <c r="T752" s="61" t="str">
        <f>ifna(VLookup(V752, Dex!F:K, 6, 0),"")</f>
        <v>P340</v>
      </c>
      <c r="U752" s="63">
        <f>ifna(VLookup(V752, Dex!F:L, 7, 0),"")</f>
        <v>164</v>
      </c>
      <c r="V752" s="53" t="str">
        <f t="shared" si="1"/>
        <v>clawitzer</v>
      </c>
    </row>
    <row r="753" ht="31.5" customHeight="1">
      <c r="A753" s="130">
        <v>752.0</v>
      </c>
      <c r="B753" s="130">
        <v>1.0</v>
      </c>
      <c r="C753" s="129">
        <v>28.0</v>
      </c>
      <c r="D753" s="130">
        <f t="shared" si="30"/>
        <v>16</v>
      </c>
      <c r="E753" s="130">
        <v>3.0</v>
      </c>
      <c r="F753" s="130">
        <v>4.0</v>
      </c>
      <c r="G753" s="131" t="str">
        <f>ifna(VLookup(V753,Shiny!B:C, 2, 0),"")</f>
        <v/>
      </c>
      <c r="H753" s="141" t="s">
        <v>867</v>
      </c>
      <c r="I753" s="168">
        <v>694.0</v>
      </c>
      <c r="J753" s="135">
        <f>IFNA(VLOOKUP(V753,'Imported Index'!E:F,2,0),1)</f>
        <v>1</v>
      </c>
      <c r="K753" s="132"/>
      <c r="L753" s="132"/>
      <c r="M753" s="166" t="str">
        <f>ifna(IMAGE("https://pokejungle.net/sprites/typeico/"&amp;lower(VLookup(V753,Type!C:E, 2, 0)&amp;".png")),"")</f>
        <v/>
      </c>
      <c r="N753" s="166" t="str">
        <f>ifna(IMAGE("https://pokejungle.net/sprites/typeico/"&amp;lower(VLookup(V753,Type!C:E, 3, 0)&amp;".png")),"")</f>
        <v/>
      </c>
      <c r="O753" s="131"/>
      <c r="P753" s="131"/>
      <c r="Q753" s="165">
        <f>ifna(VLookup(V753, Dex!F:K, 3, 0),"")</f>
        <v>318</v>
      </c>
      <c r="R753" s="165" t="str">
        <f>ifna(VLookup(V753, Dex!F:K, 4, 0),"")</f>
        <v/>
      </c>
      <c r="S753" s="166" t="str">
        <f>ifna(VLookup(V753, Dex!F:K, 5, 0),"")</f>
        <v/>
      </c>
      <c r="T753" s="165" t="str">
        <f>ifna(VLookup(V753, Dex!F:K, 6, 0),"")</f>
        <v/>
      </c>
      <c r="U753" s="137">
        <f>ifna(VLookup(V753, Dex!F:L, 7, 0),"")</f>
        <v>202</v>
      </c>
      <c r="V753" s="131" t="str">
        <f t="shared" si="1"/>
        <v>helioptile</v>
      </c>
    </row>
    <row r="754" ht="31.5" customHeight="1">
      <c r="A754" s="85">
        <v>753.0</v>
      </c>
      <c r="B754" s="85">
        <v>1.0</v>
      </c>
      <c r="C754" s="88">
        <v>28.0</v>
      </c>
      <c r="D754" s="85">
        <f t="shared" si="30"/>
        <v>17</v>
      </c>
      <c r="E754" s="85">
        <v>3.0</v>
      </c>
      <c r="F754" s="85">
        <v>5.0</v>
      </c>
      <c r="G754" s="53" t="str">
        <f>ifna(VLookup(V754,Shiny!B:C, 2, 0),"")</f>
        <v/>
      </c>
      <c r="H754" s="138" t="s">
        <v>868</v>
      </c>
      <c r="I754" s="167">
        <v>695.0</v>
      </c>
      <c r="J754" s="140">
        <f>IFNA(VLOOKUP(V754,'Imported Index'!E:F,2,0),1)</f>
        <v>1</v>
      </c>
      <c r="K754" s="83"/>
      <c r="L754" s="83"/>
      <c r="M754" s="62" t="str">
        <f>ifna(IMAGE("https://pokejungle.net/sprites/typeico/"&amp;lower(VLookup(V754,Type!C:E, 2, 0)&amp;".png")),"")</f>
        <v/>
      </c>
      <c r="N754" s="62" t="str">
        <f>ifna(IMAGE("https://pokejungle.net/sprites/typeico/"&amp;lower(VLookup(V754,Type!C:E, 3, 0)&amp;".png")),"")</f>
        <v/>
      </c>
      <c r="O754" s="53"/>
      <c r="P754" s="53"/>
      <c r="Q754" s="61">
        <f>ifna(VLookup(V754, Dex!F:K, 3, 0),"")</f>
        <v>319</v>
      </c>
      <c r="R754" s="61" t="str">
        <f>ifna(VLookup(V754, Dex!F:K, 4, 0),"")</f>
        <v/>
      </c>
      <c r="S754" s="62" t="str">
        <f>ifna(VLookup(V754, Dex!F:K, 5, 0),"")</f>
        <v/>
      </c>
      <c r="T754" s="61" t="str">
        <f>ifna(VLookup(V754, Dex!F:K, 6, 0),"")</f>
        <v/>
      </c>
      <c r="U754" s="63">
        <f>ifna(VLookup(V754, Dex!F:L, 7, 0),"")</f>
        <v>203</v>
      </c>
      <c r="V754" s="53" t="str">
        <f t="shared" si="1"/>
        <v>heliolisk</v>
      </c>
    </row>
    <row r="755" ht="31.5" customHeight="1">
      <c r="A755" s="130">
        <v>754.0</v>
      </c>
      <c r="B755" s="130">
        <v>1.0</v>
      </c>
      <c r="C755" s="129">
        <v>28.0</v>
      </c>
      <c r="D755" s="130">
        <f t="shared" si="30"/>
        <v>18</v>
      </c>
      <c r="E755" s="130">
        <v>3.0</v>
      </c>
      <c r="F755" s="130">
        <v>6.0</v>
      </c>
      <c r="G755" s="131" t="str">
        <f>ifna(VLookup(V755,Shiny!B:C, 2, 0),"")</f>
        <v/>
      </c>
      <c r="H755" s="141" t="s">
        <v>869</v>
      </c>
      <c r="I755" s="168">
        <v>696.0</v>
      </c>
      <c r="J755" s="135">
        <f>IFNA(VLOOKUP(V755,'Imported Index'!E:F,2,0),1)</f>
        <v>1</v>
      </c>
      <c r="K755" s="132"/>
      <c r="L755" s="132"/>
      <c r="M755" s="166" t="str">
        <f>ifna(IMAGE("https://pokejungle.net/sprites/typeico/"&amp;lower(VLookup(V755,Type!C:E, 2, 0)&amp;".png")),"")</f>
        <v/>
      </c>
      <c r="N755" s="166" t="str">
        <f>ifna(IMAGE("https://pokejungle.net/sprites/typeico/"&amp;lower(VLookup(V755,Type!C:E, 3, 0)&amp;".png")),"")</f>
        <v/>
      </c>
      <c r="O755" s="131"/>
      <c r="P755" s="131"/>
      <c r="Q755" s="165" t="str">
        <f>ifna(VLookup(V755, Dex!F:K, 3, 0),"")</f>
        <v>C083</v>
      </c>
      <c r="R755" s="165" t="str">
        <f>ifna(VLookup(V755, Dex!F:K, 4, 0),"")</f>
        <v/>
      </c>
      <c r="S755" s="166" t="str">
        <f>ifna(VLookup(V755, Dex!F:K, 5, 0),"")</f>
        <v/>
      </c>
      <c r="T755" s="165" t="str">
        <f>ifna(VLookup(V755, Dex!F:K, 6, 0),"")</f>
        <v/>
      </c>
      <c r="U755" s="137">
        <f>ifna(VLookup(V755, Dex!F:L, 7, 0),"")</f>
        <v>193</v>
      </c>
      <c r="V755" s="131" t="str">
        <f t="shared" si="1"/>
        <v>tyrunt</v>
      </c>
    </row>
    <row r="756" ht="31.5" customHeight="1">
      <c r="A756" s="85">
        <v>755.0</v>
      </c>
      <c r="B756" s="85">
        <v>1.0</v>
      </c>
      <c r="C756" s="88">
        <v>28.0</v>
      </c>
      <c r="D756" s="85">
        <f t="shared" si="30"/>
        <v>19</v>
      </c>
      <c r="E756" s="85">
        <v>4.0</v>
      </c>
      <c r="F756" s="85">
        <v>1.0</v>
      </c>
      <c r="G756" s="53" t="str">
        <f>ifna(VLookup(V756,Shiny!B:C, 2, 0),"")</f>
        <v/>
      </c>
      <c r="H756" s="138" t="s">
        <v>870</v>
      </c>
      <c r="I756" s="167">
        <v>697.0</v>
      </c>
      <c r="J756" s="140">
        <f>IFNA(VLOOKUP(V756,'Imported Index'!E:F,2,0),1)</f>
        <v>1</v>
      </c>
      <c r="K756" s="83"/>
      <c r="L756" s="83"/>
      <c r="M756" s="62" t="str">
        <f>ifna(IMAGE("https://pokejungle.net/sprites/typeico/"&amp;lower(VLookup(V756,Type!C:E, 2, 0)&amp;".png")),"")</f>
        <v/>
      </c>
      <c r="N756" s="62" t="str">
        <f>ifna(IMAGE("https://pokejungle.net/sprites/typeico/"&amp;lower(VLookup(V756,Type!C:E, 3, 0)&amp;".png")),"")</f>
        <v/>
      </c>
      <c r="O756" s="53"/>
      <c r="P756" s="53"/>
      <c r="Q756" s="61" t="str">
        <f>ifna(VLookup(V756, Dex!F:K, 3, 0),"")</f>
        <v>C084</v>
      </c>
      <c r="R756" s="61" t="str">
        <f>ifna(VLookup(V756, Dex!F:K, 4, 0),"")</f>
        <v/>
      </c>
      <c r="S756" s="62" t="str">
        <f>ifna(VLookup(V756, Dex!F:K, 5, 0),"")</f>
        <v/>
      </c>
      <c r="T756" s="61" t="str">
        <f>ifna(VLookup(V756, Dex!F:K, 6, 0),"")</f>
        <v/>
      </c>
      <c r="U756" s="63">
        <f>ifna(VLookup(V756, Dex!F:L, 7, 0),"")</f>
        <v>194</v>
      </c>
      <c r="V756" s="53" t="str">
        <f t="shared" si="1"/>
        <v>tyrantrum</v>
      </c>
    </row>
    <row r="757" ht="31.5" customHeight="1">
      <c r="A757" s="130">
        <v>756.0</v>
      </c>
      <c r="B757" s="130">
        <v>1.0</v>
      </c>
      <c r="C757" s="129">
        <v>28.0</v>
      </c>
      <c r="D757" s="130">
        <f t="shared" si="30"/>
        <v>20</v>
      </c>
      <c r="E757" s="130">
        <v>4.0</v>
      </c>
      <c r="F757" s="130">
        <v>2.0</v>
      </c>
      <c r="G757" s="131" t="str">
        <f>ifna(VLookup(V757,Shiny!B:C, 2, 0),"")</f>
        <v/>
      </c>
      <c r="H757" s="141" t="s">
        <v>871</v>
      </c>
      <c r="I757" s="168">
        <v>698.0</v>
      </c>
      <c r="J757" s="135">
        <f>IFNA(VLOOKUP(V757,'Imported Index'!E:F,2,0),1)</f>
        <v>1</v>
      </c>
      <c r="K757" s="132"/>
      <c r="L757" s="132"/>
      <c r="M757" s="166" t="str">
        <f>ifna(IMAGE("https://pokejungle.net/sprites/typeico/"&amp;lower(VLookup(V757,Type!C:E, 2, 0)&amp;".png")),"")</f>
        <v/>
      </c>
      <c r="N757" s="166" t="str">
        <f>ifna(IMAGE("https://pokejungle.net/sprites/typeico/"&amp;lower(VLookup(V757,Type!C:E, 3, 0)&amp;".png")),"")</f>
        <v/>
      </c>
      <c r="O757" s="131"/>
      <c r="P757" s="131"/>
      <c r="Q757" s="165" t="str">
        <f>ifna(VLookup(V757, Dex!F:K, 3, 0),"")</f>
        <v>C085</v>
      </c>
      <c r="R757" s="165" t="str">
        <f>ifna(VLookup(V757, Dex!F:K, 4, 0),"")</f>
        <v/>
      </c>
      <c r="S757" s="166" t="str">
        <f>ifna(VLookup(V757, Dex!F:K, 5, 0),"")</f>
        <v/>
      </c>
      <c r="T757" s="165" t="str">
        <f>ifna(VLookup(V757, Dex!F:K, 6, 0),"")</f>
        <v/>
      </c>
      <c r="U757" s="137">
        <f>ifna(VLookup(V757, Dex!F:L, 7, 0),"")</f>
        <v>195</v>
      </c>
      <c r="V757" s="131" t="str">
        <f t="shared" si="1"/>
        <v>amaura</v>
      </c>
    </row>
    <row r="758" ht="31.5" customHeight="1">
      <c r="A758" s="85">
        <v>757.0</v>
      </c>
      <c r="B758" s="85">
        <v>1.0</v>
      </c>
      <c r="C758" s="88">
        <v>28.0</v>
      </c>
      <c r="D758" s="85">
        <f t="shared" si="30"/>
        <v>21</v>
      </c>
      <c r="E758" s="85">
        <v>4.0</v>
      </c>
      <c r="F758" s="85">
        <v>3.0</v>
      </c>
      <c r="G758" s="53" t="str">
        <f>ifna(VLookup(V758,Shiny!B:C, 2, 0),"")</f>
        <v/>
      </c>
      <c r="H758" s="138" t="s">
        <v>872</v>
      </c>
      <c r="I758" s="167">
        <v>699.0</v>
      </c>
      <c r="J758" s="140">
        <f>IFNA(VLOOKUP(V758,'Imported Index'!E:F,2,0),1)</f>
        <v>1</v>
      </c>
      <c r="K758" s="83"/>
      <c r="L758" s="83"/>
      <c r="M758" s="62" t="str">
        <f>ifna(IMAGE("https://pokejungle.net/sprites/typeico/"&amp;lower(VLookup(V758,Type!C:E, 2, 0)&amp;".png")),"")</f>
        <v/>
      </c>
      <c r="N758" s="62" t="str">
        <f>ifna(IMAGE("https://pokejungle.net/sprites/typeico/"&amp;lower(VLookup(V758,Type!C:E, 3, 0)&amp;".png")),"")</f>
        <v/>
      </c>
      <c r="O758" s="53"/>
      <c r="P758" s="53"/>
      <c r="Q758" s="61" t="str">
        <f>ifna(VLookup(V758, Dex!F:K, 3, 0),"")</f>
        <v>C086</v>
      </c>
      <c r="R758" s="61" t="str">
        <f>ifna(VLookup(V758, Dex!F:K, 4, 0),"")</f>
        <v/>
      </c>
      <c r="S758" s="62" t="str">
        <f>ifna(VLookup(V758, Dex!F:K, 5, 0),"")</f>
        <v/>
      </c>
      <c r="T758" s="61" t="str">
        <f>ifna(VLookup(V758, Dex!F:K, 6, 0),"")</f>
        <v/>
      </c>
      <c r="U758" s="63">
        <f>ifna(VLookup(V758, Dex!F:L, 7, 0),"")</f>
        <v>196</v>
      </c>
      <c r="V758" s="53" t="str">
        <f t="shared" si="1"/>
        <v>aurorus</v>
      </c>
    </row>
    <row r="759" ht="31.5" customHeight="1">
      <c r="A759" s="130">
        <v>758.0</v>
      </c>
      <c r="B759" s="130">
        <v>1.0</v>
      </c>
      <c r="C759" s="129">
        <v>28.0</v>
      </c>
      <c r="D759" s="130">
        <f t="shared" si="30"/>
        <v>22</v>
      </c>
      <c r="E759" s="130">
        <v>4.0</v>
      </c>
      <c r="F759" s="130">
        <v>4.0</v>
      </c>
      <c r="G759" s="131" t="str">
        <f>ifna(VLookup(V759,Shiny!B:C, 2, 0),"")</f>
        <v/>
      </c>
      <c r="H759" s="141" t="s">
        <v>873</v>
      </c>
      <c r="I759" s="168">
        <v>700.0</v>
      </c>
      <c r="J759" s="135">
        <f>IFNA(VLOOKUP(V759,'Imported Index'!E:F,2,0),1)</f>
        <v>1</v>
      </c>
      <c r="K759" s="135"/>
      <c r="L759" s="132"/>
      <c r="M759" s="166" t="str">
        <f>ifna(IMAGE("https://pokejungle.net/sprites/typeico/"&amp;lower(VLookup(V759,Type!C:E, 2, 0)&amp;".png")),"")</f>
        <v/>
      </c>
      <c r="N759" s="166" t="str">
        <f>ifna(IMAGE("https://pokejungle.net/sprites/typeico/"&amp;lower(VLookup(V759,Type!C:E, 3, 0)&amp;".png")),"")</f>
        <v/>
      </c>
      <c r="O759" s="131"/>
      <c r="P759" s="131"/>
      <c r="Q759" s="165">
        <f>ifna(VLookup(V759, Dex!F:K, 3, 0),"")</f>
        <v>204</v>
      </c>
      <c r="R759" s="165" t="str">
        <f>ifna(VLookup(V759, Dex!F:K, 4, 0),"")</f>
        <v/>
      </c>
      <c r="S759" s="166">
        <f>ifna(VLookup(V759, Dex!F:K, 5, 0),"")</f>
        <v>33</v>
      </c>
      <c r="T759" s="165" t="str">
        <f>ifna(VLookup(V759, Dex!F:K, 6, 0),"")</f>
        <v>P187</v>
      </c>
      <c r="U759" s="137">
        <f>ifna(VLookup(V759, Dex!F:L, 7, 0),"")</f>
        <v>108</v>
      </c>
      <c r="V759" s="131" t="str">
        <f t="shared" si="1"/>
        <v>sylveon</v>
      </c>
    </row>
    <row r="760" ht="31.5" customHeight="1">
      <c r="A760" s="85">
        <v>759.0</v>
      </c>
      <c r="B760" s="85">
        <v>1.0</v>
      </c>
      <c r="C760" s="88">
        <v>28.0</v>
      </c>
      <c r="D760" s="85">
        <f t="shared" si="30"/>
        <v>23</v>
      </c>
      <c r="E760" s="85">
        <v>4.0</v>
      </c>
      <c r="F760" s="85">
        <v>5.0</v>
      </c>
      <c r="G760" s="53" t="str">
        <f>ifna(VLookup(V760,Shiny!B:C, 2, 0),"")</f>
        <v/>
      </c>
      <c r="H760" s="138" t="s">
        <v>874</v>
      </c>
      <c r="I760" s="167">
        <v>701.0</v>
      </c>
      <c r="J760" s="140">
        <f>IFNA(VLOOKUP(V760,'Imported Index'!E:F,2,0),1)</f>
        <v>1</v>
      </c>
      <c r="K760" s="140"/>
      <c r="L760" s="83"/>
      <c r="M760" s="62" t="str">
        <f>ifna(IMAGE("https://pokejungle.net/sprites/typeico/"&amp;lower(VLookup(V760,Type!C:E, 2, 0)&amp;".png")),"")</f>
        <v/>
      </c>
      <c r="N760" s="62" t="str">
        <f>ifna(IMAGE("https://pokejungle.net/sprites/typeico/"&amp;lower(VLookup(V760,Type!C:E, 3, 0)&amp;".png")),"")</f>
        <v/>
      </c>
      <c r="O760" s="53"/>
      <c r="P760" s="53"/>
      <c r="Q760" s="61">
        <f>ifna(VLookup(V760, Dex!F:K, 3, 0),"")</f>
        <v>320</v>
      </c>
      <c r="R760" s="61" t="str">
        <f>ifna(VLookup(V760, Dex!F:K, 4, 0),"")</f>
        <v/>
      </c>
      <c r="S760" s="62" t="str">
        <f>ifna(VLookup(V760, Dex!F:K, 5, 0),"")</f>
        <v/>
      </c>
      <c r="T760" s="61" t="str">
        <f>ifna(VLookup(V760, Dex!F:K, 6, 0),"")</f>
        <v>P301</v>
      </c>
      <c r="U760" s="63">
        <f>ifna(VLookup(V760, Dex!F:L, 7, 0),"")</f>
        <v>181</v>
      </c>
      <c r="V760" s="53" t="str">
        <f t="shared" si="1"/>
        <v>hawlucha</v>
      </c>
    </row>
    <row r="761" ht="31.5" customHeight="1">
      <c r="A761" s="130">
        <v>760.0</v>
      </c>
      <c r="B761" s="130">
        <v>1.0</v>
      </c>
      <c r="C761" s="129">
        <v>28.0</v>
      </c>
      <c r="D761" s="130">
        <f t="shared" si="30"/>
        <v>24</v>
      </c>
      <c r="E761" s="130">
        <v>4.0</v>
      </c>
      <c r="F761" s="130">
        <v>6.0</v>
      </c>
      <c r="G761" s="131" t="str">
        <f>ifna(VLookup(V761,Shiny!B:C, 2, 0),"")</f>
        <v/>
      </c>
      <c r="H761" s="141" t="s">
        <v>875</v>
      </c>
      <c r="I761" s="168">
        <v>702.0</v>
      </c>
      <c r="J761" s="135">
        <f>IFNA(VLOOKUP(V761,'Imported Index'!E:F,2,0),1)</f>
        <v>1</v>
      </c>
      <c r="K761" s="135"/>
      <c r="L761" s="132"/>
      <c r="M761" s="166" t="str">
        <f>ifna(IMAGE("https://pokejungle.net/sprites/typeico/"&amp;lower(VLookup(V761,Type!C:E, 2, 0)&amp;".png")),"")</f>
        <v/>
      </c>
      <c r="N761" s="166" t="str">
        <f>ifna(IMAGE("https://pokejungle.net/sprites/typeico/"&amp;lower(VLookup(V761,Type!C:E, 3, 0)&amp;".png")),"")</f>
        <v/>
      </c>
      <c r="O761" s="131"/>
      <c r="P761" s="131"/>
      <c r="Q761" s="165" t="str">
        <f>ifna(VLookup(V761, Dex!F:K, 3, 0),"")</f>
        <v>A103</v>
      </c>
      <c r="R761" s="165" t="str">
        <f>ifna(VLookup(V761, Dex!F:K, 4, 0),"")</f>
        <v/>
      </c>
      <c r="S761" s="166" t="str">
        <f>ifna(VLookup(V761, Dex!F:K, 5, 0),"")</f>
        <v/>
      </c>
      <c r="T761" s="165" t="str">
        <f>ifna(VLookup(V761, Dex!F:K, 6, 0),"")</f>
        <v>P200</v>
      </c>
      <c r="U761" s="137">
        <f>ifna(VLookup(V761, Dex!F:L, 7, 0),"")</f>
        <v>51</v>
      </c>
      <c r="V761" s="131" t="str">
        <f t="shared" si="1"/>
        <v>dedenne</v>
      </c>
    </row>
    <row r="762" ht="31.5" customHeight="1">
      <c r="A762" s="85">
        <v>761.0</v>
      </c>
      <c r="B762" s="85">
        <v>1.0</v>
      </c>
      <c r="C762" s="88">
        <v>28.0</v>
      </c>
      <c r="D762" s="85">
        <f t="shared" si="30"/>
        <v>25</v>
      </c>
      <c r="E762" s="85">
        <v>5.0</v>
      </c>
      <c r="F762" s="85">
        <v>1.0</v>
      </c>
      <c r="G762" s="53" t="str">
        <f>ifna(VLookup(V762,Shiny!B:C, 2, 0),"")</f>
        <v/>
      </c>
      <c r="H762" s="138" t="s">
        <v>876</v>
      </c>
      <c r="I762" s="167">
        <v>703.0</v>
      </c>
      <c r="J762" s="140">
        <f>IFNA(VLOOKUP(V762,'Imported Index'!E:F,2,0),1)</f>
        <v>1</v>
      </c>
      <c r="K762" s="83"/>
      <c r="L762" s="83"/>
      <c r="M762" s="62" t="str">
        <f>ifna(IMAGE("https://pokejungle.net/sprites/typeico/"&amp;lower(VLookup(V762,Type!C:E, 2, 0)&amp;".png")),"")</f>
        <v/>
      </c>
      <c r="N762" s="62" t="str">
        <f>ifna(IMAGE("https://pokejungle.net/sprites/typeico/"&amp;lower(VLookup(V762,Type!C:E, 3, 0)&amp;".png")),"")</f>
        <v/>
      </c>
      <c r="O762" s="53"/>
      <c r="P762" s="53"/>
      <c r="Q762" s="61" t="str">
        <f>ifna(VLookup(V762, Dex!F:K, 3, 0),"")</f>
        <v>C128</v>
      </c>
      <c r="R762" s="61" t="str">
        <f>ifna(VLookup(V762, Dex!F:K, 4, 0),"")</f>
        <v/>
      </c>
      <c r="S762" s="62" t="str">
        <f>ifna(VLookup(V762, Dex!F:K, 5, 0),"")</f>
        <v/>
      </c>
      <c r="T762" s="61" t="str">
        <f>ifna(VLookup(V762, Dex!F:K, 6, 0),"")</f>
        <v>K167</v>
      </c>
      <c r="U762" s="63">
        <f>ifna(VLookup(V762, Dex!F:L, 7, 0),"")</f>
        <v>131</v>
      </c>
      <c r="V762" s="53" t="str">
        <f t="shared" si="1"/>
        <v>carbink</v>
      </c>
    </row>
    <row r="763" ht="31.5" customHeight="1">
      <c r="A763" s="130">
        <v>762.0</v>
      </c>
      <c r="B763" s="130">
        <v>1.0</v>
      </c>
      <c r="C763" s="129">
        <v>28.0</v>
      </c>
      <c r="D763" s="130">
        <f t="shared" si="30"/>
        <v>26</v>
      </c>
      <c r="E763" s="130">
        <v>5.0</v>
      </c>
      <c r="F763" s="130">
        <v>2.0</v>
      </c>
      <c r="G763" s="131" t="str">
        <f>ifna(VLookup(V763,Shiny!B:C, 2, 0),"")</f>
        <v/>
      </c>
      <c r="H763" s="141" t="s">
        <v>877</v>
      </c>
      <c r="I763" s="168">
        <v>704.0</v>
      </c>
      <c r="J763" s="135">
        <f>IFNA(VLOOKUP(V763,'Imported Index'!E:F,2,0),1)</f>
        <v>1</v>
      </c>
      <c r="K763" s="135"/>
      <c r="L763" s="132"/>
      <c r="M763" s="166" t="str">
        <f>ifna(IMAGE("https://pokejungle.net/sprites/typeico/"&amp;lower(VLookup(V763,Type!C:E, 2, 0)&amp;".png")),"")</f>
        <v/>
      </c>
      <c r="N763" s="166" t="str">
        <f>ifna(IMAGE("https://pokejungle.net/sprites/typeico/"&amp;lower(VLookup(V763,Type!C:E, 3, 0)&amp;".png")),"")</f>
        <v/>
      </c>
      <c r="O763" s="131"/>
      <c r="P763" s="131"/>
      <c r="Q763" s="165">
        <f>ifna(VLookup(V763, Dex!F:K, 3, 0),"")</f>
        <v>389</v>
      </c>
      <c r="R763" s="165" t="str">
        <f>ifna(VLookup(V763, Dex!F:K, 4, 0),"")</f>
        <v/>
      </c>
      <c r="S763" s="166">
        <f>ifna(VLookup(V763, Dex!F:K, 5, 0),"")</f>
        <v>115</v>
      </c>
      <c r="T763" s="165" t="str">
        <f>ifna(VLookup(V763, Dex!F:K, 6, 0),"")</f>
        <v>P172</v>
      </c>
      <c r="U763" s="137">
        <f>ifna(VLookup(V763, Dex!F:L, 7, 0),"")</f>
        <v>165</v>
      </c>
      <c r="V763" s="131" t="str">
        <f t="shared" si="1"/>
        <v>goomy</v>
      </c>
    </row>
    <row r="764" ht="31.5" customHeight="1">
      <c r="A764" s="85">
        <v>763.0</v>
      </c>
      <c r="B764" s="85">
        <v>1.0</v>
      </c>
      <c r="C764" s="88">
        <v>28.0</v>
      </c>
      <c r="D764" s="85">
        <f t="shared" si="30"/>
        <v>27</v>
      </c>
      <c r="E764" s="85">
        <v>5.0</v>
      </c>
      <c r="F764" s="85">
        <v>3.0</v>
      </c>
      <c r="G764" s="53" t="str">
        <f>ifna(VLookup(V764,Shiny!B:C, 2, 0),"")</f>
        <v/>
      </c>
      <c r="H764" s="138" t="s">
        <v>878</v>
      </c>
      <c r="I764" s="167">
        <v>705.0</v>
      </c>
      <c r="J764" s="140">
        <f>IFNA(VLOOKUP(V764,'Imported Index'!E:F,2,0),1)</f>
        <v>1</v>
      </c>
      <c r="K764" s="140"/>
      <c r="L764" s="83" t="s">
        <v>97</v>
      </c>
      <c r="M764" s="62" t="str">
        <f>ifna(IMAGE("https://pokejungle.net/sprites/typeico/"&amp;lower(VLookup(V764,Type!C:E, 2, 0)&amp;".png")),"")</f>
        <v/>
      </c>
      <c r="N764" s="62" t="str">
        <f>ifna(IMAGE("https://pokejungle.net/sprites/typeico/"&amp;lower(VLookup(V764,Type!C:E, 3, 0)&amp;".png")),"")</f>
        <v/>
      </c>
      <c r="O764" s="53"/>
      <c r="P764" s="53"/>
      <c r="Q764" s="61">
        <f>ifna(VLookup(V764, Dex!F:K, 3, 0),"")</f>
        <v>390</v>
      </c>
      <c r="R764" s="61" t="str">
        <f>ifna(VLookup(V764, Dex!F:K, 4, 0),"")</f>
        <v/>
      </c>
      <c r="S764" s="62" t="str">
        <f>ifna(VLookup(V764, Dex!F:K, 5, 0),"")</f>
        <v/>
      </c>
      <c r="T764" s="61" t="str">
        <f>ifna(VLookup(V764, Dex!F:K, 6, 0),"")</f>
        <v>P173</v>
      </c>
      <c r="U764" s="63">
        <f>ifna(VLookup(V764, Dex!F:L, 7, 0),"")</f>
        <v>166</v>
      </c>
      <c r="V764" s="53" t="str">
        <f t="shared" si="1"/>
        <v>sliggoo</v>
      </c>
    </row>
    <row r="765" ht="31.5" customHeight="1">
      <c r="A765" s="130">
        <v>764.0</v>
      </c>
      <c r="B765" s="130">
        <v>1.0</v>
      </c>
      <c r="C765" s="129">
        <v>28.0</v>
      </c>
      <c r="D765" s="130">
        <f t="shared" si="30"/>
        <v>28</v>
      </c>
      <c r="E765" s="130">
        <v>5.0</v>
      </c>
      <c r="F765" s="130">
        <v>4.0</v>
      </c>
      <c r="G765" s="131" t="str">
        <f>ifna(VLookup(V765,Shiny!B:C, 2, 0),"")</f>
        <v/>
      </c>
      <c r="H765" s="141" t="s">
        <v>878</v>
      </c>
      <c r="I765" s="168">
        <v>705.0</v>
      </c>
      <c r="J765" s="135">
        <f>IFNA(VLOOKUP(V765,'Imported Index'!E:F,2,0),1)</f>
        <v>1</v>
      </c>
      <c r="K765" s="135"/>
      <c r="L765" s="132" t="s">
        <v>139</v>
      </c>
      <c r="M765" s="166" t="str">
        <f>ifna(IMAGE("https://pokejungle.net/sprites/typeico/"&amp;lower(VLookup(V765,Type!C:E, 2, 0)&amp;".png")),"")</f>
        <v/>
      </c>
      <c r="N765" s="166" t="str">
        <f>ifna(IMAGE("https://pokejungle.net/sprites/typeico/"&amp;lower(VLookup(V765,Type!C:E, 3, 0)&amp;".png")),"")</f>
        <v/>
      </c>
      <c r="O765" s="130">
        <v>-1.0</v>
      </c>
      <c r="P765" s="131"/>
      <c r="Q765" s="165" t="str">
        <f>ifna(VLookup(V765, Dex!F:K, 3, 0),"")</f>
        <v/>
      </c>
      <c r="R765" s="165" t="str">
        <f>ifna(VLookup(V765, Dex!F:K, 4, 0),"")</f>
        <v/>
      </c>
      <c r="S765" s="166">
        <f>ifna(VLookup(V765, Dex!F:K, 5, 0),"")</f>
        <v>116</v>
      </c>
      <c r="T765" s="165" t="str">
        <f>ifna(VLookup(V765, Dex!F:K, 6, 0),"")</f>
        <v>P173</v>
      </c>
      <c r="U765" s="137">
        <f>ifna(VLookup(V765, Dex!F:L, 7, 0),"")</f>
        <v>166</v>
      </c>
      <c r="V765" s="131" t="str">
        <f t="shared" si="1"/>
        <v>sliggoo-1</v>
      </c>
    </row>
    <row r="766" ht="31.5" customHeight="1">
      <c r="A766" s="85">
        <v>765.0</v>
      </c>
      <c r="B766" s="85">
        <v>1.0</v>
      </c>
      <c r="C766" s="88">
        <v>28.0</v>
      </c>
      <c r="D766" s="85">
        <f t="shared" si="30"/>
        <v>29</v>
      </c>
      <c r="E766" s="85">
        <v>5.0</v>
      </c>
      <c r="F766" s="85">
        <v>5.0</v>
      </c>
      <c r="G766" s="53" t="str">
        <f>ifna(VLookup(V766,Shiny!B:C, 2, 0),"")</f>
        <v/>
      </c>
      <c r="H766" s="138" t="s">
        <v>879</v>
      </c>
      <c r="I766" s="167">
        <v>706.0</v>
      </c>
      <c r="J766" s="140">
        <f>IFNA(VLOOKUP(V766,'Imported Index'!E:F,2,0),1)</f>
        <v>1</v>
      </c>
      <c r="K766" s="140"/>
      <c r="L766" s="83" t="s">
        <v>97</v>
      </c>
      <c r="M766" s="62" t="str">
        <f>ifna(IMAGE("https://pokejungle.net/sprites/typeico/"&amp;lower(VLookup(V766,Type!C:E, 2, 0)&amp;".png")),"")</f>
        <v/>
      </c>
      <c r="N766" s="62" t="str">
        <f>ifna(IMAGE("https://pokejungle.net/sprites/typeico/"&amp;lower(VLookup(V766,Type!C:E, 3, 0)&amp;".png")),"")</f>
        <v/>
      </c>
      <c r="O766" s="53"/>
      <c r="P766" s="53"/>
      <c r="Q766" s="61">
        <f>ifna(VLookup(V766, Dex!F:K, 3, 0),"")</f>
        <v>391</v>
      </c>
      <c r="R766" s="61" t="str">
        <f>ifna(VLookup(V766, Dex!F:K, 4, 0),"")</f>
        <v/>
      </c>
      <c r="S766" s="62" t="str">
        <f>ifna(VLookup(V766, Dex!F:K, 5, 0),"")</f>
        <v/>
      </c>
      <c r="T766" s="61" t="str">
        <f>ifna(VLookup(V766, Dex!F:K, 6, 0),"")</f>
        <v>P174</v>
      </c>
      <c r="U766" s="63">
        <f>ifna(VLookup(V766, Dex!F:L, 7, 0),"")</f>
        <v>167</v>
      </c>
      <c r="V766" s="53" t="str">
        <f t="shared" si="1"/>
        <v>goodra</v>
      </c>
    </row>
    <row r="767" ht="31.5" customHeight="1">
      <c r="A767" s="130">
        <v>766.0</v>
      </c>
      <c r="B767" s="130">
        <v>1.0</v>
      </c>
      <c r="C767" s="129">
        <v>28.0</v>
      </c>
      <c r="D767" s="130">
        <f t="shared" si="30"/>
        <v>30</v>
      </c>
      <c r="E767" s="130">
        <v>5.0</v>
      </c>
      <c r="F767" s="130">
        <v>6.0</v>
      </c>
      <c r="G767" s="131" t="str">
        <f>ifna(VLookup(V767,Shiny!B:C, 2, 0),"")</f>
        <v/>
      </c>
      <c r="H767" s="141" t="s">
        <v>879</v>
      </c>
      <c r="I767" s="168">
        <v>706.0</v>
      </c>
      <c r="J767" s="135">
        <f>IFNA(VLOOKUP(V767,'Imported Index'!E:F,2,0),1)</f>
        <v>1</v>
      </c>
      <c r="K767" s="135"/>
      <c r="L767" s="132" t="s">
        <v>139</v>
      </c>
      <c r="M767" s="166" t="str">
        <f>ifna(IMAGE("https://pokejungle.net/sprites/typeico/"&amp;lower(VLookup(V767,Type!C:E, 2, 0)&amp;".png")),"")</f>
        <v/>
      </c>
      <c r="N767" s="166" t="str">
        <f>ifna(IMAGE("https://pokejungle.net/sprites/typeico/"&amp;lower(VLookup(V767,Type!C:E, 3, 0)&amp;".png")),"")</f>
        <v/>
      </c>
      <c r="O767" s="130">
        <v>-1.0</v>
      </c>
      <c r="P767" s="131"/>
      <c r="Q767" s="165" t="str">
        <f>ifna(VLookup(V767, Dex!F:K, 3, 0),"")</f>
        <v/>
      </c>
      <c r="R767" s="165" t="str">
        <f>ifna(VLookup(V767, Dex!F:K, 4, 0),"")</f>
        <v/>
      </c>
      <c r="S767" s="166">
        <f>ifna(VLookup(V767, Dex!F:K, 5, 0),"")</f>
        <v>117</v>
      </c>
      <c r="T767" s="165" t="str">
        <f>ifna(VLookup(V767, Dex!F:K, 6, 0),"")</f>
        <v>P174</v>
      </c>
      <c r="U767" s="137">
        <f>ifna(VLookup(V767, Dex!F:L, 7, 0),"")</f>
        <v>167</v>
      </c>
      <c r="V767" s="131" t="str">
        <f t="shared" si="1"/>
        <v>goodra-1</v>
      </c>
    </row>
    <row r="768" ht="31.5" customHeight="1">
      <c r="A768" s="85">
        <v>767.0</v>
      </c>
      <c r="B768" s="85">
        <v>1.0</v>
      </c>
      <c r="C768" s="88">
        <v>29.0</v>
      </c>
      <c r="D768" s="85">
        <v>1.0</v>
      </c>
      <c r="E768" s="85">
        <v>1.0</v>
      </c>
      <c r="F768" s="85">
        <v>1.0</v>
      </c>
      <c r="G768" s="53" t="str">
        <f>ifna(VLookup(V768,Shiny!B:C, 2, 0),"")</f>
        <v/>
      </c>
      <c r="H768" s="138" t="s">
        <v>880</v>
      </c>
      <c r="I768" s="167">
        <v>707.0</v>
      </c>
      <c r="J768" s="140">
        <f>IFNA(VLOOKUP(V768,'Imported Index'!E:F,2,0),1)</f>
        <v>1</v>
      </c>
      <c r="K768" s="140"/>
      <c r="L768" s="83"/>
      <c r="M768" s="62" t="str">
        <f>ifna(IMAGE("https://pokejungle.net/sprites/typeico/"&amp;lower(VLookup(V768,Type!C:E, 2, 0)&amp;".png")),"")</f>
        <v/>
      </c>
      <c r="N768" s="62" t="str">
        <f>ifna(IMAGE("https://pokejungle.net/sprites/typeico/"&amp;lower(VLookup(V768,Type!C:E, 3, 0)&amp;".png")),"")</f>
        <v/>
      </c>
      <c r="O768" s="53"/>
      <c r="P768" s="53"/>
      <c r="Q768" s="61" t="str">
        <f>ifna(VLookup(V768, Dex!F:K, 3, 0),"")</f>
        <v>A028</v>
      </c>
      <c r="R768" s="61" t="str">
        <f>ifna(VLookup(V768, Dex!F:K, 4, 0),"")</f>
        <v/>
      </c>
      <c r="S768" s="62" t="str">
        <f>ifna(VLookup(V768, Dex!F:K, 5, 0),"")</f>
        <v/>
      </c>
      <c r="T768" s="61" t="str">
        <f>ifna(VLookup(V768, Dex!F:K, 6, 0),"")</f>
        <v>P240</v>
      </c>
      <c r="U768" s="63">
        <f>ifna(VLookup(V768, Dex!F:L, 7, 0),"")</f>
        <v>188</v>
      </c>
      <c r="V768" s="53" t="str">
        <f t="shared" si="1"/>
        <v>klefki</v>
      </c>
    </row>
    <row r="769" ht="31.5" customHeight="1">
      <c r="A769" s="130">
        <v>768.0</v>
      </c>
      <c r="B769" s="130">
        <v>1.0</v>
      </c>
      <c r="C769" s="129">
        <v>29.0</v>
      </c>
      <c r="D769" s="130">
        <f t="shared" ref="D769:D783" si="31">D768+1</f>
        <v>2</v>
      </c>
      <c r="E769" s="130">
        <v>1.0</v>
      </c>
      <c r="F769" s="130">
        <v>2.0</v>
      </c>
      <c r="G769" s="131" t="str">
        <f>ifna(VLookup(V769,Shiny!B:C, 2, 0),"")</f>
        <v/>
      </c>
      <c r="H769" s="141" t="s">
        <v>881</v>
      </c>
      <c r="I769" s="168">
        <v>708.0</v>
      </c>
      <c r="J769" s="135">
        <f>IFNA(VLOOKUP(V769,'Imported Index'!E:F,2,0),1)</f>
        <v>1</v>
      </c>
      <c r="K769" s="132"/>
      <c r="L769" s="132"/>
      <c r="M769" s="166" t="str">
        <f>ifna(IMAGE("https://pokejungle.net/sprites/typeico/"&amp;lower(VLookup(V769,Type!C:E, 2, 0)&amp;".png")),"")</f>
        <v/>
      </c>
      <c r="N769" s="166" t="str">
        <f>ifna(IMAGE("https://pokejungle.net/sprites/typeico/"&amp;lower(VLookup(V769,Type!C:E, 3, 0)&amp;".png")),"")</f>
        <v/>
      </c>
      <c r="O769" s="131"/>
      <c r="P769" s="131"/>
      <c r="Q769" s="165">
        <f>ifna(VLookup(V769, Dex!F:K, 3, 0),"")</f>
        <v>338</v>
      </c>
      <c r="R769" s="165" t="str">
        <f>ifna(VLookup(V769, Dex!F:K, 4, 0),"")</f>
        <v/>
      </c>
      <c r="S769" s="166" t="str">
        <f>ifna(VLookup(V769, Dex!F:K, 5, 0),"")</f>
        <v/>
      </c>
      <c r="T769" s="165" t="str">
        <f>ifna(VLookup(V769, Dex!F:K, 6, 0),"")</f>
        <v>K068</v>
      </c>
      <c r="U769" s="137">
        <f>ifna(VLookup(V769, Dex!F:L, 7, 0),"")</f>
        <v>182</v>
      </c>
      <c r="V769" s="131" t="str">
        <f t="shared" si="1"/>
        <v>phantump</v>
      </c>
    </row>
    <row r="770" ht="31.5" customHeight="1">
      <c r="A770" s="85">
        <v>769.0</v>
      </c>
      <c r="B770" s="85">
        <v>1.0</v>
      </c>
      <c r="C770" s="88">
        <v>29.0</v>
      </c>
      <c r="D770" s="85">
        <f t="shared" si="31"/>
        <v>3</v>
      </c>
      <c r="E770" s="85">
        <v>1.0</v>
      </c>
      <c r="F770" s="85">
        <v>3.0</v>
      </c>
      <c r="G770" s="53" t="str">
        <f>ifna(VLookup(V770,Shiny!B:C, 2, 0),"")</f>
        <v/>
      </c>
      <c r="H770" s="138" t="s">
        <v>882</v>
      </c>
      <c r="I770" s="167">
        <v>709.0</v>
      </c>
      <c r="J770" s="140">
        <f>IFNA(VLOOKUP(V770,'Imported Index'!E:F,2,0),1)</f>
        <v>1</v>
      </c>
      <c r="K770" s="83"/>
      <c r="L770" s="83"/>
      <c r="M770" s="62" t="str">
        <f>ifna(IMAGE("https://pokejungle.net/sprites/typeico/"&amp;lower(VLookup(V770,Type!C:E, 2, 0)&amp;".png")),"")</f>
        <v/>
      </c>
      <c r="N770" s="62" t="str">
        <f>ifna(IMAGE("https://pokejungle.net/sprites/typeico/"&amp;lower(VLookup(V770,Type!C:E, 3, 0)&amp;".png")),"")</f>
        <v/>
      </c>
      <c r="O770" s="53"/>
      <c r="P770" s="53"/>
      <c r="Q770" s="61">
        <f>ifna(VLookup(V770, Dex!F:K, 3, 0),"")</f>
        <v>339</v>
      </c>
      <c r="R770" s="61" t="str">
        <f>ifna(VLookup(V770, Dex!F:K, 4, 0),"")</f>
        <v/>
      </c>
      <c r="S770" s="62" t="str">
        <f>ifna(VLookup(V770, Dex!F:K, 5, 0),"")</f>
        <v/>
      </c>
      <c r="T770" s="61" t="str">
        <f>ifna(VLookup(V770, Dex!F:K, 6, 0),"")</f>
        <v>K069</v>
      </c>
      <c r="U770" s="63">
        <f>ifna(VLookup(V770, Dex!F:L, 7, 0),"")</f>
        <v>183</v>
      </c>
      <c r="V770" s="53" t="str">
        <f t="shared" si="1"/>
        <v>trevenant</v>
      </c>
    </row>
    <row r="771" ht="31.5" customHeight="1">
      <c r="A771" s="130">
        <v>770.0</v>
      </c>
      <c r="B771" s="130">
        <v>1.0</v>
      </c>
      <c r="C771" s="129">
        <v>29.0</v>
      </c>
      <c r="D771" s="130">
        <f t="shared" si="31"/>
        <v>4</v>
      </c>
      <c r="E771" s="130">
        <v>1.0</v>
      </c>
      <c r="F771" s="130">
        <v>4.0</v>
      </c>
      <c r="G771" s="131" t="str">
        <f>ifna(VLookup(V771,Shiny!B:C, 2, 0),"")</f>
        <v/>
      </c>
      <c r="H771" s="141" t="s">
        <v>883</v>
      </c>
      <c r="I771" s="168">
        <v>710.0</v>
      </c>
      <c r="J771" s="135">
        <f>IFNA(VLOOKUP(V771,'Imported Index'!E:F,2,0),1)</f>
        <v>1</v>
      </c>
      <c r="K771" s="132"/>
      <c r="L771" s="132"/>
      <c r="M771" s="166" t="str">
        <f>ifna(IMAGE("https://pokejungle.net/sprites/typeico/"&amp;lower(VLookup(V771,Type!C:E, 2, 0)&amp;".png")),"")</f>
        <v/>
      </c>
      <c r="N771" s="166" t="str">
        <f>ifna(IMAGE("https://pokejungle.net/sprites/typeico/"&amp;lower(VLookup(V771,Type!C:E, 3, 0)&amp;".png")),"")</f>
        <v/>
      </c>
      <c r="O771" s="131"/>
      <c r="P771" s="131"/>
      <c r="Q771" s="165">
        <f>ifna(VLookup(V771, Dex!F:K, 3, 0),"")</f>
        <v>191</v>
      </c>
      <c r="R771" s="165" t="str">
        <f>ifna(VLookup(V771, Dex!F:K, 4, 0),"")</f>
        <v/>
      </c>
      <c r="S771" s="166" t="str">
        <f>ifna(VLookup(V771, Dex!F:K, 5, 0),"")</f>
        <v/>
      </c>
      <c r="T771" s="165" t="str">
        <f>ifna(VLookup(V771, Dex!F:K, 6, 0),"")</f>
        <v/>
      </c>
      <c r="U771" s="137">
        <f>ifna(VLookup(V771, Dex!F:L, 7, 0),"")</f>
        <v>204</v>
      </c>
      <c r="V771" s="131" t="str">
        <f t="shared" si="1"/>
        <v>pumpkaboo</v>
      </c>
    </row>
    <row r="772" ht="31.5" customHeight="1">
      <c r="A772" s="85">
        <v>771.0</v>
      </c>
      <c r="B772" s="85">
        <v>1.0</v>
      </c>
      <c r="C772" s="88">
        <v>29.0</v>
      </c>
      <c r="D772" s="85">
        <f t="shared" si="31"/>
        <v>5</v>
      </c>
      <c r="E772" s="85">
        <v>1.0</v>
      </c>
      <c r="F772" s="85">
        <v>5.0</v>
      </c>
      <c r="G772" s="53" t="str">
        <f>ifna(VLookup(V772,Shiny!B:C, 2, 0),"")</f>
        <v/>
      </c>
      <c r="H772" s="138" t="s">
        <v>888</v>
      </c>
      <c r="I772" s="167">
        <v>711.0</v>
      </c>
      <c r="J772" s="140">
        <f>IFNA(VLOOKUP(V772,'Imported Index'!E:F,2,0),1)</f>
        <v>1</v>
      </c>
      <c r="K772" s="83"/>
      <c r="L772" s="83"/>
      <c r="M772" s="62" t="str">
        <f>ifna(IMAGE("https://pokejungle.net/sprites/typeico/"&amp;lower(VLookup(V772,Type!C:E, 2, 0)&amp;".png")),"")</f>
        <v/>
      </c>
      <c r="N772" s="62" t="str">
        <f>ifna(IMAGE("https://pokejungle.net/sprites/typeico/"&amp;lower(VLookup(V772,Type!C:E, 3, 0)&amp;".png")),"")</f>
        <v/>
      </c>
      <c r="O772" s="53"/>
      <c r="P772" s="53"/>
      <c r="Q772" s="61">
        <f>ifna(VLookup(V772, Dex!F:K, 3, 0),"")</f>
        <v>192</v>
      </c>
      <c r="R772" s="61" t="str">
        <f>ifna(VLookup(V772, Dex!F:K, 4, 0),"")</f>
        <v/>
      </c>
      <c r="S772" s="62" t="str">
        <f>ifna(VLookup(V772, Dex!F:K, 5, 0),"")</f>
        <v/>
      </c>
      <c r="T772" s="61" t="str">
        <f>ifna(VLookup(V772, Dex!F:K, 6, 0),"")</f>
        <v/>
      </c>
      <c r="U772" s="63">
        <f>ifna(VLookup(V772, Dex!F:L, 7, 0),"")</f>
        <v>205</v>
      </c>
      <c r="V772" s="53" t="str">
        <f t="shared" si="1"/>
        <v>gourgeist</v>
      </c>
    </row>
    <row r="773" ht="31.5" customHeight="1">
      <c r="A773" s="130">
        <v>772.0</v>
      </c>
      <c r="B773" s="130">
        <v>1.0</v>
      </c>
      <c r="C773" s="129">
        <v>29.0</v>
      </c>
      <c r="D773" s="130">
        <f t="shared" si="31"/>
        <v>6</v>
      </c>
      <c r="E773" s="130">
        <v>1.0</v>
      </c>
      <c r="F773" s="130">
        <v>6.0</v>
      </c>
      <c r="G773" s="131" t="str">
        <f>ifna(VLookup(V773,Shiny!B:C, 2, 0),"")</f>
        <v/>
      </c>
      <c r="H773" s="141" t="s">
        <v>889</v>
      </c>
      <c r="I773" s="168">
        <v>712.0</v>
      </c>
      <c r="J773" s="135">
        <f>IFNA(VLOOKUP(V773,'Imported Index'!E:F,2,0),1)</f>
        <v>1</v>
      </c>
      <c r="K773" s="135"/>
      <c r="L773" s="132"/>
      <c r="M773" s="166" t="str">
        <f>ifna(IMAGE("https://pokejungle.net/sprites/typeico/"&amp;lower(VLookup(V773,Type!C:E, 2, 0)&amp;".png")),"")</f>
        <v/>
      </c>
      <c r="N773" s="166" t="str">
        <f>ifna(IMAGE("https://pokejungle.net/sprites/typeico/"&amp;lower(VLookup(V773,Type!C:E, 3, 0)&amp;".png")),"")</f>
        <v/>
      </c>
      <c r="O773" s="131"/>
      <c r="P773" s="131"/>
      <c r="Q773" s="165">
        <f>ifna(VLookup(V773, Dex!F:K, 3, 0),"")</f>
        <v>358</v>
      </c>
      <c r="R773" s="165" t="str">
        <f>ifna(VLookup(V773, Dex!F:K, 4, 0),"")</f>
        <v/>
      </c>
      <c r="S773" s="166">
        <f>ifna(VLookup(V773, Dex!F:K, 5, 0),"")</f>
        <v>215</v>
      </c>
      <c r="T773" s="165" t="str">
        <f>ifna(VLookup(V773, Dex!F:K, 6, 0),"")</f>
        <v>P363</v>
      </c>
      <c r="U773" s="137">
        <f>ifna(VLookup(V773, Dex!F:L, 7, 0),"")</f>
        <v>174</v>
      </c>
      <c r="V773" s="131" t="str">
        <f t="shared" si="1"/>
        <v>bergmite</v>
      </c>
    </row>
    <row r="774" ht="31.5" customHeight="1">
      <c r="A774" s="85">
        <v>773.0</v>
      </c>
      <c r="B774" s="85">
        <v>1.0</v>
      </c>
      <c r="C774" s="88">
        <v>29.0</v>
      </c>
      <c r="D774" s="85">
        <f t="shared" si="31"/>
        <v>7</v>
      </c>
      <c r="E774" s="85">
        <v>2.0</v>
      </c>
      <c r="F774" s="85">
        <v>1.0</v>
      </c>
      <c r="G774" s="53" t="str">
        <f>ifna(VLookup(V774,Shiny!B:C, 2, 0),"")</f>
        <v/>
      </c>
      <c r="H774" s="138" t="s">
        <v>890</v>
      </c>
      <c r="I774" s="167">
        <v>713.0</v>
      </c>
      <c r="J774" s="140">
        <f>IFNA(VLOOKUP(V774,'Imported Index'!E:F,2,0),1)</f>
        <v>1</v>
      </c>
      <c r="K774" s="140"/>
      <c r="L774" s="83" t="s">
        <v>97</v>
      </c>
      <c r="M774" s="62" t="str">
        <f>ifna(IMAGE("https://pokejungle.net/sprites/typeico/"&amp;lower(VLookup(V774,Type!C:E, 2, 0)&amp;".png")),"")</f>
        <v/>
      </c>
      <c r="N774" s="62" t="str">
        <f>ifna(IMAGE("https://pokejungle.net/sprites/typeico/"&amp;lower(VLookup(V774,Type!C:E, 3, 0)&amp;".png")),"")</f>
        <v/>
      </c>
      <c r="O774" s="53"/>
      <c r="P774" s="53"/>
      <c r="Q774" s="61">
        <f>ifna(VLookup(V774, Dex!F:K, 3, 0),"")</f>
        <v>359</v>
      </c>
      <c r="R774" s="61" t="str">
        <f>ifna(VLookup(V774, Dex!F:K, 4, 0),"")</f>
        <v/>
      </c>
      <c r="S774" s="62" t="str">
        <f>ifna(VLookup(V774, Dex!F:K, 5, 0),"")</f>
        <v/>
      </c>
      <c r="T774" s="61" t="str">
        <f>ifna(VLookup(V774, Dex!F:K, 6, 0),"")</f>
        <v>P364</v>
      </c>
      <c r="U774" s="63">
        <f>ifna(VLookup(V774, Dex!F:L, 7, 0),"")</f>
        <v>175</v>
      </c>
      <c r="V774" s="53" t="str">
        <f t="shared" si="1"/>
        <v>avalugg</v>
      </c>
    </row>
    <row r="775" ht="31.5" customHeight="1">
      <c r="A775" s="130">
        <v>774.0</v>
      </c>
      <c r="B775" s="130">
        <v>1.0</v>
      </c>
      <c r="C775" s="129">
        <v>29.0</v>
      </c>
      <c r="D775" s="130">
        <f t="shared" si="31"/>
        <v>8</v>
      </c>
      <c r="E775" s="130">
        <v>2.0</v>
      </c>
      <c r="F775" s="130">
        <v>2.0</v>
      </c>
      <c r="G775" s="131" t="str">
        <f>ifna(VLookup(V775,Shiny!B:C, 2, 0),"")</f>
        <v/>
      </c>
      <c r="H775" s="141" t="s">
        <v>890</v>
      </c>
      <c r="I775" s="168">
        <v>713.0</v>
      </c>
      <c r="J775" s="135">
        <f>IFNA(VLOOKUP(V775,'Imported Index'!E:F,2,0),1)</f>
        <v>1</v>
      </c>
      <c r="K775" s="135"/>
      <c r="L775" s="132" t="s">
        <v>139</v>
      </c>
      <c r="M775" s="166" t="str">
        <f>ifna(IMAGE("https://pokejungle.net/sprites/typeico/"&amp;lower(VLookup(V775,Type!C:E, 2, 0)&amp;".png")),"")</f>
        <v/>
      </c>
      <c r="N775" s="166" t="str">
        <f>ifna(IMAGE("https://pokejungle.net/sprites/typeico/"&amp;lower(VLookup(V775,Type!C:E, 3, 0)&amp;".png")),"")</f>
        <v/>
      </c>
      <c r="O775" s="130">
        <v>-1.0</v>
      </c>
      <c r="P775" s="131"/>
      <c r="Q775" s="165" t="str">
        <f>ifna(VLookup(V775, Dex!F:K, 3, 0),"")</f>
        <v/>
      </c>
      <c r="R775" s="165" t="str">
        <f>ifna(VLookup(V775, Dex!F:K, 4, 0),"")</f>
        <v/>
      </c>
      <c r="S775" s="166">
        <f>ifna(VLookup(V775, Dex!F:K, 5, 0),"")</f>
        <v>216</v>
      </c>
      <c r="T775" s="165" t="str">
        <f>ifna(VLookup(V775, Dex!F:K, 6, 0),"")</f>
        <v>P364</v>
      </c>
      <c r="U775" s="137">
        <f>ifna(VLookup(V775, Dex!F:L, 7, 0),"")</f>
        <v>175</v>
      </c>
      <c r="V775" s="131" t="str">
        <f t="shared" si="1"/>
        <v>avalugg-1</v>
      </c>
    </row>
    <row r="776" ht="31.5" customHeight="1">
      <c r="A776" s="85">
        <v>775.0</v>
      </c>
      <c r="B776" s="85">
        <v>1.0</v>
      </c>
      <c r="C776" s="88">
        <v>29.0</v>
      </c>
      <c r="D776" s="85">
        <f t="shared" si="31"/>
        <v>9</v>
      </c>
      <c r="E776" s="85">
        <v>2.0</v>
      </c>
      <c r="F776" s="85">
        <v>3.0</v>
      </c>
      <c r="G776" s="53" t="str">
        <f>ifna(VLookup(V776,Shiny!B:C, 2, 0),"")</f>
        <v/>
      </c>
      <c r="H776" s="138" t="s">
        <v>891</v>
      </c>
      <c r="I776" s="167">
        <v>714.0</v>
      </c>
      <c r="J776" s="140">
        <f>IFNA(VLOOKUP(V776,'Imported Index'!E:F,2,0),1)</f>
        <v>1</v>
      </c>
      <c r="K776" s="140"/>
      <c r="L776" s="83"/>
      <c r="M776" s="62" t="str">
        <f>ifna(IMAGE("https://pokejungle.net/sprites/typeico/"&amp;lower(VLookup(V776,Type!C:E, 2, 0)&amp;".png")),"")</f>
        <v/>
      </c>
      <c r="N776" s="62" t="str">
        <f>ifna(IMAGE("https://pokejungle.net/sprites/typeico/"&amp;lower(VLookup(V776,Type!C:E, 3, 0)&amp;".png")),"")</f>
        <v/>
      </c>
      <c r="O776" s="53"/>
      <c r="P776" s="53"/>
      <c r="Q776" s="61">
        <f>ifna(VLookup(V776, Dex!F:K, 3, 0),"")</f>
        <v>176</v>
      </c>
      <c r="R776" s="61" t="str">
        <f>ifna(VLookup(V776, Dex!F:K, 4, 0),"")</f>
        <v/>
      </c>
      <c r="S776" s="62" t="str">
        <f>ifna(VLookup(V776, Dex!F:K, 5, 0),"")</f>
        <v/>
      </c>
      <c r="T776" s="61" t="str">
        <f>ifna(VLookup(V776, Dex!F:K, 6, 0),"")</f>
        <v>P303</v>
      </c>
      <c r="U776" s="63">
        <f>ifna(VLookup(V776, Dex!F:L, 7, 0),"")</f>
        <v>186</v>
      </c>
      <c r="V776" s="53" t="str">
        <f t="shared" si="1"/>
        <v>noibat</v>
      </c>
    </row>
    <row r="777" ht="31.5" customHeight="1">
      <c r="A777" s="130">
        <v>776.0</v>
      </c>
      <c r="B777" s="130">
        <v>1.0</v>
      </c>
      <c r="C777" s="129">
        <v>29.0</v>
      </c>
      <c r="D777" s="130">
        <f t="shared" si="31"/>
        <v>10</v>
      </c>
      <c r="E777" s="130">
        <v>2.0</v>
      </c>
      <c r="F777" s="130">
        <v>4.0</v>
      </c>
      <c r="G777" s="131" t="str">
        <f>ifna(VLookup(V777,Shiny!B:C, 2, 0),"")</f>
        <v/>
      </c>
      <c r="H777" s="141" t="s">
        <v>892</v>
      </c>
      <c r="I777" s="168">
        <v>715.0</v>
      </c>
      <c r="J777" s="135">
        <f>IFNA(VLOOKUP(V777,'Imported Index'!E:F,2,0),1)</f>
        <v>1</v>
      </c>
      <c r="K777" s="135"/>
      <c r="L777" s="132"/>
      <c r="M777" s="166" t="str">
        <f>ifna(IMAGE("https://pokejungle.net/sprites/typeico/"&amp;lower(VLookup(V777,Type!C:E, 2, 0)&amp;".png")),"")</f>
        <v/>
      </c>
      <c r="N777" s="166" t="str">
        <f>ifna(IMAGE("https://pokejungle.net/sprites/typeico/"&amp;lower(VLookup(V777,Type!C:E, 3, 0)&amp;".png")),"")</f>
        <v/>
      </c>
      <c r="O777" s="131"/>
      <c r="P777" s="131"/>
      <c r="Q777" s="165">
        <f>ifna(VLookup(V777, Dex!F:K, 3, 0),"")</f>
        <v>177</v>
      </c>
      <c r="R777" s="165" t="str">
        <f>ifna(VLookup(V777, Dex!F:K, 4, 0),"")</f>
        <v/>
      </c>
      <c r="S777" s="166" t="str">
        <f>ifna(VLookup(V777, Dex!F:K, 5, 0),"")</f>
        <v/>
      </c>
      <c r="T777" s="165" t="str">
        <f>ifna(VLookup(V777, Dex!F:K, 6, 0),"")</f>
        <v>P304</v>
      </c>
      <c r="U777" s="137">
        <f>ifna(VLookup(V777, Dex!F:L, 7, 0),"")</f>
        <v>187</v>
      </c>
      <c r="V777" s="131" t="str">
        <f t="shared" si="1"/>
        <v>noivern</v>
      </c>
    </row>
    <row r="778" ht="31.5" customHeight="1">
      <c r="A778" s="85">
        <v>777.0</v>
      </c>
      <c r="B778" s="85">
        <v>1.0</v>
      </c>
      <c r="C778" s="88">
        <v>29.0</v>
      </c>
      <c r="D778" s="85">
        <f t="shared" si="31"/>
        <v>11</v>
      </c>
      <c r="E778" s="85">
        <v>2.0</v>
      </c>
      <c r="F778" s="85">
        <v>5.0</v>
      </c>
      <c r="G778" s="53" t="str">
        <f>ifna(VLookup(V778,Shiny!B:C, 2, 0),"")</f>
        <v/>
      </c>
      <c r="H778" s="138" t="s">
        <v>893</v>
      </c>
      <c r="I778" s="167">
        <v>716.0</v>
      </c>
      <c r="J778" s="140">
        <f>IFNA(VLOOKUP(V778,'Imported Index'!E:F,2,0),1)</f>
        <v>1</v>
      </c>
      <c r="K778" s="83"/>
      <c r="L778" s="83"/>
      <c r="M778" s="62" t="str">
        <f>ifna(IMAGE("https://pokejungle.net/sprites/typeico/"&amp;lower(VLookup(V778,Type!C:E, 2, 0)&amp;".png")),"")</f>
        <v/>
      </c>
      <c r="N778" s="62" t="str">
        <f>ifna(IMAGE("https://pokejungle.net/sprites/typeico/"&amp;lower(VLookup(V778,Type!C:E, 3, 0)&amp;".png")),"")</f>
        <v/>
      </c>
      <c r="O778" s="53"/>
      <c r="P778" s="53"/>
      <c r="Q778" s="61" t="str">
        <f>ifna(VLookup(V778, Dex!F:K, 3, 0),"")</f>
        <v/>
      </c>
      <c r="R778" s="61" t="str">
        <f>ifna(VLookup(V778, Dex!F:K, 4, 0),"")</f>
        <v/>
      </c>
      <c r="S778" s="62" t="str">
        <f>ifna(VLookup(V778, Dex!F:K, 5, 0),"")</f>
        <v/>
      </c>
      <c r="T778" s="61" t="str">
        <f>ifna(VLookup(V778, Dex!F:K, 6, 0),"")</f>
        <v/>
      </c>
      <c r="U778" s="63">
        <f>ifna(VLookup(V778, Dex!F:L, 7, 0),"")</f>
        <v>228</v>
      </c>
      <c r="V778" s="53" t="str">
        <f t="shared" si="1"/>
        <v>xerneas</v>
      </c>
    </row>
    <row r="779" ht="31.5" customHeight="1">
      <c r="A779" s="130">
        <v>778.0</v>
      </c>
      <c r="B779" s="130">
        <v>1.0</v>
      </c>
      <c r="C779" s="129">
        <v>29.0</v>
      </c>
      <c r="D779" s="130">
        <f t="shared" si="31"/>
        <v>12</v>
      </c>
      <c r="E779" s="130">
        <v>2.0</v>
      </c>
      <c r="F779" s="130">
        <v>6.0</v>
      </c>
      <c r="G779" s="131" t="str">
        <f>ifna(VLookup(V779,Shiny!B:C, 2, 0),"")</f>
        <v/>
      </c>
      <c r="H779" s="141" t="s">
        <v>894</v>
      </c>
      <c r="I779" s="168">
        <v>717.0</v>
      </c>
      <c r="J779" s="135">
        <f>IFNA(VLOOKUP(V779,'Imported Index'!E:F,2,0),1)</f>
        <v>1</v>
      </c>
      <c r="K779" s="132"/>
      <c r="L779" s="132"/>
      <c r="M779" s="166" t="str">
        <f>ifna(IMAGE("https://pokejungle.net/sprites/typeico/"&amp;lower(VLookup(V779,Type!C:E, 2, 0)&amp;".png")),"")</f>
        <v/>
      </c>
      <c r="N779" s="166" t="str">
        <f>ifna(IMAGE("https://pokejungle.net/sprites/typeico/"&amp;lower(VLookup(V779,Type!C:E, 3, 0)&amp;".png")),"")</f>
        <v/>
      </c>
      <c r="O779" s="131"/>
      <c r="P779" s="131"/>
      <c r="Q779" s="165" t="str">
        <f>ifna(VLookup(V779, Dex!F:K, 3, 0),"")</f>
        <v/>
      </c>
      <c r="R779" s="165" t="str">
        <f>ifna(VLookup(V779, Dex!F:K, 4, 0),"")</f>
        <v/>
      </c>
      <c r="S779" s="166" t="str">
        <f>ifna(VLookup(V779, Dex!F:K, 5, 0),"")</f>
        <v/>
      </c>
      <c r="T779" s="165" t="str">
        <f>ifna(VLookup(V779, Dex!F:K, 6, 0),"")</f>
        <v/>
      </c>
      <c r="U779" s="137">
        <f>ifna(VLookup(V779, Dex!F:L, 7, 0),"")</f>
        <v>229</v>
      </c>
      <c r="V779" s="131" t="str">
        <f t="shared" si="1"/>
        <v>yveltal</v>
      </c>
    </row>
    <row r="780" ht="31.5" customHeight="1">
      <c r="A780" s="85">
        <v>779.0</v>
      </c>
      <c r="B780" s="85">
        <v>1.0</v>
      </c>
      <c r="C780" s="88">
        <v>29.0</v>
      </c>
      <c r="D780" s="85">
        <f t="shared" si="31"/>
        <v>13</v>
      </c>
      <c r="E780" s="85">
        <v>3.0</v>
      </c>
      <c r="F780" s="85">
        <v>1.0</v>
      </c>
      <c r="G780" s="53" t="str">
        <f>ifna(VLookup(V780,Shiny!B:C, 2, 0),"")</f>
        <v/>
      </c>
      <c r="H780" s="138" t="s">
        <v>895</v>
      </c>
      <c r="I780" s="167">
        <v>718.0</v>
      </c>
      <c r="J780" s="140">
        <f>IFNA(VLOOKUP(V780,'Imported Index'!E:F,2,0),1)</f>
        <v>1</v>
      </c>
      <c r="K780" s="94"/>
      <c r="L780" s="94"/>
      <c r="M780" s="62" t="str">
        <f>ifna(IMAGE("https://pokejungle.net/sprites/typeico/"&amp;lower(VLookup(V780,Type!C:E, 2, 0)&amp;".png")),"")</f>
        <v/>
      </c>
      <c r="N780" s="62" t="str">
        <f>ifna(IMAGE("https://pokejungle.net/sprites/typeico/"&amp;lower(VLookup(V780,Type!C:E, 3, 0)&amp;".png")),"")</f>
        <v/>
      </c>
      <c r="O780" s="94"/>
      <c r="P780" s="94"/>
      <c r="Q780" s="61" t="str">
        <f>ifna(VLookup(V780, Dex!F:K, 3, 0),"")</f>
        <v/>
      </c>
      <c r="R780" s="61" t="str">
        <f>ifna(VLookup(V780, Dex!F:K, 4, 0),"")</f>
        <v/>
      </c>
      <c r="S780" s="62" t="str">
        <f>ifna(VLookup(V780, Dex!F:K, 5, 0),"")</f>
        <v/>
      </c>
      <c r="T780" s="61" t="str">
        <f>ifna(VLookup(V780, Dex!F:K, 6, 0),"")</f>
        <v/>
      </c>
      <c r="U780" s="63">
        <f>ifna(VLookup(V780, Dex!F:L, 7, 0),"")</f>
        <v>230</v>
      </c>
      <c r="V780" s="53" t="str">
        <f t="shared" si="1"/>
        <v>zygarde</v>
      </c>
    </row>
    <row r="781" ht="31.5" customHeight="1">
      <c r="A781" s="130">
        <v>780.0</v>
      </c>
      <c r="B781" s="130">
        <v>1.0</v>
      </c>
      <c r="C781" s="129">
        <v>29.0</v>
      </c>
      <c r="D781" s="130">
        <f t="shared" si="31"/>
        <v>14</v>
      </c>
      <c r="E781" s="130">
        <v>3.0</v>
      </c>
      <c r="F781" s="130">
        <v>2.0</v>
      </c>
      <c r="G781" s="131" t="str">
        <f>ifna(VLookup(V781,Shiny!B:C, 2, 0),"")</f>
        <v/>
      </c>
      <c r="H781" s="141" t="s">
        <v>896</v>
      </c>
      <c r="I781" s="168">
        <v>719.0</v>
      </c>
      <c r="J781" s="135">
        <f>IFNA(VLOOKUP(V781,'Imported Index'!E:F,2,0),1)</f>
        <v>1</v>
      </c>
      <c r="K781" s="132"/>
      <c r="L781" s="132"/>
      <c r="M781" s="166" t="str">
        <f>ifna(IMAGE("https://pokejungle.net/sprites/typeico/"&amp;lower(VLookup(V781,Type!C:E, 2, 0)&amp;".png")),"")</f>
        <v/>
      </c>
      <c r="N781" s="166" t="str">
        <f>ifna(IMAGE("https://pokejungle.net/sprites/typeico/"&amp;lower(VLookup(V781,Type!C:E, 3, 0)&amp;".png")),"")</f>
        <v/>
      </c>
      <c r="O781" s="131"/>
      <c r="P781" s="131"/>
      <c r="Q781" s="165" t="str">
        <f>ifna(VLookup(V781, Dex!F:K, 3, 0),"")</f>
        <v/>
      </c>
      <c r="R781" s="165" t="str">
        <f>ifna(VLookup(V781, Dex!F:K, 4, 0),"")</f>
        <v/>
      </c>
      <c r="S781" s="166" t="str">
        <f>ifna(VLookup(V781, Dex!F:K, 5, 0),"")</f>
        <v/>
      </c>
      <c r="T781" s="165" t="str">
        <f>ifna(VLookup(V781, Dex!F:K, 6, 0),"")</f>
        <v/>
      </c>
      <c r="U781" s="137" t="str">
        <f>ifna(VLookup(V781, Dex!F:L, 7, 0),"")</f>
        <v/>
      </c>
      <c r="V781" s="131" t="str">
        <f t="shared" si="1"/>
        <v>diancie</v>
      </c>
    </row>
    <row r="782" ht="31.5" customHeight="1">
      <c r="A782" s="85">
        <v>781.0</v>
      </c>
      <c r="B782" s="85">
        <v>1.0</v>
      </c>
      <c r="C782" s="88">
        <v>29.0</v>
      </c>
      <c r="D782" s="85">
        <f t="shared" si="31"/>
        <v>15</v>
      </c>
      <c r="E782" s="85">
        <v>3.0</v>
      </c>
      <c r="F782" s="85">
        <v>3.0</v>
      </c>
      <c r="G782" s="53" t="str">
        <f>ifna(VLookup(V782,Shiny!B:C, 2, 0),"")</f>
        <v/>
      </c>
      <c r="H782" s="138" t="s">
        <v>897</v>
      </c>
      <c r="I782" s="167">
        <v>720.0</v>
      </c>
      <c r="J782" s="140">
        <f>IFNA(VLOOKUP(V782,'Imported Index'!E:F,2,0),1)</f>
        <v>1</v>
      </c>
      <c r="K782" s="83"/>
      <c r="L782" s="83"/>
      <c r="M782" s="62" t="str">
        <f>ifna(IMAGE("https://pokejungle.net/sprites/typeico/"&amp;lower(VLookup(V782,Type!C:E, 2, 0)&amp;".png")),"")</f>
        <v/>
      </c>
      <c r="N782" s="62" t="str">
        <f>ifna(IMAGE("https://pokejungle.net/sprites/typeico/"&amp;lower(VLookup(V782,Type!C:E, 3, 0)&amp;".png")),"")</f>
        <v/>
      </c>
      <c r="O782" s="53"/>
      <c r="P782" s="53"/>
      <c r="Q782" s="61" t="str">
        <f>ifna(VLookup(V782, Dex!F:K, 3, 0),"")</f>
        <v/>
      </c>
      <c r="R782" s="61" t="str">
        <f>ifna(VLookup(V782, Dex!F:K, 4, 0),"")</f>
        <v/>
      </c>
      <c r="S782" s="62" t="str">
        <f>ifna(VLookup(V782, Dex!F:K, 5, 0),"")</f>
        <v/>
      </c>
      <c r="T782" s="61" t="str">
        <f>ifna(VLookup(V782, Dex!F:K, 6, 0),"")</f>
        <v/>
      </c>
      <c r="U782" s="63" t="str">
        <f>ifna(VLookup(V782, Dex!F:L, 7, 0),"")</f>
        <v>H121</v>
      </c>
      <c r="V782" s="53" t="str">
        <f t="shared" si="1"/>
        <v>hoopa</v>
      </c>
    </row>
    <row r="783" ht="31.5" customHeight="1">
      <c r="A783" s="130">
        <v>782.0</v>
      </c>
      <c r="B783" s="130">
        <v>1.0</v>
      </c>
      <c r="C783" s="129">
        <v>29.0</v>
      </c>
      <c r="D783" s="130">
        <f t="shared" si="31"/>
        <v>16</v>
      </c>
      <c r="E783" s="130">
        <v>3.0</v>
      </c>
      <c r="F783" s="129">
        <v>4.0</v>
      </c>
      <c r="G783" s="131" t="str">
        <f>ifna(VLookup(V783,Shiny!B:C, 2, 0),"")</f>
        <v/>
      </c>
      <c r="H783" s="141" t="s">
        <v>899</v>
      </c>
      <c r="I783" s="168">
        <v>721.0</v>
      </c>
      <c r="J783" s="135">
        <f>IFNA(VLOOKUP(V783,'Imported Index'!E:F,2,0),1)</f>
        <v>1</v>
      </c>
      <c r="K783" s="132"/>
      <c r="L783" s="132"/>
      <c r="M783" s="166" t="str">
        <f>ifna(IMAGE("https://pokejungle.net/sprites/typeico/"&amp;lower(VLookup(V783,Type!C:E, 2, 0)&amp;".png")),"")</f>
        <v/>
      </c>
      <c r="N783" s="166" t="str">
        <f>ifna(IMAGE("https://pokejungle.net/sprites/typeico/"&amp;lower(VLookup(V783,Type!C:E, 3, 0)&amp;".png")),"")</f>
        <v/>
      </c>
      <c r="O783" s="131"/>
      <c r="P783" s="131"/>
      <c r="Q783" s="165" t="str">
        <f>ifna(VLookup(V783, Dex!F:K, 3, 0),"")</f>
        <v/>
      </c>
      <c r="R783" s="165" t="str">
        <f>ifna(VLookup(V783, Dex!F:K, 4, 0),"")</f>
        <v/>
      </c>
      <c r="S783" s="166" t="str">
        <f>ifna(VLookup(V783, Dex!F:K, 5, 0),"")</f>
        <v/>
      </c>
      <c r="T783" s="165" t="str">
        <f>ifna(VLookup(V783, Dex!F:K, 6, 0),"")</f>
        <v/>
      </c>
      <c r="U783" s="137" t="str">
        <f>ifna(VLookup(V783, Dex!F:L, 7, 0),"")</f>
        <v>H114</v>
      </c>
      <c r="V783" s="131" t="str">
        <f t="shared" si="1"/>
        <v>volcanion</v>
      </c>
    </row>
    <row r="784" ht="31.5" customHeight="1">
      <c r="A784" s="85">
        <v>783.0</v>
      </c>
      <c r="B784" s="85"/>
      <c r="C784" s="85"/>
      <c r="D784" s="85"/>
      <c r="E784" s="85"/>
      <c r="F784" s="85"/>
      <c r="G784" s="53" t="str">
        <f>ifna(VLookup(V784,Shiny!B:C, 2, 0),"")</f>
        <v/>
      </c>
      <c r="H784" s="146" t="s">
        <v>236</v>
      </c>
      <c r="I784" s="157"/>
      <c r="J784" s="140">
        <f>IFNA(VLOOKUP(V784,'Imported Index'!E:F,2,0),1)</f>
        <v>1</v>
      </c>
      <c r="K784" s="83"/>
      <c r="L784" s="83"/>
      <c r="M784" s="62" t="str">
        <f>ifna(IMAGE("https://pokejungle.net/sprites/typeico/"&amp;lower(VLookup(V784,Type!C:E, 2, 0)&amp;".png")),"")</f>
        <v/>
      </c>
      <c r="N784" s="62" t="str">
        <f>ifna(IMAGE("https://pokejungle.net/sprites/typeico/"&amp;lower(VLookup(V784,Type!C:E, 3, 0)&amp;".png")),"")</f>
        <v/>
      </c>
      <c r="O784" s="53"/>
      <c r="P784" s="53"/>
      <c r="Q784" s="61" t="str">
        <f>ifna(VLookup(V784, Dex!F:K, 3, 0),"")</f>
        <v/>
      </c>
      <c r="R784" s="61" t="str">
        <f>ifna(VLookup(V784, Dex!F:K, 4, 0),"")</f>
        <v/>
      </c>
      <c r="S784" s="62" t="str">
        <f>ifna(VLookup(V784, Dex!F:K, 5, 0),"")</f>
        <v/>
      </c>
      <c r="T784" s="61" t="str">
        <f>ifna(VLookup(V784, Dex!F:K, 6, 0),"")</f>
        <v/>
      </c>
      <c r="U784" s="63" t="str">
        <f>ifna(VLookup(V784, Dex!F:L, 7, 0),"")</f>
        <v/>
      </c>
      <c r="V784" s="53" t="str">
        <f t="shared" si="1"/>
        <v>gen</v>
      </c>
    </row>
    <row r="785" ht="31.5" customHeight="1">
      <c r="A785" s="130">
        <v>784.0</v>
      </c>
      <c r="B785" s="130">
        <v>1.0</v>
      </c>
      <c r="C785" s="129">
        <v>30.0</v>
      </c>
      <c r="D785" s="130">
        <v>1.0</v>
      </c>
      <c r="E785" s="130">
        <v>1.0</v>
      </c>
      <c r="F785" s="130">
        <v>1.0</v>
      </c>
      <c r="G785" s="131" t="str">
        <f>ifna(VLookup(V785,Shiny!B:C, 2, 0),"")</f>
        <v/>
      </c>
      <c r="H785" s="141" t="s">
        <v>900</v>
      </c>
      <c r="I785" s="168">
        <v>722.0</v>
      </c>
      <c r="J785" s="135">
        <f>IFNA(VLOOKUP(V785,'Imported Index'!E:F,2,0),1)</f>
        <v>1</v>
      </c>
      <c r="K785" s="132"/>
      <c r="L785" s="132"/>
      <c r="M785" s="166" t="str">
        <f>ifna(IMAGE("https://pokejungle.net/sprites/typeico/"&amp;lower(VLookup(V785,Type!C:E, 2, 0)&amp;".png")),"")</f>
        <v/>
      </c>
      <c r="N785" s="166" t="str">
        <f>ifna(IMAGE("https://pokejungle.net/sprites/typeico/"&amp;lower(VLookup(V785,Type!C:E, 3, 0)&amp;".png")),"")</f>
        <v/>
      </c>
      <c r="O785" s="131"/>
      <c r="P785" s="131"/>
      <c r="Q785" s="165" t="str">
        <f>ifna(VLookup(V785, Dex!F:K, 3, 0),"")</f>
        <v/>
      </c>
      <c r="R785" s="165" t="str">
        <f>ifna(VLookup(V785, Dex!F:K, 4, 0),"")</f>
        <v/>
      </c>
      <c r="S785" s="166">
        <f>ifna(VLookup(V785, Dex!F:K, 5, 0),"")</f>
        <v>1</v>
      </c>
      <c r="T785" s="165" t="str">
        <f>ifna(VLookup(V785, Dex!F:K, 6, 0),"")</f>
        <v>B218</v>
      </c>
      <c r="U785" s="137" t="str">
        <f>ifna(VLookup(V785, Dex!F:L, 7, 0),"")</f>
        <v/>
      </c>
      <c r="V785" s="131" t="str">
        <f t="shared" si="1"/>
        <v>rowlet</v>
      </c>
    </row>
    <row r="786" ht="31.5" customHeight="1">
      <c r="A786" s="85">
        <v>785.0</v>
      </c>
      <c r="B786" s="85">
        <v>1.0</v>
      </c>
      <c r="C786" s="88">
        <v>30.0</v>
      </c>
      <c r="D786" s="85">
        <f t="shared" ref="D786:D814" si="32">D785+1</f>
        <v>2</v>
      </c>
      <c r="E786" s="85">
        <v>1.0</v>
      </c>
      <c r="F786" s="85">
        <v>2.0</v>
      </c>
      <c r="G786" s="53" t="str">
        <f>ifna(VLookup(V786,Shiny!B:C, 2, 0),"")</f>
        <v/>
      </c>
      <c r="H786" s="138" t="s">
        <v>901</v>
      </c>
      <c r="I786" s="167">
        <v>723.0</v>
      </c>
      <c r="J786" s="140">
        <f>IFNA(VLOOKUP(V786,'Imported Index'!E:F,2,0),1)</f>
        <v>1</v>
      </c>
      <c r="K786" s="83"/>
      <c r="L786" s="83"/>
      <c r="M786" s="62" t="str">
        <f>ifna(IMAGE("https://pokejungle.net/sprites/typeico/"&amp;lower(VLookup(V786,Type!C:E, 2, 0)&amp;".png")),"")</f>
        <v/>
      </c>
      <c r="N786" s="62" t="str">
        <f>ifna(IMAGE("https://pokejungle.net/sprites/typeico/"&amp;lower(VLookup(V786,Type!C:E, 3, 0)&amp;".png")),"")</f>
        <v/>
      </c>
      <c r="O786" s="53"/>
      <c r="P786" s="53"/>
      <c r="Q786" s="61" t="str">
        <f>ifna(VLookup(V786, Dex!F:K, 3, 0),"")</f>
        <v/>
      </c>
      <c r="R786" s="61" t="str">
        <f>ifna(VLookup(V786, Dex!F:K, 4, 0),"")</f>
        <v/>
      </c>
      <c r="S786" s="62">
        <f>ifna(VLookup(V786, Dex!F:K, 5, 0),"")</f>
        <v>2</v>
      </c>
      <c r="T786" s="61" t="str">
        <f>ifna(VLookup(V786, Dex!F:K, 6, 0),"")</f>
        <v>B219</v>
      </c>
      <c r="U786" s="63" t="str">
        <f>ifna(VLookup(V786, Dex!F:L, 7, 0),"")</f>
        <v/>
      </c>
      <c r="V786" s="53" t="str">
        <f t="shared" si="1"/>
        <v>dartrix</v>
      </c>
    </row>
    <row r="787" ht="31.5" customHeight="1">
      <c r="A787" s="130">
        <v>786.0</v>
      </c>
      <c r="B787" s="130">
        <v>1.0</v>
      </c>
      <c r="C787" s="129">
        <v>30.0</v>
      </c>
      <c r="D787" s="130">
        <f t="shared" si="32"/>
        <v>3</v>
      </c>
      <c r="E787" s="130">
        <v>1.0</v>
      </c>
      <c r="F787" s="130">
        <v>3.0</v>
      </c>
      <c r="G787" s="131" t="str">
        <f>ifna(VLookup(V787,Shiny!B:C, 2, 0),"")</f>
        <v/>
      </c>
      <c r="H787" s="141" t="s">
        <v>902</v>
      </c>
      <c r="I787" s="168">
        <v>724.0</v>
      </c>
      <c r="J787" s="135">
        <f>IFNA(VLOOKUP(V787,'Imported Index'!E:F,2,0),1)</f>
        <v>1</v>
      </c>
      <c r="K787" s="132"/>
      <c r="L787" s="132" t="s">
        <v>97</v>
      </c>
      <c r="M787" s="166" t="str">
        <f>ifna(IMAGE("https://pokejungle.net/sprites/typeico/"&amp;lower(VLookup(V787,Type!C:E, 2, 0)&amp;".png")),"")</f>
        <v/>
      </c>
      <c r="N787" s="166" t="str">
        <f>ifna(IMAGE("https://pokejungle.net/sprites/typeico/"&amp;lower(VLookup(V787,Type!C:E, 3, 0)&amp;".png")),"")</f>
        <v/>
      </c>
      <c r="O787" s="131"/>
      <c r="P787" s="131"/>
      <c r="Q787" s="165" t="str">
        <f>ifna(VLookup(V787, Dex!F:K, 3, 0),"")</f>
        <v/>
      </c>
      <c r="R787" s="165" t="str">
        <f>ifna(VLookup(V787, Dex!F:K, 4, 0),"")</f>
        <v/>
      </c>
      <c r="S787" s="166" t="str">
        <f>ifna(VLookup(V787, Dex!F:K, 5, 0),"")</f>
        <v/>
      </c>
      <c r="T787" s="165" t="str">
        <f>ifna(VLookup(V787, Dex!F:K, 6, 0),"")</f>
        <v>B220</v>
      </c>
      <c r="U787" s="137" t="str">
        <f>ifna(VLookup(V787, Dex!F:L, 7, 0),"")</f>
        <v/>
      </c>
      <c r="V787" s="131" t="str">
        <f t="shared" si="1"/>
        <v>decidueye</v>
      </c>
    </row>
    <row r="788" ht="31.5" customHeight="1">
      <c r="A788" s="85">
        <v>787.0</v>
      </c>
      <c r="B788" s="85">
        <v>1.0</v>
      </c>
      <c r="C788" s="88">
        <v>30.0</v>
      </c>
      <c r="D788" s="85">
        <f t="shared" si="32"/>
        <v>4</v>
      </c>
      <c r="E788" s="85">
        <v>1.0</v>
      </c>
      <c r="F788" s="85">
        <v>4.0</v>
      </c>
      <c r="G788" s="53" t="str">
        <f>ifna(VLookup(V788,Shiny!B:C, 2, 0),"")</f>
        <v/>
      </c>
      <c r="H788" s="138" t="s">
        <v>902</v>
      </c>
      <c r="I788" s="167">
        <v>724.0</v>
      </c>
      <c r="J788" s="140">
        <f>IFNA(VLOOKUP(V788,'Imported Index'!E:F,2,0),1)</f>
        <v>1</v>
      </c>
      <c r="K788" s="83"/>
      <c r="L788" s="83" t="s">
        <v>139</v>
      </c>
      <c r="M788" s="62" t="str">
        <f>ifna(IMAGE("https://pokejungle.net/sprites/typeico/"&amp;lower(VLookup(V788,Type!C:E, 2, 0)&amp;".png")),"")</f>
        <v/>
      </c>
      <c r="N788" s="62" t="str">
        <f>ifna(IMAGE("https://pokejungle.net/sprites/typeico/"&amp;lower(VLookup(V788,Type!C:E, 3, 0)&amp;".png")),"")</f>
        <v/>
      </c>
      <c r="O788" s="85">
        <v>-1.0</v>
      </c>
      <c r="P788" s="53"/>
      <c r="Q788" s="61" t="str">
        <f>ifna(VLookup(V788, Dex!F:K, 3, 0),"")</f>
        <v/>
      </c>
      <c r="R788" s="61" t="str">
        <f>ifna(VLookup(V788, Dex!F:K, 4, 0),"")</f>
        <v/>
      </c>
      <c r="S788" s="62">
        <f>ifna(VLookup(V788, Dex!F:K, 5, 0),"")</f>
        <v>3</v>
      </c>
      <c r="T788" s="61" t="str">
        <f>ifna(VLookup(V788, Dex!F:K, 6, 0),"")</f>
        <v>B220</v>
      </c>
      <c r="U788" s="63" t="str">
        <f>ifna(VLookup(V788, Dex!F:L, 7, 0),"")</f>
        <v/>
      </c>
      <c r="V788" s="53" t="str">
        <f t="shared" si="1"/>
        <v>decidueye-1</v>
      </c>
    </row>
    <row r="789" ht="31.5" customHeight="1">
      <c r="A789" s="130">
        <v>788.0</v>
      </c>
      <c r="B789" s="130">
        <v>1.0</v>
      </c>
      <c r="C789" s="129">
        <v>30.0</v>
      </c>
      <c r="D789" s="130">
        <f t="shared" si="32"/>
        <v>5</v>
      </c>
      <c r="E789" s="130">
        <v>1.0</v>
      </c>
      <c r="F789" s="130">
        <v>5.0</v>
      </c>
      <c r="G789" s="131" t="str">
        <f>ifna(VLookup(V789,Shiny!B:C, 2, 0),"")</f>
        <v/>
      </c>
      <c r="H789" s="141" t="s">
        <v>903</v>
      </c>
      <c r="I789" s="168">
        <v>725.0</v>
      </c>
      <c r="J789" s="135">
        <f>IFNA(VLOOKUP(V789,'Imported Index'!E:F,2,0),1)</f>
        <v>1</v>
      </c>
      <c r="K789" s="132"/>
      <c r="L789" s="132"/>
      <c r="M789" s="166" t="str">
        <f>ifna(IMAGE("https://pokejungle.net/sprites/typeico/"&amp;lower(VLookup(V789,Type!C:E, 2, 0)&amp;".png")),"")</f>
        <v/>
      </c>
      <c r="N789" s="166" t="str">
        <f>ifna(IMAGE("https://pokejungle.net/sprites/typeico/"&amp;lower(VLookup(V789,Type!C:E, 3, 0)&amp;".png")),"")</f>
        <v/>
      </c>
      <c r="O789" s="131"/>
      <c r="P789" s="131"/>
      <c r="Q789" s="165" t="str">
        <f>ifna(VLookup(V789, Dex!F:K, 3, 0),"")</f>
        <v/>
      </c>
      <c r="R789" s="165" t="str">
        <f>ifna(VLookup(V789, Dex!F:K, 4, 0),"")</f>
        <v/>
      </c>
      <c r="S789" s="166" t="str">
        <f>ifna(VLookup(V789, Dex!F:K, 5, 0),"")</f>
        <v/>
      </c>
      <c r="T789" s="165" t="str">
        <f>ifna(VLookup(V789, Dex!F:K, 6, 0),"")</f>
        <v>B221</v>
      </c>
      <c r="U789" s="137" t="str">
        <f>ifna(VLookup(V789, Dex!F:L, 7, 0),"")</f>
        <v/>
      </c>
      <c r="V789" s="131" t="str">
        <f t="shared" si="1"/>
        <v>litten</v>
      </c>
    </row>
    <row r="790" ht="31.5" customHeight="1">
      <c r="A790" s="85">
        <v>789.0</v>
      </c>
      <c r="B790" s="85">
        <v>1.0</v>
      </c>
      <c r="C790" s="88">
        <v>30.0</v>
      </c>
      <c r="D790" s="85">
        <f t="shared" si="32"/>
        <v>6</v>
      </c>
      <c r="E790" s="85">
        <v>1.0</v>
      </c>
      <c r="F790" s="85">
        <v>6.0</v>
      </c>
      <c r="G790" s="53" t="str">
        <f>ifna(VLookup(V790,Shiny!B:C, 2, 0),"")</f>
        <v/>
      </c>
      <c r="H790" s="138" t="s">
        <v>904</v>
      </c>
      <c r="I790" s="167">
        <v>726.0</v>
      </c>
      <c r="J790" s="140">
        <f>IFNA(VLOOKUP(V790,'Imported Index'!E:F,2,0),1)</f>
        <v>1</v>
      </c>
      <c r="K790" s="83"/>
      <c r="L790" s="83"/>
      <c r="M790" s="62" t="str">
        <f>ifna(IMAGE("https://pokejungle.net/sprites/typeico/"&amp;lower(VLookup(V790,Type!C:E, 2, 0)&amp;".png")),"")</f>
        <v/>
      </c>
      <c r="N790" s="62" t="str">
        <f>ifna(IMAGE("https://pokejungle.net/sprites/typeico/"&amp;lower(VLookup(V790,Type!C:E, 3, 0)&amp;".png")),"")</f>
        <v/>
      </c>
      <c r="O790" s="53"/>
      <c r="P790" s="53"/>
      <c r="Q790" s="61" t="str">
        <f>ifna(VLookup(V790, Dex!F:K, 3, 0),"")</f>
        <v/>
      </c>
      <c r="R790" s="61" t="str">
        <f>ifna(VLookup(V790, Dex!F:K, 4, 0),"")</f>
        <v/>
      </c>
      <c r="S790" s="62" t="str">
        <f>ifna(VLookup(V790, Dex!F:K, 5, 0),"")</f>
        <v/>
      </c>
      <c r="T790" s="61" t="str">
        <f>ifna(VLookup(V790, Dex!F:K, 6, 0),"")</f>
        <v>B222</v>
      </c>
      <c r="U790" s="63" t="str">
        <f>ifna(VLookup(V790, Dex!F:L, 7, 0),"")</f>
        <v/>
      </c>
      <c r="V790" s="53" t="str">
        <f t="shared" si="1"/>
        <v>torracat</v>
      </c>
    </row>
    <row r="791" ht="31.5" customHeight="1">
      <c r="A791" s="130">
        <v>790.0</v>
      </c>
      <c r="B791" s="130">
        <v>1.0</v>
      </c>
      <c r="C791" s="129">
        <v>30.0</v>
      </c>
      <c r="D791" s="130">
        <f t="shared" si="32"/>
        <v>7</v>
      </c>
      <c r="E791" s="130">
        <v>2.0</v>
      </c>
      <c r="F791" s="130">
        <v>1.0</v>
      </c>
      <c r="G791" s="131" t="str">
        <f>ifna(VLookup(V791,Shiny!B:C, 2, 0),"")</f>
        <v/>
      </c>
      <c r="H791" s="141" t="s">
        <v>905</v>
      </c>
      <c r="I791" s="168">
        <v>727.0</v>
      </c>
      <c r="J791" s="135">
        <f>IFNA(VLOOKUP(V791,'Imported Index'!E:F,2,0),1)</f>
        <v>1</v>
      </c>
      <c r="K791" s="132"/>
      <c r="L791" s="132"/>
      <c r="M791" s="166" t="str">
        <f>ifna(IMAGE("https://pokejungle.net/sprites/typeico/"&amp;lower(VLookup(V791,Type!C:E, 2, 0)&amp;".png")),"")</f>
        <v/>
      </c>
      <c r="N791" s="166" t="str">
        <f>ifna(IMAGE("https://pokejungle.net/sprites/typeico/"&amp;lower(VLookup(V791,Type!C:E, 3, 0)&amp;".png")),"")</f>
        <v/>
      </c>
      <c r="O791" s="131"/>
      <c r="P791" s="131"/>
      <c r="Q791" s="165" t="str">
        <f>ifna(VLookup(V791, Dex!F:K, 3, 0),"")</f>
        <v/>
      </c>
      <c r="R791" s="165" t="str">
        <f>ifna(VLookup(V791, Dex!F:K, 4, 0),"")</f>
        <v/>
      </c>
      <c r="S791" s="166" t="str">
        <f>ifna(VLookup(V791, Dex!F:K, 5, 0),"")</f>
        <v/>
      </c>
      <c r="T791" s="165" t="str">
        <f>ifna(VLookup(V791, Dex!F:K, 6, 0),"")</f>
        <v>B223</v>
      </c>
      <c r="U791" s="137" t="str">
        <f>ifna(VLookup(V791, Dex!F:L, 7, 0),"")</f>
        <v/>
      </c>
      <c r="V791" s="131" t="str">
        <f t="shared" si="1"/>
        <v>incineroar</v>
      </c>
    </row>
    <row r="792" ht="31.5" customHeight="1">
      <c r="A792" s="85">
        <v>791.0</v>
      </c>
      <c r="B792" s="85">
        <v>1.0</v>
      </c>
      <c r="C792" s="88">
        <v>30.0</v>
      </c>
      <c r="D792" s="85">
        <f t="shared" si="32"/>
        <v>8</v>
      </c>
      <c r="E792" s="85">
        <v>2.0</v>
      </c>
      <c r="F792" s="85">
        <v>2.0</v>
      </c>
      <c r="G792" s="53" t="str">
        <f>ifna(VLookup(V792,Shiny!B:C, 2, 0),"")</f>
        <v/>
      </c>
      <c r="H792" s="138" t="s">
        <v>906</v>
      </c>
      <c r="I792" s="167">
        <v>728.0</v>
      </c>
      <c r="J792" s="140">
        <f>IFNA(VLOOKUP(V792,'Imported Index'!E:F,2,0),1)</f>
        <v>1</v>
      </c>
      <c r="K792" s="83"/>
      <c r="L792" s="83"/>
      <c r="M792" s="62" t="str">
        <f>ifna(IMAGE("https://pokejungle.net/sprites/typeico/"&amp;lower(VLookup(V792,Type!C:E, 2, 0)&amp;".png")),"")</f>
        <v/>
      </c>
      <c r="N792" s="62" t="str">
        <f>ifna(IMAGE("https://pokejungle.net/sprites/typeico/"&amp;lower(VLookup(V792,Type!C:E, 3, 0)&amp;".png")),"")</f>
        <v/>
      </c>
      <c r="O792" s="53"/>
      <c r="P792" s="53"/>
      <c r="Q792" s="61" t="str">
        <f>ifna(VLookup(V792, Dex!F:K, 3, 0),"")</f>
        <v/>
      </c>
      <c r="R792" s="61" t="str">
        <f>ifna(VLookup(V792, Dex!F:K, 4, 0),"")</f>
        <v/>
      </c>
      <c r="S792" s="62" t="str">
        <f>ifna(VLookup(V792, Dex!F:K, 5, 0),"")</f>
        <v/>
      </c>
      <c r="T792" s="61" t="str">
        <f>ifna(VLookup(V792, Dex!F:K, 6, 0),"")</f>
        <v>B224</v>
      </c>
      <c r="U792" s="63" t="str">
        <f>ifna(VLookup(V792, Dex!F:L, 7, 0),"")</f>
        <v/>
      </c>
      <c r="V792" s="53" t="str">
        <f t="shared" si="1"/>
        <v>popplio</v>
      </c>
    </row>
    <row r="793" ht="31.5" customHeight="1">
      <c r="A793" s="130">
        <v>792.0</v>
      </c>
      <c r="B793" s="130">
        <v>1.0</v>
      </c>
      <c r="C793" s="129">
        <v>30.0</v>
      </c>
      <c r="D793" s="130">
        <f t="shared" si="32"/>
        <v>9</v>
      </c>
      <c r="E793" s="130">
        <v>2.0</v>
      </c>
      <c r="F793" s="130">
        <v>3.0</v>
      </c>
      <c r="G793" s="131" t="str">
        <f>ifna(VLookup(V793,Shiny!B:C, 2, 0),"")</f>
        <v/>
      </c>
      <c r="H793" s="141" t="s">
        <v>907</v>
      </c>
      <c r="I793" s="168">
        <v>729.0</v>
      </c>
      <c r="J793" s="135">
        <f>IFNA(VLOOKUP(V793,'Imported Index'!E:F,2,0),1)</f>
        <v>1</v>
      </c>
      <c r="K793" s="132"/>
      <c r="L793" s="132"/>
      <c r="M793" s="166" t="str">
        <f>ifna(IMAGE("https://pokejungle.net/sprites/typeico/"&amp;lower(VLookup(V793,Type!C:E, 2, 0)&amp;".png")),"")</f>
        <v/>
      </c>
      <c r="N793" s="166" t="str">
        <f>ifna(IMAGE("https://pokejungle.net/sprites/typeico/"&amp;lower(VLookup(V793,Type!C:E, 3, 0)&amp;".png")),"")</f>
        <v/>
      </c>
      <c r="O793" s="131"/>
      <c r="P793" s="131"/>
      <c r="Q793" s="165" t="str">
        <f>ifna(VLookup(V793, Dex!F:K, 3, 0),"")</f>
        <v/>
      </c>
      <c r="R793" s="165" t="str">
        <f>ifna(VLookup(V793, Dex!F:K, 4, 0),"")</f>
        <v/>
      </c>
      <c r="S793" s="166" t="str">
        <f>ifna(VLookup(V793, Dex!F:K, 5, 0),"")</f>
        <v/>
      </c>
      <c r="T793" s="165" t="str">
        <f>ifna(VLookup(V793, Dex!F:K, 6, 0),"")</f>
        <v>B225</v>
      </c>
      <c r="U793" s="137" t="str">
        <f>ifna(VLookup(V793, Dex!F:L, 7, 0),"")</f>
        <v/>
      </c>
      <c r="V793" s="131" t="str">
        <f t="shared" si="1"/>
        <v>brionne</v>
      </c>
    </row>
    <row r="794" ht="31.5" customHeight="1">
      <c r="A794" s="85">
        <v>793.0</v>
      </c>
      <c r="B794" s="85">
        <v>1.0</v>
      </c>
      <c r="C794" s="88">
        <v>30.0</v>
      </c>
      <c r="D794" s="85">
        <f t="shared" si="32"/>
        <v>10</v>
      </c>
      <c r="E794" s="85">
        <v>2.0</v>
      </c>
      <c r="F794" s="85">
        <v>4.0</v>
      </c>
      <c r="G794" s="53" t="str">
        <f>ifna(VLookup(V794,Shiny!B:C, 2, 0),"")</f>
        <v/>
      </c>
      <c r="H794" s="138" t="s">
        <v>908</v>
      </c>
      <c r="I794" s="167">
        <v>730.0</v>
      </c>
      <c r="J794" s="140">
        <f>IFNA(VLOOKUP(V794,'Imported Index'!E:F,2,0),1)</f>
        <v>1</v>
      </c>
      <c r="K794" s="83"/>
      <c r="L794" s="83"/>
      <c r="M794" s="62" t="str">
        <f>ifna(IMAGE("https://pokejungle.net/sprites/typeico/"&amp;lower(VLookup(V794,Type!C:E, 2, 0)&amp;".png")),"")</f>
        <v/>
      </c>
      <c r="N794" s="62" t="str">
        <f>ifna(IMAGE("https://pokejungle.net/sprites/typeico/"&amp;lower(VLookup(V794,Type!C:E, 3, 0)&amp;".png")),"")</f>
        <v/>
      </c>
      <c r="O794" s="53"/>
      <c r="P794" s="53"/>
      <c r="Q794" s="61" t="str">
        <f>ifna(VLookup(V794, Dex!F:K, 3, 0),"")</f>
        <v/>
      </c>
      <c r="R794" s="61" t="str">
        <f>ifna(VLookup(V794, Dex!F:K, 4, 0),"")</f>
        <v/>
      </c>
      <c r="S794" s="62" t="str">
        <f>ifna(VLookup(V794, Dex!F:K, 5, 0),"")</f>
        <v/>
      </c>
      <c r="T794" s="61" t="str">
        <f>ifna(VLookup(V794, Dex!F:K, 6, 0),"")</f>
        <v>B226</v>
      </c>
      <c r="U794" s="63" t="str">
        <f>ifna(VLookup(V794, Dex!F:L, 7, 0),"")</f>
        <v/>
      </c>
      <c r="V794" s="53" t="str">
        <f t="shared" si="1"/>
        <v>primarina</v>
      </c>
    </row>
    <row r="795" ht="31.5" customHeight="1">
      <c r="A795" s="130">
        <v>794.0</v>
      </c>
      <c r="B795" s="130">
        <v>1.0</v>
      </c>
      <c r="C795" s="129">
        <v>30.0</v>
      </c>
      <c r="D795" s="130">
        <f t="shared" si="32"/>
        <v>11</v>
      </c>
      <c r="E795" s="130">
        <v>2.0</v>
      </c>
      <c r="F795" s="130">
        <v>5.0</v>
      </c>
      <c r="G795" s="131" t="str">
        <f>ifna(VLookup(V795,Shiny!B:C, 2, 0),"")</f>
        <v/>
      </c>
      <c r="H795" s="141" t="s">
        <v>909</v>
      </c>
      <c r="I795" s="168">
        <v>731.0</v>
      </c>
      <c r="J795" s="135">
        <f>IFNA(VLOOKUP(V795,'Imported Index'!E:F,2,0),1)</f>
        <v>1</v>
      </c>
      <c r="K795" s="132"/>
      <c r="L795" s="132"/>
      <c r="M795" s="166" t="str">
        <f>ifna(IMAGE("https://pokejungle.net/sprites/typeico/"&amp;lower(VLookup(V795,Type!C:E, 2, 0)&amp;".png")),"")</f>
        <v/>
      </c>
      <c r="N795" s="166" t="str">
        <f>ifna(IMAGE("https://pokejungle.net/sprites/typeico/"&amp;lower(VLookup(V795,Type!C:E, 3, 0)&amp;".png")),"")</f>
        <v/>
      </c>
      <c r="O795" s="131"/>
      <c r="P795" s="131"/>
      <c r="Q795" s="165" t="str">
        <f>ifna(VLookup(V795, Dex!F:K, 3, 0),"")</f>
        <v/>
      </c>
      <c r="R795" s="165" t="str">
        <f>ifna(VLookup(V795, Dex!F:K, 4, 0),"")</f>
        <v/>
      </c>
      <c r="S795" s="166" t="str">
        <f>ifna(VLookup(V795, Dex!F:K, 5, 0),"")</f>
        <v/>
      </c>
      <c r="T795" s="165" t="str">
        <f>ifna(VLookup(V795, Dex!F:K, 6, 0),"")</f>
        <v>B047</v>
      </c>
      <c r="U795" s="137" t="str">
        <f>ifna(VLookup(V795, Dex!F:L, 7, 0),"")</f>
        <v/>
      </c>
      <c r="V795" s="131" t="str">
        <f t="shared" si="1"/>
        <v>pikipek</v>
      </c>
    </row>
    <row r="796" ht="31.5" customHeight="1">
      <c r="A796" s="85">
        <v>795.0</v>
      </c>
      <c r="B796" s="85">
        <v>1.0</v>
      </c>
      <c r="C796" s="88">
        <v>30.0</v>
      </c>
      <c r="D796" s="85">
        <f t="shared" si="32"/>
        <v>12</v>
      </c>
      <c r="E796" s="85">
        <v>2.0</v>
      </c>
      <c r="F796" s="85">
        <v>6.0</v>
      </c>
      <c r="G796" s="53" t="str">
        <f>ifna(VLookup(V796,Shiny!B:C, 2, 0),"")</f>
        <v/>
      </c>
      <c r="H796" s="138" t="s">
        <v>910</v>
      </c>
      <c r="I796" s="167">
        <v>732.0</v>
      </c>
      <c r="J796" s="140">
        <f>IFNA(VLOOKUP(V796,'Imported Index'!E:F,2,0),1)</f>
        <v>1</v>
      </c>
      <c r="K796" s="83"/>
      <c r="L796" s="83"/>
      <c r="M796" s="62" t="str">
        <f>ifna(IMAGE("https://pokejungle.net/sprites/typeico/"&amp;lower(VLookup(V796,Type!C:E, 2, 0)&amp;".png")),"")</f>
        <v/>
      </c>
      <c r="N796" s="62" t="str">
        <f>ifna(IMAGE("https://pokejungle.net/sprites/typeico/"&amp;lower(VLookup(V796,Type!C:E, 3, 0)&amp;".png")),"")</f>
        <v/>
      </c>
      <c r="O796" s="53"/>
      <c r="P796" s="53"/>
      <c r="Q796" s="61" t="str">
        <f>ifna(VLookup(V796, Dex!F:K, 3, 0),"")</f>
        <v/>
      </c>
      <c r="R796" s="61" t="str">
        <f>ifna(VLookup(V796, Dex!F:K, 4, 0),"")</f>
        <v/>
      </c>
      <c r="S796" s="62" t="str">
        <f>ifna(VLookup(V796, Dex!F:K, 5, 0),"")</f>
        <v/>
      </c>
      <c r="T796" s="61" t="str">
        <f>ifna(VLookup(V796, Dex!F:K, 6, 0),"")</f>
        <v>B048</v>
      </c>
      <c r="U796" s="63" t="str">
        <f>ifna(VLookup(V796, Dex!F:L, 7, 0),"")</f>
        <v/>
      </c>
      <c r="V796" s="53" t="str">
        <f t="shared" si="1"/>
        <v>trumbeak</v>
      </c>
    </row>
    <row r="797" ht="31.5" customHeight="1">
      <c r="A797" s="130">
        <v>796.0</v>
      </c>
      <c r="B797" s="130">
        <v>1.0</v>
      </c>
      <c r="C797" s="129">
        <v>30.0</v>
      </c>
      <c r="D797" s="130">
        <f t="shared" si="32"/>
        <v>13</v>
      </c>
      <c r="E797" s="130">
        <v>3.0</v>
      </c>
      <c r="F797" s="130">
        <v>1.0</v>
      </c>
      <c r="G797" s="131" t="str">
        <f>ifna(VLookup(V797,Shiny!B:C, 2, 0),"")</f>
        <v/>
      </c>
      <c r="H797" s="141" t="s">
        <v>911</v>
      </c>
      <c r="I797" s="168">
        <v>733.0</v>
      </c>
      <c r="J797" s="135">
        <f>IFNA(VLOOKUP(V797,'Imported Index'!E:F,2,0),1)</f>
        <v>1</v>
      </c>
      <c r="K797" s="132"/>
      <c r="L797" s="132"/>
      <c r="M797" s="166" t="str">
        <f>ifna(IMAGE("https://pokejungle.net/sprites/typeico/"&amp;lower(VLookup(V797,Type!C:E, 2, 0)&amp;".png")),"")</f>
        <v/>
      </c>
      <c r="N797" s="166" t="str">
        <f>ifna(IMAGE("https://pokejungle.net/sprites/typeico/"&amp;lower(VLookup(V797,Type!C:E, 3, 0)&amp;".png")),"")</f>
        <v/>
      </c>
      <c r="O797" s="131"/>
      <c r="P797" s="131"/>
      <c r="Q797" s="165" t="str">
        <f>ifna(VLookup(V797, Dex!F:K, 3, 0),"")</f>
        <v/>
      </c>
      <c r="R797" s="165" t="str">
        <f>ifna(VLookup(V797, Dex!F:K, 4, 0),"")</f>
        <v/>
      </c>
      <c r="S797" s="166" t="str">
        <f>ifna(VLookup(V797, Dex!F:K, 5, 0),"")</f>
        <v/>
      </c>
      <c r="T797" s="165" t="str">
        <f>ifna(VLookup(V797, Dex!F:K, 6, 0),"")</f>
        <v>B049</v>
      </c>
      <c r="U797" s="137" t="str">
        <f>ifna(VLookup(V797, Dex!F:L, 7, 0),"")</f>
        <v/>
      </c>
      <c r="V797" s="131" t="str">
        <f t="shared" si="1"/>
        <v>toucannon</v>
      </c>
    </row>
    <row r="798" ht="31.5" customHeight="1">
      <c r="A798" s="85">
        <v>797.0</v>
      </c>
      <c r="B798" s="85">
        <v>1.0</v>
      </c>
      <c r="C798" s="88">
        <v>30.0</v>
      </c>
      <c r="D798" s="85">
        <f t="shared" si="32"/>
        <v>14</v>
      </c>
      <c r="E798" s="85">
        <v>3.0</v>
      </c>
      <c r="F798" s="85">
        <v>2.0</v>
      </c>
      <c r="G798" s="53" t="str">
        <f>ifna(VLookup(V798,Shiny!B:C, 2, 0),"")</f>
        <v/>
      </c>
      <c r="H798" s="138" t="s">
        <v>912</v>
      </c>
      <c r="I798" s="167">
        <v>734.0</v>
      </c>
      <c r="J798" s="140">
        <f>IFNA(VLOOKUP(V798,'Imported Index'!E:F,2,0),1)</f>
        <v>1</v>
      </c>
      <c r="K798" s="140"/>
      <c r="L798" s="83"/>
      <c r="M798" s="62" t="str">
        <f>ifna(IMAGE("https://pokejungle.net/sprites/typeico/"&amp;lower(VLookup(V798,Type!C:E, 2, 0)&amp;".png")),"")</f>
        <v/>
      </c>
      <c r="N798" s="62" t="str">
        <f>ifna(IMAGE("https://pokejungle.net/sprites/typeico/"&amp;lower(VLookup(V798,Type!C:E, 3, 0)&amp;".png")),"")</f>
        <v/>
      </c>
      <c r="O798" s="53"/>
      <c r="P798" s="53"/>
      <c r="Q798" s="61" t="str">
        <f>ifna(VLookup(V798, Dex!F:K, 3, 0),"")</f>
        <v/>
      </c>
      <c r="R798" s="61" t="str">
        <f>ifna(VLookup(V798, Dex!F:K, 4, 0),"")</f>
        <v/>
      </c>
      <c r="S798" s="62" t="str">
        <f>ifna(VLookup(V798, Dex!F:K, 5, 0),"")</f>
        <v/>
      </c>
      <c r="T798" s="61" t="str">
        <f>ifna(VLookup(V798, Dex!F:K, 6, 0),"")</f>
        <v>P027</v>
      </c>
      <c r="U798" s="63" t="str">
        <f>ifna(VLookup(V798, Dex!F:L, 7, 0),"")</f>
        <v/>
      </c>
      <c r="V798" s="53" t="str">
        <f t="shared" si="1"/>
        <v>yungoos</v>
      </c>
    </row>
    <row r="799" ht="31.5" customHeight="1">
      <c r="A799" s="130">
        <v>798.0</v>
      </c>
      <c r="B799" s="130">
        <v>1.0</v>
      </c>
      <c r="C799" s="129">
        <v>30.0</v>
      </c>
      <c r="D799" s="130">
        <f t="shared" si="32"/>
        <v>15</v>
      </c>
      <c r="E799" s="130">
        <v>3.0</v>
      </c>
      <c r="F799" s="130">
        <v>3.0</v>
      </c>
      <c r="G799" s="131" t="str">
        <f>ifna(VLookup(V799,Shiny!B:C, 2, 0),"")</f>
        <v/>
      </c>
      <c r="H799" s="141" t="s">
        <v>913</v>
      </c>
      <c r="I799" s="168">
        <v>735.0</v>
      </c>
      <c r="J799" s="135">
        <f>IFNA(VLOOKUP(V799,'Imported Index'!E:F,2,0),1)</f>
        <v>1</v>
      </c>
      <c r="K799" s="135"/>
      <c r="L799" s="132"/>
      <c r="M799" s="166" t="str">
        <f>ifna(IMAGE("https://pokejungle.net/sprites/typeico/"&amp;lower(VLookup(V799,Type!C:E, 2, 0)&amp;".png")),"")</f>
        <v/>
      </c>
      <c r="N799" s="166" t="str">
        <f>ifna(IMAGE("https://pokejungle.net/sprites/typeico/"&amp;lower(VLookup(V799,Type!C:E, 3, 0)&amp;".png")),"")</f>
        <v/>
      </c>
      <c r="O799" s="131"/>
      <c r="P799" s="131"/>
      <c r="Q799" s="165" t="str">
        <f>ifna(VLookup(V799, Dex!F:K, 3, 0),"")</f>
        <v/>
      </c>
      <c r="R799" s="165" t="str">
        <f>ifna(VLookup(V799, Dex!F:K, 4, 0),"")</f>
        <v/>
      </c>
      <c r="S799" s="166" t="str">
        <f>ifna(VLookup(V799, Dex!F:K, 5, 0),"")</f>
        <v/>
      </c>
      <c r="T799" s="165" t="str">
        <f>ifna(VLookup(V799, Dex!F:K, 6, 0),"")</f>
        <v>P028</v>
      </c>
      <c r="U799" s="137" t="str">
        <f>ifna(VLookup(V799, Dex!F:L, 7, 0),"")</f>
        <v/>
      </c>
      <c r="V799" s="131" t="str">
        <f t="shared" si="1"/>
        <v>gumshoos</v>
      </c>
    </row>
    <row r="800" ht="31.5" customHeight="1">
      <c r="A800" s="85">
        <v>799.0</v>
      </c>
      <c r="B800" s="85">
        <v>1.0</v>
      </c>
      <c r="C800" s="88">
        <v>30.0</v>
      </c>
      <c r="D800" s="85">
        <f t="shared" si="32"/>
        <v>16</v>
      </c>
      <c r="E800" s="85">
        <v>3.0</v>
      </c>
      <c r="F800" s="85">
        <v>4.0</v>
      </c>
      <c r="G800" s="53" t="str">
        <f>ifna(VLookup(V800,Shiny!B:C, 2, 0),"")</f>
        <v/>
      </c>
      <c r="H800" s="54" t="s">
        <v>914</v>
      </c>
      <c r="I800" s="167">
        <v>736.0</v>
      </c>
      <c r="J800" s="140">
        <f>IFNA(VLOOKUP(V800,'Imported Index'!E:F,2,0),1)</f>
        <v>1</v>
      </c>
      <c r="K800" s="83"/>
      <c r="L800" s="83"/>
      <c r="M800" s="62" t="str">
        <f>ifna(IMAGE("https://pokejungle.net/sprites/typeico/"&amp;lower(VLookup(V800,Type!C:E, 2, 0)&amp;".png")),"")</f>
        <v/>
      </c>
      <c r="N800" s="62" t="str">
        <f>ifna(IMAGE("https://pokejungle.net/sprites/typeico/"&amp;lower(VLookup(V800,Type!C:E, 3, 0)&amp;".png")),"")</f>
        <v/>
      </c>
      <c r="O800" s="53"/>
      <c r="P800" s="53"/>
      <c r="Q800" s="61">
        <f>ifna(VLookup(V800, Dex!F:K, 3, 0),"")</f>
        <v>16</v>
      </c>
      <c r="R800" s="61" t="str">
        <f>ifna(VLookup(V800, Dex!F:K, 4, 0),"")</f>
        <v/>
      </c>
      <c r="S800" s="62" t="str">
        <f>ifna(VLookup(V800, Dex!F:K, 5, 0),"")</f>
        <v/>
      </c>
      <c r="T800" s="61" t="str">
        <f>ifna(VLookup(V800, Dex!F:K, 6, 0),"")</f>
        <v>K112</v>
      </c>
      <c r="U800" s="63" t="str">
        <f>ifna(VLookup(V800, Dex!F:L, 7, 0),"")</f>
        <v/>
      </c>
      <c r="V800" s="53" t="str">
        <f t="shared" si="1"/>
        <v>grubbin</v>
      </c>
    </row>
    <row r="801" ht="31.5" customHeight="1">
      <c r="A801" s="130">
        <v>800.0</v>
      </c>
      <c r="B801" s="130">
        <v>1.0</v>
      </c>
      <c r="C801" s="129">
        <v>30.0</v>
      </c>
      <c r="D801" s="130">
        <f t="shared" si="32"/>
        <v>17</v>
      </c>
      <c r="E801" s="130">
        <v>3.0</v>
      </c>
      <c r="F801" s="130">
        <v>5.0</v>
      </c>
      <c r="G801" s="131" t="str">
        <f>ifna(VLookup(V801,Shiny!B:C, 2, 0),"")</f>
        <v/>
      </c>
      <c r="H801" s="152" t="s">
        <v>915</v>
      </c>
      <c r="I801" s="168">
        <v>737.0</v>
      </c>
      <c r="J801" s="135">
        <f>IFNA(VLOOKUP(V801,'Imported Index'!E:F,2,0),1)</f>
        <v>1</v>
      </c>
      <c r="K801" s="132"/>
      <c r="L801" s="132"/>
      <c r="M801" s="166" t="str">
        <f>ifna(IMAGE("https://pokejungle.net/sprites/typeico/"&amp;lower(VLookup(V801,Type!C:E, 2, 0)&amp;".png")),"")</f>
        <v/>
      </c>
      <c r="N801" s="166" t="str">
        <f>ifna(IMAGE("https://pokejungle.net/sprites/typeico/"&amp;lower(VLookup(V801,Type!C:E, 3, 0)&amp;".png")),"")</f>
        <v/>
      </c>
      <c r="O801" s="131"/>
      <c r="P801" s="131"/>
      <c r="Q801" s="165">
        <f>ifna(VLookup(V801, Dex!F:K, 3, 0),"")</f>
        <v>17</v>
      </c>
      <c r="R801" s="165" t="str">
        <f>ifna(VLookup(V801, Dex!F:K, 4, 0),"")</f>
        <v/>
      </c>
      <c r="S801" s="166" t="str">
        <f>ifna(VLookup(V801, Dex!F:K, 5, 0),"")</f>
        <v/>
      </c>
      <c r="T801" s="165" t="str">
        <f>ifna(VLookup(V801, Dex!F:K, 6, 0),"")</f>
        <v>K113</v>
      </c>
      <c r="U801" s="137" t="str">
        <f>ifna(VLookup(V801, Dex!F:L, 7, 0),"")</f>
        <v/>
      </c>
      <c r="V801" s="131" t="str">
        <f t="shared" si="1"/>
        <v>charjabug</v>
      </c>
    </row>
    <row r="802" ht="31.5" customHeight="1">
      <c r="A802" s="85">
        <v>801.0</v>
      </c>
      <c r="B802" s="85">
        <v>1.0</v>
      </c>
      <c r="C802" s="88">
        <v>30.0</v>
      </c>
      <c r="D802" s="85">
        <f t="shared" si="32"/>
        <v>18</v>
      </c>
      <c r="E802" s="85">
        <v>3.0</v>
      </c>
      <c r="F802" s="85">
        <v>6.0</v>
      </c>
      <c r="G802" s="53" t="str">
        <f>ifna(VLookup(V802,Shiny!B:C, 2, 0),"")</f>
        <v/>
      </c>
      <c r="H802" s="138" t="s">
        <v>916</v>
      </c>
      <c r="I802" s="167">
        <v>738.0</v>
      </c>
      <c r="J802" s="140">
        <f>IFNA(VLOOKUP(V802,'Imported Index'!E:F,2,0),1)</f>
        <v>1</v>
      </c>
      <c r="K802" s="83"/>
      <c r="L802" s="83"/>
      <c r="M802" s="62" t="str">
        <f>ifna(IMAGE("https://pokejungle.net/sprites/typeico/"&amp;lower(VLookup(V802,Type!C:E, 2, 0)&amp;".png")),"")</f>
        <v/>
      </c>
      <c r="N802" s="62" t="str">
        <f>ifna(IMAGE("https://pokejungle.net/sprites/typeico/"&amp;lower(VLookup(V802,Type!C:E, 3, 0)&amp;".png")),"")</f>
        <v/>
      </c>
      <c r="O802" s="53"/>
      <c r="P802" s="53"/>
      <c r="Q802" s="61">
        <f>ifna(VLookup(V802, Dex!F:K, 3, 0),"")</f>
        <v>18</v>
      </c>
      <c r="R802" s="61" t="str">
        <f>ifna(VLookup(V802, Dex!F:K, 4, 0),"")</f>
        <v/>
      </c>
      <c r="S802" s="62" t="str">
        <f>ifna(VLookup(V802, Dex!F:K, 5, 0),"")</f>
        <v/>
      </c>
      <c r="T802" s="61" t="str">
        <f>ifna(VLookup(V802, Dex!F:K, 6, 0),"")</f>
        <v>K114</v>
      </c>
      <c r="U802" s="63" t="str">
        <f>ifna(VLookup(V802, Dex!F:L, 7, 0),"")</f>
        <v/>
      </c>
      <c r="V802" s="53" t="str">
        <f t="shared" si="1"/>
        <v>vikavolt</v>
      </c>
    </row>
    <row r="803" ht="31.5" customHeight="1">
      <c r="A803" s="130">
        <v>802.0</v>
      </c>
      <c r="B803" s="130">
        <v>1.0</v>
      </c>
      <c r="C803" s="129">
        <v>30.0</v>
      </c>
      <c r="D803" s="130">
        <f t="shared" si="32"/>
        <v>19</v>
      </c>
      <c r="E803" s="130">
        <v>4.0</v>
      </c>
      <c r="F803" s="130">
        <v>1.0</v>
      </c>
      <c r="G803" s="131" t="str">
        <f>ifna(VLookup(V803,Shiny!B:C, 2, 0),"")</f>
        <v/>
      </c>
      <c r="H803" s="141" t="s">
        <v>917</v>
      </c>
      <c r="I803" s="168">
        <v>739.0</v>
      </c>
      <c r="J803" s="135">
        <f>IFNA(VLOOKUP(V803,'Imported Index'!E:F,2,0),1)</f>
        <v>1</v>
      </c>
      <c r="K803" s="135"/>
      <c r="L803" s="132"/>
      <c r="M803" s="166" t="str">
        <f>ifna(IMAGE("https://pokejungle.net/sprites/typeico/"&amp;lower(VLookup(V803,Type!C:E, 2, 0)&amp;".png")),"")</f>
        <v/>
      </c>
      <c r="N803" s="166" t="str">
        <f>ifna(IMAGE("https://pokejungle.net/sprites/typeico/"&amp;lower(VLookup(V803,Type!C:E, 3, 0)&amp;".png")),"")</f>
        <v/>
      </c>
      <c r="O803" s="131"/>
      <c r="P803" s="131"/>
      <c r="Q803" s="165" t="str">
        <f>ifna(VLookup(V803, Dex!F:K, 3, 0),"")</f>
        <v/>
      </c>
      <c r="R803" s="165" t="str">
        <f>ifna(VLookup(V803, Dex!F:K, 4, 0),"")</f>
        <v/>
      </c>
      <c r="S803" s="166" t="str">
        <f>ifna(VLookup(V803, Dex!F:K, 5, 0),"")</f>
        <v/>
      </c>
      <c r="T803" s="165" t="str">
        <f>ifna(VLookup(V803, Dex!F:K, 6, 0),"")</f>
        <v>P118</v>
      </c>
      <c r="U803" s="137" t="str">
        <f>ifna(VLookup(V803, Dex!F:L, 7, 0),"")</f>
        <v>H087</v>
      </c>
      <c r="V803" s="131" t="str">
        <f t="shared" si="1"/>
        <v>crabrawler</v>
      </c>
    </row>
    <row r="804" ht="31.5" customHeight="1">
      <c r="A804" s="85">
        <v>803.0</v>
      </c>
      <c r="B804" s="85">
        <v>1.0</v>
      </c>
      <c r="C804" s="88">
        <v>30.0</v>
      </c>
      <c r="D804" s="85">
        <f t="shared" si="32"/>
        <v>20</v>
      </c>
      <c r="E804" s="85">
        <v>4.0</v>
      </c>
      <c r="F804" s="85">
        <v>2.0</v>
      </c>
      <c r="G804" s="53" t="str">
        <f>ifna(VLookup(V804,Shiny!B:C, 2, 0),"")</f>
        <v/>
      </c>
      <c r="H804" s="138" t="s">
        <v>918</v>
      </c>
      <c r="I804" s="167">
        <v>740.0</v>
      </c>
      <c r="J804" s="140">
        <f>IFNA(VLOOKUP(V804,'Imported Index'!E:F,2,0),1)</f>
        <v>1</v>
      </c>
      <c r="K804" s="140"/>
      <c r="L804" s="83"/>
      <c r="M804" s="62" t="str">
        <f>ifna(IMAGE("https://pokejungle.net/sprites/typeico/"&amp;lower(VLookup(V804,Type!C:E, 2, 0)&amp;".png")),"")</f>
        <v/>
      </c>
      <c r="N804" s="62" t="str">
        <f>ifna(IMAGE("https://pokejungle.net/sprites/typeico/"&amp;lower(VLookup(V804,Type!C:E, 3, 0)&amp;".png")),"")</f>
        <v/>
      </c>
      <c r="O804" s="53"/>
      <c r="P804" s="53"/>
      <c r="Q804" s="61" t="str">
        <f>ifna(VLookup(V804, Dex!F:K, 3, 0),"")</f>
        <v/>
      </c>
      <c r="R804" s="61" t="str">
        <f>ifna(VLookup(V804, Dex!F:K, 4, 0),"")</f>
        <v/>
      </c>
      <c r="S804" s="62" t="str">
        <f>ifna(VLookup(V804, Dex!F:K, 5, 0),"")</f>
        <v/>
      </c>
      <c r="T804" s="61" t="str">
        <f>ifna(VLookup(V804, Dex!F:K, 6, 0),"")</f>
        <v>P119</v>
      </c>
      <c r="U804" s="63" t="str">
        <f>ifna(VLookup(V804, Dex!F:L, 7, 0),"")</f>
        <v>H088</v>
      </c>
      <c r="V804" s="53" t="str">
        <f t="shared" si="1"/>
        <v>crabominable</v>
      </c>
    </row>
    <row r="805" ht="31.5" customHeight="1">
      <c r="A805" s="130">
        <v>804.0</v>
      </c>
      <c r="B805" s="130">
        <v>1.0</v>
      </c>
      <c r="C805" s="129">
        <v>30.0</v>
      </c>
      <c r="D805" s="130">
        <f t="shared" si="32"/>
        <v>21</v>
      </c>
      <c r="E805" s="130">
        <v>4.0</v>
      </c>
      <c r="F805" s="130">
        <v>3.0</v>
      </c>
      <c r="G805" s="131" t="str">
        <f>ifna(VLookup(V805,Shiny!B:C, 2, 0),"")</f>
        <v/>
      </c>
      <c r="H805" s="141" t="s">
        <v>919</v>
      </c>
      <c r="I805" s="168">
        <v>741.0</v>
      </c>
      <c r="J805" s="135">
        <f>IFNA(VLOOKUP(V805,'Imported Index'!E:F,2,0),1)</f>
        <v>1</v>
      </c>
      <c r="K805" s="135"/>
      <c r="L805" s="132"/>
      <c r="M805" s="166" t="str">
        <f>ifna(IMAGE("https://pokejungle.net/sprites/typeico/"&amp;lower(VLookup(V805,Type!C:E, 2, 0)&amp;".png")),"")</f>
        <v/>
      </c>
      <c r="N805" s="166" t="str">
        <f>ifna(IMAGE("https://pokejungle.net/sprites/typeico/"&amp;lower(VLookup(V805,Type!C:E, 3, 0)&amp;".png")),"")</f>
        <v/>
      </c>
      <c r="O805" s="131"/>
      <c r="P805" s="131"/>
      <c r="Q805" s="165" t="str">
        <f>ifna(VLookup(V805, Dex!F:K, 3, 0),"")</f>
        <v/>
      </c>
      <c r="R805" s="165" t="str">
        <f>ifna(VLookup(V805, Dex!F:K, 4, 0),"")</f>
        <v/>
      </c>
      <c r="S805" s="166" t="str">
        <f>ifna(VLookup(V805, Dex!F:K, 5, 0),"")</f>
        <v/>
      </c>
      <c r="T805" s="165" t="str">
        <f>ifna(VLookup(V805, Dex!F:K, 6, 0),"")</f>
        <v>P100</v>
      </c>
      <c r="U805" s="137" t="str">
        <f>ifna(VLookup(V805, Dex!F:L, 7, 0),"")</f>
        <v/>
      </c>
      <c r="V805" s="131" t="str">
        <f t="shared" si="1"/>
        <v>oricorio</v>
      </c>
    </row>
    <row r="806" ht="31.5" customHeight="1">
      <c r="A806" s="85">
        <v>805.0</v>
      </c>
      <c r="B806" s="85">
        <v>1.0</v>
      </c>
      <c r="C806" s="88">
        <v>30.0</v>
      </c>
      <c r="D806" s="85">
        <f t="shared" si="32"/>
        <v>22</v>
      </c>
      <c r="E806" s="85">
        <v>4.0</v>
      </c>
      <c r="F806" s="85">
        <v>4.0</v>
      </c>
      <c r="G806" s="53" t="str">
        <f>ifna(VLookup(V806,Shiny!B:C, 2, 0),"")</f>
        <v/>
      </c>
      <c r="H806" s="138" t="s">
        <v>924</v>
      </c>
      <c r="I806" s="167">
        <v>742.0</v>
      </c>
      <c r="J806" s="140">
        <f>IFNA(VLOOKUP(V806,'Imported Index'!E:F,2,0),1)</f>
        <v>1</v>
      </c>
      <c r="K806" s="83"/>
      <c r="L806" s="83"/>
      <c r="M806" s="62" t="str">
        <f>ifna(IMAGE("https://pokejungle.net/sprites/typeico/"&amp;lower(VLookup(V806,Type!C:E, 2, 0)&amp;".png")),"")</f>
        <v/>
      </c>
      <c r="N806" s="62" t="str">
        <f>ifna(IMAGE("https://pokejungle.net/sprites/typeico/"&amp;lower(VLookup(V806,Type!C:E, 3, 0)&amp;".png")),"")</f>
        <v/>
      </c>
      <c r="O806" s="53"/>
      <c r="P806" s="53"/>
      <c r="Q806" s="61">
        <f>ifna(VLookup(V806, Dex!F:K, 3, 0),"")</f>
        <v>187</v>
      </c>
      <c r="R806" s="61" t="str">
        <f>ifna(VLookup(V806, Dex!F:K, 4, 0),"")</f>
        <v/>
      </c>
      <c r="S806" s="62" t="str">
        <f>ifna(VLookup(V806, Dex!F:K, 5, 0),"")</f>
        <v/>
      </c>
      <c r="T806" s="61" t="str">
        <f>ifna(VLookup(V806, Dex!F:K, 6, 0),"")</f>
        <v>K016</v>
      </c>
      <c r="U806" s="63" t="str">
        <f>ifna(VLookup(V806, Dex!F:L, 7, 0),"")</f>
        <v/>
      </c>
      <c r="V806" s="53" t="str">
        <f t="shared" si="1"/>
        <v>cutiefly</v>
      </c>
    </row>
    <row r="807" ht="31.5" customHeight="1">
      <c r="A807" s="130">
        <v>806.0</v>
      </c>
      <c r="B807" s="130">
        <v>1.0</v>
      </c>
      <c r="C807" s="129">
        <v>30.0</v>
      </c>
      <c r="D807" s="130">
        <f t="shared" si="32"/>
        <v>23</v>
      </c>
      <c r="E807" s="130">
        <v>4.0</v>
      </c>
      <c r="F807" s="130">
        <v>5.0</v>
      </c>
      <c r="G807" s="131" t="str">
        <f>ifna(VLookup(V807,Shiny!B:C, 2, 0),"")</f>
        <v/>
      </c>
      <c r="H807" s="141" t="s">
        <v>925</v>
      </c>
      <c r="I807" s="168">
        <v>743.0</v>
      </c>
      <c r="J807" s="135">
        <f>IFNA(VLOOKUP(V807,'Imported Index'!E:F,2,0),1)</f>
        <v>1</v>
      </c>
      <c r="K807" s="132"/>
      <c r="L807" s="132"/>
      <c r="M807" s="166" t="str">
        <f>ifna(IMAGE("https://pokejungle.net/sprites/typeico/"&amp;lower(VLookup(V807,Type!C:E, 2, 0)&amp;".png")),"")</f>
        <v/>
      </c>
      <c r="N807" s="166" t="str">
        <f>ifna(IMAGE("https://pokejungle.net/sprites/typeico/"&amp;lower(VLookup(V807,Type!C:E, 3, 0)&amp;".png")),"")</f>
        <v/>
      </c>
      <c r="O807" s="131"/>
      <c r="P807" s="131"/>
      <c r="Q807" s="165">
        <f>ifna(VLookup(V807, Dex!F:K, 3, 0),"")</f>
        <v>188</v>
      </c>
      <c r="R807" s="165" t="str">
        <f>ifna(VLookup(V807, Dex!F:K, 4, 0),"")</f>
        <v/>
      </c>
      <c r="S807" s="166" t="str">
        <f>ifna(VLookup(V807, Dex!F:K, 5, 0),"")</f>
        <v/>
      </c>
      <c r="T807" s="165" t="str">
        <f>ifna(VLookup(V807, Dex!F:K, 6, 0),"")</f>
        <v>K017</v>
      </c>
      <c r="U807" s="137" t="str">
        <f>ifna(VLookup(V807, Dex!F:L, 7, 0),"")</f>
        <v/>
      </c>
      <c r="V807" s="131" t="str">
        <f t="shared" si="1"/>
        <v>ribombee</v>
      </c>
    </row>
    <row r="808" ht="31.5" customHeight="1">
      <c r="A808" s="85">
        <v>807.0</v>
      </c>
      <c r="B808" s="85">
        <v>1.0</v>
      </c>
      <c r="C808" s="88">
        <v>30.0</v>
      </c>
      <c r="D808" s="85">
        <f t="shared" si="32"/>
        <v>24</v>
      </c>
      <c r="E808" s="85">
        <v>4.0</v>
      </c>
      <c r="F808" s="85">
        <v>6.0</v>
      </c>
      <c r="G808" s="53" t="str">
        <f>ifna(VLookup(V808,Shiny!B:C, 2, 0),"")</f>
        <v/>
      </c>
      <c r="H808" s="138" t="s">
        <v>926</v>
      </c>
      <c r="I808" s="167">
        <v>744.0</v>
      </c>
      <c r="J808" s="140">
        <f>IFNA(VLOOKUP(V808,'Imported Index'!E:F,2,0),1)</f>
        <v>1</v>
      </c>
      <c r="K808" s="140"/>
      <c r="L808" s="83"/>
      <c r="M808" s="62" t="str">
        <f>ifna(IMAGE("https://pokejungle.net/sprites/typeico/"&amp;lower(VLookup(V808,Type!C:E, 2, 0)&amp;".png")),"")</f>
        <v/>
      </c>
      <c r="N808" s="62" t="str">
        <f>ifna(IMAGE("https://pokejungle.net/sprites/typeico/"&amp;lower(VLookup(V808,Type!C:E, 3, 0)&amp;".png")),"")</f>
        <v/>
      </c>
      <c r="O808" s="53"/>
      <c r="P808" s="53"/>
      <c r="Q808" s="61" t="str">
        <f>ifna(VLookup(V808, Dex!F:K, 3, 0),"")</f>
        <v>A157</v>
      </c>
      <c r="R808" s="61" t="str">
        <f>ifna(VLookup(V808, Dex!F:K, 4, 0),"")</f>
        <v/>
      </c>
      <c r="S808" s="62" t="str">
        <f>ifna(VLookup(V808, Dex!F:K, 5, 0),"")</f>
        <v/>
      </c>
      <c r="T808" s="61" t="str">
        <f>ifna(VLookup(V808, Dex!F:K, 6, 0),"")</f>
        <v>P089</v>
      </c>
      <c r="U808" s="63" t="str">
        <f>ifna(VLookup(V808, Dex!F:L, 7, 0),"")</f>
        <v/>
      </c>
      <c r="V808" s="53" t="str">
        <f t="shared" si="1"/>
        <v>rockruff</v>
      </c>
    </row>
    <row r="809" ht="31.5" customHeight="1">
      <c r="A809" s="130">
        <v>808.0</v>
      </c>
      <c r="B809" s="130">
        <v>1.0</v>
      </c>
      <c r="C809" s="129">
        <v>30.0</v>
      </c>
      <c r="D809" s="130">
        <f t="shared" si="32"/>
        <v>25</v>
      </c>
      <c r="E809" s="130">
        <v>5.0</v>
      </c>
      <c r="F809" s="130">
        <v>1.0</v>
      </c>
      <c r="G809" s="131" t="str">
        <f>ifna(VLookup(V809,Shiny!B:C, 2, 0),"")</f>
        <v/>
      </c>
      <c r="H809" s="141" t="s">
        <v>927</v>
      </c>
      <c r="I809" s="168">
        <v>745.0</v>
      </c>
      <c r="J809" s="135">
        <f>IFNA(VLOOKUP(V809,'Imported Index'!E:F,2,0),1)</f>
        <v>1</v>
      </c>
      <c r="K809" s="135"/>
      <c r="L809" s="132"/>
      <c r="M809" s="166" t="str">
        <f>ifna(IMAGE("https://pokejungle.net/sprites/typeico/"&amp;lower(VLookup(V809,Type!C:E, 2, 0)&amp;".png")),"")</f>
        <v/>
      </c>
      <c r="N809" s="166" t="str">
        <f>ifna(IMAGE("https://pokejungle.net/sprites/typeico/"&amp;lower(VLookup(V809,Type!C:E, 3, 0)&amp;".png")),"")</f>
        <v/>
      </c>
      <c r="O809" s="131"/>
      <c r="P809" s="131"/>
      <c r="Q809" s="165" t="str">
        <f>ifna(VLookup(V809, Dex!F:K, 3, 0),"")</f>
        <v>A158</v>
      </c>
      <c r="R809" s="165" t="str">
        <f>ifna(VLookup(V809, Dex!F:K, 4, 0),"")</f>
        <v/>
      </c>
      <c r="S809" s="166" t="str">
        <f>ifna(VLookup(V809, Dex!F:K, 5, 0),"")</f>
        <v/>
      </c>
      <c r="T809" s="165" t="str">
        <f>ifna(VLookup(V809, Dex!F:K, 6, 0),"")</f>
        <v>P090</v>
      </c>
      <c r="U809" s="137" t="str">
        <f>ifna(VLookup(V809, Dex!F:L, 7, 0),"")</f>
        <v/>
      </c>
      <c r="V809" s="131" t="str">
        <f t="shared" si="1"/>
        <v>lycanroc</v>
      </c>
    </row>
    <row r="810" ht="31.5" customHeight="1">
      <c r="A810" s="85">
        <v>809.0</v>
      </c>
      <c r="B810" s="85">
        <v>1.0</v>
      </c>
      <c r="C810" s="88">
        <v>30.0</v>
      </c>
      <c r="D810" s="85">
        <f t="shared" si="32"/>
        <v>26</v>
      </c>
      <c r="E810" s="85">
        <v>5.0</v>
      </c>
      <c r="F810" s="85">
        <v>2.0</v>
      </c>
      <c r="G810" s="53" t="str">
        <f>ifna(VLookup(V810,Shiny!B:C, 2, 0),"")</f>
        <v/>
      </c>
      <c r="H810" s="138" t="s">
        <v>931</v>
      </c>
      <c r="I810" s="167">
        <v>746.0</v>
      </c>
      <c r="J810" s="140">
        <f>IFNA(VLOOKUP(V810,'Imported Index'!E:F,2,0),1)</f>
        <v>1</v>
      </c>
      <c r="K810" s="83"/>
      <c r="L810" s="83"/>
      <c r="M810" s="62" t="str">
        <f>ifna(IMAGE("https://pokejungle.net/sprites/typeico/"&amp;lower(VLookup(V810,Type!C:E, 2, 0)&amp;".png")),"")</f>
        <v/>
      </c>
      <c r="N810" s="62" t="str">
        <f>ifna(IMAGE("https://pokejungle.net/sprites/typeico/"&amp;lower(VLookup(V810,Type!C:E, 3, 0)&amp;".png")),"")</f>
        <v/>
      </c>
      <c r="O810" s="53"/>
      <c r="P810" s="53"/>
      <c r="Q810" s="61">
        <f>ifna(VLookup(V810, Dex!F:K, 3, 0),"")</f>
        <v>155</v>
      </c>
      <c r="R810" s="61" t="str">
        <f>ifna(VLookup(V810, Dex!F:K, 4, 0),"")</f>
        <v/>
      </c>
      <c r="S810" s="62" t="str">
        <f>ifna(VLookup(V810, Dex!F:K, 5, 0),"")</f>
        <v/>
      </c>
      <c r="T810" s="61" t="str">
        <f>ifna(VLookup(V810, Dex!F:K, 6, 0),"")</f>
        <v/>
      </c>
      <c r="U810" s="63" t="str">
        <f>ifna(VLookup(V810, Dex!F:L, 7, 0),"")</f>
        <v/>
      </c>
      <c r="V810" s="53" t="str">
        <f t="shared" si="1"/>
        <v>wishiwashi</v>
      </c>
    </row>
    <row r="811" ht="31.5" customHeight="1">
      <c r="A811" s="130">
        <v>810.0</v>
      </c>
      <c r="B811" s="130">
        <v>1.0</v>
      </c>
      <c r="C811" s="129">
        <v>30.0</v>
      </c>
      <c r="D811" s="130">
        <f t="shared" si="32"/>
        <v>27</v>
      </c>
      <c r="E811" s="130">
        <v>5.0</v>
      </c>
      <c r="F811" s="130">
        <v>3.0</v>
      </c>
      <c r="G811" s="131" t="str">
        <f>ifna(VLookup(V811,Shiny!B:C, 2, 0),"")</f>
        <v/>
      </c>
      <c r="H811" s="141" t="s">
        <v>932</v>
      </c>
      <c r="I811" s="168">
        <v>747.0</v>
      </c>
      <c r="J811" s="135">
        <f>IFNA(VLOOKUP(V811,'Imported Index'!E:F,2,0),1)</f>
        <v>1</v>
      </c>
      <c r="K811" s="135"/>
      <c r="L811" s="132"/>
      <c r="M811" s="166" t="str">
        <f>ifna(IMAGE("https://pokejungle.net/sprites/typeico/"&amp;lower(VLookup(V811,Type!C:E, 2, 0)&amp;".png")),"")</f>
        <v/>
      </c>
      <c r="N811" s="166" t="str">
        <f>ifna(IMAGE("https://pokejungle.net/sprites/typeico/"&amp;lower(VLookup(V811,Type!C:E, 3, 0)&amp;".png")),"")</f>
        <v/>
      </c>
      <c r="O811" s="131"/>
      <c r="P811" s="131"/>
      <c r="Q811" s="165">
        <f>ifna(VLookup(V811, Dex!F:K, 3, 0),"")</f>
        <v>307</v>
      </c>
      <c r="R811" s="165" t="str">
        <f>ifna(VLookup(V811, Dex!F:K, 4, 0),"")</f>
        <v/>
      </c>
      <c r="S811" s="166" t="str">
        <f>ifna(VLookup(V811, Dex!F:K, 5, 0),"")</f>
        <v/>
      </c>
      <c r="T811" s="165" t="str">
        <f>ifna(VLookup(V811, Dex!F:K, 6, 0),"")</f>
        <v>P344</v>
      </c>
      <c r="U811" s="137" t="str">
        <f>ifna(VLookup(V811, Dex!F:L, 7, 0),"")</f>
        <v/>
      </c>
      <c r="V811" s="131" t="str">
        <f t="shared" si="1"/>
        <v>mareanie</v>
      </c>
    </row>
    <row r="812" ht="31.5" customHeight="1">
      <c r="A812" s="85">
        <v>811.0</v>
      </c>
      <c r="B812" s="85">
        <v>1.0</v>
      </c>
      <c r="C812" s="88">
        <v>30.0</v>
      </c>
      <c r="D812" s="85">
        <f t="shared" si="32"/>
        <v>28</v>
      </c>
      <c r="E812" s="85">
        <v>5.0</v>
      </c>
      <c r="F812" s="85">
        <v>4.0</v>
      </c>
      <c r="G812" s="53" t="str">
        <f>ifna(VLookup(V812,Shiny!B:C, 2, 0),"")</f>
        <v/>
      </c>
      <c r="H812" s="138" t="s">
        <v>933</v>
      </c>
      <c r="I812" s="167">
        <v>748.0</v>
      </c>
      <c r="J812" s="140">
        <f>IFNA(VLOOKUP(V812,'Imported Index'!E:F,2,0),1)</f>
        <v>1</v>
      </c>
      <c r="K812" s="140"/>
      <c r="L812" s="83"/>
      <c r="M812" s="62" t="str">
        <f>ifna(IMAGE("https://pokejungle.net/sprites/typeico/"&amp;lower(VLookup(V812,Type!C:E, 2, 0)&amp;".png")),"")</f>
        <v/>
      </c>
      <c r="N812" s="62" t="str">
        <f>ifna(IMAGE("https://pokejungle.net/sprites/typeico/"&amp;lower(VLookup(V812,Type!C:E, 3, 0)&amp;".png")),"")</f>
        <v/>
      </c>
      <c r="O812" s="53"/>
      <c r="P812" s="53"/>
      <c r="Q812" s="61">
        <f>ifna(VLookup(V812, Dex!F:K, 3, 0),"")</f>
        <v>308</v>
      </c>
      <c r="R812" s="61" t="str">
        <f>ifna(VLookup(V812, Dex!F:K, 4, 0),"")</f>
        <v/>
      </c>
      <c r="S812" s="62" t="str">
        <f>ifna(VLookup(V812, Dex!F:K, 5, 0),"")</f>
        <v/>
      </c>
      <c r="T812" s="61" t="str">
        <f>ifna(VLookup(V812, Dex!F:K, 6, 0),"")</f>
        <v>P345</v>
      </c>
      <c r="U812" s="63" t="str">
        <f>ifna(VLookup(V812, Dex!F:L, 7, 0),"")</f>
        <v/>
      </c>
      <c r="V812" s="53" t="str">
        <f t="shared" si="1"/>
        <v>toxapex</v>
      </c>
    </row>
    <row r="813" ht="31.5" customHeight="1">
      <c r="A813" s="130">
        <v>812.0</v>
      </c>
      <c r="B813" s="130">
        <v>1.0</v>
      </c>
      <c r="C813" s="129">
        <v>30.0</v>
      </c>
      <c r="D813" s="130">
        <f t="shared" si="32"/>
        <v>29</v>
      </c>
      <c r="E813" s="130">
        <v>5.0</v>
      </c>
      <c r="F813" s="130">
        <v>5.0</v>
      </c>
      <c r="G813" s="131" t="str">
        <f>ifna(VLookup(V813,Shiny!B:C, 2, 0),"")</f>
        <v/>
      </c>
      <c r="H813" s="141" t="s">
        <v>934</v>
      </c>
      <c r="I813" s="168">
        <v>749.0</v>
      </c>
      <c r="J813" s="135">
        <f>IFNA(VLOOKUP(V813,'Imported Index'!E:F,2,0),1)</f>
        <v>1</v>
      </c>
      <c r="K813" s="135"/>
      <c r="L813" s="132"/>
      <c r="M813" s="166" t="str">
        <f>ifna(IMAGE("https://pokejungle.net/sprites/typeico/"&amp;lower(VLookup(V813,Type!C:E, 2, 0)&amp;".png")),"")</f>
        <v/>
      </c>
      <c r="N813" s="166" t="str">
        <f>ifna(IMAGE("https://pokejungle.net/sprites/typeico/"&amp;lower(VLookup(V813,Type!C:E, 3, 0)&amp;".png")),"")</f>
        <v/>
      </c>
      <c r="O813" s="131"/>
      <c r="P813" s="131"/>
      <c r="Q813" s="165">
        <f>ifna(VLookup(V813, Dex!F:K, 3, 0),"")</f>
        <v>84</v>
      </c>
      <c r="R813" s="165" t="str">
        <f>ifna(VLookup(V813, Dex!F:K, 4, 0),"")</f>
        <v/>
      </c>
      <c r="S813" s="166" t="str">
        <f>ifna(VLookup(V813, Dex!F:K, 5, 0),"")</f>
        <v/>
      </c>
      <c r="T813" s="165" t="str">
        <f>ifna(VLookup(V813, Dex!F:K, 6, 0),"")</f>
        <v>P272</v>
      </c>
      <c r="U813" s="137" t="str">
        <f>ifna(VLookup(V813, Dex!F:L, 7, 0),"")</f>
        <v/>
      </c>
      <c r="V813" s="131" t="str">
        <f t="shared" si="1"/>
        <v>mudbray</v>
      </c>
    </row>
    <row r="814" ht="31.5" customHeight="1">
      <c r="A814" s="85">
        <v>813.0</v>
      </c>
      <c r="B814" s="85">
        <v>1.0</v>
      </c>
      <c r="C814" s="88">
        <v>30.0</v>
      </c>
      <c r="D814" s="85">
        <f t="shared" si="32"/>
        <v>30</v>
      </c>
      <c r="E814" s="85">
        <v>5.0</v>
      </c>
      <c r="F814" s="85">
        <v>6.0</v>
      </c>
      <c r="G814" s="53" t="str">
        <f>ifna(VLookup(V814,Shiny!B:C, 2, 0),"")</f>
        <v/>
      </c>
      <c r="H814" s="138" t="s">
        <v>935</v>
      </c>
      <c r="I814" s="167">
        <v>750.0</v>
      </c>
      <c r="J814" s="140">
        <f>IFNA(VLOOKUP(V814,'Imported Index'!E:F,2,0),1)</f>
        <v>1</v>
      </c>
      <c r="K814" s="140"/>
      <c r="L814" s="83"/>
      <c r="M814" s="62" t="str">
        <f>ifna(IMAGE("https://pokejungle.net/sprites/typeico/"&amp;lower(VLookup(V814,Type!C:E, 2, 0)&amp;".png")),"")</f>
        <v/>
      </c>
      <c r="N814" s="62" t="str">
        <f>ifna(IMAGE("https://pokejungle.net/sprites/typeico/"&amp;lower(VLookup(V814,Type!C:E, 3, 0)&amp;".png")),"")</f>
        <v/>
      </c>
      <c r="O814" s="53"/>
      <c r="P814" s="53"/>
      <c r="Q814" s="61">
        <f>ifna(VLookup(V814, Dex!F:K, 3, 0),"")</f>
        <v>85</v>
      </c>
      <c r="R814" s="61" t="str">
        <f>ifna(VLookup(V814, Dex!F:K, 4, 0),"")</f>
        <v/>
      </c>
      <c r="S814" s="62" t="str">
        <f>ifna(VLookup(V814, Dex!F:K, 5, 0),"")</f>
        <v/>
      </c>
      <c r="T814" s="61" t="str">
        <f>ifna(VLookup(V814, Dex!F:K, 6, 0),"")</f>
        <v>P273</v>
      </c>
      <c r="U814" s="63" t="str">
        <f>ifna(VLookup(V814, Dex!F:L, 7, 0),"")</f>
        <v/>
      </c>
      <c r="V814" s="53" t="str">
        <f t="shared" si="1"/>
        <v>mudsdale</v>
      </c>
    </row>
    <row r="815" ht="31.5" customHeight="1">
      <c r="A815" s="130">
        <v>814.0</v>
      </c>
      <c r="B815" s="129">
        <v>2.0</v>
      </c>
      <c r="C815" s="129">
        <v>1.0</v>
      </c>
      <c r="D815" s="130">
        <v>1.0</v>
      </c>
      <c r="E815" s="130">
        <v>1.0</v>
      </c>
      <c r="F815" s="130">
        <v>1.0</v>
      </c>
      <c r="G815" s="131" t="str">
        <f>ifna(VLookup(V815,Shiny!B:C, 2, 0),"")</f>
        <v/>
      </c>
      <c r="H815" s="141" t="s">
        <v>936</v>
      </c>
      <c r="I815" s="168">
        <v>751.0</v>
      </c>
      <c r="J815" s="135">
        <f>IFNA(VLOOKUP(V815,'Imported Index'!E:F,2,0),1)</f>
        <v>1</v>
      </c>
      <c r="K815" s="132"/>
      <c r="L815" s="132"/>
      <c r="M815" s="166" t="str">
        <f>ifna(IMAGE("https://pokejungle.net/sprites/typeico/"&amp;lower(VLookup(V815,Type!C:E, 2, 0)&amp;".png")),"")</f>
        <v/>
      </c>
      <c r="N815" s="166" t="str">
        <f>ifna(IMAGE("https://pokejungle.net/sprites/typeico/"&amp;lower(VLookup(V815,Type!C:E, 3, 0)&amp;".png")),"")</f>
        <v/>
      </c>
      <c r="O815" s="131"/>
      <c r="P815" s="131"/>
      <c r="Q815" s="165">
        <f>ifna(VLookup(V815, Dex!F:K, 3, 0),"")</f>
        <v>214</v>
      </c>
      <c r="R815" s="165" t="str">
        <f>ifna(VLookup(V815, Dex!F:K, 4, 0),"")</f>
        <v/>
      </c>
      <c r="S815" s="166" t="str">
        <f>ifna(VLookup(V815, Dex!F:K, 5, 0),"")</f>
        <v/>
      </c>
      <c r="T815" s="165" t="str">
        <f>ifna(VLookup(V815, Dex!F:K, 6, 0),"")</f>
        <v>B090</v>
      </c>
      <c r="U815" s="137" t="str">
        <f>ifna(VLookup(V815, Dex!F:L, 7, 0),"")</f>
        <v/>
      </c>
      <c r="V815" s="131" t="str">
        <f t="shared" si="1"/>
        <v>dewpider</v>
      </c>
    </row>
    <row r="816" ht="31.5" customHeight="1">
      <c r="A816" s="85">
        <v>815.0</v>
      </c>
      <c r="B816" s="88">
        <v>2.0</v>
      </c>
      <c r="C816" s="88">
        <v>1.0</v>
      </c>
      <c r="D816" s="85">
        <f t="shared" ref="D816:D844" si="33">D815+1</f>
        <v>2</v>
      </c>
      <c r="E816" s="85">
        <v>1.0</v>
      </c>
      <c r="F816" s="85">
        <v>2.0</v>
      </c>
      <c r="G816" s="53" t="str">
        <f>ifna(VLookup(V816,Shiny!B:C, 2, 0),"")</f>
        <v/>
      </c>
      <c r="H816" s="138" t="s">
        <v>937</v>
      </c>
      <c r="I816" s="167">
        <v>752.0</v>
      </c>
      <c r="J816" s="140">
        <f>IFNA(VLOOKUP(V816,'Imported Index'!E:F,2,0),1)</f>
        <v>1</v>
      </c>
      <c r="K816" s="83"/>
      <c r="L816" s="83"/>
      <c r="M816" s="62" t="str">
        <f>ifna(IMAGE("https://pokejungle.net/sprites/typeico/"&amp;lower(VLookup(V816,Type!C:E, 2, 0)&amp;".png")),"")</f>
        <v/>
      </c>
      <c r="N816" s="62" t="str">
        <f>ifna(IMAGE("https://pokejungle.net/sprites/typeico/"&amp;lower(VLookup(V816,Type!C:E, 3, 0)&amp;".png")),"")</f>
        <v/>
      </c>
      <c r="O816" s="53"/>
      <c r="P816" s="53"/>
      <c r="Q816" s="61">
        <f>ifna(VLookup(V816, Dex!F:K, 3, 0),"")</f>
        <v>215</v>
      </c>
      <c r="R816" s="61" t="str">
        <f>ifna(VLookup(V816, Dex!F:K, 4, 0),"")</f>
        <v/>
      </c>
      <c r="S816" s="62" t="str">
        <f>ifna(VLookup(V816, Dex!F:K, 5, 0),"")</f>
        <v/>
      </c>
      <c r="T816" s="61" t="str">
        <f>ifna(VLookup(V816, Dex!F:K, 6, 0),"")</f>
        <v>B091</v>
      </c>
      <c r="U816" s="63" t="str">
        <f>ifna(VLookup(V816, Dex!F:L, 7, 0),"")</f>
        <v/>
      </c>
      <c r="V816" s="53" t="str">
        <f t="shared" si="1"/>
        <v>araquanid</v>
      </c>
    </row>
    <row r="817" ht="31.5" customHeight="1">
      <c r="A817" s="130">
        <v>816.0</v>
      </c>
      <c r="B817" s="129">
        <v>2.0</v>
      </c>
      <c r="C817" s="129">
        <v>1.0</v>
      </c>
      <c r="D817" s="130">
        <f t="shared" si="33"/>
        <v>3</v>
      </c>
      <c r="E817" s="130">
        <v>1.0</v>
      </c>
      <c r="F817" s="130">
        <v>3.0</v>
      </c>
      <c r="G817" s="131" t="str">
        <f>ifna(VLookup(V817,Shiny!B:C, 2, 0),"")</f>
        <v/>
      </c>
      <c r="H817" s="141" t="s">
        <v>938</v>
      </c>
      <c r="I817" s="168">
        <v>753.0</v>
      </c>
      <c r="J817" s="135">
        <f>IFNA(VLOOKUP(V817,'Imported Index'!E:F,2,0),1)</f>
        <v>1</v>
      </c>
      <c r="K817" s="135"/>
      <c r="L817" s="132"/>
      <c r="M817" s="166" t="str">
        <f>ifna(IMAGE("https://pokejungle.net/sprites/typeico/"&amp;lower(VLookup(V817,Type!C:E, 2, 0)&amp;".png")),"")</f>
        <v/>
      </c>
      <c r="N817" s="166" t="str">
        <f>ifna(IMAGE("https://pokejungle.net/sprites/typeico/"&amp;lower(VLookup(V817,Type!C:E, 3, 0)&amp;".png")),"")</f>
        <v/>
      </c>
      <c r="O817" s="131"/>
      <c r="P817" s="131"/>
      <c r="Q817" s="165" t="str">
        <f>ifna(VLookup(V817, Dex!F:K, 3, 0),"")</f>
        <v>A017</v>
      </c>
      <c r="R817" s="165" t="str">
        <f>ifna(VLookup(V817, Dex!F:K, 4, 0),"")</f>
        <v/>
      </c>
      <c r="S817" s="166" t="str">
        <f>ifna(VLookup(V817, Dex!F:K, 5, 0),"")</f>
        <v/>
      </c>
      <c r="T817" s="165" t="str">
        <f>ifna(VLookup(V817, Dex!F:K, 6, 0),"")</f>
        <v>P247</v>
      </c>
      <c r="U817" s="137" t="str">
        <f>ifna(VLookup(V817, Dex!F:L, 7, 0),"")</f>
        <v/>
      </c>
      <c r="V817" s="131" t="str">
        <f t="shared" si="1"/>
        <v>fomantis</v>
      </c>
    </row>
    <row r="818" ht="31.5" customHeight="1">
      <c r="A818" s="85">
        <v>817.0</v>
      </c>
      <c r="B818" s="88">
        <v>2.0</v>
      </c>
      <c r="C818" s="88">
        <v>1.0</v>
      </c>
      <c r="D818" s="85">
        <f t="shared" si="33"/>
        <v>4</v>
      </c>
      <c r="E818" s="85">
        <v>1.0</v>
      </c>
      <c r="F818" s="85">
        <v>4.0</v>
      </c>
      <c r="G818" s="53" t="str">
        <f>ifna(VLookup(V818,Shiny!B:C, 2, 0),"")</f>
        <v/>
      </c>
      <c r="H818" s="138" t="s">
        <v>939</v>
      </c>
      <c r="I818" s="167">
        <v>754.0</v>
      </c>
      <c r="J818" s="140">
        <f>IFNA(VLOOKUP(V818,'Imported Index'!E:F,2,0),1)</f>
        <v>1</v>
      </c>
      <c r="K818" s="140"/>
      <c r="L818" s="83"/>
      <c r="M818" s="62" t="str">
        <f>ifna(IMAGE("https://pokejungle.net/sprites/typeico/"&amp;lower(VLookup(V818,Type!C:E, 2, 0)&amp;".png")),"")</f>
        <v/>
      </c>
      <c r="N818" s="62" t="str">
        <f>ifna(IMAGE("https://pokejungle.net/sprites/typeico/"&amp;lower(VLookup(V818,Type!C:E, 3, 0)&amp;".png")),"")</f>
        <v/>
      </c>
      <c r="O818" s="53"/>
      <c r="P818" s="53"/>
      <c r="Q818" s="61" t="str">
        <f>ifna(VLookup(V818, Dex!F:K, 3, 0),"")</f>
        <v>A018</v>
      </c>
      <c r="R818" s="61" t="str">
        <f>ifna(VLookup(V818, Dex!F:K, 4, 0),"")</f>
        <v/>
      </c>
      <c r="S818" s="62" t="str">
        <f>ifna(VLookup(V818, Dex!F:K, 5, 0),"")</f>
        <v/>
      </c>
      <c r="T818" s="61" t="str">
        <f>ifna(VLookup(V818, Dex!F:K, 6, 0),"")</f>
        <v>P248</v>
      </c>
      <c r="U818" s="63" t="str">
        <f>ifna(VLookup(V818, Dex!F:L, 7, 0),"")</f>
        <v/>
      </c>
      <c r="V818" s="53" t="str">
        <f t="shared" si="1"/>
        <v>lurantis</v>
      </c>
    </row>
    <row r="819" ht="31.5" customHeight="1">
      <c r="A819" s="130">
        <v>818.0</v>
      </c>
      <c r="B819" s="129">
        <v>2.0</v>
      </c>
      <c r="C819" s="129">
        <v>1.0</v>
      </c>
      <c r="D819" s="130">
        <f t="shared" si="33"/>
        <v>5</v>
      </c>
      <c r="E819" s="130">
        <v>1.0</v>
      </c>
      <c r="F819" s="130">
        <v>5.0</v>
      </c>
      <c r="G819" s="131" t="str">
        <f>ifna(VLookup(V819,Shiny!B:C, 2, 0),"")</f>
        <v/>
      </c>
      <c r="H819" s="141" t="s">
        <v>940</v>
      </c>
      <c r="I819" s="168">
        <v>755.0</v>
      </c>
      <c r="J819" s="135">
        <f>IFNA(VLOOKUP(V819,'Imported Index'!E:F,2,0),1)</f>
        <v>1</v>
      </c>
      <c r="K819" s="132"/>
      <c r="L819" s="132"/>
      <c r="M819" s="166" t="str">
        <f>ifna(IMAGE("https://pokejungle.net/sprites/typeico/"&amp;lower(VLookup(V819,Type!C:E, 2, 0)&amp;".png")),"")</f>
        <v/>
      </c>
      <c r="N819" s="166" t="str">
        <f>ifna(IMAGE("https://pokejungle.net/sprites/typeico/"&amp;lower(VLookup(V819,Type!C:E, 3, 0)&amp;".png")),"")</f>
        <v/>
      </c>
      <c r="O819" s="131"/>
      <c r="P819" s="131"/>
      <c r="Q819" s="165">
        <f>ifna(VLookup(V819, Dex!F:K, 3, 0),"")</f>
        <v>340</v>
      </c>
      <c r="R819" s="165" t="str">
        <f>ifna(VLookup(V819, Dex!F:K, 4, 0),"")</f>
        <v/>
      </c>
      <c r="S819" s="166" t="str">
        <f>ifna(VLookup(V819, Dex!F:K, 5, 0),"")</f>
        <v/>
      </c>
      <c r="T819" s="165" t="str">
        <f>ifna(VLookup(V819, Dex!F:K, 6, 0),"")</f>
        <v/>
      </c>
      <c r="U819" s="137" t="str">
        <f>ifna(VLookup(V819, Dex!F:L, 7, 0),"")</f>
        <v/>
      </c>
      <c r="V819" s="131" t="str">
        <f t="shared" si="1"/>
        <v>morelull</v>
      </c>
    </row>
    <row r="820" ht="31.5" customHeight="1">
      <c r="A820" s="85">
        <v>819.0</v>
      </c>
      <c r="B820" s="88">
        <v>2.0</v>
      </c>
      <c r="C820" s="88">
        <v>1.0</v>
      </c>
      <c r="D820" s="85">
        <f t="shared" si="33"/>
        <v>6</v>
      </c>
      <c r="E820" s="85">
        <v>1.0</v>
      </c>
      <c r="F820" s="85">
        <v>6.0</v>
      </c>
      <c r="G820" s="53" t="str">
        <f>ifna(VLookup(V820,Shiny!B:C, 2, 0),"")</f>
        <v/>
      </c>
      <c r="H820" s="138" t="s">
        <v>941</v>
      </c>
      <c r="I820" s="167">
        <v>756.0</v>
      </c>
      <c r="J820" s="140">
        <f>IFNA(VLOOKUP(V820,'Imported Index'!E:F,2,0),1)</f>
        <v>1</v>
      </c>
      <c r="K820" s="83"/>
      <c r="L820" s="83"/>
      <c r="M820" s="62" t="str">
        <f>ifna(IMAGE("https://pokejungle.net/sprites/typeico/"&amp;lower(VLookup(V820,Type!C:E, 2, 0)&amp;".png")),"")</f>
        <v/>
      </c>
      <c r="N820" s="62" t="str">
        <f>ifna(IMAGE("https://pokejungle.net/sprites/typeico/"&amp;lower(VLookup(V820,Type!C:E, 3, 0)&amp;".png")),"")</f>
        <v/>
      </c>
      <c r="O820" s="53"/>
      <c r="P820" s="53"/>
      <c r="Q820" s="61">
        <f>ifna(VLookup(V820, Dex!F:K, 3, 0),"")</f>
        <v>341</v>
      </c>
      <c r="R820" s="61" t="str">
        <f>ifna(VLookup(V820, Dex!F:K, 4, 0),"")</f>
        <v/>
      </c>
      <c r="S820" s="62" t="str">
        <f>ifna(VLookup(V820, Dex!F:K, 5, 0),"")</f>
        <v/>
      </c>
      <c r="T820" s="61" t="str">
        <f>ifna(VLookup(V820, Dex!F:K, 6, 0),"")</f>
        <v/>
      </c>
      <c r="U820" s="63" t="str">
        <f>ifna(VLookup(V820, Dex!F:L, 7, 0),"")</f>
        <v/>
      </c>
      <c r="V820" s="53" t="str">
        <f t="shared" si="1"/>
        <v>shiinotic</v>
      </c>
    </row>
    <row r="821" ht="31.5" customHeight="1">
      <c r="A821" s="130">
        <v>820.0</v>
      </c>
      <c r="B821" s="129">
        <v>2.0</v>
      </c>
      <c r="C821" s="129">
        <v>1.0</v>
      </c>
      <c r="D821" s="130">
        <f t="shared" si="33"/>
        <v>7</v>
      </c>
      <c r="E821" s="130">
        <v>2.0</v>
      </c>
      <c r="F821" s="130">
        <v>1.0</v>
      </c>
      <c r="G821" s="131" t="str">
        <f>ifna(VLookup(V821,Shiny!B:C, 2, 0),"")</f>
        <v/>
      </c>
      <c r="H821" s="141" t="s">
        <v>942</v>
      </c>
      <c r="I821" s="168">
        <v>757.0</v>
      </c>
      <c r="J821" s="135">
        <f>IFNA(VLOOKUP(V821,'Imported Index'!E:F,2,0),1)</f>
        <v>1</v>
      </c>
      <c r="K821" s="135"/>
      <c r="L821" s="132"/>
      <c r="M821" s="166" t="str">
        <f>ifna(IMAGE("https://pokejungle.net/sprites/typeico/"&amp;lower(VLookup(V821,Type!C:E, 2, 0)&amp;".png")),"")</f>
        <v/>
      </c>
      <c r="N821" s="166" t="str">
        <f>ifna(IMAGE("https://pokejungle.net/sprites/typeico/"&amp;lower(VLookup(V821,Type!C:E, 3, 0)&amp;".png")),"")</f>
        <v/>
      </c>
      <c r="O821" s="131"/>
      <c r="P821" s="131"/>
      <c r="Q821" s="165">
        <f>ifna(VLookup(V821, Dex!F:K, 3, 0),"")</f>
        <v>244</v>
      </c>
      <c r="R821" s="165" t="str">
        <f>ifna(VLookup(V821, Dex!F:K, 4, 0),"")</f>
        <v/>
      </c>
      <c r="S821" s="166" t="str">
        <f>ifna(VLookup(V821, Dex!F:K, 5, 0),"")</f>
        <v/>
      </c>
      <c r="T821" s="165" t="str">
        <f>ifna(VLookup(V821, Dex!F:K, 6, 0),"")</f>
        <v>P120</v>
      </c>
      <c r="U821" s="137" t="str">
        <f>ifna(VLookup(V821, Dex!F:L, 7, 0),"")</f>
        <v/>
      </c>
      <c r="V821" s="131" t="str">
        <f t="shared" si="1"/>
        <v>salandit</v>
      </c>
    </row>
    <row r="822" ht="31.5" customHeight="1">
      <c r="A822" s="85">
        <v>821.0</v>
      </c>
      <c r="B822" s="88">
        <v>2.0</v>
      </c>
      <c r="C822" s="88">
        <v>1.0</v>
      </c>
      <c r="D822" s="85">
        <f t="shared" si="33"/>
        <v>8</v>
      </c>
      <c r="E822" s="85">
        <v>2.0</v>
      </c>
      <c r="F822" s="85">
        <v>2.0</v>
      </c>
      <c r="G822" s="53" t="str">
        <f>ifna(VLookup(V822,Shiny!B:C, 2, 0),"")</f>
        <v/>
      </c>
      <c r="H822" s="138" t="s">
        <v>943</v>
      </c>
      <c r="I822" s="167">
        <v>758.0</v>
      </c>
      <c r="J822" s="140">
        <f>IFNA(VLOOKUP(V822,'Imported Index'!E:F,2,0),1)</f>
        <v>1</v>
      </c>
      <c r="K822" s="140"/>
      <c r="L822" s="83"/>
      <c r="M822" s="62" t="str">
        <f>ifna(IMAGE("https://pokejungle.net/sprites/typeico/"&amp;lower(VLookup(V822,Type!C:E, 2, 0)&amp;".png")),"")</f>
        <v/>
      </c>
      <c r="N822" s="62" t="str">
        <f>ifna(IMAGE("https://pokejungle.net/sprites/typeico/"&amp;lower(VLookup(V822,Type!C:E, 3, 0)&amp;".png")),"")</f>
        <v/>
      </c>
      <c r="O822" s="53"/>
      <c r="P822" s="53"/>
      <c r="Q822" s="61">
        <f>ifna(VLookup(V822, Dex!F:K, 3, 0),"")</f>
        <v>245</v>
      </c>
      <c r="R822" s="61" t="str">
        <f>ifna(VLookup(V822, Dex!F:K, 4, 0),"")</f>
        <v/>
      </c>
      <c r="S822" s="62" t="str">
        <f>ifna(VLookup(V822, Dex!F:K, 5, 0),"")</f>
        <v/>
      </c>
      <c r="T822" s="61" t="str">
        <f>ifna(VLookup(V822, Dex!F:K, 6, 0),"")</f>
        <v>P121</v>
      </c>
      <c r="U822" s="63" t="str">
        <f>ifna(VLookup(V822, Dex!F:L, 7, 0),"")</f>
        <v/>
      </c>
      <c r="V822" s="53" t="str">
        <f t="shared" si="1"/>
        <v>salazzle</v>
      </c>
    </row>
    <row r="823" ht="31.5" customHeight="1">
      <c r="A823" s="130">
        <v>822.0</v>
      </c>
      <c r="B823" s="129">
        <v>2.0</v>
      </c>
      <c r="C823" s="129">
        <v>1.0</v>
      </c>
      <c r="D823" s="130">
        <f t="shared" si="33"/>
        <v>9</v>
      </c>
      <c r="E823" s="130">
        <v>2.0</v>
      </c>
      <c r="F823" s="130">
        <v>3.0</v>
      </c>
      <c r="G823" s="131" t="str">
        <f>ifna(VLookup(V823,Shiny!B:C, 2, 0),"")</f>
        <v/>
      </c>
      <c r="H823" s="141" t="s">
        <v>944</v>
      </c>
      <c r="I823" s="168">
        <v>759.0</v>
      </c>
      <c r="J823" s="135">
        <f>IFNA(VLOOKUP(V823,'Imported Index'!E:F,2,0),1)</f>
        <v>1</v>
      </c>
      <c r="K823" s="132"/>
      <c r="L823" s="132"/>
      <c r="M823" s="166" t="str">
        <f>ifna(IMAGE("https://pokejungle.net/sprites/typeico/"&amp;lower(VLookup(V823,Type!C:E, 2, 0)&amp;".png")),"")</f>
        <v/>
      </c>
      <c r="N823" s="166" t="str">
        <f>ifna(IMAGE("https://pokejungle.net/sprites/typeico/"&amp;lower(VLookup(V823,Type!C:E, 3, 0)&amp;".png")),"")</f>
        <v/>
      </c>
      <c r="O823" s="131"/>
      <c r="P823" s="131"/>
      <c r="Q823" s="165">
        <f>ifna(VLookup(V823, Dex!F:K, 3, 0),"")</f>
        <v>94</v>
      </c>
      <c r="R823" s="165" t="str">
        <f>ifna(VLookup(V823, Dex!F:K, 4, 0),"")</f>
        <v/>
      </c>
      <c r="S823" s="166" t="str">
        <f>ifna(VLookup(V823, Dex!F:K, 5, 0),"")</f>
        <v/>
      </c>
      <c r="T823" s="165" t="str">
        <f>ifna(VLookup(V823, Dex!F:K, 6, 0),"")</f>
        <v/>
      </c>
      <c r="U823" s="137" t="str">
        <f>ifna(VLookup(V823, Dex!F:L, 7, 0),"")</f>
        <v/>
      </c>
      <c r="V823" s="131" t="str">
        <f t="shared" si="1"/>
        <v>stufful</v>
      </c>
    </row>
    <row r="824" ht="31.5" customHeight="1">
      <c r="A824" s="85">
        <v>823.0</v>
      </c>
      <c r="B824" s="88">
        <v>2.0</v>
      </c>
      <c r="C824" s="88">
        <v>1.0</v>
      </c>
      <c r="D824" s="85">
        <f t="shared" si="33"/>
        <v>10</v>
      </c>
      <c r="E824" s="85">
        <v>2.0</v>
      </c>
      <c r="F824" s="85">
        <v>4.0</v>
      </c>
      <c r="G824" s="53" t="str">
        <f>ifna(VLookup(V824,Shiny!B:C, 2, 0),"")</f>
        <v/>
      </c>
      <c r="H824" s="138" t="s">
        <v>945</v>
      </c>
      <c r="I824" s="167">
        <v>760.0</v>
      </c>
      <c r="J824" s="140">
        <f>IFNA(VLOOKUP(V824,'Imported Index'!E:F,2,0),1)</f>
        <v>1</v>
      </c>
      <c r="K824" s="83"/>
      <c r="L824" s="83"/>
      <c r="M824" s="62" t="str">
        <f>ifna(IMAGE("https://pokejungle.net/sprites/typeico/"&amp;lower(VLookup(V824,Type!C:E, 2, 0)&amp;".png")),"")</f>
        <v/>
      </c>
      <c r="N824" s="62" t="str">
        <f>ifna(IMAGE("https://pokejungle.net/sprites/typeico/"&amp;lower(VLookup(V824,Type!C:E, 3, 0)&amp;".png")),"")</f>
        <v/>
      </c>
      <c r="O824" s="53"/>
      <c r="P824" s="53"/>
      <c r="Q824" s="61">
        <f>ifna(VLookup(V824, Dex!F:K, 3, 0),"")</f>
        <v>95</v>
      </c>
      <c r="R824" s="61" t="str">
        <f>ifna(VLookup(V824, Dex!F:K, 4, 0),"")</f>
        <v/>
      </c>
      <c r="S824" s="62" t="str">
        <f>ifna(VLookup(V824, Dex!F:K, 5, 0),"")</f>
        <v/>
      </c>
      <c r="T824" s="61" t="str">
        <f>ifna(VLookup(V824, Dex!F:K, 6, 0),"")</f>
        <v/>
      </c>
      <c r="U824" s="63" t="str">
        <f>ifna(VLookup(V824, Dex!F:L, 7, 0),"")</f>
        <v/>
      </c>
      <c r="V824" s="53" t="str">
        <f t="shared" si="1"/>
        <v>bewear</v>
      </c>
    </row>
    <row r="825" ht="31.5" customHeight="1">
      <c r="A825" s="130">
        <v>824.0</v>
      </c>
      <c r="B825" s="129">
        <v>2.0</v>
      </c>
      <c r="C825" s="129">
        <v>1.0</v>
      </c>
      <c r="D825" s="130">
        <f t="shared" si="33"/>
        <v>11</v>
      </c>
      <c r="E825" s="130">
        <v>2.0</v>
      </c>
      <c r="F825" s="130">
        <v>5.0</v>
      </c>
      <c r="G825" s="131" t="str">
        <f>ifna(VLookup(V825,Shiny!B:C, 2, 0),"")</f>
        <v/>
      </c>
      <c r="H825" s="141" t="s">
        <v>946</v>
      </c>
      <c r="I825" s="168">
        <v>761.0</v>
      </c>
      <c r="J825" s="135">
        <f>IFNA(VLOOKUP(V825,'Imported Index'!E:F,2,0),1)</f>
        <v>1</v>
      </c>
      <c r="K825" s="135"/>
      <c r="L825" s="132"/>
      <c r="M825" s="166" t="str">
        <f>ifna(IMAGE("https://pokejungle.net/sprites/typeico/"&amp;lower(VLookup(V825,Type!C:E, 2, 0)&amp;".png")),"")</f>
        <v/>
      </c>
      <c r="N825" s="166" t="str">
        <f>ifna(IMAGE("https://pokejungle.net/sprites/typeico/"&amp;lower(VLookup(V825,Type!C:E, 3, 0)&amp;".png")),"")</f>
        <v/>
      </c>
      <c r="O825" s="131"/>
      <c r="P825" s="131"/>
      <c r="Q825" s="165">
        <f>ifna(VLookup(V825, Dex!F:K, 3, 0),"")</f>
        <v>52</v>
      </c>
      <c r="R825" s="165" t="str">
        <f>ifna(VLookup(V825, Dex!F:K, 4, 0),"")</f>
        <v/>
      </c>
      <c r="S825" s="166" t="str">
        <f>ifna(VLookup(V825, Dex!F:K, 5, 0),"")</f>
        <v/>
      </c>
      <c r="T825" s="165" t="str">
        <f>ifna(VLookup(V825, Dex!F:K, 6, 0),"")</f>
        <v>P081</v>
      </c>
      <c r="U825" s="137" t="str">
        <f>ifna(VLookup(V825, Dex!F:L, 7, 0),"")</f>
        <v/>
      </c>
      <c r="V825" s="131" t="str">
        <f t="shared" si="1"/>
        <v>bounsweet</v>
      </c>
    </row>
    <row r="826" ht="31.5" customHeight="1">
      <c r="A826" s="85">
        <v>825.0</v>
      </c>
      <c r="B826" s="88">
        <v>2.0</v>
      </c>
      <c r="C826" s="88">
        <v>1.0</v>
      </c>
      <c r="D826" s="85">
        <f t="shared" si="33"/>
        <v>12</v>
      </c>
      <c r="E826" s="85">
        <v>2.0</v>
      </c>
      <c r="F826" s="85">
        <v>6.0</v>
      </c>
      <c r="G826" s="53" t="str">
        <f>ifna(VLookup(V826,Shiny!B:C, 2, 0),"")</f>
        <v/>
      </c>
      <c r="H826" s="138" t="s">
        <v>947</v>
      </c>
      <c r="I826" s="167">
        <v>762.0</v>
      </c>
      <c r="J826" s="140">
        <f>IFNA(VLOOKUP(V826,'Imported Index'!E:F,2,0),1)</f>
        <v>1</v>
      </c>
      <c r="K826" s="140"/>
      <c r="L826" s="83"/>
      <c r="M826" s="62" t="str">
        <f>ifna(IMAGE("https://pokejungle.net/sprites/typeico/"&amp;lower(VLookup(V826,Type!C:E, 2, 0)&amp;".png")),"")</f>
        <v/>
      </c>
      <c r="N826" s="62" t="str">
        <f>ifna(IMAGE("https://pokejungle.net/sprites/typeico/"&amp;lower(VLookup(V826,Type!C:E, 3, 0)&amp;".png")),"")</f>
        <v/>
      </c>
      <c r="O826" s="53"/>
      <c r="P826" s="53"/>
      <c r="Q826" s="61">
        <f>ifna(VLookup(V826, Dex!F:K, 3, 0),"")</f>
        <v>53</v>
      </c>
      <c r="R826" s="61" t="str">
        <f>ifna(VLookup(V826, Dex!F:K, 4, 0),"")</f>
        <v/>
      </c>
      <c r="S826" s="62" t="str">
        <f>ifna(VLookup(V826, Dex!F:K, 5, 0),"")</f>
        <v/>
      </c>
      <c r="T826" s="61" t="str">
        <f>ifna(VLookup(V826, Dex!F:K, 6, 0),"")</f>
        <v>P082</v>
      </c>
      <c r="U826" s="63" t="str">
        <f>ifna(VLookup(V826, Dex!F:L, 7, 0),"")</f>
        <v/>
      </c>
      <c r="V826" s="53" t="str">
        <f t="shared" si="1"/>
        <v>steenee</v>
      </c>
    </row>
    <row r="827" ht="31.5" customHeight="1">
      <c r="A827" s="130">
        <v>826.0</v>
      </c>
      <c r="B827" s="129">
        <v>2.0</v>
      </c>
      <c r="C827" s="129">
        <v>1.0</v>
      </c>
      <c r="D827" s="130">
        <f t="shared" si="33"/>
        <v>13</v>
      </c>
      <c r="E827" s="130">
        <v>3.0</v>
      </c>
      <c r="F827" s="130">
        <v>1.0</v>
      </c>
      <c r="G827" s="131" t="str">
        <f>ifna(VLookup(V827,Shiny!B:C, 2, 0),"")</f>
        <v/>
      </c>
      <c r="H827" s="141" t="s">
        <v>948</v>
      </c>
      <c r="I827" s="168">
        <v>763.0</v>
      </c>
      <c r="J827" s="135">
        <f>IFNA(VLOOKUP(V827,'Imported Index'!E:F,2,0),1)</f>
        <v>1</v>
      </c>
      <c r="K827" s="135"/>
      <c r="L827" s="132"/>
      <c r="M827" s="166" t="str">
        <f>ifna(IMAGE("https://pokejungle.net/sprites/typeico/"&amp;lower(VLookup(V827,Type!C:E, 2, 0)&amp;".png")),"")</f>
        <v/>
      </c>
      <c r="N827" s="166" t="str">
        <f>ifna(IMAGE("https://pokejungle.net/sprites/typeico/"&amp;lower(VLookup(V827,Type!C:E, 3, 0)&amp;".png")),"")</f>
        <v/>
      </c>
      <c r="O827" s="131"/>
      <c r="P827" s="131"/>
      <c r="Q827" s="165">
        <f>ifna(VLookup(V827, Dex!F:K, 3, 0),"")</f>
        <v>54</v>
      </c>
      <c r="R827" s="165" t="str">
        <f>ifna(VLookup(V827, Dex!F:K, 4, 0),"")</f>
        <v/>
      </c>
      <c r="S827" s="166" t="str">
        <f>ifna(VLookup(V827, Dex!F:K, 5, 0),"")</f>
        <v/>
      </c>
      <c r="T827" s="165" t="str">
        <f>ifna(VLookup(V827, Dex!F:K, 6, 0),"")</f>
        <v>P083</v>
      </c>
      <c r="U827" s="137" t="str">
        <f>ifna(VLookup(V827, Dex!F:L, 7, 0),"")</f>
        <v/>
      </c>
      <c r="V827" s="131" t="str">
        <f t="shared" si="1"/>
        <v>tsareena</v>
      </c>
    </row>
    <row r="828" ht="31.5" customHeight="1">
      <c r="A828" s="85">
        <v>827.0</v>
      </c>
      <c r="B828" s="88">
        <v>2.0</v>
      </c>
      <c r="C828" s="88">
        <v>1.0</v>
      </c>
      <c r="D828" s="85">
        <f t="shared" si="33"/>
        <v>14</v>
      </c>
      <c r="E828" s="85">
        <v>3.0</v>
      </c>
      <c r="F828" s="85">
        <v>2.0</v>
      </c>
      <c r="G828" s="53" t="str">
        <f>ifna(VLookup(V828,Shiny!B:C, 2, 0),"")</f>
        <v/>
      </c>
      <c r="H828" s="138" t="s">
        <v>949</v>
      </c>
      <c r="I828" s="167">
        <v>764.0</v>
      </c>
      <c r="J828" s="140">
        <f>IFNA(VLOOKUP(V828,'Imported Index'!E:F,2,0),1)</f>
        <v>1</v>
      </c>
      <c r="K828" s="83"/>
      <c r="L828" s="83"/>
      <c r="M828" s="62" t="str">
        <f>ifna(IMAGE("https://pokejungle.net/sprites/typeico/"&amp;lower(VLookup(V828,Type!C:E, 2, 0)&amp;".png")),"")</f>
        <v/>
      </c>
      <c r="N828" s="62" t="str">
        <f>ifna(IMAGE("https://pokejungle.net/sprites/typeico/"&amp;lower(VLookup(V828,Type!C:E, 3, 0)&amp;".png")),"")</f>
        <v/>
      </c>
      <c r="O828" s="53"/>
      <c r="P828" s="53"/>
      <c r="Q828" s="61" t="str">
        <f>ifna(VLookup(V828, Dex!F:K, 3, 0),"")</f>
        <v>A079</v>
      </c>
      <c r="R828" s="61" t="str">
        <f>ifna(VLookup(V828, Dex!F:K, 4, 0),"")</f>
        <v/>
      </c>
      <c r="S828" s="62" t="str">
        <f>ifna(VLookup(V828, Dex!F:K, 5, 0),"")</f>
        <v/>
      </c>
      <c r="T828" s="61" t="str">
        <f>ifna(VLookup(V828, Dex!F:K, 6, 0),"")</f>
        <v>B058</v>
      </c>
      <c r="U828" s="63" t="str">
        <f>ifna(VLookup(V828, Dex!F:L, 7, 0),"")</f>
        <v/>
      </c>
      <c r="V828" s="53" t="str">
        <f t="shared" si="1"/>
        <v>comfey</v>
      </c>
    </row>
    <row r="829" ht="31.5" customHeight="1">
      <c r="A829" s="130">
        <v>828.0</v>
      </c>
      <c r="B829" s="129">
        <v>2.0</v>
      </c>
      <c r="C829" s="129">
        <v>1.0</v>
      </c>
      <c r="D829" s="130">
        <f t="shared" si="33"/>
        <v>15</v>
      </c>
      <c r="E829" s="130">
        <v>3.0</v>
      </c>
      <c r="F829" s="130">
        <v>3.0</v>
      </c>
      <c r="G829" s="131" t="str">
        <f>ifna(VLookup(V829,Shiny!B:C, 2, 0),"")</f>
        <v/>
      </c>
      <c r="H829" s="141" t="s">
        <v>950</v>
      </c>
      <c r="I829" s="168">
        <v>765.0</v>
      </c>
      <c r="J829" s="135">
        <f>IFNA(VLOOKUP(V829,'Imported Index'!E:F,2,0),1)</f>
        <v>1</v>
      </c>
      <c r="K829" s="135"/>
      <c r="L829" s="132"/>
      <c r="M829" s="166" t="str">
        <f>ifna(IMAGE("https://pokejungle.net/sprites/typeico/"&amp;lower(VLookup(V829,Type!C:E, 2, 0)&amp;".png")),"")</f>
        <v/>
      </c>
      <c r="N829" s="166" t="str">
        <f>ifna(IMAGE("https://pokejungle.net/sprites/typeico/"&amp;lower(VLookup(V829,Type!C:E, 3, 0)&amp;".png")),"")</f>
        <v/>
      </c>
      <c r="O829" s="131"/>
      <c r="P829" s="131"/>
      <c r="Q829" s="165">
        <f>ifna(VLookup(V829, Dex!F:K, 3, 0),"")</f>
        <v>342</v>
      </c>
      <c r="R829" s="165" t="str">
        <f>ifna(VLookup(V829, Dex!F:K, 4, 0),"")</f>
        <v/>
      </c>
      <c r="S829" s="166" t="str">
        <f>ifna(VLookup(V829, Dex!F:K, 5, 0),"")</f>
        <v/>
      </c>
      <c r="T829" s="165" t="str">
        <f>ifna(VLookup(V829, Dex!F:K, 6, 0),"")</f>
        <v>P313</v>
      </c>
      <c r="U829" s="137" t="str">
        <f>ifna(VLookup(V829, Dex!F:L, 7, 0),"")</f>
        <v/>
      </c>
      <c r="V829" s="131" t="str">
        <f t="shared" si="1"/>
        <v>oranguru</v>
      </c>
    </row>
    <row r="830" ht="31.5" customHeight="1">
      <c r="A830" s="85">
        <v>829.0</v>
      </c>
      <c r="B830" s="88">
        <v>2.0</v>
      </c>
      <c r="C830" s="88">
        <v>1.0</v>
      </c>
      <c r="D830" s="85">
        <f t="shared" si="33"/>
        <v>16</v>
      </c>
      <c r="E830" s="85">
        <v>3.0</v>
      </c>
      <c r="F830" s="85">
        <v>4.0</v>
      </c>
      <c r="G830" s="53" t="str">
        <f>ifna(VLookup(V830,Shiny!B:C, 2, 0),"")</f>
        <v/>
      </c>
      <c r="H830" s="138" t="s">
        <v>951</v>
      </c>
      <c r="I830" s="167">
        <v>765.0</v>
      </c>
      <c r="J830" s="140">
        <f>IFNA(VLOOKUP(V830,'Imported Index'!E:F,2,0),1)</f>
        <v>1</v>
      </c>
      <c r="K830" s="140"/>
      <c r="L830" s="83"/>
      <c r="M830" s="62" t="str">
        <f>ifna(IMAGE("https://pokejungle.net/sprites/typeico/"&amp;lower(VLookup(V830,Type!C:E, 2, 0)&amp;".png")),"")</f>
        <v/>
      </c>
      <c r="N830" s="62" t="str">
        <f>ifna(IMAGE("https://pokejungle.net/sprites/typeico/"&amp;lower(VLookup(V830,Type!C:E, 3, 0)&amp;".png")),"")</f>
        <v/>
      </c>
      <c r="O830" s="53"/>
      <c r="P830" s="53"/>
      <c r="Q830" s="61">
        <f>ifna(VLookup(V830, Dex!F:K, 3, 0),"")</f>
        <v>343</v>
      </c>
      <c r="R830" s="61" t="str">
        <f>ifna(VLookup(V830, Dex!F:K, 4, 0),"")</f>
        <v/>
      </c>
      <c r="S830" s="62" t="str">
        <f>ifna(VLookup(V830, Dex!F:K, 5, 0),"")</f>
        <v/>
      </c>
      <c r="T830" s="61" t="str">
        <f>ifna(VLookup(V830, Dex!F:K, 6, 0),"")</f>
        <v>P314</v>
      </c>
      <c r="U830" s="63" t="str">
        <f>ifna(VLookup(V830, Dex!F:L, 7, 0),"")</f>
        <v/>
      </c>
      <c r="V830" s="53" t="str">
        <f t="shared" si="1"/>
        <v>passimian</v>
      </c>
    </row>
    <row r="831" ht="31.5" customHeight="1">
      <c r="A831" s="130">
        <v>830.0</v>
      </c>
      <c r="B831" s="129">
        <v>2.0</v>
      </c>
      <c r="C831" s="129">
        <v>1.0</v>
      </c>
      <c r="D831" s="130">
        <f t="shared" si="33"/>
        <v>17</v>
      </c>
      <c r="E831" s="130">
        <v>3.0</v>
      </c>
      <c r="F831" s="130">
        <v>5.0</v>
      </c>
      <c r="G831" s="131" t="str">
        <f>ifna(VLookup(V831,Shiny!B:C, 2, 0),"")</f>
        <v/>
      </c>
      <c r="H831" s="141" t="s">
        <v>952</v>
      </c>
      <c r="I831" s="168">
        <v>767.0</v>
      </c>
      <c r="J831" s="135">
        <f>IFNA(VLOOKUP(V831,'Imported Index'!E:F,2,0),1)</f>
        <v>1</v>
      </c>
      <c r="K831" s="132"/>
      <c r="L831" s="132"/>
      <c r="M831" s="166" t="str">
        <f>ifna(IMAGE("https://pokejungle.net/sprites/typeico/"&amp;lower(VLookup(V831,Type!C:E, 2, 0)&amp;".png")),"")</f>
        <v/>
      </c>
      <c r="N831" s="166" t="str">
        <f>ifna(IMAGE("https://pokejungle.net/sprites/typeico/"&amp;lower(VLookup(V831,Type!C:E, 3, 0)&amp;".png")),"")</f>
        <v/>
      </c>
      <c r="O831" s="131"/>
      <c r="P831" s="131"/>
      <c r="Q831" s="165">
        <f>ifna(VLookup(V831, Dex!F:K, 3, 0),"")</f>
        <v>232</v>
      </c>
      <c r="R831" s="165" t="str">
        <f>ifna(VLookup(V831, Dex!F:K, 4, 0),"")</f>
        <v/>
      </c>
      <c r="S831" s="166" t="str">
        <f>ifna(VLookup(V831, Dex!F:K, 5, 0),"")</f>
        <v/>
      </c>
      <c r="T831" s="165" t="str">
        <f>ifna(VLookup(V831, Dex!F:K, 6, 0),"")</f>
        <v/>
      </c>
      <c r="U831" s="137" t="str">
        <f>ifna(VLookup(V831, Dex!F:L, 7, 0),"")</f>
        <v>H062</v>
      </c>
      <c r="V831" s="131" t="str">
        <f t="shared" si="1"/>
        <v>wimpod</v>
      </c>
    </row>
    <row r="832" ht="31.5" customHeight="1">
      <c r="A832" s="85">
        <v>831.0</v>
      </c>
      <c r="B832" s="88">
        <v>2.0</v>
      </c>
      <c r="C832" s="88">
        <v>1.0</v>
      </c>
      <c r="D832" s="85">
        <f t="shared" si="33"/>
        <v>18</v>
      </c>
      <c r="E832" s="85">
        <v>3.0</v>
      </c>
      <c r="F832" s="85">
        <v>6.0</v>
      </c>
      <c r="G832" s="53" t="str">
        <f>ifna(VLookup(V832,Shiny!B:C, 2, 0),"")</f>
        <v/>
      </c>
      <c r="H832" s="138" t="s">
        <v>953</v>
      </c>
      <c r="I832" s="167">
        <v>768.0</v>
      </c>
      <c r="J832" s="140">
        <f>IFNA(VLOOKUP(V832,'Imported Index'!E:F,2,0),1)</f>
        <v>1</v>
      </c>
      <c r="K832" s="83"/>
      <c r="L832" s="83"/>
      <c r="M832" s="62" t="str">
        <f>ifna(IMAGE("https://pokejungle.net/sprites/typeico/"&amp;lower(VLookup(V832,Type!C:E, 2, 0)&amp;".png")),"")</f>
        <v/>
      </c>
      <c r="N832" s="62" t="str">
        <f>ifna(IMAGE("https://pokejungle.net/sprites/typeico/"&amp;lower(VLookup(V832,Type!C:E, 3, 0)&amp;".png")),"")</f>
        <v/>
      </c>
      <c r="O832" s="53"/>
      <c r="P832" s="53"/>
      <c r="Q832" s="61">
        <f>ifna(VLookup(V832, Dex!F:K, 3, 0),"")</f>
        <v>233</v>
      </c>
      <c r="R832" s="61" t="str">
        <f>ifna(VLookup(V832, Dex!F:K, 4, 0),"")</f>
        <v/>
      </c>
      <c r="S832" s="62" t="str">
        <f>ifna(VLookup(V832, Dex!F:K, 5, 0),"")</f>
        <v/>
      </c>
      <c r="T832" s="61" t="str">
        <f>ifna(VLookup(V832, Dex!F:K, 6, 0),"")</f>
        <v/>
      </c>
      <c r="U832" s="63" t="str">
        <f>ifna(VLookup(V832, Dex!F:L, 7, 0),"")</f>
        <v>H063</v>
      </c>
      <c r="V832" s="53" t="str">
        <f t="shared" si="1"/>
        <v>golisopod</v>
      </c>
    </row>
    <row r="833" ht="31.5" customHeight="1">
      <c r="A833" s="130">
        <v>832.0</v>
      </c>
      <c r="B833" s="129">
        <v>2.0</v>
      </c>
      <c r="C833" s="129">
        <v>1.0</v>
      </c>
      <c r="D833" s="130">
        <f t="shared" si="33"/>
        <v>19</v>
      </c>
      <c r="E833" s="130">
        <v>4.0</v>
      </c>
      <c r="F833" s="130">
        <v>1.0</v>
      </c>
      <c r="G833" s="131" t="str">
        <f>ifna(VLookup(V833,Shiny!B:C, 2, 0),"")</f>
        <v/>
      </c>
      <c r="H833" s="141" t="s">
        <v>954</v>
      </c>
      <c r="I833" s="168">
        <v>769.0</v>
      </c>
      <c r="J833" s="135">
        <f>IFNA(VLOOKUP(V833,'Imported Index'!E:F,2,0),1)</f>
        <v>1</v>
      </c>
      <c r="K833" s="135"/>
      <c r="L833" s="132"/>
      <c r="M833" s="166" t="str">
        <f>ifna(IMAGE("https://pokejungle.net/sprites/typeico/"&amp;lower(VLookup(V833,Type!C:E, 2, 0)&amp;".png")),"")</f>
        <v/>
      </c>
      <c r="N833" s="166" t="str">
        <f>ifna(IMAGE("https://pokejungle.net/sprites/typeico/"&amp;lower(VLookup(V833,Type!C:E, 3, 0)&amp;".png")),"")</f>
        <v/>
      </c>
      <c r="O833" s="131"/>
      <c r="P833" s="131"/>
      <c r="Q833" s="165" t="str">
        <f>ifna(VLookup(V833, Dex!F:K, 3, 0),"")</f>
        <v>A133</v>
      </c>
      <c r="R833" s="165" t="str">
        <f>ifna(VLookup(V833, Dex!F:K, 4, 0),"")</f>
        <v/>
      </c>
      <c r="S833" s="166" t="str">
        <f>ifna(VLookup(V833, Dex!F:K, 5, 0),"")</f>
        <v/>
      </c>
      <c r="T833" s="165" t="str">
        <f>ifna(VLookup(V833, Dex!F:K, 6, 0),"")</f>
        <v>P322</v>
      </c>
      <c r="U833" s="137" t="str">
        <f>ifna(VLookup(V833, Dex!F:L, 7, 0),"")</f>
        <v>H025</v>
      </c>
      <c r="V833" s="131" t="str">
        <f t="shared" si="1"/>
        <v>sandygast</v>
      </c>
    </row>
    <row r="834" ht="31.5" customHeight="1">
      <c r="A834" s="85">
        <v>833.0</v>
      </c>
      <c r="B834" s="88">
        <v>2.0</v>
      </c>
      <c r="C834" s="88">
        <v>1.0</v>
      </c>
      <c r="D834" s="85">
        <f t="shared" si="33"/>
        <v>20</v>
      </c>
      <c r="E834" s="85">
        <v>4.0</v>
      </c>
      <c r="F834" s="85">
        <v>2.0</v>
      </c>
      <c r="G834" s="53" t="str">
        <f>ifna(VLookup(V834,Shiny!B:C, 2, 0),"")</f>
        <v/>
      </c>
      <c r="H834" s="138" t="s">
        <v>955</v>
      </c>
      <c r="I834" s="167">
        <v>770.0</v>
      </c>
      <c r="J834" s="140">
        <f>IFNA(VLOOKUP(V834,'Imported Index'!E:F,2,0),1)</f>
        <v>1</v>
      </c>
      <c r="K834" s="140"/>
      <c r="L834" s="83"/>
      <c r="M834" s="62" t="str">
        <f>ifna(IMAGE("https://pokejungle.net/sprites/typeico/"&amp;lower(VLookup(V834,Type!C:E, 2, 0)&amp;".png")),"")</f>
        <v/>
      </c>
      <c r="N834" s="62" t="str">
        <f>ifna(IMAGE("https://pokejungle.net/sprites/typeico/"&amp;lower(VLookup(V834,Type!C:E, 3, 0)&amp;".png")),"")</f>
        <v/>
      </c>
      <c r="O834" s="53"/>
      <c r="P834" s="53"/>
      <c r="Q834" s="61" t="str">
        <f>ifna(VLookup(V834, Dex!F:K, 3, 0),"")</f>
        <v>A134</v>
      </c>
      <c r="R834" s="61" t="str">
        <f>ifna(VLookup(V834, Dex!F:K, 4, 0),"")</f>
        <v/>
      </c>
      <c r="S834" s="62" t="str">
        <f>ifna(VLookup(V834, Dex!F:K, 5, 0),"")</f>
        <v/>
      </c>
      <c r="T834" s="61" t="str">
        <f>ifna(VLookup(V834, Dex!F:K, 6, 0),"")</f>
        <v>P323</v>
      </c>
      <c r="U834" s="63" t="str">
        <f>ifna(VLookup(V834, Dex!F:L, 7, 0),"")</f>
        <v>H026</v>
      </c>
      <c r="V834" s="53" t="str">
        <f t="shared" si="1"/>
        <v>palossand</v>
      </c>
    </row>
    <row r="835" ht="31.5" customHeight="1">
      <c r="A835" s="130">
        <v>834.0</v>
      </c>
      <c r="B835" s="129">
        <v>2.0</v>
      </c>
      <c r="C835" s="129">
        <v>1.0</v>
      </c>
      <c r="D835" s="130">
        <f t="shared" si="33"/>
        <v>21</v>
      </c>
      <c r="E835" s="130">
        <v>4.0</v>
      </c>
      <c r="F835" s="130">
        <v>3.0</v>
      </c>
      <c r="G835" s="131" t="str">
        <f>ifna(VLookup(V835,Shiny!B:C, 2, 0),"")</f>
        <v/>
      </c>
      <c r="H835" s="141" t="s">
        <v>956</v>
      </c>
      <c r="I835" s="168">
        <v>771.0</v>
      </c>
      <c r="J835" s="135">
        <f>IFNA(VLOOKUP(V835,'Imported Index'!E:F,2,0),1)</f>
        <v>1</v>
      </c>
      <c r="K835" s="132"/>
      <c r="L835" s="132"/>
      <c r="M835" s="166" t="str">
        <f>ifna(IMAGE("https://pokejungle.net/sprites/typeico/"&amp;lower(VLookup(V835,Type!C:E, 2, 0)&amp;".png")),"")</f>
        <v/>
      </c>
      <c r="N835" s="166" t="str">
        <f>ifna(IMAGE("https://pokejungle.net/sprites/typeico/"&amp;lower(VLookup(V835,Type!C:E, 3, 0)&amp;".png")),"")</f>
        <v/>
      </c>
      <c r="O835" s="131"/>
      <c r="P835" s="131"/>
      <c r="Q835" s="165">
        <f>ifna(VLookup(V835, Dex!F:K, 3, 0),"")</f>
        <v>156</v>
      </c>
      <c r="R835" s="165" t="str">
        <f>ifna(VLookup(V835, Dex!F:K, 4, 0),"")</f>
        <v/>
      </c>
      <c r="S835" s="166" t="str">
        <f>ifna(VLookup(V835, Dex!F:K, 5, 0),"")</f>
        <v/>
      </c>
      <c r="T835" s="165" t="str">
        <f>ifna(VLookup(V835, Dex!F:K, 6, 0),"")</f>
        <v/>
      </c>
      <c r="U835" s="137" t="str">
        <f>ifna(VLookup(V835, Dex!F:L, 7, 0),"")</f>
        <v/>
      </c>
      <c r="V835" s="131" t="str">
        <f t="shared" si="1"/>
        <v>pyukumuku</v>
      </c>
    </row>
    <row r="836" ht="31.5" customHeight="1">
      <c r="A836" s="85">
        <v>835.0</v>
      </c>
      <c r="B836" s="88">
        <v>2.0</v>
      </c>
      <c r="C836" s="88">
        <v>1.0</v>
      </c>
      <c r="D836" s="85">
        <f t="shared" si="33"/>
        <v>22</v>
      </c>
      <c r="E836" s="85">
        <v>4.0</v>
      </c>
      <c r="F836" s="85">
        <v>4.0</v>
      </c>
      <c r="G836" s="53" t="str">
        <f>ifna(VLookup(V836,Shiny!B:C, 2, 0),"")</f>
        <v/>
      </c>
      <c r="H836" s="138" t="s">
        <v>957</v>
      </c>
      <c r="I836" s="167">
        <v>772.0</v>
      </c>
      <c r="J836" s="140">
        <f>IFNA(VLOOKUP(V836,'Imported Index'!E:F,2,0),1)</f>
        <v>1</v>
      </c>
      <c r="K836" s="83"/>
      <c r="L836" s="83"/>
      <c r="M836" s="62" t="str">
        <f>ifna(IMAGE("https://pokejungle.net/sprites/typeico/"&amp;lower(VLookup(V836,Type!C:E, 2, 0)&amp;".png")),"")</f>
        <v/>
      </c>
      <c r="N836" s="62" t="str">
        <f>ifna(IMAGE("https://pokejungle.net/sprites/typeico/"&amp;lower(VLookup(V836,Type!C:E, 3, 0)&amp;".png")),"")</f>
        <v/>
      </c>
      <c r="O836" s="53"/>
      <c r="P836" s="53"/>
      <c r="Q836" s="61" t="str">
        <f>ifna(VLookup(V836, Dex!F:K, 3, 0),"")</f>
        <v/>
      </c>
      <c r="R836" s="61" t="str">
        <f>ifna(VLookup(V836, Dex!F:K, 4, 0),"")</f>
        <v/>
      </c>
      <c r="S836" s="62" t="str">
        <f>ifna(VLookup(V836, Dex!F:K, 5, 0),"")</f>
        <v/>
      </c>
      <c r="T836" s="61" t="str">
        <f>ifna(VLookup(V836, Dex!F:K, 6, 0),"")</f>
        <v/>
      </c>
      <c r="U836" s="63" t="str">
        <f>ifna(VLookup(V836, Dex!F:L, 7, 0),"")</f>
        <v/>
      </c>
      <c r="V836" s="53" t="str">
        <f t="shared" si="1"/>
        <v>type: null</v>
      </c>
    </row>
    <row r="837" ht="31.5" customHeight="1">
      <c r="A837" s="130">
        <v>836.0</v>
      </c>
      <c r="B837" s="129">
        <v>2.0</v>
      </c>
      <c r="C837" s="129">
        <v>1.0</v>
      </c>
      <c r="D837" s="130">
        <f t="shared" si="33"/>
        <v>23</v>
      </c>
      <c r="E837" s="130">
        <v>4.0</v>
      </c>
      <c r="F837" s="130">
        <v>5.0</v>
      </c>
      <c r="G837" s="131" t="str">
        <f>ifna(VLookup(V837,Shiny!B:C, 2, 0),"")</f>
        <v/>
      </c>
      <c r="H837" s="141" t="s">
        <v>958</v>
      </c>
      <c r="I837" s="168">
        <v>773.0</v>
      </c>
      <c r="J837" s="135">
        <f>IFNA(VLOOKUP(V837,'Imported Index'!E:F,2,0),1)</f>
        <v>1</v>
      </c>
      <c r="K837" s="132"/>
      <c r="L837" s="132"/>
      <c r="M837" s="166" t="str">
        <f>ifna(IMAGE("https://pokejungle.net/sprites/typeico/"&amp;lower(VLookup(V837,Type!C:E, 2, 0)&amp;".png")),"")</f>
        <v/>
      </c>
      <c r="N837" s="166" t="str">
        <f>ifna(IMAGE("https://pokejungle.net/sprites/typeico/"&amp;lower(VLookup(V837,Type!C:E, 3, 0)&amp;".png")),"")</f>
        <v/>
      </c>
      <c r="O837" s="131"/>
      <c r="P837" s="131"/>
      <c r="Q837" s="165">
        <f>ifna(VLookup(V837, Dex!F:K, 3, 0),"")</f>
        <v>382</v>
      </c>
      <c r="R837" s="165" t="str">
        <f>ifna(VLookup(V837, Dex!F:K, 4, 0),"")</f>
        <v/>
      </c>
      <c r="S837" s="166" t="str">
        <f>ifna(VLookup(V837, Dex!F:K, 5, 0),"")</f>
        <v/>
      </c>
      <c r="T837" s="165" t="str">
        <f>ifna(VLookup(V837, Dex!F:K, 6, 0),"")</f>
        <v/>
      </c>
      <c r="U837" s="137" t="str">
        <f>ifna(VLookup(V837, Dex!F:L, 7, 0),"")</f>
        <v/>
      </c>
      <c r="V837" s="131" t="str">
        <f t="shared" si="1"/>
        <v>silvally</v>
      </c>
    </row>
    <row r="838" ht="31.5" customHeight="1">
      <c r="A838" s="85">
        <v>837.0</v>
      </c>
      <c r="B838" s="88">
        <v>2.0</v>
      </c>
      <c r="C838" s="88">
        <v>1.0</v>
      </c>
      <c r="D838" s="85">
        <f t="shared" si="33"/>
        <v>24</v>
      </c>
      <c r="E838" s="85">
        <v>4.0</v>
      </c>
      <c r="F838" s="85">
        <v>6.0</v>
      </c>
      <c r="G838" s="53" t="str">
        <f>ifna(VLookup(V838,Shiny!B:C, 2, 0),"")</f>
        <v/>
      </c>
      <c r="H838" s="138" t="s">
        <v>959</v>
      </c>
      <c r="I838" s="167">
        <v>774.0</v>
      </c>
      <c r="J838" s="140">
        <f>IFNA(VLOOKUP(V838,'Imported Index'!E:F,2,0),1)</f>
        <v>1</v>
      </c>
      <c r="K838" s="83"/>
      <c r="L838" s="83"/>
      <c r="M838" s="62" t="str">
        <f>ifna(IMAGE("https://pokejungle.net/sprites/typeico/"&amp;lower(VLookup(V838,Type!C:E, 2, 0)&amp;".png")),"")</f>
        <v/>
      </c>
      <c r="N838" s="62" t="str">
        <f>ifna(IMAGE("https://pokejungle.net/sprites/typeico/"&amp;lower(VLookup(V838,Type!C:E, 3, 0)&amp;".png")),"")</f>
        <v/>
      </c>
      <c r="O838" s="85"/>
      <c r="P838" s="53"/>
      <c r="Q838" s="61" t="str">
        <f>ifna(VLookup(V838, Dex!F:K, 3, 0),"")</f>
        <v/>
      </c>
      <c r="R838" s="61" t="str">
        <f>ifna(VLookup(V838, Dex!F:K, 4, 0),"")</f>
        <v/>
      </c>
      <c r="S838" s="62" t="str">
        <f>ifna(VLookup(V838, Dex!F:K, 5, 0),"")</f>
        <v/>
      </c>
      <c r="T838" s="61" t="str">
        <f>ifna(VLookup(V838, Dex!F:K, 6, 0),"")</f>
        <v>B106</v>
      </c>
      <c r="U838" s="63" t="str">
        <f>ifna(VLookup(V838, Dex!F:L, 7, 0),"")</f>
        <v/>
      </c>
      <c r="V838" s="53" t="str">
        <f t="shared" si="1"/>
        <v>minior</v>
      </c>
    </row>
    <row r="839" ht="31.5" customHeight="1">
      <c r="A839" s="130">
        <v>838.0</v>
      </c>
      <c r="B839" s="129">
        <v>2.0</v>
      </c>
      <c r="C839" s="129">
        <v>1.0</v>
      </c>
      <c r="D839" s="130">
        <f t="shared" si="33"/>
        <v>25</v>
      </c>
      <c r="E839" s="130">
        <v>5.0</v>
      </c>
      <c r="F839" s="130">
        <v>1.0</v>
      </c>
      <c r="G839" s="131" t="str">
        <f>ifna(VLookup(V839,Shiny!B:C, 2, 0),"")</f>
        <v/>
      </c>
      <c r="H839" s="141" t="s">
        <v>960</v>
      </c>
      <c r="I839" s="168">
        <v>775.0</v>
      </c>
      <c r="J839" s="135">
        <f>IFNA(VLOOKUP(V839,'Imported Index'!E:F,2,0),1)</f>
        <v>1</v>
      </c>
      <c r="K839" s="135"/>
      <c r="L839" s="132"/>
      <c r="M839" s="166" t="str">
        <f>ifna(IMAGE("https://pokejungle.net/sprites/typeico/"&amp;lower(VLookup(V839,Type!C:E, 2, 0)&amp;".png")),"")</f>
        <v/>
      </c>
      <c r="N839" s="166" t="str">
        <f>ifna(IMAGE("https://pokejungle.net/sprites/typeico/"&amp;lower(VLookup(V839,Type!C:E, 3, 0)&amp;".png")),"")</f>
        <v/>
      </c>
      <c r="O839" s="131"/>
      <c r="P839" s="131"/>
      <c r="Q839" s="165" t="str">
        <f>ifna(VLookup(V839, Dex!F:K, 3, 0),"")</f>
        <v/>
      </c>
      <c r="R839" s="165" t="str">
        <f>ifna(VLookup(V839, Dex!F:K, 4, 0),"")</f>
        <v/>
      </c>
      <c r="S839" s="166" t="str">
        <f>ifna(VLookup(V839, Dex!F:K, 5, 0),"")</f>
        <v/>
      </c>
      <c r="T839" s="165" t="str">
        <f>ifna(VLookup(V839, Dex!F:K, 6, 0),"")</f>
        <v>P315</v>
      </c>
      <c r="U839" s="137" t="str">
        <f>ifna(VLookup(V839, Dex!F:L, 7, 0),"")</f>
        <v/>
      </c>
      <c r="V839" s="131" t="str">
        <f t="shared" si="1"/>
        <v>komala</v>
      </c>
    </row>
    <row r="840" ht="31.5" customHeight="1">
      <c r="A840" s="85">
        <v>839.0</v>
      </c>
      <c r="B840" s="88">
        <v>2.0</v>
      </c>
      <c r="C840" s="88">
        <v>1.0</v>
      </c>
      <c r="D840" s="85">
        <f t="shared" si="33"/>
        <v>26</v>
      </c>
      <c r="E840" s="85">
        <v>5.0</v>
      </c>
      <c r="F840" s="85">
        <v>2.0</v>
      </c>
      <c r="G840" s="53" t="str">
        <f>ifna(VLookup(V840,Shiny!B:C, 2, 0),"")</f>
        <v/>
      </c>
      <c r="H840" s="138" t="s">
        <v>961</v>
      </c>
      <c r="I840" s="167">
        <v>776.0</v>
      </c>
      <c r="J840" s="140">
        <f>IFNA(VLOOKUP(V840,'Imported Index'!E:F,2,0),1)</f>
        <v>1</v>
      </c>
      <c r="K840" s="83"/>
      <c r="L840" s="83"/>
      <c r="M840" s="62" t="str">
        <f>ifna(IMAGE("https://pokejungle.net/sprites/typeico/"&amp;lower(VLookup(V840,Type!C:E, 2, 0)&amp;".png")),"")</f>
        <v/>
      </c>
      <c r="N840" s="62" t="str">
        <f>ifna(IMAGE("https://pokejungle.net/sprites/typeico/"&amp;lower(VLookup(V840,Type!C:E, 3, 0)&amp;".png")),"")</f>
        <v/>
      </c>
      <c r="O840" s="53"/>
      <c r="P840" s="53"/>
      <c r="Q840" s="61">
        <f>ifna(VLookup(V840, Dex!F:K, 3, 0),"")</f>
        <v>347</v>
      </c>
      <c r="R840" s="61" t="str">
        <f>ifna(VLookup(V840, Dex!F:K, 4, 0),"")</f>
        <v/>
      </c>
      <c r="S840" s="62" t="str">
        <f>ifna(VLookup(V840, Dex!F:K, 5, 0),"")</f>
        <v/>
      </c>
      <c r="T840" s="61" t="str">
        <f>ifna(VLookup(V840, Dex!F:K, 6, 0),"")</f>
        <v/>
      </c>
      <c r="U840" s="63" t="str">
        <f>ifna(VLookup(V840, Dex!F:L, 7, 0),"")</f>
        <v/>
      </c>
      <c r="V840" s="53" t="str">
        <f t="shared" si="1"/>
        <v>turtonator</v>
      </c>
    </row>
    <row r="841" ht="31.5" customHeight="1">
      <c r="A841" s="130">
        <v>840.0</v>
      </c>
      <c r="B841" s="129">
        <v>2.0</v>
      </c>
      <c r="C841" s="129">
        <v>1.0</v>
      </c>
      <c r="D841" s="130">
        <f t="shared" si="33"/>
        <v>27</v>
      </c>
      <c r="E841" s="130">
        <v>5.0</v>
      </c>
      <c r="F841" s="130">
        <v>3.0</v>
      </c>
      <c r="G841" s="131" t="str">
        <f>ifna(VLookup(V841,Shiny!B:C, 2, 0),"")</f>
        <v/>
      </c>
      <c r="H841" s="141" t="s">
        <v>962</v>
      </c>
      <c r="I841" s="168">
        <v>777.0</v>
      </c>
      <c r="J841" s="135">
        <f>IFNA(VLOOKUP(V841,'Imported Index'!E:F,2,0),1)</f>
        <v>1</v>
      </c>
      <c r="K841" s="132"/>
      <c r="L841" s="132"/>
      <c r="M841" s="166" t="str">
        <f>ifna(IMAGE("https://pokejungle.net/sprites/typeico/"&amp;lower(VLookup(V841,Type!C:E, 2, 0)&amp;".png")),"")</f>
        <v/>
      </c>
      <c r="N841" s="166" t="str">
        <f>ifna(IMAGE("https://pokejungle.net/sprites/typeico/"&amp;lower(VLookup(V841,Type!C:E, 3, 0)&amp;".png")),"")</f>
        <v/>
      </c>
      <c r="O841" s="131"/>
      <c r="P841" s="131"/>
      <c r="Q841" s="165">
        <f>ifna(VLookup(V841, Dex!F:K, 3, 0),"")</f>
        <v>348</v>
      </c>
      <c r="R841" s="165" t="str">
        <f>ifna(VLookup(V841, Dex!F:K, 4, 0),"")</f>
        <v/>
      </c>
      <c r="S841" s="166" t="str">
        <f>ifna(VLookup(V841, Dex!F:K, 5, 0),"")</f>
        <v/>
      </c>
      <c r="T841" s="165" t="str">
        <f>ifna(VLookup(V841, Dex!F:K, 6, 0),"")</f>
        <v/>
      </c>
      <c r="U841" s="137" t="str">
        <f>ifna(VLookup(V841, Dex!F:L, 7, 0),"")</f>
        <v/>
      </c>
      <c r="V841" s="131" t="str">
        <f t="shared" si="1"/>
        <v>togedemaru</v>
      </c>
    </row>
    <row r="842" ht="31.5" customHeight="1">
      <c r="A842" s="85">
        <v>841.0</v>
      </c>
      <c r="B842" s="88">
        <v>2.0</v>
      </c>
      <c r="C842" s="88">
        <v>1.0</v>
      </c>
      <c r="D842" s="85">
        <f t="shared" si="33"/>
        <v>28</v>
      </c>
      <c r="E842" s="85">
        <v>5.0</v>
      </c>
      <c r="F842" s="85">
        <v>4.0</v>
      </c>
      <c r="G842" s="53" t="str">
        <f>ifna(VLookup(V842,Shiny!B:C, 2, 0),"")</f>
        <v/>
      </c>
      <c r="H842" s="138" t="s">
        <v>963</v>
      </c>
      <c r="I842" s="167">
        <v>778.0</v>
      </c>
      <c r="J842" s="140">
        <f>IFNA(VLOOKUP(V842,'Imported Index'!E:F,2,0),1)</f>
        <v>1</v>
      </c>
      <c r="K842" s="140"/>
      <c r="L842" s="83"/>
      <c r="M842" s="62" t="str">
        <f>ifna(IMAGE("https://pokejungle.net/sprites/typeico/"&amp;lower(VLookup(V842,Type!C:E, 2, 0)&amp;".png")),"")</f>
        <v/>
      </c>
      <c r="N842" s="62" t="str">
        <f>ifna(IMAGE("https://pokejungle.net/sprites/typeico/"&amp;lower(VLookup(V842,Type!C:E, 3, 0)&amp;".png")),"")</f>
        <v/>
      </c>
      <c r="O842" s="53"/>
      <c r="P842" s="53"/>
      <c r="Q842" s="61">
        <f>ifna(VLookup(V842, Dex!F:K, 3, 0),"")</f>
        <v>301</v>
      </c>
      <c r="R842" s="61" t="str">
        <f>ifna(VLookup(V842, Dex!F:K, 4, 0),"")</f>
        <v/>
      </c>
      <c r="S842" s="62" t="str">
        <f>ifna(VLookup(V842, Dex!F:K, 5, 0),"")</f>
        <v/>
      </c>
      <c r="T842" s="61" t="str">
        <f>ifna(VLookup(V842, Dex!F:K, 6, 0),"")</f>
        <v>P239</v>
      </c>
      <c r="U842" s="63" t="str">
        <f>ifna(VLookup(V842, Dex!F:L, 7, 0),"")</f>
        <v>H068</v>
      </c>
      <c r="V842" s="53" t="str">
        <f t="shared" si="1"/>
        <v>mimikyu</v>
      </c>
    </row>
    <row r="843" ht="31.5" customHeight="1">
      <c r="A843" s="130">
        <v>842.0</v>
      </c>
      <c r="B843" s="129">
        <v>2.0</v>
      </c>
      <c r="C843" s="129">
        <v>1.0</v>
      </c>
      <c r="D843" s="130">
        <f t="shared" si="33"/>
        <v>29</v>
      </c>
      <c r="E843" s="130">
        <v>5.0</v>
      </c>
      <c r="F843" s="130">
        <v>5.0</v>
      </c>
      <c r="G843" s="131" t="str">
        <f>ifna(VLookup(V843,Shiny!B:C, 2, 0),"")</f>
        <v/>
      </c>
      <c r="H843" s="141" t="s">
        <v>964</v>
      </c>
      <c r="I843" s="168">
        <v>779.0</v>
      </c>
      <c r="J843" s="135">
        <f>IFNA(VLOOKUP(V843,'Imported Index'!E:F,2,0),1)</f>
        <v>1</v>
      </c>
      <c r="K843" s="135"/>
      <c r="L843" s="132"/>
      <c r="M843" s="166" t="str">
        <f>ifna(IMAGE("https://pokejungle.net/sprites/typeico/"&amp;lower(VLookup(V843,Type!C:E, 2, 0)&amp;".png")),"")</f>
        <v/>
      </c>
      <c r="N843" s="166" t="str">
        <f>ifna(IMAGE("https://pokejungle.net/sprites/typeico/"&amp;lower(VLookup(V843,Type!C:E, 3, 0)&amp;".png")),"")</f>
        <v/>
      </c>
      <c r="O843" s="131"/>
      <c r="P843" s="131"/>
      <c r="Q843" s="165" t="str">
        <f>ifna(VLookup(V843, Dex!F:K, 3, 0),"")</f>
        <v/>
      </c>
      <c r="R843" s="165" t="str">
        <f>ifna(VLookup(V843, Dex!F:K, 4, 0),"")</f>
        <v/>
      </c>
      <c r="S843" s="166" t="str">
        <f>ifna(VLookup(V843, Dex!F:K, 5, 0),"")</f>
        <v/>
      </c>
      <c r="T843" s="165" t="str">
        <f>ifna(VLookup(V843, Dex!F:K, 6, 0),"")</f>
        <v>P335</v>
      </c>
      <c r="U843" s="137" t="str">
        <f>ifna(VLookup(V843, Dex!F:L, 7, 0),"")</f>
        <v/>
      </c>
      <c r="V843" s="131" t="str">
        <f t="shared" si="1"/>
        <v>bruxish</v>
      </c>
    </row>
    <row r="844" ht="31.5" customHeight="1">
      <c r="A844" s="85">
        <v>843.0</v>
      </c>
      <c r="B844" s="88">
        <v>2.0</v>
      </c>
      <c r="C844" s="88">
        <v>1.0</v>
      </c>
      <c r="D844" s="85">
        <f t="shared" si="33"/>
        <v>30</v>
      </c>
      <c r="E844" s="85">
        <v>5.0</v>
      </c>
      <c r="F844" s="85">
        <v>6.0</v>
      </c>
      <c r="G844" s="53" t="str">
        <f>ifna(VLookup(V844,Shiny!B:C, 2, 0),"")</f>
        <v/>
      </c>
      <c r="H844" s="138" t="s">
        <v>965</v>
      </c>
      <c r="I844" s="167">
        <v>780.0</v>
      </c>
      <c r="J844" s="140">
        <f>IFNA(VLOOKUP(V844,'Imported Index'!E:F,2,0),1)</f>
        <v>1</v>
      </c>
      <c r="K844" s="83"/>
      <c r="L844" s="83"/>
      <c r="M844" s="62" t="str">
        <f>ifna(IMAGE("https://pokejungle.net/sprites/typeico/"&amp;lower(VLookup(V844,Type!C:E, 2, 0)&amp;".png")),"")</f>
        <v/>
      </c>
      <c r="N844" s="62" t="str">
        <f>ifna(IMAGE("https://pokejungle.net/sprites/typeico/"&amp;lower(VLookup(V844,Type!C:E, 3, 0)&amp;".png")),"")</f>
        <v/>
      </c>
      <c r="O844" s="53"/>
      <c r="P844" s="53"/>
      <c r="Q844" s="61">
        <f>ifna(VLookup(V844, Dex!F:K, 3, 0),"")</f>
        <v>346</v>
      </c>
      <c r="R844" s="61" t="str">
        <f>ifna(VLookup(V844, Dex!F:K, 4, 0),"")</f>
        <v/>
      </c>
      <c r="S844" s="62" t="str">
        <f>ifna(VLookup(V844, Dex!F:K, 5, 0),"")</f>
        <v/>
      </c>
      <c r="T844" s="61" t="str">
        <f>ifna(VLookup(V844, Dex!F:K, 6, 0),"")</f>
        <v/>
      </c>
      <c r="U844" s="63">
        <f>ifna(VLookup(V844, Dex!F:L, 7, 0),"")</f>
        <v>224</v>
      </c>
      <c r="V844" s="53" t="str">
        <f t="shared" si="1"/>
        <v>drampa</v>
      </c>
    </row>
    <row r="845" ht="31.5" customHeight="1">
      <c r="A845" s="130">
        <v>844.0</v>
      </c>
      <c r="B845" s="129">
        <v>2.0</v>
      </c>
      <c r="C845" s="129">
        <v>2.0</v>
      </c>
      <c r="D845" s="130">
        <v>1.0</v>
      </c>
      <c r="E845" s="130">
        <v>1.0</v>
      </c>
      <c r="F845" s="130">
        <v>1.0</v>
      </c>
      <c r="G845" s="131" t="str">
        <f>ifna(VLookup(V845,Shiny!B:C, 2, 0),"")</f>
        <v/>
      </c>
      <c r="H845" s="141" t="s">
        <v>966</v>
      </c>
      <c r="I845" s="168">
        <v>781.0</v>
      </c>
      <c r="J845" s="135">
        <f>IFNA(VLOOKUP(V845,'Imported Index'!E:F,2,0),1)</f>
        <v>1</v>
      </c>
      <c r="K845" s="132"/>
      <c r="L845" s="132"/>
      <c r="M845" s="166" t="str">
        <f>ifna(IMAGE("https://pokejungle.net/sprites/typeico/"&amp;lower(VLookup(V845,Type!C:E, 2, 0)&amp;".png")),"")</f>
        <v/>
      </c>
      <c r="N845" s="166" t="str">
        <f>ifna(IMAGE("https://pokejungle.net/sprites/typeico/"&amp;lower(VLookup(V845,Type!C:E, 3, 0)&amp;".png")),"")</f>
        <v/>
      </c>
      <c r="O845" s="131"/>
      <c r="P845" s="131"/>
      <c r="Q845" s="165">
        <f>ifna(VLookup(V845, Dex!F:K, 3, 0),"")</f>
        <v>360</v>
      </c>
      <c r="R845" s="165" t="str">
        <f>ifna(VLookup(V845, Dex!F:K, 4, 0),"")</f>
        <v/>
      </c>
      <c r="S845" s="166" t="str">
        <f>ifna(VLookup(V845, Dex!F:K, 5, 0),"")</f>
        <v/>
      </c>
      <c r="T845" s="165" t="str">
        <f>ifna(VLookup(V845, Dex!F:K, 6, 0),"")</f>
        <v/>
      </c>
      <c r="U845" s="137" t="str">
        <f>ifna(VLookup(V845, Dex!F:L, 7, 0),"")</f>
        <v/>
      </c>
      <c r="V845" s="131" t="str">
        <f t="shared" si="1"/>
        <v>dhelmise</v>
      </c>
    </row>
    <row r="846" ht="31.5" customHeight="1">
      <c r="A846" s="85">
        <v>845.0</v>
      </c>
      <c r="B846" s="88">
        <v>2.0</v>
      </c>
      <c r="C846" s="88">
        <v>2.0</v>
      </c>
      <c r="D846" s="85">
        <f t="shared" ref="D846:D873" si="34">D845+1</f>
        <v>2</v>
      </c>
      <c r="E846" s="85">
        <v>1.0</v>
      </c>
      <c r="F846" s="85">
        <v>2.0</v>
      </c>
      <c r="G846" s="53" t="str">
        <f>ifna(VLookup(V846,Shiny!B:C, 2, 0),"")</f>
        <v/>
      </c>
      <c r="H846" s="138" t="s">
        <v>967</v>
      </c>
      <c r="I846" s="167">
        <v>782.0</v>
      </c>
      <c r="J846" s="140">
        <f>IFNA(VLOOKUP(V846,'Imported Index'!E:F,2,0),1)</f>
        <v>1</v>
      </c>
      <c r="K846" s="83"/>
      <c r="L846" s="83"/>
      <c r="M846" s="62" t="str">
        <f>ifna(IMAGE("https://pokejungle.net/sprites/typeico/"&amp;lower(VLookup(V846,Type!C:E, 2, 0)&amp;".png")),"")</f>
        <v/>
      </c>
      <c r="N846" s="62" t="str">
        <f>ifna(IMAGE("https://pokejungle.net/sprites/typeico/"&amp;lower(VLookup(V846,Type!C:E, 3, 0)&amp;".png")),"")</f>
        <v/>
      </c>
      <c r="O846" s="53"/>
      <c r="P846" s="53"/>
      <c r="Q846" s="61">
        <f>ifna(VLookup(V846, Dex!F:K, 3, 0),"")</f>
        <v>392</v>
      </c>
      <c r="R846" s="61" t="str">
        <f>ifna(VLookup(V846, Dex!F:K, 4, 0),"")</f>
        <v/>
      </c>
      <c r="S846" s="62" t="str">
        <f>ifna(VLookup(V846, Dex!F:K, 5, 0),"")</f>
        <v/>
      </c>
      <c r="T846" s="61" t="str">
        <f>ifna(VLookup(V846, Dex!F:K, 6, 0),"")</f>
        <v>K131</v>
      </c>
      <c r="U846" s="63" t="str">
        <f>ifna(VLookup(V846, Dex!F:L, 7, 0),"")</f>
        <v/>
      </c>
      <c r="V846" s="53" t="str">
        <f t="shared" si="1"/>
        <v>jangmo-o</v>
      </c>
    </row>
    <row r="847" ht="31.5" customHeight="1">
      <c r="A847" s="130">
        <v>846.0</v>
      </c>
      <c r="B847" s="129">
        <v>2.0</v>
      </c>
      <c r="C847" s="129">
        <v>2.0</v>
      </c>
      <c r="D847" s="130">
        <f t="shared" si="34"/>
        <v>3</v>
      </c>
      <c r="E847" s="130">
        <v>1.0</v>
      </c>
      <c r="F847" s="130">
        <v>3.0</v>
      </c>
      <c r="G847" s="131" t="str">
        <f>ifna(VLookup(V847,Shiny!B:C, 2, 0),"")</f>
        <v/>
      </c>
      <c r="H847" s="141" t="s">
        <v>968</v>
      </c>
      <c r="I847" s="168">
        <v>783.0</v>
      </c>
      <c r="J847" s="135">
        <f>IFNA(VLOOKUP(V847,'Imported Index'!E:F,2,0),1)</f>
        <v>1</v>
      </c>
      <c r="K847" s="132"/>
      <c r="L847" s="132"/>
      <c r="M847" s="166" t="str">
        <f>ifna(IMAGE("https://pokejungle.net/sprites/typeico/"&amp;lower(VLookup(V847,Type!C:E, 2, 0)&amp;".png")),"")</f>
        <v/>
      </c>
      <c r="N847" s="166" t="str">
        <f>ifna(IMAGE("https://pokejungle.net/sprites/typeico/"&amp;lower(VLookup(V847,Type!C:E, 3, 0)&amp;".png")),"")</f>
        <v/>
      </c>
      <c r="O847" s="131"/>
      <c r="P847" s="131"/>
      <c r="Q847" s="165">
        <f>ifna(VLookup(V847, Dex!F:K, 3, 0),"")</f>
        <v>393</v>
      </c>
      <c r="R847" s="165" t="str">
        <f>ifna(VLookup(V847, Dex!F:K, 4, 0),"")</f>
        <v/>
      </c>
      <c r="S847" s="166" t="str">
        <f>ifna(VLookup(V847, Dex!F:K, 5, 0),"")</f>
        <v/>
      </c>
      <c r="T847" s="165" t="str">
        <f>ifna(VLookup(V847, Dex!F:K, 6, 0),"")</f>
        <v>K132</v>
      </c>
      <c r="U847" s="137" t="str">
        <f>ifna(VLookup(V847, Dex!F:L, 7, 0),"")</f>
        <v/>
      </c>
      <c r="V847" s="131" t="str">
        <f t="shared" si="1"/>
        <v>hakamo-o</v>
      </c>
    </row>
    <row r="848" ht="31.5" customHeight="1">
      <c r="A848" s="85">
        <v>847.0</v>
      </c>
      <c r="B848" s="88">
        <v>2.0</v>
      </c>
      <c r="C848" s="88">
        <v>2.0</v>
      </c>
      <c r="D848" s="85">
        <f t="shared" si="34"/>
        <v>4</v>
      </c>
      <c r="E848" s="85">
        <v>1.0</v>
      </c>
      <c r="F848" s="85">
        <v>4.0</v>
      </c>
      <c r="G848" s="53" t="str">
        <f>ifna(VLookup(V848,Shiny!B:C, 2, 0),"")</f>
        <v/>
      </c>
      <c r="H848" s="138" t="s">
        <v>969</v>
      </c>
      <c r="I848" s="167">
        <v>784.0</v>
      </c>
      <c r="J848" s="140">
        <f>IFNA(VLOOKUP(V848,'Imported Index'!E:F,2,0),1)</f>
        <v>1</v>
      </c>
      <c r="K848" s="83"/>
      <c r="L848" s="83"/>
      <c r="M848" s="62" t="str">
        <f>ifna(IMAGE("https://pokejungle.net/sprites/typeico/"&amp;lower(VLookup(V848,Type!C:E, 2, 0)&amp;".png")),"")</f>
        <v/>
      </c>
      <c r="N848" s="62" t="str">
        <f>ifna(IMAGE("https://pokejungle.net/sprites/typeico/"&amp;lower(VLookup(V848,Type!C:E, 3, 0)&amp;".png")),"")</f>
        <v/>
      </c>
      <c r="O848" s="53"/>
      <c r="P848" s="53"/>
      <c r="Q848" s="61">
        <f>ifna(VLookup(V848, Dex!F:K, 3, 0),"")</f>
        <v>394</v>
      </c>
      <c r="R848" s="61" t="str">
        <f>ifna(VLookup(V848, Dex!F:K, 4, 0),"")</f>
        <v/>
      </c>
      <c r="S848" s="62" t="str">
        <f>ifna(VLookup(V848, Dex!F:K, 5, 0),"")</f>
        <v/>
      </c>
      <c r="T848" s="61" t="str">
        <f>ifna(VLookup(V848, Dex!F:K, 6, 0),"")</f>
        <v>K133</v>
      </c>
      <c r="U848" s="63" t="str">
        <f>ifna(VLookup(V848, Dex!F:L, 7, 0),"")</f>
        <v/>
      </c>
      <c r="V848" s="53" t="str">
        <f t="shared" si="1"/>
        <v>kommo-o</v>
      </c>
    </row>
    <row r="849" ht="31.5" customHeight="1">
      <c r="A849" s="130">
        <v>848.0</v>
      </c>
      <c r="B849" s="129">
        <v>2.0</v>
      </c>
      <c r="C849" s="129">
        <v>2.0</v>
      </c>
      <c r="D849" s="130">
        <f t="shared" si="34"/>
        <v>5</v>
      </c>
      <c r="E849" s="130">
        <v>1.0</v>
      </c>
      <c r="F849" s="130">
        <v>5.0</v>
      </c>
      <c r="G849" s="131" t="str">
        <f>ifna(VLookup(V849,Shiny!B:C, 2, 0),"")</f>
        <v/>
      </c>
      <c r="H849" s="141" t="s">
        <v>970</v>
      </c>
      <c r="I849" s="168">
        <v>785.0</v>
      </c>
      <c r="J849" s="135">
        <f>IFNA(VLOOKUP(V849,'Imported Index'!E:F,2,0),1)</f>
        <v>1</v>
      </c>
      <c r="K849" s="132"/>
      <c r="L849" s="132"/>
      <c r="M849" s="166" t="str">
        <f>ifna(IMAGE("https://pokejungle.net/sprites/typeico/"&amp;lower(VLookup(V849,Type!C:E, 2, 0)&amp;".png")),"")</f>
        <v/>
      </c>
      <c r="N849" s="166" t="str">
        <f>ifna(IMAGE("https://pokejungle.net/sprites/typeico/"&amp;lower(VLookup(V849,Type!C:E, 3, 0)&amp;".png")),"")</f>
        <v/>
      </c>
      <c r="O849" s="131"/>
      <c r="P849" s="131"/>
      <c r="Q849" s="165" t="str">
        <f>ifna(VLookup(V849, Dex!F:K, 3, 0),"")</f>
        <v/>
      </c>
      <c r="R849" s="165" t="str">
        <f>ifna(VLookup(V849, Dex!F:K, 4, 0),"")</f>
        <v/>
      </c>
      <c r="S849" s="166" t="str">
        <f>ifna(VLookup(V849, Dex!F:K, 5, 0),"")</f>
        <v/>
      </c>
      <c r="T849" s="165" t="str">
        <f>ifna(VLookup(V849, Dex!F:K, 6, 0),"")</f>
        <v/>
      </c>
      <c r="U849" s="137" t="str">
        <f>ifna(VLookup(V849, Dex!F:L, 7, 0),"")</f>
        <v/>
      </c>
      <c r="V849" s="131" t="str">
        <f t="shared" si="1"/>
        <v>tapu koko</v>
      </c>
    </row>
    <row r="850" ht="31.5" customHeight="1">
      <c r="A850" s="85">
        <v>849.0</v>
      </c>
      <c r="B850" s="88">
        <v>2.0</v>
      </c>
      <c r="C850" s="88">
        <v>2.0</v>
      </c>
      <c r="D850" s="85">
        <f t="shared" si="34"/>
        <v>6</v>
      </c>
      <c r="E850" s="85">
        <v>1.0</v>
      </c>
      <c r="F850" s="85">
        <v>6.0</v>
      </c>
      <c r="G850" s="53" t="str">
        <f>ifna(VLookup(V850,Shiny!B:C, 2, 0),"")</f>
        <v/>
      </c>
      <c r="H850" s="138" t="s">
        <v>971</v>
      </c>
      <c r="I850" s="167">
        <v>786.0</v>
      </c>
      <c r="J850" s="140">
        <f>IFNA(VLOOKUP(V850,'Imported Index'!E:F,2,0),1)</f>
        <v>1</v>
      </c>
      <c r="K850" s="83"/>
      <c r="L850" s="83"/>
      <c r="M850" s="62" t="str">
        <f>ifna(IMAGE("https://pokejungle.net/sprites/typeico/"&amp;lower(VLookup(V850,Type!C:E, 2, 0)&amp;".png")),"")</f>
        <v/>
      </c>
      <c r="N850" s="62" t="str">
        <f>ifna(IMAGE("https://pokejungle.net/sprites/typeico/"&amp;lower(VLookup(V850,Type!C:E, 3, 0)&amp;".png")),"")</f>
        <v/>
      </c>
      <c r="O850" s="53"/>
      <c r="P850" s="53"/>
      <c r="Q850" s="61" t="str">
        <f>ifna(VLookup(V850, Dex!F:K, 3, 0),"")</f>
        <v/>
      </c>
      <c r="R850" s="61" t="str">
        <f>ifna(VLookup(V850, Dex!F:K, 4, 0),"")</f>
        <v/>
      </c>
      <c r="S850" s="62" t="str">
        <f>ifna(VLookup(V850, Dex!F:K, 5, 0),"")</f>
        <v/>
      </c>
      <c r="T850" s="61" t="str">
        <f>ifna(VLookup(V850, Dex!F:K, 6, 0),"")</f>
        <v/>
      </c>
      <c r="U850" s="63" t="str">
        <f>ifna(VLookup(V850, Dex!F:L, 7, 0),"")</f>
        <v/>
      </c>
      <c r="V850" s="53" t="str">
        <f t="shared" si="1"/>
        <v>tapu lele</v>
      </c>
    </row>
    <row r="851" ht="31.5" customHeight="1">
      <c r="A851" s="130">
        <v>850.0</v>
      </c>
      <c r="B851" s="129">
        <v>2.0</v>
      </c>
      <c r="C851" s="129">
        <v>2.0</v>
      </c>
      <c r="D851" s="130">
        <f t="shared" si="34"/>
        <v>7</v>
      </c>
      <c r="E851" s="130">
        <v>2.0</v>
      </c>
      <c r="F851" s="130">
        <v>1.0</v>
      </c>
      <c r="G851" s="131" t="str">
        <f>ifna(VLookup(V851,Shiny!B:C, 2, 0),"")</f>
        <v/>
      </c>
      <c r="H851" s="141" t="s">
        <v>972</v>
      </c>
      <c r="I851" s="168">
        <v>787.0</v>
      </c>
      <c r="J851" s="135">
        <f>IFNA(VLOOKUP(V851,'Imported Index'!E:F,2,0),1)</f>
        <v>1</v>
      </c>
      <c r="K851" s="132"/>
      <c r="L851" s="132"/>
      <c r="M851" s="166" t="str">
        <f>ifna(IMAGE("https://pokejungle.net/sprites/typeico/"&amp;lower(VLookup(V851,Type!C:E, 2, 0)&amp;".png")),"")</f>
        <v/>
      </c>
      <c r="N851" s="166" t="str">
        <f>ifna(IMAGE("https://pokejungle.net/sprites/typeico/"&amp;lower(VLookup(V851,Type!C:E, 3, 0)&amp;".png")),"")</f>
        <v/>
      </c>
      <c r="O851" s="131"/>
      <c r="P851" s="131"/>
      <c r="Q851" s="165" t="str">
        <f>ifna(VLookup(V851, Dex!F:K, 3, 0),"")</f>
        <v/>
      </c>
      <c r="R851" s="165" t="str">
        <f>ifna(VLookup(V851, Dex!F:K, 4, 0),"")</f>
        <v/>
      </c>
      <c r="S851" s="166" t="str">
        <f>ifna(VLookup(V851, Dex!F:K, 5, 0),"")</f>
        <v/>
      </c>
      <c r="T851" s="165" t="str">
        <f>ifna(VLookup(V851, Dex!F:K, 6, 0),"")</f>
        <v/>
      </c>
      <c r="U851" s="137" t="str">
        <f>ifna(VLookup(V851, Dex!F:L, 7, 0),"")</f>
        <v/>
      </c>
      <c r="V851" s="131" t="str">
        <f t="shared" si="1"/>
        <v>tapu bulu</v>
      </c>
    </row>
    <row r="852" ht="31.5" customHeight="1">
      <c r="A852" s="85">
        <v>851.0</v>
      </c>
      <c r="B852" s="88">
        <v>2.0</v>
      </c>
      <c r="C852" s="88">
        <v>2.0</v>
      </c>
      <c r="D852" s="85">
        <f t="shared" si="34"/>
        <v>8</v>
      </c>
      <c r="E852" s="85">
        <v>2.0</v>
      </c>
      <c r="F852" s="85">
        <v>2.0</v>
      </c>
      <c r="G852" s="53" t="str">
        <f>ifna(VLookup(V852,Shiny!B:C, 2, 0),"")</f>
        <v/>
      </c>
      <c r="H852" s="138" t="s">
        <v>973</v>
      </c>
      <c r="I852" s="167">
        <v>788.0</v>
      </c>
      <c r="J852" s="140">
        <f>IFNA(VLOOKUP(V852,'Imported Index'!E:F,2,0),1)</f>
        <v>1</v>
      </c>
      <c r="K852" s="83"/>
      <c r="L852" s="83"/>
      <c r="M852" s="62" t="str">
        <f>ifna(IMAGE("https://pokejungle.net/sprites/typeico/"&amp;lower(VLookup(V852,Type!C:E, 2, 0)&amp;".png")),"")</f>
        <v/>
      </c>
      <c r="N852" s="62" t="str">
        <f>ifna(IMAGE("https://pokejungle.net/sprites/typeico/"&amp;lower(VLookup(V852,Type!C:E, 3, 0)&amp;".png")),"")</f>
        <v/>
      </c>
      <c r="O852" s="53"/>
      <c r="P852" s="53"/>
      <c r="Q852" s="61" t="str">
        <f>ifna(VLookup(V852, Dex!F:K, 3, 0),"")</f>
        <v/>
      </c>
      <c r="R852" s="61" t="str">
        <f>ifna(VLookup(V852, Dex!F:K, 4, 0),"")</f>
        <v/>
      </c>
      <c r="S852" s="62" t="str">
        <f>ifna(VLookup(V852, Dex!F:K, 5, 0),"")</f>
        <v/>
      </c>
      <c r="T852" s="61" t="str">
        <f>ifna(VLookup(V852, Dex!F:K, 6, 0),"")</f>
        <v/>
      </c>
      <c r="U852" s="63" t="str">
        <f>ifna(VLookup(V852, Dex!F:L, 7, 0),"")</f>
        <v/>
      </c>
      <c r="V852" s="53" t="str">
        <f t="shared" si="1"/>
        <v>tapu fini</v>
      </c>
    </row>
    <row r="853" ht="31.5" customHeight="1">
      <c r="A853" s="130">
        <v>852.0</v>
      </c>
      <c r="B853" s="129">
        <v>2.0</v>
      </c>
      <c r="C853" s="129">
        <v>2.0</v>
      </c>
      <c r="D853" s="130">
        <f t="shared" si="34"/>
        <v>9</v>
      </c>
      <c r="E853" s="130">
        <v>2.0</v>
      </c>
      <c r="F853" s="130">
        <v>3.0</v>
      </c>
      <c r="G853" s="131" t="str">
        <f>ifna(VLookup(V853,Shiny!B:C, 2, 0),"")</f>
        <v/>
      </c>
      <c r="H853" s="141" t="s">
        <v>974</v>
      </c>
      <c r="I853" s="168">
        <v>789.0</v>
      </c>
      <c r="J853" s="135">
        <f>IFNA(VLOOKUP(V853,'Imported Index'!E:F,2,0),1)</f>
        <v>1</v>
      </c>
      <c r="K853" s="132"/>
      <c r="L853" s="132"/>
      <c r="M853" s="166" t="str">
        <f>ifna(IMAGE("https://pokejungle.net/sprites/typeico/"&amp;lower(VLookup(V853,Type!C:E, 2, 0)&amp;".png")),"")</f>
        <v/>
      </c>
      <c r="N853" s="166" t="str">
        <f>ifna(IMAGE("https://pokejungle.net/sprites/typeico/"&amp;lower(VLookup(V853,Type!C:E, 3, 0)&amp;".png")),"")</f>
        <v/>
      </c>
      <c r="O853" s="131"/>
      <c r="P853" s="131"/>
      <c r="Q853" s="165" t="str">
        <f>ifna(VLookup(V853, Dex!F:K, 3, 0),"")</f>
        <v/>
      </c>
      <c r="R853" s="165" t="str">
        <f>ifna(VLookup(V853, Dex!F:K, 4, 0),"")</f>
        <v/>
      </c>
      <c r="S853" s="166" t="str">
        <f>ifna(VLookup(V853, Dex!F:K, 5, 0),"")</f>
        <v/>
      </c>
      <c r="T853" s="165" t="str">
        <f>ifna(VLookup(V853, Dex!F:K, 6, 0),"")</f>
        <v/>
      </c>
      <c r="U853" s="137" t="str">
        <f>ifna(VLookup(V853, Dex!F:L, 7, 0),"")</f>
        <v/>
      </c>
      <c r="V853" s="131" t="str">
        <f t="shared" si="1"/>
        <v>cosmog</v>
      </c>
    </row>
    <row r="854" ht="31.5" customHeight="1">
      <c r="A854" s="85">
        <v>853.0</v>
      </c>
      <c r="B854" s="88">
        <v>2.0</v>
      </c>
      <c r="C854" s="88">
        <v>2.0</v>
      </c>
      <c r="D854" s="85">
        <f t="shared" si="34"/>
        <v>10</v>
      </c>
      <c r="E854" s="85">
        <v>2.0</v>
      </c>
      <c r="F854" s="85">
        <v>4.0</v>
      </c>
      <c r="G854" s="53" t="str">
        <f>ifna(VLookup(V854,Shiny!B:C, 2, 0),"")</f>
        <v/>
      </c>
      <c r="H854" s="138" t="s">
        <v>975</v>
      </c>
      <c r="I854" s="167">
        <v>790.0</v>
      </c>
      <c r="J854" s="140">
        <f>IFNA(VLOOKUP(V854,'Imported Index'!E:F,2,0),1)</f>
        <v>1</v>
      </c>
      <c r="K854" s="83"/>
      <c r="L854" s="83"/>
      <c r="M854" s="62" t="str">
        <f>ifna(IMAGE("https://pokejungle.net/sprites/typeico/"&amp;lower(VLookup(V854,Type!C:E, 2, 0)&amp;".png")),"")</f>
        <v/>
      </c>
      <c r="N854" s="62" t="str">
        <f>ifna(IMAGE("https://pokejungle.net/sprites/typeico/"&amp;lower(VLookup(V854,Type!C:E, 3, 0)&amp;".png")),"")</f>
        <v/>
      </c>
      <c r="O854" s="53"/>
      <c r="P854" s="53"/>
      <c r="Q854" s="61" t="str">
        <f>ifna(VLookup(V854, Dex!F:K, 3, 0),"")</f>
        <v/>
      </c>
      <c r="R854" s="61" t="str">
        <f>ifna(VLookup(V854, Dex!F:K, 4, 0),"")</f>
        <v/>
      </c>
      <c r="S854" s="62" t="str">
        <f>ifna(VLookup(V854, Dex!F:K, 5, 0),"")</f>
        <v/>
      </c>
      <c r="T854" s="61" t="str">
        <f>ifna(VLookup(V854, Dex!F:K, 6, 0),"")</f>
        <v/>
      </c>
      <c r="U854" s="63" t="str">
        <f>ifna(VLookup(V854, Dex!F:L, 7, 0),"")</f>
        <v/>
      </c>
      <c r="V854" s="53" t="str">
        <f t="shared" si="1"/>
        <v>cosmoem</v>
      </c>
    </row>
    <row r="855" ht="31.5" customHeight="1">
      <c r="A855" s="130">
        <v>854.0</v>
      </c>
      <c r="B855" s="129">
        <v>2.0</v>
      </c>
      <c r="C855" s="129">
        <v>2.0</v>
      </c>
      <c r="D855" s="130">
        <f t="shared" si="34"/>
        <v>11</v>
      </c>
      <c r="E855" s="130">
        <v>2.0</v>
      </c>
      <c r="F855" s="130">
        <v>5.0</v>
      </c>
      <c r="G855" s="131" t="str">
        <f>ifna(VLookup(V855,Shiny!B:C, 2, 0),"")</f>
        <v/>
      </c>
      <c r="H855" s="141" t="s">
        <v>976</v>
      </c>
      <c r="I855" s="168">
        <v>791.0</v>
      </c>
      <c r="J855" s="135">
        <f>IFNA(VLOOKUP(V855,'Imported Index'!E:F,2,0),1)</f>
        <v>1</v>
      </c>
      <c r="K855" s="132"/>
      <c r="L855" s="132"/>
      <c r="M855" s="166" t="str">
        <f>ifna(IMAGE("https://pokejungle.net/sprites/typeico/"&amp;lower(VLookup(V855,Type!C:E, 2, 0)&amp;".png")),"")</f>
        <v/>
      </c>
      <c r="N855" s="166" t="str">
        <f>ifna(IMAGE("https://pokejungle.net/sprites/typeico/"&amp;lower(VLookup(V855,Type!C:E, 3, 0)&amp;".png")),"")</f>
        <v/>
      </c>
      <c r="O855" s="131"/>
      <c r="P855" s="131"/>
      <c r="Q855" s="165" t="str">
        <f>ifna(VLookup(V855, Dex!F:K, 3, 0),"")</f>
        <v/>
      </c>
      <c r="R855" s="165" t="str">
        <f>ifna(VLookup(V855, Dex!F:K, 4, 0),"")</f>
        <v/>
      </c>
      <c r="S855" s="166" t="str">
        <f>ifna(VLookup(V855, Dex!F:K, 5, 0),"")</f>
        <v/>
      </c>
      <c r="T855" s="165" t="str">
        <f>ifna(VLookup(V855, Dex!F:K, 6, 0),"")</f>
        <v/>
      </c>
      <c r="U855" s="137" t="str">
        <f>ifna(VLookup(V855, Dex!F:L, 7, 0),"")</f>
        <v/>
      </c>
      <c r="V855" s="131" t="str">
        <f t="shared" si="1"/>
        <v>solgaleo</v>
      </c>
    </row>
    <row r="856" ht="31.5" customHeight="1">
      <c r="A856" s="85">
        <v>855.0</v>
      </c>
      <c r="B856" s="88">
        <v>2.0</v>
      </c>
      <c r="C856" s="88">
        <v>2.0</v>
      </c>
      <c r="D856" s="85">
        <f t="shared" si="34"/>
        <v>12</v>
      </c>
      <c r="E856" s="85">
        <v>2.0</v>
      </c>
      <c r="F856" s="85">
        <v>6.0</v>
      </c>
      <c r="G856" s="53" t="str">
        <f>ifna(VLookup(V856,Shiny!B:C, 2, 0),"")</f>
        <v/>
      </c>
      <c r="H856" s="138" t="s">
        <v>977</v>
      </c>
      <c r="I856" s="167">
        <v>792.0</v>
      </c>
      <c r="J856" s="140">
        <f>IFNA(VLOOKUP(V856,'Imported Index'!E:F,2,0),1)</f>
        <v>1</v>
      </c>
      <c r="K856" s="83"/>
      <c r="L856" s="83"/>
      <c r="M856" s="62" t="str">
        <f>ifna(IMAGE("https://pokejungle.net/sprites/typeico/"&amp;lower(VLookup(V856,Type!C:E, 2, 0)&amp;".png")),"")</f>
        <v/>
      </c>
      <c r="N856" s="62" t="str">
        <f>ifna(IMAGE("https://pokejungle.net/sprites/typeico/"&amp;lower(VLookup(V856,Type!C:E, 3, 0)&amp;".png")),"")</f>
        <v/>
      </c>
      <c r="O856" s="53"/>
      <c r="P856" s="53"/>
      <c r="Q856" s="61" t="str">
        <f>ifna(VLookup(V856, Dex!F:K, 3, 0),"")</f>
        <v/>
      </c>
      <c r="R856" s="61" t="str">
        <f>ifna(VLookup(V856, Dex!F:K, 4, 0),"")</f>
        <v/>
      </c>
      <c r="S856" s="62" t="str">
        <f>ifna(VLookup(V856, Dex!F:K, 5, 0),"")</f>
        <v/>
      </c>
      <c r="T856" s="61" t="str">
        <f>ifna(VLookup(V856, Dex!F:K, 6, 0),"")</f>
        <v/>
      </c>
      <c r="U856" s="63" t="str">
        <f>ifna(VLookup(V856, Dex!F:L, 7, 0),"")</f>
        <v/>
      </c>
      <c r="V856" s="53" t="str">
        <f t="shared" si="1"/>
        <v>lunala</v>
      </c>
    </row>
    <row r="857" ht="31.5" customHeight="1">
      <c r="A857" s="130">
        <v>856.0</v>
      </c>
      <c r="B857" s="129">
        <v>2.0</v>
      </c>
      <c r="C857" s="129">
        <v>2.0</v>
      </c>
      <c r="D857" s="130">
        <f t="shared" si="34"/>
        <v>13</v>
      </c>
      <c r="E857" s="130">
        <v>3.0</v>
      </c>
      <c r="F857" s="130">
        <v>1.0</v>
      </c>
      <c r="G857" s="131" t="str">
        <f>ifna(VLookup(V857,Shiny!B:C, 2, 0),"")</f>
        <v/>
      </c>
      <c r="H857" s="141" t="s">
        <v>978</v>
      </c>
      <c r="I857" s="168">
        <v>793.0</v>
      </c>
      <c r="J857" s="135">
        <f>IFNA(VLOOKUP(V857,'Imported Index'!E:F,2,0),1)</f>
        <v>1</v>
      </c>
      <c r="K857" s="132"/>
      <c r="L857" s="132"/>
      <c r="M857" s="166" t="str">
        <f>ifna(IMAGE("https://pokejungle.net/sprites/typeico/"&amp;lower(VLookup(V857,Type!C:E, 2, 0)&amp;".png")),"")</f>
        <v/>
      </c>
      <c r="N857" s="166" t="str">
        <f>ifna(IMAGE("https://pokejungle.net/sprites/typeico/"&amp;lower(VLookup(V857,Type!C:E, 3, 0)&amp;".png")),"")</f>
        <v/>
      </c>
      <c r="O857" s="131"/>
      <c r="P857" s="131"/>
      <c r="Q857" s="165" t="str">
        <f>ifna(VLookup(V857, Dex!F:K, 3, 0),"")</f>
        <v/>
      </c>
      <c r="R857" s="165" t="str">
        <f>ifna(VLookup(V857, Dex!F:K, 4, 0),"")</f>
        <v/>
      </c>
      <c r="S857" s="166" t="str">
        <f>ifna(VLookup(V857, Dex!F:K, 5, 0),"")</f>
        <v/>
      </c>
      <c r="T857" s="165" t="str">
        <f>ifna(VLookup(V857, Dex!F:K, 6, 0),"")</f>
        <v/>
      </c>
      <c r="U857" s="137" t="str">
        <f>ifna(VLookup(V857, Dex!F:L, 7, 0),"")</f>
        <v/>
      </c>
      <c r="V857" s="131" t="str">
        <f t="shared" si="1"/>
        <v>nihilego</v>
      </c>
    </row>
    <row r="858" ht="31.5" customHeight="1">
      <c r="A858" s="85">
        <v>857.0</v>
      </c>
      <c r="B858" s="88">
        <v>2.0</v>
      </c>
      <c r="C858" s="88">
        <v>2.0</v>
      </c>
      <c r="D858" s="85">
        <f t="shared" si="34"/>
        <v>14</v>
      </c>
      <c r="E858" s="85">
        <v>3.0</v>
      </c>
      <c r="F858" s="85">
        <v>2.0</v>
      </c>
      <c r="G858" s="53" t="str">
        <f>ifna(VLookup(V858,Shiny!B:C, 2, 0),"")</f>
        <v/>
      </c>
      <c r="H858" s="138" t="s">
        <v>979</v>
      </c>
      <c r="I858" s="167">
        <v>794.0</v>
      </c>
      <c r="J858" s="140">
        <f>IFNA(VLOOKUP(V858,'Imported Index'!E:F,2,0),1)</f>
        <v>1</v>
      </c>
      <c r="K858" s="83"/>
      <c r="L858" s="83"/>
      <c r="M858" s="62" t="str">
        <f>ifna(IMAGE("https://pokejungle.net/sprites/typeico/"&amp;lower(VLookup(V858,Type!C:E, 2, 0)&amp;".png")),"")</f>
        <v/>
      </c>
      <c r="N858" s="62" t="str">
        <f>ifna(IMAGE("https://pokejungle.net/sprites/typeico/"&amp;lower(VLookup(V858,Type!C:E, 3, 0)&amp;".png")),"")</f>
        <v/>
      </c>
      <c r="O858" s="53"/>
      <c r="P858" s="53"/>
      <c r="Q858" s="61" t="str">
        <f>ifna(VLookup(V858, Dex!F:K, 3, 0),"")</f>
        <v/>
      </c>
      <c r="R858" s="61" t="str">
        <f>ifna(VLookup(V858, Dex!F:K, 4, 0),"")</f>
        <v/>
      </c>
      <c r="S858" s="62" t="str">
        <f>ifna(VLookup(V858, Dex!F:K, 5, 0),"")</f>
        <v/>
      </c>
      <c r="T858" s="61" t="str">
        <f>ifna(VLookup(V858, Dex!F:K, 6, 0),"")</f>
        <v/>
      </c>
      <c r="U858" s="63" t="str">
        <f>ifna(VLookup(V858, Dex!F:L, 7, 0),"")</f>
        <v/>
      </c>
      <c r="V858" s="53" t="str">
        <f t="shared" si="1"/>
        <v>buzzwole</v>
      </c>
    </row>
    <row r="859" ht="31.5" customHeight="1">
      <c r="A859" s="130">
        <v>858.0</v>
      </c>
      <c r="B859" s="129">
        <v>2.0</v>
      </c>
      <c r="C859" s="129">
        <v>2.0</v>
      </c>
      <c r="D859" s="130">
        <f t="shared" si="34"/>
        <v>15</v>
      </c>
      <c r="E859" s="130">
        <v>3.0</v>
      </c>
      <c r="F859" s="130">
        <v>3.0</v>
      </c>
      <c r="G859" s="131" t="str">
        <f>ifna(VLookup(V859,Shiny!B:C, 2, 0),"")</f>
        <v/>
      </c>
      <c r="H859" s="141" t="s">
        <v>980</v>
      </c>
      <c r="I859" s="168">
        <v>795.0</v>
      </c>
      <c r="J859" s="135">
        <f>IFNA(VLOOKUP(V859,'Imported Index'!E:F,2,0),1)</f>
        <v>1</v>
      </c>
      <c r="K859" s="132"/>
      <c r="L859" s="132"/>
      <c r="M859" s="166" t="str">
        <f>ifna(IMAGE("https://pokejungle.net/sprites/typeico/"&amp;lower(VLookup(V859,Type!C:E, 2, 0)&amp;".png")),"")</f>
        <v/>
      </c>
      <c r="N859" s="166" t="str">
        <f>ifna(IMAGE("https://pokejungle.net/sprites/typeico/"&amp;lower(VLookup(V859,Type!C:E, 3, 0)&amp;".png")),"")</f>
        <v/>
      </c>
      <c r="O859" s="131"/>
      <c r="P859" s="131"/>
      <c r="Q859" s="165" t="str">
        <f>ifna(VLookup(V859, Dex!F:K, 3, 0),"")</f>
        <v/>
      </c>
      <c r="R859" s="165" t="str">
        <f>ifna(VLookup(V859, Dex!F:K, 4, 0),"")</f>
        <v/>
      </c>
      <c r="S859" s="166" t="str">
        <f>ifna(VLookup(V859, Dex!F:K, 5, 0),"")</f>
        <v/>
      </c>
      <c r="T859" s="165" t="str">
        <f>ifna(VLookup(V859, Dex!F:K, 6, 0),"")</f>
        <v/>
      </c>
      <c r="U859" s="137" t="str">
        <f>ifna(VLookup(V859, Dex!F:L, 7, 0),"")</f>
        <v/>
      </c>
      <c r="V859" s="131" t="str">
        <f t="shared" si="1"/>
        <v>pheromosa</v>
      </c>
    </row>
    <row r="860" ht="31.5" customHeight="1">
      <c r="A860" s="85">
        <v>859.0</v>
      </c>
      <c r="B860" s="88">
        <v>2.0</v>
      </c>
      <c r="C860" s="88">
        <v>2.0</v>
      </c>
      <c r="D860" s="85">
        <f t="shared" si="34"/>
        <v>16</v>
      </c>
      <c r="E860" s="85">
        <v>3.0</v>
      </c>
      <c r="F860" s="85">
        <v>4.0</v>
      </c>
      <c r="G860" s="53" t="str">
        <f>ifna(VLookup(V860,Shiny!B:C, 2, 0),"")</f>
        <v/>
      </c>
      <c r="H860" s="138" t="s">
        <v>981</v>
      </c>
      <c r="I860" s="167">
        <v>796.0</v>
      </c>
      <c r="J860" s="140">
        <f>IFNA(VLOOKUP(V860,'Imported Index'!E:F,2,0),1)</f>
        <v>1</v>
      </c>
      <c r="K860" s="83"/>
      <c r="L860" s="83"/>
      <c r="M860" s="62" t="str">
        <f>ifna(IMAGE("https://pokejungle.net/sprites/typeico/"&amp;lower(VLookup(V860,Type!C:E, 2, 0)&amp;".png")),"")</f>
        <v/>
      </c>
      <c r="N860" s="62" t="str">
        <f>ifna(IMAGE("https://pokejungle.net/sprites/typeico/"&amp;lower(VLookup(V860,Type!C:E, 3, 0)&amp;".png")),"")</f>
        <v/>
      </c>
      <c r="O860" s="53"/>
      <c r="P860" s="53"/>
      <c r="Q860" s="61" t="str">
        <f>ifna(VLookup(V860, Dex!F:K, 3, 0),"")</f>
        <v/>
      </c>
      <c r="R860" s="61" t="str">
        <f>ifna(VLookup(V860, Dex!F:K, 4, 0),"")</f>
        <v/>
      </c>
      <c r="S860" s="62" t="str">
        <f>ifna(VLookup(V860, Dex!F:K, 5, 0),"")</f>
        <v/>
      </c>
      <c r="T860" s="61" t="str">
        <f>ifna(VLookup(V860, Dex!F:K, 6, 0),"")</f>
        <v/>
      </c>
      <c r="U860" s="63" t="str">
        <f>ifna(VLookup(V860, Dex!F:L, 7, 0),"")</f>
        <v/>
      </c>
      <c r="V860" s="53" t="str">
        <f t="shared" si="1"/>
        <v>xurkitree</v>
      </c>
    </row>
    <row r="861" ht="31.5" customHeight="1">
      <c r="A861" s="130">
        <v>860.0</v>
      </c>
      <c r="B861" s="129">
        <v>2.0</v>
      </c>
      <c r="C861" s="129">
        <v>2.0</v>
      </c>
      <c r="D861" s="130">
        <f t="shared" si="34"/>
        <v>17</v>
      </c>
      <c r="E861" s="130">
        <v>3.0</v>
      </c>
      <c r="F861" s="130">
        <v>5.0</v>
      </c>
      <c r="G861" s="131" t="str">
        <f>ifna(VLookup(V861,Shiny!B:C, 2, 0),"")</f>
        <v/>
      </c>
      <c r="H861" s="141" t="s">
        <v>982</v>
      </c>
      <c r="I861" s="168">
        <v>797.0</v>
      </c>
      <c r="J861" s="135">
        <f>IFNA(VLOOKUP(V861,'Imported Index'!E:F,2,0),1)</f>
        <v>1</v>
      </c>
      <c r="K861" s="132"/>
      <c r="L861" s="132"/>
      <c r="M861" s="166" t="str">
        <f>ifna(IMAGE("https://pokejungle.net/sprites/typeico/"&amp;lower(VLookup(V861,Type!C:E, 2, 0)&amp;".png")),"")</f>
        <v/>
      </c>
      <c r="N861" s="166" t="str">
        <f>ifna(IMAGE("https://pokejungle.net/sprites/typeico/"&amp;lower(VLookup(V861,Type!C:E, 3, 0)&amp;".png")),"")</f>
        <v/>
      </c>
      <c r="O861" s="131"/>
      <c r="P861" s="131"/>
      <c r="Q861" s="165" t="str">
        <f>ifna(VLookup(V861, Dex!F:K, 3, 0),"")</f>
        <v/>
      </c>
      <c r="R861" s="165" t="str">
        <f>ifna(VLookup(V861, Dex!F:K, 4, 0),"")</f>
        <v/>
      </c>
      <c r="S861" s="166" t="str">
        <f>ifna(VLookup(V861, Dex!F:K, 5, 0),"")</f>
        <v/>
      </c>
      <c r="T861" s="165" t="str">
        <f>ifna(VLookup(V861, Dex!F:K, 6, 0),"")</f>
        <v/>
      </c>
      <c r="U861" s="137" t="str">
        <f>ifna(VLookup(V861, Dex!F:L, 7, 0),"")</f>
        <v/>
      </c>
      <c r="V861" s="131" t="str">
        <f t="shared" si="1"/>
        <v>celesteela</v>
      </c>
    </row>
    <row r="862" ht="31.5" customHeight="1">
      <c r="A862" s="85">
        <v>861.0</v>
      </c>
      <c r="B862" s="88">
        <v>2.0</v>
      </c>
      <c r="C862" s="88">
        <v>2.0</v>
      </c>
      <c r="D862" s="85">
        <f t="shared" si="34"/>
        <v>18</v>
      </c>
      <c r="E862" s="85">
        <v>3.0</v>
      </c>
      <c r="F862" s="85">
        <v>6.0</v>
      </c>
      <c r="G862" s="53" t="str">
        <f>ifna(VLookup(V862,Shiny!B:C, 2, 0),"")</f>
        <v/>
      </c>
      <c r="H862" s="138" t="s">
        <v>983</v>
      </c>
      <c r="I862" s="167">
        <v>798.0</v>
      </c>
      <c r="J862" s="140">
        <f>IFNA(VLOOKUP(V862,'Imported Index'!E:F,2,0),1)</f>
        <v>1</v>
      </c>
      <c r="K862" s="83"/>
      <c r="L862" s="83"/>
      <c r="M862" s="62" t="str">
        <f>ifna(IMAGE("https://pokejungle.net/sprites/typeico/"&amp;lower(VLookup(V862,Type!C:E, 2, 0)&amp;".png")),"")</f>
        <v/>
      </c>
      <c r="N862" s="62" t="str">
        <f>ifna(IMAGE("https://pokejungle.net/sprites/typeico/"&amp;lower(VLookup(V862,Type!C:E, 3, 0)&amp;".png")),"")</f>
        <v/>
      </c>
      <c r="O862" s="53"/>
      <c r="P862" s="53"/>
      <c r="Q862" s="61" t="str">
        <f>ifna(VLookup(V862, Dex!F:K, 3, 0),"")</f>
        <v/>
      </c>
      <c r="R862" s="61" t="str">
        <f>ifna(VLookup(V862, Dex!F:K, 4, 0),"")</f>
        <v/>
      </c>
      <c r="S862" s="62" t="str">
        <f>ifna(VLookup(V862, Dex!F:K, 5, 0),"")</f>
        <v/>
      </c>
      <c r="T862" s="61" t="str">
        <f>ifna(VLookup(V862, Dex!F:K, 6, 0),"")</f>
        <v/>
      </c>
      <c r="U862" s="63" t="str">
        <f>ifna(VLookup(V862, Dex!F:L, 7, 0),"")</f>
        <v/>
      </c>
      <c r="V862" s="53" t="str">
        <f t="shared" si="1"/>
        <v>kartana</v>
      </c>
    </row>
    <row r="863" ht="31.5" customHeight="1">
      <c r="A863" s="130">
        <v>862.0</v>
      </c>
      <c r="B863" s="129">
        <v>2.0</v>
      </c>
      <c r="C863" s="129">
        <v>2.0</v>
      </c>
      <c r="D863" s="130">
        <f t="shared" si="34"/>
        <v>19</v>
      </c>
      <c r="E863" s="130">
        <v>4.0</v>
      </c>
      <c r="F863" s="130">
        <v>1.0</v>
      </c>
      <c r="G863" s="131" t="str">
        <f>ifna(VLookup(V863,Shiny!B:C, 2, 0),"")</f>
        <v/>
      </c>
      <c r="H863" s="141" t="s">
        <v>984</v>
      </c>
      <c r="I863" s="168">
        <v>799.0</v>
      </c>
      <c r="J863" s="135">
        <f>IFNA(VLOOKUP(V863,'Imported Index'!E:F,2,0),1)</f>
        <v>1</v>
      </c>
      <c r="K863" s="132"/>
      <c r="L863" s="132"/>
      <c r="M863" s="166" t="str">
        <f>ifna(IMAGE("https://pokejungle.net/sprites/typeico/"&amp;lower(VLookup(V863,Type!C:E, 2, 0)&amp;".png")),"")</f>
        <v/>
      </c>
      <c r="N863" s="166" t="str">
        <f>ifna(IMAGE("https://pokejungle.net/sprites/typeico/"&amp;lower(VLookup(V863,Type!C:E, 3, 0)&amp;".png")),"")</f>
        <v/>
      </c>
      <c r="O863" s="131"/>
      <c r="P863" s="131"/>
      <c r="Q863" s="165" t="str">
        <f>ifna(VLookup(V863, Dex!F:K, 3, 0),"")</f>
        <v/>
      </c>
      <c r="R863" s="165" t="str">
        <f>ifna(VLookup(V863, Dex!F:K, 4, 0),"")</f>
        <v/>
      </c>
      <c r="S863" s="166" t="str">
        <f>ifna(VLookup(V863, Dex!F:K, 5, 0),"")</f>
        <v/>
      </c>
      <c r="T863" s="165" t="str">
        <f>ifna(VLookup(V863, Dex!F:K, 6, 0),"")</f>
        <v/>
      </c>
      <c r="U863" s="137" t="str">
        <f>ifna(VLookup(V863, Dex!F:L, 7, 0),"")</f>
        <v/>
      </c>
      <c r="V863" s="131" t="str">
        <f t="shared" si="1"/>
        <v>guzzlord</v>
      </c>
    </row>
    <row r="864" ht="31.5" customHeight="1">
      <c r="A864" s="85">
        <v>863.0</v>
      </c>
      <c r="B864" s="88">
        <v>2.0</v>
      </c>
      <c r="C864" s="88">
        <v>2.0</v>
      </c>
      <c r="D864" s="85">
        <f t="shared" si="34"/>
        <v>20</v>
      </c>
      <c r="E864" s="85">
        <v>4.0</v>
      </c>
      <c r="F864" s="85">
        <v>2.0</v>
      </c>
      <c r="G864" s="53" t="str">
        <f>ifna(VLookup(V864,Shiny!B:C, 2, 0),"")</f>
        <v/>
      </c>
      <c r="H864" s="138" t="s">
        <v>985</v>
      </c>
      <c r="I864" s="167">
        <v>800.0</v>
      </c>
      <c r="J864" s="140">
        <f>IFNA(VLOOKUP(V864,'Imported Index'!E:F,2,0),1)</f>
        <v>1</v>
      </c>
      <c r="K864" s="83"/>
      <c r="L864" s="83"/>
      <c r="M864" s="62" t="str">
        <f>ifna(IMAGE("https://pokejungle.net/sprites/typeico/"&amp;lower(VLookup(V864,Type!C:E, 2, 0)&amp;".png")),"")</f>
        <v/>
      </c>
      <c r="N864" s="62" t="str">
        <f>ifna(IMAGE("https://pokejungle.net/sprites/typeico/"&amp;lower(VLookup(V864,Type!C:E, 3, 0)&amp;".png")),"")</f>
        <v/>
      </c>
      <c r="O864" s="53"/>
      <c r="P864" s="53"/>
      <c r="Q864" s="61" t="str">
        <f>ifna(VLookup(V864, Dex!F:K, 3, 0),"")</f>
        <v/>
      </c>
      <c r="R864" s="61" t="str">
        <f>ifna(VLookup(V864, Dex!F:K, 4, 0),"")</f>
        <v/>
      </c>
      <c r="S864" s="62" t="str">
        <f>ifna(VLookup(V864, Dex!F:K, 5, 0),"")</f>
        <v/>
      </c>
      <c r="T864" s="61" t="str">
        <f>ifna(VLookup(V864, Dex!F:K, 6, 0),"")</f>
        <v/>
      </c>
      <c r="U864" s="63" t="str">
        <f>ifna(VLookup(V864, Dex!F:L, 7, 0),"")</f>
        <v/>
      </c>
      <c r="V864" s="53" t="str">
        <f t="shared" si="1"/>
        <v>necrozma</v>
      </c>
    </row>
    <row r="865" ht="31.5" customHeight="1">
      <c r="A865" s="130">
        <v>864.0</v>
      </c>
      <c r="B865" s="129">
        <v>2.0</v>
      </c>
      <c r="C865" s="129">
        <v>2.0</v>
      </c>
      <c r="D865" s="130">
        <f t="shared" si="34"/>
        <v>21</v>
      </c>
      <c r="E865" s="130">
        <v>4.0</v>
      </c>
      <c r="F865" s="130">
        <v>3.0</v>
      </c>
      <c r="G865" s="131" t="str">
        <f>ifna(VLookup(V865,Shiny!B:C, 2, 0),"")</f>
        <v/>
      </c>
      <c r="H865" s="141" t="s">
        <v>986</v>
      </c>
      <c r="I865" s="168">
        <v>801.0</v>
      </c>
      <c r="J865" s="135">
        <f>IFNA(VLOOKUP(V865,'Imported Index'!E:F,2,0),1)</f>
        <v>1</v>
      </c>
      <c r="K865" s="132"/>
      <c r="L865" s="132" t="s">
        <v>987</v>
      </c>
      <c r="M865" s="166" t="str">
        <f>ifna(IMAGE("https://pokejungle.net/sprites/typeico/"&amp;lower(VLookup(V865,Type!C:E, 2, 0)&amp;".png")),"")</f>
        <v/>
      </c>
      <c r="N865" s="166" t="str">
        <f>ifna(IMAGE("https://pokejungle.net/sprites/typeico/"&amp;lower(VLookup(V865,Type!C:E, 3, 0)&amp;".png")),"")</f>
        <v/>
      </c>
      <c r="O865" s="131"/>
      <c r="P865" s="131"/>
      <c r="Q865" s="165" t="str">
        <f>ifna(VLookup(V865, Dex!F:K, 3, 0),"")</f>
        <v/>
      </c>
      <c r="R865" s="165" t="str">
        <f>ifna(VLookup(V865, Dex!F:K, 4, 0),"")</f>
        <v/>
      </c>
      <c r="S865" s="166" t="str">
        <f>ifna(VLookup(V865, Dex!F:K, 5, 0),"")</f>
        <v/>
      </c>
      <c r="T865" s="165" t="str">
        <f>ifna(VLookup(V865, Dex!F:K, 6, 0),"")</f>
        <v/>
      </c>
      <c r="U865" s="137" t="str">
        <f>ifna(VLookup(V865, Dex!F:L, 7, 0),"")</f>
        <v>H130</v>
      </c>
      <c r="V865" s="131" t="str">
        <f t="shared" si="1"/>
        <v>magearna</v>
      </c>
    </row>
    <row r="866" ht="31.5" customHeight="1">
      <c r="A866" s="85">
        <v>865.0</v>
      </c>
      <c r="B866" s="88">
        <v>2.0</v>
      </c>
      <c r="C866" s="88">
        <v>2.0</v>
      </c>
      <c r="D866" s="85">
        <f t="shared" si="34"/>
        <v>22</v>
      </c>
      <c r="E866" s="85">
        <v>4.0</v>
      </c>
      <c r="F866" s="85">
        <v>4.0</v>
      </c>
      <c r="G866" s="53" t="str">
        <f>ifna(VLookup(V866,Shiny!B:C, 2, 0),"")</f>
        <v/>
      </c>
      <c r="H866" s="138" t="s">
        <v>989</v>
      </c>
      <c r="I866" s="167">
        <v>802.0</v>
      </c>
      <c r="J866" s="140">
        <f>IFNA(VLOOKUP(V866,'Imported Index'!E:F,2,0),1)</f>
        <v>1</v>
      </c>
      <c r="K866" s="83"/>
      <c r="L866" s="83"/>
      <c r="M866" s="62" t="str">
        <f>ifna(IMAGE("https://pokejungle.net/sprites/typeico/"&amp;lower(VLookup(V866,Type!C:E, 2, 0)&amp;".png")),"")</f>
        <v/>
      </c>
      <c r="N866" s="62" t="str">
        <f>ifna(IMAGE("https://pokejungle.net/sprites/typeico/"&amp;lower(VLookup(V866,Type!C:E, 3, 0)&amp;".png")),"")</f>
        <v/>
      </c>
      <c r="O866" s="53"/>
      <c r="P866" s="53"/>
      <c r="Q866" s="61" t="str">
        <f>ifna(VLookup(V866, Dex!F:K, 3, 0),"")</f>
        <v/>
      </c>
      <c r="R866" s="61" t="str">
        <f>ifna(VLookup(V866, Dex!F:K, 4, 0),"")</f>
        <v/>
      </c>
      <c r="S866" s="62" t="str">
        <f>ifna(VLookup(V866, Dex!F:K, 5, 0),"")</f>
        <v/>
      </c>
      <c r="T866" s="61" t="str">
        <f>ifna(VLookup(V866, Dex!F:K, 6, 0),"")</f>
        <v/>
      </c>
      <c r="U866" s="63" t="str">
        <f>ifna(VLookup(V866, Dex!F:L, 7, 0),"")</f>
        <v>H122</v>
      </c>
      <c r="V866" s="53" t="str">
        <f t="shared" si="1"/>
        <v>marshadow</v>
      </c>
    </row>
    <row r="867" ht="31.5" customHeight="1">
      <c r="A867" s="130">
        <v>866.0</v>
      </c>
      <c r="B867" s="129">
        <v>2.0</v>
      </c>
      <c r="C867" s="129">
        <v>2.0</v>
      </c>
      <c r="D867" s="130">
        <f t="shared" si="34"/>
        <v>23</v>
      </c>
      <c r="E867" s="130">
        <v>4.0</v>
      </c>
      <c r="F867" s="130">
        <v>5.0</v>
      </c>
      <c r="G867" s="131" t="str">
        <f>ifna(VLookup(V867,Shiny!B:C, 2, 0),"")</f>
        <v/>
      </c>
      <c r="H867" s="141" t="s">
        <v>990</v>
      </c>
      <c r="I867" s="168">
        <v>803.0</v>
      </c>
      <c r="J867" s="135">
        <f>IFNA(VLOOKUP(V867,'Imported Index'!E:F,2,0),1)</f>
        <v>1</v>
      </c>
      <c r="K867" s="132"/>
      <c r="L867" s="132"/>
      <c r="M867" s="166" t="str">
        <f>ifna(IMAGE("https://pokejungle.net/sprites/typeico/"&amp;lower(VLookup(V867,Type!C:E, 2, 0)&amp;".png")),"")</f>
        <v/>
      </c>
      <c r="N867" s="166" t="str">
        <f>ifna(IMAGE("https://pokejungle.net/sprites/typeico/"&amp;lower(VLookup(V867,Type!C:E, 3, 0)&amp;".png")),"")</f>
        <v/>
      </c>
      <c r="O867" s="131"/>
      <c r="P867" s="131"/>
      <c r="Q867" s="165" t="str">
        <f>ifna(VLookup(V867, Dex!F:K, 3, 0),"")</f>
        <v/>
      </c>
      <c r="R867" s="165" t="str">
        <f>ifna(VLookup(V867, Dex!F:K, 4, 0),"")</f>
        <v/>
      </c>
      <c r="S867" s="166" t="str">
        <f>ifna(VLookup(V867, Dex!F:K, 5, 0),"")</f>
        <v/>
      </c>
      <c r="T867" s="165" t="str">
        <f>ifna(VLookup(V867, Dex!F:K, 6, 0),"")</f>
        <v/>
      </c>
      <c r="U867" s="137" t="str">
        <f>ifna(VLookup(V867, Dex!F:L, 7, 0),"")</f>
        <v/>
      </c>
      <c r="V867" s="131" t="str">
        <f t="shared" si="1"/>
        <v>poipole</v>
      </c>
    </row>
    <row r="868" ht="31.5" customHeight="1">
      <c r="A868" s="85">
        <v>867.0</v>
      </c>
      <c r="B868" s="88">
        <v>2.0</v>
      </c>
      <c r="C868" s="88">
        <v>2.0</v>
      </c>
      <c r="D868" s="85">
        <f t="shared" si="34"/>
        <v>24</v>
      </c>
      <c r="E868" s="85">
        <v>4.0</v>
      </c>
      <c r="F868" s="85">
        <v>6.0</v>
      </c>
      <c r="G868" s="53" t="str">
        <f>ifna(VLookup(V868,Shiny!B:C, 2, 0),"")</f>
        <v/>
      </c>
      <c r="H868" s="138" t="s">
        <v>991</v>
      </c>
      <c r="I868" s="167">
        <v>804.0</v>
      </c>
      <c r="J868" s="140">
        <f>IFNA(VLOOKUP(V868,'Imported Index'!E:F,2,0),1)</f>
        <v>1</v>
      </c>
      <c r="K868" s="83"/>
      <c r="L868" s="83"/>
      <c r="M868" s="62" t="str">
        <f>ifna(IMAGE("https://pokejungle.net/sprites/typeico/"&amp;lower(VLookup(V868,Type!C:E, 2, 0)&amp;".png")),"")</f>
        <v/>
      </c>
      <c r="N868" s="62" t="str">
        <f>ifna(IMAGE("https://pokejungle.net/sprites/typeico/"&amp;lower(VLookup(V868,Type!C:E, 3, 0)&amp;".png")),"")</f>
        <v/>
      </c>
      <c r="O868" s="53"/>
      <c r="P868" s="53"/>
      <c r="Q868" s="61" t="str">
        <f>ifna(VLookup(V868, Dex!F:K, 3, 0),"")</f>
        <v/>
      </c>
      <c r="R868" s="61" t="str">
        <f>ifna(VLookup(V868, Dex!F:K, 4, 0),"")</f>
        <v/>
      </c>
      <c r="S868" s="62" t="str">
        <f>ifna(VLookup(V868, Dex!F:K, 5, 0),"")</f>
        <v/>
      </c>
      <c r="T868" s="61" t="str">
        <f>ifna(VLookup(V868, Dex!F:K, 6, 0),"")</f>
        <v/>
      </c>
      <c r="U868" s="63" t="str">
        <f>ifna(VLookup(V868, Dex!F:L, 7, 0),"")</f>
        <v/>
      </c>
      <c r="V868" s="53" t="str">
        <f t="shared" si="1"/>
        <v>naganadel</v>
      </c>
    </row>
    <row r="869" ht="31.5" customHeight="1">
      <c r="A869" s="130">
        <v>868.0</v>
      </c>
      <c r="B869" s="129">
        <v>2.0</v>
      </c>
      <c r="C869" s="129">
        <v>2.0</v>
      </c>
      <c r="D869" s="130">
        <f t="shared" si="34"/>
        <v>25</v>
      </c>
      <c r="E869" s="130">
        <v>5.0</v>
      </c>
      <c r="F869" s="130">
        <v>1.0</v>
      </c>
      <c r="G869" s="131" t="str">
        <f>ifna(VLookup(V869,Shiny!B:C, 2, 0),"")</f>
        <v/>
      </c>
      <c r="H869" s="141" t="s">
        <v>992</v>
      </c>
      <c r="I869" s="168">
        <v>805.0</v>
      </c>
      <c r="J869" s="135">
        <f>IFNA(VLOOKUP(V869,'Imported Index'!E:F,2,0),1)</f>
        <v>1</v>
      </c>
      <c r="K869" s="132"/>
      <c r="L869" s="132"/>
      <c r="M869" s="166" t="str">
        <f>ifna(IMAGE("https://pokejungle.net/sprites/typeico/"&amp;lower(VLookup(V869,Type!C:E, 2, 0)&amp;".png")),"")</f>
        <v/>
      </c>
      <c r="N869" s="166" t="str">
        <f>ifna(IMAGE("https://pokejungle.net/sprites/typeico/"&amp;lower(VLookup(V869,Type!C:E, 3, 0)&amp;".png")),"")</f>
        <v/>
      </c>
      <c r="O869" s="131"/>
      <c r="P869" s="131"/>
      <c r="Q869" s="165" t="str">
        <f>ifna(VLookup(V869, Dex!F:K, 3, 0),"")</f>
        <v/>
      </c>
      <c r="R869" s="165" t="str">
        <f>ifna(VLookup(V869, Dex!F:K, 4, 0),"")</f>
        <v/>
      </c>
      <c r="S869" s="166" t="str">
        <f>ifna(VLookup(V869, Dex!F:K, 5, 0),"")</f>
        <v/>
      </c>
      <c r="T869" s="165" t="str">
        <f>ifna(VLookup(V869, Dex!F:K, 6, 0),"")</f>
        <v/>
      </c>
      <c r="U869" s="137" t="str">
        <f>ifna(VLookup(V869, Dex!F:L, 7, 0),"")</f>
        <v/>
      </c>
      <c r="V869" s="131" t="str">
        <f t="shared" si="1"/>
        <v>stakataka</v>
      </c>
    </row>
    <row r="870" ht="31.5" customHeight="1">
      <c r="A870" s="85">
        <v>869.0</v>
      </c>
      <c r="B870" s="88">
        <v>2.0</v>
      </c>
      <c r="C870" s="88">
        <v>2.0</v>
      </c>
      <c r="D870" s="85">
        <f t="shared" si="34"/>
        <v>26</v>
      </c>
      <c r="E870" s="85">
        <v>5.0</v>
      </c>
      <c r="F870" s="85">
        <v>2.0</v>
      </c>
      <c r="G870" s="53" t="str">
        <f>ifna(VLookup(V870,Shiny!B:C, 2, 0),"")</f>
        <v/>
      </c>
      <c r="H870" s="138" t="s">
        <v>993</v>
      </c>
      <c r="I870" s="167">
        <v>806.0</v>
      </c>
      <c r="J870" s="140">
        <f>IFNA(VLOOKUP(V870,'Imported Index'!E:F,2,0),1)</f>
        <v>1</v>
      </c>
      <c r="K870" s="83"/>
      <c r="L870" s="83"/>
      <c r="M870" s="62" t="str">
        <f>ifna(IMAGE("https://pokejungle.net/sprites/typeico/"&amp;lower(VLookup(V870,Type!C:E, 2, 0)&amp;".png")),"")</f>
        <v/>
      </c>
      <c r="N870" s="62" t="str">
        <f>ifna(IMAGE("https://pokejungle.net/sprites/typeico/"&amp;lower(VLookup(V870,Type!C:E, 3, 0)&amp;".png")),"")</f>
        <v/>
      </c>
      <c r="O870" s="53"/>
      <c r="P870" s="53"/>
      <c r="Q870" s="61" t="str">
        <f>ifna(VLookup(V870, Dex!F:K, 3, 0),"")</f>
        <v/>
      </c>
      <c r="R870" s="61" t="str">
        <f>ifna(VLookup(V870, Dex!F:K, 4, 0),"")</f>
        <v/>
      </c>
      <c r="S870" s="62" t="str">
        <f>ifna(VLookup(V870, Dex!F:K, 5, 0),"")</f>
        <v/>
      </c>
      <c r="T870" s="61" t="str">
        <f>ifna(VLookup(V870, Dex!F:K, 6, 0),"")</f>
        <v/>
      </c>
      <c r="U870" s="63" t="str">
        <f>ifna(VLookup(V870, Dex!F:L, 7, 0),"")</f>
        <v/>
      </c>
      <c r="V870" s="53" t="str">
        <f t="shared" si="1"/>
        <v>blacephalon</v>
      </c>
    </row>
    <row r="871" ht="31.5" customHeight="1">
      <c r="A871" s="130">
        <v>870.0</v>
      </c>
      <c r="B871" s="129">
        <v>2.0</v>
      </c>
      <c r="C871" s="129">
        <v>2.0</v>
      </c>
      <c r="D871" s="130">
        <f t="shared" si="34"/>
        <v>27</v>
      </c>
      <c r="E871" s="130">
        <v>5.0</v>
      </c>
      <c r="F871" s="130">
        <v>3.0</v>
      </c>
      <c r="G871" s="131" t="str">
        <f>ifna(VLookup(V871,Shiny!B:C, 2, 0),"")</f>
        <v/>
      </c>
      <c r="H871" s="141" t="s">
        <v>994</v>
      </c>
      <c r="I871" s="168">
        <v>807.0</v>
      </c>
      <c r="J871" s="135">
        <f>IFNA(VLOOKUP(V871,'Imported Index'!E:F,2,0),1)</f>
        <v>1</v>
      </c>
      <c r="K871" s="132"/>
      <c r="L871" s="132"/>
      <c r="M871" s="166" t="str">
        <f>ifna(IMAGE("https://pokejungle.net/sprites/typeico/"&amp;lower(VLookup(V871,Type!C:E, 2, 0)&amp;".png")),"")</f>
        <v/>
      </c>
      <c r="N871" s="166" t="str">
        <f>ifna(IMAGE("https://pokejungle.net/sprites/typeico/"&amp;lower(VLookup(V871,Type!C:E, 3, 0)&amp;".png")),"")</f>
        <v/>
      </c>
      <c r="O871" s="131"/>
      <c r="P871" s="131"/>
      <c r="Q871" s="165" t="str">
        <f>ifna(VLookup(V871, Dex!F:K, 3, 0),"")</f>
        <v/>
      </c>
      <c r="R871" s="165" t="str">
        <f>ifna(VLookup(V871, Dex!F:K, 4, 0),"")</f>
        <v/>
      </c>
      <c r="S871" s="166" t="str">
        <f>ifna(VLookup(V871, Dex!F:K, 5, 0),"")</f>
        <v/>
      </c>
      <c r="T871" s="165" t="str">
        <f>ifna(VLookup(V871, Dex!F:K, 6, 0),"")</f>
        <v/>
      </c>
      <c r="U871" s="137" t="str">
        <f>ifna(VLookup(V871, Dex!F:L, 7, 0),"")</f>
        <v>H130</v>
      </c>
      <c r="V871" s="131" t="str">
        <f t="shared" si="1"/>
        <v>zeraora</v>
      </c>
    </row>
    <row r="872" ht="31.5" customHeight="1">
      <c r="A872" s="85">
        <v>871.0</v>
      </c>
      <c r="B872" s="88">
        <v>2.0</v>
      </c>
      <c r="C872" s="88">
        <v>2.0</v>
      </c>
      <c r="D872" s="85">
        <f t="shared" si="34"/>
        <v>28</v>
      </c>
      <c r="E872" s="85">
        <v>5.0</v>
      </c>
      <c r="F872" s="85">
        <v>4.0</v>
      </c>
      <c r="G872" s="53" t="str">
        <f>ifna(VLookup(V872,Shiny!B:C, 2, 0),"")</f>
        <v/>
      </c>
      <c r="H872" s="138" t="s">
        <v>995</v>
      </c>
      <c r="I872" s="167">
        <v>808.0</v>
      </c>
      <c r="J872" s="140">
        <f>IFNA(VLOOKUP(V872,'Imported Index'!E:F,2,0),1)</f>
        <v>1</v>
      </c>
      <c r="K872" s="83"/>
      <c r="L872" s="83"/>
      <c r="M872" s="62" t="str">
        <f>ifna(IMAGE("https://pokejungle.net/sprites/typeico/"&amp;lower(VLookup(V872,Type!C:E, 2, 0)&amp;".png")),"")</f>
        <v/>
      </c>
      <c r="N872" s="62" t="str">
        <f>ifna(IMAGE("https://pokejungle.net/sprites/typeico/"&amp;lower(VLookup(V872,Type!C:E, 3, 0)&amp;".png")),"")</f>
        <v/>
      </c>
      <c r="O872" s="53"/>
      <c r="P872" s="53"/>
      <c r="Q872" s="61" t="str">
        <f>ifna(VLookup(V872, Dex!F:K, 3, 0),"")</f>
        <v/>
      </c>
      <c r="R872" s="61" t="str">
        <f>ifna(VLookup(V872, Dex!F:K, 4, 0),"")</f>
        <v/>
      </c>
      <c r="S872" s="62" t="str">
        <f>ifna(VLookup(V872, Dex!F:K, 5, 0),"")</f>
        <v/>
      </c>
      <c r="T872" s="61" t="str">
        <f>ifna(VLookup(V872, Dex!F:K, 6, 0),"")</f>
        <v/>
      </c>
      <c r="U872" s="63" t="str">
        <f>ifna(VLookup(V872, Dex!F:L, 7, 0),"")</f>
        <v>H123</v>
      </c>
      <c r="V872" s="53" t="str">
        <f t="shared" si="1"/>
        <v>meltan</v>
      </c>
    </row>
    <row r="873" ht="31.5" customHeight="1">
      <c r="A873" s="130">
        <v>872.0</v>
      </c>
      <c r="B873" s="129">
        <v>2.0</v>
      </c>
      <c r="C873" s="129">
        <v>2.0</v>
      </c>
      <c r="D873" s="130">
        <f t="shared" si="34"/>
        <v>29</v>
      </c>
      <c r="E873" s="130">
        <v>5.0</v>
      </c>
      <c r="F873" s="130">
        <v>5.0</v>
      </c>
      <c r="G873" s="131" t="str">
        <f>ifna(VLookup(V873,Shiny!B:C, 2, 0),"")</f>
        <v/>
      </c>
      <c r="H873" s="141" t="s">
        <v>996</v>
      </c>
      <c r="I873" s="168">
        <v>809.0</v>
      </c>
      <c r="J873" s="135">
        <f>IFNA(VLOOKUP(V873,'Imported Index'!E:F,2,0),1)</f>
        <v>1</v>
      </c>
      <c r="K873" s="132"/>
      <c r="L873" s="132"/>
      <c r="M873" s="166" t="str">
        <f>ifna(IMAGE("https://pokejungle.net/sprites/typeico/"&amp;lower(VLookup(V873,Type!C:E, 2, 0)&amp;".png")),"")</f>
        <v/>
      </c>
      <c r="N873" s="166" t="str">
        <f>ifna(IMAGE("https://pokejungle.net/sprites/typeico/"&amp;lower(VLookup(V873,Type!C:E, 3, 0)&amp;".png")),"")</f>
        <v/>
      </c>
      <c r="O873" s="131"/>
      <c r="P873" s="131"/>
      <c r="Q873" s="165" t="str">
        <f>ifna(VLookup(V873, Dex!F:K, 3, 0),"")</f>
        <v/>
      </c>
      <c r="R873" s="165" t="str">
        <f>ifna(VLookup(V873, Dex!F:K, 4, 0),"")</f>
        <v/>
      </c>
      <c r="S873" s="166" t="str">
        <f>ifna(VLookup(V873, Dex!F:K, 5, 0),"")</f>
        <v/>
      </c>
      <c r="T873" s="165" t="str">
        <f>ifna(VLookup(V873, Dex!F:K, 6, 0),"")</f>
        <v/>
      </c>
      <c r="U873" s="137" t="str">
        <f>ifna(VLookup(V873, Dex!F:L, 7, 0),"")</f>
        <v>H124</v>
      </c>
      <c r="V873" s="131" t="str">
        <f t="shared" si="1"/>
        <v>melmetal</v>
      </c>
    </row>
    <row r="874" ht="31.5" customHeight="1">
      <c r="A874" s="85">
        <v>873.0</v>
      </c>
      <c r="B874" s="85"/>
      <c r="C874" s="85"/>
      <c r="D874" s="85"/>
      <c r="E874" s="85"/>
      <c r="F874" s="85"/>
      <c r="G874" s="53" t="str">
        <f>ifna(VLookup(V874,Shiny!B:C, 2, 0),"")</f>
        <v/>
      </c>
      <c r="H874" s="146" t="s">
        <v>236</v>
      </c>
      <c r="I874" s="157"/>
      <c r="J874" s="140">
        <f>IFNA(VLOOKUP(V874,'Imported Index'!E:F,2,0),1)</f>
        <v>1</v>
      </c>
      <c r="K874" s="83"/>
      <c r="L874" s="83"/>
      <c r="M874" s="62" t="str">
        <f>ifna(IMAGE("https://pokejungle.net/sprites/typeico/"&amp;lower(VLookup(V874,Type!C:E, 2, 0)&amp;".png")),"")</f>
        <v/>
      </c>
      <c r="N874" s="62" t="str">
        <f>ifna(IMAGE("https://pokejungle.net/sprites/typeico/"&amp;lower(VLookup(V874,Type!C:E, 3, 0)&amp;".png")),"")</f>
        <v/>
      </c>
      <c r="O874" s="53"/>
      <c r="P874" s="53"/>
      <c r="Q874" s="61" t="str">
        <f>ifna(VLookup(V874, Dex!F:K, 3, 0),"")</f>
        <v/>
      </c>
      <c r="R874" s="61" t="str">
        <f>ifna(VLookup(V874, Dex!F:K, 4, 0),"")</f>
        <v/>
      </c>
      <c r="S874" s="62" t="str">
        <f>ifna(VLookup(V874, Dex!F:K, 5, 0),"")</f>
        <v/>
      </c>
      <c r="T874" s="61" t="str">
        <f>ifna(VLookup(V874, Dex!F:K, 6, 0),"")</f>
        <v/>
      </c>
      <c r="U874" s="63" t="str">
        <f>ifna(VLookup(V874, Dex!F:L, 7, 0),"")</f>
        <v/>
      </c>
      <c r="V874" s="53" t="str">
        <f t="shared" si="1"/>
        <v>gen</v>
      </c>
    </row>
    <row r="875" ht="31.5" customHeight="1">
      <c r="A875" s="130">
        <v>874.0</v>
      </c>
      <c r="B875" s="130">
        <v>2.0</v>
      </c>
      <c r="C875" s="129">
        <v>3.0</v>
      </c>
      <c r="D875" s="130">
        <v>1.0</v>
      </c>
      <c r="E875" s="130">
        <v>1.0</v>
      </c>
      <c r="F875" s="130">
        <v>1.0</v>
      </c>
      <c r="G875" s="131" t="str">
        <f>ifna(VLookup(V875,Shiny!B:C, 2, 0),"")</f>
        <v/>
      </c>
      <c r="H875" s="141" t="s">
        <v>997</v>
      </c>
      <c r="I875" s="168">
        <v>810.0</v>
      </c>
      <c r="J875" s="135">
        <f>IFNA(VLOOKUP(V875,'Imported Index'!E:F,2,0),1)</f>
        <v>1</v>
      </c>
      <c r="K875" s="132"/>
      <c r="L875" s="132"/>
      <c r="M875" s="166" t="str">
        <f>ifna(IMAGE("https://pokejungle.net/sprites/typeico/"&amp;lower(VLookup(V875,Type!C:E, 2, 0)&amp;".png")),"")</f>
        <v/>
      </c>
      <c r="N875" s="166" t="str">
        <f>ifna(IMAGE("https://pokejungle.net/sprites/typeico/"&amp;lower(VLookup(V875,Type!C:E, 3, 0)&amp;".png")),"")</f>
        <v/>
      </c>
      <c r="O875" s="131"/>
      <c r="P875" s="131"/>
      <c r="Q875" s="165">
        <f>ifna(VLookup(V875, Dex!F:K, 3, 0),"")</f>
        <v>1</v>
      </c>
      <c r="R875" s="165" t="str">
        <f>ifna(VLookup(V875, Dex!F:K, 4, 0),"")</f>
        <v/>
      </c>
      <c r="S875" s="166" t="str">
        <f>ifna(VLookup(V875, Dex!F:K, 5, 0),"")</f>
        <v/>
      </c>
      <c r="T875" s="165" t="str">
        <f>ifna(VLookup(V875, Dex!F:K, 6, 0),"")</f>
        <v>B227</v>
      </c>
      <c r="U875" s="137" t="str">
        <f>ifna(VLookup(V875, Dex!F:L, 7, 0),"")</f>
        <v/>
      </c>
      <c r="V875" s="131" t="str">
        <f t="shared" si="1"/>
        <v>grookey</v>
      </c>
    </row>
    <row r="876" ht="31.5" customHeight="1">
      <c r="A876" s="85">
        <v>875.0</v>
      </c>
      <c r="B876" s="85">
        <v>2.0</v>
      </c>
      <c r="C876" s="88">
        <v>3.0</v>
      </c>
      <c r="D876" s="85">
        <f t="shared" ref="D876:D904" si="35">D875+1</f>
        <v>2</v>
      </c>
      <c r="E876" s="85">
        <v>1.0</v>
      </c>
      <c r="F876" s="85">
        <v>2.0</v>
      </c>
      <c r="G876" s="53" t="str">
        <f>ifna(VLookup(V876,Shiny!B:C, 2, 0),"")</f>
        <v/>
      </c>
      <c r="H876" s="138" t="s">
        <v>998</v>
      </c>
      <c r="I876" s="167">
        <v>811.0</v>
      </c>
      <c r="J876" s="140">
        <f>IFNA(VLOOKUP(V876,'Imported Index'!E:F,2,0),1)</f>
        <v>1</v>
      </c>
      <c r="K876" s="83"/>
      <c r="L876" s="83"/>
      <c r="M876" s="62" t="str">
        <f>ifna(IMAGE("https://pokejungle.net/sprites/typeico/"&amp;lower(VLookup(V876,Type!C:E, 2, 0)&amp;".png")),"")</f>
        <v/>
      </c>
      <c r="N876" s="62" t="str">
        <f>ifna(IMAGE("https://pokejungle.net/sprites/typeico/"&amp;lower(VLookup(V876,Type!C:E, 3, 0)&amp;".png")),"")</f>
        <v/>
      </c>
      <c r="O876" s="53"/>
      <c r="P876" s="53"/>
      <c r="Q876" s="61">
        <f>ifna(VLookup(V876, Dex!F:K, 3, 0),"")</f>
        <v>2</v>
      </c>
      <c r="R876" s="61" t="str">
        <f>ifna(VLookup(V876, Dex!F:K, 4, 0),"")</f>
        <v/>
      </c>
      <c r="S876" s="62" t="str">
        <f>ifna(VLookup(V876, Dex!F:K, 5, 0),"")</f>
        <v/>
      </c>
      <c r="T876" s="61" t="str">
        <f>ifna(VLookup(V876, Dex!F:K, 6, 0),"")</f>
        <v>B228</v>
      </c>
      <c r="U876" s="63" t="str">
        <f>ifna(VLookup(V876, Dex!F:L, 7, 0),"")</f>
        <v/>
      </c>
      <c r="V876" s="53" t="str">
        <f t="shared" si="1"/>
        <v>thwackey</v>
      </c>
    </row>
    <row r="877" ht="31.5" customHeight="1">
      <c r="A877" s="130">
        <v>876.0</v>
      </c>
      <c r="B877" s="130">
        <v>2.0</v>
      </c>
      <c r="C877" s="129">
        <v>3.0</v>
      </c>
      <c r="D877" s="130">
        <f t="shared" si="35"/>
        <v>3</v>
      </c>
      <c r="E877" s="130">
        <v>1.0</v>
      </c>
      <c r="F877" s="130">
        <v>3.0</v>
      </c>
      <c r="G877" s="131" t="str">
        <f>ifna(VLookup(V877,Shiny!B:C, 2, 0),"")</f>
        <v/>
      </c>
      <c r="H877" s="141" t="s">
        <v>999</v>
      </c>
      <c r="I877" s="168">
        <v>812.0</v>
      </c>
      <c r="J877" s="135">
        <f>IFNA(VLOOKUP(V877,'Imported Index'!E:F,2,0),1)</f>
        <v>1</v>
      </c>
      <c r="K877" s="132"/>
      <c r="L877" s="132"/>
      <c r="M877" s="166" t="str">
        <f>ifna(IMAGE("https://pokejungle.net/sprites/typeico/"&amp;lower(VLookup(V877,Type!C:E, 2, 0)&amp;".png")),"")</f>
        <v/>
      </c>
      <c r="N877" s="166" t="str">
        <f>ifna(IMAGE("https://pokejungle.net/sprites/typeico/"&amp;lower(VLookup(V877,Type!C:E, 3, 0)&amp;".png")),"")</f>
        <v/>
      </c>
      <c r="O877" s="131"/>
      <c r="P877" s="131"/>
      <c r="Q877" s="165">
        <f>ifna(VLookup(V877, Dex!F:K, 3, 0),"")</f>
        <v>3</v>
      </c>
      <c r="R877" s="165" t="str">
        <f>ifna(VLookup(V877, Dex!F:K, 4, 0),"")</f>
        <v/>
      </c>
      <c r="S877" s="166" t="str">
        <f>ifna(VLookup(V877, Dex!F:K, 5, 0),"")</f>
        <v/>
      </c>
      <c r="T877" s="165" t="str">
        <f>ifna(VLookup(V877, Dex!F:K, 6, 0),"")</f>
        <v>B229</v>
      </c>
      <c r="U877" s="137" t="str">
        <f>ifna(VLookup(V877, Dex!F:L, 7, 0),"")</f>
        <v/>
      </c>
      <c r="V877" s="131" t="str">
        <f t="shared" si="1"/>
        <v>rillaboom</v>
      </c>
    </row>
    <row r="878" ht="31.5" customHeight="1">
      <c r="A878" s="85">
        <v>877.0</v>
      </c>
      <c r="B878" s="85">
        <v>2.0</v>
      </c>
      <c r="C878" s="88">
        <v>3.0</v>
      </c>
      <c r="D878" s="85">
        <f t="shared" si="35"/>
        <v>4</v>
      </c>
      <c r="E878" s="85">
        <v>1.0</v>
      </c>
      <c r="F878" s="85">
        <v>4.0</v>
      </c>
      <c r="G878" s="53" t="str">
        <f>ifna(VLookup(V878,Shiny!B:C, 2, 0),"")</f>
        <v/>
      </c>
      <c r="H878" s="138" t="s">
        <v>1000</v>
      </c>
      <c r="I878" s="167">
        <v>813.0</v>
      </c>
      <c r="J878" s="140">
        <f>IFNA(VLOOKUP(V878,'Imported Index'!E:F,2,0),1)</f>
        <v>1</v>
      </c>
      <c r="K878" s="83"/>
      <c r="L878" s="83"/>
      <c r="M878" s="62" t="str">
        <f>ifna(IMAGE("https://pokejungle.net/sprites/typeico/"&amp;lower(VLookup(V878,Type!C:E, 2, 0)&amp;".png")),"")</f>
        <v/>
      </c>
      <c r="N878" s="62" t="str">
        <f>ifna(IMAGE("https://pokejungle.net/sprites/typeico/"&amp;lower(VLookup(V878,Type!C:E, 3, 0)&amp;".png")),"")</f>
        <v/>
      </c>
      <c r="O878" s="53"/>
      <c r="P878" s="53"/>
      <c r="Q878" s="61">
        <f>ifna(VLookup(V878, Dex!F:K, 3, 0),"")</f>
        <v>4</v>
      </c>
      <c r="R878" s="61" t="str">
        <f>ifna(VLookup(V878, Dex!F:K, 4, 0),"")</f>
        <v/>
      </c>
      <c r="S878" s="62" t="str">
        <f>ifna(VLookup(V878, Dex!F:K, 5, 0),"")</f>
        <v/>
      </c>
      <c r="T878" s="61" t="str">
        <f>ifna(VLookup(V878, Dex!F:K, 6, 0),"")</f>
        <v>B230</v>
      </c>
      <c r="U878" s="63" t="str">
        <f>ifna(VLookup(V878, Dex!F:L, 7, 0),"")</f>
        <v/>
      </c>
      <c r="V878" s="53" t="str">
        <f t="shared" si="1"/>
        <v>scorbunny</v>
      </c>
    </row>
    <row r="879" ht="31.5" customHeight="1">
      <c r="A879" s="130">
        <v>878.0</v>
      </c>
      <c r="B879" s="130">
        <v>2.0</v>
      </c>
      <c r="C879" s="129">
        <v>3.0</v>
      </c>
      <c r="D879" s="130">
        <f t="shared" si="35"/>
        <v>5</v>
      </c>
      <c r="E879" s="130">
        <v>1.0</v>
      </c>
      <c r="F879" s="130">
        <v>5.0</v>
      </c>
      <c r="G879" s="131" t="str">
        <f>ifna(VLookup(V879,Shiny!B:C, 2, 0),"")</f>
        <v/>
      </c>
      <c r="H879" s="141" t="s">
        <v>1001</v>
      </c>
      <c r="I879" s="168">
        <v>814.0</v>
      </c>
      <c r="J879" s="135">
        <f>IFNA(VLOOKUP(V879,'Imported Index'!E:F,2,0),1)</f>
        <v>1</v>
      </c>
      <c r="K879" s="132"/>
      <c r="L879" s="132"/>
      <c r="M879" s="166" t="str">
        <f>ifna(IMAGE("https://pokejungle.net/sprites/typeico/"&amp;lower(VLookup(V879,Type!C:E, 2, 0)&amp;".png")),"")</f>
        <v/>
      </c>
      <c r="N879" s="166" t="str">
        <f>ifna(IMAGE("https://pokejungle.net/sprites/typeico/"&amp;lower(VLookup(V879,Type!C:E, 3, 0)&amp;".png")),"")</f>
        <v/>
      </c>
      <c r="O879" s="131"/>
      <c r="P879" s="131"/>
      <c r="Q879" s="165">
        <f>ifna(VLookup(V879, Dex!F:K, 3, 0),"")</f>
        <v>5</v>
      </c>
      <c r="R879" s="165" t="str">
        <f>ifna(VLookup(V879, Dex!F:K, 4, 0),"")</f>
        <v/>
      </c>
      <c r="S879" s="166" t="str">
        <f>ifna(VLookup(V879, Dex!F:K, 5, 0),"")</f>
        <v/>
      </c>
      <c r="T879" s="165" t="str">
        <f>ifna(VLookup(V879, Dex!F:K, 6, 0),"")</f>
        <v>B231</v>
      </c>
      <c r="U879" s="137" t="str">
        <f>ifna(VLookup(V879, Dex!F:L, 7, 0),"")</f>
        <v/>
      </c>
      <c r="V879" s="131" t="str">
        <f t="shared" si="1"/>
        <v>raboot</v>
      </c>
    </row>
    <row r="880" ht="31.5" customHeight="1">
      <c r="A880" s="85">
        <v>879.0</v>
      </c>
      <c r="B880" s="85">
        <v>2.0</v>
      </c>
      <c r="C880" s="88">
        <v>3.0</v>
      </c>
      <c r="D880" s="85">
        <f t="shared" si="35"/>
        <v>6</v>
      </c>
      <c r="E880" s="85">
        <v>1.0</v>
      </c>
      <c r="F880" s="85">
        <v>6.0</v>
      </c>
      <c r="G880" s="53" t="str">
        <f>ifna(VLookup(V880,Shiny!B:C, 2, 0),"")</f>
        <v/>
      </c>
      <c r="H880" s="138" t="s">
        <v>1002</v>
      </c>
      <c r="I880" s="167">
        <v>815.0</v>
      </c>
      <c r="J880" s="140">
        <f>IFNA(VLOOKUP(V880,'Imported Index'!E:F,2,0),1)</f>
        <v>1</v>
      </c>
      <c r="K880" s="83"/>
      <c r="L880" s="83"/>
      <c r="M880" s="62" t="str">
        <f>ifna(IMAGE("https://pokejungle.net/sprites/typeico/"&amp;lower(VLookup(V880,Type!C:E, 2, 0)&amp;".png")),"")</f>
        <v/>
      </c>
      <c r="N880" s="62" t="str">
        <f>ifna(IMAGE("https://pokejungle.net/sprites/typeico/"&amp;lower(VLookup(V880,Type!C:E, 3, 0)&amp;".png")),"")</f>
        <v/>
      </c>
      <c r="O880" s="53"/>
      <c r="P880" s="53"/>
      <c r="Q880" s="61">
        <f>ifna(VLookup(V880, Dex!F:K, 3, 0),"")</f>
        <v>6</v>
      </c>
      <c r="R880" s="61" t="str">
        <f>ifna(VLookup(V880, Dex!F:K, 4, 0),"")</f>
        <v/>
      </c>
      <c r="S880" s="62" t="str">
        <f>ifna(VLookup(V880, Dex!F:K, 5, 0),"")</f>
        <v/>
      </c>
      <c r="T880" s="61" t="str">
        <f>ifna(VLookup(V880, Dex!F:K, 6, 0),"")</f>
        <v>B232</v>
      </c>
      <c r="U880" s="63" t="str">
        <f>ifna(VLookup(V880, Dex!F:L, 7, 0),"")</f>
        <v/>
      </c>
      <c r="V880" s="53" t="str">
        <f t="shared" si="1"/>
        <v>cinderace</v>
      </c>
    </row>
    <row r="881" ht="31.5" customHeight="1">
      <c r="A881" s="130">
        <v>880.0</v>
      </c>
      <c r="B881" s="130">
        <v>2.0</v>
      </c>
      <c r="C881" s="129">
        <v>3.0</v>
      </c>
      <c r="D881" s="130">
        <f t="shared" si="35"/>
        <v>7</v>
      </c>
      <c r="E881" s="130">
        <v>2.0</v>
      </c>
      <c r="F881" s="130">
        <v>1.0</v>
      </c>
      <c r="G881" s="131" t="str">
        <f>ifna(VLookup(V881,Shiny!B:C, 2, 0),"")</f>
        <v/>
      </c>
      <c r="H881" s="141" t="s">
        <v>1003</v>
      </c>
      <c r="I881" s="168">
        <v>816.0</v>
      </c>
      <c r="J881" s="135">
        <f>IFNA(VLOOKUP(V881,'Imported Index'!E:F,2,0),1)</f>
        <v>1</v>
      </c>
      <c r="K881" s="132"/>
      <c r="L881" s="132"/>
      <c r="M881" s="166" t="str">
        <f>ifna(IMAGE("https://pokejungle.net/sprites/typeico/"&amp;lower(VLookup(V881,Type!C:E, 2, 0)&amp;".png")),"")</f>
        <v/>
      </c>
      <c r="N881" s="166" t="str">
        <f>ifna(IMAGE("https://pokejungle.net/sprites/typeico/"&amp;lower(VLookup(V881,Type!C:E, 3, 0)&amp;".png")),"")</f>
        <v/>
      </c>
      <c r="O881" s="131"/>
      <c r="P881" s="131"/>
      <c r="Q881" s="165">
        <f>ifna(VLookup(V881, Dex!F:K, 3, 0),"")</f>
        <v>7</v>
      </c>
      <c r="R881" s="165" t="str">
        <f>ifna(VLookup(V881, Dex!F:K, 4, 0),"")</f>
        <v/>
      </c>
      <c r="S881" s="166" t="str">
        <f>ifna(VLookup(V881, Dex!F:K, 5, 0),"")</f>
        <v/>
      </c>
      <c r="T881" s="165" t="str">
        <f>ifna(VLookup(V881, Dex!F:K, 6, 0),"")</f>
        <v>B233</v>
      </c>
      <c r="U881" s="137" t="str">
        <f>ifna(VLookup(V881, Dex!F:L, 7, 0),"")</f>
        <v/>
      </c>
      <c r="V881" s="131" t="str">
        <f t="shared" si="1"/>
        <v>sobble</v>
      </c>
    </row>
    <row r="882" ht="31.5" customHeight="1">
      <c r="A882" s="85">
        <v>881.0</v>
      </c>
      <c r="B882" s="85">
        <v>2.0</v>
      </c>
      <c r="C882" s="88">
        <v>3.0</v>
      </c>
      <c r="D882" s="85">
        <f t="shared" si="35"/>
        <v>8</v>
      </c>
      <c r="E882" s="85">
        <v>2.0</v>
      </c>
      <c r="F882" s="85">
        <v>2.0</v>
      </c>
      <c r="G882" s="53" t="str">
        <f>ifna(VLookup(V882,Shiny!B:C, 2, 0),"")</f>
        <v/>
      </c>
      <c r="H882" s="138" t="s">
        <v>1004</v>
      </c>
      <c r="I882" s="167">
        <v>817.0</v>
      </c>
      <c r="J882" s="140">
        <f>IFNA(VLOOKUP(V882,'Imported Index'!E:F,2,0),1)</f>
        <v>1</v>
      </c>
      <c r="K882" s="83"/>
      <c r="L882" s="83"/>
      <c r="M882" s="62" t="str">
        <f>ifna(IMAGE("https://pokejungle.net/sprites/typeico/"&amp;lower(VLookup(V882,Type!C:E, 2, 0)&amp;".png")),"")</f>
        <v/>
      </c>
      <c r="N882" s="62" t="str">
        <f>ifna(IMAGE("https://pokejungle.net/sprites/typeico/"&amp;lower(VLookup(V882,Type!C:E, 3, 0)&amp;".png")),"")</f>
        <v/>
      </c>
      <c r="O882" s="53"/>
      <c r="P882" s="53"/>
      <c r="Q882" s="61">
        <f>ifna(VLookup(V882, Dex!F:K, 3, 0),"")</f>
        <v>8</v>
      </c>
      <c r="R882" s="61" t="str">
        <f>ifna(VLookup(V882, Dex!F:K, 4, 0),"")</f>
        <v/>
      </c>
      <c r="S882" s="62" t="str">
        <f>ifna(VLookup(V882, Dex!F:K, 5, 0),"")</f>
        <v/>
      </c>
      <c r="T882" s="61" t="str">
        <f>ifna(VLookup(V882, Dex!F:K, 6, 0),"")</f>
        <v>B234</v>
      </c>
      <c r="U882" s="63" t="str">
        <f>ifna(VLookup(V882, Dex!F:L, 7, 0),"")</f>
        <v/>
      </c>
      <c r="V882" s="53" t="str">
        <f t="shared" si="1"/>
        <v>drizzile</v>
      </c>
    </row>
    <row r="883" ht="31.5" customHeight="1">
      <c r="A883" s="130">
        <v>882.0</v>
      </c>
      <c r="B883" s="130">
        <v>2.0</v>
      </c>
      <c r="C883" s="129">
        <v>3.0</v>
      </c>
      <c r="D883" s="130">
        <f t="shared" si="35"/>
        <v>9</v>
      </c>
      <c r="E883" s="130">
        <v>2.0</v>
      </c>
      <c r="F883" s="130">
        <v>3.0</v>
      </c>
      <c r="G883" s="131" t="str">
        <f>ifna(VLookup(V883,Shiny!B:C, 2, 0),"")</f>
        <v/>
      </c>
      <c r="H883" s="141" t="s">
        <v>1005</v>
      </c>
      <c r="I883" s="168">
        <v>818.0</v>
      </c>
      <c r="J883" s="135">
        <f>IFNA(VLOOKUP(V883,'Imported Index'!E:F,2,0),1)</f>
        <v>1</v>
      </c>
      <c r="K883" s="132"/>
      <c r="L883" s="132"/>
      <c r="M883" s="166" t="str">
        <f>ifna(IMAGE("https://pokejungle.net/sprites/typeico/"&amp;lower(VLookup(V883,Type!C:E, 2, 0)&amp;".png")),"")</f>
        <v/>
      </c>
      <c r="N883" s="166" t="str">
        <f>ifna(IMAGE("https://pokejungle.net/sprites/typeico/"&amp;lower(VLookup(V883,Type!C:E, 3, 0)&amp;".png")),"")</f>
        <v/>
      </c>
      <c r="O883" s="131"/>
      <c r="P883" s="131"/>
      <c r="Q883" s="165">
        <f>ifna(VLookup(V883, Dex!F:K, 3, 0),"")</f>
        <v>9</v>
      </c>
      <c r="R883" s="165" t="str">
        <f>ifna(VLookup(V883, Dex!F:K, 4, 0),"")</f>
        <v/>
      </c>
      <c r="S883" s="166" t="str">
        <f>ifna(VLookup(V883, Dex!F:K, 5, 0),"")</f>
        <v/>
      </c>
      <c r="T883" s="165" t="str">
        <f>ifna(VLookup(V883, Dex!F:K, 6, 0),"")</f>
        <v>B235</v>
      </c>
      <c r="U883" s="137" t="str">
        <f>ifna(VLookup(V883, Dex!F:L, 7, 0),"")</f>
        <v/>
      </c>
      <c r="V883" s="131" t="str">
        <f t="shared" si="1"/>
        <v>inteleon</v>
      </c>
    </row>
    <row r="884" ht="31.5" customHeight="1">
      <c r="A884" s="85">
        <v>883.0</v>
      </c>
      <c r="B884" s="85">
        <v>2.0</v>
      </c>
      <c r="C884" s="88">
        <v>3.0</v>
      </c>
      <c r="D884" s="85">
        <f t="shared" si="35"/>
        <v>10</v>
      </c>
      <c r="E884" s="85">
        <v>2.0</v>
      </c>
      <c r="F884" s="85">
        <v>4.0</v>
      </c>
      <c r="G884" s="53" t="str">
        <f>ifna(VLookup(V884,Shiny!B:C, 2, 0),"")</f>
        <v/>
      </c>
      <c r="H884" s="138" t="s">
        <v>1006</v>
      </c>
      <c r="I884" s="167">
        <v>819.0</v>
      </c>
      <c r="J884" s="140">
        <f>IFNA(VLOOKUP(V884,'Imported Index'!E:F,2,0),1)</f>
        <v>1</v>
      </c>
      <c r="K884" s="140"/>
      <c r="L884" s="83"/>
      <c r="M884" s="62" t="str">
        <f>ifna(IMAGE("https://pokejungle.net/sprites/typeico/"&amp;lower(VLookup(V884,Type!C:E, 2, 0)&amp;".png")),"")</f>
        <v/>
      </c>
      <c r="N884" s="62" t="str">
        <f>ifna(IMAGE("https://pokejungle.net/sprites/typeico/"&amp;lower(VLookup(V884,Type!C:E, 3, 0)&amp;".png")),"")</f>
        <v/>
      </c>
      <c r="O884" s="53"/>
      <c r="P884" s="53"/>
      <c r="Q884" s="61">
        <f>ifna(VLookup(V884, Dex!F:K, 3, 0),"")</f>
        <v>24</v>
      </c>
      <c r="R884" s="61" t="str">
        <f>ifna(VLookup(V884, Dex!F:K, 4, 0),"")</f>
        <v/>
      </c>
      <c r="S884" s="62" t="str">
        <f>ifna(VLookup(V884, Dex!F:K, 5, 0),"")</f>
        <v/>
      </c>
      <c r="T884" s="61" t="str">
        <f>ifna(VLookup(V884, Dex!F:K, 6, 0),"")</f>
        <v>P029</v>
      </c>
      <c r="U884" s="63" t="str">
        <f>ifna(VLookup(V884, Dex!F:L, 7, 0),"")</f>
        <v/>
      </c>
      <c r="V884" s="53" t="str">
        <f t="shared" si="1"/>
        <v>skwovet</v>
      </c>
    </row>
    <row r="885" ht="31.5" customHeight="1">
      <c r="A885" s="130">
        <v>884.0</v>
      </c>
      <c r="B885" s="130">
        <v>2.0</v>
      </c>
      <c r="C885" s="129">
        <v>3.0</v>
      </c>
      <c r="D885" s="130">
        <f t="shared" si="35"/>
        <v>11</v>
      </c>
      <c r="E885" s="130">
        <v>2.0</v>
      </c>
      <c r="F885" s="130">
        <v>5.0</v>
      </c>
      <c r="G885" s="131" t="str">
        <f>ifna(VLookup(V885,Shiny!B:C, 2, 0),"")</f>
        <v/>
      </c>
      <c r="H885" s="141" t="s">
        <v>1007</v>
      </c>
      <c r="I885" s="168">
        <v>820.0</v>
      </c>
      <c r="J885" s="135">
        <f>IFNA(VLOOKUP(V885,'Imported Index'!E:F,2,0),1)</f>
        <v>1</v>
      </c>
      <c r="K885" s="135"/>
      <c r="L885" s="132"/>
      <c r="M885" s="166" t="str">
        <f>ifna(IMAGE("https://pokejungle.net/sprites/typeico/"&amp;lower(VLookup(V885,Type!C:E, 2, 0)&amp;".png")),"")</f>
        <v/>
      </c>
      <c r="N885" s="166" t="str">
        <f>ifna(IMAGE("https://pokejungle.net/sprites/typeico/"&amp;lower(VLookup(V885,Type!C:E, 3, 0)&amp;".png")),"")</f>
        <v/>
      </c>
      <c r="O885" s="131"/>
      <c r="P885" s="131"/>
      <c r="Q885" s="165">
        <f>ifna(VLookup(V885, Dex!F:K, 3, 0),"")</f>
        <v>25</v>
      </c>
      <c r="R885" s="165" t="str">
        <f>ifna(VLookup(V885, Dex!F:K, 4, 0),"")</f>
        <v/>
      </c>
      <c r="S885" s="166" t="str">
        <f>ifna(VLookup(V885, Dex!F:K, 5, 0),"")</f>
        <v/>
      </c>
      <c r="T885" s="165" t="str">
        <f>ifna(VLookup(V885, Dex!F:K, 6, 0),"")</f>
        <v>P030</v>
      </c>
      <c r="U885" s="137" t="str">
        <f>ifna(VLookup(V885, Dex!F:L, 7, 0),"")</f>
        <v/>
      </c>
      <c r="V885" s="131" t="str">
        <f t="shared" si="1"/>
        <v>greedent</v>
      </c>
    </row>
    <row r="886" ht="31.5" customHeight="1">
      <c r="A886" s="85">
        <v>885.0</v>
      </c>
      <c r="B886" s="85">
        <v>2.0</v>
      </c>
      <c r="C886" s="88">
        <v>3.0</v>
      </c>
      <c r="D886" s="85">
        <f t="shared" si="35"/>
        <v>12</v>
      </c>
      <c r="E886" s="85">
        <v>2.0</v>
      </c>
      <c r="F886" s="85">
        <v>6.0</v>
      </c>
      <c r="G886" s="53" t="str">
        <f>ifna(VLookup(V886,Shiny!B:C, 2, 0),"")</f>
        <v/>
      </c>
      <c r="H886" s="138" t="s">
        <v>1008</v>
      </c>
      <c r="I886" s="167">
        <v>821.0</v>
      </c>
      <c r="J886" s="140">
        <f>IFNA(VLOOKUP(V886,'Imported Index'!E:F,2,0),1)</f>
        <v>1</v>
      </c>
      <c r="K886" s="140"/>
      <c r="L886" s="83"/>
      <c r="M886" s="62" t="str">
        <f>ifna(IMAGE("https://pokejungle.net/sprites/typeico/"&amp;lower(VLookup(V886,Type!C:E, 2, 0)&amp;".png")),"")</f>
        <v/>
      </c>
      <c r="N886" s="62" t="str">
        <f>ifna(IMAGE("https://pokejungle.net/sprites/typeico/"&amp;lower(VLookup(V886,Type!C:E, 3, 0)&amp;".png")),"")</f>
        <v/>
      </c>
      <c r="O886" s="53"/>
      <c r="P886" s="53"/>
      <c r="Q886" s="61">
        <f>ifna(VLookup(V886, Dex!F:K, 3, 0),"")</f>
        <v>21</v>
      </c>
      <c r="R886" s="61" t="str">
        <f>ifna(VLookup(V886, Dex!F:K, 4, 0),"")</f>
        <v/>
      </c>
      <c r="S886" s="62" t="str">
        <f>ifna(VLookup(V886, Dex!F:K, 5, 0),"")</f>
        <v/>
      </c>
      <c r="T886" s="61" t="str">
        <f>ifna(VLookup(V886, Dex!F:K, 6, 0),"")</f>
        <v>P040</v>
      </c>
      <c r="U886" s="63" t="str">
        <f>ifna(VLookup(V886, Dex!F:L, 7, 0),"")</f>
        <v>H073</v>
      </c>
      <c r="V886" s="53" t="str">
        <f t="shared" si="1"/>
        <v>rookidee</v>
      </c>
    </row>
    <row r="887" ht="31.5" customHeight="1">
      <c r="A887" s="130">
        <v>886.0</v>
      </c>
      <c r="B887" s="130">
        <v>2.0</v>
      </c>
      <c r="C887" s="129">
        <v>3.0</v>
      </c>
      <c r="D887" s="130">
        <f t="shared" si="35"/>
        <v>13</v>
      </c>
      <c r="E887" s="130">
        <v>3.0</v>
      </c>
      <c r="F887" s="130">
        <v>1.0</v>
      </c>
      <c r="G887" s="131" t="str">
        <f>ifna(VLookup(V887,Shiny!B:C, 2, 0),"")</f>
        <v/>
      </c>
      <c r="H887" s="141" t="s">
        <v>1009</v>
      </c>
      <c r="I887" s="168">
        <v>822.0</v>
      </c>
      <c r="J887" s="135">
        <f>IFNA(VLOOKUP(V887,'Imported Index'!E:F,2,0),1)</f>
        <v>1</v>
      </c>
      <c r="K887" s="135"/>
      <c r="L887" s="132"/>
      <c r="M887" s="166" t="str">
        <f>ifna(IMAGE("https://pokejungle.net/sprites/typeico/"&amp;lower(VLookup(V887,Type!C:E, 2, 0)&amp;".png")),"")</f>
        <v/>
      </c>
      <c r="N887" s="166" t="str">
        <f>ifna(IMAGE("https://pokejungle.net/sprites/typeico/"&amp;lower(VLookup(V887,Type!C:E, 3, 0)&amp;".png")),"")</f>
        <v/>
      </c>
      <c r="O887" s="131"/>
      <c r="P887" s="131"/>
      <c r="Q887" s="165">
        <f>ifna(VLookup(V887, Dex!F:K, 3, 0),"")</f>
        <v>22</v>
      </c>
      <c r="R887" s="165" t="str">
        <f>ifna(VLookup(V887, Dex!F:K, 4, 0),"")</f>
        <v/>
      </c>
      <c r="S887" s="166" t="str">
        <f>ifna(VLookup(V887, Dex!F:K, 5, 0),"")</f>
        <v/>
      </c>
      <c r="T887" s="165" t="str">
        <f>ifna(VLookup(V887, Dex!F:K, 6, 0),"")</f>
        <v>P041</v>
      </c>
      <c r="U887" s="137" t="str">
        <f>ifna(VLookup(V887, Dex!F:L, 7, 0),"")</f>
        <v>H074</v>
      </c>
      <c r="V887" s="131" t="str">
        <f t="shared" si="1"/>
        <v>corvisquire</v>
      </c>
    </row>
    <row r="888" ht="31.5" customHeight="1">
      <c r="A888" s="85">
        <v>887.0</v>
      </c>
      <c r="B888" s="85">
        <v>2.0</v>
      </c>
      <c r="C888" s="88">
        <v>3.0</v>
      </c>
      <c r="D888" s="85">
        <f t="shared" si="35"/>
        <v>14</v>
      </c>
      <c r="E888" s="85">
        <v>3.0</v>
      </c>
      <c r="F888" s="85">
        <v>2.0</v>
      </c>
      <c r="G888" s="53" t="str">
        <f>ifna(VLookup(V888,Shiny!B:C, 2, 0),"")</f>
        <v/>
      </c>
      <c r="H888" s="138" t="s">
        <v>1010</v>
      </c>
      <c r="I888" s="167">
        <v>823.0</v>
      </c>
      <c r="J888" s="140">
        <f>IFNA(VLOOKUP(V888,'Imported Index'!E:F,2,0),1)</f>
        <v>1</v>
      </c>
      <c r="K888" s="140"/>
      <c r="L888" s="83"/>
      <c r="M888" s="62" t="str">
        <f>ifna(IMAGE("https://pokejungle.net/sprites/typeico/"&amp;lower(VLookup(V888,Type!C:E, 2, 0)&amp;".png")),"")</f>
        <v/>
      </c>
      <c r="N888" s="62" t="str">
        <f>ifna(IMAGE("https://pokejungle.net/sprites/typeico/"&amp;lower(VLookup(V888,Type!C:E, 3, 0)&amp;".png")),"")</f>
        <v/>
      </c>
      <c r="O888" s="53"/>
      <c r="P888" s="53"/>
      <c r="Q888" s="61">
        <f>ifna(VLookup(V888, Dex!F:K, 3, 0),"")</f>
        <v>23</v>
      </c>
      <c r="R888" s="61" t="str">
        <f>ifna(VLookup(V888, Dex!F:K, 4, 0),"")</f>
        <v/>
      </c>
      <c r="S888" s="62" t="str">
        <f>ifna(VLookup(V888, Dex!F:K, 5, 0),"")</f>
        <v/>
      </c>
      <c r="T888" s="61" t="str">
        <f>ifna(VLookup(V888, Dex!F:K, 6, 0),"")</f>
        <v>P042</v>
      </c>
      <c r="U888" s="63" t="str">
        <f>ifna(VLookup(V888, Dex!F:L, 7, 0),"")</f>
        <v>H075</v>
      </c>
      <c r="V888" s="53" t="str">
        <f t="shared" si="1"/>
        <v>corviknight</v>
      </c>
    </row>
    <row r="889" ht="31.5" customHeight="1">
      <c r="A889" s="130">
        <v>888.0</v>
      </c>
      <c r="B889" s="130">
        <v>2.0</v>
      </c>
      <c r="C889" s="129">
        <v>3.0</v>
      </c>
      <c r="D889" s="130">
        <f t="shared" si="35"/>
        <v>15</v>
      </c>
      <c r="E889" s="130">
        <v>3.0</v>
      </c>
      <c r="F889" s="130">
        <v>3.0</v>
      </c>
      <c r="G889" s="131" t="str">
        <f>ifna(VLookup(V889,Shiny!B:C, 2, 0),"")</f>
        <v/>
      </c>
      <c r="H889" s="141" t="s">
        <v>1011</v>
      </c>
      <c r="I889" s="168">
        <v>824.0</v>
      </c>
      <c r="J889" s="135">
        <f>IFNA(VLOOKUP(V889,'Imported Index'!E:F,2,0),1)</f>
        <v>1</v>
      </c>
      <c r="K889" s="132"/>
      <c r="L889" s="132"/>
      <c r="M889" s="166" t="str">
        <f>ifna(IMAGE("https://pokejungle.net/sprites/typeico/"&amp;lower(VLookup(V889,Type!C:E, 2, 0)&amp;".png")),"")</f>
        <v/>
      </c>
      <c r="N889" s="166" t="str">
        <f>ifna(IMAGE("https://pokejungle.net/sprites/typeico/"&amp;lower(VLookup(V889,Type!C:E, 3, 0)&amp;".png")),"")</f>
        <v/>
      </c>
      <c r="O889" s="131"/>
      <c r="P889" s="131"/>
      <c r="Q889" s="165">
        <f>ifna(VLookup(V889, Dex!F:K, 3, 0),"")</f>
        <v>10</v>
      </c>
      <c r="R889" s="165" t="str">
        <f>ifna(VLookup(V889, Dex!F:K, 4, 0),"")</f>
        <v/>
      </c>
      <c r="S889" s="166" t="str">
        <f>ifna(VLookup(V889, Dex!F:K, 5, 0),"")</f>
        <v/>
      </c>
      <c r="T889" s="165" t="str">
        <f>ifna(VLookup(V889, Dex!F:K, 6, 0),"")</f>
        <v/>
      </c>
      <c r="U889" s="137" t="str">
        <f>ifna(VLookup(V889, Dex!F:L, 7, 0),"")</f>
        <v/>
      </c>
      <c r="V889" s="131" t="str">
        <f t="shared" si="1"/>
        <v>blipbug</v>
      </c>
    </row>
    <row r="890" ht="31.5" customHeight="1">
      <c r="A890" s="85">
        <v>889.0</v>
      </c>
      <c r="B890" s="85">
        <v>2.0</v>
      </c>
      <c r="C890" s="88">
        <v>3.0</v>
      </c>
      <c r="D890" s="85">
        <f t="shared" si="35"/>
        <v>16</v>
      </c>
      <c r="E890" s="85">
        <v>3.0</v>
      </c>
      <c r="F890" s="85">
        <v>4.0</v>
      </c>
      <c r="G890" s="53" t="str">
        <f>ifna(VLookup(V890,Shiny!B:C, 2, 0),"")</f>
        <v/>
      </c>
      <c r="H890" s="138" t="s">
        <v>1012</v>
      </c>
      <c r="I890" s="167">
        <v>825.0</v>
      </c>
      <c r="J890" s="140">
        <f>IFNA(VLOOKUP(V890,'Imported Index'!E:F,2,0),1)</f>
        <v>1</v>
      </c>
      <c r="K890" s="83"/>
      <c r="L890" s="83"/>
      <c r="M890" s="62" t="str">
        <f>ifna(IMAGE("https://pokejungle.net/sprites/typeico/"&amp;lower(VLookup(V890,Type!C:E, 2, 0)&amp;".png")),"")</f>
        <v/>
      </c>
      <c r="N890" s="62" t="str">
        <f>ifna(IMAGE("https://pokejungle.net/sprites/typeico/"&amp;lower(VLookup(V890,Type!C:E, 3, 0)&amp;".png")),"")</f>
        <v/>
      </c>
      <c r="O890" s="53"/>
      <c r="P890" s="53"/>
      <c r="Q890" s="61">
        <f>ifna(VLookup(V890, Dex!F:K, 3, 0),"")</f>
        <v>11</v>
      </c>
      <c r="R890" s="61" t="str">
        <f>ifna(VLookup(V890, Dex!F:K, 4, 0),"")</f>
        <v/>
      </c>
      <c r="S890" s="62" t="str">
        <f>ifna(VLookup(V890, Dex!F:K, 5, 0),"")</f>
        <v/>
      </c>
      <c r="T890" s="61" t="str">
        <f>ifna(VLookup(V890, Dex!F:K, 6, 0),"")</f>
        <v/>
      </c>
      <c r="U890" s="63" t="str">
        <f>ifna(VLookup(V890, Dex!F:L, 7, 0),"")</f>
        <v/>
      </c>
      <c r="V890" s="53" t="str">
        <f t="shared" si="1"/>
        <v>dottler</v>
      </c>
    </row>
    <row r="891" ht="31.5" customHeight="1">
      <c r="A891" s="130">
        <v>890.0</v>
      </c>
      <c r="B891" s="130">
        <v>2.0</v>
      </c>
      <c r="C891" s="129">
        <v>3.0</v>
      </c>
      <c r="D891" s="130">
        <f t="shared" si="35"/>
        <v>17</v>
      </c>
      <c r="E891" s="130">
        <v>3.0</v>
      </c>
      <c r="F891" s="130">
        <v>5.0</v>
      </c>
      <c r="G891" s="131" t="str">
        <f>ifna(VLookup(V891,Shiny!B:C, 2, 0),"")</f>
        <v/>
      </c>
      <c r="H891" s="141" t="s">
        <v>1013</v>
      </c>
      <c r="I891" s="168">
        <v>826.0</v>
      </c>
      <c r="J891" s="135">
        <f>IFNA(VLOOKUP(V891,'Imported Index'!E:F,2,0),1)</f>
        <v>1</v>
      </c>
      <c r="K891" s="132"/>
      <c r="L891" s="132"/>
      <c r="M891" s="166" t="str">
        <f>ifna(IMAGE("https://pokejungle.net/sprites/typeico/"&amp;lower(VLookup(V891,Type!C:E, 2, 0)&amp;".png")),"")</f>
        <v/>
      </c>
      <c r="N891" s="166" t="str">
        <f>ifna(IMAGE("https://pokejungle.net/sprites/typeico/"&amp;lower(VLookup(V891,Type!C:E, 3, 0)&amp;".png")),"")</f>
        <v/>
      </c>
      <c r="O891" s="131"/>
      <c r="P891" s="131"/>
      <c r="Q891" s="165">
        <f>ifna(VLookup(V891, Dex!F:K, 3, 0),"")</f>
        <v>12</v>
      </c>
      <c r="R891" s="165" t="str">
        <f>ifna(VLookup(V891, Dex!F:K, 4, 0),"")</f>
        <v/>
      </c>
      <c r="S891" s="166" t="str">
        <f>ifna(VLookup(V891, Dex!F:K, 5, 0),"")</f>
        <v/>
      </c>
      <c r="T891" s="165" t="str">
        <f>ifna(VLookup(V891, Dex!F:K, 6, 0),"")</f>
        <v/>
      </c>
      <c r="U891" s="137" t="str">
        <f>ifna(VLookup(V891, Dex!F:L, 7, 0),"")</f>
        <v/>
      </c>
      <c r="V891" s="131" t="str">
        <f t="shared" si="1"/>
        <v>orbeetle</v>
      </c>
    </row>
    <row r="892" ht="31.5" customHeight="1">
      <c r="A892" s="85">
        <v>891.0</v>
      </c>
      <c r="B892" s="85">
        <v>2.0</v>
      </c>
      <c r="C892" s="88">
        <v>3.0</v>
      </c>
      <c r="D892" s="85">
        <f t="shared" si="35"/>
        <v>18</v>
      </c>
      <c r="E892" s="85">
        <v>3.0</v>
      </c>
      <c r="F892" s="85">
        <v>6.0</v>
      </c>
      <c r="G892" s="53" t="str">
        <f>ifna(VLookup(V892,Shiny!B:C, 2, 0),"")</f>
        <v/>
      </c>
      <c r="H892" s="138" t="s">
        <v>1014</v>
      </c>
      <c r="I892" s="167">
        <v>827.0</v>
      </c>
      <c r="J892" s="140">
        <f>IFNA(VLOOKUP(V892,'Imported Index'!E:F,2,0),1)</f>
        <v>1</v>
      </c>
      <c r="K892" s="140"/>
      <c r="L892" s="83"/>
      <c r="M892" s="62" t="str">
        <f>ifna(IMAGE("https://pokejungle.net/sprites/typeico/"&amp;lower(VLookup(V892,Type!C:E, 2, 0)&amp;".png")),"")</f>
        <v/>
      </c>
      <c r="N892" s="62" t="str">
        <f>ifna(IMAGE("https://pokejungle.net/sprites/typeico/"&amp;lower(VLookup(V892,Type!C:E, 3, 0)&amp;".png")),"")</f>
        <v/>
      </c>
      <c r="O892" s="53"/>
      <c r="P892" s="53"/>
      <c r="Q892" s="61">
        <f>ifna(VLookup(V892, Dex!F:K, 3, 0),"")</f>
        <v>29</v>
      </c>
      <c r="R892" s="61" t="str">
        <f>ifna(VLookup(V892, Dex!F:K, 4, 0),"")</f>
        <v/>
      </c>
      <c r="S892" s="62" t="str">
        <f>ifna(VLookup(V892, Dex!F:K, 5, 0),"")</f>
        <v/>
      </c>
      <c r="T892" s="61" t="str">
        <f>ifna(VLookup(V892, Dex!F:K, 6, 0),"")</f>
        <v/>
      </c>
      <c r="U892" s="63" t="str">
        <f>ifna(VLookup(V892, Dex!F:L, 7, 0),"")</f>
        <v>H064</v>
      </c>
      <c r="V892" s="53" t="str">
        <f t="shared" si="1"/>
        <v>nickit</v>
      </c>
    </row>
    <row r="893" ht="31.5" customHeight="1">
      <c r="A893" s="130">
        <v>892.0</v>
      </c>
      <c r="B893" s="130">
        <v>2.0</v>
      </c>
      <c r="C893" s="129">
        <v>3.0</v>
      </c>
      <c r="D893" s="130">
        <f t="shared" si="35"/>
        <v>19</v>
      </c>
      <c r="E893" s="130">
        <v>4.0</v>
      </c>
      <c r="F893" s="130">
        <v>1.0</v>
      </c>
      <c r="G893" s="131" t="str">
        <f>ifna(VLookup(V893,Shiny!B:C, 2, 0),"")</f>
        <v/>
      </c>
      <c r="H893" s="141" t="s">
        <v>1015</v>
      </c>
      <c r="I893" s="168">
        <v>828.0</v>
      </c>
      <c r="J893" s="135">
        <f>IFNA(VLOOKUP(V893,'Imported Index'!E:F,2,0),1)</f>
        <v>1</v>
      </c>
      <c r="K893" s="132"/>
      <c r="L893" s="132"/>
      <c r="M893" s="166" t="str">
        <f>ifna(IMAGE("https://pokejungle.net/sprites/typeico/"&amp;lower(VLookup(V893,Type!C:E, 2, 0)&amp;".png")),"")</f>
        <v/>
      </c>
      <c r="N893" s="166" t="str">
        <f>ifna(IMAGE("https://pokejungle.net/sprites/typeico/"&amp;lower(VLookup(V893,Type!C:E, 3, 0)&amp;".png")),"")</f>
        <v/>
      </c>
      <c r="O893" s="131"/>
      <c r="P893" s="131"/>
      <c r="Q893" s="165">
        <f>ifna(VLookup(V893, Dex!F:K, 3, 0),"")</f>
        <v>30</v>
      </c>
      <c r="R893" s="165" t="str">
        <f>ifna(VLookup(V893, Dex!F:K, 4, 0),"")</f>
        <v/>
      </c>
      <c r="S893" s="166" t="str">
        <f>ifna(VLookup(V893, Dex!F:K, 5, 0),"")</f>
        <v/>
      </c>
      <c r="T893" s="165" t="str">
        <f>ifna(VLookup(V893, Dex!F:K, 6, 0),"")</f>
        <v/>
      </c>
      <c r="U893" s="137" t="str">
        <f>ifna(VLookup(V893, Dex!F:L, 7, 0),"")</f>
        <v>H065</v>
      </c>
      <c r="V893" s="131" t="str">
        <f t="shared" si="1"/>
        <v>thievul</v>
      </c>
    </row>
    <row r="894" ht="31.5" customHeight="1">
      <c r="A894" s="85">
        <v>893.0</v>
      </c>
      <c r="B894" s="85">
        <v>2.0</v>
      </c>
      <c r="C894" s="88">
        <v>3.0</v>
      </c>
      <c r="D894" s="85">
        <f t="shared" si="35"/>
        <v>20</v>
      </c>
      <c r="E894" s="85">
        <v>4.0</v>
      </c>
      <c r="F894" s="85">
        <v>2.0</v>
      </c>
      <c r="G894" s="53" t="str">
        <f>ifna(VLookup(V894,Shiny!B:C, 2, 0),"")</f>
        <v/>
      </c>
      <c r="H894" s="138" t="s">
        <v>1016</v>
      </c>
      <c r="I894" s="167">
        <v>829.0</v>
      </c>
      <c r="J894" s="140">
        <f>IFNA(VLOOKUP(V894,'Imported Index'!E:F,2,0),1)</f>
        <v>1</v>
      </c>
      <c r="K894" s="83"/>
      <c r="L894" s="83"/>
      <c r="M894" s="62" t="str">
        <f>ifna(IMAGE("https://pokejungle.net/sprites/typeico/"&amp;lower(VLookup(V894,Type!C:E, 2, 0)&amp;".png")),"")</f>
        <v/>
      </c>
      <c r="N894" s="62" t="str">
        <f>ifna(IMAGE("https://pokejungle.net/sprites/typeico/"&amp;lower(VLookup(V894,Type!C:E, 3, 0)&amp;".png")),"")</f>
        <v/>
      </c>
      <c r="O894" s="53"/>
      <c r="P894" s="53"/>
      <c r="Q894" s="61">
        <f>ifna(VLookup(V894, Dex!F:K, 3, 0),"")</f>
        <v>126</v>
      </c>
      <c r="R894" s="61" t="str">
        <f>ifna(VLookup(V894, Dex!F:K, 4, 0),"")</f>
        <v/>
      </c>
      <c r="S894" s="62" t="str">
        <f>ifna(VLookup(V894, Dex!F:K, 5, 0),"")</f>
        <v/>
      </c>
      <c r="T894" s="61" t="str">
        <f>ifna(VLookup(V894, Dex!F:K, 6, 0),"")</f>
        <v/>
      </c>
      <c r="U894" s="63" t="str">
        <f>ifna(VLookup(V894, Dex!F:L, 7, 0),"")</f>
        <v/>
      </c>
      <c r="V894" s="53" t="str">
        <f t="shared" si="1"/>
        <v>gossifleur</v>
      </c>
    </row>
    <row r="895" ht="31.5" customHeight="1">
      <c r="A895" s="130">
        <v>894.0</v>
      </c>
      <c r="B895" s="130">
        <v>2.0</v>
      </c>
      <c r="C895" s="129">
        <v>3.0</v>
      </c>
      <c r="D895" s="130">
        <f t="shared" si="35"/>
        <v>21</v>
      </c>
      <c r="E895" s="130">
        <v>4.0</v>
      </c>
      <c r="F895" s="130">
        <v>3.0</v>
      </c>
      <c r="G895" s="131" t="str">
        <f>ifna(VLookup(V895,Shiny!B:C, 2, 0),"")</f>
        <v/>
      </c>
      <c r="H895" s="141" t="s">
        <v>1017</v>
      </c>
      <c r="I895" s="168">
        <v>830.0</v>
      </c>
      <c r="J895" s="135">
        <f>IFNA(VLOOKUP(V895,'Imported Index'!E:F,2,0),1)</f>
        <v>1</v>
      </c>
      <c r="K895" s="132"/>
      <c r="L895" s="132"/>
      <c r="M895" s="166" t="str">
        <f>ifna(IMAGE("https://pokejungle.net/sprites/typeico/"&amp;lower(VLookup(V895,Type!C:E, 2, 0)&amp;".png")),"")</f>
        <v/>
      </c>
      <c r="N895" s="166" t="str">
        <f>ifna(IMAGE("https://pokejungle.net/sprites/typeico/"&amp;lower(VLookup(V895,Type!C:E, 3, 0)&amp;".png")),"")</f>
        <v/>
      </c>
      <c r="O895" s="131"/>
      <c r="P895" s="131"/>
      <c r="Q895" s="165">
        <f>ifna(VLookup(V895, Dex!F:K, 3, 0),"")</f>
        <v>127</v>
      </c>
      <c r="R895" s="165" t="str">
        <f>ifna(VLookup(V895, Dex!F:K, 4, 0),"")</f>
        <v/>
      </c>
      <c r="S895" s="166" t="str">
        <f>ifna(VLookup(V895, Dex!F:K, 5, 0),"")</f>
        <v/>
      </c>
      <c r="T895" s="165" t="str">
        <f>ifna(VLookup(V895, Dex!F:K, 6, 0),"")</f>
        <v/>
      </c>
      <c r="U895" s="137" t="str">
        <f>ifna(VLookup(V895, Dex!F:L, 7, 0),"")</f>
        <v/>
      </c>
      <c r="V895" s="131" t="str">
        <f t="shared" si="1"/>
        <v>eldegoss</v>
      </c>
    </row>
    <row r="896" ht="31.5" customHeight="1">
      <c r="A896" s="85">
        <v>895.0</v>
      </c>
      <c r="B896" s="85">
        <v>2.0</v>
      </c>
      <c r="C896" s="88">
        <v>3.0</v>
      </c>
      <c r="D896" s="85">
        <f t="shared" si="35"/>
        <v>22</v>
      </c>
      <c r="E896" s="85">
        <v>4.0</v>
      </c>
      <c r="F896" s="85">
        <v>4.0</v>
      </c>
      <c r="G896" s="53" t="str">
        <f>ifna(VLookup(V896,Shiny!B:C, 2, 0),"")</f>
        <v/>
      </c>
      <c r="H896" s="138" t="s">
        <v>1018</v>
      </c>
      <c r="I896" s="167">
        <v>831.0</v>
      </c>
      <c r="J896" s="140">
        <f>IFNA(VLOOKUP(V896,'Imported Index'!E:F,2,0),1)</f>
        <v>1</v>
      </c>
      <c r="K896" s="83"/>
      <c r="L896" s="83"/>
      <c r="M896" s="62" t="str">
        <f>ifna(IMAGE("https://pokejungle.net/sprites/typeico/"&amp;lower(VLookup(V896,Type!C:E, 2, 0)&amp;".png")),"")</f>
        <v/>
      </c>
      <c r="N896" s="62" t="str">
        <f>ifna(IMAGE("https://pokejungle.net/sprites/typeico/"&amp;lower(VLookup(V896,Type!C:E, 3, 0)&amp;".png")),"")</f>
        <v/>
      </c>
      <c r="O896" s="53"/>
      <c r="P896" s="53"/>
      <c r="Q896" s="61">
        <f>ifna(VLookup(V896, Dex!F:K, 3, 0),"")</f>
        <v>34</v>
      </c>
      <c r="R896" s="61" t="str">
        <f>ifna(VLookup(V896, Dex!F:K, 4, 0),"")</f>
        <v/>
      </c>
      <c r="S896" s="62" t="str">
        <f>ifna(VLookup(V896, Dex!F:K, 5, 0),"")</f>
        <v/>
      </c>
      <c r="T896" s="61" t="str">
        <f>ifna(VLookup(V896, Dex!F:K, 6, 0),"")</f>
        <v/>
      </c>
      <c r="U896" s="63" t="str">
        <f>ifna(VLookup(V896, Dex!F:L, 7, 0),"")</f>
        <v/>
      </c>
      <c r="V896" s="53" t="str">
        <f t="shared" si="1"/>
        <v>wooloo</v>
      </c>
    </row>
    <row r="897" ht="31.5" customHeight="1">
      <c r="A897" s="130">
        <v>896.0</v>
      </c>
      <c r="B897" s="130">
        <v>2.0</v>
      </c>
      <c r="C897" s="129">
        <v>3.0</v>
      </c>
      <c r="D897" s="130">
        <f t="shared" si="35"/>
        <v>23</v>
      </c>
      <c r="E897" s="130">
        <v>4.0</v>
      </c>
      <c r="F897" s="130">
        <v>5.0</v>
      </c>
      <c r="G897" s="131" t="str">
        <f>ifna(VLookup(V897,Shiny!B:C, 2, 0),"")</f>
        <v/>
      </c>
      <c r="H897" s="141" t="s">
        <v>1019</v>
      </c>
      <c r="I897" s="168">
        <v>832.0</v>
      </c>
      <c r="J897" s="135">
        <f>IFNA(VLOOKUP(V897,'Imported Index'!E:F,2,0),1)</f>
        <v>1</v>
      </c>
      <c r="K897" s="135"/>
      <c r="L897" s="132"/>
      <c r="M897" s="166" t="str">
        <f>ifna(IMAGE("https://pokejungle.net/sprites/typeico/"&amp;lower(VLookup(V897,Type!C:E, 2, 0)&amp;".png")),"")</f>
        <v/>
      </c>
      <c r="N897" s="166" t="str">
        <f>ifna(IMAGE("https://pokejungle.net/sprites/typeico/"&amp;lower(VLookup(V897,Type!C:E, 3, 0)&amp;".png")),"")</f>
        <v/>
      </c>
      <c r="O897" s="131"/>
      <c r="P897" s="131"/>
      <c r="Q897" s="165">
        <f>ifna(VLookup(V897, Dex!F:K, 3, 0),"")</f>
        <v>35</v>
      </c>
      <c r="R897" s="165" t="str">
        <f>ifna(VLookup(V897, Dex!F:K, 4, 0),"")</f>
        <v/>
      </c>
      <c r="S897" s="166" t="str">
        <f>ifna(VLookup(V897, Dex!F:K, 5, 0),"")</f>
        <v/>
      </c>
      <c r="T897" s="165" t="str">
        <f>ifna(VLookup(V897, Dex!F:K, 6, 0),"")</f>
        <v/>
      </c>
      <c r="U897" s="137" t="str">
        <f>ifna(VLookup(V897, Dex!F:L, 7, 0),"")</f>
        <v/>
      </c>
      <c r="V897" s="131" t="str">
        <f t="shared" si="1"/>
        <v>dubwool</v>
      </c>
    </row>
    <row r="898" ht="31.5" customHeight="1">
      <c r="A898" s="85">
        <v>897.0</v>
      </c>
      <c r="B898" s="85">
        <v>2.0</v>
      </c>
      <c r="C898" s="88">
        <v>3.0</v>
      </c>
      <c r="D898" s="85">
        <f t="shared" si="35"/>
        <v>24</v>
      </c>
      <c r="E898" s="85">
        <v>4.0</v>
      </c>
      <c r="F898" s="85">
        <v>6.0</v>
      </c>
      <c r="G898" s="53" t="str">
        <f>ifna(VLookup(V898,Shiny!B:C, 2, 0),"")</f>
        <v/>
      </c>
      <c r="H898" s="138" t="s">
        <v>1020</v>
      </c>
      <c r="I898" s="167">
        <v>833.0</v>
      </c>
      <c r="J898" s="140">
        <f>IFNA(VLOOKUP(V898,'Imported Index'!E:F,2,0),1)</f>
        <v>1</v>
      </c>
      <c r="K898" s="140"/>
      <c r="L898" s="83"/>
      <c r="M898" s="62" t="str">
        <f>ifna(IMAGE("https://pokejungle.net/sprites/typeico/"&amp;lower(VLookup(V898,Type!C:E, 2, 0)&amp;".png")),"")</f>
        <v/>
      </c>
      <c r="N898" s="62" t="str">
        <f>ifna(IMAGE("https://pokejungle.net/sprites/typeico/"&amp;lower(VLookup(V898,Type!C:E, 3, 0)&amp;".png")),"")</f>
        <v/>
      </c>
      <c r="O898" s="53"/>
      <c r="P898" s="53"/>
      <c r="Q898" s="61">
        <f>ifna(VLookup(V898, Dex!F:K, 3, 0),"")</f>
        <v>42</v>
      </c>
      <c r="R898" s="61" t="str">
        <f>ifna(VLookup(V898, Dex!F:K, 4, 0),"")</f>
        <v/>
      </c>
      <c r="S898" s="62" t="str">
        <f>ifna(VLookup(V898, Dex!F:K, 5, 0),"")</f>
        <v/>
      </c>
      <c r="T898" s="61" t="str">
        <f>ifna(VLookup(V898, Dex!F:K, 6, 0),"")</f>
        <v>P057</v>
      </c>
      <c r="U898" s="63" t="str">
        <f>ifna(VLookup(V898, Dex!F:L, 7, 0),"")</f>
        <v/>
      </c>
      <c r="V898" s="53" t="str">
        <f t="shared" si="1"/>
        <v>chewtle</v>
      </c>
    </row>
    <row r="899" ht="31.5" customHeight="1">
      <c r="A899" s="130">
        <v>898.0</v>
      </c>
      <c r="B899" s="130">
        <v>2.0</v>
      </c>
      <c r="C899" s="129">
        <v>3.0</v>
      </c>
      <c r="D899" s="130">
        <f t="shared" si="35"/>
        <v>25</v>
      </c>
      <c r="E899" s="130">
        <v>5.0</v>
      </c>
      <c r="F899" s="130">
        <v>1.0</v>
      </c>
      <c r="G899" s="131" t="str">
        <f>ifna(VLookup(V899,Shiny!B:C, 2, 0),"")</f>
        <v/>
      </c>
      <c r="H899" s="141" t="s">
        <v>1021</v>
      </c>
      <c r="I899" s="168">
        <v>834.0</v>
      </c>
      <c r="J899" s="135">
        <f>IFNA(VLOOKUP(V899,'Imported Index'!E:F,2,0),1)</f>
        <v>1</v>
      </c>
      <c r="K899" s="135"/>
      <c r="L899" s="132"/>
      <c r="M899" s="166" t="str">
        <f>ifna(IMAGE("https://pokejungle.net/sprites/typeico/"&amp;lower(VLookup(V899,Type!C:E, 2, 0)&amp;".png")),"")</f>
        <v/>
      </c>
      <c r="N899" s="166" t="str">
        <f>ifna(IMAGE("https://pokejungle.net/sprites/typeico/"&amp;lower(VLookup(V899,Type!C:E, 3, 0)&amp;".png")),"")</f>
        <v/>
      </c>
      <c r="O899" s="131"/>
      <c r="P899" s="131"/>
      <c r="Q899" s="165">
        <f>ifna(VLookup(V899, Dex!F:K, 3, 0),"")</f>
        <v>43</v>
      </c>
      <c r="R899" s="165" t="str">
        <f>ifna(VLookup(V899, Dex!F:K, 4, 0),"")</f>
        <v/>
      </c>
      <c r="S899" s="166" t="str">
        <f>ifna(VLookup(V899, Dex!F:K, 5, 0),"")</f>
        <v/>
      </c>
      <c r="T899" s="165" t="str">
        <f>ifna(VLookup(V899, Dex!F:K, 6, 0),"")</f>
        <v>P058</v>
      </c>
      <c r="U899" s="137" t="str">
        <f>ifna(VLookup(V899, Dex!F:L, 7, 0),"")</f>
        <v/>
      </c>
      <c r="V899" s="131" t="str">
        <f t="shared" si="1"/>
        <v>drednaw</v>
      </c>
    </row>
    <row r="900" ht="31.5" customHeight="1">
      <c r="A900" s="85">
        <v>899.0</v>
      </c>
      <c r="B900" s="85">
        <v>2.0</v>
      </c>
      <c r="C900" s="88">
        <v>3.0</v>
      </c>
      <c r="D900" s="85">
        <f t="shared" si="35"/>
        <v>26</v>
      </c>
      <c r="E900" s="85">
        <v>5.0</v>
      </c>
      <c r="F900" s="85">
        <v>2.0</v>
      </c>
      <c r="G900" s="53" t="str">
        <f>ifna(VLookup(V900,Shiny!B:C, 2, 0),"")</f>
        <v/>
      </c>
      <c r="H900" s="138" t="s">
        <v>1022</v>
      </c>
      <c r="I900" s="167">
        <v>835.0</v>
      </c>
      <c r="J900" s="140">
        <f>IFNA(VLOOKUP(V900,'Imported Index'!E:F,2,0),1)</f>
        <v>1</v>
      </c>
      <c r="K900" s="83"/>
      <c r="L900" s="83"/>
      <c r="M900" s="62" t="str">
        <f>ifna(IMAGE("https://pokejungle.net/sprites/typeico/"&amp;lower(VLookup(V900,Type!C:E, 2, 0)&amp;".png")),"")</f>
        <v/>
      </c>
      <c r="N900" s="62" t="str">
        <f>ifna(IMAGE("https://pokejungle.net/sprites/typeico/"&amp;lower(VLookup(V900,Type!C:E, 3, 0)&amp;".png")),"")</f>
        <v/>
      </c>
      <c r="O900" s="53"/>
      <c r="P900" s="53"/>
      <c r="Q900" s="61">
        <f>ifna(VLookup(V900, Dex!F:K, 3, 0),"")</f>
        <v>46</v>
      </c>
      <c r="R900" s="61" t="str">
        <f>ifna(VLookup(V900, Dex!F:K, 4, 0),"")</f>
        <v/>
      </c>
      <c r="S900" s="62" t="str">
        <f>ifna(VLookup(V900, Dex!F:K, 5, 0),"")</f>
        <v/>
      </c>
      <c r="T900" s="61" t="str">
        <f>ifna(VLookup(V900, Dex!F:K, 6, 0),"")</f>
        <v/>
      </c>
      <c r="U900" s="63" t="str">
        <f>ifna(VLookup(V900, Dex!F:L, 7, 0),"")</f>
        <v/>
      </c>
      <c r="V900" s="53" t="str">
        <f t="shared" si="1"/>
        <v>yamper</v>
      </c>
    </row>
    <row r="901" ht="31.5" customHeight="1">
      <c r="A901" s="130">
        <v>900.0</v>
      </c>
      <c r="B901" s="130">
        <v>2.0</v>
      </c>
      <c r="C901" s="129">
        <v>3.0</v>
      </c>
      <c r="D901" s="130">
        <f t="shared" si="35"/>
        <v>27</v>
      </c>
      <c r="E901" s="130">
        <v>5.0</v>
      </c>
      <c r="F901" s="130">
        <v>3.0</v>
      </c>
      <c r="G901" s="131" t="str">
        <f>ifna(VLookup(V901,Shiny!B:C, 2, 0),"")</f>
        <v/>
      </c>
      <c r="H901" s="141" t="s">
        <v>1023</v>
      </c>
      <c r="I901" s="168">
        <v>836.0</v>
      </c>
      <c r="J901" s="135">
        <f>IFNA(VLOOKUP(V901,'Imported Index'!E:F,2,0),1)</f>
        <v>1</v>
      </c>
      <c r="K901" s="132"/>
      <c r="L901" s="132"/>
      <c r="M901" s="166" t="str">
        <f>ifna(IMAGE("https://pokejungle.net/sprites/typeico/"&amp;lower(VLookup(V901,Type!C:E, 2, 0)&amp;".png")),"")</f>
        <v/>
      </c>
      <c r="N901" s="166" t="str">
        <f>ifna(IMAGE("https://pokejungle.net/sprites/typeico/"&amp;lower(VLookup(V901,Type!C:E, 3, 0)&amp;".png")),"")</f>
        <v/>
      </c>
      <c r="O901" s="131"/>
      <c r="P901" s="131"/>
      <c r="Q901" s="165">
        <f>ifna(VLookup(V901, Dex!F:K, 3, 0),"")</f>
        <v>47</v>
      </c>
      <c r="R901" s="165" t="str">
        <f>ifna(VLookup(V901, Dex!F:K, 4, 0),"")</f>
        <v/>
      </c>
      <c r="S901" s="166" t="str">
        <f>ifna(VLookup(V901, Dex!F:K, 5, 0),"")</f>
        <v/>
      </c>
      <c r="T901" s="165" t="str">
        <f>ifna(VLookup(V901, Dex!F:K, 6, 0),"")</f>
        <v/>
      </c>
      <c r="U901" s="137" t="str">
        <f>ifna(VLookup(V901, Dex!F:L, 7, 0),"")</f>
        <v/>
      </c>
      <c r="V901" s="131" t="str">
        <f t="shared" si="1"/>
        <v>boltund</v>
      </c>
    </row>
    <row r="902" ht="31.5" customHeight="1">
      <c r="A902" s="85">
        <v>901.0</v>
      </c>
      <c r="B902" s="85">
        <v>2.0</v>
      </c>
      <c r="C902" s="88">
        <v>3.0</v>
      </c>
      <c r="D902" s="85">
        <f t="shared" si="35"/>
        <v>28</v>
      </c>
      <c r="E902" s="85">
        <v>5.0</v>
      </c>
      <c r="F902" s="85">
        <v>4.0</v>
      </c>
      <c r="G902" s="53" t="str">
        <f>ifna(VLookup(V902,Shiny!B:C, 2, 0),"")</f>
        <v/>
      </c>
      <c r="H902" s="138" t="s">
        <v>1024</v>
      </c>
      <c r="I902" s="167">
        <v>837.0</v>
      </c>
      <c r="J902" s="140">
        <f>IFNA(VLOOKUP(V902,'Imported Index'!E:F,2,0),1)</f>
        <v>1</v>
      </c>
      <c r="K902" s="140"/>
      <c r="L902" s="83"/>
      <c r="M902" s="62" t="str">
        <f>ifna(IMAGE("https://pokejungle.net/sprites/typeico/"&amp;lower(VLookup(V902,Type!C:E, 2, 0)&amp;".png")),"")</f>
        <v/>
      </c>
      <c r="N902" s="62" t="str">
        <f>ifna(IMAGE("https://pokejungle.net/sprites/typeico/"&amp;lower(VLookup(V902,Type!C:E, 3, 0)&amp;".png")),"")</f>
        <v/>
      </c>
      <c r="O902" s="53"/>
      <c r="P902" s="53"/>
      <c r="Q902" s="61">
        <f>ifna(VLookup(V902, Dex!F:K, 3, 0),"")</f>
        <v>161</v>
      </c>
      <c r="R902" s="61" t="str">
        <f>ifna(VLookup(V902, Dex!F:K, 4, 0),"")</f>
        <v/>
      </c>
      <c r="S902" s="62" t="str">
        <f>ifna(VLookup(V902, Dex!F:K, 5, 0),"")</f>
        <v/>
      </c>
      <c r="T902" s="61" t="str">
        <f>ifna(VLookup(V902, Dex!F:K, 6, 0),"")</f>
        <v>P091</v>
      </c>
      <c r="U902" s="63" t="str">
        <f>ifna(VLookup(V902, Dex!F:L, 7, 0),"")</f>
        <v/>
      </c>
      <c r="V902" s="53" t="str">
        <f t="shared" si="1"/>
        <v>rolycoly</v>
      </c>
    </row>
    <row r="903" ht="31.5" customHeight="1">
      <c r="A903" s="130">
        <v>902.0</v>
      </c>
      <c r="B903" s="130">
        <v>2.0</v>
      </c>
      <c r="C903" s="129">
        <v>3.0</v>
      </c>
      <c r="D903" s="130">
        <f t="shared" si="35"/>
        <v>29</v>
      </c>
      <c r="E903" s="130">
        <v>5.0</v>
      </c>
      <c r="F903" s="130">
        <v>5.0</v>
      </c>
      <c r="G903" s="131" t="str">
        <f>ifna(VLookup(V903,Shiny!B:C, 2, 0),"")</f>
        <v/>
      </c>
      <c r="H903" s="141" t="s">
        <v>1025</v>
      </c>
      <c r="I903" s="168">
        <v>838.0</v>
      </c>
      <c r="J903" s="135">
        <f>IFNA(VLOOKUP(V903,'Imported Index'!E:F,2,0),1)</f>
        <v>1</v>
      </c>
      <c r="K903" s="135"/>
      <c r="L903" s="132"/>
      <c r="M903" s="166" t="str">
        <f>ifna(IMAGE("https://pokejungle.net/sprites/typeico/"&amp;lower(VLookup(V903,Type!C:E, 2, 0)&amp;".png")),"")</f>
        <v/>
      </c>
      <c r="N903" s="166" t="str">
        <f>ifna(IMAGE("https://pokejungle.net/sprites/typeico/"&amp;lower(VLookup(V903,Type!C:E, 3, 0)&amp;".png")),"")</f>
        <v/>
      </c>
      <c r="O903" s="131"/>
      <c r="P903" s="131"/>
      <c r="Q903" s="165">
        <f>ifna(VLookup(V903, Dex!F:K, 3, 0),"")</f>
        <v>162</v>
      </c>
      <c r="R903" s="165" t="str">
        <f>ifna(VLookup(V903, Dex!F:K, 4, 0),"")</f>
        <v/>
      </c>
      <c r="S903" s="166" t="str">
        <f>ifna(VLookup(V903, Dex!F:K, 5, 0),"")</f>
        <v/>
      </c>
      <c r="T903" s="165" t="str">
        <f>ifna(VLookup(V903, Dex!F:K, 6, 0),"")</f>
        <v>P092</v>
      </c>
      <c r="U903" s="137" t="str">
        <f>ifna(VLookup(V903, Dex!F:L, 7, 0),"")</f>
        <v/>
      </c>
      <c r="V903" s="131" t="str">
        <f t="shared" si="1"/>
        <v>carkol</v>
      </c>
    </row>
    <row r="904" ht="31.5" customHeight="1">
      <c r="A904" s="85">
        <v>903.0</v>
      </c>
      <c r="B904" s="85">
        <v>2.0</v>
      </c>
      <c r="C904" s="88">
        <v>3.0</v>
      </c>
      <c r="D904" s="85">
        <f t="shared" si="35"/>
        <v>30</v>
      </c>
      <c r="E904" s="85">
        <v>5.0</v>
      </c>
      <c r="F904" s="85">
        <v>6.0</v>
      </c>
      <c r="G904" s="53" t="str">
        <f>ifna(VLookup(V904,Shiny!B:C, 2, 0),"")</f>
        <v/>
      </c>
      <c r="H904" s="138" t="s">
        <v>1026</v>
      </c>
      <c r="I904" s="167">
        <v>839.0</v>
      </c>
      <c r="J904" s="140">
        <f>IFNA(VLOOKUP(V904,'Imported Index'!E:F,2,0),1)</f>
        <v>1</v>
      </c>
      <c r="K904" s="140"/>
      <c r="L904" s="83"/>
      <c r="M904" s="62" t="str">
        <f>ifna(IMAGE("https://pokejungle.net/sprites/typeico/"&amp;lower(VLookup(V904,Type!C:E, 2, 0)&amp;".png")),"")</f>
        <v/>
      </c>
      <c r="N904" s="62" t="str">
        <f>ifna(IMAGE("https://pokejungle.net/sprites/typeico/"&amp;lower(VLookup(V904,Type!C:E, 3, 0)&amp;".png")),"")</f>
        <v/>
      </c>
      <c r="O904" s="53"/>
      <c r="P904" s="53"/>
      <c r="Q904" s="61">
        <f>ifna(VLookup(V904, Dex!F:K, 3, 0),"")</f>
        <v>163</v>
      </c>
      <c r="R904" s="61" t="str">
        <f>ifna(VLookup(V904, Dex!F:K, 4, 0),"")</f>
        <v/>
      </c>
      <c r="S904" s="62" t="str">
        <f>ifna(VLookup(V904, Dex!F:K, 5, 0),"")</f>
        <v/>
      </c>
      <c r="T904" s="61" t="str">
        <f>ifna(VLookup(V904, Dex!F:K, 6, 0),"")</f>
        <v>P093</v>
      </c>
      <c r="U904" s="63" t="str">
        <f>ifna(VLookup(V904, Dex!F:L, 7, 0),"")</f>
        <v/>
      </c>
      <c r="V904" s="53" t="str">
        <f t="shared" si="1"/>
        <v>coalossal</v>
      </c>
    </row>
    <row r="905" ht="31.5" customHeight="1">
      <c r="A905" s="130">
        <v>904.0</v>
      </c>
      <c r="B905" s="130">
        <v>2.0</v>
      </c>
      <c r="C905" s="129">
        <v>4.0</v>
      </c>
      <c r="D905" s="130">
        <v>1.0</v>
      </c>
      <c r="E905" s="130">
        <v>1.0</v>
      </c>
      <c r="F905" s="130">
        <v>1.0</v>
      </c>
      <c r="G905" s="131" t="str">
        <f>ifna(VLookup(V905,Shiny!B:C, 2, 0),"")</f>
        <v/>
      </c>
      <c r="H905" s="141" t="s">
        <v>1027</v>
      </c>
      <c r="I905" s="168">
        <v>840.0</v>
      </c>
      <c r="J905" s="135">
        <f>IFNA(VLOOKUP(V905,'Imported Index'!E:F,2,0),1)</f>
        <v>1</v>
      </c>
      <c r="K905" s="135"/>
      <c r="L905" s="132"/>
      <c r="M905" s="166" t="str">
        <f>ifna(IMAGE("https://pokejungle.net/sprites/typeico/"&amp;lower(VLookup(V905,Type!C:E, 2, 0)&amp;".png")),"")</f>
        <v/>
      </c>
      <c r="N905" s="166" t="str">
        <f>ifna(IMAGE("https://pokejungle.net/sprites/typeico/"&amp;lower(VLookup(V905,Type!C:E, 3, 0)&amp;".png")),"")</f>
        <v/>
      </c>
      <c r="O905" s="131"/>
      <c r="P905" s="131"/>
      <c r="Q905" s="165">
        <f>ifna(VLookup(V905, Dex!F:K, 3, 0),"")</f>
        <v>205</v>
      </c>
      <c r="R905" s="165" t="str">
        <f>ifna(VLookup(V905, Dex!F:K, 4, 0),"")</f>
        <v/>
      </c>
      <c r="S905" s="166" t="str">
        <f>ifna(VLookup(V905, Dex!F:K, 5, 0),"")</f>
        <v/>
      </c>
      <c r="T905" s="165" t="str">
        <f>ifna(VLookup(V905, Dex!F:K, 6, 0),"")</f>
        <v>P108</v>
      </c>
      <c r="U905" s="137" t="str">
        <f>ifna(VLookup(V905, Dex!F:L, 7, 0),"")</f>
        <v/>
      </c>
      <c r="V905" s="131" t="str">
        <f t="shared" si="1"/>
        <v>applin</v>
      </c>
    </row>
    <row r="906" ht="31.5" customHeight="1">
      <c r="A906" s="85">
        <v>905.0</v>
      </c>
      <c r="B906" s="85">
        <v>2.0</v>
      </c>
      <c r="C906" s="88">
        <v>4.0</v>
      </c>
      <c r="D906" s="85">
        <f t="shared" ref="D906:D934" si="36">D905+1</f>
        <v>2</v>
      </c>
      <c r="E906" s="85">
        <v>1.0</v>
      </c>
      <c r="F906" s="85">
        <v>2.0</v>
      </c>
      <c r="G906" s="53" t="str">
        <f>ifna(VLookup(V906,Shiny!B:C, 2, 0),"")</f>
        <v/>
      </c>
      <c r="H906" s="138" t="s">
        <v>1028</v>
      </c>
      <c r="I906" s="167">
        <v>841.0</v>
      </c>
      <c r="J906" s="140">
        <f>IFNA(VLOOKUP(V906,'Imported Index'!E:F,2,0),1)</f>
        <v>1</v>
      </c>
      <c r="K906" s="140"/>
      <c r="L906" s="83"/>
      <c r="M906" s="62" t="str">
        <f>ifna(IMAGE("https://pokejungle.net/sprites/typeico/"&amp;lower(VLookup(V906,Type!C:E, 2, 0)&amp;".png")),"")</f>
        <v/>
      </c>
      <c r="N906" s="62" t="str">
        <f>ifna(IMAGE("https://pokejungle.net/sprites/typeico/"&amp;lower(VLookup(V906,Type!C:E, 3, 0)&amp;".png")),"")</f>
        <v/>
      </c>
      <c r="O906" s="53"/>
      <c r="P906" s="53"/>
      <c r="Q906" s="61">
        <f>ifna(VLookup(V906, Dex!F:K, 3, 0),"")</f>
        <v>206</v>
      </c>
      <c r="R906" s="61" t="str">
        <f>ifna(VLookup(V906, Dex!F:K, 4, 0),"")</f>
        <v/>
      </c>
      <c r="S906" s="62" t="str">
        <f>ifna(VLookup(V906, Dex!F:K, 5, 0),"")</f>
        <v/>
      </c>
      <c r="T906" s="61" t="str">
        <f>ifna(VLookup(V906, Dex!F:K, 6, 0),"")</f>
        <v>P109</v>
      </c>
      <c r="U906" s="63" t="str">
        <f>ifna(VLookup(V906, Dex!F:L, 7, 0),"")</f>
        <v/>
      </c>
      <c r="V906" s="53" t="str">
        <f t="shared" si="1"/>
        <v>flapple</v>
      </c>
    </row>
    <row r="907" ht="31.5" customHeight="1">
      <c r="A907" s="130">
        <v>906.0</v>
      </c>
      <c r="B907" s="130">
        <v>2.0</v>
      </c>
      <c r="C907" s="129">
        <v>4.0</v>
      </c>
      <c r="D907" s="130">
        <f t="shared" si="36"/>
        <v>3</v>
      </c>
      <c r="E907" s="130">
        <v>1.0</v>
      </c>
      <c r="F907" s="130">
        <v>3.0</v>
      </c>
      <c r="G907" s="131" t="str">
        <f>ifna(VLookup(V907,Shiny!B:C, 2, 0),"")</f>
        <v/>
      </c>
      <c r="H907" s="141" t="s">
        <v>1029</v>
      </c>
      <c r="I907" s="168">
        <v>842.0</v>
      </c>
      <c r="J907" s="135">
        <f>IFNA(VLOOKUP(V907,'Imported Index'!E:F,2,0),1)</f>
        <v>1</v>
      </c>
      <c r="K907" s="135"/>
      <c r="L907" s="132"/>
      <c r="M907" s="166" t="str">
        <f>ifna(IMAGE("https://pokejungle.net/sprites/typeico/"&amp;lower(VLookup(V907,Type!C:E, 2, 0)&amp;".png")),"")</f>
        <v/>
      </c>
      <c r="N907" s="166" t="str">
        <f>ifna(IMAGE("https://pokejungle.net/sprites/typeico/"&amp;lower(VLookup(V907,Type!C:E, 3, 0)&amp;".png")),"")</f>
        <v/>
      </c>
      <c r="O907" s="131"/>
      <c r="P907" s="131"/>
      <c r="Q907" s="165">
        <f>ifna(VLookup(V907, Dex!F:K, 3, 0),"")</f>
        <v>207</v>
      </c>
      <c r="R907" s="165" t="str">
        <f>ifna(VLookup(V907, Dex!F:K, 4, 0),"")</f>
        <v/>
      </c>
      <c r="S907" s="166" t="str">
        <f>ifna(VLookup(V907, Dex!F:K, 5, 0),"")</f>
        <v/>
      </c>
      <c r="T907" s="165" t="str">
        <f>ifna(VLookup(V907, Dex!F:K, 6, 0),"")</f>
        <v>P110</v>
      </c>
      <c r="U907" s="137" t="str">
        <f>ifna(VLookup(V907, Dex!F:L, 7, 0),"")</f>
        <v/>
      </c>
      <c r="V907" s="131" t="str">
        <f t="shared" si="1"/>
        <v>appletun</v>
      </c>
    </row>
    <row r="908" ht="31.5" customHeight="1">
      <c r="A908" s="85">
        <v>907.0</v>
      </c>
      <c r="B908" s="85">
        <v>2.0</v>
      </c>
      <c r="C908" s="88">
        <v>4.0</v>
      </c>
      <c r="D908" s="85">
        <f t="shared" si="36"/>
        <v>4</v>
      </c>
      <c r="E908" s="85">
        <v>1.0</v>
      </c>
      <c r="F908" s="85">
        <v>4.0</v>
      </c>
      <c r="G908" s="53" t="str">
        <f>ifna(VLookup(V908,Shiny!B:C, 2, 0),"")</f>
        <v/>
      </c>
      <c r="H908" s="138" t="s">
        <v>1030</v>
      </c>
      <c r="I908" s="167">
        <v>843.0</v>
      </c>
      <c r="J908" s="140">
        <f>IFNA(VLOOKUP(V908,'Imported Index'!E:F,2,0),1)</f>
        <v>1</v>
      </c>
      <c r="K908" s="140"/>
      <c r="L908" s="83"/>
      <c r="M908" s="62" t="str">
        <f>ifna(IMAGE("https://pokejungle.net/sprites/typeico/"&amp;lower(VLookup(V908,Type!C:E, 2, 0)&amp;".png")),"")</f>
        <v/>
      </c>
      <c r="N908" s="62" t="str">
        <f>ifna(IMAGE("https://pokejungle.net/sprites/typeico/"&amp;lower(VLookup(V908,Type!C:E, 3, 0)&amp;".png")),"")</f>
        <v/>
      </c>
      <c r="O908" s="53"/>
      <c r="P908" s="53"/>
      <c r="Q908" s="61">
        <f>ifna(VLookup(V908, Dex!F:K, 3, 0),"")</f>
        <v>312</v>
      </c>
      <c r="R908" s="61" t="str">
        <f>ifna(VLookup(V908, Dex!F:K, 4, 0),"")</f>
        <v/>
      </c>
      <c r="S908" s="62" t="str">
        <f>ifna(VLookup(V908, Dex!F:K, 5, 0),"")</f>
        <v/>
      </c>
      <c r="T908" s="61" t="str">
        <f>ifna(VLookup(V908, Dex!F:K, 6, 0),"")</f>
        <v>P270</v>
      </c>
      <c r="U908" s="63" t="str">
        <f>ifna(VLookup(V908, Dex!F:L, 7, 0),"")</f>
        <v/>
      </c>
      <c r="V908" s="53" t="str">
        <f t="shared" si="1"/>
        <v>silicobra</v>
      </c>
    </row>
    <row r="909" ht="31.5" customHeight="1">
      <c r="A909" s="130">
        <v>908.0</v>
      </c>
      <c r="B909" s="130">
        <v>2.0</v>
      </c>
      <c r="C909" s="129">
        <v>4.0</v>
      </c>
      <c r="D909" s="130">
        <f t="shared" si="36"/>
        <v>5</v>
      </c>
      <c r="E909" s="130">
        <v>1.0</v>
      </c>
      <c r="F909" s="130">
        <v>5.0</v>
      </c>
      <c r="G909" s="131" t="str">
        <f>ifna(VLookup(V909,Shiny!B:C, 2, 0),"")</f>
        <v/>
      </c>
      <c r="H909" s="141" t="s">
        <v>1031</v>
      </c>
      <c r="I909" s="168">
        <v>844.0</v>
      </c>
      <c r="J909" s="135">
        <f>IFNA(VLOOKUP(V909,'Imported Index'!E:F,2,0),1)</f>
        <v>1</v>
      </c>
      <c r="K909" s="135"/>
      <c r="L909" s="132"/>
      <c r="M909" s="166" t="str">
        <f>ifna(IMAGE("https://pokejungle.net/sprites/typeico/"&amp;lower(VLookup(V909,Type!C:E, 2, 0)&amp;".png")),"")</f>
        <v/>
      </c>
      <c r="N909" s="166" t="str">
        <f>ifna(IMAGE("https://pokejungle.net/sprites/typeico/"&amp;lower(VLookup(V909,Type!C:E, 3, 0)&amp;".png")),"")</f>
        <v/>
      </c>
      <c r="O909" s="131"/>
      <c r="P909" s="131"/>
      <c r="Q909" s="165">
        <f>ifna(VLookup(V909, Dex!F:K, 3, 0),"")</f>
        <v>313</v>
      </c>
      <c r="R909" s="165" t="str">
        <f>ifna(VLookup(V909, Dex!F:K, 4, 0),"")</f>
        <v/>
      </c>
      <c r="S909" s="166" t="str">
        <f>ifna(VLookup(V909, Dex!F:K, 5, 0),"")</f>
        <v/>
      </c>
      <c r="T909" s="165" t="str">
        <f>ifna(VLookup(V909, Dex!F:K, 6, 0),"")</f>
        <v>P271</v>
      </c>
      <c r="U909" s="137" t="str">
        <f>ifna(VLookup(V909, Dex!F:L, 7, 0),"")</f>
        <v/>
      </c>
      <c r="V909" s="131" t="str">
        <f t="shared" si="1"/>
        <v>sandaconda</v>
      </c>
    </row>
    <row r="910" ht="31.5" customHeight="1">
      <c r="A910" s="85">
        <v>909.0</v>
      </c>
      <c r="B910" s="85">
        <v>2.0</v>
      </c>
      <c r="C910" s="88">
        <v>4.0</v>
      </c>
      <c r="D910" s="85">
        <f t="shared" si="36"/>
        <v>6</v>
      </c>
      <c r="E910" s="85">
        <v>1.0</v>
      </c>
      <c r="F910" s="85">
        <v>6.0</v>
      </c>
      <c r="G910" s="53" t="str">
        <f>ifna(VLookup(V910,Shiny!B:C, 2, 0),"")</f>
        <v/>
      </c>
      <c r="H910" s="138" t="s">
        <v>1032</v>
      </c>
      <c r="I910" s="167">
        <v>845.0</v>
      </c>
      <c r="J910" s="140">
        <f>IFNA(VLOOKUP(V910,'Imported Index'!E:F,2,0),1)</f>
        <v>1</v>
      </c>
      <c r="K910" s="140"/>
      <c r="L910" s="83"/>
      <c r="M910" s="62" t="str">
        <f>ifna(IMAGE("https://pokejungle.net/sprites/typeico/"&amp;lower(VLookup(V910,Type!C:E, 2, 0)&amp;".png")),"")</f>
        <v/>
      </c>
      <c r="N910" s="62" t="str">
        <f>ifna(IMAGE("https://pokejungle.net/sprites/typeico/"&amp;lower(VLookup(V910,Type!C:E, 3, 0)&amp;".png")),"")</f>
        <v/>
      </c>
      <c r="O910" s="53"/>
      <c r="P910" s="53"/>
      <c r="Q910" s="61">
        <f>ifna(VLookup(V910, Dex!F:K, 3, 0),"")</f>
        <v>309</v>
      </c>
      <c r="R910" s="61" t="str">
        <f>ifna(VLookup(V910, Dex!F:K, 4, 0),"")</f>
        <v/>
      </c>
      <c r="S910" s="62" t="str">
        <f>ifna(VLookup(V910, Dex!F:K, 5, 0),"")</f>
        <v/>
      </c>
      <c r="T910" s="61" t="str">
        <f>ifna(VLookup(V910, Dex!F:K, 6, 0),"")</f>
        <v>K185</v>
      </c>
      <c r="U910" s="63" t="str">
        <f>ifna(VLookup(V910, Dex!F:L, 7, 0),"")</f>
        <v/>
      </c>
      <c r="V910" s="53" t="str">
        <f t="shared" si="1"/>
        <v>cramorant</v>
      </c>
    </row>
    <row r="911" ht="31.5" customHeight="1">
      <c r="A911" s="130">
        <v>910.0</v>
      </c>
      <c r="B911" s="130">
        <v>2.0</v>
      </c>
      <c r="C911" s="129">
        <v>4.0</v>
      </c>
      <c r="D911" s="130">
        <f t="shared" si="36"/>
        <v>7</v>
      </c>
      <c r="E911" s="130">
        <v>2.0</v>
      </c>
      <c r="F911" s="130">
        <v>1.0</v>
      </c>
      <c r="G911" s="131" t="str">
        <f>ifna(VLookup(V911,Shiny!B:C, 2, 0),"")</f>
        <v/>
      </c>
      <c r="H911" s="141" t="s">
        <v>1033</v>
      </c>
      <c r="I911" s="168">
        <v>846.0</v>
      </c>
      <c r="J911" s="135">
        <f>IFNA(VLOOKUP(V911,'Imported Index'!E:F,2,0),1)</f>
        <v>1</v>
      </c>
      <c r="K911" s="135"/>
      <c r="L911" s="132"/>
      <c r="M911" s="166" t="str">
        <f>ifna(IMAGE("https://pokejungle.net/sprites/typeico/"&amp;lower(VLookup(V911,Type!C:E, 2, 0)&amp;".png")),"")</f>
        <v/>
      </c>
      <c r="N911" s="166" t="str">
        <f>ifna(IMAGE("https://pokejungle.net/sprites/typeico/"&amp;lower(VLookup(V911,Type!C:E, 3, 0)&amp;".png")),"")</f>
        <v/>
      </c>
      <c r="O911" s="131"/>
      <c r="P911" s="131"/>
      <c r="Q911" s="165">
        <f>ifna(VLookup(V911, Dex!F:K, 3, 0),"")</f>
        <v>180</v>
      </c>
      <c r="R911" s="165" t="str">
        <f>ifna(VLookup(V911, Dex!F:K, 4, 0),"")</f>
        <v/>
      </c>
      <c r="S911" s="166" t="str">
        <f>ifna(VLookup(V911, Dex!F:K, 5, 0),"")</f>
        <v/>
      </c>
      <c r="T911" s="165" t="str">
        <f>ifna(VLookup(V911, Dex!F:K, 6, 0),"")</f>
        <v>P136</v>
      </c>
      <c r="U911" s="137" t="str">
        <f>ifna(VLookup(V911, Dex!F:L, 7, 0),"")</f>
        <v/>
      </c>
      <c r="V911" s="131" t="str">
        <f t="shared" si="1"/>
        <v>arrokuda</v>
      </c>
    </row>
    <row r="912" ht="31.5" customHeight="1">
      <c r="A912" s="85">
        <v>911.0</v>
      </c>
      <c r="B912" s="85">
        <v>2.0</v>
      </c>
      <c r="C912" s="88">
        <v>4.0</v>
      </c>
      <c r="D912" s="85">
        <f t="shared" si="36"/>
        <v>8</v>
      </c>
      <c r="E912" s="85">
        <v>2.0</v>
      </c>
      <c r="F912" s="85">
        <v>2.0</v>
      </c>
      <c r="G912" s="53" t="str">
        <f>ifna(VLookup(V912,Shiny!B:C, 2, 0),"")</f>
        <v/>
      </c>
      <c r="H912" s="138" t="s">
        <v>1034</v>
      </c>
      <c r="I912" s="167">
        <v>847.0</v>
      </c>
      <c r="J912" s="140">
        <f>IFNA(VLOOKUP(V912,'Imported Index'!E:F,2,0),1)</f>
        <v>1</v>
      </c>
      <c r="K912" s="140"/>
      <c r="L912" s="83"/>
      <c r="M912" s="62" t="str">
        <f>ifna(IMAGE("https://pokejungle.net/sprites/typeico/"&amp;lower(VLookup(V912,Type!C:E, 2, 0)&amp;".png")),"")</f>
        <v/>
      </c>
      <c r="N912" s="62" t="str">
        <f>ifna(IMAGE("https://pokejungle.net/sprites/typeico/"&amp;lower(VLookup(V912,Type!C:E, 3, 0)&amp;".png")),"")</f>
        <v/>
      </c>
      <c r="O912" s="53"/>
      <c r="P912" s="53"/>
      <c r="Q912" s="61">
        <f>ifna(VLookup(V912, Dex!F:K, 3, 0),"")</f>
        <v>181</v>
      </c>
      <c r="R912" s="61" t="str">
        <f>ifna(VLookup(V912, Dex!F:K, 4, 0),"")</f>
        <v/>
      </c>
      <c r="S912" s="62" t="str">
        <f>ifna(VLookup(V912, Dex!F:K, 5, 0),"")</f>
        <v/>
      </c>
      <c r="T912" s="61" t="str">
        <f>ifna(VLookup(V912, Dex!F:K, 6, 0),"")</f>
        <v>P137</v>
      </c>
      <c r="U912" s="63" t="str">
        <f>ifna(VLookup(V912, Dex!F:L, 7, 0),"")</f>
        <v/>
      </c>
      <c r="V912" s="53" t="str">
        <f t="shared" si="1"/>
        <v>barraskewda</v>
      </c>
    </row>
    <row r="913" ht="31.5" customHeight="1">
      <c r="A913" s="130">
        <v>912.0</v>
      </c>
      <c r="B913" s="130">
        <v>2.0</v>
      </c>
      <c r="C913" s="129">
        <v>4.0</v>
      </c>
      <c r="D913" s="130">
        <f t="shared" si="36"/>
        <v>9</v>
      </c>
      <c r="E913" s="130">
        <v>2.0</v>
      </c>
      <c r="F913" s="130">
        <v>3.0</v>
      </c>
      <c r="G913" s="131" t="str">
        <f>ifna(VLookup(V913,Shiny!B:C, 2, 0),"")</f>
        <v/>
      </c>
      <c r="H913" s="141" t="s">
        <v>1035</v>
      </c>
      <c r="I913" s="168">
        <v>848.0</v>
      </c>
      <c r="J913" s="135">
        <f>IFNA(VLOOKUP(V913,'Imported Index'!E:F,2,0),1)</f>
        <v>1</v>
      </c>
      <c r="K913" s="135"/>
      <c r="L913" s="132"/>
      <c r="M913" s="166" t="str">
        <f>ifna(IMAGE("https://pokejungle.net/sprites/typeico/"&amp;lower(VLookup(V913,Type!C:E, 2, 0)&amp;".png")),"")</f>
        <v/>
      </c>
      <c r="N913" s="166" t="str">
        <f>ifna(IMAGE("https://pokejungle.net/sprites/typeico/"&amp;lower(VLookup(V913,Type!C:E, 3, 0)&amp;".png")),"")</f>
        <v/>
      </c>
      <c r="O913" s="131"/>
      <c r="P913" s="131"/>
      <c r="Q913" s="165">
        <f>ifna(VLookup(V913, Dex!F:K, 3, 0),"")</f>
        <v>310</v>
      </c>
      <c r="R913" s="165" t="str">
        <f>ifna(VLookup(V913, Dex!F:K, 4, 0),"")</f>
        <v/>
      </c>
      <c r="S913" s="166" t="str">
        <f>ifna(VLookup(V913, Dex!F:K, 5, 0),"")</f>
        <v/>
      </c>
      <c r="T913" s="165" t="str">
        <f>ifna(VLookup(V913, Dex!F:K, 6, 0),"")</f>
        <v>P198</v>
      </c>
      <c r="U913" s="137" t="str">
        <f>ifna(VLookup(V913, Dex!F:L, 7, 0),"")</f>
        <v>H102</v>
      </c>
      <c r="V913" s="131" t="str">
        <f t="shared" si="1"/>
        <v>toxel</v>
      </c>
    </row>
    <row r="914" ht="31.5" customHeight="1">
      <c r="A914" s="85">
        <v>913.0</v>
      </c>
      <c r="B914" s="85">
        <v>2.0</v>
      </c>
      <c r="C914" s="88">
        <v>4.0</v>
      </c>
      <c r="D914" s="85">
        <f t="shared" si="36"/>
        <v>10</v>
      </c>
      <c r="E914" s="85">
        <v>2.0</v>
      </c>
      <c r="F914" s="85">
        <v>4.0</v>
      </c>
      <c r="G914" s="53" t="str">
        <f>ifna(VLookup(V914,Shiny!B:C, 2, 0),"")</f>
        <v/>
      </c>
      <c r="H914" s="138" t="s">
        <v>1036</v>
      </c>
      <c r="I914" s="167">
        <v>849.0</v>
      </c>
      <c r="J914" s="140">
        <f>IFNA(VLOOKUP(V914,'Imported Index'!E:F,2,0),1)</f>
        <v>1</v>
      </c>
      <c r="K914" s="140"/>
      <c r="L914" s="83"/>
      <c r="M914" s="62" t="str">
        <f>ifna(IMAGE("https://pokejungle.net/sprites/typeico/"&amp;lower(VLookup(V914,Type!C:E, 2, 0)&amp;".png")),"")</f>
        <v/>
      </c>
      <c r="N914" s="62" t="str">
        <f>ifna(IMAGE("https://pokejungle.net/sprites/typeico/"&amp;lower(VLookup(V914,Type!C:E, 3, 0)&amp;".png")),"")</f>
        <v/>
      </c>
      <c r="O914" s="53"/>
      <c r="P914" s="53"/>
      <c r="Q914" s="61">
        <f>ifna(VLookup(V914, Dex!F:K, 3, 0),"")</f>
        <v>311</v>
      </c>
      <c r="R914" s="61" t="str">
        <f>ifna(VLookup(V914, Dex!F:K, 4, 0),"")</f>
        <v/>
      </c>
      <c r="S914" s="62" t="str">
        <f>ifna(VLookup(V914, Dex!F:K, 5, 0),"")</f>
        <v/>
      </c>
      <c r="T914" s="61" t="str">
        <f>ifna(VLookup(V914, Dex!F:K, 6, 0),"")</f>
        <v>P199</v>
      </c>
      <c r="U914" s="63" t="str">
        <f>ifna(VLookup(V914, Dex!F:L, 7, 0),"")</f>
        <v>H103</v>
      </c>
      <c r="V914" s="53" t="str">
        <f t="shared" si="1"/>
        <v>toxtricity</v>
      </c>
    </row>
    <row r="915" ht="31.5" customHeight="1">
      <c r="A915" s="130">
        <v>914.0</v>
      </c>
      <c r="B915" s="130">
        <v>2.0</v>
      </c>
      <c r="C915" s="129">
        <v>4.0</v>
      </c>
      <c r="D915" s="130">
        <f t="shared" si="36"/>
        <v>11</v>
      </c>
      <c r="E915" s="130">
        <v>2.0</v>
      </c>
      <c r="F915" s="130">
        <v>5.0</v>
      </c>
      <c r="G915" s="131" t="str">
        <f>ifna(VLookup(V915,Shiny!B:C, 2, 0),"")</f>
        <v/>
      </c>
      <c r="H915" s="141" t="s">
        <v>1039</v>
      </c>
      <c r="I915" s="168">
        <v>850.0</v>
      </c>
      <c r="J915" s="135">
        <f>IFNA(VLOOKUP(V915,'Imported Index'!E:F,2,0),1)</f>
        <v>1</v>
      </c>
      <c r="K915" s="135"/>
      <c r="L915" s="132"/>
      <c r="M915" s="166" t="str">
        <f>ifna(IMAGE("https://pokejungle.net/sprites/typeico/"&amp;lower(VLookup(V915,Type!C:E, 2, 0)&amp;".png")),"")</f>
        <v/>
      </c>
      <c r="N915" s="166" t="str">
        <f>ifna(IMAGE("https://pokejungle.net/sprites/typeico/"&amp;lower(VLookup(V915,Type!C:E, 3, 0)&amp;".png")),"")</f>
        <v/>
      </c>
      <c r="O915" s="131"/>
      <c r="P915" s="131"/>
      <c r="Q915" s="165">
        <f>ifna(VLookup(V915, Dex!F:K, 3, 0),"")</f>
        <v>159</v>
      </c>
      <c r="R915" s="165" t="str">
        <f>ifna(VLookup(V915, Dex!F:K, 4, 0),"")</f>
        <v/>
      </c>
      <c r="S915" s="166" t="str">
        <f>ifna(VLookup(V915, Dex!F:K, 5, 0),"")</f>
        <v/>
      </c>
      <c r="T915" s="165" t="str">
        <f>ifna(VLookup(V915, Dex!F:K, 6, 0),"")</f>
        <v/>
      </c>
      <c r="U915" s="137" t="str">
        <f>ifna(VLookup(V915, Dex!F:L, 7, 0),"")</f>
        <v/>
      </c>
      <c r="V915" s="131" t="str">
        <f t="shared" si="1"/>
        <v>sizzlipede</v>
      </c>
    </row>
    <row r="916" ht="31.5" customHeight="1">
      <c r="A916" s="85">
        <v>915.0</v>
      </c>
      <c r="B916" s="85">
        <v>2.0</v>
      </c>
      <c r="C916" s="88">
        <v>4.0</v>
      </c>
      <c r="D916" s="85">
        <f t="shared" si="36"/>
        <v>12</v>
      </c>
      <c r="E916" s="85">
        <v>2.0</v>
      </c>
      <c r="F916" s="85">
        <v>6.0</v>
      </c>
      <c r="G916" s="53" t="str">
        <f>ifna(VLookup(V916,Shiny!B:C, 2, 0),"")</f>
        <v/>
      </c>
      <c r="H916" s="138" t="s">
        <v>1040</v>
      </c>
      <c r="I916" s="167">
        <v>851.0</v>
      </c>
      <c r="J916" s="140">
        <f>IFNA(VLOOKUP(V916,'Imported Index'!E:F,2,0),1)</f>
        <v>1</v>
      </c>
      <c r="K916" s="83"/>
      <c r="L916" s="83"/>
      <c r="M916" s="62" t="str">
        <f>ifna(IMAGE("https://pokejungle.net/sprites/typeico/"&amp;lower(VLookup(V916,Type!C:E, 2, 0)&amp;".png")),"")</f>
        <v/>
      </c>
      <c r="N916" s="62" t="str">
        <f>ifna(IMAGE("https://pokejungle.net/sprites/typeico/"&amp;lower(VLookup(V916,Type!C:E, 3, 0)&amp;".png")),"")</f>
        <v/>
      </c>
      <c r="O916" s="53"/>
      <c r="P916" s="53"/>
      <c r="Q916" s="61">
        <f>ifna(VLookup(V916, Dex!F:K, 3, 0),"")</f>
        <v>160</v>
      </c>
      <c r="R916" s="61" t="str">
        <f>ifna(VLookup(V916, Dex!F:K, 4, 0),"")</f>
        <v/>
      </c>
      <c r="S916" s="62" t="str">
        <f>ifna(VLookup(V916, Dex!F:K, 5, 0),"")</f>
        <v/>
      </c>
      <c r="T916" s="61" t="str">
        <f>ifna(VLookup(V916, Dex!F:K, 6, 0),"")</f>
        <v/>
      </c>
      <c r="U916" s="63" t="str">
        <f>ifna(VLookup(V916, Dex!F:L, 7, 0),"")</f>
        <v/>
      </c>
      <c r="V916" s="53" t="str">
        <f t="shared" si="1"/>
        <v>centiskorch</v>
      </c>
    </row>
    <row r="917" ht="31.5" customHeight="1">
      <c r="A917" s="130">
        <v>916.0</v>
      </c>
      <c r="B917" s="130">
        <v>2.0</v>
      </c>
      <c r="C917" s="129">
        <v>4.0</v>
      </c>
      <c r="D917" s="130">
        <f t="shared" si="36"/>
        <v>13</v>
      </c>
      <c r="E917" s="130">
        <v>3.0</v>
      </c>
      <c r="F917" s="130">
        <v>1.0</v>
      </c>
      <c r="G917" s="131" t="str">
        <f>ifna(VLookup(V917,Shiny!B:C, 2, 0),"")</f>
        <v/>
      </c>
      <c r="H917" s="141" t="s">
        <v>1041</v>
      </c>
      <c r="I917" s="168">
        <v>852.0</v>
      </c>
      <c r="J917" s="135">
        <f>IFNA(VLOOKUP(V917,'Imported Index'!E:F,2,0),1)</f>
        <v>1</v>
      </c>
      <c r="K917" s="132"/>
      <c r="L917" s="132"/>
      <c r="M917" s="166" t="str">
        <f>ifna(IMAGE("https://pokejungle.net/sprites/typeico/"&amp;lower(VLookup(V917,Type!C:E, 2, 0)&amp;".png")),"")</f>
        <v/>
      </c>
      <c r="N917" s="166" t="str">
        <f>ifna(IMAGE("https://pokejungle.net/sprites/typeico/"&amp;lower(VLookup(V917,Type!C:E, 3, 0)&amp;".png")),"")</f>
        <v/>
      </c>
      <c r="O917" s="131"/>
      <c r="P917" s="131"/>
      <c r="Q917" s="165">
        <f>ifna(VLookup(V917, Dex!F:K, 3, 0),"")</f>
        <v>351</v>
      </c>
      <c r="R917" s="165" t="str">
        <f>ifna(VLookup(V917, Dex!F:K, 4, 0),"")</f>
        <v/>
      </c>
      <c r="S917" s="166" t="str">
        <f>ifna(VLookup(V917, Dex!F:K, 5, 0),"")</f>
        <v/>
      </c>
      <c r="T917" s="165" t="str">
        <f>ifna(VLookup(V917, Dex!F:K, 6, 0),"")</f>
        <v/>
      </c>
      <c r="U917" s="137" t="str">
        <f>ifna(VLookup(V917, Dex!F:L, 7, 0),"")</f>
        <v>H066</v>
      </c>
      <c r="V917" s="131" t="str">
        <f t="shared" si="1"/>
        <v>clobbopus</v>
      </c>
    </row>
    <row r="918" ht="31.5" customHeight="1">
      <c r="A918" s="85">
        <v>917.0</v>
      </c>
      <c r="B918" s="85">
        <v>2.0</v>
      </c>
      <c r="C918" s="88">
        <v>4.0</v>
      </c>
      <c r="D918" s="85">
        <f t="shared" si="36"/>
        <v>14</v>
      </c>
      <c r="E918" s="85">
        <v>3.0</v>
      </c>
      <c r="F918" s="85">
        <v>2.0</v>
      </c>
      <c r="G918" s="53" t="str">
        <f>ifna(VLookup(V918,Shiny!B:C, 2, 0),"")</f>
        <v/>
      </c>
      <c r="H918" s="138" t="s">
        <v>1042</v>
      </c>
      <c r="I918" s="167">
        <v>853.0</v>
      </c>
      <c r="J918" s="140">
        <f>IFNA(VLOOKUP(V918,'Imported Index'!E:F,2,0),1)</f>
        <v>1</v>
      </c>
      <c r="K918" s="83"/>
      <c r="L918" s="83"/>
      <c r="M918" s="62" t="str">
        <f>ifna(IMAGE("https://pokejungle.net/sprites/typeico/"&amp;lower(VLookup(V918,Type!C:E, 2, 0)&amp;".png")),"")</f>
        <v/>
      </c>
      <c r="N918" s="62" t="str">
        <f>ifna(IMAGE("https://pokejungle.net/sprites/typeico/"&amp;lower(VLookup(V918,Type!C:E, 3, 0)&amp;".png")),"")</f>
        <v/>
      </c>
      <c r="O918" s="53"/>
      <c r="P918" s="53"/>
      <c r="Q918" s="61">
        <f>ifna(VLookup(V918, Dex!F:K, 3, 0),"")</f>
        <v>352</v>
      </c>
      <c r="R918" s="61" t="str">
        <f>ifna(VLookup(V918, Dex!F:K, 4, 0),"")</f>
        <v/>
      </c>
      <c r="S918" s="62" t="str">
        <f>ifna(VLookup(V918, Dex!F:K, 5, 0),"")</f>
        <v/>
      </c>
      <c r="T918" s="61" t="str">
        <f>ifna(VLookup(V918, Dex!F:K, 6, 0),"")</f>
        <v/>
      </c>
      <c r="U918" s="63" t="str">
        <f>ifna(VLookup(V918, Dex!F:L, 7, 0),"")</f>
        <v>H067</v>
      </c>
      <c r="V918" s="53" t="str">
        <f t="shared" si="1"/>
        <v>grapploct</v>
      </c>
    </row>
    <row r="919" ht="31.5" customHeight="1">
      <c r="A919" s="130">
        <v>918.0</v>
      </c>
      <c r="B919" s="130">
        <v>2.0</v>
      </c>
      <c r="C919" s="129">
        <v>4.0</v>
      </c>
      <c r="D919" s="130">
        <f t="shared" si="36"/>
        <v>15</v>
      </c>
      <c r="E919" s="130">
        <v>3.0</v>
      </c>
      <c r="F919" s="130">
        <v>3.0</v>
      </c>
      <c r="G919" s="131" t="str">
        <f>ifna(VLookup(V919,Shiny!B:C, 2, 0),"")</f>
        <v/>
      </c>
      <c r="H919" s="141" t="s">
        <v>1043</v>
      </c>
      <c r="I919" s="168">
        <v>854.0</v>
      </c>
      <c r="J919" s="135">
        <f>IFNA(VLOOKUP(V919,'Imported Index'!E:F,2,0),1)</f>
        <v>1</v>
      </c>
      <c r="K919" s="135"/>
      <c r="L919" s="132"/>
      <c r="M919" s="166" t="str">
        <f>ifna(IMAGE("https://pokejungle.net/sprites/typeico/"&amp;lower(VLookup(V919,Type!C:E, 2, 0)&amp;".png")),"")</f>
        <v/>
      </c>
      <c r="N919" s="166" t="str">
        <f>ifna(IMAGE("https://pokejungle.net/sprites/typeico/"&amp;lower(VLookup(V919,Type!C:E, 3, 0)&amp;".png")),"")</f>
        <v/>
      </c>
      <c r="O919" s="131"/>
      <c r="P919" s="131"/>
      <c r="Q919" s="165">
        <f>ifna(VLookup(V919, Dex!F:K, 3, 0),"")</f>
        <v>335</v>
      </c>
      <c r="R919" s="165" t="str">
        <f>ifna(VLookup(V919, Dex!F:K, 4, 0),"")</f>
        <v/>
      </c>
      <c r="S919" s="166" t="str">
        <f>ifna(VLookup(V919, Dex!F:K, 5, 0),"")</f>
        <v/>
      </c>
      <c r="T919" s="165" t="str">
        <f>ifna(VLookup(V919, Dex!F:K, 6, 0),"")</f>
        <v>P237</v>
      </c>
      <c r="U919" s="137" t="str">
        <f>ifna(VLookup(V919, Dex!F:L, 7, 0),"")</f>
        <v/>
      </c>
      <c r="V919" s="131" t="str">
        <f t="shared" si="1"/>
        <v>sinistea</v>
      </c>
    </row>
    <row r="920" ht="31.5" customHeight="1">
      <c r="A920" s="85">
        <v>919.0</v>
      </c>
      <c r="B920" s="85">
        <v>2.0</v>
      </c>
      <c r="C920" s="88">
        <v>4.0</v>
      </c>
      <c r="D920" s="85">
        <f t="shared" si="36"/>
        <v>16</v>
      </c>
      <c r="E920" s="85">
        <v>3.0</v>
      </c>
      <c r="F920" s="85">
        <v>4.0</v>
      </c>
      <c r="G920" s="53" t="str">
        <f>ifna(VLookup(V920,Shiny!B:C, 2, 0),"")</f>
        <v/>
      </c>
      <c r="H920" s="138" t="s">
        <v>1046</v>
      </c>
      <c r="I920" s="167">
        <v>855.0</v>
      </c>
      <c r="J920" s="140">
        <f>IFNA(VLOOKUP(V920,'Imported Index'!E:F,2,0),1)</f>
        <v>1</v>
      </c>
      <c r="K920" s="140"/>
      <c r="L920" s="83"/>
      <c r="M920" s="62" t="str">
        <f>ifna(IMAGE("https://pokejungle.net/sprites/typeico/"&amp;lower(VLookup(V920,Type!C:E, 2, 0)&amp;".png")),"")</f>
        <v/>
      </c>
      <c r="N920" s="62" t="str">
        <f>ifna(IMAGE("https://pokejungle.net/sprites/typeico/"&amp;lower(VLookup(V920,Type!C:E, 3, 0)&amp;".png")),"")</f>
        <v/>
      </c>
      <c r="O920" s="53"/>
      <c r="P920" s="53"/>
      <c r="Q920" s="61">
        <f>ifna(VLookup(V920, Dex!F:K, 3, 0),"")</f>
        <v>336</v>
      </c>
      <c r="R920" s="61" t="str">
        <f>ifna(VLookup(V920, Dex!F:K, 4, 0),"")</f>
        <v/>
      </c>
      <c r="S920" s="62" t="str">
        <f>ifna(VLookup(V920, Dex!F:K, 5, 0),"")</f>
        <v/>
      </c>
      <c r="T920" s="61" t="str">
        <f>ifna(VLookup(V920, Dex!F:K, 6, 0),"")</f>
        <v>P238</v>
      </c>
      <c r="U920" s="63" t="str">
        <f>ifna(VLookup(V920, Dex!F:L, 7, 0),"")</f>
        <v/>
      </c>
      <c r="V920" s="53" t="str">
        <f t="shared" si="1"/>
        <v>polteageist</v>
      </c>
    </row>
    <row r="921" ht="31.5" customHeight="1">
      <c r="A921" s="130">
        <v>920.0</v>
      </c>
      <c r="B921" s="130">
        <v>2.0</v>
      </c>
      <c r="C921" s="129">
        <v>4.0</v>
      </c>
      <c r="D921" s="130">
        <f t="shared" si="36"/>
        <v>17</v>
      </c>
      <c r="E921" s="130">
        <v>3.0</v>
      </c>
      <c r="F921" s="130">
        <v>5.0</v>
      </c>
      <c r="G921" s="131" t="str">
        <f>ifna(VLookup(V921,Shiny!B:C, 2, 0),"")</f>
        <v/>
      </c>
      <c r="H921" s="141" t="s">
        <v>1047</v>
      </c>
      <c r="I921" s="168">
        <v>856.0</v>
      </c>
      <c r="J921" s="135">
        <f>IFNA(VLOOKUP(V921,'Imported Index'!E:F,2,0),1)</f>
        <v>1</v>
      </c>
      <c r="K921" s="135"/>
      <c r="L921" s="132"/>
      <c r="M921" s="166" t="str">
        <f>ifna(IMAGE("https://pokejungle.net/sprites/typeico/"&amp;lower(VLookup(V921,Type!C:E, 2, 0)&amp;".png")),"")</f>
        <v/>
      </c>
      <c r="N921" s="166" t="str">
        <f>ifna(IMAGE("https://pokejungle.net/sprites/typeico/"&amp;lower(VLookup(V921,Type!C:E, 3, 0)&amp;".png")),"")</f>
        <v/>
      </c>
      <c r="O921" s="131"/>
      <c r="P921" s="131"/>
      <c r="Q921" s="165">
        <f>ifna(VLookup(V921, Dex!F:K, 3, 0),"")</f>
        <v>241</v>
      </c>
      <c r="R921" s="165" t="str">
        <f>ifna(VLookup(V921, Dex!F:K, 4, 0),"")</f>
        <v/>
      </c>
      <c r="S921" s="166" t="str">
        <f>ifna(VLookup(V921, Dex!F:K, 5, 0),"")</f>
        <v/>
      </c>
      <c r="T921" s="165" t="str">
        <f>ifna(VLookup(V921, Dex!F:K, 6, 0),"")</f>
        <v>P282</v>
      </c>
      <c r="U921" s="137" t="str">
        <f>ifna(VLookup(V921, Dex!F:L, 7, 0),"")</f>
        <v/>
      </c>
      <c r="V921" s="131" t="str">
        <f t="shared" si="1"/>
        <v>hatenna</v>
      </c>
    </row>
    <row r="922" ht="31.5" customHeight="1">
      <c r="A922" s="85">
        <v>921.0</v>
      </c>
      <c r="B922" s="85">
        <v>2.0</v>
      </c>
      <c r="C922" s="88">
        <v>4.0</v>
      </c>
      <c r="D922" s="85">
        <f t="shared" si="36"/>
        <v>18</v>
      </c>
      <c r="E922" s="85">
        <v>3.0</v>
      </c>
      <c r="F922" s="85">
        <v>6.0</v>
      </c>
      <c r="G922" s="53" t="str">
        <f>ifna(VLookup(V922,Shiny!B:C, 2, 0),"")</f>
        <v/>
      </c>
      <c r="H922" s="138" t="s">
        <v>1048</v>
      </c>
      <c r="I922" s="167">
        <v>857.0</v>
      </c>
      <c r="J922" s="140">
        <f>IFNA(VLOOKUP(V922,'Imported Index'!E:F,2,0),1)</f>
        <v>1</v>
      </c>
      <c r="K922" s="140"/>
      <c r="L922" s="83"/>
      <c r="M922" s="62" t="str">
        <f>ifna(IMAGE("https://pokejungle.net/sprites/typeico/"&amp;lower(VLookup(V922,Type!C:E, 2, 0)&amp;".png")),"")</f>
        <v/>
      </c>
      <c r="N922" s="62" t="str">
        <f>ifna(IMAGE("https://pokejungle.net/sprites/typeico/"&amp;lower(VLookup(V922,Type!C:E, 3, 0)&amp;".png")),"")</f>
        <v/>
      </c>
      <c r="O922" s="53"/>
      <c r="P922" s="53"/>
      <c r="Q922" s="61">
        <f>ifna(VLookup(V922, Dex!F:K, 3, 0),"")</f>
        <v>242</v>
      </c>
      <c r="R922" s="61" t="str">
        <f>ifna(VLookup(V922, Dex!F:K, 4, 0),"")</f>
        <v/>
      </c>
      <c r="S922" s="62" t="str">
        <f>ifna(VLookup(V922, Dex!F:K, 5, 0),"")</f>
        <v/>
      </c>
      <c r="T922" s="61" t="str">
        <f>ifna(VLookup(V922, Dex!F:K, 6, 0),"")</f>
        <v>P283</v>
      </c>
      <c r="U922" s="63" t="str">
        <f>ifna(VLookup(V922, Dex!F:L, 7, 0),"")</f>
        <v/>
      </c>
      <c r="V922" s="53" t="str">
        <f t="shared" si="1"/>
        <v>hattrem</v>
      </c>
    </row>
    <row r="923" ht="31.5" customHeight="1">
      <c r="A923" s="130">
        <v>922.0</v>
      </c>
      <c r="B923" s="130">
        <v>2.0</v>
      </c>
      <c r="C923" s="129">
        <v>4.0</v>
      </c>
      <c r="D923" s="130">
        <f t="shared" si="36"/>
        <v>19</v>
      </c>
      <c r="E923" s="130">
        <v>4.0</v>
      </c>
      <c r="F923" s="130">
        <v>1.0</v>
      </c>
      <c r="G923" s="131" t="str">
        <f>ifna(VLookup(V923,Shiny!B:C, 2, 0),"")</f>
        <v/>
      </c>
      <c r="H923" s="141" t="s">
        <v>1049</v>
      </c>
      <c r="I923" s="168">
        <v>858.0</v>
      </c>
      <c r="J923" s="135">
        <f>IFNA(VLOOKUP(V923,'Imported Index'!E:F,2,0),1)</f>
        <v>1</v>
      </c>
      <c r="K923" s="135"/>
      <c r="L923" s="132"/>
      <c r="M923" s="166" t="str">
        <f>ifna(IMAGE("https://pokejungle.net/sprites/typeico/"&amp;lower(VLookup(V923,Type!C:E, 2, 0)&amp;".png")),"")</f>
        <v/>
      </c>
      <c r="N923" s="166" t="str">
        <f>ifna(IMAGE("https://pokejungle.net/sprites/typeico/"&amp;lower(VLookup(V923,Type!C:E, 3, 0)&amp;".png")),"")</f>
        <v/>
      </c>
      <c r="O923" s="131"/>
      <c r="P923" s="131"/>
      <c r="Q923" s="165">
        <f>ifna(VLookup(V923, Dex!F:K, 3, 0),"")</f>
        <v>243</v>
      </c>
      <c r="R923" s="165" t="str">
        <f>ifna(VLookup(V923, Dex!F:K, 4, 0),"")</f>
        <v/>
      </c>
      <c r="S923" s="166" t="str">
        <f>ifna(VLookup(V923, Dex!F:K, 5, 0),"")</f>
        <v/>
      </c>
      <c r="T923" s="165" t="str">
        <f>ifna(VLookup(V923, Dex!F:K, 6, 0),"")</f>
        <v>P284</v>
      </c>
      <c r="U923" s="137" t="str">
        <f>ifna(VLookup(V923, Dex!F:L, 7, 0),"")</f>
        <v/>
      </c>
      <c r="V923" s="131" t="str">
        <f t="shared" si="1"/>
        <v>hatterene</v>
      </c>
    </row>
    <row r="924" ht="31.5" customHeight="1">
      <c r="A924" s="85">
        <v>923.0</v>
      </c>
      <c r="B924" s="85">
        <v>2.0</v>
      </c>
      <c r="C924" s="88">
        <v>4.0</v>
      </c>
      <c r="D924" s="85">
        <f t="shared" si="36"/>
        <v>20</v>
      </c>
      <c r="E924" s="85">
        <v>4.0</v>
      </c>
      <c r="F924" s="85">
        <v>2.0</v>
      </c>
      <c r="G924" s="53" t="str">
        <f>ifna(VLookup(V924,Shiny!B:C, 2, 0),"")</f>
        <v/>
      </c>
      <c r="H924" s="138" t="s">
        <v>1050</v>
      </c>
      <c r="I924" s="167">
        <v>859.0</v>
      </c>
      <c r="J924" s="140">
        <f>IFNA(VLOOKUP(V924,'Imported Index'!E:F,2,0),1)</f>
        <v>1</v>
      </c>
      <c r="K924" s="140"/>
      <c r="L924" s="83"/>
      <c r="M924" s="62" t="str">
        <f>ifna(IMAGE("https://pokejungle.net/sprites/typeico/"&amp;lower(VLookup(V924,Type!C:E, 2, 0)&amp;".png")),"")</f>
        <v/>
      </c>
      <c r="N924" s="62" t="str">
        <f>ifna(IMAGE("https://pokejungle.net/sprites/typeico/"&amp;lower(VLookup(V924,Type!C:E, 3, 0)&amp;".png")),"")</f>
        <v/>
      </c>
      <c r="O924" s="53"/>
      <c r="P924" s="53"/>
      <c r="Q924" s="61">
        <f>ifna(VLookup(V924, Dex!F:K, 3, 0),"")</f>
        <v>238</v>
      </c>
      <c r="R924" s="61" t="str">
        <f>ifna(VLookup(V924, Dex!F:K, 4, 0),"")</f>
        <v/>
      </c>
      <c r="S924" s="62" t="str">
        <f>ifna(VLookup(V924, Dex!F:K, 5, 0),"")</f>
        <v/>
      </c>
      <c r="T924" s="61" t="str">
        <f>ifna(VLookup(V924, Dex!F:K, 6, 0),"")</f>
        <v>P285</v>
      </c>
      <c r="U924" s="63" t="str">
        <f>ifna(VLookup(V924, Dex!F:L, 7, 0),"")</f>
        <v/>
      </c>
      <c r="V924" s="53" t="str">
        <f t="shared" si="1"/>
        <v>impidimp</v>
      </c>
    </row>
    <row r="925" ht="31.5" customHeight="1">
      <c r="A925" s="130">
        <v>924.0</v>
      </c>
      <c r="B925" s="130">
        <v>2.0</v>
      </c>
      <c r="C925" s="129">
        <v>4.0</v>
      </c>
      <c r="D925" s="130">
        <f t="shared" si="36"/>
        <v>21</v>
      </c>
      <c r="E925" s="130">
        <v>4.0</v>
      </c>
      <c r="F925" s="130">
        <v>3.0</v>
      </c>
      <c r="G925" s="131" t="str">
        <f>ifna(VLookup(V925,Shiny!B:C, 2, 0),"")</f>
        <v/>
      </c>
      <c r="H925" s="141" t="s">
        <v>1051</v>
      </c>
      <c r="I925" s="168">
        <v>860.0</v>
      </c>
      <c r="J925" s="135">
        <f>IFNA(VLOOKUP(V925,'Imported Index'!E:F,2,0),1)</f>
        <v>1</v>
      </c>
      <c r="K925" s="135"/>
      <c r="L925" s="132"/>
      <c r="M925" s="166" t="str">
        <f>ifna(IMAGE("https://pokejungle.net/sprites/typeico/"&amp;lower(VLookup(V925,Type!C:E, 2, 0)&amp;".png")),"")</f>
        <v/>
      </c>
      <c r="N925" s="166" t="str">
        <f>ifna(IMAGE("https://pokejungle.net/sprites/typeico/"&amp;lower(VLookup(V925,Type!C:E, 3, 0)&amp;".png")),"")</f>
        <v/>
      </c>
      <c r="O925" s="131"/>
      <c r="P925" s="131"/>
      <c r="Q925" s="165">
        <f>ifna(VLookup(V925, Dex!F:K, 3, 0),"")</f>
        <v>239</v>
      </c>
      <c r="R925" s="165" t="str">
        <f>ifna(VLookup(V925, Dex!F:K, 4, 0),"")</f>
        <v/>
      </c>
      <c r="S925" s="166" t="str">
        <f>ifna(VLookup(V925, Dex!F:K, 5, 0),"")</f>
        <v/>
      </c>
      <c r="T925" s="165" t="str">
        <f>ifna(VLookup(V925, Dex!F:K, 6, 0),"")</f>
        <v>P286</v>
      </c>
      <c r="U925" s="137" t="str">
        <f>ifna(VLookup(V925, Dex!F:L, 7, 0),"")</f>
        <v/>
      </c>
      <c r="V925" s="131" t="str">
        <f t="shared" si="1"/>
        <v>morgrem</v>
      </c>
    </row>
    <row r="926" ht="31.5" customHeight="1">
      <c r="A926" s="85">
        <v>925.0</v>
      </c>
      <c r="B926" s="85">
        <v>2.0</v>
      </c>
      <c r="C926" s="88">
        <v>4.0</v>
      </c>
      <c r="D926" s="85">
        <f t="shared" si="36"/>
        <v>22</v>
      </c>
      <c r="E926" s="85">
        <v>4.0</v>
      </c>
      <c r="F926" s="85">
        <v>4.0</v>
      </c>
      <c r="G926" s="53" t="str">
        <f>ifna(VLookup(V926,Shiny!B:C, 2, 0),"")</f>
        <v/>
      </c>
      <c r="H926" s="138" t="s">
        <v>1052</v>
      </c>
      <c r="I926" s="167">
        <v>861.0</v>
      </c>
      <c r="J926" s="140">
        <f>IFNA(VLOOKUP(V926,'Imported Index'!E:F,2,0),1)</f>
        <v>1</v>
      </c>
      <c r="K926" s="140"/>
      <c r="L926" s="83"/>
      <c r="M926" s="62" t="str">
        <f>ifna(IMAGE("https://pokejungle.net/sprites/typeico/"&amp;lower(VLookup(V926,Type!C:E, 2, 0)&amp;".png")),"")</f>
        <v/>
      </c>
      <c r="N926" s="62" t="str">
        <f>ifna(IMAGE("https://pokejungle.net/sprites/typeico/"&amp;lower(VLookup(V926,Type!C:E, 3, 0)&amp;".png")),"")</f>
        <v/>
      </c>
      <c r="O926" s="53"/>
      <c r="P926" s="53"/>
      <c r="Q926" s="61">
        <f>ifna(VLookup(V926, Dex!F:K, 3, 0),"")</f>
        <v>240</v>
      </c>
      <c r="R926" s="61" t="str">
        <f>ifna(VLookup(V926, Dex!F:K, 4, 0),"")</f>
        <v/>
      </c>
      <c r="S926" s="62" t="str">
        <f>ifna(VLookup(V926, Dex!F:K, 5, 0),"")</f>
        <v/>
      </c>
      <c r="T926" s="61" t="str">
        <f>ifna(VLookup(V926, Dex!F:K, 6, 0),"")</f>
        <v>P287</v>
      </c>
      <c r="U926" s="63" t="str">
        <f>ifna(VLookup(V926, Dex!F:L, 7, 0),"")</f>
        <v/>
      </c>
      <c r="V926" s="53" t="str">
        <f t="shared" si="1"/>
        <v>grimmsnarl</v>
      </c>
    </row>
    <row r="927" ht="31.5" customHeight="1">
      <c r="A927" s="130">
        <v>926.0</v>
      </c>
      <c r="B927" s="130">
        <v>2.0</v>
      </c>
      <c r="C927" s="129">
        <v>4.0</v>
      </c>
      <c r="D927" s="130">
        <f t="shared" si="36"/>
        <v>23</v>
      </c>
      <c r="E927" s="130">
        <v>4.0</v>
      </c>
      <c r="F927" s="130">
        <v>5.0</v>
      </c>
      <c r="G927" s="131" t="str">
        <f>ifna(VLookup(V927,Shiny!B:C, 2, 0),"")</f>
        <v/>
      </c>
      <c r="H927" s="141" t="s">
        <v>1053</v>
      </c>
      <c r="I927" s="168">
        <v>862.0</v>
      </c>
      <c r="J927" s="135">
        <f>IFNA(VLOOKUP(V927,'Imported Index'!E:F,2,0),1)</f>
        <v>1</v>
      </c>
      <c r="K927" s="132"/>
      <c r="L927" s="132"/>
      <c r="M927" s="166" t="str">
        <f>ifna(IMAGE("https://pokejungle.net/sprites/typeico/"&amp;lower(VLookup(V927,Type!C:E, 2, 0)&amp;".png")),"")</f>
        <v/>
      </c>
      <c r="N927" s="166" t="str">
        <f>ifna(IMAGE("https://pokejungle.net/sprites/typeico/"&amp;lower(VLookup(V927,Type!C:E, 3, 0)&amp;".png")),"")</f>
        <v/>
      </c>
      <c r="O927" s="131"/>
      <c r="P927" s="131"/>
      <c r="Q927" s="165">
        <f>ifna(VLookup(V927, Dex!F:K, 3, 0),"")</f>
        <v>33</v>
      </c>
      <c r="R927" s="165" t="str">
        <f>ifna(VLookup(V927, Dex!F:K, 4, 0),"")</f>
        <v/>
      </c>
      <c r="S927" s="166" t="str">
        <f>ifna(VLookup(V927, Dex!F:K, 5, 0),"")</f>
        <v/>
      </c>
      <c r="T927" s="165" t="str">
        <f>ifna(VLookup(V927, Dex!F:K, 6, 0),"")</f>
        <v/>
      </c>
      <c r="U927" s="137" t="str">
        <f>ifna(VLookup(V927, Dex!F:L, 7, 0),"")</f>
        <v/>
      </c>
      <c r="V927" s="131" t="str">
        <f t="shared" si="1"/>
        <v>obstagoon</v>
      </c>
    </row>
    <row r="928" ht="31.5" customHeight="1">
      <c r="A928" s="85">
        <v>927.0</v>
      </c>
      <c r="B928" s="85">
        <v>2.0</v>
      </c>
      <c r="C928" s="88">
        <v>4.0</v>
      </c>
      <c r="D928" s="85">
        <f t="shared" si="36"/>
        <v>24</v>
      </c>
      <c r="E928" s="85">
        <v>4.0</v>
      </c>
      <c r="F928" s="85">
        <v>6.0</v>
      </c>
      <c r="G928" s="53" t="str">
        <f>ifna(VLookup(V928,Shiny!B:C, 2, 0),"")</f>
        <v/>
      </c>
      <c r="H928" s="138" t="s">
        <v>1054</v>
      </c>
      <c r="I928" s="167">
        <v>863.0</v>
      </c>
      <c r="J928" s="140">
        <f>IFNA(VLOOKUP(V928,'Imported Index'!E:F,2,0),1)</f>
        <v>1</v>
      </c>
      <c r="K928" s="83"/>
      <c r="L928" s="83"/>
      <c r="M928" s="62" t="str">
        <f>ifna(IMAGE("https://pokejungle.net/sprites/typeico/"&amp;lower(VLookup(V928,Type!C:E, 2, 0)&amp;".png")),"")</f>
        <v/>
      </c>
      <c r="N928" s="62" t="str">
        <f>ifna(IMAGE("https://pokejungle.net/sprites/typeico/"&amp;lower(VLookup(V928,Type!C:E, 3, 0)&amp;".png")),"")</f>
        <v/>
      </c>
      <c r="O928" s="53"/>
      <c r="P928" s="53"/>
      <c r="Q928" s="61">
        <f>ifna(VLookup(V928, Dex!F:K, 3, 0),"")</f>
        <v>183</v>
      </c>
      <c r="R928" s="61" t="str">
        <f>ifna(VLookup(V928, Dex!F:K, 4, 0),"")</f>
        <v/>
      </c>
      <c r="S928" s="62" t="str">
        <f>ifna(VLookup(V928, Dex!F:K, 5, 0),"")</f>
        <v/>
      </c>
      <c r="T928" s="61" t="str">
        <f>ifna(VLookup(V928, Dex!F:K, 6, 0),"")</f>
        <v/>
      </c>
      <c r="U928" s="63" t="str">
        <f>ifna(VLookup(V928, Dex!F:L, 7, 0),"")</f>
        <v>H006</v>
      </c>
      <c r="V928" s="53" t="str">
        <f t="shared" si="1"/>
        <v>perrserker</v>
      </c>
    </row>
    <row r="929" ht="31.5" customHeight="1">
      <c r="A929" s="130">
        <v>928.0</v>
      </c>
      <c r="B929" s="130">
        <v>2.0</v>
      </c>
      <c r="C929" s="129">
        <v>4.0</v>
      </c>
      <c r="D929" s="130">
        <f t="shared" si="36"/>
        <v>25</v>
      </c>
      <c r="E929" s="130">
        <v>5.0</v>
      </c>
      <c r="F929" s="130">
        <v>1.0</v>
      </c>
      <c r="G929" s="131" t="str">
        <f>ifna(VLookup(V929,Shiny!B:C, 2, 0),"")</f>
        <v/>
      </c>
      <c r="H929" s="141" t="s">
        <v>1055</v>
      </c>
      <c r="I929" s="168">
        <v>864.0</v>
      </c>
      <c r="J929" s="135">
        <f>IFNA(VLOOKUP(V929,'Imported Index'!E:F,2,0),1)</f>
        <v>1</v>
      </c>
      <c r="K929" s="132"/>
      <c r="L929" s="132"/>
      <c r="M929" s="166" t="str">
        <f>ifna(IMAGE("https://pokejungle.net/sprites/typeico/"&amp;lower(VLookup(V929,Type!C:E, 2, 0)&amp;".png")),"")</f>
        <v/>
      </c>
      <c r="N929" s="166" t="str">
        <f>ifna(IMAGE("https://pokejungle.net/sprites/typeico/"&amp;lower(VLookup(V929,Type!C:E, 3, 0)&amp;".png")),"")</f>
        <v/>
      </c>
      <c r="O929" s="131"/>
      <c r="P929" s="131"/>
      <c r="Q929" s="165">
        <f>ifna(VLookup(V929, Dex!F:K, 3, 0),"")</f>
        <v>237</v>
      </c>
      <c r="R929" s="165" t="str">
        <f>ifna(VLookup(V929, Dex!F:K, 4, 0),"")</f>
        <v/>
      </c>
      <c r="S929" s="166" t="str">
        <f>ifna(VLookup(V929, Dex!F:K, 5, 0),"")</f>
        <v/>
      </c>
      <c r="T929" s="165" t="str">
        <f>ifna(VLookup(V929, Dex!F:K, 6, 0),"")</f>
        <v/>
      </c>
      <c r="U929" s="137" t="str">
        <f>ifna(VLookup(V929, Dex!F:L, 7, 0),"")</f>
        <v/>
      </c>
      <c r="V929" s="131" t="str">
        <f t="shared" si="1"/>
        <v>cursola</v>
      </c>
    </row>
    <row r="930" ht="31.5" customHeight="1">
      <c r="A930" s="85">
        <v>929.0</v>
      </c>
      <c r="B930" s="85">
        <v>2.0</v>
      </c>
      <c r="C930" s="88">
        <v>4.0</v>
      </c>
      <c r="D930" s="85">
        <f t="shared" si="36"/>
        <v>26</v>
      </c>
      <c r="E930" s="85">
        <v>5.0</v>
      </c>
      <c r="F930" s="85">
        <v>2.0</v>
      </c>
      <c r="G930" s="53" t="str">
        <f>ifna(VLookup(V930,Shiny!B:C, 2, 0),"")</f>
        <v/>
      </c>
      <c r="H930" s="138" t="s">
        <v>1056</v>
      </c>
      <c r="I930" s="167">
        <v>865.0</v>
      </c>
      <c r="J930" s="140">
        <f>IFNA(VLOOKUP(V930,'Imported Index'!E:F,2,0),1)</f>
        <v>1</v>
      </c>
      <c r="K930" s="83"/>
      <c r="L930" s="83"/>
      <c r="M930" s="62" t="str">
        <f>ifna(IMAGE("https://pokejungle.net/sprites/typeico/"&amp;lower(VLookup(V930,Type!C:E, 2, 0)&amp;".png")),"")</f>
        <v/>
      </c>
      <c r="N930" s="62" t="str">
        <f>ifna(IMAGE("https://pokejungle.net/sprites/typeico/"&amp;lower(VLookup(V930,Type!C:E, 3, 0)&amp;".png")),"")</f>
        <v/>
      </c>
      <c r="O930" s="53"/>
      <c r="P930" s="53"/>
      <c r="Q930" s="61">
        <f>ifna(VLookup(V930, Dex!F:K, 3, 0),"")</f>
        <v>219</v>
      </c>
      <c r="R930" s="61" t="str">
        <f>ifna(VLookup(V930, Dex!F:K, 4, 0),"")</f>
        <v/>
      </c>
      <c r="S930" s="62" t="str">
        <f>ifna(VLookup(V930, Dex!F:K, 5, 0),"")</f>
        <v/>
      </c>
      <c r="T930" s="61" t="str">
        <f>ifna(VLookup(V930, Dex!F:K, 6, 0),"")</f>
        <v/>
      </c>
      <c r="U930" s="63" t="str">
        <f>ifna(VLookup(V930, Dex!F:L, 7, 0),"")</f>
        <v>H008</v>
      </c>
      <c r="V930" s="53" t="str">
        <f t="shared" si="1"/>
        <v>sirfetch'd</v>
      </c>
    </row>
    <row r="931" ht="31.5" customHeight="1">
      <c r="A931" s="130">
        <v>930.0</v>
      </c>
      <c r="B931" s="130">
        <v>2.0</v>
      </c>
      <c r="C931" s="129">
        <v>4.0</v>
      </c>
      <c r="D931" s="130">
        <f t="shared" si="36"/>
        <v>27</v>
      </c>
      <c r="E931" s="130">
        <v>5.0</v>
      </c>
      <c r="F931" s="130">
        <v>3.0</v>
      </c>
      <c r="G931" s="131" t="str">
        <f>ifna(VLookup(V931,Shiny!B:C, 2, 0),"")</f>
        <v/>
      </c>
      <c r="H931" s="141" t="s">
        <v>1057</v>
      </c>
      <c r="I931" s="168">
        <v>866.0</v>
      </c>
      <c r="J931" s="135">
        <f>IFNA(VLOOKUP(V931,'Imported Index'!E:F,2,0),1)</f>
        <v>1</v>
      </c>
      <c r="K931" s="132"/>
      <c r="L931" s="132"/>
      <c r="M931" s="166" t="str">
        <f>ifna(IMAGE("https://pokejungle.net/sprites/typeico/"&amp;lower(VLookup(V931,Type!C:E, 2, 0)&amp;".png")),"")</f>
        <v/>
      </c>
      <c r="N931" s="166" t="str">
        <f>ifna(IMAGE("https://pokejungle.net/sprites/typeico/"&amp;lower(VLookup(V931,Type!C:E, 3, 0)&amp;".png")),"")</f>
        <v/>
      </c>
      <c r="O931" s="131"/>
      <c r="P931" s="131"/>
      <c r="Q931" s="165" t="str">
        <f>ifna(VLookup(V931, Dex!F:K, 3, 0),"")</f>
        <v>C012</v>
      </c>
      <c r="R931" s="165" t="str">
        <f>ifna(VLookup(V931, Dex!F:K, 4, 0),"")</f>
        <v/>
      </c>
      <c r="S931" s="166" t="str">
        <f>ifna(VLookup(V931, Dex!F:K, 5, 0),"")</f>
        <v/>
      </c>
      <c r="T931" s="165" t="str">
        <f>ifna(VLookup(V931, Dex!F:K, 6, 0),"")</f>
        <v/>
      </c>
      <c r="U931" s="137" t="str">
        <f>ifna(VLookup(V931, Dex!F:L, 7, 0),"")</f>
        <v>H110</v>
      </c>
      <c r="V931" s="131" t="str">
        <f t="shared" si="1"/>
        <v>mr. rime</v>
      </c>
    </row>
    <row r="932" ht="31.5" customHeight="1">
      <c r="A932" s="85">
        <v>931.0</v>
      </c>
      <c r="B932" s="85">
        <v>2.0</v>
      </c>
      <c r="C932" s="88">
        <v>4.0</v>
      </c>
      <c r="D932" s="85">
        <f t="shared" si="36"/>
        <v>28</v>
      </c>
      <c r="E932" s="85">
        <v>5.0</v>
      </c>
      <c r="F932" s="85">
        <v>4.0</v>
      </c>
      <c r="G932" s="53" t="str">
        <f>ifna(VLookup(V932,Shiny!B:C, 2, 0),"")</f>
        <v/>
      </c>
      <c r="H932" s="138" t="s">
        <v>1058</v>
      </c>
      <c r="I932" s="167">
        <v>867.0</v>
      </c>
      <c r="J932" s="140">
        <f>IFNA(VLOOKUP(V932,'Imported Index'!E:F,2,0),1)</f>
        <v>1</v>
      </c>
      <c r="K932" s="83"/>
      <c r="L932" s="83"/>
      <c r="M932" s="62" t="str">
        <f>ifna(IMAGE("https://pokejungle.net/sprites/typeico/"&amp;lower(VLookup(V932,Type!C:E, 2, 0)&amp;".png")),"")</f>
        <v/>
      </c>
      <c r="N932" s="62" t="str">
        <f>ifna(IMAGE("https://pokejungle.net/sprites/typeico/"&amp;lower(VLookup(V932,Type!C:E, 3, 0)&amp;".png")),"")</f>
        <v/>
      </c>
      <c r="O932" s="53"/>
      <c r="P932" s="53"/>
      <c r="Q932" s="61">
        <f>ifna(VLookup(V932, Dex!F:K, 3, 0),"")</f>
        <v>328</v>
      </c>
      <c r="R932" s="61" t="str">
        <f>ifna(VLookup(V932, Dex!F:K, 4, 0),"")</f>
        <v/>
      </c>
      <c r="S932" s="62" t="str">
        <f>ifna(VLookup(V932, Dex!F:K, 5, 0),"")</f>
        <v/>
      </c>
      <c r="T932" s="61" t="str">
        <f>ifna(VLookup(V932, Dex!F:K, 6, 0),"")</f>
        <v/>
      </c>
      <c r="U932" s="63" t="str">
        <f>ifna(VLookup(V932, Dex!F:L, 7, 0),"")</f>
        <v>H061</v>
      </c>
      <c r="V932" s="53" t="str">
        <f t="shared" si="1"/>
        <v>runerigus</v>
      </c>
    </row>
    <row r="933" ht="31.5" customHeight="1">
      <c r="A933" s="130">
        <v>932.0</v>
      </c>
      <c r="B933" s="130">
        <v>2.0</v>
      </c>
      <c r="C933" s="129">
        <v>4.0</v>
      </c>
      <c r="D933" s="130">
        <f t="shared" si="36"/>
        <v>29</v>
      </c>
      <c r="E933" s="130">
        <v>5.0</v>
      </c>
      <c r="F933" s="130">
        <v>5.0</v>
      </c>
      <c r="G933" s="131" t="str">
        <f>ifna(VLookup(V933,Shiny!B:C, 2, 0),"")</f>
        <v/>
      </c>
      <c r="H933" s="141" t="s">
        <v>1059</v>
      </c>
      <c r="I933" s="168">
        <v>868.0</v>
      </c>
      <c r="J933" s="135">
        <f>IFNA(VLOOKUP(V933,'Imported Index'!E:F,2,0),1)</f>
        <v>1</v>
      </c>
      <c r="K933" s="135"/>
      <c r="L933" s="132"/>
      <c r="M933" s="166" t="str">
        <f>ifna(IMAGE("https://pokejungle.net/sprites/typeico/"&amp;lower(VLookup(V933,Type!C:E, 2, 0)&amp;".png")),"")</f>
        <v/>
      </c>
      <c r="N933" s="166" t="str">
        <f>ifna(IMAGE("https://pokejungle.net/sprites/typeico/"&amp;lower(VLookup(V933,Type!C:E, 3, 0)&amp;".png")),"")</f>
        <v/>
      </c>
      <c r="O933" s="131"/>
      <c r="P933" s="131"/>
      <c r="Q933" s="165">
        <f>ifna(VLookup(V933, Dex!F:K, 3, 0),"")</f>
        <v>185</v>
      </c>
      <c r="R933" s="165" t="str">
        <f>ifna(VLookup(V933, Dex!F:K, 4, 0),"")</f>
        <v/>
      </c>
      <c r="S933" s="166" t="str">
        <f>ifna(VLookup(V933, Dex!F:K, 5, 0),"")</f>
        <v/>
      </c>
      <c r="T933" s="165" t="str">
        <f>ifna(VLookup(V933, Dex!F:K, 6, 0),"")</f>
        <v>B042</v>
      </c>
      <c r="U933" s="137" t="str">
        <f>ifna(VLookup(V933, Dex!F:L, 7, 0),"")</f>
        <v/>
      </c>
      <c r="V933" s="131" t="str">
        <f t="shared" si="1"/>
        <v>milcery</v>
      </c>
    </row>
    <row r="934" ht="31.5" customHeight="1">
      <c r="A934" s="85">
        <v>933.0</v>
      </c>
      <c r="B934" s="85">
        <v>2.0</v>
      </c>
      <c r="C934" s="88">
        <v>4.0</v>
      </c>
      <c r="D934" s="85">
        <f t="shared" si="36"/>
        <v>30</v>
      </c>
      <c r="E934" s="85">
        <v>5.0</v>
      </c>
      <c r="F934" s="85">
        <v>6.0</v>
      </c>
      <c r="G934" s="53" t="str">
        <f>ifna(VLookup(V934,Shiny!B:C, 2, 0),"")</f>
        <v/>
      </c>
      <c r="H934" s="138" t="s">
        <v>1060</v>
      </c>
      <c r="I934" s="167">
        <v>869.0</v>
      </c>
      <c r="J934" s="140">
        <f>IFNA(VLOOKUP(V934,'Imported Index'!E:F,2,0),1)</f>
        <v>1</v>
      </c>
      <c r="K934" s="83"/>
      <c r="L934" s="83"/>
      <c r="M934" s="62" t="str">
        <f>ifna(IMAGE("https://pokejungle.net/sprites/typeico/"&amp;lower(VLookup(V934,Type!C:E, 2, 0)&amp;".png")),"")</f>
        <v/>
      </c>
      <c r="N934" s="62" t="str">
        <f>ifna(IMAGE("https://pokejungle.net/sprites/typeico/"&amp;lower(VLookup(V934,Type!C:E, 3, 0)&amp;".png")),"")</f>
        <v/>
      </c>
      <c r="O934" s="53" t="s">
        <v>1254</v>
      </c>
      <c r="P934" s="53"/>
      <c r="Q934" s="61">
        <f>ifna(VLookup(V934, Dex!F:K, 3, 0),"")</f>
        <v>186</v>
      </c>
      <c r="R934" s="61" t="str">
        <f>ifna(VLookup(V934, Dex!F:K, 4, 0),"")</f>
        <v/>
      </c>
      <c r="S934" s="62" t="str">
        <f>ifna(VLookup(V934, Dex!F:K, 5, 0),"")</f>
        <v/>
      </c>
      <c r="T934" s="61" t="str">
        <f>ifna(VLookup(V934, Dex!F:K, 6, 0),"")</f>
        <v>B043</v>
      </c>
      <c r="U934" s="63" t="str">
        <f>ifna(VLookup(V934, Dex!F:L, 7, 0),"")</f>
        <v/>
      </c>
      <c r="V934" s="53" t="str">
        <f t="shared" si="1"/>
        <v>alcremie</v>
      </c>
    </row>
    <row r="935" ht="31.5" customHeight="1">
      <c r="A935" s="130">
        <v>934.0</v>
      </c>
      <c r="B935" s="130">
        <v>2.0</v>
      </c>
      <c r="C935" s="129">
        <v>5.0</v>
      </c>
      <c r="D935" s="130">
        <v>1.0</v>
      </c>
      <c r="E935" s="130">
        <v>1.0</v>
      </c>
      <c r="F935" s="130">
        <v>1.0</v>
      </c>
      <c r="G935" s="131" t="str">
        <f>ifna(VLookup(V935,Shiny!B:C, 2, 0),"")</f>
        <v/>
      </c>
      <c r="H935" s="141" t="s">
        <v>1067</v>
      </c>
      <c r="I935" s="168">
        <v>870.0</v>
      </c>
      <c r="J935" s="135">
        <f>IFNA(VLOOKUP(V935,'Imported Index'!E:F,2,0),1)</f>
        <v>1</v>
      </c>
      <c r="K935" s="135"/>
      <c r="L935" s="132"/>
      <c r="M935" s="166" t="str">
        <f>ifna(IMAGE("https://pokejungle.net/sprites/typeico/"&amp;lower(VLookup(V935,Type!C:E, 2, 0)&amp;".png")),"")</f>
        <v/>
      </c>
      <c r="N935" s="166" t="str">
        <f>ifna(IMAGE("https://pokejungle.net/sprites/typeico/"&amp;lower(VLookup(V935,Type!C:E, 3, 0)&amp;".png")),"")</f>
        <v/>
      </c>
      <c r="O935" s="131"/>
      <c r="P935" s="131"/>
      <c r="Q935" s="165">
        <f>ifna(VLookup(V935, Dex!F:K, 3, 0),"")</f>
        <v>345</v>
      </c>
      <c r="R935" s="165" t="str">
        <f>ifna(VLookup(V935, Dex!F:K, 4, 0),"")</f>
        <v/>
      </c>
      <c r="S935" s="166" t="str">
        <f>ifna(VLookup(V935, Dex!F:K, 5, 0),"")</f>
        <v/>
      </c>
      <c r="T935" s="165" t="str">
        <f>ifna(VLookup(V935, Dex!F:K, 6, 0),"")</f>
        <v>P300</v>
      </c>
      <c r="U935" s="137">
        <f>ifna(VLookup(V935, Dex!F:L, 7, 0),"")</f>
        <v>212</v>
      </c>
      <c r="V935" s="131" t="str">
        <f t="shared" si="1"/>
        <v>falinks</v>
      </c>
    </row>
    <row r="936" ht="31.5" customHeight="1">
      <c r="A936" s="85">
        <v>935.0</v>
      </c>
      <c r="B936" s="85">
        <v>2.0</v>
      </c>
      <c r="C936" s="88">
        <v>5.0</v>
      </c>
      <c r="D936" s="85">
        <f t="shared" ref="D936:D964" si="37">D935+1</f>
        <v>2</v>
      </c>
      <c r="E936" s="85">
        <v>1.0</v>
      </c>
      <c r="F936" s="85">
        <v>2.0</v>
      </c>
      <c r="G936" s="53" t="str">
        <f>ifna(VLookup(V936,Shiny!B:C, 2, 0),"")</f>
        <v/>
      </c>
      <c r="H936" s="138" t="s">
        <v>1068</v>
      </c>
      <c r="I936" s="167">
        <v>871.0</v>
      </c>
      <c r="J936" s="140">
        <f>IFNA(VLOOKUP(V936,'Imported Index'!E:F,2,0),1)</f>
        <v>1</v>
      </c>
      <c r="K936" s="140"/>
      <c r="L936" s="83"/>
      <c r="M936" s="62" t="str">
        <f>ifna(IMAGE("https://pokejungle.net/sprites/typeico/"&amp;lower(VLookup(V936,Type!C:E, 2, 0)&amp;".png")),"")</f>
        <v/>
      </c>
      <c r="N936" s="62" t="str">
        <f>ifna(IMAGE("https://pokejungle.net/sprites/typeico/"&amp;lower(VLookup(V936,Type!C:E, 3, 0)&amp;".png")),"")</f>
        <v/>
      </c>
      <c r="O936" s="53"/>
      <c r="P936" s="53"/>
      <c r="Q936" s="61">
        <f>ifna(VLookup(V936, Dex!F:K, 3, 0),"")</f>
        <v>353</v>
      </c>
      <c r="R936" s="61" t="str">
        <f>ifna(VLookup(V936, Dex!F:K, 4, 0),"")</f>
        <v/>
      </c>
      <c r="S936" s="62" t="str">
        <f>ifna(VLookup(V936, Dex!F:K, 5, 0),"")</f>
        <v/>
      </c>
      <c r="T936" s="61" t="str">
        <f>ifna(VLookup(V936, Dex!F:K, 6, 0),"")</f>
        <v>P321</v>
      </c>
      <c r="U936" s="63" t="str">
        <f>ifna(VLookup(V936, Dex!F:L, 7, 0),"")</f>
        <v/>
      </c>
      <c r="V936" s="53" t="str">
        <f t="shared" si="1"/>
        <v>pincurchin</v>
      </c>
    </row>
    <row r="937" ht="31.5" customHeight="1">
      <c r="A937" s="130">
        <v>936.0</v>
      </c>
      <c r="B937" s="130">
        <v>2.0</v>
      </c>
      <c r="C937" s="129">
        <v>5.0</v>
      </c>
      <c r="D937" s="130">
        <f t="shared" si="37"/>
        <v>3</v>
      </c>
      <c r="E937" s="130">
        <v>1.0</v>
      </c>
      <c r="F937" s="130">
        <v>3.0</v>
      </c>
      <c r="G937" s="131" t="str">
        <f>ifna(VLookup(V937,Shiny!B:C, 2, 0),"")</f>
        <v/>
      </c>
      <c r="H937" s="141" t="s">
        <v>1069</v>
      </c>
      <c r="I937" s="168">
        <v>872.0</v>
      </c>
      <c r="J937" s="135">
        <f>IFNA(VLOOKUP(V937,'Imported Index'!E:F,2,0),1)</f>
        <v>1</v>
      </c>
      <c r="K937" s="135"/>
      <c r="L937" s="132"/>
      <c r="M937" s="166" t="str">
        <f>ifna(IMAGE("https://pokejungle.net/sprites/typeico/"&amp;lower(VLookup(V937,Type!C:E, 2, 0)&amp;".png")),"")</f>
        <v/>
      </c>
      <c r="N937" s="166" t="str">
        <f>ifna(IMAGE("https://pokejungle.net/sprites/typeico/"&amp;lower(VLookup(V937,Type!C:E, 3, 0)&amp;".png")),"")</f>
        <v/>
      </c>
      <c r="O937" s="131"/>
      <c r="P937" s="131"/>
      <c r="Q937" s="165">
        <f>ifna(VLookup(V937, Dex!F:K, 3, 0),"")</f>
        <v>349</v>
      </c>
      <c r="R937" s="165" t="str">
        <f>ifna(VLookup(V937, Dex!F:K, 4, 0),"")</f>
        <v/>
      </c>
      <c r="S937" s="166" t="str">
        <f>ifna(VLookup(V937, Dex!F:K, 5, 0),"")</f>
        <v/>
      </c>
      <c r="T937" s="165" t="str">
        <f>ifna(VLookup(V937, Dex!F:K, 6, 0),"")</f>
        <v>P350</v>
      </c>
      <c r="U937" s="137" t="str">
        <f>ifna(VLookup(V937, Dex!F:L, 7, 0),"")</f>
        <v/>
      </c>
      <c r="V937" s="131" t="str">
        <f t="shared" si="1"/>
        <v>snom</v>
      </c>
    </row>
    <row r="938" ht="31.5" customHeight="1">
      <c r="A938" s="85">
        <v>937.0</v>
      </c>
      <c r="B938" s="85">
        <v>2.0</v>
      </c>
      <c r="C938" s="88">
        <v>5.0</v>
      </c>
      <c r="D938" s="85">
        <f t="shared" si="37"/>
        <v>4</v>
      </c>
      <c r="E938" s="85">
        <v>1.0</v>
      </c>
      <c r="F938" s="85">
        <v>4.0</v>
      </c>
      <c r="G938" s="53" t="str">
        <f>ifna(VLookup(V938,Shiny!B:C, 2, 0),"")</f>
        <v/>
      </c>
      <c r="H938" s="138" t="s">
        <v>1070</v>
      </c>
      <c r="I938" s="167">
        <v>873.0</v>
      </c>
      <c r="J938" s="140">
        <f>IFNA(VLOOKUP(V938,'Imported Index'!E:F,2,0),1)</f>
        <v>1</v>
      </c>
      <c r="K938" s="140"/>
      <c r="L938" s="83"/>
      <c r="M938" s="62" t="str">
        <f>ifna(IMAGE("https://pokejungle.net/sprites/typeico/"&amp;lower(VLookup(V938,Type!C:E, 2, 0)&amp;".png")),"")</f>
        <v/>
      </c>
      <c r="N938" s="62" t="str">
        <f>ifna(IMAGE("https://pokejungle.net/sprites/typeico/"&amp;lower(VLookup(V938,Type!C:E, 3, 0)&amp;".png")),"")</f>
        <v/>
      </c>
      <c r="O938" s="53"/>
      <c r="P938" s="53"/>
      <c r="Q938" s="61">
        <f>ifna(VLookup(V938, Dex!F:K, 3, 0),"")</f>
        <v>350</v>
      </c>
      <c r="R938" s="61" t="str">
        <f>ifna(VLookup(V938, Dex!F:K, 4, 0),"")</f>
        <v/>
      </c>
      <c r="S938" s="62" t="str">
        <f>ifna(VLookup(V938, Dex!F:K, 5, 0),"")</f>
        <v/>
      </c>
      <c r="T938" s="61" t="str">
        <f>ifna(VLookup(V938, Dex!F:K, 6, 0),"")</f>
        <v>P351</v>
      </c>
      <c r="U938" s="63" t="str">
        <f>ifna(VLookup(V938, Dex!F:L, 7, 0),"")</f>
        <v/>
      </c>
      <c r="V938" s="53" t="str">
        <f t="shared" si="1"/>
        <v>frosmoth</v>
      </c>
    </row>
    <row r="939" ht="31.5" customHeight="1">
      <c r="A939" s="130">
        <v>938.0</v>
      </c>
      <c r="B939" s="130">
        <v>2.0</v>
      </c>
      <c r="C939" s="129">
        <v>5.0</v>
      </c>
      <c r="D939" s="130">
        <f t="shared" si="37"/>
        <v>5</v>
      </c>
      <c r="E939" s="130">
        <v>1.0</v>
      </c>
      <c r="F939" s="130">
        <v>5.0</v>
      </c>
      <c r="G939" s="131" t="str">
        <f>ifna(VLookup(V939,Shiny!B:C, 2, 0),"")</f>
        <v/>
      </c>
      <c r="H939" s="141" t="s">
        <v>1071</v>
      </c>
      <c r="I939" s="168">
        <v>874.0</v>
      </c>
      <c r="J939" s="135">
        <f>IFNA(VLOOKUP(V939,'Imported Index'!E:F,2,0),1)</f>
        <v>1</v>
      </c>
      <c r="K939" s="135"/>
      <c r="L939" s="132"/>
      <c r="M939" s="166" t="str">
        <f>ifna(IMAGE("https://pokejungle.net/sprites/typeico/"&amp;lower(VLookup(V939,Type!C:E, 2, 0)&amp;".png")),"")</f>
        <v/>
      </c>
      <c r="N939" s="166" t="str">
        <f>ifna(IMAGE("https://pokejungle.net/sprites/typeico/"&amp;lower(VLookup(V939,Type!C:E, 3, 0)&amp;".png")),"")</f>
        <v/>
      </c>
      <c r="O939" s="131"/>
      <c r="P939" s="131"/>
      <c r="Q939" s="165">
        <f>ifna(VLookup(V939, Dex!F:K, 3, 0),"")</f>
        <v>369</v>
      </c>
      <c r="R939" s="165" t="str">
        <f>ifna(VLookup(V939, Dex!F:K, 4, 0),"")</f>
        <v/>
      </c>
      <c r="S939" s="166" t="str">
        <f>ifna(VLookup(V939, Dex!F:K, 5, 0),"")</f>
        <v/>
      </c>
      <c r="T939" s="165" t="str">
        <f>ifna(VLookup(V939, Dex!F:K, 6, 0),"")</f>
        <v>P319</v>
      </c>
      <c r="U939" s="137" t="str">
        <f>ifna(VLookup(V939, Dex!F:L, 7, 0),"")</f>
        <v/>
      </c>
      <c r="V939" s="131" t="str">
        <f t="shared" si="1"/>
        <v>stonjourner</v>
      </c>
    </row>
    <row r="940" ht="31.5" customHeight="1">
      <c r="A940" s="85">
        <v>939.0</v>
      </c>
      <c r="B940" s="85">
        <v>2.0</v>
      </c>
      <c r="C940" s="88">
        <v>5.0</v>
      </c>
      <c r="D940" s="85">
        <f t="shared" si="37"/>
        <v>6</v>
      </c>
      <c r="E940" s="85">
        <v>1.0</v>
      </c>
      <c r="F940" s="85">
        <v>6.0</v>
      </c>
      <c r="G940" s="53" t="str">
        <f>ifna(VLookup(V940,Shiny!B:C, 2, 0),"")</f>
        <v/>
      </c>
      <c r="H940" s="138" t="s">
        <v>1072</v>
      </c>
      <c r="I940" s="167">
        <v>875.0</v>
      </c>
      <c r="J940" s="140">
        <f>IFNA(VLOOKUP(V940,'Imported Index'!E:F,2,0),1)</f>
        <v>1</v>
      </c>
      <c r="K940" s="140"/>
      <c r="L940" s="83"/>
      <c r="M940" s="62" t="str">
        <f>ifna(IMAGE("https://pokejungle.net/sprites/typeico/"&amp;lower(VLookup(V940,Type!C:E, 2, 0)&amp;".png")),"")</f>
        <v/>
      </c>
      <c r="N940" s="62" t="str">
        <f>ifna(IMAGE("https://pokejungle.net/sprites/typeico/"&amp;lower(VLookup(V940,Type!C:E, 3, 0)&amp;".png")),"")</f>
        <v/>
      </c>
      <c r="O940" s="53"/>
      <c r="P940" s="53"/>
      <c r="Q940" s="61">
        <f>ifna(VLookup(V940, Dex!F:K, 3, 0),"")</f>
        <v>370</v>
      </c>
      <c r="R940" s="61" t="str">
        <f>ifna(VLookup(V940, Dex!F:K, 4, 0),"")</f>
        <v/>
      </c>
      <c r="S940" s="62" t="str">
        <f>ifna(VLookup(V940, Dex!F:K, 5, 0),"")</f>
        <v/>
      </c>
      <c r="T940" s="61" t="str">
        <f>ifna(VLookup(V940, Dex!F:K, 6, 0),"")</f>
        <v>P320</v>
      </c>
      <c r="U940" s="63" t="str">
        <f>ifna(VLookup(V940, Dex!F:L, 7, 0),"")</f>
        <v/>
      </c>
      <c r="V940" s="53" t="str">
        <f t="shared" si="1"/>
        <v>eiscue</v>
      </c>
    </row>
    <row r="941" ht="31.5" customHeight="1">
      <c r="A941" s="130">
        <v>940.0</v>
      </c>
      <c r="B941" s="130">
        <v>2.0</v>
      </c>
      <c r="C941" s="129">
        <v>5.0</v>
      </c>
      <c r="D941" s="130">
        <f t="shared" si="37"/>
        <v>7</v>
      </c>
      <c r="E941" s="130">
        <v>2.0</v>
      </c>
      <c r="F941" s="130">
        <v>1.0</v>
      </c>
      <c r="G941" s="131" t="str">
        <f>ifna(VLookup(V941,Shiny!B:C, 2, 0),"")</f>
        <v/>
      </c>
      <c r="H941" s="141" t="s">
        <v>1073</v>
      </c>
      <c r="I941" s="168">
        <v>876.0</v>
      </c>
      <c r="J941" s="135">
        <f>IFNA(VLOOKUP(V941,'Imported Index'!E:F,2,0),1)</f>
        <v>1</v>
      </c>
      <c r="K941" s="135"/>
      <c r="L941" s="132"/>
      <c r="M941" s="166" t="str">
        <f>ifna(IMAGE("https://pokejungle.net/sprites/typeico/"&amp;lower(VLookup(V941,Type!C:E, 2, 0)&amp;".png")),"")</f>
        <v/>
      </c>
      <c r="N941" s="166" t="str">
        <f>ifna(IMAGE("https://pokejungle.net/sprites/typeico/"&amp;lower(VLookup(V941,Type!C:E, 3, 0)&amp;".png")),"")</f>
        <v/>
      </c>
      <c r="O941" s="131"/>
      <c r="P941" s="131"/>
      <c r="Q941" s="165">
        <f>ifna(VLookup(V941, Dex!F:K, 3, 0),"")</f>
        <v>337</v>
      </c>
      <c r="R941" s="165" t="str">
        <f>ifna(VLookup(V941, Dex!F:K, 4, 0),"")</f>
        <v/>
      </c>
      <c r="S941" s="166" t="str">
        <f>ifna(VLookup(V941, Dex!F:K, 5, 0),"")</f>
        <v/>
      </c>
      <c r="T941" s="165" t="str">
        <f>ifna(VLookup(V941, Dex!F:K, 6, 0),"")</f>
        <v>P241</v>
      </c>
      <c r="U941" s="137" t="str">
        <f>ifna(VLookup(V941, Dex!F:L, 7, 0),"")</f>
        <v>H052</v>
      </c>
      <c r="V941" s="131" t="str">
        <f t="shared" si="1"/>
        <v>indeedee</v>
      </c>
    </row>
    <row r="942" ht="31.5" customHeight="1">
      <c r="A942" s="85">
        <v>941.0</v>
      </c>
      <c r="B942" s="85">
        <v>2.0</v>
      </c>
      <c r="C942" s="88">
        <v>5.0</v>
      </c>
      <c r="D942" s="85">
        <f t="shared" si="37"/>
        <v>8</v>
      </c>
      <c r="E942" s="85">
        <v>2.0</v>
      </c>
      <c r="F942" s="85">
        <v>2.0</v>
      </c>
      <c r="G942" s="53" t="str">
        <f>ifna(VLookup(V942,Shiny!B:C, 2, 0),"")</f>
        <v/>
      </c>
      <c r="H942" s="138" t="s">
        <v>1074</v>
      </c>
      <c r="I942" s="167">
        <v>877.0</v>
      </c>
      <c r="J942" s="140">
        <f>IFNA(VLOOKUP(V942,'Imported Index'!E:F,2,0),1)</f>
        <v>1</v>
      </c>
      <c r="K942" s="83"/>
      <c r="L942" s="83"/>
      <c r="M942" s="62" t="str">
        <f>ifna(IMAGE("https://pokejungle.net/sprites/typeico/"&amp;lower(VLookup(V942,Type!C:E, 2, 0)&amp;".png")),"")</f>
        <v/>
      </c>
      <c r="N942" s="62" t="str">
        <f>ifna(IMAGE("https://pokejungle.net/sprites/typeico/"&amp;lower(VLookup(V942,Type!C:E, 3, 0)&amp;".png")),"")</f>
        <v/>
      </c>
      <c r="O942" s="53"/>
      <c r="P942" s="53"/>
      <c r="Q942" s="61">
        <f>ifna(VLookup(V942, Dex!F:K, 3, 0),"")</f>
        <v>344</v>
      </c>
      <c r="R942" s="61" t="str">
        <f>ifna(VLookup(V942, Dex!F:K, 4, 0),"")</f>
        <v/>
      </c>
      <c r="S942" s="62" t="str">
        <f>ifna(VLookup(V942, Dex!F:K, 5, 0),"")</f>
        <v/>
      </c>
      <c r="T942" s="61" t="str">
        <f>ifna(VLookup(V942, Dex!F:K, 6, 0),"")</f>
        <v>K095</v>
      </c>
      <c r="U942" s="63" t="str">
        <f>ifna(VLookup(V942, Dex!F:L, 7, 0),"")</f>
        <v>H070</v>
      </c>
      <c r="V942" s="53" t="str">
        <f t="shared" si="1"/>
        <v>morpeko</v>
      </c>
    </row>
    <row r="943" ht="31.5" customHeight="1">
      <c r="A943" s="130">
        <v>942.0</v>
      </c>
      <c r="B943" s="130">
        <v>2.0</v>
      </c>
      <c r="C943" s="129">
        <v>5.0</v>
      </c>
      <c r="D943" s="130">
        <f t="shared" si="37"/>
        <v>9</v>
      </c>
      <c r="E943" s="130">
        <v>2.0</v>
      </c>
      <c r="F943" s="130">
        <v>3.0</v>
      </c>
      <c r="G943" s="131" t="str">
        <f>ifna(VLookup(V943,Shiny!B:C, 2, 0),"")</f>
        <v/>
      </c>
      <c r="H943" s="141" t="s">
        <v>1075</v>
      </c>
      <c r="I943" s="168">
        <v>878.0</v>
      </c>
      <c r="J943" s="135">
        <f>IFNA(VLOOKUP(V943,'Imported Index'!E:F,2,0),1)</f>
        <v>1</v>
      </c>
      <c r="K943" s="135"/>
      <c r="L943" s="132"/>
      <c r="M943" s="166" t="str">
        <f>ifna(IMAGE("https://pokejungle.net/sprites/typeico/"&amp;lower(VLookup(V943,Type!C:E, 2, 0)&amp;".png")),"")</f>
        <v/>
      </c>
      <c r="N943" s="166" t="str">
        <f>ifna(IMAGE("https://pokejungle.net/sprites/typeico/"&amp;lower(VLookup(V943,Type!C:E, 3, 0)&amp;".png")),"")</f>
        <v/>
      </c>
      <c r="O943" s="131"/>
      <c r="P943" s="131"/>
      <c r="Q943" s="165">
        <f>ifna(VLookup(V943, Dex!F:K, 3, 0),"")</f>
        <v>302</v>
      </c>
      <c r="R943" s="165" t="str">
        <f>ifna(VLookup(V943, Dex!F:K, 4, 0),"")</f>
        <v/>
      </c>
      <c r="S943" s="166" t="str">
        <f>ifna(VLookup(V943, Dex!F:K, 5, 0),"")</f>
        <v/>
      </c>
      <c r="T943" s="165" t="str">
        <f>ifna(VLookup(V943, Dex!F:K, 6, 0),"")</f>
        <v>P124</v>
      </c>
      <c r="U943" s="137" t="str">
        <f>ifna(VLookup(V943, Dex!F:L, 7, 0),"")</f>
        <v/>
      </c>
      <c r="V943" s="131" t="str">
        <f t="shared" si="1"/>
        <v>cufant</v>
      </c>
    </row>
    <row r="944" ht="31.5" customHeight="1">
      <c r="A944" s="85">
        <v>943.0</v>
      </c>
      <c r="B944" s="85">
        <v>2.0</v>
      </c>
      <c r="C944" s="88">
        <v>5.0</v>
      </c>
      <c r="D944" s="85">
        <f t="shared" si="37"/>
        <v>10</v>
      </c>
      <c r="E944" s="85">
        <v>2.0</v>
      </c>
      <c r="F944" s="85">
        <v>4.0</v>
      </c>
      <c r="G944" s="53" t="str">
        <f>ifna(VLookup(V944,Shiny!B:C, 2, 0),"")</f>
        <v/>
      </c>
      <c r="H944" s="138" t="s">
        <v>1076</v>
      </c>
      <c r="I944" s="167">
        <v>879.0</v>
      </c>
      <c r="J944" s="140">
        <f>IFNA(VLOOKUP(V944,'Imported Index'!E:F,2,0),1)</f>
        <v>1</v>
      </c>
      <c r="K944" s="140"/>
      <c r="L944" s="83"/>
      <c r="M944" s="62" t="str">
        <f>ifna(IMAGE("https://pokejungle.net/sprites/typeico/"&amp;lower(VLookup(V944,Type!C:E, 2, 0)&amp;".png")),"")</f>
        <v/>
      </c>
      <c r="N944" s="62" t="str">
        <f>ifna(IMAGE("https://pokejungle.net/sprites/typeico/"&amp;lower(VLookup(V944,Type!C:E, 3, 0)&amp;".png")),"")</f>
        <v/>
      </c>
      <c r="O944" s="53"/>
      <c r="P944" s="53"/>
      <c r="Q944" s="61">
        <f>ifna(VLookup(V944, Dex!F:K, 3, 0),"")</f>
        <v>303</v>
      </c>
      <c r="R944" s="61" t="str">
        <f>ifna(VLookup(V944, Dex!F:K, 4, 0),"")</f>
        <v/>
      </c>
      <c r="S944" s="62" t="str">
        <f>ifna(VLookup(V944, Dex!F:K, 5, 0),"")</f>
        <v/>
      </c>
      <c r="T944" s="61" t="str">
        <f>ifna(VLookup(V944, Dex!F:K, 6, 0),"")</f>
        <v>P125</v>
      </c>
      <c r="U944" s="63" t="str">
        <f>ifna(VLookup(V944, Dex!F:L, 7, 0),"")</f>
        <v/>
      </c>
      <c r="V944" s="53" t="str">
        <f t="shared" si="1"/>
        <v>copperajah</v>
      </c>
    </row>
    <row r="945" ht="31.5" customHeight="1">
      <c r="A945" s="130">
        <v>944.0</v>
      </c>
      <c r="B945" s="130">
        <v>2.0</v>
      </c>
      <c r="C945" s="129">
        <v>5.0</v>
      </c>
      <c r="D945" s="130">
        <f t="shared" si="37"/>
        <v>11</v>
      </c>
      <c r="E945" s="130">
        <v>2.0</v>
      </c>
      <c r="F945" s="130">
        <v>5.0</v>
      </c>
      <c r="G945" s="131" t="str">
        <f>ifna(VLookup(V945,Shiny!B:C, 2, 0),"")</f>
        <v/>
      </c>
      <c r="H945" s="141" t="s">
        <v>1077</v>
      </c>
      <c r="I945" s="168">
        <v>880.0</v>
      </c>
      <c r="J945" s="135">
        <f>IFNA(VLOOKUP(V945,'Imported Index'!E:F,2,0),1)</f>
        <v>1</v>
      </c>
      <c r="K945" s="132"/>
      <c r="L945" s="132"/>
      <c r="M945" s="166" t="str">
        <f>ifna(IMAGE("https://pokejungle.net/sprites/typeico/"&amp;lower(VLookup(V945,Type!C:E, 2, 0)&amp;".png")),"")</f>
        <v/>
      </c>
      <c r="N945" s="166" t="str">
        <f>ifna(IMAGE("https://pokejungle.net/sprites/typeico/"&amp;lower(VLookup(V945,Type!C:E, 3, 0)&amp;".png")),"")</f>
        <v/>
      </c>
      <c r="O945" s="131"/>
      <c r="P945" s="131"/>
      <c r="Q945" s="165">
        <f>ifna(VLookup(V945, Dex!F:K, 3, 0),"")</f>
        <v>374</v>
      </c>
      <c r="R945" s="165" t="str">
        <f>ifna(VLookup(V945, Dex!F:K, 4, 0),"")</f>
        <v/>
      </c>
      <c r="S945" s="166" t="str">
        <f>ifna(VLookup(V945, Dex!F:K, 5, 0),"")</f>
        <v/>
      </c>
      <c r="T945" s="165" t="str">
        <f>ifna(VLookup(V945, Dex!F:K, 6, 0),"")</f>
        <v/>
      </c>
      <c r="U945" s="137" t="str">
        <f>ifna(VLookup(V945, Dex!F:L, 7, 0),"")</f>
        <v/>
      </c>
      <c r="V945" s="131" t="str">
        <f t="shared" si="1"/>
        <v>dracozolt</v>
      </c>
    </row>
    <row r="946" ht="31.5" customHeight="1">
      <c r="A946" s="85">
        <v>945.0</v>
      </c>
      <c r="B946" s="85">
        <v>2.0</v>
      </c>
      <c r="C946" s="88">
        <v>5.0</v>
      </c>
      <c r="D946" s="85">
        <f t="shared" si="37"/>
        <v>12</v>
      </c>
      <c r="E946" s="85">
        <v>2.0</v>
      </c>
      <c r="F946" s="85">
        <v>6.0</v>
      </c>
      <c r="G946" s="53" t="str">
        <f>ifna(VLookup(V946,Shiny!B:C, 2, 0),"")</f>
        <v/>
      </c>
      <c r="H946" s="138" t="s">
        <v>1078</v>
      </c>
      <c r="I946" s="167">
        <v>881.0</v>
      </c>
      <c r="J946" s="140">
        <f>IFNA(VLOOKUP(V946,'Imported Index'!E:F,2,0),1)</f>
        <v>1</v>
      </c>
      <c r="K946" s="83"/>
      <c r="L946" s="83"/>
      <c r="M946" s="62" t="str">
        <f>ifna(IMAGE("https://pokejungle.net/sprites/typeico/"&amp;lower(VLookup(V946,Type!C:E, 2, 0)&amp;".png")),"")</f>
        <v/>
      </c>
      <c r="N946" s="62" t="str">
        <f>ifna(IMAGE("https://pokejungle.net/sprites/typeico/"&amp;lower(VLookup(V946,Type!C:E, 3, 0)&amp;".png")),"")</f>
        <v/>
      </c>
      <c r="O946" s="53"/>
      <c r="P946" s="53"/>
      <c r="Q946" s="61">
        <f>ifna(VLookup(V946, Dex!F:K, 3, 0),"")</f>
        <v>375</v>
      </c>
      <c r="R946" s="61" t="str">
        <f>ifna(VLookup(V946, Dex!F:K, 4, 0),"")</f>
        <v/>
      </c>
      <c r="S946" s="62" t="str">
        <f>ifna(VLookup(V946, Dex!F:K, 5, 0),"")</f>
        <v/>
      </c>
      <c r="T946" s="61" t="str">
        <f>ifna(VLookup(V946, Dex!F:K, 6, 0),"")</f>
        <v/>
      </c>
      <c r="U946" s="63" t="str">
        <f>ifna(VLookup(V946, Dex!F:L, 7, 0),"")</f>
        <v/>
      </c>
      <c r="V946" s="53" t="str">
        <f t="shared" si="1"/>
        <v>arctozolt</v>
      </c>
    </row>
    <row r="947" ht="31.5" customHeight="1">
      <c r="A947" s="130">
        <v>946.0</v>
      </c>
      <c r="B947" s="130">
        <v>2.0</v>
      </c>
      <c r="C947" s="129">
        <v>5.0</v>
      </c>
      <c r="D947" s="130">
        <f t="shared" si="37"/>
        <v>13</v>
      </c>
      <c r="E947" s="130">
        <v>3.0</v>
      </c>
      <c r="F947" s="130">
        <v>1.0</v>
      </c>
      <c r="G947" s="131" t="str">
        <f>ifna(VLookup(V947,Shiny!B:C, 2, 0),"")</f>
        <v/>
      </c>
      <c r="H947" s="141" t="s">
        <v>1079</v>
      </c>
      <c r="I947" s="168">
        <v>882.0</v>
      </c>
      <c r="J947" s="135">
        <f>IFNA(VLOOKUP(V947,'Imported Index'!E:F,2,0),1)</f>
        <v>1</v>
      </c>
      <c r="K947" s="132"/>
      <c r="L947" s="132"/>
      <c r="M947" s="166" t="str">
        <f>ifna(IMAGE("https://pokejungle.net/sprites/typeico/"&amp;lower(VLookup(V947,Type!C:E, 2, 0)&amp;".png")),"")</f>
        <v/>
      </c>
      <c r="N947" s="166" t="str">
        <f>ifna(IMAGE("https://pokejungle.net/sprites/typeico/"&amp;lower(VLookup(V947,Type!C:E, 3, 0)&amp;".png")),"")</f>
        <v/>
      </c>
      <c r="O947" s="131"/>
      <c r="P947" s="131"/>
      <c r="Q947" s="165">
        <f>ifna(VLookup(V947, Dex!F:K, 3, 0),"")</f>
        <v>376</v>
      </c>
      <c r="R947" s="165" t="str">
        <f>ifna(VLookup(V947, Dex!F:K, 4, 0),"")</f>
        <v/>
      </c>
      <c r="S947" s="166" t="str">
        <f>ifna(VLookup(V947, Dex!F:K, 5, 0),"")</f>
        <v/>
      </c>
      <c r="T947" s="165" t="str">
        <f>ifna(VLookup(V947, Dex!F:K, 6, 0),"")</f>
        <v/>
      </c>
      <c r="U947" s="137" t="str">
        <f>ifna(VLookup(V947, Dex!F:L, 7, 0),"")</f>
        <v/>
      </c>
      <c r="V947" s="131" t="str">
        <f t="shared" si="1"/>
        <v>dracovish</v>
      </c>
    </row>
    <row r="948" ht="31.5" customHeight="1">
      <c r="A948" s="85">
        <v>947.0</v>
      </c>
      <c r="B948" s="85">
        <v>2.0</v>
      </c>
      <c r="C948" s="88">
        <v>5.0</v>
      </c>
      <c r="D948" s="85">
        <f t="shared" si="37"/>
        <v>14</v>
      </c>
      <c r="E948" s="85">
        <v>3.0</v>
      </c>
      <c r="F948" s="85">
        <v>2.0</v>
      </c>
      <c r="G948" s="53" t="str">
        <f>ifna(VLookup(V948,Shiny!B:C, 2, 0),"")</f>
        <v/>
      </c>
      <c r="H948" s="138" t="s">
        <v>1080</v>
      </c>
      <c r="I948" s="167">
        <v>883.0</v>
      </c>
      <c r="J948" s="140">
        <f>IFNA(VLOOKUP(V948,'Imported Index'!E:F,2,0),1)</f>
        <v>1</v>
      </c>
      <c r="K948" s="83"/>
      <c r="L948" s="83"/>
      <c r="M948" s="62" t="str">
        <f>ifna(IMAGE("https://pokejungle.net/sprites/typeico/"&amp;lower(VLookup(V948,Type!C:E, 2, 0)&amp;".png")),"")</f>
        <v/>
      </c>
      <c r="N948" s="62" t="str">
        <f>ifna(IMAGE("https://pokejungle.net/sprites/typeico/"&amp;lower(VLookup(V948,Type!C:E, 3, 0)&amp;".png")),"")</f>
        <v/>
      </c>
      <c r="O948" s="53"/>
      <c r="P948" s="53"/>
      <c r="Q948" s="61">
        <f>ifna(VLookup(V948, Dex!F:K, 3, 0),"")</f>
        <v>377</v>
      </c>
      <c r="R948" s="61" t="str">
        <f>ifna(VLookup(V948, Dex!F:K, 4, 0),"")</f>
        <v/>
      </c>
      <c r="S948" s="62" t="str">
        <f>ifna(VLookup(V948, Dex!F:K, 5, 0),"")</f>
        <v/>
      </c>
      <c r="T948" s="61" t="str">
        <f>ifna(VLookup(V948, Dex!F:K, 6, 0),"")</f>
        <v/>
      </c>
      <c r="U948" s="63" t="str">
        <f>ifna(VLookup(V948, Dex!F:L, 7, 0),"")</f>
        <v/>
      </c>
      <c r="V948" s="53" t="str">
        <f t="shared" si="1"/>
        <v>arctovish</v>
      </c>
    </row>
    <row r="949" ht="31.5" customHeight="1">
      <c r="A949" s="130">
        <v>948.0</v>
      </c>
      <c r="B949" s="130">
        <v>2.0</v>
      </c>
      <c r="C949" s="129">
        <v>5.0</v>
      </c>
      <c r="D949" s="130">
        <f t="shared" si="37"/>
        <v>15</v>
      </c>
      <c r="E949" s="130">
        <v>3.0</v>
      </c>
      <c r="F949" s="130">
        <v>3.0</v>
      </c>
      <c r="G949" s="131" t="str">
        <f>ifna(VLookup(V949,Shiny!B:C, 2, 0),"")</f>
        <v/>
      </c>
      <c r="H949" s="141" t="s">
        <v>1081</v>
      </c>
      <c r="I949" s="168">
        <v>884.0</v>
      </c>
      <c r="J949" s="135">
        <f>IFNA(VLOOKUP(V949,'Imported Index'!E:F,2,0),1)</f>
        <v>1</v>
      </c>
      <c r="K949" s="135"/>
      <c r="L949" s="132"/>
      <c r="M949" s="166" t="str">
        <f>ifna(IMAGE("https://pokejungle.net/sprites/typeico/"&amp;lower(VLookup(V949,Type!C:E, 2, 0)&amp;".png")),"")</f>
        <v/>
      </c>
      <c r="N949" s="166" t="str">
        <f>ifna(IMAGE("https://pokejungle.net/sprites/typeico/"&amp;lower(VLookup(V949,Type!C:E, 3, 0)&amp;".png")),"")</f>
        <v/>
      </c>
      <c r="O949" s="131"/>
      <c r="P949" s="131"/>
      <c r="Q949" s="165">
        <f>ifna(VLookup(V949, Dex!F:K, 3, 0),"")</f>
        <v>371</v>
      </c>
      <c r="R949" s="165" t="str">
        <f>ifna(VLookup(V949, Dex!F:K, 4, 0),"")</f>
        <v/>
      </c>
      <c r="S949" s="166" t="str">
        <f>ifna(VLookup(V949, Dex!F:K, 5, 0),"")</f>
        <v/>
      </c>
      <c r="T949" s="165" t="str">
        <f>ifna(VLookup(V949, Dex!F:K, 6, 0),"")</f>
        <v>B161</v>
      </c>
      <c r="U949" s="137" t="str">
        <f>ifna(VLookup(V949, Dex!F:L, 7, 0),"")</f>
        <v/>
      </c>
      <c r="V949" s="131" t="str">
        <f t="shared" si="1"/>
        <v>duraludon</v>
      </c>
    </row>
    <row r="950" ht="31.5" customHeight="1">
      <c r="A950" s="85">
        <v>949.0</v>
      </c>
      <c r="B950" s="85">
        <v>2.0</v>
      </c>
      <c r="C950" s="88">
        <v>5.0</v>
      </c>
      <c r="D950" s="85">
        <f t="shared" si="37"/>
        <v>16</v>
      </c>
      <c r="E950" s="85">
        <v>3.0</v>
      </c>
      <c r="F950" s="85">
        <v>4.0</v>
      </c>
      <c r="G950" s="53" t="str">
        <f>ifna(VLookup(V950,Shiny!B:C, 2, 0),"")</f>
        <v/>
      </c>
      <c r="H950" s="138" t="s">
        <v>1082</v>
      </c>
      <c r="I950" s="167">
        <v>885.0</v>
      </c>
      <c r="J950" s="140">
        <f>IFNA(VLOOKUP(V950,'Imported Index'!E:F,2,0),1)</f>
        <v>1</v>
      </c>
      <c r="K950" s="140"/>
      <c r="L950" s="83"/>
      <c r="M950" s="62" t="str">
        <f>ifna(IMAGE("https://pokejungle.net/sprites/typeico/"&amp;lower(VLookup(V950,Type!C:E, 2, 0)&amp;".png")),"")</f>
        <v/>
      </c>
      <c r="N950" s="62" t="str">
        <f>ifna(IMAGE("https://pokejungle.net/sprites/typeico/"&amp;lower(VLookup(V950,Type!C:E, 3, 0)&amp;".png")),"")</f>
        <v/>
      </c>
      <c r="O950" s="53"/>
      <c r="P950" s="53"/>
      <c r="Q950" s="61">
        <f>ifna(VLookup(V950, Dex!F:K, 3, 0),"")</f>
        <v>395</v>
      </c>
      <c r="R950" s="61" t="str">
        <f>ifna(VLookup(V950, Dex!F:K, 4, 0),"")</f>
        <v/>
      </c>
      <c r="S950" s="62" t="str">
        <f>ifna(VLookup(V950, Dex!F:K, 5, 0),"")</f>
        <v/>
      </c>
      <c r="T950" s="61" t="str">
        <f>ifna(VLookup(V950, Dex!F:K, 6, 0),"")</f>
        <v>P305</v>
      </c>
      <c r="U950" s="63" t="str">
        <f>ifna(VLookup(V950, Dex!F:L, 7, 0),"")</f>
        <v/>
      </c>
      <c r="V950" s="53" t="str">
        <f t="shared" si="1"/>
        <v>dreepy</v>
      </c>
    </row>
    <row r="951" ht="31.5" customHeight="1">
      <c r="A951" s="130">
        <v>950.0</v>
      </c>
      <c r="B951" s="130">
        <v>2.0</v>
      </c>
      <c r="C951" s="129">
        <v>5.0</v>
      </c>
      <c r="D951" s="130">
        <f t="shared" si="37"/>
        <v>17</v>
      </c>
      <c r="E951" s="130">
        <v>3.0</v>
      </c>
      <c r="F951" s="130">
        <v>5.0</v>
      </c>
      <c r="G951" s="131" t="str">
        <f>ifna(VLookup(V951,Shiny!B:C, 2, 0),"")</f>
        <v/>
      </c>
      <c r="H951" s="141" t="s">
        <v>1083</v>
      </c>
      <c r="I951" s="168">
        <v>886.0</v>
      </c>
      <c r="J951" s="135">
        <f>IFNA(VLOOKUP(V951,'Imported Index'!E:F,2,0),1)</f>
        <v>1</v>
      </c>
      <c r="K951" s="135"/>
      <c r="L951" s="132"/>
      <c r="M951" s="166" t="str">
        <f>ifna(IMAGE("https://pokejungle.net/sprites/typeico/"&amp;lower(VLookup(V951,Type!C:E, 2, 0)&amp;".png")),"")</f>
        <v/>
      </c>
      <c r="N951" s="166" t="str">
        <f>ifna(IMAGE("https://pokejungle.net/sprites/typeico/"&amp;lower(VLookup(V951,Type!C:E, 3, 0)&amp;".png")),"")</f>
        <v/>
      </c>
      <c r="O951" s="131"/>
      <c r="P951" s="131"/>
      <c r="Q951" s="165">
        <f>ifna(VLookup(V951, Dex!F:K, 3, 0),"")</f>
        <v>396</v>
      </c>
      <c r="R951" s="165" t="str">
        <f>ifna(VLookup(V951, Dex!F:K, 4, 0),"")</f>
        <v/>
      </c>
      <c r="S951" s="166" t="str">
        <f>ifna(VLookup(V951, Dex!F:K, 5, 0),"")</f>
        <v/>
      </c>
      <c r="T951" s="165" t="str">
        <f>ifna(VLookup(V951, Dex!F:K, 6, 0),"")</f>
        <v>P306</v>
      </c>
      <c r="U951" s="137" t="str">
        <f>ifna(VLookup(V951, Dex!F:L, 7, 0),"")</f>
        <v/>
      </c>
      <c r="V951" s="131" t="str">
        <f t="shared" si="1"/>
        <v>drakloak</v>
      </c>
    </row>
    <row r="952" ht="31.5" customHeight="1">
      <c r="A952" s="85">
        <v>951.0</v>
      </c>
      <c r="B952" s="85">
        <v>2.0</v>
      </c>
      <c r="C952" s="88">
        <v>5.0</v>
      </c>
      <c r="D952" s="85">
        <f t="shared" si="37"/>
        <v>18</v>
      </c>
      <c r="E952" s="85">
        <v>3.0</v>
      </c>
      <c r="F952" s="85">
        <v>6.0</v>
      </c>
      <c r="G952" s="53" t="str">
        <f>ifna(VLookup(V952,Shiny!B:C, 2, 0),"")</f>
        <v/>
      </c>
      <c r="H952" s="138" t="s">
        <v>1084</v>
      </c>
      <c r="I952" s="167">
        <v>887.0</v>
      </c>
      <c r="J952" s="140">
        <f>IFNA(VLOOKUP(V952,'Imported Index'!E:F,2,0),1)</f>
        <v>1</v>
      </c>
      <c r="K952" s="140"/>
      <c r="L952" s="83"/>
      <c r="M952" s="62" t="str">
        <f>ifna(IMAGE("https://pokejungle.net/sprites/typeico/"&amp;lower(VLookup(V952,Type!C:E, 2, 0)&amp;".png")),"")</f>
        <v/>
      </c>
      <c r="N952" s="62" t="str">
        <f>ifna(IMAGE("https://pokejungle.net/sprites/typeico/"&amp;lower(VLookup(V952,Type!C:E, 3, 0)&amp;".png")),"")</f>
        <v/>
      </c>
      <c r="O952" s="53"/>
      <c r="P952" s="53"/>
      <c r="Q952" s="61">
        <f>ifna(VLookup(V952, Dex!F:K, 3, 0),"")</f>
        <v>397</v>
      </c>
      <c r="R952" s="61" t="str">
        <f>ifna(VLookup(V952, Dex!F:K, 4, 0),"")</f>
        <v/>
      </c>
      <c r="S952" s="62" t="str">
        <f>ifna(VLookup(V952, Dex!F:K, 5, 0),"")</f>
        <v/>
      </c>
      <c r="T952" s="61" t="str">
        <f>ifna(VLookup(V952, Dex!F:K, 6, 0),"")</f>
        <v>P307</v>
      </c>
      <c r="U952" s="63" t="str">
        <f>ifna(VLookup(V952, Dex!F:L, 7, 0),"")</f>
        <v/>
      </c>
      <c r="V952" s="53" t="str">
        <f t="shared" si="1"/>
        <v>dragapult</v>
      </c>
    </row>
    <row r="953" ht="31.5" customHeight="1">
      <c r="A953" s="130">
        <v>952.0</v>
      </c>
      <c r="B953" s="130">
        <v>2.0</v>
      </c>
      <c r="C953" s="129">
        <v>5.0</v>
      </c>
      <c r="D953" s="130">
        <f t="shared" si="37"/>
        <v>19</v>
      </c>
      <c r="E953" s="130">
        <v>4.0</v>
      </c>
      <c r="F953" s="130">
        <v>1.0</v>
      </c>
      <c r="G953" s="131" t="str">
        <f>ifna(VLookup(V953,Shiny!B:C, 2, 0),"")</f>
        <v/>
      </c>
      <c r="H953" s="141" t="s">
        <v>1085</v>
      </c>
      <c r="I953" s="168">
        <v>888.0</v>
      </c>
      <c r="J953" s="135">
        <f>IFNA(VLOOKUP(V953,'Imported Index'!E:F,2,0),1)</f>
        <v>1</v>
      </c>
      <c r="K953" s="132"/>
      <c r="L953" s="132"/>
      <c r="M953" s="166" t="str">
        <f>ifna(IMAGE("https://pokejungle.net/sprites/typeico/"&amp;lower(VLookup(V953,Type!C:E, 2, 0)&amp;".png")),"")</f>
        <v/>
      </c>
      <c r="N953" s="166" t="str">
        <f>ifna(IMAGE("https://pokejungle.net/sprites/typeico/"&amp;lower(VLookup(V953,Type!C:E, 3, 0)&amp;".png")),"")</f>
        <v/>
      </c>
      <c r="O953" s="131"/>
      <c r="P953" s="131"/>
      <c r="Q953" s="165">
        <f>ifna(VLookup(V953, Dex!F:K, 3, 0),"")</f>
        <v>398</v>
      </c>
      <c r="R953" s="165" t="str">
        <f>ifna(VLookup(V953, Dex!F:K, 4, 0),"")</f>
        <v/>
      </c>
      <c r="S953" s="166" t="str">
        <f>ifna(VLookup(V953, Dex!F:K, 5, 0),"")</f>
        <v/>
      </c>
      <c r="T953" s="165" t="str">
        <f>ifna(VLookup(V953, Dex!F:K, 6, 0),"")</f>
        <v/>
      </c>
      <c r="U953" s="137" t="str">
        <f>ifna(VLookup(V953, Dex!F:L, 7, 0),"")</f>
        <v/>
      </c>
      <c r="V953" s="131" t="str">
        <f t="shared" si="1"/>
        <v>zacian</v>
      </c>
    </row>
    <row r="954" ht="31.5" customHeight="1">
      <c r="A954" s="85">
        <v>953.0</v>
      </c>
      <c r="B954" s="85">
        <v>2.0</v>
      </c>
      <c r="C954" s="88">
        <v>5.0</v>
      </c>
      <c r="D954" s="85">
        <f t="shared" si="37"/>
        <v>20</v>
      </c>
      <c r="E954" s="85">
        <v>4.0</v>
      </c>
      <c r="F954" s="85">
        <v>2.0</v>
      </c>
      <c r="G954" s="53" t="str">
        <f>ifna(VLookup(V954,Shiny!B:C, 2, 0),"")</f>
        <v/>
      </c>
      <c r="H954" s="138" t="s">
        <v>1086</v>
      </c>
      <c r="I954" s="167">
        <v>889.0</v>
      </c>
      <c r="J954" s="140">
        <f>IFNA(VLOOKUP(V954,'Imported Index'!E:F,2,0),1)</f>
        <v>1</v>
      </c>
      <c r="K954" s="83"/>
      <c r="L954" s="83"/>
      <c r="M954" s="62" t="str">
        <f>ifna(IMAGE("https://pokejungle.net/sprites/typeico/"&amp;lower(VLookup(V954,Type!C:E, 2, 0)&amp;".png")),"")</f>
        <v/>
      </c>
      <c r="N954" s="62" t="str">
        <f>ifna(IMAGE("https://pokejungle.net/sprites/typeico/"&amp;lower(VLookup(V954,Type!C:E, 3, 0)&amp;".png")),"")</f>
        <v/>
      </c>
      <c r="O954" s="53"/>
      <c r="P954" s="53"/>
      <c r="Q954" s="61">
        <f>ifna(VLookup(V954, Dex!F:K, 3, 0),"")</f>
        <v>399</v>
      </c>
      <c r="R954" s="61" t="str">
        <f>ifna(VLookup(V954, Dex!F:K, 4, 0),"")</f>
        <v/>
      </c>
      <c r="S954" s="62" t="str">
        <f>ifna(VLookup(V954, Dex!F:K, 5, 0),"")</f>
        <v/>
      </c>
      <c r="T954" s="61" t="str">
        <f>ifna(VLookup(V954, Dex!F:K, 6, 0),"")</f>
        <v/>
      </c>
      <c r="U954" s="63" t="str">
        <f>ifna(VLookup(V954, Dex!F:L, 7, 0),"")</f>
        <v/>
      </c>
      <c r="V954" s="53" t="str">
        <f t="shared" si="1"/>
        <v>zamazenta</v>
      </c>
    </row>
    <row r="955" ht="31.5" customHeight="1">
      <c r="A955" s="130">
        <v>954.0</v>
      </c>
      <c r="B955" s="130">
        <v>2.0</v>
      </c>
      <c r="C955" s="129">
        <v>5.0</v>
      </c>
      <c r="D955" s="130">
        <f t="shared" si="37"/>
        <v>21</v>
      </c>
      <c r="E955" s="130">
        <v>4.0</v>
      </c>
      <c r="F955" s="130">
        <v>3.0</v>
      </c>
      <c r="G955" s="131" t="str">
        <f>ifna(VLookup(V955,Shiny!B:C, 2, 0),"")</f>
        <v/>
      </c>
      <c r="H955" s="141" t="s">
        <v>1087</v>
      </c>
      <c r="I955" s="168">
        <v>890.0</v>
      </c>
      <c r="J955" s="135">
        <f>IFNA(VLOOKUP(V955,'Imported Index'!E:F,2,0),1)</f>
        <v>1</v>
      </c>
      <c r="K955" s="132"/>
      <c r="L955" s="132"/>
      <c r="M955" s="166" t="str">
        <f>ifna(IMAGE("https://pokejungle.net/sprites/typeico/"&amp;lower(VLookup(V955,Type!C:E, 2, 0)&amp;".png")),"")</f>
        <v/>
      </c>
      <c r="N955" s="166" t="str">
        <f>ifna(IMAGE("https://pokejungle.net/sprites/typeico/"&amp;lower(VLookup(V955,Type!C:E, 3, 0)&amp;".png")),"")</f>
        <v/>
      </c>
      <c r="O955" s="131"/>
      <c r="P955" s="131"/>
      <c r="Q955" s="165">
        <f>ifna(VLookup(V955, Dex!F:K, 3, 0),"")</f>
        <v>400</v>
      </c>
      <c r="R955" s="165" t="str">
        <f>ifna(VLookup(V955, Dex!F:K, 4, 0),"")</f>
        <v/>
      </c>
      <c r="S955" s="166" t="str">
        <f>ifna(VLookup(V955, Dex!F:K, 5, 0),"")</f>
        <v/>
      </c>
      <c r="T955" s="165" t="str">
        <f>ifna(VLookup(V955, Dex!F:K, 6, 0),"")</f>
        <v/>
      </c>
      <c r="U955" s="137" t="str">
        <f>ifna(VLookup(V955, Dex!F:L, 7, 0),"")</f>
        <v/>
      </c>
      <c r="V955" s="131" t="str">
        <f t="shared" si="1"/>
        <v>eternatus</v>
      </c>
    </row>
    <row r="956" ht="31.5" customHeight="1">
      <c r="A956" s="85">
        <v>955.0</v>
      </c>
      <c r="B956" s="85">
        <v>2.0</v>
      </c>
      <c r="C956" s="88">
        <v>5.0</v>
      </c>
      <c r="D956" s="85">
        <f t="shared" si="37"/>
        <v>22</v>
      </c>
      <c r="E956" s="85">
        <v>4.0</v>
      </c>
      <c r="F956" s="85">
        <v>4.0</v>
      </c>
      <c r="G956" s="53" t="str">
        <f>ifna(VLookup(V956,Shiny!B:C, 2, 0),"")</f>
        <v/>
      </c>
      <c r="H956" s="138" t="s">
        <v>1088</v>
      </c>
      <c r="I956" s="167">
        <v>891.0</v>
      </c>
      <c r="J956" s="140">
        <f>IFNA(VLOOKUP(V956,'Imported Index'!E:F,2,0),1)</f>
        <v>1</v>
      </c>
      <c r="K956" s="83"/>
      <c r="L956" s="83"/>
      <c r="M956" s="62" t="str">
        <f>ifna(IMAGE("https://pokejungle.net/sprites/typeico/"&amp;lower(VLookup(V956,Type!C:E, 2, 0)&amp;".png")),"")</f>
        <v/>
      </c>
      <c r="N956" s="62" t="str">
        <f>ifna(IMAGE("https://pokejungle.net/sprites/typeico/"&amp;lower(VLookup(V956,Type!C:E, 3, 0)&amp;".png")),"")</f>
        <v/>
      </c>
      <c r="O956" s="53"/>
      <c r="P956" s="53"/>
      <c r="Q956" s="61" t="str">
        <f>ifna(VLookup(V956, Dex!F:K, 3, 0),"")</f>
        <v>A100</v>
      </c>
      <c r="R956" s="61" t="str">
        <f>ifna(VLookup(V956, Dex!F:K, 4, 0),"")</f>
        <v/>
      </c>
      <c r="S956" s="62" t="str">
        <f>ifna(VLookup(V956, Dex!F:K, 5, 0),"")</f>
        <v/>
      </c>
      <c r="T956" s="61" t="str">
        <f>ifna(VLookup(V956, Dex!F:K, 6, 0),"")</f>
        <v/>
      </c>
      <c r="U956" s="63" t="str">
        <f>ifna(VLookup(V956, Dex!F:L, 7, 0),"")</f>
        <v/>
      </c>
      <c r="V956" s="53" t="str">
        <f t="shared" si="1"/>
        <v>kubfu</v>
      </c>
    </row>
    <row r="957" ht="31.5" customHeight="1">
      <c r="A957" s="130">
        <v>956.0</v>
      </c>
      <c r="B957" s="130">
        <v>2.0</v>
      </c>
      <c r="C957" s="129">
        <v>5.0</v>
      </c>
      <c r="D957" s="130">
        <f t="shared" si="37"/>
        <v>23</v>
      </c>
      <c r="E957" s="130">
        <v>4.0</v>
      </c>
      <c r="F957" s="130">
        <v>5.0</v>
      </c>
      <c r="G957" s="131" t="str">
        <f>ifna(VLookup(V957,Shiny!B:C, 2, 0),"")</f>
        <v/>
      </c>
      <c r="H957" s="141" t="s">
        <v>1089</v>
      </c>
      <c r="I957" s="168">
        <v>892.0</v>
      </c>
      <c r="J957" s="135">
        <f>IFNA(VLOOKUP(V957,'Imported Index'!E:F,2,0),1)</f>
        <v>1</v>
      </c>
      <c r="K957" s="132"/>
      <c r="L957" s="132"/>
      <c r="M957" s="166" t="str">
        <f>ifna(IMAGE("https://pokejungle.net/sprites/typeico/"&amp;lower(VLookup(V957,Type!C:E, 2, 0)&amp;".png")),"")</f>
        <v/>
      </c>
      <c r="N957" s="166" t="str">
        <f>ifna(IMAGE("https://pokejungle.net/sprites/typeico/"&amp;lower(VLookup(V957,Type!C:E, 3, 0)&amp;".png")),"")</f>
        <v/>
      </c>
      <c r="O957" s="131"/>
      <c r="P957" s="131"/>
      <c r="Q957" s="165" t="str">
        <f>ifna(VLookup(V957, Dex!F:K, 3, 0),"")</f>
        <v>A101</v>
      </c>
      <c r="R957" s="165" t="str">
        <f>ifna(VLookup(V957, Dex!F:K, 4, 0),"")</f>
        <v/>
      </c>
      <c r="S957" s="166" t="str">
        <f>ifna(VLookup(V957, Dex!F:K, 5, 0),"")</f>
        <v/>
      </c>
      <c r="T957" s="165" t="str">
        <f>ifna(VLookup(V957, Dex!F:K, 6, 0),"")</f>
        <v/>
      </c>
      <c r="U957" s="137" t="str">
        <f>ifna(VLookup(V957, Dex!F:L, 7, 0),"")</f>
        <v/>
      </c>
      <c r="V957" s="131" t="str">
        <f t="shared" si="1"/>
        <v>urshifu</v>
      </c>
    </row>
    <row r="958" ht="31.5" customHeight="1">
      <c r="A958" s="85">
        <v>957.0</v>
      </c>
      <c r="B958" s="85">
        <v>2.0</v>
      </c>
      <c r="C958" s="88">
        <v>5.0</v>
      </c>
      <c r="D958" s="85">
        <f t="shared" si="37"/>
        <v>24</v>
      </c>
      <c r="E958" s="85">
        <v>4.0</v>
      </c>
      <c r="F958" s="85">
        <v>6.0</v>
      </c>
      <c r="G958" s="53" t="str">
        <f>ifna(VLookup(V958,Shiny!B:C, 2, 0),"")</f>
        <v/>
      </c>
      <c r="H958" s="138" t="s">
        <v>1092</v>
      </c>
      <c r="I958" s="167">
        <v>893.0</v>
      </c>
      <c r="J958" s="140">
        <f>IFNA(VLOOKUP(V958,'Imported Index'!E:F,2,0),1)</f>
        <v>1</v>
      </c>
      <c r="K958" s="83"/>
      <c r="L958" s="83"/>
      <c r="M958" s="62" t="str">
        <f>ifna(IMAGE("https://pokejungle.net/sprites/typeico/"&amp;lower(VLookup(V958,Type!C:E, 2, 0)&amp;".png")),"")</f>
        <v/>
      </c>
      <c r="N958" s="62" t="str">
        <f>ifna(IMAGE("https://pokejungle.net/sprites/typeico/"&amp;lower(VLookup(V958,Type!C:E, 3, 0)&amp;".png")),"")</f>
        <v/>
      </c>
      <c r="O958" s="53"/>
      <c r="P958" s="53"/>
      <c r="Q958" s="61" t="str">
        <f>ifna(VLookup(V958, Dex!F:K, 3, 0),"")</f>
        <v>A211</v>
      </c>
      <c r="R958" s="61" t="str">
        <f>ifna(VLookup(V958, Dex!F:K, 4, 0),"")</f>
        <v/>
      </c>
      <c r="S958" s="62" t="str">
        <f>ifna(VLookup(V958, Dex!F:K, 5, 0),"")</f>
        <v/>
      </c>
      <c r="T958" s="61" t="str">
        <f>ifna(VLookup(V958, Dex!F:K, 6, 0),"")</f>
        <v/>
      </c>
      <c r="U958" s="63" t="str">
        <f>ifna(VLookup(V958, Dex!F:L, 7, 0),"")</f>
        <v/>
      </c>
      <c r="V958" s="53" t="str">
        <f t="shared" si="1"/>
        <v>zarude</v>
      </c>
    </row>
    <row r="959" ht="31.5" customHeight="1">
      <c r="A959" s="130">
        <v>958.0</v>
      </c>
      <c r="B959" s="130">
        <v>2.0</v>
      </c>
      <c r="C959" s="129">
        <v>5.0</v>
      </c>
      <c r="D959" s="130">
        <f t="shared" si="37"/>
        <v>25</v>
      </c>
      <c r="E959" s="130">
        <v>5.0</v>
      </c>
      <c r="F959" s="130">
        <v>1.0</v>
      </c>
      <c r="G959" s="131" t="str">
        <f>ifna(VLookup(V959,Shiny!B:C, 2, 0),"")</f>
        <v/>
      </c>
      <c r="H959" s="141" t="s">
        <v>1094</v>
      </c>
      <c r="I959" s="168">
        <v>894.0</v>
      </c>
      <c r="J959" s="135">
        <f>IFNA(VLOOKUP(V959,'Imported Index'!E:F,2,0),1)</f>
        <v>1</v>
      </c>
      <c r="K959" s="132"/>
      <c r="L959" s="132"/>
      <c r="M959" s="166" t="str">
        <f>ifna(IMAGE("https://pokejungle.net/sprites/typeico/"&amp;lower(VLookup(V959,Type!C:E, 2, 0)&amp;".png")),"")</f>
        <v/>
      </c>
      <c r="N959" s="166" t="str">
        <f>ifna(IMAGE("https://pokejungle.net/sprites/typeico/"&amp;lower(VLookup(V959,Type!C:E, 3, 0)&amp;".png")),"")</f>
        <v/>
      </c>
      <c r="O959" s="131"/>
      <c r="P959" s="131"/>
      <c r="Q959" s="165" t="str">
        <f>ifna(VLookup(V959, Dex!F:K, 3, 0),"")</f>
        <v>C200</v>
      </c>
      <c r="R959" s="165" t="str">
        <f>ifna(VLookup(V959, Dex!F:K, 4, 0),"")</f>
        <v/>
      </c>
      <c r="S959" s="166" t="str">
        <f>ifna(VLookup(V959, Dex!F:K, 5, 0),"")</f>
        <v/>
      </c>
      <c r="T959" s="165" t="str">
        <f>ifna(VLookup(V959, Dex!F:K, 6, 0),"")</f>
        <v/>
      </c>
      <c r="U959" s="137" t="str">
        <f>ifna(VLookup(V959, Dex!F:L, 7, 0),"")</f>
        <v/>
      </c>
      <c r="V959" s="131" t="str">
        <f t="shared" si="1"/>
        <v>regieleki</v>
      </c>
    </row>
    <row r="960" ht="31.5" customHeight="1">
      <c r="A960" s="85">
        <v>959.0</v>
      </c>
      <c r="B960" s="85">
        <v>2.0</v>
      </c>
      <c r="C960" s="88">
        <v>5.0</v>
      </c>
      <c r="D960" s="85">
        <f t="shared" si="37"/>
        <v>26</v>
      </c>
      <c r="E960" s="85">
        <v>5.0</v>
      </c>
      <c r="F960" s="85">
        <v>2.0</v>
      </c>
      <c r="G960" s="53" t="str">
        <f>ifna(VLookup(V960,Shiny!B:C, 2, 0),"")</f>
        <v/>
      </c>
      <c r="H960" s="138" t="s">
        <v>1095</v>
      </c>
      <c r="I960" s="167">
        <v>895.0</v>
      </c>
      <c r="J960" s="140">
        <f>IFNA(VLOOKUP(V960,'Imported Index'!E:F,2,0),1)</f>
        <v>1</v>
      </c>
      <c r="K960" s="83"/>
      <c r="L960" s="83"/>
      <c r="M960" s="62" t="str">
        <f>ifna(IMAGE("https://pokejungle.net/sprites/typeico/"&amp;lower(VLookup(V960,Type!C:E, 2, 0)&amp;".png")),"")</f>
        <v/>
      </c>
      <c r="N960" s="62" t="str">
        <f>ifna(IMAGE("https://pokejungle.net/sprites/typeico/"&amp;lower(VLookup(V960,Type!C:E, 3, 0)&amp;".png")),"")</f>
        <v/>
      </c>
      <c r="O960" s="53"/>
      <c r="P960" s="53"/>
      <c r="Q960" s="61" t="str">
        <f>ifna(VLookup(V960, Dex!F:K, 3, 0),"")</f>
        <v>C201</v>
      </c>
      <c r="R960" s="61" t="str">
        <f>ifna(VLookup(V960, Dex!F:K, 4, 0),"")</f>
        <v/>
      </c>
      <c r="S960" s="62" t="str">
        <f>ifna(VLookup(V960, Dex!F:K, 5, 0),"")</f>
        <v/>
      </c>
      <c r="T960" s="61" t="str">
        <f>ifna(VLookup(V960, Dex!F:K, 6, 0),"")</f>
        <v/>
      </c>
      <c r="U960" s="63" t="str">
        <f>ifna(VLookup(V960, Dex!F:L, 7, 0),"")</f>
        <v/>
      </c>
      <c r="V960" s="53" t="str">
        <f t="shared" si="1"/>
        <v>regidrago</v>
      </c>
    </row>
    <row r="961" ht="31.5" customHeight="1">
      <c r="A961" s="130">
        <v>960.0</v>
      </c>
      <c r="B961" s="130">
        <v>2.0</v>
      </c>
      <c r="C961" s="129">
        <v>5.0</v>
      </c>
      <c r="D961" s="130">
        <f t="shared" si="37"/>
        <v>27</v>
      </c>
      <c r="E961" s="130">
        <v>5.0</v>
      </c>
      <c r="F961" s="130">
        <v>3.0</v>
      </c>
      <c r="G961" s="131" t="str">
        <f>ifna(VLookup(V961,Shiny!B:C, 2, 0),"")</f>
        <v/>
      </c>
      <c r="H961" s="141" t="s">
        <v>1096</v>
      </c>
      <c r="I961" s="168">
        <v>896.0</v>
      </c>
      <c r="J961" s="135">
        <f>IFNA(VLOOKUP(V961,'Imported Index'!E:F,2,0),1)</f>
        <v>1</v>
      </c>
      <c r="K961" s="132"/>
      <c r="L961" s="132"/>
      <c r="M961" s="166" t="str">
        <f>ifna(IMAGE("https://pokejungle.net/sprites/typeico/"&amp;lower(VLookup(V961,Type!C:E, 2, 0)&amp;".png")),"")</f>
        <v/>
      </c>
      <c r="N961" s="166" t="str">
        <f>ifna(IMAGE("https://pokejungle.net/sprites/typeico/"&amp;lower(VLookup(V961,Type!C:E, 3, 0)&amp;".png")),"")</f>
        <v/>
      </c>
      <c r="O961" s="131"/>
      <c r="P961" s="131"/>
      <c r="Q961" s="165" t="str">
        <f>ifna(VLookup(V961, Dex!F:K, 3, 0),"")</f>
        <v>C208</v>
      </c>
      <c r="R961" s="165" t="str">
        <f>ifna(VLookup(V961, Dex!F:K, 4, 0),"")</f>
        <v/>
      </c>
      <c r="S961" s="166" t="str">
        <f>ifna(VLookup(V961, Dex!F:K, 5, 0),"")</f>
        <v/>
      </c>
      <c r="T961" s="165" t="str">
        <f>ifna(VLookup(V961, Dex!F:K, 6, 0),"")</f>
        <v/>
      </c>
      <c r="U961" s="137" t="str">
        <f>ifna(VLookup(V961, Dex!F:L, 7, 0),"")</f>
        <v/>
      </c>
      <c r="V961" s="131" t="str">
        <f t="shared" si="1"/>
        <v>glastrier</v>
      </c>
    </row>
    <row r="962" ht="31.5" customHeight="1">
      <c r="A962" s="85">
        <v>961.0</v>
      </c>
      <c r="B962" s="85">
        <v>2.0</v>
      </c>
      <c r="C962" s="88">
        <v>5.0</v>
      </c>
      <c r="D962" s="85">
        <f t="shared" si="37"/>
        <v>28</v>
      </c>
      <c r="E962" s="85">
        <v>5.0</v>
      </c>
      <c r="F962" s="85">
        <v>4.0</v>
      </c>
      <c r="G962" s="53" t="str">
        <f>ifna(VLookup(V962,Shiny!B:C, 2, 0),"")</f>
        <v/>
      </c>
      <c r="H962" s="138" t="s">
        <v>1097</v>
      </c>
      <c r="I962" s="167">
        <v>897.0</v>
      </c>
      <c r="J962" s="140">
        <f>IFNA(VLOOKUP(V962,'Imported Index'!E:F,2,0),1)</f>
        <v>1</v>
      </c>
      <c r="K962" s="83"/>
      <c r="L962" s="83"/>
      <c r="M962" s="62" t="str">
        <f>ifna(IMAGE("https://pokejungle.net/sprites/typeico/"&amp;lower(VLookup(V962,Type!C:E, 2, 0)&amp;".png")),"")</f>
        <v/>
      </c>
      <c r="N962" s="62" t="str">
        <f>ifna(IMAGE("https://pokejungle.net/sprites/typeico/"&amp;lower(VLookup(V962,Type!C:E, 3, 0)&amp;".png")),"")</f>
        <v/>
      </c>
      <c r="O962" s="53"/>
      <c r="P962" s="53"/>
      <c r="Q962" s="61" t="str">
        <f>ifna(VLookup(V962, Dex!F:K, 3, 0),"")</f>
        <v>C209</v>
      </c>
      <c r="R962" s="61" t="str">
        <f>ifna(VLookup(V962, Dex!F:K, 4, 0),"")</f>
        <v/>
      </c>
      <c r="S962" s="62" t="str">
        <f>ifna(VLookup(V962, Dex!F:K, 5, 0),"")</f>
        <v/>
      </c>
      <c r="T962" s="61" t="str">
        <f>ifna(VLookup(V962, Dex!F:K, 6, 0),"")</f>
        <v/>
      </c>
      <c r="U962" s="63" t="str">
        <f>ifna(VLookup(V962, Dex!F:L, 7, 0),"")</f>
        <v/>
      </c>
      <c r="V962" s="53" t="str">
        <f t="shared" si="1"/>
        <v>spectrier</v>
      </c>
    </row>
    <row r="963" ht="31.5" customHeight="1">
      <c r="A963" s="130">
        <v>962.0</v>
      </c>
      <c r="B963" s="130">
        <v>2.0</v>
      </c>
      <c r="C963" s="129">
        <v>5.0</v>
      </c>
      <c r="D963" s="130">
        <f t="shared" si="37"/>
        <v>29</v>
      </c>
      <c r="E963" s="130">
        <v>5.0</v>
      </c>
      <c r="F963" s="130">
        <v>5.0</v>
      </c>
      <c r="G963" s="131" t="str">
        <f>ifna(VLookup(V963,Shiny!B:C, 2, 0),"")</f>
        <v/>
      </c>
      <c r="H963" s="141" t="s">
        <v>1098</v>
      </c>
      <c r="I963" s="168">
        <v>898.0</v>
      </c>
      <c r="J963" s="135">
        <f>IFNA(VLOOKUP(V963,'Imported Index'!E:F,2,0),1)</f>
        <v>1</v>
      </c>
      <c r="K963" s="132"/>
      <c r="L963" s="132"/>
      <c r="M963" s="166" t="str">
        <f>ifna(IMAGE("https://pokejungle.net/sprites/typeico/"&amp;lower(VLookup(V963,Type!C:E, 2, 0)&amp;".png")),"")</f>
        <v/>
      </c>
      <c r="N963" s="166" t="str">
        <f>ifna(IMAGE("https://pokejungle.net/sprites/typeico/"&amp;lower(VLookup(V963,Type!C:E, 3, 0)&amp;".png")),"")</f>
        <v/>
      </c>
      <c r="O963" s="131"/>
      <c r="P963" s="131"/>
      <c r="Q963" s="165" t="str">
        <f>ifna(VLookup(V963, Dex!F:K, 3, 0),"")</f>
        <v>C210</v>
      </c>
      <c r="R963" s="165" t="str">
        <f>ifna(VLookup(V963, Dex!F:K, 4, 0),"")</f>
        <v/>
      </c>
      <c r="S963" s="166" t="str">
        <f>ifna(VLookup(V963, Dex!F:K, 5, 0),"")</f>
        <v/>
      </c>
      <c r="T963" s="165" t="str">
        <f>ifna(VLookup(V963, Dex!F:K, 6, 0),"")</f>
        <v/>
      </c>
      <c r="U963" s="137" t="str">
        <f>ifna(VLookup(V963, Dex!F:L, 7, 0),"")</f>
        <v/>
      </c>
      <c r="V963" s="131" t="str">
        <f t="shared" si="1"/>
        <v>calyrex</v>
      </c>
    </row>
    <row r="964" ht="31.5" customHeight="1">
      <c r="A964" s="85">
        <v>963.0</v>
      </c>
      <c r="B964" s="85">
        <v>2.0</v>
      </c>
      <c r="C964" s="88">
        <v>5.0</v>
      </c>
      <c r="D964" s="85">
        <f t="shared" si="37"/>
        <v>30</v>
      </c>
      <c r="E964" s="85">
        <v>5.0</v>
      </c>
      <c r="F964" s="85">
        <v>6.0</v>
      </c>
      <c r="G964" s="53" t="str">
        <f>ifna(VLookup(V964,Shiny!B:C, 2, 0),"")</f>
        <v/>
      </c>
      <c r="H964" s="138" t="s">
        <v>1099</v>
      </c>
      <c r="I964" s="167">
        <v>899.0</v>
      </c>
      <c r="J964" s="140">
        <f>IFNA(VLOOKUP(V964,'Imported Index'!E:F,2,0),1)</f>
        <v>1</v>
      </c>
      <c r="K964" s="83"/>
      <c r="L964" s="83"/>
      <c r="M964" s="62" t="str">
        <f>ifna(IMAGE("https://pokejungle.net/sprites/typeico/"&amp;lower(VLookup(V964,Type!C:E, 2, 0)&amp;".png")),"")</f>
        <v/>
      </c>
      <c r="N964" s="62" t="str">
        <f>ifna(IMAGE("https://pokejungle.net/sprites/typeico/"&amp;lower(VLookup(V964,Type!C:E, 3, 0)&amp;".png")),"")</f>
        <v/>
      </c>
      <c r="O964" s="53"/>
      <c r="P964" s="53"/>
      <c r="Q964" s="61" t="str">
        <f>ifna(VLookup(V964, Dex!F:K, 3, 0),"")</f>
        <v/>
      </c>
      <c r="R964" s="61" t="str">
        <f>ifna(VLookup(V964, Dex!F:K, 4, 0),"")</f>
        <v/>
      </c>
      <c r="S964" s="62" t="str">
        <f>ifna(VLookup(V964, Dex!F:K, 5, 0),"")</f>
        <v/>
      </c>
      <c r="T964" s="61" t="str">
        <f>ifna(VLookup(V964, Dex!F:K, 6, 0),"")</f>
        <v/>
      </c>
      <c r="U964" s="63" t="str">
        <f>ifna(VLookup(V964, Dex!F:L, 7, 0),"")</f>
        <v/>
      </c>
      <c r="V964" s="53" t="str">
        <f t="shared" si="1"/>
        <v>wyrdeer</v>
      </c>
    </row>
    <row r="965" ht="31.5" customHeight="1">
      <c r="A965" s="130">
        <v>964.0</v>
      </c>
      <c r="B965" s="130">
        <v>2.0</v>
      </c>
      <c r="C965" s="129">
        <v>6.0</v>
      </c>
      <c r="D965" s="130">
        <v>1.0</v>
      </c>
      <c r="E965" s="130">
        <v>1.0</v>
      </c>
      <c r="F965" s="130">
        <v>1.0</v>
      </c>
      <c r="G965" s="131" t="str">
        <f>ifna(VLookup(V965,Shiny!B:C, 2, 0),"")</f>
        <v/>
      </c>
      <c r="H965" s="141" t="s">
        <v>1100</v>
      </c>
      <c r="I965" s="168">
        <v>900.0</v>
      </c>
      <c r="J965" s="135">
        <f>IFNA(VLOOKUP(V965,'Imported Index'!E:F,2,0),1)</f>
        <v>1</v>
      </c>
      <c r="K965" s="132"/>
      <c r="L965" s="132"/>
      <c r="M965" s="166" t="str">
        <f>ifna(IMAGE("https://pokejungle.net/sprites/typeico/"&amp;lower(VLookup(V965,Type!C:E, 2, 0)&amp;".png")),"")</f>
        <v/>
      </c>
      <c r="N965" s="166" t="str">
        <f>ifna(IMAGE("https://pokejungle.net/sprites/typeico/"&amp;lower(VLookup(V965,Type!C:E, 3, 0)&amp;".png")),"")</f>
        <v/>
      </c>
      <c r="O965" s="131"/>
      <c r="P965" s="131"/>
      <c r="Q965" s="165" t="str">
        <f>ifna(VLookup(V965, Dex!F:K, 3, 0),"")</f>
        <v/>
      </c>
      <c r="R965" s="165" t="str">
        <f>ifna(VLookup(V965, Dex!F:K, 4, 0),"")</f>
        <v/>
      </c>
      <c r="S965" s="166">
        <f>ifna(VLookup(V965, Dex!F:K, 5, 0),"")</f>
        <v>73</v>
      </c>
      <c r="T965" s="165" t="str">
        <f>ifna(VLookup(V965, Dex!F:K, 6, 0),"")</f>
        <v>B021</v>
      </c>
      <c r="U965" s="137" t="str">
        <f>ifna(VLookup(V965, Dex!F:L, 7, 0),"")</f>
        <v>H069</v>
      </c>
      <c r="V965" s="131" t="str">
        <f t="shared" si="1"/>
        <v>kleavor</v>
      </c>
    </row>
    <row r="966" ht="31.5" customHeight="1">
      <c r="A966" s="85">
        <v>965.0</v>
      </c>
      <c r="B966" s="85">
        <v>2.0</v>
      </c>
      <c r="C966" s="88">
        <v>6.0</v>
      </c>
      <c r="D966" s="85">
        <f t="shared" ref="D966:D970" si="38">D965+1</f>
        <v>2</v>
      </c>
      <c r="E966" s="85">
        <v>1.0</v>
      </c>
      <c r="F966" s="85">
        <v>2.0</v>
      </c>
      <c r="G966" s="53" t="str">
        <f>ifna(VLookup(V966,Shiny!B:C, 2, 0),"")</f>
        <v/>
      </c>
      <c r="H966" s="138" t="s">
        <v>1101</v>
      </c>
      <c r="I966" s="167">
        <v>901.0</v>
      </c>
      <c r="J966" s="140">
        <f>IFNA(VLOOKUP(V966,'Imported Index'!E:F,2,0),1)</f>
        <v>1</v>
      </c>
      <c r="K966" s="83"/>
      <c r="L966" s="83"/>
      <c r="M966" s="62" t="str">
        <f>ifna(IMAGE("https://pokejungle.net/sprites/typeico/"&amp;lower(VLookup(V966,Type!C:E, 2, 0)&amp;".png")),"")</f>
        <v/>
      </c>
      <c r="N966" s="62" t="str">
        <f>ifna(IMAGE("https://pokejungle.net/sprites/typeico/"&amp;lower(VLookup(V966,Type!C:E, 3, 0)&amp;".png")),"")</f>
        <v/>
      </c>
      <c r="O966" s="53"/>
      <c r="P966" s="53"/>
      <c r="Q966" s="61" t="str">
        <f>ifna(VLookup(V966, Dex!F:K, 3, 0),"")</f>
        <v/>
      </c>
      <c r="R966" s="61" t="str">
        <f>ifna(VLookup(V966, Dex!F:K, 4, 0),"")</f>
        <v/>
      </c>
      <c r="S966" s="62">
        <f>ifna(VLookup(V966, Dex!F:K, 5, 0),"")</f>
        <v>114</v>
      </c>
      <c r="T966" s="61" t="str">
        <f>ifna(VLookup(V966, Dex!F:K, 6, 0),"")</f>
        <v>K196</v>
      </c>
      <c r="U966" s="63" t="str">
        <f>ifna(VLookup(V966, Dex!F:L, 7, 0),"")</f>
        <v/>
      </c>
      <c r="V966" s="53" t="str">
        <f t="shared" si="1"/>
        <v>ursaluna</v>
      </c>
    </row>
    <row r="967" ht="31.5" customHeight="1">
      <c r="A967" s="130">
        <v>966.0</v>
      </c>
      <c r="B967" s="130">
        <v>2.0</v>
      </c>
      <c r="C967" s="129">
        <v>6.0</v>
      </c>
      <c r="D967" s="130">
        <f t="shared" si="38"/>
        <v>3</v>
      </c>
      <c r="E967" s="130">
        <v>1.0</v>
      </c>
      <c r="F967" s="130">
        <v>3.0</v>
      </c>
      <c r="G967" s="131" t="str">
        <f>ifna(VLookup(V967,Shiny!B:C, 2, 0),"")</f>
        <v/>
      </c>
      <c r="H967" s="141" t="s">
        <v>1103</v>
      </c>
      <c r="I967" s="168">
        <v>902.0</v>
      </c>
      <c r="J967" s="135">
        <f>IFNA(VLOOKUP(V967,'Imported Index'!E:F,2,0),1)</f>
        <v>1</v>
      </c>
      <c r="K967" s="132"/>
      <c r="L967" s="132"/>
      <c r="M967" s="166" t="str">
        <f>ifna(IMAGE("https://pokejungle.net/sprites/typeico/"&amp;lower(VLookup(V967,Type!C:E, 2, 0)&amp;".png")),"")</f>
        <v/>
      </c>
      <c r="N967" s="166" t="str">
        <f>ifna(IMAGE("https://pokejungle.net/sprites/typeico/"&amp;lower(VLookup(V967,Type!C:E, 3, 0)&amp;".png")),"")</f>
        <v/>
      </c>
      <c r="O967" s="131"/>
      <c r="P967" s="131"/>
      <c r="Q967" s="165" t="str">
        <f>ifna(VLookup(V967, Dex!F:K, 3, 0),"")</f>
        <v/>
      </c>
      <c r="R967" s="165" t="str">
        <f>ifna(VLookup(V967, Dex!F:K, 4, 0),"")</f>
        <v/>
      </c>
      <c r="S967" s="166">
        <f>ifna(VLookup(V967, Dex!F:K, 5, 0),"")</f>
        <v>167</v>
      </c>
      <c r="T967" s="165" t="str">
        <f>ifna(VLookup(V967, Dex!F:K, 6, 0),"")</f>
        <v>K195</v>
      </c>
      <c r="U967" s="137" t="str">
        <f>ifna(VLookup(V967, Dex!F:L, 7, 0),"")</f>
        <v/>
      </c>
      <c r="V967" s="131" t="str">
        <f t="shared" si="1"/>
        <v>basculegion</v>
      </c>
    </row>
    <row r="968" ht="31.5" customHeight="1">
      <c r="A968" s="85">
        <v>967.0</v>
      </c>
      <c r="B968" s="85">
        <v>2.0</v>
      </c>
      <c r="C968" s="88">
        <v>6.0</v>
      </c>
      <c r="D968" s="85">
        <f t="shared" si="38"/>
        <v>4</v>
      </c>
      <c r="E968" s="85">
        <v>1.0</v>
      </c>
      <c r="F968" s="85">
        <v>4.0</v>
      </c>
      <c r="G968" s="53" t="str">
        <f>ifna(VLookup(V968,Shiny!B:C, 2, 0),"")</f>
        <v/>
      </c>
      <c r="H968" s="138" t="s">
        <v>1104</v>
      </c>
      <c r="I968" s="167">
        <v>903.0</v>
      </c>
      <c r="J968" s="140">
        <f>IFNA(VLOOKUP(V968,'Imported Index'!E:F,2,0),1)</f>
        <v>1</v>
      </c>
      <c r="K968" s="83"/>
      <c r="L968" s="83"/>
      <c r="M968" s="62" t="str">
        <f>ifna(IMAGE("https://pokejungle.net/sprites/typeico/"&amp;lower(VLookup(V968,Type!C:E, 2, 0)&amp;".png")),"")</f>
        <v/>
      </c>
      <c r="N968" s="62" t="str">
        <f>ifna(IMAGE("https://pokejungle.net/sprites/typeico/"&amp;lower(VLookup(V968,Type!C:E, 3, 0)&amp;".png")),"")</f>
        <v/>
      </c>
      <c r="O968" s="53"/>
      <c r="P968" s="53"/>
      <c r="Q968" s="61" t="str">
        <f>ifna(VLookup(V968, Dex!F:K, 3, 0),"")</f>
        <v/>
      </c>
      <c r="R968" s="61" t="str">
        <f>ifna(VLookup(V968, Dex!F:K, 4, 0),"")</f>
        <v/>
      </c>
      <c r="S968" s="62">
        <f>ifna(VLookup(V968, Dex!F:K, 5, 0),"")</f>
        <v>203</v>
      </c>
      <c r="T968" s="61" t="str">
        <f>ifna(VLookup(V968, Dex!F:K, 6, 0),"")</f>
        <v/>
      </c>
      <c r="U968" s="63" t="str">
        <f>ifna(VLookup(V968, Dex!F:L, 7, 0),"")</f>
        <v/>
      </c>
      <c r="V968" s="53" t="str">
        <f t="shared" si="1"/>
        <v>sneasler</v>
      </c>
    </row>
    <row r="969" ht="31.5" customHeight="1">
      <c r="A969" s="130">
        <v>968.0</v>
      </c>
      <c r="B969" s="130">
        <v>2.0</v>
      </c>
      <c r="C969" s="129">
        <v>6.0</v>
      </c>
      <c r="D969" s="130">
        <f t="shared" si="38"/>
        <v>5</v>
      </c>
      <c r="E969" s="130">
        <v>1.0</v>
      </c>
      <c r="F969" s="130">
        <v>5.0</v>
      </c>
      <c r="G969" s="131" t="str">
        <f>ifna(VLookup(V969,Shiny!B:C, 2, 0),"")</f>
        <v/>
      </c>
      <c r="H969" s="141" t="s">
        <v>1105</v>
      </c>
      <c r="I969" s="168">
        <v>904.0</v>
      </c>
      <c r="J969" s="135">
        <f>IFNA(VLOOKUP(V969,'Imported Index'!E:F,2,0),1)</f>
        <v>1</v>
      </c>
      <c r="K969" s="132"/>
      <c r="L969" s="132"/>
      <c r="M969" s="166" t="str">
        <f>ifna(IMAGE("https://pokejungle.net/sprites/typeico/"&amp;lower(VLookup(V969,Type!C:E, 2, 0)&amp;".png")),"")</f>
        <v/>
      </c>
      <c r="N969" s="166" t="str">
        <f>ifna(IMAGE("https://pokejungle.net/sprites/typeico/"&amp;lower(VLookup(V969,Type!C:E, 3, 0)&amp;".png")),"")</f>
        <v/>
      </c>
      <c r="O969" s="131"/>
      <c r="P969" s="131"/>
      <c r="Q969" s="165" t="str">
        <f>ifna(VLookup(V969, Dex!F:K, 3, 0),"")</f>
        <v/>
      </c>
      <c r="R969" s="165" t="str">
        <f>ifna(VLookup(V969, Dex!F:K, 4, 0),"")</f>
        <v/>
      </c>
      <c r="S969" s="166">
        <f>ifna(VLookup(V969, Dex!F:K, 5, 0),"")</f>
        <v>85</v>
      </c>
      <c r="T969" s="165" t="str">
        <f>ifna(VLookup(V969, Dex!F:K, 6, 0),"")</f>
        <v>B147</v>
      </c>
      <c r="U969" s="137" t="str">
        <f>ifna(VLookup(V969, Dex!F:L, 7, 0),"")</f>
        <v>H038</v>
      </c>
      <c r="V969" s="131" t="str">
        <f t="shared" si="1"/>
        <v>overqwil</v>
      </c>
    </row>
    <row r="970" ht="31.5" customHeight="1">
      <c r="A970" s="85">
        <v>969.0</v>
      </c>
      <c r="B970" s="85">
        <v>2.0</v>
      </c>
      <c r="C970" s="88">
        <v>6.0</v>
      </c>
      <c r="D970" s="85">
        <f t="shared" si="38"/>
        <v>6</v>
      </c>
      <c r="E970" s="85">
        <v>1.0</v>
      </c>
      <c r="F970" s="85">
        <v>6.0</v>
      </c>
      <c r="G970" s="53" t="str">
        <f>ifna(VLookup(V970,Shiny!B:C, 2, 0),"")</f>
        <v/>
      </c>
      <c r="H970" s="138" t="s">
        <v>1106</v>
      </c>
      <c r="I970" s="167">
        <v>905.0</v>
      </c>
      <c r="J970" s="140">
        <f>IFNA(VLOOKUP(V970,'Imported Index'!E:F,2,0),1)</f>
        <v>1</v>
      </c>
      <c r="K970" s="83"/>
      <c r="L970" s="83"/>
      <c r="M970" s="62" t="str">
        <f>ifna(IMAGE("https://pokejungle.net/sprites/typeico/"&amp;lower(VLookup(V970,Type!C:E, 2, 0)&amp;".png")),"")</f>
        <v/>
      </c>
      <c r="N970" s="62" t="str">
        <f>ifna(IMAGE("https://pokejungle.net/sprites/typeico/"&amp;lower(VLookup(V970,Type!C:E, 3, 0)&amp;".png")),"")</f>
        <v/>
      </c>
      <c r="O970" s="53"/>
      <c r="P970" s="53"/>
      <c r="Q970" s="61" t="str">
        <f>ifna(VLookup(V970, Dex!F:K, 3, 0),"")</f>
        <v/>
      </c>
      <c r="R970" s="61" t="str">
        <f>ifna(VLookup(V970, Dex!F:K, 4, 0),"")</f>
        <v/>
      </c>
      <c r="S970" s="62">
        <f>ifna(VLookup(V970, Dex!F:K, 5, 0),"")</f>
        <v>234</v>
      </c>
      <c r="T970" s="61" t="str">
        <f>ifna(VLookup(V970, Dex!F:K, 6, 0),"")</f>
        <v/>
      </c>
      <c r="U970" s="63" t="str">
        <f>ifna(VLookup(V970, Dex!F:L, 7, 0),"")</f>
        <v/>
      </c>
      <c r="V970" s="53" t="str">
        <f t="shared" si="1"/>
        <v>enamorus</v>
      </c>
    </row>
    <row r="971" ht="31.5" customHeight="1">
      <c r="A971" s="130">
        <v>970.0</v>
      </c>
      <c r="B971" s="130"/>
      <c r="C971" s="130"/>
      <c r="D971" s="130"/>
      <c r="E971" s="130"/>
      <c r="F971" s="130"/>
      <c r="G971" s="131" t="str">
        <f>ifna(VLookup(V971,Shiny!B:C, 2, 0),"")</f>
        <v/>
      </c>
      <c r="H971" s="143" t="s">
        <v>236</v>
      </c>
      <c r="I971" s="158"/>
      <c r="J971" s="135">
        <f>IFNA(VLOOKUP(V971,'Imported Index'!E:F,2,0),1)</f>
        <v>1</v>
      </c>
      <c r="K971" s="132"/>
      <c r="L971" s="132"/>
      <c r="M971" s="166" t="str">
        <f>ifna(IMAGE("https://pokejungle.net/sprites/typeico/"&amp;lower(VLookup(V971,Type!C:E, 2, 0)&amp;".png")),"")</f>
        <v/>
      </c>
      <c r="N971" s="166" t="str">
        <f>ifna(IMAGE("https://pokejungle.net/sprites/typeico/"&amp;lower(VLookup(V971,Type!C:E, 3, 0)&amp;".png")),"")</f>
        <v/>
      </c>
      <c r="O971" s="131"/>
      <c r="P971" s="131"/>
      <c r="Q971" s="165" t="str">
        <f>ifna(VLookup(V971, Dex!F:K, 3, 0),"")</f>
        <v/>
      </c>
      <c r="R971" s="165" t="str">
        <f>ifna(VLookup(V971, Dex!F:K, 4, 0),"")</f>
        <v/>
      </c>
      <c r="S971" s="166" t="str">
        <f>ifna(VLookup(V971, Dex!F:K, 5, 0),"")</f>
        <v/>
      </c>
      <c r="T971" s="165" t="str">
        <f>ifna(VLookup(V971, Dex!F:K, 6, 0),"")</f>
        <v/>
      </c>
      <c r="U971" s="137" t="str">
        <f>ifna(VLookup(V971, Dex!F:L, 7, 0),"")</f>
        <v/>
      </c>
      <c r="V971" s="131" t="str">
        <f t="shared" si="1"/>
        <v>gen</v>
      </c>
    </row>
    <row r="972" ht="31.5" customHeight="1">
      <c r="A972" s="85">
        <v>971.0</v>
      </c>
      <c r="B972" s="85">
        <v>2.0</v>
      </c>
      <c r="C972" s="88">
        <v>7.0</v>
      </c>
      <c r="D972" s="85">
        <v>1.0</v>
      </c>
      <c r="E972" s="85">
        <v>1.0</v>
      </c>
      <c r="F972" s="85">
        <v>1.0</v>
      </c>
      <c r="G972" s="53" t="str">
        <f>ifna(VLookup(V972,Shiny!B:C, 2, 0),"")</f>
        <v/>
      </c>
      <c r="H972" s="146" t="s">
        <v>1107</v>
      </c>
      <c r="I972" s="157">
        <v>906.0</v>
      </c>
      <c r="J972" s="140">
        <f>IFNA(VLOOKUP(V972,'Imported Index'!E:F,2,0),1)</f>
        <v>1</v>
      </c>
      <c r="K972" s="140"/>
      <c r="L972" s="83"/>
      <c r="M972" s="62" t="str">
        <f>ifna(IMAGE("https://pokejungle.net/sprites/typeico/"&amp;lower(VLookup(V972,Type!C:E, 2, 0)&amp;".png")),"")</f>
        <v/>
      </c>
      <c r="N972" s="62" t="str">
        <f>ifna(IMAGE("https://pokejungle.net/sprites/typeico/"&amp;lower(VLookup(V972,Type!C:E, 3, 0)&amp;".png")),"")</f>
        <v/>
      </c>
      <c r="O972" s="53"/>
      <c r="P972" s="53"/>
      <c r="Q972" s="61" t="str">
        <f>ifna(VLookup(V972, Dex!F:K, 3, 0),"")</f>
        <v/>
      </c>
      <c r="R972" s="61" t="str">
        <f>ifna(VLookup(V972, Dex!F:K, 4, 0),"")</f>
        <v/>
      </c>
      <c r="S972" s="62" t="str">
        <f>ifna(VLookup(V972, Dex!F:K, 5, 0),"")</f>
        <v/>
      </c>
      <c r="T972" s="61" t="str">
        <f>ifna(VLookup(V972, Dex!F:K, 6, 0),"")</f>
        <v>P001</v>
      </c>
      <c r="U972" s="63" t="str">
        <f>ifna(VLookup(V972, Dex!F:L, 7, 0),"")</f>
        <v/>
      </c>
      <c r="V972" s="53" t="str">
        <f t="shared" si="1"/>
        <v>sprigatito</v>
      </c>
    </row>
    <row r="973" ht="31.5" customHeight="1">
      <c r="A973" s="130">
        <v>972.0</v>
      </c>
      <c r="B973" s="130">
        <v>2.0</v>
      </c>
      <c r="C973" s="129">
        <v>7.0</v>
      </c>
      <c r="D973" s="130">
        <f t="shared" ref="D973:D1001" si="39">D972+1</f>
        <v>2</v>
      </c>
      <c r="E973" s="130">
        <v>1.0</v>
      </c>
      <c r="F973" s="130">
        <v>2.0</v>
      </c>
      <c r="G973" s="131" t="str">
        <f>ifna(VLookup(V973,Shiny!B:C, 2, 0),"")</f>
        <v/>
      </c>
      <c r="H973" s="143" t="s">
        <v>1108</v>
      </c>
      <c r="I973" s="158">
        <v>907.0</v>
      </c>
      <c r="J973" s="135">
        <f>IFNA(VLOOKUP(V973,'Imported Index'!E:F,2,0),1)</f>
        <v>1</v>
      </c>
      <c r="K973" s="135"/>
      <c r="L973" s="132"/>
      <c r="M973" s="166" t="str">
        <f>ifna(IMAGE("https://pokejungle.net/sprites/typeico/"&amp;lower(VLookup(V973,Type!C:E, 2, 0)&amp;".png")),"")</f>
        <v/>
      </c>
      <c r="N973" s="166" t="str">
        <f>ifna(IMAGE("https://pokejungle.net/sprites/typeico/"&amp;lower(VLookup(V973,Type!C:E, 3, 0)&amp;".png")),"")</f>
        <v/>
      </c>
      <c r="O973" s="131"/>
      <c r="P973" s="131"/>
      <c r="Q973" s="165" t="str">
        <f>ifna(VLookup(V973, Dex!F:K, 3, 0),"")</f>
        <v/>
      </c>
      <c r="R973" s="165" t="str">
        <f>ifna(VLookup(V973, Dex!F:K, 4, 0),"")</f>
        <v/>
      </c>
      <c r="S973" s="166" t="str">
        <f>ifna(VLookup(V973, Dex!F:K, 5, 0),"")</f>
        <v/>
      </c>
      <c r="T973" s="165" t="str">
        <f>ifna(VLookup(V973, Dex!F:K, 6, 0),"")</f>
        <v>P002</v>
      </c>
      <c r="U973" s="137" t="str">
        <f>ifna(VLookup(V973, Dex!F:L, 7, 0),"")</f>
        <v/>
      </c>
      <c r="V973" s="131" t="str">
        <f t="shared" si="1"/>
        <v>floragato</v>
      </c>
    </row>
    <row r="974" ht="31.5" customHeight="1">
      <c r="A974" s="85">
        <v>973.0</v>
      </c>
      <c r="B974" s="85">
        <v>2.0</v>
      </c>
      <c r="C974" s="88">
        <v>7.0</v>
      </c>
      <c r="D974" s="85">
        <f t="shared" si="39"/>
        <v>3</v>
      </c>
      <c r="E974" s="85">
        <v>1.0</v>
      </c>
      <c r="F974" s="85">
        <v>3.0</v>
      </c>
      <c r="G974" s="53" t="str">
        <f>ifna(VLookup(V974,Shiny!B:C, 2, 0),"")</f>
        <v/>
      </c>
      <c r="H974" s="146" t="s">
        <v>1109</v>
      </c>
      <c r="I974" s="157">
        <v>908.0</v>
      </c>
      <c r="J974" s="140">
        <f>IFNA(VLOOKUP(V974,'Imported Index'!E:F,2,0),1)</f>
        <v>1</v>
      </c>
      <c r="K974" s="140"/>
      <c r="L974" s="83"/>
      <c r="M974" s="62" t="str">
        <f>ifna(IMAGE("https://pokejungle.net/sprites/typeico/"&amp;lower(VLookup(V974,Type!C:E, 2, 0)&amp;".png")),"")</f>
        <v/>
      </c>
      <c r="N974" s="62" t="str">
        <f>ifna(IMAGE("https://pokejungle.net/sprites/typeico/"&amp;lower(VLookup(V974,Type!C:E, 3, 0)&amp;".png")),"")</f>
        <v/>
      </c>
      <c r="O974" s="53"/>
      <c r="P974" s="53"/>
      <c r="Q974" s="61" t="str">
        <f>ifna(VLookup(V974, Dex!F:K, 3, 0),"")</f>
        <v/>
      </c>
      <c r="R974" s="61" t="str">
        <f>ifna(VLookup(V974, Dex!F:K, 4, 0),"")</f>
        <v/>
      </c>
      <c r="S974" s="62" t="str">
        <f>ifna(VLookup(V974, Dex!F:K, 5, 0),"")</f>
        <v/>
      </c>
      <c r="T974" s="61" t="str">
        <f>ifna(VLookup(V974, Dex!F:K, 6, 0),"")</f>
        <v>P003</v>
      </c>
      <c r="U974" s="63" t="str">
        <f>ifna(VLookup(V974, Dex!F:L, 7, 0),"")</f>
        <v/>
      </c>
      <c r="V974" s="53" t="str">
        <f t="shared" si="1"/>
        <v>meowscarada</v>
      </c>
    </row>
    <row r="975" ht="31.5" customHeight="1">
      <c r="A975" s="130">
        <v>974.0</v>
      </c>
      <c r="B975" s="130">
        <v>2.0</v>
      </c>
      <c r="C975" s="129">
        <v>7.0</v>
      </c>
      <c r="D975" s="130">
        <f t="shared" si="39"/>
        <v>4</v>
      </c>
      <c r="E975" s="130">
        <v>1.0</v>
      </c>
      <c r="F975" s="130">
        <v>4.0</v>
      </c>
      <c r="G975" s="131" t="str">
        <f>ifna(VLookup(V975,Shiny!B:C, 2, 0),"")</f>
        <v/>
      </c>
      <c r="H975" s="143" t="s">
        <v>1110</v>
      </c>
      <c r="I975" s="158">
        <v>909.0</v>
      </c>
      <c r="J975" s="135">
        <f>IFNA(VLOOKUP(V975,'Imported Index'!E:F,2,0),1)</f>
        <v>1</v>
      </c>
      <c r="K975" s="135"/>
      <c r="L975" s="132"/>
      <c r="M975" s="166" t="str">
        <f>ifna(IMAGE("https://pokejungle.net/sprites/typeico/"&amp;lower(VLookup(V975,Type!C:E, 2, 0)&amp;".png")),"")</f>
        <v/>
      </c>
      <c r="N975" s="166" t="str">
        <f>ifna(IMAGE("https://pokejungle.net/sprites/typeico/"&amp;lower(VLookup(V975,Type!C:E, 3, 0)&amp;".png")),"")</f>
        <v/>
      </c>
      <c r="O975" s="131"/>
      <c r="P975" s="131"/>
      <c r="Q975" s="165" t="str">
        <f>ifna(VLookup(V975, Dex!F:K, 3, 0),"")</f>
        <v/>
      </c>
      <c r="R975" s="165" t="str">
        <f>ifna(VLookup(V975, Dex!F:K, 4, 0),"")</f>
        <v/>
      </c>
      <c r="S975" s="166" t="str">
        <f>ifna(VLookup(V975, Dex!F:K, 5, 0),"")</f>
        <v/>
      </c>
      <c r="T975" s="165" t="str">
        <f>ifna(VLookup(V975, Dex!F:K, 6, 0),"")</f>
        <v>P004</v>
      </c>
      <c r="U975" s="137" t="str">
        <f>ifna(VLookup(V975, Dex!F:L, 7, 0),"")</f>
        <v/>
      </c>
      <c r="V975" s="131" t="str">
        <f t="shared" si="1"/>
        <v>fuecoco</v>
      </c>
    </row>
    <row r="976" ht="31.5" customHeight="1">
      <c r="A976" s="85">
        <v>975.0</v>
      </c>
      <c r="B976" s="85">
        <v>2.0</v>
      </c>
      <c r="C976" s="88">
        <v>7.0</v>
      </c>
      <c r="D976" s="85">
        <f t="shared" si="39"/>
        <v>5</v>
      </c>
      <c r="E976" s="85">
        <v>1.0</v>
      </c>
      <c r="F976" s="85">
        <v>5.0</v>
      </c>
      <c r="G976" s="53" t="str">
        <f>ifna(VLookup(V976,Shiny!B:C, 2, 0),"")</f>
        <v/>
      </c>
      <c r="H976" s="146" t="s">
        <v>1111</v>
      </c>
      <c r="I976" s="157">
        <v>910.0</v>
      </c>
      <c r="J976" s="140">
        <f>IFNA(VLOOKUP(V976,'Imported Index'!E:F,2,0),1)</f>
        <v>1</v>
      </c>
      <c r="K976" s="140"/>
      <c r="L976" s="83"/>
      <c r="M976" s="62" t="str">
        <f>ifna(IMAGE("https://pokejungle.net/sprites/typeico/"&amp;lower(VLookup(V976,Type!C:E, 2, 0)&amp;".png")),"")</f>
        <v/>
      </c>
      <c r="N976" s="62" t="str">
        <f>ifna(IMAGE("https://pokejungle.net/sprites/typeico/"&amp;lower(VLookup(V976,Type!C:E, 3, 0)&amp;".png")),"")</f>
        <v/>
      </c>
      <c r="O976" s="53"/>
      <c r="P976" s="53"/>
      <c r="Q976" s="61" t="str">
        <f>ifna(VLookup(V976, Dex!F:K, 3, 0),"")</f>
        <v/>
      </c>
      <c r="R976" s="61" t="str">
        <f>ifna(VLookup(V976, Dex!F:K, 4, 0),"")</f>
        <v/>
      </c>
      <c r="S976" s="62" t="str">
        <f>ifna(VLookup(V976, Dex!F:K, 5, 0),"")</f>
        <v/>
      </c>
      <c r="T976" s="61" t="str">
        <f>ifna(VLookup(V976, Dex!F:K, 6, 0),"")</f>
        <v>P005</v>
      </c>
      <c r="U976" s="63" t="str">
        <f>ifna(VLookup(V976, Dex!F:L, 7, 0),"")</f>
        <v/>
      </c>
      <c r="V976" s="53" t="str">
        <f t="shared" si="1"/>
        <v>crocalor</v>
      </c>
    </row>
    <row r="977" ht="31.5" customHeight="1">
      <c r="A977" s="130">
        <v>976.0</v>
      </c>
      <c r="B977" s="130">
        <v>2.0</v>
      </c>
      <c r="C977" s="129">
        <v>7.0</v>
      </c>
      <c r="D977" s="130">
        <f t="shared" si="39"/>
        <v>6</v>
      </c>
      <c r="E977" s="130">
        <v>1.0</v>
      </c>
      <c r="F977" s="130">
        <v>6.0</v>
      </c>
      <c r="G977" s="131" t="str">
        <f>ifna(VLookup(V977,Shiny!B:C, 2, 0),"")</f>
        <v/>
      </c>
      <c r="H977" s="143" t="s">
        <v>1112</v>
      </c>
      <c r="I977" s="158">
        <v>911.0</v>
      </c>
      <c r="J977" s="135">
        <f>IFNA(VLOOKUP(V977,'Imported Index'!E:F,2,0),1)</f>
        <v>1</v>
      </c>
      <c r="K977" s="135"/>
      <c r="L977" s="132"/>
      <c r="M977" s="166" t="str">
        <f>ifna(IMAGE("https://pokejungle.net/sprites/typeico/"&amp;lower(VLookup(V977,Type!C:E, 2, 0)&amp;".png")),"")</f>
        <v/>
      </c>
      <c r="N977" s="166" t="str">
        <f>ifna(IMAGE("https://pokejungle.net/sprites/typeico/"&amp;lower(VLookup(V977,Type!C:E, 3, 0)&amp;".png")),"")</f>
        <v/>
      </c>
      <c r="O977" s="131"/>
      <c r="P977" s="131"/>
      <c r="Q977" s="165" t="str">
        <f>ifna(VLookup(V977, Dex!F:K, 3, 0),"")</f>
        <v/>
      </c>
      <c r="R977" s="165" t="str">
        <f>ifna(VLookup(V977, Dex!F:K, 4, 0),"")</f>
        <v/>
      </c>
      <c r="S977" s="166" t="str">
        <f>ifna(VLookup(V977, Dex!F:K, 5, 0),"")</f>
        <v/>
      </c>
      <c r="T977" s="165" t="str">
        <f>ifna(VLookup(V977, Dex!F:K, 6, 0),"")</f>
        <v>P006</v>
      </c>
      <c r="U977" s="137" t="str">
        <f>ifna(VLookup(V977, Dex!F:L, 7, 0),"")</f>
        <v/>
      </c>
      <c r="V977" s="131" t="str">
        <f t="shared" si="1"/>
        <v>skeledirge</v>
      </c>
    </row>
    <row r="978" ht="31.5" customHeight="1">
      <c r="A978" s="85">
        <v>977.0</v>
      </c>
      <c r="B978" s="85">
        <v>2.0</v>
      </c>
      <c r="C978" s="88">
        <v>7.0</v>
      </c>
      <c r="D978" s="85">
        <f t="shared" si="39"/>
        <v>7</v>
      </c>
      <c r="E978" s="85">
        <v>2.0</v>
      </c>
      <c r="F978" s="85">
        <v>1.0</v>
      </c>
      <c r="G978" s="53" t="str">
        <f>ifna(VLookup(V978,Shiny!B:C, 2, 0),"")</f>
        <v/>
      </c>
      <c r="H978" s="146" t="s">
        <v>1113</v>
      </c>
      <c r="I978" s="157">
        <v>912.0</v>
      </c>
      <c r="J978" s="140">
        <f>IFNA(VLOOKUP(V978,'Imported Index'!E:F,2,0),1)</f>
        <v>1</v>
      </c>
      <c r="K978" s="140"/>
      <c r="L978" s="83"/>
      <c r="M978" s="62" t="str">
        <f>ifna(IMAGE("https://pokejungle.net/sprites/typeico/"&amp;lower(VLookup(V978,Type!C:E, 2, 0)&amp;".png")),"")</f>
        <v/>
      </c>
      <c r="N978" s="62" t="str">
        <f>ifna(IMAGE("https://pokejungle.net/sprites/typeico/"&amp;lower(VLookup(V978,Type!C:E, 3, 0)&amp;".png")),"")</f>
        <v/>
      </c>
      <c r="O978" s="53"/>
      <c r="P978" s="53"/>
      <c r="Q978" s="61" t="str">
        <f>ifna(VLookup(V978, Dex!F:K, 3, 0),"")</f>
        <v/>
      </c>
      <c r="R978" s="61" t="str">
        <f>ifna(VLookup(V978, Dex!F:K, 4, 0),"")</f>
        <v/>
      </c>
      <c r="S978" s="62" t="str">
        <f>ifna(VLookup(V978, Dex!F:K, 5, 0),"")</f>
        <v/>
      </c>
      <c r="T978" s="61" t="str">
        <f>ifna(VLookup(V978, Dex!F:K, 6, 0),"")</f>
        <v>P007</v>
      </c>
      <c r="U978" s="63" t="str">
        <f>ifna(VLookup(V978, Dex!F:L, 7, 0),"")</f>
        <v/>
      </c>
      <c r="V978" s="53" t="str">
        <f t="shared" si="1"/>
        <v>quaxly</v>
      </c>
    </row>
    <row r="979" ht="31.5" customHeight="1">
      <c r="A979" s="130">
        <v>978.0</v>
      </c>
      <c r="B979" s="130">
        <v>2.0</v>
      </c>
      <c r="C979" s="129">
        <v>7.0</v>
      </c>
      <c r="D979" s="130">
        <f t="shared" si="39"/>
        <v>8</v>
      </c>
      <c r="E979" s="130">
        <v>2.0</v>
      </c>
      <c r="F979" s="130">
        <v>2.0</v>
      </c>
      <c r="G979" s="131" t="str">
        <f>ifna(VLookup(V979,Shiny!B:C, 2, 0),"")</f>
        <v/>
      </c>
      <c r="H979" s="143" t="s">
        <v>1114</v>
      </c>
      <c r="I979" s="158">
        <v>913.0</v>
      </c>
      <c r="J979" s="135">
        <f>IFNA(VLOOKUP(V979,'Imported Index'!E:F,2,0),1)</f>
        <v>1</v>
      </c>
      <c r="K979" s="135"/>
      <c r="L979" s="132"/>
      <c r="M979" s="166" t="str">
        <f>ifna(IMAGE("https://pokejungle.net/sprites/typeico/"&amp;lower(VLookup(V979,Type!C:E, 2, 0)&amp;".png")),"")</f>
        <v/>
      </c>
      <c r="N979" s="166" t="str">
        <f>ifna(IMAGE("https://pokejungle.net/sprites/typeico/"&amp;lower(VLookup(V979,Type!C:E, 3, 0)&amp;".png")),"")</f>
        <v/>
      </c>
      <c r="O979" s="131"/>
      <c r="P979" s="131"/>
      <c r="Q979" s="165" t="str">
        <f>ifna(VLookup(V979, Dex!F:K, 3, 0),"")</f>
        <v/>
      </c>
      <c r="R979" s="165" t="str">
        <f>ifna(VLookup(V979, Dex!F:K, 4, 0),"")</f>
        <v/>
      </c>
      <c r="S979" s="166" t="str">
        <f>ifna(VLookup(V979, Dex!F:K, 5, 0),"")</f>
        <v/>
      </c>
      <c r="T979" s="165" t="str">
        <f>ifna(VLookup(V979, Dex!F:K, 6, 0),"")</f>
        <v>P008</v>
      </c>
      <c r="U979" s="137" t="str">
        <f>ifna(VLookup(V979, Dex!F:L, 7, 0),"")</f>
        <v/>
      </c>
      <c r="V979" s="131" t="str">
        <f t="shared" si="1"/>
        <v>quaxwell</v>
      </c>
    </row>
    <row r="980" ht="31.5" customHeight="1">
      <c r="A980" s="85">
        <v>979.0</v>
      </c>
      <c r="B980" s="85">
        <v>2.0</v>
      </c>
      <c r="C980" s="88">
        <v>7.0</v>
      </c>
      <c r="D980" s="85">
        <f t="shared" si="39"/>
        <v>9</v>
      </c>
      <c r="E980" s="85">
        <v>2.0</v>
      </c>
      <c r="F980" s="85">
        <v>3.0</v>
      </c>
      <c r="G980" s="53" t="str">
        <f>ifna(VLookup(V980,Shiny!B:C, 2, 0),"")</f>
        <v/>
      </c>
      <c r="H980" s="146" t="s">
        <v>1115</v>
      </c>
      <c r="I980" s="157">
        <v>914.0</v>
      </c>
      <c r="J980" s="140">
        <f>IFNA(VLOOKUP(V980,'Imported Index'!E:F,2,0),1)</f>
        <v>1</v>
      </c>
      <c r="K980" s="140"/>
      <c r="L980" s="83"/>
      <c r="M980" s="62" t="str">
        <f>ifna(IMAGE("https://pokejungle.net/sprites/typeico/"&amp;lower(VLookup(V980,Type!C:E, 2, 0)&amp;".png")),"")</f>
        <v/>
      </c>
      <c r="N980" s="62" t="str">
        <f>ifna(IMAGE("https://pokejungle.net/sprites/typeico/"&amp;lower(VLookup(V980,Type!C:E, 3, 0)&amp;".png")),"")</f>
        <v/>
      </c>
      <c r="O980" s="53"/>
      <c r="P980" s="53"/>
      <c r="Q980" s="61" t="str">
        <f>ifna(VLookup(V980, Dex!F:K, 3, 0),"")</f>
        <v/>
      </c>
      <c r="R980" s="61" t="str">
        <f>ifna(VLookup(V980, Dex!F:K, 4, 0),"")</f>
        <v/>
      </c>
      <c r="S980" s="62" t="str">
        <f>ifna(VLookup(V980, Dex!F:K, 5, 0),"")</f>
        <v/>
      </c>
      <c r="T980" s="61" t="str">
        <f>ifna(VLookup(V980, Dex!F:K, 6, 0),"")</f>
        <v>P009</v>
      </c>
      <c r="U980" s="63" t="str">
        <f>ifna(VLookup(V980, Dex!F:L, 7, 0),"")</f>
        <v/>
      </c>
      <c r="V980" s="53" t="str">
        <f t="shared" si="1"/>
        <v>quaquaval</v>
      </c>
    </row>
    <row r="981" ht="31.5" customHeight="1">
      <c r="A981" s="130">
        <v>980.0</v>
      </c>
      <c r="B981" s="130">
        <v>2.0</v>
      </c>
      <c r="C981" s="129">
        <v>7.0</v>
      </c>
      <c r="D981" s="130">
        <f t="shared" si="39"/>
        <v>10</v>
      </c>
      <c r="E981" s="130">
        <v>2.0</v>
      </c>
      <c r="F981" s="130">
        <v>4.0</v>
      </c>
      <c r="G981" s="131" t="str">
        <f>ifna(VLookup(V981,Shiny!B:C, 2, 0),"")</f>
        <v/>
      </c>
      <c r="H981" s="143" t="s">
        <v>1116</v>
      </c>
      <c r="I981" s="158">
        <v>915.0</v>
      </c>
      <c r="J981" s="135">
        <f>IFNA(VLOOKUP(V981,'Imported Index'!E:F,2,0),1)</f>
        <v>1</v>
      </c>
      <c r="K981" s="135"/>
      <c r="L981" s="132"/>
      <c r="M981" s="166" t="str">
        <f>ifna(IMAGE("https://pokejungle.net/sprites/typeico/"&amp;lower(VLookup(V981,Type!C:E, 2, 0)&amp;".png")),"")</f>
        <v/>
      </c>
      <c r="N981" s="166" t="str">
        <f>ifna(IMAGE("https://pokejungle.net/sprites/typeico/"&amp;lower(VLookup(V981,Type!C:E, 3, 0)&amp;".png")),"")</f>
        <v/>
      </c>
      <c r="O981" s="131"/>
      <c r="P981" s="131"/>
      <c r="Q981" s="165" t="str">
        <f>ifna(VLookup(V981, Dex!F:K, 3, 0),"")</f>
        <v/>
      </c>
      <c r="R981" s="165" t="str">
        <f>ifna(VLookup(V981, Dex!F:K, 4, 0),"")</f>
        <v/>
      </c>
      <c r="S981" s="166" t="str">
        <f>ifna(VLookup(V981, Dex!F:K, 5, 0),"")</f>
        <v/>
      </c>
      <c r="T981" s="165" t="str">
        <f>ifna(VLookup(V981, Dex!F:K, 6, 0),"")</f>
        <v>P010</v>
      </c>
      <c r="U981" s="137" t="str">
        <f>ifna(VLookup(V981, Dex!F:L, 7, 0),"")</f>
        <v/>
      </c>
      <c r="V981" s="131" t="str">
        <f t="shared" si="1"/>
        <v>lechonk</v>
      </c>
    </row>
    <row r="982" ht="31.5" customHeight="1">
      <c r="A982" s="85">
        <v>981.0</v>
      </c>
      <c r="B982" s="85">
        <v>2.0</v>
      </c>
      <c r="C982" s="88">
        <v>7.0</v>
      </c>
      <c r="D982" s="85">
        <f t="shared" si="39"/>
        <v>11</v>
      </c>
      <c r="E982" s="85">
        <v>2.0</v>
      </c>
      <c r="F982" s="85">
        <v>5.0</v>
      </c>
      <c r="G982" s="53" t="str">
        <f>ifna(VLookup(V982,Shiny!B:C, 2, 0),"")</f>
        <v/>
      </c>
      <c r="H982" s="24" t="s">
        <v>1117</v>
      </c>
      <c r="I982" s="157">
        <v>916.0</v>
      </c>
      <c r="J982" s="140">
        <f>IFNA(VLOOKUP(V982,'Imported Index'!E:F,2,0),1)</f>
        <v>1</v>
      </c>
      <c r="K982" s="140"/>
      <c r="L982" s="83"/>
      <c r="M982" s="62" t="str">
        <f>ifna(IMAGE("https://pokejungle.net/sprites/typeico/"&amp;lower(VLookup(V982,Type!C:E, 2, 0)&amp;".png")),"")</f>
        <v/>
      </c>
      <c r="N982" s="62" t="str">
        <f>ifna(IMAGE("https://pokejungle.net/sprites/typeico/"&amp;lower(VLookup(V982,Type!C:E, 3, 0)&amp;".png")),"")</f>
        <v/>
      </c>
      <c r="O982" s="53"/>
      <c r="P982" s="53"/>
      <c r="Q982" s="61" t="str">
        <f>ifna(VLookup(V982, Dex!F:K, 3, 0),"")</f>
        <v/>
      </c>
      <c r="R982" s="61" t="str">
        <f>ifna(VLookup(V982, Dex!F:K, 4, 0),"")</f>
        <v/>
      </c>
      <c r="S982" s="62" t="str">
        <f>ifna(VLookup(V982, Dex!F:K, 5, 0),"")</f>
        <v/>
      </c>
      <c r="T982" s="61" t="str">
        <f>ifna(VLookup(V982, Dex!F:K, 6, 0),"")</f>
        <v>P011</v>
      </c>
      <c r="U982" s="63" t="str">
        <f>ifna(VLookup(V982, Dex!F:L, 7, 0),"")</f>
        <v/>
      </c>
      <c r="V982" s="53" t="str">
        <f t="shared" si="1"/>
        <v>oinkologne</v>
      </c>
    </row>
    <row r="983" ht="31.5" customHeight="1">
      <c r="A983" s="130">
        <v>982.0</v>
      </c>
      <c r="B983" s="130">
        <v>2.0</v>
      </c>
      <c r="C983" s="129">
        <v>7.0</v>
      </c>
      <c r="D983" s="130">
        <f t="shared" si="39"/>
        <v>12</v>
      </c>
      <c r="E983" s="130">
        <v>2.0</v>
      </c>
      <c r="F983" s="130">
        <v>6.0</v>
      </c>
      <c r="G983" s="131" t="str">
        <f>ifna(VLookup(V983,Shiny!B:C, 2, 0),"")</f>
        <v/>
      </c>
      <c r="H983" s="155" t="s">
        <v>1118</v>
      </c>
      <c r="I983" s="158">
        <v>917.0</v>
      </c>
      <c r="J983" s="135">
        <f>IFNA(VLOOKUP(V983,'Imported Index'!E:F,2,0),1)</f>
        <v>1</v>
      </c>
      <c r="K983" s="135"/>
      <c r="L983" s="135"/>
      <c r="M983" s="166" t="str">
        <f>ifna(IMAGE("https://pokejungle.net/sprites/typeico/"&amp;lower(VLookup(V983,Type!C:E, 2, 0)&amp;".png")),"")</f>
        <v/>
      </c>
      <c r="N983" s="166" t="str">
        <f>ifna(IMAGE("https://pokejungle.net/sprites/typeico/"&amp;lower(VLookup(V983,Type!C:E, 3, 0)&amp;".png")),"")</f>
        <v/>
      </c>
      <c r="O983" s="131"/>
      <c r="P983" s="131"/>
      <c r="Q983" s="165" t="str">
        <f>ifna(VLookup(V983, Dex!F:K, 3, 0),"")</f>
        <v/>
      </c>
      <c r="R983" s="165" t="str">
        <f>ifna(VLookup(V983, Dex!F:K, 4, 0),"")</f>
        <v/>
      </c>
      <c r="S983" s="166" t="str">
        <f>ifna(VLookup(V983, Dex!F:K, 5, 0),"")</f>
        <v/>
      </c>
      <c r="T983" s="165" t="str">
        <f>ifna(VLookup(V983, Dex!F:K, 6, 0),"")</f>
        <v>P012</v>
      </c>
      <c r="U983" s="137" t="str">
        <f>ifna(VLookup(V983, Dex!F:L, 7, 0),"")</f>
        <v/>
      </c>
      <c r="V983" s="131" t="str">
        <f t="shared" si="1"/>
        <v>tarountula</v>
      </c>
    </row>
    <row r="984" ht="31.5" customHeight="1">
      <c r="A984" s="85">
        <v>983.0</v>
      </c>
      <c r="B984" s="85">
        <v>2.0</v>
      </c>
      <c r="C984" s="88">
        <v>7.0</v>
      </c>
      <c r="D984" s="85">
        <f t="shared" si="39"/>
        <v>13</v>
      </c>
      <c r="E984" s="85">
        <v>3.0</v>
      </c>
      <c r="F984" s="85">
        <v>1.0</v>
      </c>
      <c r="G984" s="53" t="str">
        <f>ifna(VLookup(V984,Shiny!B:C, 2, 0),"")</f>
        <v/>
      </c>
      <c r="H984" s="24" t="s">
        <v>1119</v>
      </c>
      <c r="I984" s="157">
        <v>918.0</v>
      </c>
      <c r="J984" s="140">
        <f>IFNA(VLOOKUP(V984,'Imported Index'!E:F,2,0),1)</f>
        <v>1</v>
      </c>
      <c r="K984" s="140"/>
      <c r="L984" s="140"/>
      <c r="M984" s="62" t="str">
        <f>ifna(IMAGE("https://pokejungle.net/sprites/typeico/"&amp;lower(VLookup(V984,Type!C:E, 2, 0)&amp;".png")),"")</f>
        <v/>
      </c>
      <c r="N984" s="62" t="str">
        <f>ifna(IMAGE("https://pokejungle.net/sprites/typeico/"&amp;lower(VLookup(V984,Type!C:E, 3, 0)&amp;".png")),"")</f>
        <v/>
      </c>
      <c r="O984" s="53"/>
      <c r="P984" s="53"/>
      <c r="Q984" s="61" t="str">
        <f>ifna(VLookup(V984, Dex!F:K, 3, 0),"")</f>
        <v/>
      </c>
      <c r="R984" s="61" t="str">
        <f>ifna(VLookup(V984, Dex!F:K, 4, 0),"")</f>
        <v/>
      </c>
      <c r="S984" s="62" t="str">
        <f>ifna(VLookup(V984, Dex!F:K, 5, 0),"")</f>
        <v/>
      </c>
      <c r="T984" s="61" t="str">
        <f>ifna(VLookup(V984, Dex!F:K, 6, 0),"")</f>
        <v>P013</v>
      </c>
      <c r="U984" s="63" t="str">
        <f>ifna(VLookup(V984, Dex!F:L, 7, 0),"")</f>
        <v/>
      </c>
      <c r="V984" s="53" t="str">
        <f t="shared" si="1"/>
        <v>spidops</v>
      </c>
    </row>
    <row r="985" ht="31.5" customHeight="1">
      <c r="A985" s="130">
        <v>984.0</v>
      </c>
      <c r="B985" s="130">
        <v>2.0</v>
      </c>
      <c r="C985" s="129">
        <v>7.0</v>
      </c>
      <c r="D985" s="130">
        <f t="shared" si="39"/>
        <v>14</v>
      </c>
      <c r="E985" s="130">
        <v>3.0</v>
      </c>
      <c r="F985" s="130">
        <v>2.0</v>
      </c>
      <c r="G985" s="131" t="str">
        <f>ifna(VLookup(V985,Shiny!B:C, 2, 0),"")</f>
        <v/>
      </c>
      <c r="H985" s="155" t="s">
        <v>1120</v>
      </c>
      <c r="I985" s="158">
        <v>919.0</v>
      </c>
      <c r="J985" s="135">
        <f>IFNA(VLOOKUP(V985,'Imported Index'!E:F,2,0),1)</f>
        <v>1</v>
      </c>
      <c r="K985" s="135"/>
      <c r="L985" s="135"/>
      <c r="M985" s="166" t="str">
        <f>ifna(IMAGE("https://pokejungle.net/sprites/typeico/"&amp;lower(VLookup(V985,Type!C:E, 2, 0)&amp;".png")),"")</f>
        <v/>
      </c>
      <c r="N985" s="166" t="str">
        <f>ifna(IMAGE("https://pokejungle.net/sprites/typeico/"&amp;lower(VLookup(V985,Type!C:E, 3, 0)&amp;".png")),"")</f>
        <v/>
      </c>
      <c r="O985" s="131"/>
      <c r="P985" s="131"/>
      <c r="Q985" s="165" t="str">
        <f>ifna(VLookup(V985, Dex!F:K, 3, 0),"")</f>
        <v/>
      </c>
      <c r="R985" s="165" t="str">
        <f>ifna(VLookup(V985, Dex!F:K, 4, 0),"")</f>
        <v/>
      </c>
      <c r="S985" s="166" t="str">
        <f>ifna(VLookup(V985, Dex!F:K, 5, 0),"")</f>
        <v/>
      </c>
      <c r="T985" s="165" t="str">
        <f>ifna(VLookup(V985, Dex!F:K, 6, 0),"")</f>
        <v>P014</v>
      </c>
      <c r="U985" s="137" t="str">
        <f>ifna(VLookup(V985, Dex!F:L, 7, 0),"")</f>
        <v/>
      </c>
      <c r="V985" s="131" t="str">
        <f t="shared" si="1"/>
        <v>nymble</v>
      </c>
    </row>
    <row r="986" ht="31.5" customHeight="1">
      <c r="A986" s="85">
        <v>985.0</v>
      </c>
      <c r="B986" s="85">
        <v>2.0</v>
      </c>
      <c r="C986" s="88">
        <v>7.0</v>
      </c>
      <c r="D986" s="85">
        <f t="shared" si="39"/>
        <v>15</v>
      </c>
      <c r="E986" s="85">
        <v>3.0</v>
      </c>
      <c r="F986" s="85">
        <v>3.0</v>
      </c>
      <c r="G986" s="53" t="str">
        <f>ifna(VLookup(V986,Shiny!B:C, 2, 0),"")</f>
        <v/>
      </c>
      <c r="H986" s="24" t="s">
        <v>1121</v>
      </c>
      <c r="I986" s="157">
        <v>920.0</v>
      </c>
      <c r="J986" s="140">
        <f>IFNA(VLOOKUP(V986,'Imported Index'!E:F,2,0),1)</f>
        <v>1</v>
      </c>
      <c r="K986" s="140"/>
      <c r="L986" s="140"/>
      <c r="M986" s="62" t="str">
        <f>ifna(IMAGE("https://pokejungle.net/sprites/typeico/"&amp;lower(VLookup(V986,Type!C:E, 2, 0)&amp;".png")),"")</f>
        <v/>
      </c>
      <c r="N986" s="62" t="str">
        <f>ifna(IMAGE("https://pokejungle.net/sprites/typeico/"&amp;lower(VLookup(V986,Type!C:E, 3, 0)&amp;".png")),"")</f>
        <v/>
      </c>
      <c r="O986" s="53"/>
      <c r="P986" s="53"/>
      <c r="Q986" s="61" t="str">
        <f>ifna(VLookup(V986, Dex!F:K, 3, 0),"")</f>
        <v/>
      </c>
      <c r="R986" s="61" t="str">
        <f>ifna(VLookup(V986, Dex!F:K, 4, 0),"")</f>
        <v/>
      </c>
      <c r="S986" s="62" t="str">
        <f>ifna(VLookup(V986, Dex!F:K, 5, 0),"")</f>
        <v/>
      </c>
      <c r="T986" s="61" t="str">
        <f>ifna(VLookup(V986, Dex!F:K, 6, 0),"")</f>
        <v>P015</v>
      </c>
      <c r="U986" s="63" t="str">
        <f>ifna(VLookup(V986, Dex!F:L, 7, 0),"")</f>
        <v/>
      </c>
      <c r="V986" s="53" t="str">
        <f t="shared" si="1"/>
        <v>lokix</v>
      </c>
    </row>
    <row r="987" ht="31.5" customHeight="1">
      <c r="A987" s="130">
        <v>986.0</v>
      </c>
      <c r="B987" s="130">
        <v>2.0</v>
      </c>
      <c r="C987" s="129">
        <v>7.0</v>
      </c>
      <c r="D987" s="130">
        <f t="shared" si="39"/>
        <v>16</v>
      </c>
      <c r="E987" s="130">
        <v>3.0</v>
      </c>
      <c r="F987" s="130">
        <v>4.0</v>
      </c>
      <c r="G987" s="131" t="str">
        <f>ifna(VLookup(V987,Shiny!B:C, 2, 0),"")</f>
        <v/>
      </c>
      <c r="H987" s="155" t="s">
        <v>1122</v>
      </c>
      <c r="I987" s="158">
        <v>921.0</v>
      </c>
      <c r="J987" s="135">
        <f>IFNA(VLOOKUP(V987,'Imported Index'!E:F,2,0),1)</f>
        <v>1</v>
      </c>
      <c r="K987" s="135"/>
      <c r="L987" s="135"/>
      <c r="M987" s="166" t="str">
        <f>ifna(IMAGE("https://pokejungle.net/sprites/typeico/"&amp;lower(VLookup(V987,Type!C:E, 2, 0)&amp;".png")),"")</f>
        <v/>
      </c>
      <c r="N987" s="166" t="str">
        <f>ifna(IMAGE("https://pokejungle.net/sprites/typeico/"&amp;lower(VLookup(V987,Type!C:E, 3, 0)&amp;".png")),"")</f>
        <v/>
      </c>
      <c r="O987" s="131"/>
      <c r="P987" s="131"/>
      <c r="Q987" s="165" t="str">
        <f>ifna(VLookup(V987, Dex!F:K, 3, 0),"")</f>
        <v/>
      </c>
      <c r="R987" s="165" t="str">
        <f>ifna(VLookup(V987, Dex!F:K, 4, 0),"")</f>
        <v/>
      </c>
      <c r="S987" s="166" t="str">
        <f>ifna(VLookup(V987, Dex!F:K, 5, 0),"")</f>
        <v/>
      </c>
      <c r="T987" s="165" t="str">
        <f>ifna(VLookup(V987, Dex!F:K, 6, 0),"")</f>
        <v>P022</v>
      </c>
      <c r="U987" s="137" t="str">
        <f>ifna(VLookup(V987, Dex!F:L, 7, 0),"")</f>
        <v/>
      </c>
      <c r="V987" s="131" t="str">
        <f t="shared" si="1"/>
        <v>pawmi</v>
      </c>
    </row>
    <row r="988" ht="31.5" customHeight="1">
      <c r="A988" s="85">
        <v>987.0</v>
      </c>
      <c r="B988" s="85">
        <v>2.0</v>
      </c>
      <c r="C988" s="88">
        <v>7.0</v>
      </c>
      <c r="D988" s="85">
        <f t="shared" si="39"/>
        <v>17</v>
      </c>
      <c r="E988" s="85">
        <v>3.0</v>
      </c>
      <c r="F988" s="85">
        <v>5.0</v>
      </c>
      <c r="G988" s="53" t="str">
        <f>ifna(VLookup(V988,Shiny!B:C, 2, 0),"")</f>
        <v/>
      </c>
      <c r="H988" s="24" t="s">
        <v>1123</v>
      </c>
      <c r="I988" s="157">
        <v>922.0</v>
      </c>
      <c r="J988" s="140">
        <f>IFNA(VLOOKUP(V988,'Imported Index'!E:F,2,0),1)</f>
        <v>1</v>
      </c>
      <c r="K988" s="140"/>
      <c r="L988" s="140"/>
      <c r="M988" s="62" t="str">
        <f>ifna(IMAGE("https://pokejungle.net/sprites/typeico/"&amp;lower(VLookup(V988,Type!C:E, 2, 0)&amp;".png")),"")</f>
        <v/>
      </c>
      <c r="N988" s="62" t="str">
        <f>ifna(IMAGE("https://pokejungle.net/sprites/typeico/"&amp;lower(VLookup(V988,Type!C:E, 3, 0)&amp;".png")),"")</f>
        <v/>
      </c>
      <c r="O988" s="53"/>
      <c r="P988" s="53"/>
      <c r="Q988" s="61" t="str">
        <f>ifna(VLookup(V988, Dex!F:K, 3, 0),"")</f>
        <v/>
      </c>
      <c r="R988" s="61" t="str">
        <f>ifna(VLookup(V988, Dex!F:K, 4, 0),"")</f>
        <v/>
      </c>
      <c r="S988" s="62" t="str">
        <f>ifna(VLookup(V988, Dex!F:K, 5, 0),"")</f>
        <v/>
      </c>
      <c r="T988" s="61" t="str">
        <f>ifna(VLookup(V988, Dex!F:K, 6, 0),"")</f>
        <v>P023</v>
      </c>
      <c r="U988" s="63" t="str">
        <f>ifna(VLookup(V988, Dex!F:L, 7, 0),"")</f>
        <v/>
      </c>
      <c r="V988" s="53" t="str">
        <f t="shared" si="1"/>
        <v>pawmo</v>
      </c>
    </row>
    <row r="989" ht="31.5" customHeight="1">
      <c r="A989" s="130">
        <v>988.0</v>
      </c>
      <c r="B989" s="130">
        <v>2.0</v>
      </c>
      <c r="C989" s="129">
        <v>7.0</v>
      </c>
      <c r="D989" s="130">
        <f t="shared" si="39"/>
        <v>18</v>
      </c>
      <c r="E989" s="130">
        <v>3.0</v>
      </c>
      <c r="F989" s="130">
        <v>6.0</v>
      </c>
      <c r="G989" s="131" t="str">
        <f>ifna(VLookup(V989,Shiny!B:C, 2, 0),"")</f>
        <v/>
      </c>
      <c r="H989" s="155" t="s">
        <v>1124</v>
      </c>
      <c r="I989" s="158">
        <v>923.0</v>
      </c>
      <c r="J989" s="135">
        <f>IFNA(VLOOKUP(V989,'Imported Index'!E:F,2,0),1)</f>
        <v>1</v>
      </c>
      <c r="K989" s="135"/>
      <c r="L989" s="135"/>
      <c r="M989" s="166" t="str">
        <f>ifna(IMAGE("https://pokejungle.net/sprites/typeico/"&amp;lower(VLookup(V989,Type!C:E, 2, 0)&amp;".png")),"")</f>
        <v/>
      </c>
      <c r="N989" s="166" t="str">
        <f>ifna(IMAGE("https://pokejungle.net/sprites/typeico/"&amp;lower(VLookup(V989,Type!C:E, 3, 0)&amp;".png")),"")</f>
        <v/>
      </c>
      <c r="O989" s="131"/>
      <c r="P989" s="131"/>
      <c r="Q989" s="165" t="str">
        <f>ifna(VLookup(V989, Dex!F:K, 3, 0),"")</f>
        <v/>
      </c>
      <c r="R989" s="165" t="str">
        <f>ifna(VLookup(V989, Dex!F:K, 4, 0),"")</f>
        <v/>
      </c>
      <c r="S989" s="166" t="str">
        <f>ifna(VLookup(V989, Dex!F:K, 5, 0),"")</f>
        <v/>
      </c>
      <c r="T989" s="165" t="str">
        <f>ifna(VLookup(V989, Dex!F:K, 6, 0),"")</f>
        <v>P024</v>
      </c>
      <c r="U989" s="137" t="str">
        <f>ifna(VLookup(V989, Dex!F:L, 7, 0),"")</f>
        <v/>
      </c>
      <c r="V989" s="131" t="str">
        <f t="shared" si="1"/>
        <v>pawmot</v>
      </c>
    </row>
    <row r="990" ht="31.5" customHeight="1">
      <c r="A990" s="85">
        <v>989.0</v>
      </c>
      <c r="B990" s="85">
        <v>2.0</v>
      </c>
      <c r="C990" s="88">
        <v>7.0</v>
      </c>
      <c r="D990" s="85">
        <f t="shared" si="39"/>
        <v>19</v>
      </c>
      <c r="E990" s="85">
        <v>4.0</v>
      </c>
      <c r="F990" s="85">
        <v>1.0</v>
      </c>
      <c r="G990" s="53" t="str">
        <f>ifna(VLookup(V990,Shiny!B:C, 2, 0),"")</f>
        <v/>
      </c>
      <c r="H990" s="24" t="s">
        <v>1125</v>
      </c>
      <c r="I990" s="157">
        <v>924.0</v>
      </c>
      <c r="J990" s="140">
        <f>IFNA(VLOOKUP(V990,'Imported Index'!E:F,2,0),1)</f>
        <v>1</v>
      </c>
      <c r="K990" s="140"/>
      <c r="L990" s="140"/>
      <c r="M990" s="62" t="str">
        <f>ifna(IMAGE("https://pokejungle.net/sprites/typeico/"&amp;lower(VLookup(V990,Type!C:E, 2, 0)&amp;".png")),"")</f>
        <v/>
      </c>
      <c r="N990" s="62" t="str">
        <f>ifna(IMAGE("https://pokejungle.net/sprites/typeico/"&amp;lower(VLookup(V990,Type!C:E, 3, 0)&amp;".png")),"")</f>
        <v/>
      </c>
      <c r="O990" s="53"/>
      <c r="P990" s="53"/>
      <c r="Q990" s="61" t="str">
        <f>ifna(VLookup(V990, Dex!F:K, 3, 0),"")</f>
        <v/>
      </c>
      <c r="R990" s="61" t="str">
        <f>ifna(VLookup(V990, Dex!F:K, 4, 0),"")</f>
        <v/>
      </c>
      <c r="S990" s="62" t="str">
        <f>ifna(VLookup(V990, Dex!F:K, 5, 0),"")</f>
        <v/>
      </c>
      <c r="T990" s="61" t="str">
        <f>ifna(VLookup(V990, Dex!F:K, 6, 0),"")</f>
        <v>P071</v>
      </c>
      <c r="U990" s="63" t="str">
        <f>ifna(VLookup(V990, Dex!F:L, 7, 0),"")</f>
        <v/>
      </c>
      <c r="V990" s="53" t="str">
        <f t="shared" si="1"/>
        <v>tandemaus</v>
      </c>
    </row>
    <row r="991" ht="31.5" customHeight="1">
      <c r="A991" s="130">
        <v>990.0</v>
      </c>
      <c r="B991" s="130">
        <v>2.0</v>
      </c>
      <c r="C991" s="129">
        <v>7.0</v>
      </c>
      <c r="D991" s="130">
        <f t="shared" si="39"/>
        <v>20</v>
      </c>
      <c r="E991" s="130">
        <v>4.0</v>
      </c>
      <c r="F991" s="130">
        <v>2.0</v>
      </c>
      <c r="G991" s="131" t="str">
        <f>ifna(VLookup(V991,Shiny!B:C, 2, 0),"")</f>
        <v/>
      </c>
      <c r="H991" s="155" t="s">
        <v>1126</v>
      </c>
      <c r="I991" s="158">
        <v>925.0</v>
      </c>
      <c r="J991" s="135">
        <f>IFNA(VLOOKUP(V991,'Imported Index'!E:F,2,0),1)</f>
        <v>1</v>
      </c>
      <c r="K991" s="135"/>
      <c r="L991" s="135"/>
      <c r="M991" s="166" t="str">
        <f>ifna(IMAGE("https://pokejungle.net/sprites/typeico/"&amp;lower(VLookup(V991,Type!C:E, 2, 0)&amp;".png")),"")</f>
        <v/>
      </c>
      <c r="N991" s="166" t="str">
        <f>ifna(IMAGE("https://pokejungle.net/sprites/typeico/"&amp;lower(VLookup(V991,Type!C:E, 3, 0)&amp;".png")),"")</f>
        <v/>
      </c>
      <c r="O991" s="131"/>
      <c r="P991" s="131"/>
      <c r="Q991" s="165" t="str">
        <f>ifna(VLookup(V991, Dex!F:K, 3, 0),"")</f>
        <v/>
      </c>
      <c r="R991" s="165" t="str">
        <f>ifna(VLookup(V991, Dex!F:K, 4, 0),"")</f>
        <v/>
      </c>
      <c r="S991" s="166" t="str">
        <f>ifna(VLookup(V991, Dex!F:K, 5, 0),"")</f>
        <v/>
      </c>
      <c r="T991" s="165" t="str">
        <f>ifna(VLookup(V991, Dex!F:K, 6, 0),"")</f>
        <v>P072</v>
      </c>
      <c r="U991" s="137" t="str">
        <f>ifna(VLookup(V991, Dex!F:L, 7, 0),"")</f>
        <v/>
      </c>
      <c r="V991" s="131" t="str">
        <f t="shared" si="1"/>
        <v>maushold</v>
      </c>
    </row>
    <row r="992" ht="31.5" customHeight="1">
      <c r="A992" s="85">
        <v>991.0</v>
      </c>
      <c r="B992" s="85">
        <v>2.0</v>
      </c>
      <c r="C992" s="88">
        <v>7.0</v>
      </c>
      <c r="D992" s="85">
        <f t="shared" si="39"/>
        <v>21</v>
      </c>
      <c r="E992" s="85">
        <v>4.0</v>
      </c>
      <c r="F992" s="85">
        <v>3.0</v>
      </c>
      <c r="G992" s="53" t="str">
        <f>ifna(VLookup(V992,Shiny!B:C, 2, 0),"")</f>
        <v/>
      </c>
      <c r="H992" s="24" t="s">
        <v>1129</v>
      </c>
      <c r="I992" s="157">
        <v>926.0</v>
      </c>
      <c r="J992" s="140">
        <f>IFNA(VLOOKUP(V992,'Imported Index'!E:F,2,0),1)</f>
        <v>1</v>
      </c>
      <c r="K992" s="140"/>
      <c r="L992" s="140"/>
      <c r="M992" s="62" t="str">
        <f>ifna(IMAGE("https://pokejungle.net/sprites/typeico/"&amp;lower(VLookup(V992,Type!C:E, 2, 0)&amp;".png")),"")</f>
        <v/>
      </c>
      <c r="N992" s="62" t="str">
        <f>ifna(IMAGE("https://pokejungle.net/sprites/typeico/"&amp;lower(VLookup(V992,Type!C:E, 3, 0)&amp;".png")),"")</f>
        <v/>
      </c>
      <c r="O992" s="53"/>
      <c r="P992" s="53"/>
      <c r="Q992" s="61" t="str">
        <f>ifna(VLookup(V992, Dex!F:K, 3, 0),"")</f>
        <v/>
      </c>
      <c r="R992" s="61" t="str">
        <f>ifna(VLookup(V992, Dex!F:K, 4, 0),"")</f>
        <v/>
      </c>
      <c r="S992" s="62" t="str">
        <f>ifna(VLookup(V992, Dex!F:K, 5, 0),"")</f>
        <v/>
      </c>
      <c r="T992" s="61" t="str">
        <f>ifna(VLookup(V992, Dex!F:K, 6, 0),"")</f>
        <v>P076</v>
      </c>
      <c r="U992" s="63" t="str">
        <f>ifna(VLookup(V992, Dex!F:L, 7, 0),"")</f>
        <v>H079</v>
      </c>
      <c r="V992" s="53" t="str">
        <f t="shared" si="1"/>
        <v>fidough</v>
      </c>
    </row>
    <row r="993" ht="31.5" customHeight="1">
      <c r="A993" s="130">
        <v>992.0</v>
      </c>
      <c r="B993" s="130">
        <v>2.0</v>
      </c>
      <c r="C993" s="129">
        <v>7.0</v>
      </c>
      <c r="D993" s="130">
        <f t="shared" si="39"/>
        <v>22</v>
      </c>
      <c r="E993" s="130">
        <v>4.0</v>
      </c>
      <c r="F993" s="130">
        <v>4.0</v>
      </c>
      <c r="G993" s="131" t="str">
        <f>ifna(VLookup(V993,Shiny!B:C, 2, 0),"")</f>
        <v/>
      </c>
      <c r="H993" s="155" t="s">
        <v>1130</v>
      </c>
      <c r="I993" s="158">
        <v>927.0</v>
      </c>
      <c r="J993" s="135">
        <f>IFNA(VLOOKUP(V993,'Imported Index'!E:F,2,0),1)</f>
        <v>1</v>
      </c>
      <c r="K993" s="135"/>
      <c r="L993" s="135"/>
      <c r="M993" s="166" t="str">
        <f>ifna(IMAGE("https://pokejungle.net/sprites/typeico/"&amp;lower(VLookup(V993,Type!C:E, 2, 0)&amp;".png")),"")</f>
        <v/>
      </c>
      <c r="N993" s="166" t="str">
        <f>ifna(IMAGE("https://pokejungle.net/sprites/typeico/"&amp;lower(VLookup(V993,Type!C:E, 3, 0)&amp;".png")),"")</f>
        <v/>
      </c>
      <c r="O993" s="131"/>
      <c r="P993" s="131"/>
      <c r="Q993" s="165" t="str">
        <f>ifna(VLookup(V993, Dex!F:K, 3, 0),"")</f>
        <v/>
      </c>
      <c r="R993" s="165" t="str">
        <f>ifna(VLookup(V993, Dex!F:K, 4, 0),"")</f>
        <v/>
      </c>
      <c r="S993" s="166" t="str">
        <f>ifna(VLookup(V993, Dex!F:K, 5, 0),"")</f>
        <v/>
      </c>
      <c r="T993" s="165" t="str">
        <f>ifna(VLookup(V993, Dex!F:K, 6, 0),"")</f>
        <v>P077</v>
      </c>
      <c r="U993" s="137" t="str">
        <f>ifna(VLookup(V993, Dex!F:L, 7, 0),"")</f>
        <v>H080</v>
      </c>
      <c r="V993" s="131" t="str">
        <f t="shared" si="1"/>
        <v>dachsbun</v>
      </c>
    </row>
    <row r="994" ht="31.5" customHeight="1">
      <c r="A994" s="85">
        <v>993.0</v>
      </c>
      <c r="B994" s="85">
        <v>2.0</v>
      </c>
      <c r="C994" s="88">
        <v>7.0</v>
      </c>
      <c r="D994" s="85">
        <f t="shared" si="39"/>
        <v>23</v>
      </c>
      <c r="E994" s="85">
        <v>4.0</v>
      </c>
      <c r="F994" s="85">
        <v>5.0</v>
      </c>
      <c r="G994" s="53" t="str">
        <f>ifna(VLookup(V994,Shiny!B:C, 2, 0),"")</f>
        <v/>
      </c>
      <c r="H994" s="24" t="s">
        <v>1131</v>
      </c>
      <c r="I994" s="157">
        <v>928.0</v>
      </c>
      <c r="J994" s="140">
        <f>IFNA(VLOOKUP(V994,'Imported Index'!E:F,2,0),1)</f>
        <v>1</v>
      </c>
      <c r="K994" s="140"/>
      <c r="L994" s="140"/>
      <c r="M994" s="62" t="str">
        <f>ifna(IMAGE("https://pokejungle.net/sprites/typeico/"&amp;lower(VLookup(V994,Type!C:E, 2, 0)&amp;".png")),"")</f>
        <v/>
      </c>
      <c r="N994" s="62" t="str">
        <f>ifna(IMAGE("https://pokejungle.net/sprites/typeico/"&amp;lower(VLookup(V994,Type!C:E, 3, 0)&amp;".png")),"")</f>
        <v/>
      </c>
      <c r="O994" s="53"/>
      <c r="P994" s="53"/>
      <c r="Q994" s="61" t="str">
        <f>ifna(VLookup(V994, Dex!F:K, 3, 0),"")</f>
        <v/>
      </c>
      <c r="R994" s="61" t="str">
        <f>ifna(VLookup(V994, Dex!F:K, 4, 0),"")</f>
        <v/>
      </c>
      <c r="S994" s="62" t="str">
        <f>ifna(VLookup(V994, Dex!F:K, 5, 0),"")</f>
        <v/>
      </c>
      <c r="T994" s="61" t="str">
        <f>ifna(VLookup(V994, Dex!F:K, 6, 0),"")</f>
        <v>P084</v>
      </c>
      <c r="U994" s="63" t="str">
        <f>ifna(VLookup(V994, Dex!F:L, 7, 0),"")</f>
        <v/>
      </c>
      <c r="V994" s="53" t="str">
        <f t="shared" si="1"/>
        <v>smoliv</v>
      </c>
    </row>
    <row r="995" ht="31.5" customHeight="1">
      <c r="A995" s="130">
        <v>994.0</v>
      </c>
      <c r="B995" s="130">
        <v>2.0</v>
      </c>
      <c r="C995" s="129">
        <v>7.0</v>
      </c>
      <c r="D995" s="130">
        <f t="shared" si="39"/>
        <v>24</v>
      </c>
      <c r="E995" s="130">
        <v>4.0</v>
      </c>
      <c r="F995" s="130">
        <v>6.0</v>
      </c>
      <c r="G995" s="131" t="str">
        <f>ifna(VLookup(V995,Shiny!B:C, 2, 0),"")</f>
        <v/>
      </c>
      <c r="H995" s="155" t="s">
        <v>1132</v>
      </c>
      <c r="I995" s="158">
        <v>929.0</v>
      </c>
      <c r="J995" s="135">
        <f>IFNA(VLOOKUP(V995,'Imported Index'!E:F,2,0),1)</f>
        <v>1</v>
      </c>
      <c r="K995" s="135"/>
      <c r="L995" s="135"/>
      <c r="M995" s="166" t="str">
        <f>ifna(IMAGE("https://pokejungle.net/sprites/typeico/"&amp;lower(VLookup(V995,Type!C:E, 2, 0)&amp;".png")),"")</f>
        <v/>
      </c>
      <c r="N995" s="166" t="str">
        <f>ifna(IMAGE("https://pokejungle.net/sprites/typeico/"&amp;lower(VLookup(V995,Type!C:E, 3, 0)&amp;".png")),"")</f>
        <v/>
      </c>
      <c r="O995" s="131"/>
      <c r="P995" s="131"/>
      <c r="Q995" s="165" t="str">
        <f>ifna(VLookup(V995, Dex!F:K, 3, 0),"")</f>
        <v/>
      </c>
      <c r="R995" s="165" t="str">
        <f>ifna(VLookup(V995, Dex!F:K, 4, 0),"")</f>
        <v/>
      </c>
      <c r="S995" s="166" t="str">
        <f>ifna(VLookup(V995, Dex!F:K, 5, 0),"")</f>
        <v/>
      </c>
      <c r="T995" s="165" t="str">
        <f>ifna(VLookup(V995, Dex!F:K, 6, 0),"")</f>
        <v>P085</v>
      </c>
      <c r="U995" s="137" t="str">
        <f>ifna(VLookup(V995, Dex!F:L, 7, 0),"")</f>
        <v/>
      </c>
      <c r="V995" s="131" t="str">
        <f t="shared" si="1"/>
        <v>dolliv</v>
      </c>
    </row>
    <row r="996" ht="31.5" customHeight="1">
      <c r="A996" s="85">
        <v>995.0</v>
      </c>
      <c r="B996" s="85">
        <v>2.0</v>
      </c>
      <c r="C996" s="88">
        <v>7.0</v>
      </c>
      <c r="D996" s="85">
        <f t="shared" si="39"/>
        <v>25</v>
      </c>
      <c r="E996" s="85">
        <v>5.0</v>
      </c>
      <c r="F996" s="85">
        <v>1.0</v>
      </c>
      <c r="G996" s="53" t="str">
        <f>ifna(VLookup(V996,Shiny!B:C, 2, 0),"")</f>
        <v/>
      </c>
      <c r="H996" s="24" t="s">
        <v>1133</v>
      </c>
      <c r="I996" s="157">
        <v>930.0</v>
      </c>
      <c r="J996" s="140">
        <f>IFNA(VLOOKUP(V996,'Imported Index'!E:F,2,0),1)</f>
        <v>1</v>
      </c>
      <c r="K996" s="140"/>
      <c r="L996" s="140"/>
      <c r="M996" s="62" t="str">
        <f>ifna(IMAGE("https://pokejungle.net/sprites/typeico/"&amp;lower(VLookup(V996,Type!C:E, 2, 0)&amp;".png")),"")</f>
        <v/>
      </c>
      <c r="N996" s="62" t="str">
        <f>ifna(IMAGE("https://pokejungle.net/sprites/typeico/"&amp;lower(VLookup(V996,Type!C:E, 3, 0)&amp;".png")),"")</f>
        <v/>
      </c>
      <c r="O996" s="53"/>
      <c r="P996" s="53"/>
      <c r="Q996" s="61" t="str">
        <f>ifna(VLookup(V996, Dex!F:K, 3, 0),"")</f>
        <v/>
      </c>
      <c r="R996" s="61" t="str">
        <f>ifna(VLookup(V996, Dex!F:K, 4, 0),"")</f>
        <v/>
      </c>
      <c r="S996" s="62" t="str">
        <f>ifna(VLookup(V996, Dex!F:K, 5, 0),"")</f>
        <v/>
      </c>
      <c r="T996" s="61" t="str">
        <f>ifna(VLookup(V996, Dex!F:K, 6, 0),"")</f>
        <v>P086</v>
      </c>
      <c r="U996" s="63" t="str">
        <f>ifna(VLookup(V996, Dex!F:L, 7, 0),"")</f>
        <v/>
      </c>
      <c r="V996" s="53" t="str">
        <f t="shared" si="1"/>
        <v>arboliva</v>
      </c>
    </row>
    <row r="997" ht="31.5" customHeight="1">
      <c r="A997" s="130">
        <v>996.0</v>
      </c>
      <c r="B997" s="130">
        <v>2.0</v>
      </c>
      <c r="C997" s="129">
        <v>7.0</v>
      </c>
      <c r="D997" s="130">
        <f t="shared" si="39"/>
        <v>26</v>
      </c>
      <c r="E997" s="130">
        <v>5.0</v>
      </c>
      <c r="F997" s="130">
        <v>2.0</v>
      </c>
      <c r="G997" s="131" t="str">
        <f>ifna(VLookup(V997,Shiny!B:C, 2, 0),"")</f>
        <v/>
      </c>
      <c r="H997" s="155" t="s">
        <v>1134</v>
      </c>
      <c r="I997" s="158">
        <v>931.0</v>
      </c>
      <c r="J997" s="135">
        <f>IFNA(VLOOKUP(V997,'Imported Index'!E:F,2,0),1)</f>
        <v>1</v>
      </c>
      <c r="K997" s="135"/>
      <c r="L997" s="135"/>
      <c r="M997" s="166" t="str">
        <f>ifna(IMAGE("https://pokejungle.net/sprites/typeico/"&amp;lower(VLookup(V997,Type!C:E, 2, 0)&amp;".png")),"")</f>
        <v/>
      </c>
      <c r="N997" s="166" t="str">
        <f>ifna(IMAGE("https://pokejungle.net/sprites/typeico/"&amp;lower(VLookup(V997,Type!C:E, 3, 0)&amp;".png")),"")</f>
        <v/>
      </c>
      <c r="O997" s="131"/>
      <c r="P997" s="131"/>
      <c r="Q997" s="165" t="str">
        <f>ifna(VLookup(V997, Dex!F:K, 3, 0),"")</f>
        <v/>
      </c>
      <c r="R997" s="165" t="str">
        <f>ifna(VLookup(V997, Dex!F:K, 4, 0),"")</f>
        <v/>
      </c>
      <c r="S997" s="166" t="str">
        <f>ifna(VLookup(V997, Dex!F:K, 5, 0),"")</f>
        <v/>
      </c>
      <c r="T997" s="165" t="str">
        <f>ifna(VLookup(V997, Dex!F:K, 6, 0),"")</f>
        <v>P113</v>
      </c>
      <c r="U997" s="137" t="str">
        <f>ifna(VLookup(V997, Dex!F:L, 7, 0),"")</f>
        <v>H086</v>
      </c>
      <c r="V997" s="131" t="str">
        <f t="shared" si="1"/>
        <v>squawkabilly</v>
      </c>
    </row>
    <row r="998" ht="31.5" customHeight="1">
      <c r="A998" s="85">
        <v>997.0</v>
      </c>
      <c r="B998" s="85">
        <v>2.0</v>
      </c>
      <c r="C998" s="88">
        <v>7.0</v>
      </c>
      <c r="D998" s="85">
        <f t="shared" si="39"/>
        <v>27</v>
      </c>
      <c r="E998" s="85">
        <v>5.0</v>
      </c>
      <c r="F998" s="85">
        <v>3.0</v>
      </c>
      <c r="G998" s="53" t="str">
        <f>ifna(VLookup(V998,Shiny!B:C, 2, 0),"")</f>
        <v/>
      </c>
      <c r="H998" s="24" t="s">
        <v>1139</v>
      </c>
      <c r="I998" s="157">
        <v>932.0</v>
      </c>
      <c r="J998" s="140">
        <f>IFNA(VLOOKUP(V998,'Imported Index'!E:F,2,0),1)</f>
        <v>1</v>
      </c>
      <c r="K998" s="140"/>
      <c r="L998" s="140"/>
      <c r="M998" s="62" t="str">
        <f>ifna(IMAGE("https://pokejungle.net/sprites/typeico/"&amp;lower(VLookup(V998,Type!C:E, 2, 0)&amp;".png")),"")</f>
        <v/>
      </c>
      <c r="N998" s="62" t="str">
        <f>ifna(IMAGE("https://pokejungle.net/sprites/typeico/"&amp;lower(VLookup(V998,Type!C:E, 3, 0)&amp;".png")),"")</f>
        <v/>
      </c>
      <c r="O998" s="53"/>
      <c r="P998" s="53"/>
      <c r="Q998" s="61" t="str">
        <f>ifna(VLookup(V998, Dex!F:K, 3, 0),"")</f>
        <v/>
      </c>
      <c r="R998" s="61" t="str">
        <f>ifna(VLookup(V998, Dex!F:K, 4, 0),"")</f>
        <v/>
      </c>
      <c r="S998" s="62" t="str">
        <f>ifna(VLookup(V998, Dex!F:K, 5, 0),"")</f>
        <v/>
      </c>
      <c r="T998" s="61" t="str">
        <f>ifna(VLookup(V998, Dex!F:K, 6, 0),"")</f>
        <v>P129</v>
      </c>
      <c r="U998" s="63" t="str">
        <f>ifna(VLookup(V998, Dex!F:L, 7, 0),"")</f>
        <v>H089</v>
      </c>
      <c r="V998" s="53" t="str">
        <f t="shared" si="1"/>
        <v>nacli</v>
      </c>
    </row>
    <row r="999" ht="31.5" customHeight="1">
      <c r="A999" s="130">
        <v>998.0</v>
      </c>
      <c r="B999" s="130">
        <v>2.0</v>
      </c>
      <c r="C999" s="129">
        <v>7.0</v>
      </c>
      <c r="D999" s="130">
        <f t="shared" si="39"/>
        <v>28</v>
      </c>
      <c r="E999" s="130">
        <v>5.0</v>
      </c>
      <c r="F999" s="130">
        <v>4.0</v>
      </c>
      <c r="G999" s="131" t="str">
        <f>ifna(VLookup(V999,Shiny!B:C, 2, 0),"")</f>
        <v/>
      </c>
      <c r="H999" s="155" t="s">
        <v>1140</v>
      </c>
      <c r="I999" s="158">
        <v>933.0</v>
      </c>
      <c r="J999" s="135">
        <f>IFNA(VLOOKUP(V999,'Imported Index'!E:F,2,0),1)</f>
        <v>1</v>
      </c>
      <c r="K999" s="135"/>
      <c r="L999" s="135"/>
      <c r="M999" s="166" t="str">
        <f>ifna(IMAGE("https://pokejungle.net/sprites/typeico/"&amp;lower(VLookup(V999,Type!C:E, 2, 0)&amp;".png")),"")</f>
        <v/>
      </c>
      <c r="N999" s="166" t="str">
        <f>ifna(IMAGE("https://pokejungle.net/sprites/typeico/"&amp;lower(VLookup(V999,Type!C:E, 3, 0)&amp;".png")),"")</f>
        <v/>
      </c>
      <c r="O999" s="131"/>
      <c r="P999" s="131"/>
      <c r="Q999" s="165" t="str">
        <f>ifna(VLookup(V999, Dex!F:K, 3, 0),"")</f>
        <v/>
      </c>
      <c r="R999" s="165" t="str">
        <f>ifna(VLookup(V999, Dex!F:K, 4, 0),"")</f>
        <v/>
      </c>
      <c r="S999" s="166" t="str">
        <f>ifna(VLookup(V999, Dex!F:K, 5, 0),"")</f>
        <v/>
      </c>
      <c r="T999" s="165" t="str">
        <f>ifna(VLookup(V999, Dex!F:K, 6, 0),"")</f>
        <v>P130</v>
      </c>
      <c r="U999" s="137" t="str">
        <f>ifna(VLookup(V999, Dex!F:L, 7, 0),"")</f>
        <v>H090</v>
      </c>
      <c r="V999" s="131" t="str">
        <f t="shared" si="1"/>
        <v>naclstack</v>
      </c>
    </row>
    <row r="1000" ht="31.5" customHeight="1">
      <c r="A1000" s="85">
        <v>999.0</v>
      </c>
      <c r="B1000" s="85">
        <v>2.0</v>
      </c>
      <c r="C1000" s="88">
        <v>7.0</v>
      </c>
      <c r="D1000" s="85">
        <f t="shared" si="39"/>
        <v>29</v>
      </c>
      <c r="E1000" s="85">
        <v>5.0</v>
      </c>
      <c r="F1000" s="85">
        <v>5.0</v>
      </c>
      <c r="G1000" s="53" t="str">
        <f>ifna(VLookup(V1000,Shiny!B:C, 2, 0),"")</f>
        <v/>
      </c>
      <c r="H1000" s="24" t="s">
        <v>1141</v>
      </c>
      <c r="I1000" s="157">
        <v>934.0</v>
      </c>
      <c r="J1000" s="140">
        <f>IFNA(VLOOKUP(V1000,'Imported Index'!E:F,2,0),1)</f>
        <v>1</v>
      </c>
      <c r="K1000" s="140"/>
      <c r="L1000" s="140"/>
      <c r="M1000" s="62" t="str">
        <f>ifna(IMAGE("https://pokejungle.net/sprites/typeico/"&amp;lower(VLookup(V1000,Type!C:E, 2, 0)&amp;".png")),"")</f>
        <v/>
      </c>
      <c r="N1000" s="62" t="str">
        <f>ifna(IMAGE("https://pokejungle.net/sprites/typeico/"&amp;lower(VLookup(V1000,Type!C:E, 3, 0)&amp;".png")),"")</f>
        <v/>
      </c>
      <c r="O1000" s="53"/>
      <c r="P1000" s="53"/>
      <c r="Q1000" s="61" t="str">
        <f>ifna(VLookup(V1000, Dex!F:K, 3, 0),"")</f>
        <v/>
      </c>
      <c r="R1000" s="61" t="str">
        <f>ifna(VLookup(V1000, Dex!F:K, 4, 0),"")</f>
        <v/>
      </c>
      <c r="S1000" s="62" t="str">
        <f>ifna(VLookup(V1000, Dex!F:K, 5, 0),"")</f>
        <v/>
      </c>
      <c r="T1000" s="61" t="str">
        <f>ifna(VLookup(V1000, Dex!F:K, 6, 0),"")</f>
        <v>P131</v>
      </c>
      <c r="U1000" s="63" t="str">
        <f>ifna(VLookup(V1000, Dex!F:L, 7, 0),"")</f>
        <v>H091</v>
      </c>
      <c r="V1000" s="53" t="str">
        <f t="shared" si="1"/>
        <v>garganacl</v>
      </c>
    </row>
    <row r="1001" ht="31.5" customHeight="1">
      <c r="A1001" s="130">
        <v>1000.0</v>
      </c>
      <c r="B1001" s="130">
        <v>2.0</v>
      </c>
      <c r="C1001" s="129">
        <v>7.0</v>
      </c>
      <c r="D1001" s="130">
        <f t="shared" si="39"/>
        <v>30</v>
      </c>
      <c r="E1001" s="130">
        <v>5.0</v>
      </c>
      <c r="F1001" s="130">
        <v>6.0</v>
      </c>
      <c r="G1001" s="131" t="str">
        <f>ifna(VLookup(V1001,Shiny!B:C, 2, 0),"")</f>
        <v/>
      </c>
      <c r="H1001" s="155" t="s">
        <v>1142</v>
      </c>
      <c r="I1001" s="158">
        <v>935.0</v>
      </c>
      <c r="J1001" s="135">
        <f>IFNA(VLOOKUP(V1001,'Imported Index'!E:F,2,0),1)</f>
        <v>1</v>
      </c>
      <c r="K1001" s="135"/>
      <c r="L1001" s="135"/>
      <c r="M1001" s="166" t="str">
        <f>ifna(IMAGE("https://pokejungle.net/sprites/typeico/"&amp;lower(VLookup(V1001,Type!C:E, 2, 0)&amp;".png")),"")</f>
        <v/>
      </c>
      <c r="N1001" s="166" t="str">
        <f>ifna(IMAGE("https://pokejungle.net/sprites/typeico/"&amp;lower(VLookup(V1001,Type!C:E, 3, 0)&amp;".png")),"")</f>
        <v/>
      </c>
      <c r="O1001" s="131"/>
      <c r="P1001" s="131"/>
      <c r="Q1001" s="165" t="str">
        <f>ifna(VLookup(V1001, Dex!F:K, 3, 0),"")</f>
        <v/>
      </c>
      <c r="R1001" s="165" t="str">
        <f>ifna(VLookup(V1001, Dex!F:K, 4, 0),"")</f>
        <v/>
      </c>
      <c r="S1001" s="166" t="str">
        <f>ifna(VLookup(V1001, Dex!F:K, 5, 0),"")</f>
        <v/>
      </c>
      <c r="T1001" s="165" t="str">
        <f>ifna(VLookup(V1001, Dex!F:K, 6, 0),"")</f>
        <v>P165</v>
      </c>
      <c r="U1001" s="137" t="str">
        <f>ifna(VLookup(V1001, Dex!F:L, 7, 0),"")</f>
        <v>H097</v>
      </c>
      <c r="V1001" s="131" t="str">
        <f t="shared" si="1"/>
        <v>charcadet</v>
      </c>
    </row>
    <row r="1002" ht="31.5" customHeight="1">
      <c r="A1002" s="85">
        <v>1001.0</v>
      </c>
      <c r="B1002" s="85">
        <v>2.0</v>
      </c>
      <c r="C1002" s="88">
        <v>8.0</v>
      </c>
      <c r="D1002" s="85">
        <v>1.0</v>
      </c>
      <c r="E1002" s="85">
        <v>1.0</v>
      </c>
      <c r="F1002" s="85">
        <v>1.0</v>
      </c>
      <c r="G1002" s="53" t="str">
        <f>ifna(VLookup(V1002,Shiny!B:C, 2, 0),"")</f>
        <v/>
      </c>
      <c r="H1002" s="24" t="s">
        <v>1143</v>
      </c>
      <c r="I1002" s="157">
        <v>936.0</v>
      </c>
      <c r="J1002" s="140">
        <f>IFNA(VLOOKUP(V1002,'Imported Index'!E:F,2,0),1)</f>
        <v>1</v>
      </c>
      <c r="K1002" s="140"/>
      <c r="L1002" s="140"/>
      <c r="M1002" s="62" t="str">
        <f>ifna(IMAGE("https://pokejungle.net/sprites/typeico/"&amp;lower(VLookup(V1002,Type!C:E, 2, 0)&amp;".png")),"")</f>
        <v/>
      </c>
      <c r="N1002" s="62" t="str">
        <f>ifna(IMAGE("https://pokejungle.net/sprites/typeico/"&amp;lower(VLookup(V1002,Type!C:E, 3, 0)&amp;".png")),"")</f>
        <v/>
      </c>
      <c r="O1002" s="53"/>
      <c r="P1002" s="53"/>
      <c r="Q1002" s="61" t="str">
        <f>ifna(VLookup(V1002, Dex!F:K, 3, 0),"")</f>
        <v/>
      </c>
      <c r="R1002" s="61" t="str">
        <f>ifna(VLookup(V1002, Dex!F:K, 4, 0),"")</f>
        <v/>
      </c>
      <c r="S1002" s="62" t="str">
        <f>ifna(VLookup(V1002, Dex!F:K, 5, 0),"")</f>
        <v/>
      </c>
      <c r="T1002" s="61" t="str">
        <f>ifna(VLookup(V1002, Dex!F:K, 6, 0),"")</f>
        <v>P166</v>
      </c>
      <c r="U1002" s="63" t="str">
        <f>ifna(VLookup(V1002, Dex!F:L, 7, 0),"")</f>
        <v>H098</v>
      </c>
      <c r="V1002" s="53" t="str">
        <f t="shared" si="1"/>
        <v>armarouge</v>
      </c>
    </row>
    <row r="1003" ht="31.5" customHeight="1">
      <c r="A1003" s="130">
        <v>1002.0</v>
      </c>
      <c r="B1003" s="130">
        <v>2.0</v>
      </c>
      <c r="C1003" s="129">
        <v>8.0</v>
      </c>
      <c r="D1003" s="130">
        <f t="shared" ref="D1003:D1031" si="40">D1002+1</f>
        <v>2</v>
      </c>
      <c r="E1003" s="130">
        <v>1.0</v>
      </c>
      <c r="F1003" s="130">
        <v>2.0</v>
      </c>
      <c r="G1003" s="131" t="str">
        <f>ifna(VLookup(V1003,Shiny!B:C, 2, 0),"")</f>
        <v/>
      </c>
      <c r="H1003" s="155" t="s">
        <v>1144</v>
      </c>
      <c r="I1003" s="158">
        <v>937.0</v>
      </c>
      <c r="J1003" s="135">
        <f>IFNA(VLOOKUP(V1003,'Imported Index'!E:F,2,0),1)</f>
        <v>1</v>
      </c>
      <c r="K1003" s="135"/>
      <c r="L1003" s="135"/>
      <c r="M1003" s="166" t="str">
        <f>ifna(IMAGE("https://pokejungle.net/sprites/typeico/"&amp;lower(VLookup(V1003,Type!C:E, 2, 0)&amp;".png")),"")</f>
        <v/>
      </c>
      <c r="N1003" s="166" t="str">
        <f>ifna(IMAGE("https://pokejungle.net/sprites/typeico/"&amp;lower(VLookup(V1003,Type!C:E, 3, 0)&amp;".png")),"")</f>
        <v/>
      </c>
      <c r="O1003" s="131"/>
      <c r="P1003" s="131"/>
      <c r="Q1003" s="165" t="str">
        <f>ifna(VLookup(V1003, Dex!F:K, 3, 0),"")</f>
        <v/>
      </c>
      <c r="R1003" s="165" t="str">
        <f>ifna(VLookup(V1003, Dex!F:K, 4, 0),"")</f>
        <v/>
      </c>
      <c r="S1003" s="166" t="str">
        <f>ifna(VLookup(V1003, Dex!F:K, 5, 0),"")</f>
        <v/>
      </c>
      <c r="T1003" s="165" t="str">
        <f>ifna(VLookup(V1003, Dex!F:K, 6, 0),"")</f>
        <v>P167</v>
      </c>
      <c r="U1003" s="137" t="str">
        <f>ifna(VLookup(V1003, Dex!F:L, 7, 0),"")</f>
        <v>H099</v>
      </c>
      <c r="V1003" s="131" t="str">
        <f t="shared" si="1"/>
        <v>ceruledge</v>
      </c>
    </row>
    <row r="1004" ht="31.5" customHeight="1">
      <c r="A1004" s="85">
        <v>1003.0</v>
      </c>
      <c r="B1004" s="85">
        <v>2.0</v>
      </c>
      <c r="C1004" s="88">
        <v>8.0</v>
      </c>
      <c r="D1004" s="85">
        <f t="shared" si="40"/>
        <v>3</v>
      </c>
      <c r="E1004" s="85">
        <v>1.0</v>
      </c>
      <c r="F1004" s="85">
        <v>3.0</v>
      </c>
      <c r="G1004" s="53" t="str">
        <f>ifna(VLookup(V1004,Shiny!B:C, 2, 0),"")</f>
        <v/>
      </c>
      <c r="H1004" s="24" t="s">
        <v>1145</v>
      </c>
      <c r="I1004" s="157">
        <v>938.0</v>
      </c>
      <c r="J1004" s="140">
        <f>IFNA(VLOOKUP(V1004,'Imported Index'!E:F,2,0),1)</f>
        <v>1</v>
      </c>
      <c r="K1004" s="140"/>
      <c r="L1004" s="140"/>
      <c r="M1004" s="62" t="str">
        <f>ifna(IMAGE("https://pokejungle.net/sprites/typeico/"&amp;lower(VLookup(V1004,Type!C:E, 2, 0)&amp;".png")),"")</f>
        <v/>
      </c>
      <c r="N1004" s="62" t="str">
        <f>ifna(IMAGE("https://pokejungle.net/sprites/typeico/"&amp;lower(VLookup(V1004,Type!C:E, 3, 0)&amp;".png")),"")</f>
        <v/>
      </c>
      <c r="O1004" s="53"/>
      <c r="P1004" s="53"/>
      <c r="Q1004" s="61" t="str">
        <f>ifna(VLookup(V1004, Dex!F:K, 3, 0),"")</f>
        <v/>
      </c>
      <c r="R1004" s="61" t="str">
        <f>ifna(VLookup(V1004, Dex!F:K, 4, 0),"")</f>
        <v/>
      </c>
      <c r="S1004" s="62" t="str">
        <f>ifna(VLookup(V1004, Dex!F:K, 5, 0),"")</f>
        <v/>
      </c>
      <c r="T1004" s="61" t="str">
        <f>ifna(VLookup(V1004, Dex!F:K, 6, 0),"")</f>
        <v>P170</v>
      </c>
      <c r="U1004" s="63" t="str">
        <f>ifna(VLookup(V1004, Dex!F:L, 7, 0),"")</f>
        <v/>
      </c>
      <c r="V1004" s="53" t="str">
        <f t="shared" si="1"/>
        <v>tadbulb</v>
      </c>
    </row>
    <row r="1005" ht="31.5" customHeight="1">
      <c r="A1005" s="130">
        <v>1004.0</v>
      </c>
      <c r="B1005" s="130">
        <v>2.0</v>
      </c>
      <c r="C1005" s="129">
        <v>8.0</v>
      </c>
      <c r="D1005" s="130">
        <f t="shared" si="40"/>
        <v>4</v>
      </c>
      <c r="E1005" s="130">
        <v>1.0</v>
      </c>
      <c r="F1005" s="130">
        <v>4.0</v>
      </c>
      <c r="G1005" s="131" t="str">
        <f>ifna(VLookup(V1005,Shiny!B:C, 2, 0),"")</f>
        <v/>
      </c>
      <c r="H1005" s="155" t="s">
        <v>1146</v>
      </c>
      <c r="I1005" s="158">
        <v>939.0</v>
      </c>
      <c r="J1005" s="135">
        <f>IFNA(VLOOKUP(V1005,'Imported Index'!E:F,2,0),1)</f>
        <v>1</v>
      </c>
      <c r="K1005" s="135"/>
      <c r="L1005" s="135"/>
      <c r="M1005" s="166" t="str">
        <f>ifna(IMAGE("https://pokejungle.net/sprites/typeico/"&amp;lower(VLookup(V1005,Type!C:E, 2, 0)&amp;".png")),"")</f>
        <v/>
      </c>
      <c r="N1005" s="166" t="str">
        <f>ifna(IMAGE("https://pokejungle.net/sprites/typeico/"&amp;lower(VLookup(V1005,Type!C:E, 3, 0)&amp;".png")),"")</f>
        <v/>
      </c>
      <c r="O1005" s="131"/>
      <c r="P1005" s="131"/>
      <c r="Q1005" s="165" t="str">
        <f>ifna(VLookup(V1005, Dex!F:K, 3, 0),"")</f>
        <v/>
      </c>
      <c r="R1005" s="165" t="str">
        <f>ifna(VLookup(V1005, Dex!F:K, 4, 0),"")</f>
        <v/>
      </c>
      <c r="S1005" s="166" t="str">
        <f>ifna(VLookup(V1005, Dex!F:K, 5, 0),"")</f>
        <v/>
      </c>
      <c r="T1005" s="165" t="str">
        <f>ifna(VLookup(V1005, Dex!F:K, 6, 0),"")</f>
        <v>P171</v>
      </c>
      <c r="U1005" s="137" t="str">
        <f>ifna(VLookup(V1005, Dex!F:L, 7, 0),"")</f>
        <v/>
      </c>
      <c r="V1005" s="131" t="str">
        <f t="shared" si="1"/>
        <v>bellibolt</v>
      </c>
    </row>
    <row r="1006" ht="31.5" customHeight="1">
      <c r="A1006" s="85">
        <v>1005.0</v>
      </c>
      <c r="B1006" s="85">
        <v>2.0</v>
      </c>
      <c r="C1006" s="88">
        <v>8.0</v>
      </c>
      <c r="D1006" s="85">
        <f t="shared" si="40"/>
        <v>5</v>
      </c>
      <c r="E1006" s="85">
        <v>1.0</v>
      </c>
      <c r="F1006" s="85">
        <v>5.0</v>
      </c>
      <c r="G1006" s="53" t="str">
        <f>ifna(VLookup(V1006,Shiny!B:C, 2, 0),"")</f>
        <v/>
      </c>
      <c r="H1006" s="24" t="s">
        <v>1147</v>
      </c>
      <c r="I1006" s="157">
        <v>940.0</v>
      </c>
      <c r="J1006" s="140">
        <f>IFNA(VLOOKUP(V1006,'Imported Index'!E:F,2,0),1)</f>
        <v>1</v>
      </c>
      <c r="K1006" s="140"/>
      <c r="L1006" s="140"/>
      <c r="M1006" s="62" t="str">
        <f>ifna(IMAGE("https://pokejungle.net/sprites/typeico/"&amp;lower(VLookup(V1006,Type!C:E, 2, 0)&amp;".png")),"")</f>
        <v/>
      </c>
      <c r="N1006" s="62" t="str">
        <f>ifna(IMAGE("https://pokejungle.net/sprites/typeico/"&amp;lower(VLookup(V1006,Type!C:E, 3, 0)&amp;".png")),"")</f>
        <v/>
      </c>
      <c r="O1006" s="53"/>
      <c r="P1006" s="53"/>
      <c r="Q1006" s="61" t="str">
        <f>ifna(VLookup(V1006, Dex!F:K, 3, 0),"")</f>
        <v/>
      </c>
      <c r="R1006" s="61" t="str">
        <f>ifna(VLookup(V1006, Dex!F:K, 4, 0),"")</f>
        <v/>
      </c>
      <c r="S1006" s="62" t="str">
        <f>ifna(VLookup(V1006, Dex!F:K, 5, 0),"")</f>
        <v/>
      </c>
      <c r="T1006" s="61" t="str">
        <f>ifna(VLookup(V1006, Dex!F:K, 6, 0),"")</f>
        <v>P177</v>
      </c>
      <c r="U1006" s="63" t="str">
        <f>ifna(VLookup(V1006, Dex!F:L, 7, 0),"")</f>
        <v/>
      </c>
      <c r="V1006" s="53" t="str">
        <f t="shared" si="1"/>
        <v>wattrel</v>
      </c>
    </row>
    <row r="1007" ht="31.5" customHeight="1">
      <c r="A1007" s="130">
        <v>1006.0</v>
      </c>
      <c r="B1007" s="130">
        <v>2.0</v>
      </c>
      <c r="C1007" s="129">
        <v>8.0</v>
      </c>
      <c r="D1007" s="130">
        <f t="shared" si="40"/>
        <v>6</v>
      </c>
      <c r="E1007" s="130">
        <v>1.0</v>
      </c>
      <c r="F1007" s="130">
        <v>6.0</v>
      </c>
      <c r="G1007" s="131" t="str">
        <f>ifna(VLookup(V1007,Shiny!B:C, 2, 0),"")</f>
        <v/>
      </c>
      <c r="H1007" s="155" t="s">
        <v>1148</v>
      </c>
      <c r="I1007" s="158">
        <v>941.0</v>
      </c>
      <c r="J1007" s="135">
        <f>IFNA(VLOOKUP(V1007,'Imported Index'!E:F,2,0),1)</f>
        <v>1</v>
      </c>
      <c r="K1007" s="135"/>
      <c r="L1007" s="135"/>
      <c r="M1007" s="166" t="str">
        <f>ifna(IMAGE("https://pokejungle.net/sprites/typeico/"&amp;lower(VLookup(V1007,Type!C:E, 2, 0)&amp;".png")),"")</f>
        <v/>
      </c>
      <c r="N1007" s="166" t="str">
        <f>ifna(IMAGE("https://pokejungle.net/sprites/typeico/"&amp;lower(VLookup(V1007,Type!C:E, 3, 0)&amp;".png")),"")</f>
        <v/>
      </c>
      <c r="O1007" s="131"/>
      <c r="P1007" s="131"/>
      <c r="Q1007" s="165" t="str">
        <f>ifna(VLookup(V1007, Dex!F:K, 3, 0),"")</f>
        <v/>
      </c>
      <c r="R1007" s="165" t="str">
        <f>ifna(VLookup(V1007, Dex!F:K, 4, 0),"")</f>
        <v/>
      </c>
      <c r="S1007" s="166" t="str">
        <f>ifna(VLookup(V1007, Dex!F:K, 5, 0),"")</f>
        <v/>
      </c>
      <c r="T1007" s="165" t="str">
        <f>ifna(VLookup(V1007, Dex!F:K, 6, 0),"")</f>
        <v>P178</v>
      </c>
      <c r="U1007" s="137" t="str">
        <f>ifna(VLookup(V1007, Dex!F:L, 7, 0),"")</f>
        <v/>
      </c>
      <c r="V1007" s="131" t="str">
        <f t="shared" si="1"/>
        <v>kilowattrel</v>
      </c>
    </row>
    <row r="1008" ht="31.5" customHeight="1">
      <c r="A1008" s="85">
        <v>1007.0</v>
      </c>
      <c r="B1008" s="85">
        <v>2.0</v>
      </c>
      <c r="C1008" s="88">
        <v>8.0</v>
      </c>
      <c r="D1008" s="85">
        <f t="shared" si="40"/>
        <v>7</v>
      </c>
      <c r="E1008" s="85">
        <v>2.0</v>
      </c>
      <c r="F1008" s="85">
        <v>1.0</v>
      </c>
      <c r="G1008" s="53" t="str">
        <f>ifna(VLookup(V1008,Shiny!B:C, 2, 0),"")</f>
        <v/>
      </c>
      <c r="H1008" s="24" t="s">
        <v>1149</v>
      </c>
      <c r="I1008" s="157">
        <v>942.0</v>
      </c>
      <c r="J1008" s="140">
        <f>IFNA(VLOOKUP(V1008,'Imported Index'!E:F,2,0),1)</f>
        <v>1</v>
      </c>
      <c r="K1008" s="140"/>
      <c r="L1008" s="140"/>
      <c r="M1008" s="62" t="str">
        <f>ifna(IMAGE("https://pokejungle.net/sprites/typeico/"&amp;lower(VLookup(V1008,Type!C:E, 2, 0)&amp;".png")),"")</f>
        <v/>
      </c>
      <c r="N1008" s="62" t="str">
        <f>ifna(IMAGE("https://pokejungle.net/sprites/typeico/"&amp;lower(VLookup(V1008,Type!C:E, 3, 0)&amp;".png")),"")</f>
        <v/>
      </c>
      <c r="O1008" s="53"/>
      <c r="P1008" s="53"/>
      <c r="Q1008" s="61" t="str">
        <f>ifna(VLookup(V1008, Dex!F:K, 3, 0),"")</f>
        <v/>
      </c>
      <c r="R1008" s="61" t="str">
        <f>ifna(VLookup(V1008, Dex!F:K, 4, 0),"")</f>
        <v/>
      </c>
      <c r="S1008" s="62" t="str">
        <f>ifna(VLookup(V1008, Dex!F:K, 5, 0),"")</f>
        <v/>
      </c>
      <c r="T1008" s="61" t="str">
        <f>ifna(VLookup(V1008, Dex!F:K, 6, 0),"")</f>
        <v>P196</v>
      </c>
      <c r="U1008" s="63" t="str">
        <f>ifna(VLookup(V1008, Dex!F:L, 7, 0),"")</f>
        <v>H100</v>
      </c>
      <c r="V1008" s="53" t="str">
        <f t="shared" si="1"/>
        <v>maschiff</v>
      </c>
    </row>
    <row r="1009" ht="31.5" customHeight="1">
      <c r="A1009" s="130">
        <v>1008.0</v>
      </c>
      <c r="B1009" s="130">
        <v>2.0</v>
      </c>
      <c r="C1009" s="129">
        <v>8.0</v>
      </c>
      <c r="D1009" s="130">
        <f t="shared" si="40"/>
        <v>8</v>
      </c>
      <c r="E1009" s="130">
        <v>2.0</v>
      </c>
      <c r="F1009" s="130">
        <v>2.0</v>
      </c>
      <c r="G1009" s="131" t="str">
        <f>ifna(VLookup(V1009,Shiny!B:C, 2, 0),"")</f>
        <v/>
      </c>
      <c r="H1009" s="155" t="s">
        <v>1150</v>
      </c>
      <c r="I1009" s="158">
        <v>943.0</v>
      </c>
      <c r="J1009" s="135">
        <f>IFNA(VLOOKUP(V1009,'Imported Index'!E:F,2,0),1)</f>
        <v>1</v>
      </c>
      <c r="K1009" s="135"/>
      <c r="L1009" s="135"/>
      <c r="M1009" s="166" t="str">
        <f>ifna(IMAGE("https://pokejungle.net/sprites/typeico/"&amp;lower(VLookup(V1009,Type!C:E, 2, 0)&amp;".png")),"")</f>
        <v/>
      </c>
      <c r="N1009" s="166" t="str">
        <f>ifna(IMAGE("https://pokejungle.net/sprites/typeico/"&amp;lower(VLookup(V1009,Type!C:E, 3, 0)&amp;".png")),"")</f>
        <v/>
      </c>
      <c r="O1009" s="131"/>
      <c r="P1009" s="131"/>
      <c r="Q1009" s="165" t="str">
        <f>ifna(VLookup(V1009, Dex!F:K, 3, 0),"")</f>
        <v/>
      </c>
      <c r="R1009" s="165" t="str">
        <f>ifna(VLookup(V1009, Dex!F:K, 4, 0),"")</f>
        <v/>
      </c>
      <c r="S1009" s="166" t="str">
        <f>ifna(VLookup(V1009, Dex!F:K, 5, 0),"")</f>
        <v/>
      </c>
      <c r="T1009" s="165" t="str">
        <f>ifna(VLookup(V1009, Dex!F:K, 6, 0),"")</f>
        <v>P197</v>
      </c>
      <c r="U1009" s="137" t="str">
        <f>ifna(VLookup(V1009, Dex!F:L, 7, 0),"")</f>
        <v>H101</v>
      </c>
      <c r="V1009" s="131" t="str">
        <f t="shared" si="1"/>
        <v>mabosstiff</v>
      </c>
    </row>
    <row r="1010" ht="31.5" customHeight="1">
      <c r="A1010" s="85">
        <v>1009.0</v>
      </c>
      <c r="B1010" s="85">
        <v>2.0</v>
      </c>
      <c r="C1010" s="88">
        <v>8.0</v>
      </c>
      <c r="D1010" s="85">
        <f t="shared" si="40"/>
        <v>9</v>
      </c>
      <c r="E1010" s="85">
        <v>2.0</v>
      </c>
      <c r="F1010" s="85">
        <v>3.0</v>
      </c>
      <c r="G1010" s="53" t="str">
        <f>ifna(VLookup(V1010,Shiny!B:C, 2, 0),"")</f>
        <v/>
      </c>
      <c r="H1010" s="24" t="s">
        <v>1151</v>
      </c>
      <c r="I1010" s="157">
        <v>944.0</v>
      </c>
      <c r="J1010" s="140">
        <f>IFNA(VLOOKUP(V1010,'Imported Index'!E:F,2,0),1)</f>
        <v>1</v>
      </c>
      <c r="K1010" s="140"/>
      <c r="L1010" s="140"/>
      <c r="M1010" s="62" t="str">
        <f>ifna(IMAGE("https://pokejungle.net/sprites/typeico/"&amp;lower(VLookup(V1010,Type!C:E, 2, 0)&amp;".png")),"")</f>
        <v/>
      </c>
      <c r="N1010" s="62" t="str">
        <f>ifna(IMAGE("https://pokejungle.net/sprites/typeico/"&amp;lower(VLookup(V1010,Type!C:E, 3, 0)&amp;".png")),"")</f>
        <v/>
      </c>
      <c r="O1010" s="53"/>
      <c r="P1010" s="53"/>
      <c r="Q1010" s="61" t="str">
        <f>ifna(VLookup(V1010, Dex!F:K, 3, 0),"")</f>
        <v/>
      </c>
      <c r="R1010" s="61" t="str">
        <f>ifna(VLookup(V1010, Dex!F:K, 4, 0),"")</f>
        <v/>
      </c>
      <c r="S1010" s="62" t="str">
        <f>ifna(VLookup(V1010, Dex!F:K, 5, 0),"")</f>
        <v/>
      </c>
      <c r="T1010" s="61" t="str">
        <f>ifna(VLookup(V1010, Dex!F:K, 6, 0),"")</f>
        <v>P202</v>
      </c>
      <c r="U1010" s="63" t="str">
        <f>ifna(VLookup(V1010, Dex!F:L, 7, 0),"")</f>
        <v>H104</v>
      </c>
      <c r="V1010" s="53" t="str">
        <f t="shared" si="1"/>
        <v>shroodle</v>
      </c>
    </row>
    <row r="1011" ht="31.5" customHeight="1">
      <c r="A1011" s="130">
        <v>1010.0</v>
      </c>
      <c r="B1011" s="130">
        <v>2.0</v>
      </c>
      <c r="C1011" s="129">
        <v>8.0</v>
      </c>
      <c r="D1011" s="130">
        <f t="shared" si="40"/>
        <v>10</v>
      </c>
      <c r="E1011" s="130">
        <v>2.0</v>
      </c>
      <c r="F1011" s="130">
        <v>4.0</v>
      </c>
      <c r="G1011" s="131" t="str">
        <f>ifna(VLookup(V1011,Shiny!B:C, 2, 0),"")</f>
        <v/>
      </c>
      <c r="H1011" s="155" t="s">
        <v>1152</v>
      </c>
      <c r="I1011" s="158">
        <v>945.0</v>
      </c>
      <c r="J1011" s="135">
        <f>IFNA(VLOOKUP(V1011,'Imported Index'!E:F,2,0),1)</f>
        <v>1</v>
      </c>
      <c r="K1011" s="135"/>
      <c r="L1011" s="135"/>
      <c r="M1011" s="166" t="str">
        <f>ifna(IMAGE("https://pokejungle.net/sprites/typeico/"&amp;lower(VLookup(V1011,Type!C:E, 2, 0)&amp;".png")),"")</f>
        <v/>
      </c>
      <c r="N1011" s="166" t="str">
        <f>ifna(IMAGE("https://pokejungle.net/sprites/typeico/"&amp;lower(VLookup(V1011,Type!C:E, 3, 0)&amp;".png")),"")</f>
        <v/>
      </c>
      <c r="O1011" s="131"/>
      <c r="P1011" s="131"/>
      <c r="Q1011" s="165" t="str">
        <f>ifna(VLookup(V1011, Dex!F:K, 3, 0),"")</f>
        <v/>
      </c>
      <c r="R1011" s="165" t="str">
        <f>ifna(VLookup(V1011, Dex!F:K, 4, 0),"")</f>
        <v/>
      </c>
      <c r="S1011" s="166" t="str">
        <f>ifna(VLookup(V1011, Dex!F:K, 5, 0),"")</f>
        <v/>
      </c>
      <c r="T1011" s="165" t="str">
        <f>ifna(VLookup(V1011, Dex!F:K, 6, 0),"")</f>
        <v>P203</v>
      </c>
      <c r="U1011" s="137" t="str">
        <f>ifna(VLookup(V1011, Dex!F:L, 7, 0),"")</f>
        <v>H105</v>
      </c>
      <c r="V1011" s="131" t="str">
        <f t="shared" si="1"/>
        <v>grafaiai</v>
      </c>
    </row>
    <row r="1012" ht="31.5" customHeight="1">
      <c r="A1012" s="85">
        <v>1011.0</v>
      </c>
      <c r="B1012" s="85">
        <v>2.0</v>
      </c>
      <c r="C1012" s="88">
        <v>8.0</v>
      </c>
      <c r="D1012" s="85">
        <f t="shared" si="40"/>
        <v>11</v>
      </c>
      <c r="E1012" s="85">
        <v>2.0</v>
      </c>
      <c r="F1012" s="85">
        <v>5.0</v>
      </c>
      <c r="G1012" s="53" t="str">
        <f>ifna(VLookup(V1012,Shiny!B:C, 2, 0),"")</f>
        <v/>
      </c>
      <c r="H1012" s="24" t="s">
        <v>1153</v>
      </c>
      <c r="I1012" s="157">
        <v>946.0</v>
      </c>
      <c r="J1012" s="140">
        <f>IFNA(VLOOKUP(V1012,'Imported Index'!E:F,2,0),1)</f>
        <v>1</v>
      </c>
      <c r="K1012" s="140"/>
      <c r="L1012" s="140"/>
      <c r="M1012" s="62" t="str">
        <f>ifna(IMAGE("https://pokejungle.net/sprites/typeico/"&amp;lower(VLookup(V1012,Type!C:E, 2, 0)&amp;".png")),"")</f>
        <v/>
      </c>
      <c r="N1012" s="62" t="str">
        <f>ifna(IMAGE("https://pokejungle.net/sprites/typeico/"&amp;lower(VLookup(V1012,Type!C:E, 3, 0)&amp;".png")),"")</f>
        <v/>
      </c>
      <c r="O1012" s="53"/>
      <c r="P1012" s="53"/>
      <c r="Q1012" s="61" t="str">
        <f>ifna(VLookup(V1012, Dex!F:K, 3, 0),"")</f>
        <v/>
      </c>
      <c r="R1012" s="61" t="str">
        <f>ifna(VLookup(V1012, Dex!F:K, 4, 0),"")</f>
        <v/>
      </c>
      <c r="S1012" s="62" t="str">
        <f>ifna(VLookup(V1012, Dex!F:K, 5, 0),"")</f>
        <v/>
      </c>
      <c r="T1012" s="61" t="str">
        <f>ifna(VLookup(V1012, Dex!F:K, 6, 0),"")</f>
        <v>P242</v>
      </c>
      <c r="U1012" s="63" t="str">
        <f>ifna(VLookup(V1012, Dex!F:L, 7, 0),"")</f>
        <v/>
      </c>
      <c r="V1012" s="53" t="str">
        <f t="shared" si="1"/>
        <v>bramblin</v>
      </c>
    </row>
    <row r="1013" ht="31.5" customHeight="1">
      <c r="A1013" s="130">
        <v>1012.0</v>
      </c>
      <c r="B1013" s="130">
        <v>2.0</v>
      </c>
      <c r="C1013" s="129">
        <v>8.0</v>
      </c>
      <c r="D1013" s="130">
        <f t="shared" si="40"/>
        <v>12</v>
      </c>
      <c r="E1013" s="130">
        <v>2.0</v>
      </c>
      <c r="F1013" s="130">
        <v>6.0</v>
      </c>
      <c r="G1013" s="131" t="str">
        <f>ifna(VLookup(V1013,Shiny!B:C, 2, 0),"")</f>
        <v/>
      </c>
      <c r="H1013" s="155" t="s">
        <v>1154</v>
      </c>
      <c r="I1013" s="158">
        <v>947.0</v>
      </c>
      <c r="J1013" s="135">
        <f>IFNA(VLOOKUP(V1013,'Imported Index'!E:F,2,0),1)</f>
        <v>1</v>
      </c>
      <c r="K1013" s="135"/>
      <c r="L1013" s="135"/>
      <c r="M1013" s="166" t="str">
        <f>ifna(IMAGE("https://pokejungle.net/sprites/typeico/"&amp;lower(VLookup(V1013,Type!C:E, 2, 0)&amp;".png")),"")</f>
        <v/>
      </c>
      <c r="N1013" s="166" t="str">
        <f>ifna(IMAGE("https://pokejungle.net/sprites/typeico/"&amp;lower(VLookup(V1013,Type!C:E, 3, 0)&amp;".png")),"")</f>
        <v/>
      </c>
      <c r="O1013" s="131"/>
      <c r="P1013" s="131"/>
      <c r="Q1013" s="165" t="str">
        <f>ifna(VLookup(V1013, Dex!F:K, 3, 0),"")</f>
        <v/>
      </c>
      <c r="R1013" s="165" t="str">
        <f>ifna(VLookup(V1013, Dex!F:K, 4, 0),"")</f>
        <v/>
      </c>
      <c r="S1013" s="166" t="str">
        <f>ifna(VLookup(V1013, Dex!F:K, 5, 0),"")</f>
        <v/>
      </c>
      <c r="T1013" s="165" t="str">
        <f>ifna(VLookup(V1013, Dex!F:K, 6, 0),"")</f>
        <v>P243</v>
      </c>
      <c r="U1013" s="137" t="str">
        <f>ifna(VLookup(V1013, Dex!F:L, 7, 0),"")</f>
        <v/>
      </c>
      <c r="V1013" s="131" t="str">
        <f t="shared" si="1"/>
        <v>brambleghast</v>
      </c>
    </row>
    <row r="1014" ht="31.5" customHeight="1">
      <c r="A1014" s="85">
        <v>1013.0</v>
      </c>
      <c r="B1014" s="85">
        <v>2.0</v>
      </c>
      <c r="C1014" s="88">
        <v>8.0</v>
      </c>
      <c r="D1014" s="85">
        <f t="shared" si="40"/>
        <v>13</v>
      </c>
      <c r="E1014" s="85">
        <v>3.0</v>
      </c>
      <c r="F1014" s="85">
        <v>1.0</v>
      </c>
      <c r="G1014" s="53" t="str">
        <f>ifna(VLookup(V1014,Shiny!B:C, 2, 0),"")</f>
        <v/>
      </c>
      <c r="H1014" s="24" t="s">
        <v>1155</v>
      </c>
      <c r="I1014" s="157">
        <v>948.0</v>
      </c>
      <c r="J1014" s="140">
        <f>IFNA(VLOOKUP(V1014,'Imported Index'!E:F,2,0),1)</f>
        <v>1</v>
      </c>
      <c r="K1014" s="140"/>
      <c r="L1014" s="140"/>
      <c r="M1014" s="62" t="str">
        <f>ifna(IMAGE("https://pokejungle.net/sprites/typeico/"&amp;lower(VLookup(V1014,Type!C:E, 2, 0)&amp;".png")),"")</f>
        <v/>
      </c>
      <c r="N1014" s="62" t="str">
        <f>ifna(IMAGE("https://pokejungle.net/sprites/typeico/"&amp;lower(VLookup(V1014,Type!C:E, 3, 0)&amp;".png")),"")</f>
        <v/>
      </c>
      <c r="O1014" s="53"/>
      <c r="P1014" s="53"/>
      <c r="Q1014" s="61" t="str">
        <f>ifna(VLookup(V1014, Dex!F:K, 3, 0),"")</f>
        <v/>
      </c>
      <c r="R1014" s="61" t="str">
        <f>ifna(VLookup(V1014, Dex!F:K, 4, 0),"")</f>
        <v/>
      </c>
      <c r="S1014" s="62" t="str">
        <f>ifna(VLookup(V1014, Dex!F:K, 5, 0),"")</f>
        <v/>
      </c>
      <c r="T1014" s="61" t="str">
        <f>ifna(VLookup(V1014, Dex!F:K, 6, 0),"")</f>
        <v>P244</v>
      </c>
      <c r="U1014" s="63" t="str">
        <f>ifna(VLookup(V1014, Dex!F:L, 7, 0),"")</f>
        <v/>
      </c>
      <c r="V1014" s="53" t="str">
        <f t="shared" si="1"/>
        <v>toedscool</v>
      </c>
    </row>
    <row r="1015" ht="31.5" customHeight="1">
      <c r="A1015" s="130">
        <v>1014.0</v>
      </c>
      <c r="B1015" s="130">
        <v>2.0</v>
      </c>
      <c r="C1015" s="129">
        <v>8.0</v>
      </c>
      <c r="D1015" s="130">
        <f t="shared" si="40"/>
        <v>14</v>
      </c>
      <c r="E1015" s="130">
        <v>3.0</v>
      </c>
      <c r="F1015" s="130">
        <v>2.0</v>
      </c>
      <c r="G1015" s="131" t="str">
        <f>ifna(VLookup(V1015,Shiny!B:C, 2, 0),"")</f>
        <v/>
      </c>
      <c r="H1015" s="155" t="s">
        <v>1156</v>
      </c>
      <c r="I1015" s="158">
        <v>949.0</v>
      </c>
      <c r="J1015" s="135">
        <f>IFNA(VLOOKUP(V1015,'Imported Index'!E:F,2,0),1)</f>
        <v>1</v>
      </c>
      <c r="K1015" s="135"/>
      <c r="L1015" s="135"/>
      <c r="M1015" s="166" t="str">
        <f>ifna(IMAGE("https://pokejungle.net/sprites/typeico/"&amp;lower(VLookup(V1015,Type!C:E, 2, 0)&amp;".png")),"")</f>
        <v/>
      </c>
      <c r="N1015" s="166" t="str">
        <f>ifna(IMAGE("https://pokejungle.net/sprites/typeico/"&amp;lower(VLookup(V1015,Type!C:E, 3, 0)&amp;".png")),"")</f>
        <v/>
      </c>
      <c r="O1015" s="131"/>
      <c r="P1015" s="131"/>
      <c r="Q1015" s="165" t="str">
        <f>ifna(VLookup(V1015, Dex!F:K, 3, 0),"")</f>
        <v/>
      </c>
      <c r="R1015" s="165" t="str">
        <f>ifna(VLookup(V1015, Dex!F:K, 4, 0),"")</f>
        <v/>
      </c>
      <c r="S1015" s="166" t="str">
        <f>ifna(VLookup(V1015, Dex!F:K, 5, 0),"")</f>
        <v/>
      </c>
      <c r="T1015" s="165" t="str">
        <f>ifna(VLookup(V1015, Dex!F:K, 6, 0),"")</f>
        <v>P245</v>
      </c>
      <c r="U1015" s="137" t="str">
        <f>ifna(VLookup(V1015, Dex!F:L, 7, 0),"")</f>
        <v/>
      </c>
      <c r="V1015" s="131" t="str">
        <f t="shared" si="1"/>
        <v>toedscruel</v>
      </c>
    </row>
    <row r="1016" ht="31.5" customHeight="1">
      <c r="A1016" s="85">
        <v>1015.0</v>
      </c>
      <c r="B1016" s="85">
        <v>2.0</v>
      </c>
      <c r="C1016" s="88">
        <v>8.0</v>
      </c>
      <c r="D1016" s="85">
        <f t="shared" si="40"/>
        <v>15</v>
      </c>
      <c r="E1016" s="85">
        <v>3.0</v>
      </c>
      <c r="F1016" s="85">
        <v>3.0</v>
      </c>
      <c r="G1016" s="53" t="str">
        <f>ifna(VLookup(V1016,Shiny!B:C, 2, 0),"")</f>
        <v/>
      </c>
      <c r="H1016" s="24" t="s">
        <v>1157</v>
      </c>
      <c r="I1016" s="157">
        <v>950.0</v>
      </c>
      <c r="J1016" s="140">
        <f>IFNA(VLOOKUP(V1016,'Imported Index'!E:F,2,0),1)</f>
        <v>1</v>
      </c>
      <c r="K1016" s="140"/>
      <c r="L1016" s="140"/>
      <c r="M1016" s="62" t="str">
        <f>ifna(IMAGE("https://pokejungle.net/sprites/typeico/"&amp;lower(VLookup(V1016,Type!C:E, 2, 0)&amp;".png")),"")</f>
        <v/>
      </c>
      <c r="N1016" s="62" t="str">
        <f>ifna(IMAGE("https://pokejungle.net/sprites/typeico/"&amp;lower(VLookup(V1016,Type!C:E, 3, 0)&amp;".png")),"")</f>
        <v/>
      </c>
      <c r="O1016" s="53"/>
      <c r="P1016" s="53"/>
      <c r="Q1016" s="61" t="str">
        <f>ifna(VLookup(V1016, Dex!F:K, 3, 0),"")</f>
        <v/>
      </c>
      <c r="R1016" s="61" t="str">
        <f>ifna(VLookup(V1016, Dex!F:K, 4, 0),"")</f>
        <v/>
      </c>
      <c r="S1016" s="62" t="str">
        <f>ifna(VLookup(V1016, Dex!F:K, 5, 0),"")</f>
        <v/>
      </c>
      <c r="T1016" s="61" t="str">
        <f>ifna(VLookup(V1016, Dex!F:K, 6, 0),"")</f>
        <v>P249</v>
      </c>
      <c r="U1016" s="63" t="str">
        <f>ifna(VLookup(V1016, Dex!F:L, 7, 0),"")</f>
        <v/>
      </c>
      <c r="V1016" s="53" t="str">
        <f t="shared" si="1"/>
        <v>klawf</v>
      </c>
    </row>
    <row r="1017" ht="31.5" customHeight="1">
      <c r="A1017" s="130">
        <v>1016.0</v>
      </c>
      <c r="B1017" s="130">
        <v>2.0</v>
      </c>
      <c r="C1017" s="129">
        <v>8.0</v>
      </c>
      <c r="D1017" s="130">
        <f t="shared" si="40"/>
        <v>16</v>
      </c>
      <c r="E1017" s="130">
        <v>3.0</v>
      </c>
      <c r="F1017" s="130">
        <v>4.0</v>
      </c>
      <c r="G1017" s="131" t="str">
        <f>ifna(VLookup(V1017,Shiny!B:C, 2, 0),"")</f>
        <v/>
      </c>
      <c r="H1017" s="155" t="s">
        <v>1158</v>
      </c>
      <c r="I1017" s="158">
        <v>951.0</v>
      </c>
      <c r="J1017" s="135">
        <f>IFNA(VLOOKUP(V1017,'Imported Index'!E:F,2,0),1)</f>
        <v>1</v>
      </c>
      <c r="K1017" s="135"/>
      <c r="L1017" s="135"/>
      <c r="M1017" s="166" t="str">
        <f>ifna(IMAGE("https://pokejungle.net/sprites/typeico/"&amp;lower(VLookup(V1017,Type!C:E, 2, 0)&amp;".png")),"")</f>
        <v/>
      </c>
      <c r="N1017" s="166" t="str">
        <f>ifna(IMAGE("https://pokejungle.net/sprites/typeico/"&amp;lower(VLookup(V1017,Type!C:E, 3, 0)&amp;".png")),"")</f>
        <v/>
      </c>
      <c r="O1017" s="131"/>
      <c r="P1017" s="131"/>
      <c r="Q1017" s="165" t="str">
        <f>ifna(VLookup(V1017, Dex!F:K, 3, 0),"")</f>
        <v/>
      </c>
      <c r="R1017" s="165" t="str">
        <f>ifna(VLookup(V1017, Dex!F:K, 4, 0),"")</f>
        <v/>
      </c>
      <c r="S1017" s="166" t="str">
        <f>ifna(VLookup(V1017, Dex!F:K, 5, 0),"")</f>
        <v/>
      </c>
      <c r="T1017" s="165" t="str">
        <f>ifna(VLookup(V1017, Dex!F:K, 6, 0),"")</f>
        <v>P250</v>
      </c>
      <c r="U1017" s="137" t="str">
        <f>ifna(VLookup(V1017, Dex!F:L, 7, 0),"")</f>
        <v>H014</v>
      </c>
      <c r="V1017" s="131" t="str">
        <f t="shared" si="1"/>
        <v>capsakid</v>
      </c>
    </row>
    <row r="1018" ht="31.5" customHeight="1">
      <c r="A1018" s="85">
        <v>1017.0</v>
      </c>
      <c r="B1018" s="85">
        <v>2.0</v>
      </c>
      <c r="C1018" s="88">
        <v>8.0</v>
      </c>
      <c r="D1018" s="85">
        <f t="shared" si="40"/>
        <v>17</v>
      </c>
      <c r="E1018" s="85">
        <v>3.0</v>
      </c>
      <c r="F1018" s="85">
        <v>5.0</v>
      </c>
      <c r="G1018" s="53" t="str">
        <f>ifna(VLookup(V1018,Shiny!B:C, 2, 0),"")</f>
        <v/>
      </c>
      <c r="H1018" s="24" t="s">
        <v>1159</v>
      </c>
      <c r="I1018" s="157">
        <v>952.0</v>
      </c>
      <c r="J1018" s="140">
        <f>IFNA(VLOOKUP(V1018,'Imported Index'!E:F,2,0),1)</f>
        <v>1</v>
      </c>
      <c r="K1018" s="140"/>
      <c r="L1018" s="140"/>
      <c r="M1018" s="62" t="str">
        <f>ifna(IMAGE("https://pokejungle.net/sprites/typeico/"&amp;lower(VLookup(V1018,Type!C:E, 2, 0)&amp;".png")),"")</f>
        <v/>
      </c>
      <c r="N1018" s="62" t="str">
        <f>ifna(IMAGE("https://pokejungle.net/sprites/typeico/"&amp;lower(VLookup(V1018,Type!C:E, 3, 0)&amp;".png")),"")</f>
        <v/>
      </c>
      <c r="O1018" s="53"/>
      <c r="P1018" s="53"/>
      <c r="Q1018" s="61" t="str">
        <f>ifna(VLookup(V1018, Dex!F:K, 3, 0),"")</f>
        <v/>
      </c>
      <c r="R1018" s="61" t="str">
        <f>ifna(VLookup(V1018, Dex!F:K, 4, 0),"")</f>
        <v/>
      </c>
      <c r="S1018" s="62" t="str">
        <f>ifna(VLookup(V1018, Dex!F:K, 5, 0),"")</f>
        <v/>
      </c>
      <c r="T1018" s="61" t="str">
        <f>ifna(VLookup(V1018, Dex!F:K, 6, 0),"")</f>
        <v>P251</v>
      </c>
      <c r="U1018" s="63" t="str">
        <f>ifna(VLookup(V1018, Dex!F:L, 7, 0),"")</f>
        <v>H015</v>
      </c>
      <c r="V1018" s="53" t="str">
        <f t="shared" si="1"/>
        <v>scovillain</v>
      </c>
    </row>
    <row r="1019" ht="31.5" customHeight="1">
      <c r="A1019" s="130">
        <v>1018.0</v>
      </c>
      <c r="B1019" s="130">
        <v>2.0</v>
      </c>
      <c r="C1019" s="129">
        <v>8.0</v>
      </c>
      <c r="D1019" s="130">
        <f t="shared" si="40"/>
        <v>18</v>
      </c>
      <c r="E1019" s="130">
        <v>3.0</v>
      </c>
      <c r="F1019" s="130">
        <v>6.0</v>
      </c>
      <c r="G1019" s="131" t="str">
        <f>ifna(VLookup(V1019,Shiny!B:C, 2, 0),"")</f>
        <v/>
      </c>
      <c r="H1019" s="155" t="s">
        <v>1160</v>
      </c>
      <c r="I1019" s="158">
        <v>953.0</v>
      </c>
      <c r="J1019" s="135">
        <f>IFNA(VLOOKUP(V1019,'Imported Index'!E:F,2,0),1)</f>
        <v>1</v>
      </c>
      <c r="K1019" s="135"/>
      <c r="L1019" s="135"/>
      <c r="M1019" s="166" t="str">
        <f>ifna(IMAGE("https://pokejungle.net/sprites/typeico/"&amp;lower(VLookup(V1019,Type!C:E, 2, 0)&amp;".png")),"")</f>
        <v/>
      </c>
      <c r="N1019" s="166" t="str">
        <f>ifna(IMAGE("https://pokejungle.net/sprites/typeico/"&amp;lower(VLookup(V1019,Type!C:E, 3, 0)&amp;".png")),"")</f>
        <v/>
      </c>
      <c r="O1019" s="131"/>
      <c r="P1019" s="131"/>
      <c r="Q1019" s="165" t="str">
        <f>ifna(VLookup(V1019, Dex!F:K, 3, 0),"")</f>
        <v/>
      </c>
      <c r="R1019" s="165" t="str">
        <f>ifna(VLookup(V1019, Dex!F:K, 4, 0),"")</f>
        <v/>
      </c>
      <c r="S1019" s="166" t="str">
        <f>ifna(VLookup(V1019, Dex!F:K, 5, 0),"")</f>
        <v/>
      </c>
      <c r="T1019" s="165" t="str">
        <f>ifna(VLookup(V1019, Dex!F:K, 6, 0),"")</f>
        <v>P254</v>
      </c>
      <c r="U1019" s="137" t="str">
        <f>ifna(VLookup(V1019, Dex!F:L, 7, 0),"")</f>
        <v/>
      </c>
      <c r="V1019" s="131" t="str">
        <f t="shared" si="1"/>
        <v>rellor</v>
      </c>
    </row>
    <row r="1020" ht="31.5" customHeight="1">
      <c r="A1020" s="85">
        <v>1019.0</v>
      </c>
      <c r="B1020" s="85">
        <v>2.0</v>
      </c>
      <c r="C1020" s="88">
        <v>8.0</v>
      </c>
      <c r="D1020" s="85">
        <f t="shared" si="40"/>
        <v>19</v>
      </c>
      <c r="E1020" s="85">
        <v>4.0</v>
      </c>
      <c r="F1020" s="85">
        <v>1.0</v>
      </c>
      <c r="G1020" s="53" t="str">
        <f>ifna(VLookup(V1020,Shiny!B:C, 2, 0),"")</f>
        <v/>
      </c>
      <c r="H1020" s="24" t="s">
        <v>1161</v>
      </c>
      <c r="I1020" s="157">
        <v>954.0</v>
      </c>
      <c r="J1020" s="140">
        <f>IFNA(VLOOKUP(V1020,'Imported Index'!E:F,2,0),1)</f>
        <v>1</v>
      </c>
      <c r="K1020" s="140"/>
      <c r="L1020" s="140"/>
      <c r="M1020" s="62" t="str">
        <f>ifna(IMAGE("https://pokejungle.net/sprites/typeico/"&amp;lower(VLookup(V1020,Type!C:E, 2, 0)&amp;".png")),"")</f>
        <v/>
      </c>
      <c r="N1020" s="62" t="str">
        <f>ifna(IMAGE("https://pokejungle.net/sprites/typeico/"&amp;lower(VLookup(V1020,Type!C:E, 3, 0)&amp;".png")),"")</f>
        <v/>
      </c>
      <c r="O1020" s="53"/>
      <c r="P1020" s="53"/>
      <c r="Q1020" s="61" t="str">
        <f>ifna(VLookup(V1020, Dex!F:K, 3, 0),"")</f>
        <v/>
      </c>
      <c r="R1020" s="61" t="str">
        <f>ifna(VLookup(V1020, Dex!F:K, 4, 0),"")</f>
        <v/>
      </c>
      <c r="S1020" s="62" t="str">
        <f>ifna(VLookup(V1020, Dex!F:K, 5, 0),"")</f>
        <v/>
      </c>
      <c r="T1020" s="61" t="str">
        <f>ifna(VLookup(V1020, Dex!F:K, 6, 0),"")</f>
        <v>P255</v>
      </c>
      <c r="U1020" s="63" t="str">
        <f>ifna(VLookup(V1020, Dex!F:L, 7, 0),"")</f>
        <v/>
      </c>
      <c r="V1020" s="53" t="str">
        <f t="shared" si="1"/>
        <v>rabsca</v>
      </c>
    </row>
    <row r="1021" ht="31.5" customHeight="1">
      <c r="A1021" s="130">
        <v>1020.0</v>
      </c>
      <c r="B1021" s="130">
        <v>2.0</v>
      </c>
      <c r="C1021" s="129">
        <v>8.0</v>
      </c>
      <c r="D1021" s="130">
        <f t="shared" si="40"/>
        <v>20</v>
      </c>
      <c r="E1021" s="130">
        <v>4.0</v>
      </c>
      <c r="F1021" s="130">
        <v>2.0</v>
      </c>
      <c r="G1021" s="131" t="str">
        <f>ifna(VLookup(V1021,Shiny!B:C, 2, 0),"")</f>
        <v/>
      </c>
      <c r="H1021" s="155" t="s">
        <v>1162</v>
      </c>
      <c r="I1021" s="158">
        <v>955.0</v>
      </c>
      <c r="J1021" s="135">
        <f>IFNA(VLOOKUP(V1021,'Imported Index'!E:F,2,0),1)</f>
        <v>1</v>
      </c>
      <c r="K1021" s="135"/>
      <c r="L1021" s="135"/>
      <c r="M1021" s="166" t="str">
        <f>ifna(IMAGE("https://pokejungle.net/sprites/typeico/"&amp;lower(VLookup(V1021,Type!C:E, 2, 0)&amp;".png")),"")</f>
        <v/>
      </c>
      <c r="N1021" s="166" t="str">
        <f>ifna(IMAGE("https://pokejungle.net/sprites/typeico/"&amp;lower(VLookup(V1021,Type!C:E, 3, 0)&amp;".png")),"")</f>
        <v/>
      </c>
      <c r="O1021" s="131"/>
      <c r="P1021" s="131"/>
      <c r="Q1021" s="165" t="str">
        <f>ifna(VLookup(V1021, Dex!F:K, 3, 0),"")</f>
        <v/>
      </c>
      <c r="R1021" s="165" t="str">
        <f>ifna(VLookup(V1021, Dex!F:K, 4, 0),"")</f>
        <v/>
      </c>
      <c r="S1021" s="166" t="str">
        <f>ifna(VLookup(V1021, Dex!F:K, 5, 0),"")</f>
        <v/>
      </c>
      <c r="T1021" s="165" t="str">
        <f>ifna(VLookup(V1021, Dex!F:K, 6, 0),"")</f>
        <v>P263</v>
      </c>
      <c r="U1021" s="137" t="str">
        <f>ifna(VLookup(V1021, Dex!F:L, 7, 0),"")</f>
        <v/>
      </c>
      <c r="V1021" s="131" t="str">
        <f t="shared" si="1"/>
        <v>flittle</v>
      </c>
    </row>
    <row r="1022" ht="31.5" customHeight="1">
      <c r="A1022" s="85">
        <v>1021.0</v>
      </c>
      <c r="B1022" s="85">
        <v>2.0</v>
      </c>
      <c r="C1022" s="88">
        <v>8.0</v>
      </c>
      <c r="D1022" s="85">
        <f t="shared" si="40"/>
        <v>21</v>
      </c>
      <c r="E1022" s="85">
        <v>4.0</v>
      </c>
      <c r="F1022" s="85">
        <v>3.0</v>
      </c>
      <c r="G1022" s="53" t="str">
        <f>ifna(VLookup(V1022,Shiny!B:C, 2, 0),"")</f>
        <v/>
      </c>
      <c r="H1022" s="24" t="s">
        <v>1163</v>
      </c>
      <c r="I1022" s="157">
        <v>956.0</v>
      </c>
      <c r="J1022" s="140">
        <f>IFNA(VLOOKUP(V1022,'Imported Index'!E:F,2,0),1)</f>
        <v>1</v>
      </c>
      <c r="K1022" s="140"/>
      <c r="L1022" s="140"/>
      <c r="M1022" s="62" t="str">
        <f>ifna(IMAGE("https://pokejungle.net/sprites/typeico/"&amp;lower(VLookup(V1022,Type!C:E, 2, 0)&amp;".png")),"")</f>
        <v/>
      </c>
      <c r="N1022" s="62" t="str">
        <f>ifna(IMAGE("https://pokejungle.net/sprites/typeico/"&amp;lower(VLookup(V1022,Type!C:E, 3, 0)&amp;".png")),"")</f>
        <v/>
      </c>
      <c r="O1022" s="53"/>
      <c r="P1022" s="53"/>
      <c r="Q1022" s="61" t="str">
        <f>ifna(VLookup(V1022, Dex!F:K, 3, 0),"")</f>
        <v/>
      </c>
      <c r="R1022" s="61" t="str">
        <f>ifna(VLookup(V1022, Dex!F:K, 4, 0),"")</f>
        <v/>
      </c>
      <c r="S1022" s="62" t="str">
        <f>ifna(VLookup(V1022, Dex!F:K, 5, 0),"")</f>
        <v/>
      </c>
      <c r="T1022" s="61" t="str">
        <f>ifna(VLookup(V1022, Dex!F:K, 6, 0),"")</f>
        <v>P264</v>
      </c>
      <c r="U1022" s="63" t="str">
        <f>ifna(VLookup(V1022, Dex!F:L, 7, 0),"")</f>
        <v/>
      </c>
      <c r="V1022" s="53" t="str">
        <f t="shared" si="1"/>
        <v>espathra</v>
      </c>
    </row>
    <row r="1023" ht="31.5" customHeight="1">
      <c r="A1023" s="130">
        <v>1022.0</v>
      </c>
      <c r="B1023" s="130">
        <v>2.0</v>
      </c>
      <c r="C1023" s="129">
        <v>8.0</v>
      </c>
      <c r="D1023" s="130">
        <f t="shared" si="40"/>
        <v>22</v>
      </c>
      <c r="E1023" s="130">
        <v>4.0</v>
      </c>
      <c r="F1023" s="130">
        <v>4.0</v>
      </c>
      <c r="G1023" s="131" t="str">
        <f>ifna(VLookup(V1023,Shiny!B:C, 2, 0),"")</f>
        <v/>
      </c>
      <c r="H1023" s="155" t="s">
        <v>1164</v>
      </c>
      <c r="I1023" s="158">
        <v>957.0</v>
      </c>
      <c r="J1023" s="135">
        <f>IFNA(VLOOKUP(V1023,'Imported Index'!E:F,2,0),1)</f>
        <v>1</v>
      </c>
      <c r="K1023" s="135"/>
      <c r="L1023" s="135"/>
      <c r="M1023" s="166" t="str">
        <f>ifna(IMAGE("https://pokejungle.net/sprites/typeico/"&amp;lower(VLookup(V1023,Type!C:E, 2, 0)&amp;".png")),"")</f>
        <v/>
      </c>
      <c r="N1023" s="166" t="str">
        <f>ifna(IMAGE("https://pokejungle.net/sprites/typeico/"&amp;lower(VLookup(V1023,Type!C:E, 3, 0)&amp;".png")),"")</f>
        <v/>
      </c>
      <c r="O1023" s="131"/>
      <c r="P1023" s="131"/>
      <c r="Q1023" s="165" t="str">
        <f>ifna(VLookup(V1023, Dex!F:K, 3, 0),"")</f>
        <v/>
      </c>
      <c r="R1023" s="165" t="str">
        <f>ifna(VLookup(V1023, Dex!F:K, 4, 0),"")</f>
        <v/>
      </c>
      <c r="S1023" s="166" t="str">
        <f>ifna(VLookup(V1023, Dex!F:K, 5, 0),"")</f>
        <v/>
      </c>
      <c r="T1023" s="165" t="str">
        <f>ifna(VLookup(V1023, Dex!F:K, 6, 0),"")</f>
        <v>P279</v>
      </c>
      <c r="U1023" s="137" t="str">
        <f>ifna(VLookup(V1023, Dex!F:L, 7, 0),"")</f>
        <v>H016</v>
      </c>
      <c r="V1023" s="131" t="str">
        <f t="shared" si="1"/>
        <v>tinkatink</v>
      </c>
    </row>
    <row r="1024" ht="31.5" customHeight="1">
      <c r="A1024" s="85">
        <v>1023.0</v>
      </c>
      <c r="B1024" s="85">
        <v>2.0</v>
      </c>
      <c r="C1024" s="88">
        <v>8.0</v>
      </c>
      <c r="D1024" s="85">
        <f t="shared" si="40"/>
        <v>23</v>
      </c>
      <c r="E1024" s="85">
        <v>4.0</v>
      </c>
      <c r="F1024" s="85">
        <v>5.0</v>
      </c>
      <c r="G1024" s="53" t="str">
        <f>ifna(VLookup(V1024,Shiny!B:C, 2, 0),"")</f>
        <v/>
      </c>
      <c r="H1024" s="24" t="s">
        <v>1165</v>
      </c>
      <c r="I1024" s="157">
        <v>958.0</v>
      </c>
      <c r="J1024" s="140">
        <f>IFNA(VLOOKUP(V1024,'Imported Index'!E:F,2,0),1)</f>
        <v>1</v>
      </c>
      <c r="K1024" s="140"/>
      <c r="L1024" s="140"/>
      <c r="M1024" s="62" t="str">
        <f>ifna(IMAGE("https://pokejungle.net/sprites/typeico/"&amp;lower(VLookup(V1024,Type!C:E, 2, 0)&amp;".png")),"")</f>
        <v/>
      </c>
      <c r="N1024" s="62" t="str">
        <f>ifna(IMAGE("https://pokejungle.net/sprites/typeico/"&amp;lower(VLookup(V1024,Type!C:E, 3, 0)&amp;".png")),"")</f>
        <v/>
      </c>
      <c r="O1024" s="53"/>
      <c r="P1024" s="53"/>
      <c r="Q1024" s="61" t="str">
        <f>ifna(VLookup(V1024, Dex!F:K, 3, 0),"")</f>
        <v/>
      </c>
      <c r="R1024" s="61" t="str">
        <f>ifna(VLookup(V1024, Dex!F:K, 4, 0),"")</f>
        <v/>
      </c>
      <c r="S1024" s="62" t="str">
        <f>ifna(VLookup(V1024, Dex!F:K, 5, 0),"")</f>
        <v/>
      </c>
      <c r="T1024" s="61" t="str">
        <f>ifna(VLookup(V1024, Dex!F:K, 6, 0),"")</f>
        <v>P280</v>
      </c>
      <c r="U1024" s="63" t="str">
        <f>ifna(VLookup(V1024, Dex!F:L, 7, 0),"")</f>
        <v>H017</v>
      </c>
      <c r="V1024" s="53" t="str">
        <f t="shared" si="1"/>
        <v>tinkatuff</v>
      </c>
    </row>
    <row r="1025" ht="31.5" customHeight="1">
      <c r="A1025" s="130">
        <v>1024.0</v>
      </c>
      <c r="B1025" s="130">
        <v>2.0</v>
      </c>
      <c r="C1025" s="129">
        <v>8.0</v>
      </c>
      <c r="D1025" s="130">
        <f t="shared" si="40"/>
        <v>24</v>
      </c>
      <c r="E1025" s="130">
        <v>4.0</v>
      </c>
      <c r="F1025" s="130">
        <v>6.0</v>
      </c>
      <c r="G1025" s="131" t="str">
        <f>ifna(VLookup(V1025,Shiny!B:C, 2, 0),"")</f>
        <v/>
      </c>
      <c r="H1025" s="155" t="s">
        <v>1166</v>
      </c>
      <c r="I1025" s="158">
        <v>959.0</v>
      </c>
      <c r="J1025" s="135">
        <f>IFNA(VLOOKUP(V1025,'Imported Index'!E:F,2,0),1)</f>
        <v>1</v>
      </c>
      <c r="K1025" s="135"/>
      <c r="L1025" s="135"/>
      <c r="M1025" s="166" t="str">
        <f>ifna(IMAGE("https://pokejungle.net/sprites/typeico/"&amp;lower(VLookup(V1025,Type!C:E, 2, 0)&amp;".png")),"")</f>
        <v/>
      </c>
      <c r="N1025" s="166" t="str">
        <f>ifna(IMAGE("https://pokejungle.net/sprites/typeico/"&amp;lower(VLookup(V1025,Type!C:E, 3, 0)&amp;".png")),"")</f>
        <v/>
      </c>
      <c r="O1025" s="131"/>
      <c r="P1025" s="131"/>
      <c r="Q1025" s="165" t="str">
        <f>ifna(VLookup(V1025, Dex!F:K, 3, 0),"")</f>
        <v/>
      </c>
      <c r="R1025" s="165" t="str">
        <f>ifna(VLookup(V1025, Dex!F:K, 4, 0),"")</f>
        <v/>
      </c>
      <c r="S1025" s="166" t="str">
        <f>ifna(VLookup(V1025, Dex!F:K, 5, 0),"")</f>
        <v/>
      </c>
      <c r="T1025" s="165" t="str">
        <f>ifna(VLookup(V1025, Dex!F:K, 6, 0),"")</f>
        <v>P281</v>
      </c>
      <c r="U1025" s="137" t="str">
        <f>ifna(VLookup(V1025, Dex!F:L, 7, 0),"")</f>
        <v>H018</v>
      </c>
      <c r="V1025" s="131" t="str">
        <f t="shared" si="1"/>
        <v>tinkaton</v>
      </c>
    </row>
    <row r="1026" ht="31.5" customHeight="1">
      <c r="A1026" s="85">
        <v>1025.0</v>
      </c>
      <c r="B1026" s="85">
        <v>2.0</v>
      </c>
      <c r="C1026" s="88">
        <v>8.0</v>
      </c>
      <c r="D1026" s="85">
        <f t="shared" si="40"/>
        <v>25</v>
      </c>
      <c r="E1026" s="85">
        <v>5.0</v>
      </c>
      <c r="F1026" s="85">
        <v>1.0</v>
      </c>
      <c r="G1026" s="53" t="str">
        <f>ifna(VLookup(V1026,Shiny!B:C, 2, 0),"")</f>
        <v/>
      </c>
      <c r="H1026" s="24" t="s">
        <v>1167</v>
      </c>
      <c r="I1026" s="157">
        <v>960.0</v>
      </c>
      <c r="J1026" s="140">
        <f>IFNA(VLOOKUP(V1026,'Imported Index'!E:F,2,0),1)</f>
        <v>1</v>
      </c>
      <c r="K1026" s="140"/>
      <c r="L1026" s="140"/>
      <c r="M1026" s="62" t="str">
        <f>ifna(IMAGE("https://pokejungle.net/sprites/typeico/"&amp;lower(VLookup(V1026,Type!C:E, 2, 0)&amp;".png")),"")</f>
        <v/>
      </c>
      <c r="N1026" s="62" t="str">
        <f>ifna(IMAGE("https://pokejungle.net/sprites/typeico/"&amp;lower(VLookup(V1026,Type!C:E, 3, 0)&amp;".png")),"")</f>
        <v/>
      </c>
      <c r="O1026" s="53"/>
      <c r="P1026" s="53"/>
      <c r="Q1026" s="61" t="str">
        <f>ifna(VLookup(V1026, Dex!F:K, 3, 0),"")</f>
        <v/>
      </c>
      <c r="R1026" s="61" t="str">
        <f>ifna(VLookup(V1026, Dex!F:K, 4, 0),"")</f>
        <v/>
      </c>
      <c r="S1026" s="62" t="str">
        <f>ifna(VLookup(V1026, Dex!F:K, 5, 0),"")</f>
        <v/>
      </c>
      <c r="T1026" s="61" t="str">
        <f>ifna(VLookup(V1026, Dex!F:K, 6, 0),"")</f>
        <v>P288</v>
      </c>
      <c r="U1026" s="63" t="str">
        <f>ifna(VLookup(V1026, Dex!F:L, 7, 0),"")</f>
        <v/>
      </c>
      <c r="V1026" s="53" t="str">
        <f t="shared" si="1"/>
        <v>wiglett</v>
      </c>
    </row>
    <row r="1027" ht="31.5" customHeight="1">
      <c r="A1027" s="130">
        <v>1026.0</v>
      </c>
      <c r="B1027" s="130">
        <v>2.0</v>
      </c>
      <c r="C1027" s="129">
        <v>8.0</v>
      </c>
      <c r="D1027" s="130">
        <f t="shared" si="40"/>
        <v>26</v>
      </c>
      <c r="E1027" s="130">
        <v>5.0</v>
      </c>
      <c r="F1027" s="130">
        <v>2.0</v>
      </c>
      <c r="G1027" s="131" t="str">
        <f>ifna(VLookup(V1027,Shiny!B:C, 2, 0),"")</f>
        <v/>
      </c>
      <c r="H1027" s="155" t="s">
        <v>1168</v>
      </c>
      <c r="I1027" s="158">
        <v>961.0</v>
      </c>
      <c r="J1027" s="135">
        <f>IFNA(VLOOKUP(V1027,'Imported Index'!E:F,2,0),1)</f>
        <v>1</v>
      </c>
      <c r="K1027" s="135"/>
      <c r="L1027" s="135"/>
      <c r="M1027" s="166" t="str">
        <f>ifna(IMAGE("https://pokejungle.net/sprites/typeico/"&amp;lower(VLookup(V1027,Type!C:E, 2, 0)&amp;".png")),"")</f>
        <v/>
      </c>
      <c r="N1027" s="166" t="str">
        <f>ifna(IMAGE("https://pokejungle.net/sprites/typeico/"&amp;lower(VLookup(V1027,Type!C:E, 3, 0)&amp;".png")),"")</f>
        <v/>
      </c>
      <c r="O1027" s="131"/>
      <c r="P1027" s="131"/>
      <c r="Q1027" s="165" t="str">
        <f>ifna(VLookup(V1027, Dex!F:K, 3, 0),"")</f>
        <v/>
      </c>
      <c r="R1027" s="165" t="str">
        <f>ifna(VLookup(V1027, Dex!F:K, 4, 0),"")</f>
        <v/>
      </c>
      <c r="S1027" s="166" t="str">
        <f>ifna(VLookup(V1027, Dex!F:K, 5, 0),"")</f>
        <v/>
      </c>
      <c r="T1027" s="165" t="str">
        <f>ifna(VLookup(V1027, Dex!F:K, 6, 0),"")</f>
        <v>P289</v>
      </c>
      <c r="U1027" s="137" t="str">
        <f>ifna(VLookup(V1027, Dex!F:L, 7, 0),"")</f>
        <v/>
      </c>
      <c r="V1027" s="131" t="str">
        <f t="shared" si="1"/>
        <v>wugtrio</v>
      </c>
    </row>
    <row r="1028" ht="31.5" customHeight="1">
      <c r="A1028" s="85">
        <v>1027.0</v>
      </c>
      <c r="B1028" s="85">
        <v>2.0</v>
      </c>
      <c r="C1028" s="88">
        <v>8.0</v>
      </c>
      <c r="D1028" s="85">
        <f t="shared" si="40"/>
        <v>27</v>
      </c>
      <c r="E1028" s="85">
        <v>5.0</v>
      </c>
      <c r="F1028" s="85">
        <v>3.0</v>
      </c>
      <c r="G1028" s="53" t="str">
        <f>ifna(VLookup(V1028,Shiny!B:C, 2, 0),"")</f>
        <v/>
      </c>
      <c r="H1028" s="24" t="s">
        <v>1169</v>
      </c>
      <c r="I1028" s="157">
        <v>962.0</v>
      </c>
      <c r="J1028" s="140">
        <f>IFNA(VLOOKUP(V1028,'Imported Index'!E:F,2,0),1)</f>
        <v>1</v>
      </c>
      <c r="K1028" s="140"/>
      <c r="L1028" s="140"/>
      <c r="M1028" s="62" t="str">
        <f>ifna(IMAGE("https://pokejungle.net/sprites/typeico/"&amp;lower(VLookup(V1028,Type!C:E, 2, 0)&amp;".png")),"")</f>
        <v/>
      </c>
      <c r="N1028" s="62" t="str">
        <f>ifna(IMAGE("https://pokejungle.net/sprites/typeico/"&amp;lower(VLookup(V1028,Type!C:E, 3, 0)&amp;".png")),"")</f>
        <v/>
      </c>
      <c r="O1028" s="53"/>
      <c r="P1028" s="53"/>
      <c r="Q1028" s="61" t="str">
        <f>ifna(VLookup(V1028, Dex!F:K, 3, 0),"")</f>
        <v/>
      </c>
      <c r="R1028" s="61" t="str">
        <f>ifna(VLookup(V1028, Dex!F:K, 4, 0),"")</f>
        <v/>
      </c>
      <c r="S1028" s="62" t="str">
        <f>ifna(VLookup(V1028, Dex!F:K, 5, 0),"")</f>
        <v/>
      </c>
      <c r="T1028" s="61" t="str">
        <f>ifna(VLookup(V1028, Dex!F:K, 6, 0),"")</f>
        <v>P290</v>
      </c>
      <c r="U1028" s="63" t="str">
        <f>ifna(VLookup(V1028, Dex!F:L, 7, 0),"")</f>
        <v/>
      </c>
      <c r="V1028" s="53" t="str">
        <f t="shared" si="1"/>
        <v>bombirdier</v>
      </c>
    </row>
    <row r="1029" ht="31.5" customHeight="1">
      <c r="A1029" s="130">
        <v>1028.0</v>
      </c>
      <c r="B1029" s="130">
        <v>2.0</v>
      </c>
      <c r="C1029" s="129">
        <v>8.0</v>
      </c>
      <c r="D1029" s="130">
        <f t="shared" si="40"/>
        <v>28</v>
      </c>
      <c r="E1029" s="130">
        <v>5.0</v>
      </c>
      <c r="F1029" s="130">
        <v>4.0</v>
      </c>
      <c r="G1029" s="131" t="str">
        <f>ifna(VLookup(V1029,Shiny!B:C, 2, 0),"")</f>
        <v/>
      </c>
      <c r="H1029" s="155" t="s">
        <v>1170</v>
      </c>
      <c r="I1029" s="158">
        <v>963.0</v>
      </c>
      <c r="J1029" s="135">
        <f>IFNA(VLOOKUP(V1029,'Imported Index'!E:F,2,0),1)</f>
        <v>1</v>
      </c>
      <c r="K1029" s="135"/>
      <c r="L1029" s="135"/>
      <c r="M1029" s="166" t="str">
        <f>ifna(IMAGE("https://pokejungle.net/sprites/typeico/"&amp;lower(VLookup(V1029,Type!C:E, 2, 0)&amp;".png")),"")</f>
        <v/>
      </c>
      <c r="N1029" s="166" t="str">
        <f>ifna(IMAGE("https://pokejungle.net/sprites/typeico/"&amp;lower(VLookup(V1029,Type!C:E, 3, 0)&amp;".png")),"")</f>
        <v/>
      </c>
      <c r="O1029" s="131"/>
      <c r="P1029" s="131"/>
      <c r="Q1029" s="165" t="str">
        <f>ifna(VLookup(V1029, Dex!F:K, 3, 0),"")</f>
        <v/>
      </c>
      <c r="R1029" s="165" t="str">
        <f>ifna(VLookup(V1029, Dex!F:K, 4, 0),"")</f>
        <v/>
      </c>
      <c r="S1029" s="166" t="str">
        <f>ifna(VLookup(V1029, Dex!F:K, 5, 0),"")</f>
        <v/>
      </c>
      <c r="T1029" s="165" t="str">
        <f>ifna(VLookup(V1029, Dex!F:K, 6, 0),"")</f>
        <v>P291</v>
      </c>
      <c r="U1029" s="137" t="str">
        <f>ifna(VLookup(V1029, Dex!F:L, 7, 0),"")</f>
        <v/>
      </c>
      <c r="V1029" s="131" t="str">
        <f t="shared" si="1"/>
        <v>finizen</v>
      </c>
    </row>
    <row r="1030" ht="31.5" customHeight="1">
      <c r="A1030" s="85">
        <v>1029.0</v>
      </c>
      <c r="B1030" s="85">
        <v>2.0</v>
      </c>
      <c r="C1030" s="88">
        <v>8.0</v>
      </c>
      <c r="D1030" s="85">
        <f t="shared" si="40"/>
        <v>29</v>
      </c>
      <c r="E1030" s="85">
        <v>5.0</v>
      </c>
      <c r="F1030" s="85">
        <v>5.0</v>
      </c>
      <c r="G1030" s="53" t="str">
        <f>ifna(VLookup(V1030,Shiny!B:C, 2, 0),"")</f>
        <v/>
      </c>
      <c r="H1030" s="24" t="s">
        <v>1171</v>
      </c>
      <c r="I1030" s="157">
        <v>964.0</v>
      </c>
      <c r="J1030" s="140">
        <f>IFNA(VLOOKUP(V1030,'Imported Index'!E:F,2,0),1)</f>
        <v>1</v>
      </c>
      <c r="K1030" s="140"/>
      <c r="L1030" s="140"/>
      <c r="M1030" s="62" t="str">
        <f>ifna(IMAGE("https://pokejungle.net/sprites/typeico/"&amp;lower(VLookup(V1030,Type!C:E, 2, 0)&amp;".png")),"")</f>
        <v/>
      </c>
      <c r="N1030" s="62" t="str">
        <f>ifna(IMAGE("https://pokejungle.net/sprites/typeico/"&amp;lower(VLookup(V1030,Type!C:E, 3, 0)&amp;".png")),"")</f>
        <v/>
      </c>
      <c r="O1030" s="53"/>
      <c r="P1030" s="53"/>
      <c r="Q1030" s="61" t="str">
        <f>ifna(VLookup(V1030, Dex!F:K, 3, 0),"")</f>
        <v/>
      </c>
      <c r="R1030" s="61" t="str">
        <f>ifna(VLookup(V1030, Dex!F:K, 4, 0),"")</f>
        <v/>
      </c>
      <c r="S1030" s="62" t="str">
        <f>ifna(VLookup(V1030, Dex!F:K, 5, 0),"")</f>
        <v/>
      </c>
      <c r="T1030" s="61" t="str">
        <f>ifna(VLookup(V1030, Dex!F:K, 6, 0),"")</f>
        <v>P292</v>
      </c>
      <c r="U1030" s="63" t="str">
        <f>ifna(VLookup(V1030, Dex!F:L, 7, 0),"")</f>
        <v/>
      </c>
      <c r="V1030" s="53" t="str">
        <f t="shared" si="1"/>
        <v>palafin</v>
      </c>
    </row>
    <row r="1031" ht="31.5" customHeight="1">
      <c r="A1031" s="130">
        <v>1030.0</v>
      </c>
      <c r="B1031" s="130">
        <v>2.0</v>
      </c>
      <c r="C1031" s="129">
        <v>8.0</v>
      </c>
      <c r="D1031" s="130">
        <f t="shared" si="40"/>
        <v>30</v>
      </c>
      <c r="E1031" s="130">
        <v>5.0</v>
      </c>
      <c r="F1031" s="130">
        <v>6.0</v>
      </c>
      <c r="G1031" s="131" t="str">
        <f>ifna(VLookup(V1031,Shiny!B:C, 2, 0),"")</f>
        <v/>
      </c>
      <c r="H1031" s="155" t="s">
        <v>1172</v>
      </c>
      <c r="I1031" s="158">
        <v>965.0</v>
      </c>
      <c r="J1031" s="135">
        <f>IFNA(VLOOKUP(V1031,'Imported Index'!E:F,2,0),1)</f>
        <v>1</v>
      </c>
      <c r="K1031" s="135"/>
      <c r="L1031" s="135"/>
      <c r="M1031" s="166" t="str">
        <f>ifna(IMAGE("https://pokejungle.net/sprites/typeico/"&amp;lower(VLookup(V1031,Type!C:E, 2, 0)&amp;".png")),"")</f>
        <v/>
      </c>
      <c r="N1031" s="166" t="str">
        <f>ifna(IMAGE("https://pokejungle.net/sprites/typeico/"&amp;lower(VLookup(V1031,Type!C:E, 3, 0)&amp;".png")),"")</f>
        <v/>
      </c>
      <c r="O1031" s="131"/>
      <c r="P1031" s="131"/>
      <c r="Q1031" s="165" t="str">
        <f>ifna(VLookup(V1031, Dex!F:K, 3, 0),"")</f>
        <v/>
      </c>
      <c r="R1031" s="165" t="str">
        <f>ifna(VLookup(V1031, Dex!F:K, 4, 0),"")</f>
        <v/>
      </c>
      <c r="S1031" s="166" t="str">
        <f>ifna(VLookup(V1031, Dex!F:K, 5, 0),"")</f>
        <v/>
      </c>
      <c r="T1031" s="165" t="str">
        <f>ifna(VLookup(V1031, Dex!F:K, 6, 0),"")</f>
        <v>P293</v>
      </c>
      <c r="U1031" s="137" t="str">
        <f>ifna(VLookup(V1031, Dex!F:L, 7, 0),"")</f>
        <v/>
      </c>
      <c r="V1031" s="131" t="str">
        <f t="shared" si="1"/>
        <v>varoom</v>
      </c>
    </row>
    <row r="1032" ht="31.5" customHeight="1">
      <c r="A1032" s="85">
        <v>1031.0</v>
      </c>
      <c r="B1032" s="85">
        <v>2.0</v>
      </c>
      <c r="C1032" s="88">
        <v>9.0</v>
      </c>
      <c r="D1032" s="85">
        <v>1.0</v>
      </c>
      <c r="E1032" s="85">
        <v>1.0</v>
      </c>
      <c r="F1032" s="85">
        <v>1.0</v>
      </c>
      <c r="G1032" s="53" t="str">
        <f>ifna(VLookup(V1032,Shiny!B:C, 2, 0),"")</f>
        <v/>
      </c>
      <c r="H1032" s="24" t="s">
        <v>1173</v>
      </c>
      <c r="I1032" s="157">
        <v>966.0</v>
      </c>
      <c r="J1032" s="140">
        <f>IFNA(VLOOKUP(V1032,'Imported Index'!E:F,2,0),1)</f>
        <v>1</v>
      </c>
      <c r="K1032" s="140"/>
      <c r="L1032" s="140"/>
      <c r="M1032" s="62" t="str">
        <f>ifna(IMAGE("https://pokejungle.net/sprites/typeico/"&amp;lower(VLookup(V1032,Type!C:E, 2, 0)&amp;".png")),"")</f>
        <v/>
      </c>
      <c r="N1032" s="62" t="str">
        <f>ifna(IMAGE("https://pokejungle.net/sprites/typeico/"&amp;lower(VLookup(V1032,Type!C:E, 3, 0)&amp;".png")),"")</f>
        <v/>
      </c>
      <c r="O1032" s="53"/>
      <c r="P1032" s="53"/>
      <c r="Q1032" s="61" t="str">
        <f>ifna(VLookup(V1032, Dex!F:K, 3, 0),"")</f>
        <v/>
      </c>
      <c r="R1032" s="61" t="str">
        <f>ifna(VLookup(V1032, Dex!F:K, 4, 0),"")</f>
        <v/>
      </c>
      <c r="S1032" s="62" t="str">
        <f>ifna(VLookup(V1032, Dex!F:K, 5, 0),"")</f>
        <v/>
      </c>
      <c r="T1032" s="61" t="str">
        <f>ifna(VLookup(V1032, Dex!F:K, 6, 0),"")</f>
        <v>P294</v>
      </c>
      <c r="U1032" s="63" t="str">
        <f>ifna(VLookup(V1032, Dex!F:L, 7, 0),"")</f>
        <v/>
      </c>
      <c r="V1032" s="53" t="str">
        <f t="shared" si="1"/>
        <v>revavroom</v>
      </c>
    </row>
    <row r="1033" ht="31.5" customHeight="1">
      <c r="A1033" s="130">
        <v>1032.0</v>
      </c>
      <c r="B1033" s="130">
        <v>2.0</v>
      </c>
      <c r="C1033" s="129">
        <v>9.0</v>
      </c>
      <c r="D1033" s="130">
        <f t="shared" ref="D1033:D1061" si="41">D1032+1</f>
        <v>2</v>
      </c>
      <c r="E1033" s="130">
        <v>1.0</v>
      </c>
      <c r="F1033" s="130">
        <v>2.0</v>
      </c>
      <c r="G1033" s="131" t="str">
        <f>ifna(VLookup(V1033,Shiny!B:C, 2, 0),"")</f>
        <v/>
      </c>
      <c r="H1033" s="155" t="s">
        <v>1174</v>
      </c>
      <c r="I1033" s="158">
        <v>967.0</v>
      </c>
      <c r="J1033" s="135">
        <f>IFNA(VLOOKUP(V1033,'Imported Index'!E:F,2,0),1)</f>
        <v>1</v>
      </c>
      <c r="K1033" s="135"/>
      <c r="L1033" s="135"/>
      <c r="M1033" s="166" t="str">
        <f>ifna(IMAGE("https://pokejungle.net/sprites/typeico/"&amp;lower(VLookup(V1033,Type!C:E, 2, 0)&amp;".png")),"")</f>
        <v/>
      </c>
      <c r="N1033" s="166" t="str">
        <f>ifna(IMAGE("https://pokejungle.net/sprites/typeico/"&amp;lower(VLookup(V1033,Type!C:E, 3, 0)&amp;".png")),"")</f>
        <v/>
      </c>
      <c r="O1033" s="131"/>
      <c r="P1033" s="131"/>
      <c r="Q1033" s="165" t="str">
        <f>ifna(VLookup(V1033, Dex!F:K, 3, 0),"")</f>
        <v/>
      </c>
      <c r="R1033" s="165" t="str">
        <f>ifna(VLookup(V1033, Dex!F:K, 4, 0),"")</f>
        <v/>
      </c>
      <c r="S1033" s="166" t="str">
        <f>ifna(VLookup(V1033, Dex!F:K, 5, 0),"")</f>
        <v/>
      </c>
      <c r="T1033" s="165" t="str">
        <f>ifna(VLookup(V1033, Dex!F:K, 6, 0),"")</f>
        <v>P295</v>
      </c>
      <c r="U1033" s="137" t="str">
        <f>ifna(VLookup(V1033, Dex!F:L, 7, 0),"")</f>
        <v>H019</v>
      </c>
      <c r="V1033" s="131" t="str">
        <f t="shared" si="1"/>
        <v>cyclizar</v>
      </c>
    </row>
    <row r="1034" ht="31.5" customHeight="1">
      <c r="A1034" s="85">
        <v>1033.0</v>
      </c>
      <c r="B1034" s="85">
        <v>2.0</v>
      </c>
      <c r="C1034" s="88">
        <v>9.0</v>
      </c>
      <c r="D1034" s="85">
        <f t="shared" si="41"/>
        <v>3</v>
      </c>
      <c r="E1034" s="85">
        <v>1.0</v>
      </c>
      <c r="F1034" s="85">
        <v>3.0</v>
      </c>
      <c r="G1034" s="53" t="str">
        <f>ifna(VLookup(V1034,Shiny!B:C, 2, 0),"")</f>
        <v/>
      </c>
      <c r="H1034" s="24" t="s">
        <v>1175</v>
      </c>
      <c r="I1034" s="157">
        <v>968.0</v>
      </c>
      <c r="J1034" s="140">
        <f>IFNA(VLOOKUP(V1034,'Imported Index'!E:F,2,0),1)</f>
        <v>1</v>
      </c>
      <c r="K1034" s="140"/>
      <c r="L1034" s="140"/>
      <c r="M1034" s="62" t="str">
        <f>ifna(IMAGE("https://pokejungle.net/sprites/typeico/"&amp;lower(VLookup(V1034,Type!C:E, 2, 0)&amp;".png")),"")</f>
        <v/>
      </c>
      <c r="N1034" s="62" t="str">
        <f>ifna(IMAGE("https://pokejungle.net/sprites/typeico/"&amp;lower(VLookup(V1034,Type!C:E, 3, 0)&amp;".png")),"")</f>
        <v/>
      </c>
      <c r="O1034" s="53"/>
      <c r="P1034" s="53"/>
      <c r="Q1034" s="61" t="str">
        <f>ifna(VLookup(V1034, Dex!F:K, 3, 0),"")</f>
        <v/>
      </c>
      <c r="R1034" s="61" t="str">
        <f>ifna(VLookup(V1034, Dex!F:K, 4, 0),"")</f>
        <v/>
      </c>
      <c r="S1034" s="62" t="str">
        <f>ifna(VLookup(V1034, Dex!F:K, 5, 0),"")</f>
        <v/>
      </c>
      <c r="T1034" s="61" t="str">
        <f>ifna(VLookup(V1034, Dex!F:K, 6, 0),"")</f>
        <v>P296</v>
      </c>
      <c r="U1034" s="63" t="str">
        <f>ifna(VLookup(V1034, Dex!F:L, 7, 0),"")</f>
        <v/>
      </c>
      <c r="V1034" s="53" t="str">
        <f t="shared" si="1"/>
        <v>orthworm</v>
      </c>
    </row>
    <row r="1035" ht="31.5" customHeight="1">
      <c r="A1035" s="130">
        <v>1034.0</v>
      </c>
      <c r="B1035" s="130">
        <v>2.0</v>
      </c>
      <c r="C1035" s="129">
        <v>9.0</v>
      </c>
      <c r="D1035" s="130">
        <f t="shared" si="41"/>
        <v>4</v>
      </c>
      <c r="E1035" s="130">
        <v>1.0</v>
      </c>
      <c r="F1035" s="130">
        <v>4.0</v>
      </c>
      <c r="G1035" s="131" t="str">
        <f>ifna(VLookup(V1035,Shiny!B:C, 2, 0),"")</f>
        <v/>
      </c>
      <c r="H1035" s="155" t="s">
        <v>1176</v>
      </c>
      <c r="I1035" s="158">
        <v>969.0</v>
      </c>
      <c r="J1035" s="135">
        <f>IFNA(VLOOKUP(V1035,'Imported Index'!E:F,2,0),1)</f>
        <v>1</v>
      </c>
      <c r="K1035" s="135"/>
      <c r="L1035" s="135"/>
      <c r="M1035" s="166" t="str">
        <f>ifna(IMAGE("https://pokejungle.net/sprites/typeico/"&amp;lower(VLookup(V1035,Type!C:E, 2, 0)&amp;".png")),"")</f>
        <v/>
      </c>
      <c r="N1035" s="166" t="str">
        <f>ifna(IMAGE("https://pokejungle.net/sprites/typeico/"&amp;lower(VLookup(V1035,Type!C:E, 3, 0)&amp;".png")),"")</f>
        <v/>
      </c>
      <c r="O1035" s="131"/>
      <c r="P1035" s="131"/>
      <c r="Q1035" s="165" t="str">
        <f>ifna(VLookup(V1035, Dex!F:K, 3, 0),"")</f>
        <v/>
      </c>
      <c r="R1035" s="165" t="str">
        <f>ifna(VLookup(V1035, Dex!F:K, 4, 0),"")</f>
        <v/>
      </c>
      <c r="S1035" s="166" t="str">
        <f>ifna(VLookup(V1035, Dex!F:K, 5, 0),"")</f>
        <v/>
      </c>
      <c r="T1035" s="165" t="str">
        <f>ifna(VLookup(V1035, Dex!F:K, 6, 0),"")</f>
        <v>P308</v>
      </c>
      <c r="U1035" s="137" t="str">
        <f>ifna(VLookup(V1035, Dex!F:L, 7, 0),"")</f>
        <v>H020</v>
      </c>
      <c r="V1035" s="131" t="str">
        <f t="shared" si="1"/>
        <v>glimmet</v>
      </c>
    </row>
    <row r="1036" ht="31.5" customHeight="1">
      <c r="A1036" s="85">
        <v>1035.0</v>
      </c>
      <c r="B1036" s="85">
        <v>2.0</v>
      </c>
      <c r="C1036" s="88">
        <v>9.0</v>
      </c>
      <c r="D1036" s="85">
        <f t="shared" si="41"/>
        <v>5</v>
      </c>
      <c r="E1036" s="85">
        <v>1.0</v>
      </c>
      <c r="F1036" s="85">
        <v>5.0</v>
      </c>
      <c r="G1036" s="53" t="str">
        <f>ifna(VLookup(V1036,Shiny!B:C, 2, 0),"")</f>
        <v/>
      </c>
      <c r="H1036" s="24" t="s">
        <v>1177</v>
      </c>
      <c r="I1036" s="157">
        <v>970.0</v>
      </c>
      <c r="J1036" s="140">
        <f>IFNA(VLOOKUP(V1036,'Imported Index'!E:F,2,0),1)</f>
        <v>1</v>
      </c>
      <c r="K1036" s="140"/>
      <c r="L1036" s="140"/>
      <c r="M1036" s="62" t="str">
        <f>ifna(IMAGE("https://pokejungle.net/sprites/typeico/"&amp;lower(VLookup(V1036,Type!C:E, 2, 0)&amp;".png")),"")</f>
        <v/>
      </c>
      <c r="N1036" s="62" t="str">
        <f>ifna(IMAGE("https://pokejungle.net/sprites/typeico/"&amp;lower(VLookup(V1036,Type!C:E, 3, 0)&amp;".png")),"")</f>
        <v/>
      </c>
      <c r="O1036" s="53"/>
      <c r="P1036" s="53"/>
      <c r="Q1036" s="61" t="str">
        <f>ifna(VLookup(V1036, Dex!F:K, 3, 0),"")</f>
        <v/>
      </c>
      <c r="R1036" s="61" t="str">
        <f>ifna(VLookup(V1036, Dex!F:K, 4, 0),"")</f>
        <v/>
      </c>
      <c r="S1036" s="62" t="str">
        <f>ifna(VLookup(V1036, Dex!F:K, 5, 0),"")</f>
        <v/>
      </c>
      <c r="T1036" s="61" t="str">
        <f>ifna(VLookup(V1036, Dex!F:K, 6, 0),"")</f>
        <v>P309</v>
      </c>
      <c r="U1036" s="63" t="str">
        <f>ifna(VLookup(V1036, Dex!F:L, 7, 0),"")</f>
        <v>H021</v>
      </c>
      <c r="V1036" s="53" t="str">
        <f t="shared" si="1"/>
        <v>glimmora</v>
      </c>
    </row>
    <row r="1037" ht="31.5" customHeight="1">
      <c r="A1037" s="130">
        <v>1036.0</v>
      </c>
      <c r="B1037" s="130">
        <v>2.0</v>
      </c>
      <c r="C1037" s="129">
        <v>9.0</v>
      </c>
      <c r="D1037" s="130">
        <f t="shared" si="41"/>
        <v>6</v>
      </c>
      <c r="E1037" s="130">
        <v>1.0</v>
      </c>
      <c r="F1037" s="130">
        <v>6.0</v>
      </c>
      <c r="G1037" s="131" t="str">
        <f>ifna(VLookup(V1037,Shiny!B:C, 2, 0),"")</f>
        <v/>
      </c>
      <c r="H1037" s="155" t="s">
        <v>1178</v>
      </c>
      <c r="I1037" s="158">
        <v>971.0</v>
      </c>
      <c r="J1037" s="135">
        <f>IFNA(VLOOKUP(V1037,'Imported Index'!E:F,2,0),1)</f>
        <v>1</v>
      </c>
      <c r="K1037" s="135"/>
      <c r="L1037" s="135"/>
      <c r="M1037" s="166" t="str">
        <f>ifna(IMAGE("https://pokejungle.net/sprites/typeico/"&amp;lower(VLookup(V1037,Type!C:E, 2, 0)&amp;".png")),"")</f>
        <v/>
      </c>
      <c r="N1037" s="166" t="str">
        <f>ifna(IMAGE("https://pokejungle.net/sprites/typeico/"&amp;lower(VLookup(V1037,Type!C:E, 3, 0)&amp;".png")),"")</f>
        <v/>
      </c>
      <c r="O1037" s="131"/>
      <c r="P1037" s="131"/>
      <c r="Q1037" s="165" t="str">
        <f>ifna(VLookup(V1037, Dex!F:K, 3, 0),"")</f>
        <v/>
      </c>
      <c r="R1037" s="165" t="str">
        <f>ifna(VLookup(V1037, Dex!F:K, 4, 0),"")</f>
        <v/>
      </c>
      <c r="S1037" s="166" t="str">
        <f>ifna(VLookup(V1037, Dex!F:K, 5, 0),"")</f>
        <v/>
      </c>
      <c r="T1037" s="165" t="str">
        <f>ifna(VLookup(V1037, Dex!F:K, 6, 0),"")</f>
        <v>P311</v>
      </c>
      <c r="U1037" s="137" t="str">
        <f>ifna(VLookup(V1037, Dex!F:L, 7, 0),"")</f>
        <v>H023</v>
      </c>
      <c r="V1037" s="131" t="str">
        <f t="shared" si="1"/>
        <v>greavard</v>
      </c>
    </row>
    <row r="1038" ht="31.5" customHeight="1">
      <c r="A1038" s="85">
        <v>1037.0</v>
      </c>
      <c r="B1038" s="85">
        <v>2.0</v>
      </c>
      <c r="C1038" s="88">
        <v>9.0</v>
      </c>
      <c r="D1038" s="85">
        <f t="shared" si="41"/>
        <v>7</v>
      </c>
      <c r="E1038" s="85">
        <v>2.0</v>
      </c>
      <c r="F1038" s="85">
        <v>1.0</v>
      </c>
      <c r="G1038" s="53" t="str">
        <f>ifna(VLookup(V1038,Shiny!B:C, 2, 0),"")</f>
        <v/>
      </c>
      <c r="H1038" s="24" t="s">
        <v>1179</v>
      </c>
      <c r="I1038" s="157">
        <v>972.0</v>
      </c>
      <c r="J1038" s="140">
        <f>IFNA(VLOOKUP(V1038,'Imported Index'!E:F,2,0),1)</f>
        <v>1</v>
      </c>
      <c r="K1038" s="140"/>
      <c r="L1038" s="140"/>
      <c r="M1038" s="62" t="str">
        <f>ifna(IMAGE("https://pokejungle.net/sprites/typeico/"&amp;lower(VLookup(V1038,Type!C:E, 2, 0)&amp;".png")),"")</f>
        <v/>
      </c>
      <c r="N1038" s="62" t="str">
        <f>ifna(IMAGE("https://pokejungle.net/sprites/typeico/"&amp;lower(VLookup(V1038,Type!C:E, 3, 0)&amp;".png")),"")</f>
        <v/>
      </c>
      <c r="O1038" s="53"/>
      <c r="P1038" s="53"/>
      <c r="Q1038" s="61" t="str">
        <f>ifna(VLookup(V1038, Dex!F:K, 3, 0),"")</f>
        <v/>
      </c>
      <c r="R1038" s="61" t="str">
        <f>ifna(VLookup(V1038, Dex!F:K, 4, 0),"")</f>
        <v/>
      </c>
      <c r="S1038" s="62" t="str">
        <f>ifna(VLookup(V1038, Dex!F:K, 5, 0),"")</f>
        <v/>
      </c>
      <c r="T1038" s="61" t="str">
        <f>ifna(VLookup(V1038, Dex!F:K, 6, 0),"")</f>
        <v>P312</v>
      </c>
      <c r="U1038" s="63" t="str">
        <f>ifna(VLookup(V1038, Dex!F:L, 7, 0),"")</f>
        <v>H024</v>
      </c>
      <c r="V1038" s="53" t="str">
        <f t="shared" si="1"/>
        <v>houndstone</v>
      </c>
    </row>
    <row r="1039" ht="31.5" customHeight="1">
      <c r="A1039" s="130">
        <v>1038.0</v>
      </c>
      <c r="B1039" s="130">
        <v>2.0</v>
      </c>
      <c r="C1039" s="129">
        <v>9.0</v>
      </c>
      <c r="D1039" s="130">
        <f t="shared" si="41"/>
        <v>8</v>
      </c>
      <c r="E1039" s="130">
        <v>2.0</v>
      </c>
      <c r="F1039" s="130">
        <v>2.0</v>
      </c>
      <c r="G1039" s="131" t="str">
        <f>ifna(VLookup(V1039,Shiny!B:C, 2, 0),"")</f>
        <v/>
      </c>
      <c r="H1039" s="155" t="s">
        <v>1180</v>
      </c>
      <c r="I1039" s="158">
        <v>973.0</v>
      </c>
      <c r="J1039" s="135">
        <f>IFNA(VLOOKUP(V1039,'Imported Index'!E:F,2,0),1)</f>
        <v>1</v>
      </c>
      <c r="K1039" s="135"/>
      <c r="L1039" s="135"/>
      <c r="M1039" s="166" t="str">
        <f>ifna(IMAGE("https://pokejungle.net/sprites/typeico/"&amp;lower(VLookup(V1039,Type!C:E, 2, 0)&amp;".png")),"")</f>
        <v/>
      </c>
      <c r="N1039" s="166" t="str">
        <f>ifna(IMAGE("https://pokejungle.net/sprites/typeico/"&amp;lower(VLookup(V1039,Type!C:E, 3, 0)&amp;".png")),"")</f>
        <v/>
      </c>
      <c r="O1039" s="131"/>
      <c r="P1039" s="131"/>
      <c r="Q1039" s="165" t="str">
        <f>ifna(VLookup(V1039, Dex!F:K, 3, 0),"")</f>
        <v/>
      </c>
      <c r="R1039" s="165" t="str">
        <f>ifna(VLookup(V1039, Dex!F:K, 4, 0),"")</f>
        <v/>
      </c>
      <c r="S1039" s="166" t="str">
        <f>ifna(VLookup(V1039, Dex!F:K, 5, 0),"")</f>
        <v/>
      </c>
      <c r="T1039" s="165" t="str">
        <f>ifna(VLookup(V1039, Dex!F:K, 6, 0),"")</f>
        <v>P346</v>
      </c>
      <c r="U1039" s="137" t="str">
        <f>ifna(VLookup(V1039, Dex!F:L, 7, 0),"")</f>
        <v>H028</v>
      </c>
      <c r="V1039" s="131" t="str">
        <f t="shared" si="1"/>
        <v>flamigo</v>
      </c>
    </row>
    <row r="1040" ht="31.5" customHeight="1">
      <c r="A1040" s="85">
        <v>1039.0</v>
      </c>
      <c r="B1040" s="85">
        <v>2.0</v>
      </c>
      <c r="C1040" s="88">
        <v>9.0</v>
      </c>
      <c r="D1040" s="85">
        <f t="shared" si="41"/>
        <v>9</v>
      </c>
      <c r="E1040" s="85">
        <v>2.0</v>
      </c>
      <c r="F1040" s="85">
        <v>3.0</v>
      </c>
      <c r="G1040" s="53" t="str">
        <f>ifna(VLookup(V1040,Shiny!B:C, 2, 0),"")</f>
        <v/>
      </c>
      <c r="H1040" s="24" t="s">
        <v>1181</v>
      </c>
      <c r="I1040" s="157">
        <v>974.0</v>
      </c>
      <c r="J1040" s="140">
        <f>IFNA(VLOOKUP(V1040,'Imported Index'!E:F,2,0),1)</f>
        <v>1</v>
      </c>
      <c r="K1040" s="140"/>
      <c r="L1040" s="140"/>
      <c r="M1040" s="62" t="str">
        <f>ifna(IMAGE("https://pokejungle.net/sprites/typeico/"&amp;lower(VLookup(V1040,Type!C:E, 2, 0)&amp;".png")),"")</f>
        <v/>
      </c>
      <c r="N1040" s="62" t="str">
        <f>ifna(IMAGE("https://pokejungle.net/sprites/typeico/"&amp;lower(VLookup(V1040,Type!C:E, 3, 0)&amp;".png")),"")</f>
        <v/>
      </c>
      <c r="O1040" s="53"/>
      <c r="P1040" s="53"/>
      <c r="Q1040" s="61" t="str">
        <f>ifna(VLookup(V1040, Dex!F:K, 3, 0),"")</f>
        <v/>
      </c>
      <c r="R1040" s="61" t="str">
        <f>ifna(VLookup(V1040, Dex!F:K, 4, 0),"")</f>
        <v/>
      </c>
      <c r="S1040" s="62" t="str">
        <f>ifna(VLookup(V1040, Dex!F:K, 5, 0),"")</f>
        <v/>
      </c>
      <c r="T1040" s="61" t="str">
        <f>ifna(VLookup(V1040, Dex!F:K, 6, 0),"")</f>
        <v>P361</v>
      </c>
      <c r="U1040" s="63" t="str">
        <f>ifna(VLookup(V1040, Dex!F:L, 7, 0),"")</f>
        <v/>
      </c>
      <c r="V1040" s="53" t="str">
        <f t="shared" si="1"/>
        <v>cetoddle</v>
      </c>
    </row>
    <row r="1041" ht="31.5" customHeight="1">
      <c r="A1041" s="130">
        <v>1040.0</v>
      </c>
      <c r="B1041" s="130">
        <v>2.0</v>
      </c>
      <c r="C1041" s="129">
        <v>9.0</v>
      </c>
      <c r="D1041" s="130">
        <f t="shared" si="41"/>
        <v>10</v>
      </c>
      <c r="E1041" s="130">
        <v>2.0</v>
      </c>
      <c r="F1041" s="130">
        <v>4.0</v>
      </c>
      <c r="G1041" s="131" t="str">
        <f>ifna(VLookup(V1041,Shiny!B:C, 2, 0),"")</f>
        <v/>
      </c>
      <c r="H1041" s="155" t="s">
        <v>1182</v>
      </c>
      <c r="I1041" s="158">
        <v>975.0</v>
      </c>
      <c r="J1041" s="135">
        <f>IFNA(VLOOKUP(V1041,'Imported Index'!E:F,2,0),1)</f>
        <v>1</v>
      </c>
      <c r="K1041" s="135"/>
      <c r="L1041" s="135"/>
      <c r="M1041" s="166" t="str">
        <f>ifna(IMAGE("https://pokejungle.net/sprites/typeico/"&amp;lower(VLookup(V1041,Type!C:E, 2, 0)&amp;".png")),"")</f>
        <v/>
      </c>
      <c r="N1041" s="166" t="str">
        <f>ifna(IMAGE("https://pokejungle.net/sprites/typeico/"&amp;lower(VLookup(V1041,Type!C:E, 3, 0)&amp;".png")),"")</f>
        <v/>
      </c>
      <c r="O1041" s="131"/>
      <c r="P1041" s="131"/>
      <c r="Q1041" s="165" t="str">
        <f>ifna(VLookup(V1041, Dex!F:K, 3, 0),"")</f>
        <v/>
      </c>
      <c r="R1041" s="165" t="str">
        <f>ifna(VLookup(V1041, Dex!F:K, 4, 0),"")</f>
        <v/>
      </c>
      <c r="S1041" s="166" t="str">
        <f>ifna(VLookup(V1041, Dex!F:K, 5, 0),"")</f>
        <v/>
      </c>
      <c r="T1041" s="165" t="str">
        <f>ifna(VLookup(V1041, Dex!F:K, 6, 0),"")</f>
        <v>P362</v>
      </c>
      <c r="U1041" s="137" t="str">
        <f>ifna(VLookup(V1041, Dex!F:L, 7, 0),"")</f>
        <v/>
      </c>
      <c r="V1041" s="131" t="str">
        <f t="shared" si="1"/>
        <v>cetitan</v>
      </c>
    </row>
    <row r="1042" ht="31.5" customHeight="1">
      <c r="A1042" s="85">
        <v>1041.0</v>
      </c>
      <c r="B1042" s="85">
        <v>2.0</v>
      </c>
      <c r="C1042" s="88">
        <v>9.0</v>
      </c>
      <c r="D1042" s="85">
        <f t="shared" si="41"/>
        <v>11</v>
      </c>
      <c r="E1042" s="85">
        <v>2.0</v>
      </c>
      <c r="F1042" s="85">
        <v>5.0</v>
      </c>
      <c r="G1042" s="53" t="str">
        <f>ifna(VLookup(V1042,Shiny!B:C, 2, 0),"")</f>
        <v/>
      </c>
      <c r="H1042" s="24" t="s">
        <v>1183</v>
      </c>
      <c r="I1042" s="157">
        <v>976.0</v>
      </c>
      <c r="J1042" s="140">
        <f>IFNA(VLOOKUP(V1042,'Imported Index'!E:F,2,0),1)</f>
        <v>1</v>
      </c>
      <c r="K1042" s="140"/>
      <c r="L1042" s="140"/>
      <c r="M1042" s="62" t="str">
        <f>ifna(IMAGE("https://pokejungle.net/sprites/typeico/"&amp;lower(VLookup(V1042,Type!C:E, 2, 0)&amp;".png")),"")</f>
        <v/>
      </c>
      <c r="N1042" s="62" t="str">
        <f>ifna(IMAGE("https://pokejungle.net/sprites/typeico/"&amp;lower(VLookup(V1042,Type!C:E, 3, 0)&amp;".png")),"")</f>
        <v/>
      </c>
      <c r="O1042" s="53"/>
      <c r="P1042" s="53"/>
      <c r="Q1042" s="61" t="str">
        <f>ifna(VLookup(V1042, Dex!F:K, 3, 0),"")</f>
        <v/>
      </c>
      <c r="R1042" s="61" t="str">
        <f>ifna(VLookup(V1042, Dex!F:K, 4, 0),"")</f>
        <v/>
      </c>
      <c r="S1042" s="62" t="str">
        <f>ifna(VLookup(V1042, Dex!F:K, 5, 0),"")</f>
        <v/>
      </c>
      <c r="T1042" s="61" t="str">
        <f>ifna(VLookup(V1042, Dex!F:K, 6, 0),"")</f>
        <v>P373</v>
      </c>
      <c r="U1042" s="63" t="str">
        <f>ifna(VLookup(V1042, Dex!F:L, 7, 0),"")</f>
        <v/>
      </c>
      <c r="V1042" s="53" t="str">
        <f t="shared" si="1"/>
        <v>veluza</v>
      </c>
    </row>
    <row r="1043" ht="31.5" customHeight="1">
      <c r="A1043" s="130">
        <v>1042.0</v>
      </c>
      <c r="B1043" s="130">
        <v>2.0</v>
      </c>
      <c r="C1043" s="129">
        <v>9.0</v>
      </c>
      <c r="D1043" s="130">
        <f t="shared" si="41"/>
        <v>12</v>
      </c>
      <c r="E1043" s="130">
        <v>2.0</v>
      </c>
      <c r="F1043" s="130">
        <v>6.0</v>
      </c>
      <c r="G1043" s="131" t="str">
        <f>ifna(VLookup(V1043,Shiny!B:C, 2, 0),"")</f>
        <v/>
      </c>
      <c r="H1043" s="155" t="s">
        <v>1184</v>
      </c>
      <c r="I1043" s="158">
        <v>977.0</v>
      </c>
      <c r="J1043" s="135">
        <f>IFNA(VLOOKUP(V1043,'Imported Index'!E:F,2,0),1)</f>
        <v>1</v>
      </c>
      <c r="K1043" s="135"/>
      <c r="L1043" s="135"/>
      <c r="M1043" s="166" t="str">
        <f>ifna(IMAGE("https://pokejungle.net/sprites/typeico/"&amp;lower(VLookup(V1043,Type!C:E, 2, 0)&amp;".png")),"")</f>
        <v/>
      </c>
      <c r="N1043" s="166" t="str">
        <f>ifna(IMAGE("https://pokejungle.net/sprites/typeico/"&amp;lower(VLookup(V1043,Type!C:E, 3, 0)&amp;".png")),"")</f>
        <v/>
      </c>
      <c r="O1043" s="131"/>
      <c r="P1043" s="131"/>
      <c r="Q1043" s="165" t="str">
        <f>ifna(VLookup(V1043, Dex!F:K, 3, 0),"")</f>
        <v/>
      </c>
      <c r="R1043" s="165" t="str">
        <f>ifna(VLookup(V1043, Dex!F:K, 4, 0),"")</f>
        <v/>
      </c>
      <c r="S1043" s="166" t="str">
        <f>ifna(VLookup(V1043, Dex!F:K, 5, 0),"")</f>
        <v/>
      </c>
      <c r="T1043" s="165" t="str">
        <f>ifna(VLookup(V1043, Dex!F:K, 6, 0),"")</f>
        <v>P374</v>
      </c>
      <c r="U1043" s="137" t="str">
        <f>ifna(VLookup(V1043, Dex!F:L, 7, 0),"")</f>
        <v>H030</v>
      </c>
      <c r="V1043" s="131" t="str">
        <f t="shared" si="1"/>
        <v>dondozo</v>
      </c>
    </row>
    <row r="1044" ht="31.5" customHeight="1">
      <c r="A1044" s="85">
        <v>1043.0</v>
      </c>
      <c r="B1044" s="85">
        <v>2.0</v>
      </c>
      <c r="C1044" s="88">
        <v>9.0</v>
      </c>
      <c r="D1044" s="85">
        <f t="shared" si="41"/>
        <v>13</v>
      </c>
      <c r="E1044" s="85">
        <v>3.0</v>
      </c>
      <c r="F1044" s="85">
        <v>1.0</v>
      </c>
      <c r="G1044" s="53" t="str">
        <f>ifna(VLookup(V1044,Shiny!B:C, 2, 0),"")</f>
        <v/>
      </c>
      <c r="H1044" s="24" t="s">
        <v>1185</v>
      </c>
      <c r="I1044" s="157">
        <v>978.0</v>
      </c>
      <c r="J1044" s="140">
        <f>IFNA(VLOOKUP(V1044,'Imported Index'!E:F,2,0),1)</f>
        <v>1</v>
      </c>
      <c r="K1044" s="140"/>
      <c r="L1044" s="140"/>
      <c r="M1044" s="62" t="str">
        <f>ifna(IMAGE("https://pokejungle.net/sprites/typeico/"&amp;lower(VLookup(V1044,Type!C:E, 2, 0)&amp;".png")),"")</f>
        <v/>
      </c>
      <c r="N1044" s="62" t="str">
        <f>ifna(IMAGE("https://pokejungle.net/sprites/typeico/"&amp;lower(VLookup(V1044,Type!C:E, 3, 0)&amp;".png")),"")</f>
        <v/>
      </c>
      <c r="O1044" s="53"/>
      <c r="P1044" s="53"/>
      <c r="Q1044" s="61" t="str">
        <f>ifna(VLookup(V1044, Dex!F:K, 3, 0),"")</f>
        <v/>
      </c>
      <c r="R1044" s="61" t="str">
        <f>ifna(VLookup(V1044, Dex!F:K, 4, 0),"")</f>
        <v/>
      </c>
      <c r="S1044" s="62" t="str">
        <f>ifna(VLookup(V1044, Dex!F:K, 5, 0),"")</f>
        <v/>
      </c>
      <c r="T1044" s="61" t="str">
        <f>ifna(VLookup(V1044, Dex!F:K, 6, 0),"")</f>
        <v>P375</v>
      </c>
      <c r="U1044" s="63" t="str">
        <f>ifna(VLookup(V1044, Dex!F:L, 7, 0),"")</f>
        <v>H031</v>
      </c>
      <c r="V1044" s="53" t="str">
        <f t="shared" si="1"/>
        <v>tatsugiri</v>
      </c>
    </row>
    <row r="1045" ht="31.5" customHeight="1">
      <c r="A1045" s="130">
        <v>1044.0</v>
      </c>
      <c r="B1045" s="130">
        <v>2.0</v>
      </c>
      <c r="C1045" s="129">
        <v>9.0</v>
      </c>
      <c r="D1045" s="130">
        <f t="shared" si="41"/>
        <v>14</v>
      </c>
      <c r="E1045" s="130">
        <v>3.0</v>
      </c>
      <c r="F1045" s="130">
        <v>2.0</v>
      </c>
      <c r="G1045" s="131" t="str">
        <f>ifna(VLookup(V1045,Shiny!B:C, 2, 0),"")</f>
        <v/>
      </c>
      <c r="H1045" s="155" t="s">
        <v>1189</v>
      </c>
      <c r="I1045" s="158">
        <v>979.0</v>
      </c>
      <c r="J1045" s="135">
        <f>IFNA(VLOOKUP(V1045,'Imported Index'!E:F,2,0),1)</f>
        <v>1</v>
      </c>
      <c r="K1045" s="135"/>
      <c r="L1045" s="135"/>
      <c r="M1045" s="166" t="str">
        <f>ifna(IMAGE("https://pokejungle.net/sprites/typeico/"&amp;lower(VLookup(V1045,Type!C:E, 2, 0)&amp;".png")),"")</f>
        <v/>
      </c>
      <c r="N1045" s="166" t="str">
        <f>ifna(IMAGE("https://pokejungle.net/sprites/typeico/"&amp;lower(VLookup(V1045,Type!C:E, 3, 0)&amp;".png")),"")</f>
        <v/>
      </c>
      <c r="O1045" s="131"/>
      <c r="P1045" s="131"/>
      <c r="Q1045" s="165" t="str">
        <f>ifna(VLookup(V1045, Dex!F:K, 3, 0),"")</f>
        <v/>
      </c>
      <c r="R1045" s="165" t="str">
        <f>ifna(VLookup(V1045, Dex!F:K, 4, 0),"")</f>
        <v/>
      </c>
      <c r="S1045" s="166" t="str">
        <f>ifna(VLookup(V1045, Dex!F:K, 5, 0),"")</f>
        <v/>
      </c>
      <c r="T1045" s="165" t="str">
        <f>ifna(VLookup(V1045, Dex!F:K, 6, 0),"")</f>
        <v>P160</v>
      </c>
      <c r="U1045" s="137" t="str">
        <f>ifna(VLookup(V1045, Dex!F:L, 7, 0),"")</f>
        <v>H003</v>
      </c>
      <c r="V1045" s="131" t="str">
        <f t="shared" si="1"/>
        <v>annihilape</v>
      </c>
    </row>
    <row r="1046" ht="31.5" customHeight="1">
      <c r="A1046" s="85">
        <v>1045.0</v>
      </c>
      <c r="B1046" s="85">
        <v>2.0</v>
      </c>
      <c r="C1046" s="88">
        <v>9.0</v>
      </c>
      <c r="D1046" s="85">
        <f t="shared" si="41"/>
        <v>15</v>
      </c>
      <c r="E1046" s="85">
        <v>3.0</v>
      </c>
      <c r="F1046" s="85">
        <v>3.0</v>
      </c>
      <c r="G1046" s="53" t="str">
        <f>ifna(VLookup(V1046,Shiny!B:C, 2, 0),"")</f>
        <v/>
      </c>
      <c r="H1046" s="24" t="s">
        <v>1190</v>
      </c>
      <c r="I1046" s="157">
        <v>980.0</v>
      </c>
      <c r="J1046" s="140">
        <f>IFNA(VLOOKUP(V1046,'Imported Index'!E:F,2,0),1)</f>
        <v>1</v>
      </c>
      <c r="K1046" s="140"/>
      <c r="L1046" s="140"/>
      <c r="M1046" s="62" t="str">
        <f>ifna(IMAGE("https://pokejungle.net/sprites/typeico/"&amp;lower(VLookup(V1046,Type!C:E, 2, 0)&amp;".png")),"")</f>
        <v/>
      </c>
      <c r="N1046" s="62" t="str">
        <f>ifna(IMAGE("https://pokejungle.net/sprites/typeico/"&amp;lower(VLookup(V1046,Type!C:E, 3, 0)&amp;".png")),"")</f>
        <v/>
      </c>
      <c r="O1046" s="53"/>
      <c r="P1046" s="53"/>
      <c r="Q1046" s="61" t="str">
        <f>ifna(VLookup(V1046, Dex!F:K, 3, 0),"")</f>
        <v/>
      </c>
      <c r="R1046" s="61" t="str">
        <f>ifna(VLookup(V1046, Dex!F:K, 4, 0),"")</f>
        <v/>
      </c>
      <c r="S1046" s="62" t="str">
        <f>ifna(VLookup(V1046, Dex!F:K, 5, 0),"")</f>
        <v/>
      </c>
      <c r="T1046" s="61" t="str">
        <f>ifna(VLookup(V1046, Dex!F:K, 6, 0),"")</f>
        <v>P054</v>
      </c>
      <c r="U1046" s="63" t="str">
        <f>ifna(VLookup(V1046, Dex!F:L, 7, 0),"")</f>
        <v/>
      </c>
      <c r="V1046" s="53" t="str">
        <f t="shared" si="1"/>
        <v>clodsire</v>
      </c>
    </row>
    <row r="1047" ht="31.5" customHeight="1">
      <c r="A1047" s="130">
        <v>1046.0</v>
      </c>
      <c r="B1047" s="130">
        <v>2.0</v>
      </c>
      <c r="C1047" s="129">
        <v>9.0</v>
      </c>
      <c r="D1047" s="130">
        <f t="shared" si="41"/>
        <v>16</v>
      </c>
      <c r="E1047" s="130">
        <v>3.0</v>
      </c>
      <c r="F1047" s="130">
        <v>4.0</v>
      </c>
      <c r="G1047" s="131" t="str">
        <f>ifna(VLookup(V1047,Shiny!B:C, 2, 0),"")</f>
        <v/>
      </c>
      <c r="H1047" s="155" t="s">
        <v>1191</v>
      </c>
      <c r="I1047" s="158">
        <v>981.0</v>
      </c>
      <c r="J1047" s="135">
        <f>IFNA(VLOOKUP(V1047,'Imported Index'!E:F,2,0),1)</f>
        <v>1</v>
      </c>
      <c r="K1047" s="135"/>
      <c r="L1047" s="135"/>
      <c r="M1047" s="166" t="str">
        <f>ifna(IMAGE("https://pokejungle.net/sprites/typeico/"&amp;lower(VLookup(V1047,Type!C:E, 2, 0)&amp;".png")),"")</f>
        <v/>
      </c>
      <c r="N1047" s="166" t="str">
        <f>ifna(IMAGE("https://pokejungle.net/sprites/typeico/"&amp;lower(VLookup(V1047,Type!C:E, 3, 0)&amp;".png")),"")</f>
        <v/>
      </c>
      <c r="O1047" s="131"/>
      <c r="P1047" s="131"/>
      <c r="Q1047" s="165" t="str">
        <f>ifna(VLookup(V1047, Dex!F:K, 3, 0),"")</f>
        <v/>
      </c>
      <c r="R1047" s="165" t="str">
        <f>ifna(VLookup(V1047, Dex!F:K, 4, 0),"")</f>
        <v/>
      </c>
      <c r="S1047" s="166" t="str">
        <f>ifna(VLookup(V1047, Dex!F:K, 5, 0),"")</f>
        <v/>
      </c>
      <c r="T1047" s="165" t="str">
        <f>ifna(VLookup(V1047, Dex!F:K, 6, 0),"")</f>
        <v>P193</v>
      </c>
      <c r="U1047" s="137" t="str">
        <f>ifna(VLookup(V1047, Dex!F:L, 7, 0),"")</f>
        <v/>
      </c>
      <c r="V1047" s="131" t="str">
        <f t="shared" si="1"/>
        <v>farigiraf</v>
      </c>
    </row>
    <row r="1048" ht="31.5" customHeight="1">
      <c r="A1048" s="85">
        <v>1047.0</v>
      </c>
      <c r="B1048" s="85">
        <v>2.0</v>
      </c>
      <c r="C1048" s="88">
        <v>9.0</v>
      </c>
      <c r="D1048" s="85">
        <f t="shared" si="41"/>
        <v>17</v>
      </c>
      <c r="E1048" s="85">
        <v>3.0</v>
      </c>
      <c r="F1048" s="85">
        <v>5.0</v>
      </c>
      <c r="G1048" s="53" t="str">
        <f>ifna(VLookup(V1048,Shiny!B:C, 2, 0),"")</f>
        <v/>
      </c>
      <c r="H1048" s="24" t="s">
        <v>1192</v>
      </c>
      <c r="I1048" s="157">
        <v>982.0</v>
      </c>
      <c r="J1048" s="140">
        <f>IFNA(VLOOKUP(V1048,'Imported Index'!E:F,2,0),1)</f>
        <v>1</v>
      </c>
      <c r="K1048" s="140"/>
      <c r="L1048" s="140"/>
      <c r="M1048" s="62" t="str">
        <f>ifna(IMAGE("https://pokejungle.net/sprites/typeico/"&amp;lower(VLookup(V1048,Type!C:E, 2, 0)&amp;".png")),"")</f>
        <v/>
      </c>
      <c r="N1048" s="62" t="str">
        <f>ifna(IMAGE("https://pokejungle.net/sprites/typeico/"&amp;lower(VLookup(V1048,Type!C:E, 3, 0)&amp;".png")),"")</f>
        <v/>
      </c>
      <c r="O1048" s="53"/>
      <c r="P1048" s="53"/>
      <c r="Q1048" s="61" t="str">
        <f>ifna(VLookup(V1048, Dex!F:K, 3, 0),"")</f>
        <v/>
      </c>
      <c r="R1048" s="61" t="str">
        <f>ifna(VLookup(V1048, Dex!F:K, 4, 0),"")</f>
        <v/>
      </c>
      <c r="S1048" s="62" t="str">
        <f>ifna(VLookup(V1048, Dex!F:K, 5, 0),"")</f>
        <v/>
      </c>
      <c r="T1048" s="61" t="str">
        <f>ifna(VLookup(V1048, Dex!F:K, 6, 0),"")</f>
        <v>P189</v>
      </c>
      <c r="U1048" s="63" t="str">
        <f>ifna(VLookup(V1048, Dex!F:L, 7, 0),"")</f>
        <v/>
      </c>
      <c r="V1048" s="53" t="str">
        <f t="shared" si="1"/>
        <v>dudunsparce</v>
      </c>
    </row>
    <row r="1049" ht="31.5" customHeight="1">
      <c r="A1049" s="130">
        <v>1048.0</v>
      </c>
      <c r="B1049" s="130">
        <v>2.0</v>
      </c>
      <c r="C1049" s="129">
        <v>9.0</v>
      </c>
      <c r="D1049" s="130">
        <f t="shared" si="41"/>
        <v>18</v>
      </c>
      <c r="E1049" s="130">
        <v>3.0</v>
      </c>
      <c r="F1049" s="130">
        <v>6.0</v>
      </c>
      <c r="G1049" s="131" t="str">
        <f>ifna(VLookup(V1049,Shiny!B:C, 2, 0),"")</f>
        <v/>
      </c>
      <c r="H1049" s="155" t="s">
        <v>1195</v>
      </c>
      <c r="I1049" s="158">
        <v>983.0</v>
      </c>
      <c r="J1049" s="135">
        <f>IFNA(VLOOKUP(V1049,'Imported Index'!E:F,2,0),1)</f>
        <v>1</v>
      </c>
      <c r="K1049" s="135"/>
      <c r="L1049" s="135"/>
      <c r="M1049" s="166" t="str">
        <f>ifna(IMAGE("https://pokejungle.net/sprites/typeico/"&amp;lower(VLookup(V1049,Type!C:E, 2, 0)&amp;".png")),"")</f>
        <v/>
      </c>
      <c r="N1049" s="166" t="str">
        <f>ifna(IMAGE("https://pokejungle.net/sprites/typeico/"&amp;lower(VLookup(V1049,Type!C:E, 3, 0)&amp;".png")),"")</f>
        <v/>
      </c>
      <c r="O1049" s="131"/>
      <c r="P1049" s="131"/>
      <c r="Q1049" s="165" t="str">
        <f>ifna(VLookup(V1049, Dex!F:K, 3, 0),"")</f>
        <v/>
      </c>
      <c r="R1049" s="165" t="str">
        <f>ifna(VLookup(V1049, Dex!F:K, 4, 0),"")</f>
        <v/>
      </c>
      <c r="S1049" s="166" t="str">
        <f>ifna(VLookup(V1049, Dex!F:K, 5, 0),"")</f>
        <v/>
      </c>
      <c r="T1049" s="165" t="str">
        <f>ifna(VLookup(V1049, Dex!F:K, 6, 0),"")</f>
        <v>P369</v>
      </c>
      <c r="U1049" s="137" t="str">
        <f>ifna(VLookup(V1049, Dex!F:L, 7, 0),"")</f>
        <v/>
      </c>
      <c r="V1049" s="131" t="str">
        <f t="shared" si="1"/>
        <v>kingambit</v>
      </c>
    </row>
    <row r="1050" ht="31.5" customHeight="1">
      <c r="A1050" s="85">
        <v>1049.0</v>
      </c>
      <c r="B1050" s="85">
        <v>2.0</v>
      </c>
      <c r="C1050" s="88">
        <v>9.0</v>
      </c>
      <c r="D1050" s="85">
        <f t="shared" si="41"/>
        <v>19</v>
      </c>
      <c r="E1050" s="85">
        <v>4.0</v>
      </c>
      <c r="F1050" s="85">
        <v>1.0</v>
      </c>
      <c r="G1050" s="53" t="str">
        <f>ifna(VLookup(V1050,Shiny!B:C, 2, 0),"")</f>
        <v/>
      </c>
      <c r="H1050" s="24" t="s">
        <v>1196</v>
      </c>
      <c r="I1050" s="157">
        <v>984.0</v>
      </c>
      <c r="J1050" s="140">
        <f>IFNA(VLOOKUP(V1050,'Imported Index'!E:F,2,0),1)</f>
        <v>1</v>
      </c>
      <c r="K1050" s="140"/>
      <c r="L1050" s="140"/>
      <c r="M1050" s="62" t="str">
        <f>ifna(IMAGE("https://pokejungle.net/sprites/typeico/"&amp;lower(VLookup(V1050,Type!C:E, 2, 0)&amp;".png")),"")</f>
        <v/>
      </c>
      <c r="N1050" s="62" t="str">
        <f>ifna(IMAGE("https://pokejungle.net/sprites/typeico/"&amp;lower(VLookup(V1050,Type!C:E, 3, 0)&amp;".png")),"")</f>
        <v/>
      </c>
      <c r="O1050" s="53"/>
      <c r="P1050" s="53"/>
      <c r="Q1050" s="61" t="str">
        <f>ifna(VLookup(V1050, Dex!F:K, 3, 0),"")</f>
        <v/>
      </c>
      <c r="R1050" s="61" t="str">
        <f>ifna(VLookup(V1050, Dex!F:K, 4, 0),"")</f>
        <v/>
      </c>
      <c r="S1050" s="62" t="str">
        <f>ifna(VLookup(V1050, Dex!F:K, 5, 0),"")</f>
        <v/>
      </c>
      <c r="T1050" s="61" t="str">
        <f>ifna(VLookup(V1050, Dex!F:K, 6, 0),"")</f>
        <v>P376</v>
      </c>
      <c r="U1050" s="63" t="str">
        <f>ifna(VLookup(V1050, Dex!F:L, 7, 0),"")</f>
        <v/>
      </c>
      <c r="V1050" s="53" t="str">
        <f t="shared" si="1"/>
        <v>great tusk</v>
      </c>
    </row>
    <row r="1051" ht="31.5" customHeight="1">
      <c r="A1051" s="130">
        <v>1050.0</v>
      </c>
      <c r="B1051" s="130">
        <v>2.0</v>
      </c>
      <c r="C1051" s="129">
        <v>9.0</v>
      </c>
      <c r="D1051" s="130">
        <f t="shared" si="41"/>
        <v>20</v>
      </c>
      <c r="E1051" s="130">
        <v>4.0</v>
      </c>
      <c r="F1051" s="130">
        <v>2.0</v>
      </c>
      <c r="G1051" s="131" t="str">
        <f>ifna(VLookup(V1051,Shiny!B:C, 2, 0),"")</f>
        <v/>
      </c>
      <c r="H1051" s="155" t="s">
        <v>1197</v>
      </c>
      <c r="I1051" s="158">
        <v>985.0</v>
      </c>
      <c r="J1051" s="135">
        <f>IFNA(VLOOKUP(V1051,'Imported Index'!E:F,2,0),1)</f>
        <v>1</v>
      </c>
      <c r="K1051" s="135"/>
      <c r="L1051" s="135"/>
      <c r="M1051" s="166" t="str">
        <f>ifna(IMAGE("https://pokejungle.net/sprites/typeico/"&amp;lower(VLookup(V1051,Type!C:E, 2, 0)&amp;".png")),"")</f>
        <v/>
      </c>
      <c r="N1051" s="166" t="str">
        <f>ifna(IMAGE("https://pokejungle.net/sprites/typeico/"&amp;lower(VLookup(V1051,Type!C:E, 3, 0)&amp;".png")),"")</f>
        <v/>
      </c>
      <c r="O1051" s="131"/>
      <c r="P1051" s="131"/>
      <c r="Q1051" s="165" t="str">
        <f>ifna(VLookup(V1051, Dex!F:K, 3, 0),"")</f>
        <v/>
      </c>
      <c r="R1051" s="165" t="str">
        <f>ifna(VLookup(V1051, Dex!F:K, 4, 0),"")</f>
        <v/>
      </c>
      <c r="S1051" s="166" t="str">
        <f>ifna(VLookup(V1051, Dex!F:K, 5, 0),"")</f>
        <v/>
      </c>
      <c r="T1051" s="165" t="str">
        <f>ifna(VLookup(V1051, Dex!F:K, 6, 0),"")</f>
        <v>P377</v>
      </c>
      <c r="U1051" s="137" t="str">
        <f>ifna(VLookup(V1051, Dex!F:L, 7, 0),"")</f>
        <v/>
      </c>
      <c r="V1051" s="131" t="str">
        <f t="shared" si="1"/>
        <v>scream tail</v>
      </c>
    </row>
    <row r="1052" ht="31.5" customHeight="1">
      <c r="A1052" s="85">
        <v>1051.0</v>
      </c>
      <c r="B1052" s="85">
        <v>2.0</v>
      </c>
      <c r="C1052" s="88">
        <v>9.0</v>
      </c>
      <c r="D1052" s="85">
        <f t="shared" si="41"/>
        <v>21</v>
      </c>
      <c r="E1052" s="85">
        <v>4.0</v>
      </c>
      <c r="F1052" s="85">
        <v>3.0</v>
      </c>
      <c r="G1052" s="53" t="str">
        <f>ifna(VLookup(V1052,Shiny!B:C, 2, 0),"")</f>
        <v/>
      </c>
      <c r="H1052" s="24" t="s">
        <v>1198</v>
      </c>
      <c r="I1052" s="157">
        <v>986.0</v>
      </c>
      <c r="J1052" s="140">
        <f>IFNA(VLOOKUP(V1052,'Imported Index'!E:F,2,0),1)</f>
        <v>1</v>
      </c>
      <c r="K1052" s="140"/>
      <c r="L1052" s="140"/>
      <c r="M1052" s="62" t="str">
        <f>ifna(IMAGE("https://pokejungle.net/sprites/typeico/"&amp;lower(VLookup(V1052,Type!C:E, 2, 0)&amp;".png")),"")</f>
        <v/>
      </c>
      <c r="N1052" s="62" t="str">
        <f>ifna(IMAGE("https://pokejungle.net/sprites/typeico/"&amp;lower(VLookup(V1052,Type!C:E, 3, 0)&amp;".png")),"")</f>
        <v/>
      </c>
      <c r="O1052" s="53"/>
      <c r="P1052" s="53"/>
      <c r="Q1052" s="61" t="str">
        <f>ifna(VLookup(V1052, Dex!F:K, 3, 0),"")</f>
        <v/>
      </c>
      <c r="R1052" s="61" t="str">
        <f>ifna(VLookup(V1052, Dex!F:K, 4, 0),"")</f>
        <v/>
      </c>
      <c r="S1052" s="62" t="str">
        <f>ifna(VLookup(V1052, Dex!F:K, 5, 0),"")</f>
        <v/>
      </c>
      <c r="T1052" s="61" t="str">
        <f>ifna(VLookup(V1052, Dex!F:K, 6, 0),"")</f>
        <v>P378</v>
      </c>
      <c r="U1052" s="63" t="str">
        <f>ifna(VLookup(V1052, Dex!F:L, 7, 0),"")</f>
        <v/>
      </c>
      <c r="V1052" s="53" t="str">
        <f t="shared" si="1"/>
        <v>brute bonnet</v>
      </c>
    </row>
    <row r="1053" ht="31.5" customHeight="1">
      <c r="A1053" s="130">
        <v>1052.0</v>
      </c>
      <c r="B1053" s="130">
        <v>2.0</v>
      </c>
      <c r="C1053" s="129">
        <v>9.0</v>
      </c>
      <c r="D1053" s="130">
        <f t="shared" si="41"/>
        <v>22</v>
      </c>
      <c r="E1053" s="130">
        <v>4.0</v>
      </c>
      <c r="F1053" s="130">
        <v>4.0</v>
      </c>
      <c r="G1053" s="131" t="str">
        <f>ifna(VLookup(V1053,Shiny!B:C, 2, 0),"")</f>
        <v/>
      </c>
      <c r="H1053" s="155" t="s">
        <v>1199</v>
      </c>
      <c r="I1053" s="158">
        <v>987.0</v>
      </c>
      <c r="J1053" s="135">
        <f>IFNA(VLOOKUP(V1053,'Imported Index'!E:F,2,0),1)</f>
        <v>1</v>
      </c>
      <c r="K1053" s="135"/>
      <c r="L1053" s="135"/>
      <c r="M1053" s="166" t="str">
        <f>ifna(IMAGE("https://pokejungle.net/sprites/typeico/"&amp;lower(VLookup(V1053,Type!C:E, 2, 0)&amp;".png")),"")</f>
        <v/>
      </c>
      <c r="N1053" s="166" t="str">
        <f>ifna(IMAGE("https://pokejungle.net/sprites/typeico/"&amp;lower(VLookup(V1053,Type!C:E, 3, 0)&amp;".png")),"")</f>
        <v/>
      </c>
      <c r="O1053" s="131"/>
      <c r="P1053" s="131"/>
      <c r="Q1053" s="165" t="str">
        <f>ifna(VLookup(V1053, Dex!F:K, 3, 0),"")</f>
        <v/>
      </c>
      <c r="R1053" s="165" t="str">
        <f>ifna(VLookup(V1053, Dex!F:K, 4, 0),"")</f>
        <v/>
      </c>
      <c r="S1053" s="166" t="str">
        <f>ifna(VLookup(V1053, Dex!F:K, 5, 0),"")</f>
        <v/>
      </c>
      <c r="T1053" s="165" t="str">
        <f>ifna(VLookup(V1053, Dex!F:K, 6, 0),"")</f>
        <v>P379</v>
      </c>
      <c r="U1053" s="137" t="str">
        <f>ifna(VLookup(V1053, Dex!F:L, 7, 0),"")</f>
        <v/>
      </c>
      <c r="V1053" s="131" t="str">
        <f t="shared" si="1"/>
        <v>flutter mane</v>
      </c>
    </row>
    <row r="1054" ht="31.5" customHeight="1">
      <c r="A1054" s="85">
        <v>1053.0</v>
      </c>
      <c r="B1054" s="85">
        <v>2.0</v>
      </c>
      <c r="C1054" s="88">
        <v>9.0</v>
      </c>
      <c r="D1054" s="85">
        <f t="shared" si="41"/>
        <v>23</v>
      </c>
      <c r="E1054" s="85">
        <v>4.0</v>
      </c>
      <c r="F1054" s="85">
        <v>5.0</v>
      </c>
      <c r="G1054" s="53" t="str">
        <f>ifna(VLookup(V1054,Shiny!B:C, 2, 0),"")</f>
        <v/>
      </c>
      <c r="H1054" s="24" t="s">
        <v>1200</v>
      </c>
      <c r="I1054" s="157">
        <v>988.0</v>
      </c>
      <c r="J1054" s="140">
        <f>IFNA(VLOOKUP(V1054,'Imported Index'!E:F,2,0),1)</f>
        <v>1</v>
      </c>
      <c r="K1054" s="140"/>
      <c r="L1054" s="140"/>
      <c r="M1054" s="62" t="str">
        <f>ifna(IMAGE("https://pokejungle.net/sprites/typeico/"&amp;lower(VLookup(V1054,Type!C:E, 2, 0)&amp;".png")),"")</f>
        <v/>
      </c>
      <c r="N1054" s="62" t="str">
        <f>ifna(IMAGE("https://pokejungle.net/sprites/typeico/"&amp;lower(VLookup(V1054,Type!C:E, 3, 0)&amp;".png")),"")</f>
        <v/>
      </c>
      <c r="O1054" s="53"/>
      <c r="P1054" s="53"/>
      <c r="Q1054" s="61" t="str">
        <f>ifna(VLookup(V1054, Dex!F:K, 3, 0),"")</f>
        <v/>
      </c>
      <c r="R1054" s="61" t="str">
        <f>ifna(VLookup(V1054, Dex!F:K, 4, 0),"")</f>
        <v/>
      </c>
      <c r="S1054" s="62" t="str">
        <f>ifna(VLookup(V1054, Dex!F:K, 5, 0),"")</f>
        <v/>
      </c>
      <c r="T1054" s="61" t="str">
        <f>ifna(VLookup(V1054, Dex!F:K, 6, 0),"")</f>
        <v>P380</v>
      </c>
      <c r="U1054" s="63" t="str">
        <f>ifna(VLookup(V1054, Dex!F:L, 7, 0),"")</f>
        <v/>
      </c>
      <c r="V1054" s="53" t="str">
        <f t="shared" si="1"/>
        <v>slither wing</v>
      </c>
    </row>
    <row r="1055" ht="31.5" customHeight="1">
      <c r="A1055" s="130">
        <v>1054.0</v>
      </c>
      <c r="B1055" s="130">
        <v>2.0</v>
      </c>
      <c r="C1055" s="129">
        <v>9.0</v>
      </c>
      <c r="D1055" s="130">
        <f t="shared" si="41"/>
        <v>24</v>
      </c>
      <c r="E1055" s="130">
        <v>4.0</v>
      </c>
      <c r="F1055" s="130">
        <v>6.0</v>
      </c>
      <c r="G1055" s="131" t="str">
        <f>ifna(VLookup(V1055,Shiny!B:C, 2, 0),"")</f>
        <v/>
      </c>
      <c r="H1055" s="155" t="s">
        <v>1201</v>
      </c>
      <c r="I1055" s="158">
        <v>989.0</v>
      </c>
      <c r="J1055" s="135">
        <f>IFNA(VLOOKUP(V1055,'Imported Index'!E:F,2,0),1)</f>
        <v>1</v>
      </c>
      <c r="K1055" s="135"/>
      <c r="L1055" s="135"/>
      <c r="M1055" s="166" t="str">
        <f>ifna(IMAGE("https://pokejungle.net/sprites/typeico/"&amp;lower(VLookup(V1055,Type!C:E, 2, 0)&amp;".png")),"")</f>
        <v/>
      </c>
      <c r="N1055" s="166" t="str">
        <f>ifna(IMAGE("https://pokejungle.net/sprites/typeico/"&amp;lower(VLookup(V1055,Type!C:E, 3, 0)&amp;".png")),"")</f>
        <v/>
      </c>
      <c r="O1055" s="131"/>
      <c r="P1055" s="131"/>
      <c r="Q1055" s="165" t="str">
        <f>ifna(VLookup(V1055, Dex!F:K, 3, 0),"")</f>
        <v/>
      </c>
      <c r="R1055" s="165" t="str">
        <f>ifna(VLookup(V1055, Dex!F:K, 4, 0),"")</f>
        <v/>
      </c>
      <c r="S1055" s="166" t="str">
        <f>ifna(VLookup(V1055, Dex!F:K, 5, 0),"")</f>
        <v/>
      </c>
      <c r="T1055" s="165" t="str">
        <f>ifna(VLookup(V1055, Dex!F:K, 6, 0),"")</f>
        <v>P381</v>
      </c>
      <c r="U1055" s="137" t="str">
        <f>ifna(VLookup(V1055, Dex!F:L, 7, 0),"")</f>
        <v/>
      </c>
      <c r="V1055" s="131" t="str">
        <f t="shared" si="1"/>
        <v>sandy shocks</v>
      </c>
    </row>
    <row r="1056" ht="31.5" customHeight="1">
      <c r="A1056" s="85">
        <v>1055.0</v>
      </c>
      <c r="B1056" s="85">
        <v>2.0</v>
      </c>
      <c r="C1056" s="88">
        <v>9.0</v>
      </c>
      <c r="D1056" s="85">
        <f t="shared" si="41"/>
        <v>25</v>
      </c>
      <c r="E1056" s="85">
        <v>5.0</v>
      </c>
      <c r="F1056" s="85">
        <v>1.0</v>
      </c>
      <c r="G1056" s="53" t="str">
        <f>ifna(VLookup(V1056,Shiny!B:C, 2, 0),"")</f>
        <v/>
      </c>
      <c r="H1056" s="24" t="s">
        <v>1202</v>
      </c>
      <c r="I1056" s="157">
        <v>990.0</v>
      </c>
      <c r="J1056" s="140">
        <f>IFNA(VLOOKUP(V1056,'Imported Index'!E:F,2,0),1)</f>
        <v>1</v>
      </c>
      <c r="K1056" s="140"/>
      <c r="L1056" s="140"/>
      <c r="M1056" s="62" t="str">
        <f>ifna(IMAGE("https://pokejungle.net/sprites/typeico/"&amp;lower(VLookup(V1056,Type!C:E, 2, 0)&amp;".png")),"")</f>
        <v/>
      </c>
      <c r="N1056" s="62" t="str">
        <f>ifna(IMAGE("https://pokejungle.net/sprites/typeico/"&amp;lower(VLookup(V1056,Type!C:E, 3, 0)&amp;".png")),"")</f>
        <v/>
      </c>
      <c r="O1056" s="53"/>
      <c r="P1056" s="53"/>
      <c r="Q1056" s="61" t="str">
        <f>ifna(VLookup(V1056, Dex!F:K, 3, 0),"")</f>
        <v/>
      </c>
      <c r="R1056" s="61" t="str">
        <f>ifna(VLookup(V1056, Dex!F:K, 4, 0),"")</f>
        <v/>
      </c>
      <c r="S1056" s="62" t="str">
        <f>ifna(VLookup(V1056, Dex!F:K, 5, 0),"")</f>
        <v/>
      </c>
      <c r="T1056" s="61" t="str">
        <f>ifna(VLookup(V1056, Dex!F:K, 6, 0),"")</f>
        <v>P382</v>
      </c>
      <c r="U1056" s="63" t="str">
        <f>ifna(VLookup(V1056, Dex!F:L, 7, 0),"")</f>
        <v/>
      </c>
      <c r="V1056" s="53" t="str">
        <f t="shared" si="1"/>
        <v>iron treads</v>
      </c>
    </row>
    <row r="1057" ht="31.5" customHeight="1">
      <c r="A1057" s="130">
        <v>1056.0</v>
      </c>
      <c r="B1057" s="130">
        <v>2.0</v>
      </c>
      <c r="C1057" s="129">
        <v>9.0</v>
      </c>
      <c r="D1057" s="130">
        <f t="shared" si="41"/>
        <v>26</v>
      </c>
      <c r="E1057" s="130">
        <v>5.0</v>
      </c>
      <c r="F1057" s="130">
        <v>2.0</v>
      </c>
      <c r="G1057" s="131" t="str">
        <f>ifna(VLookup(V1057,Shiny!B:C, 2, 0),"")</f>
        <v/>
      </c>
      <c r="H1057" s="155" t="s">
        <v>1203</v>
      </c>
      <c r="I1057" s="158">
        <v>991.0</v>
      </c>
      <c r="J1057" s="135">
        <f>IFNA(VLOOKUP(V1057,'Imported Index'!E:F,2,0),1)</f>
        <v>1</v>
      </c>
      <c r="K1057" s="135"/>
      <c r="L1057" s="135"/>
      <c r="M1057" s="166" t="str">
        <f>ifna(IMAGE("https://pokejungle.net/sprites/typeico/"&amp;lower(VLookup(V1057,Type!C:E, 2, 0)&amp;".png")),"")</f>
        <v/>
      </c>
      <c r="N1057" s="166" t="str">
        <f>ifna(IMAGE("https://pokejungle.net/sprites/typeico/"&amp;lower(VLookup(V1057,Type!C:E, 3, 0)&amp;".png")),"")</f>
        <v/>
      </c>
      <c r="O1057" s="131"/>
      <c r="P1057" s="131"/>
      <c r="Q1057" s="165" t="str">
        <f>ifna(VLookup(V1057, Dex!F:K, 3, 0),"")</f>
        <v/>
      </c>
      <c r="R1057" s="165" t="str">
        <f>ifna(VLookup(V1057, Dex!F:K, 4, 0),"")</f>
        <v/>
      </c>
      <c r="S1057" s="166" t="str">
        <f>ifna(VLookup(V1057, Dex!F:K, 5, 0),"")</f>
        <v/>
      </c>
      <c r="T1057" s="165" t="str">
        <f>ifna(VLookup(V1057, Dex!F:K, 6, 0),"")</f>
        <v>P383</v>
      </c>
      <c r="U1057" s="137" t="str">
        <f>ifna(VLookup(V1057, Dex!F:L, 7, 0),"")</f>
        <v/>
      </c>
      <c r="V1057" s="131" t="str">
        <f t="shared" si="1"/>
        <v>iron bundle</v>
      </c>
    </row>
    <row r="1058" ht="31.5" customHeight="1">
      <c r="A1058" s="85">
        <v>1057.0</v>
      </c>
      <c r="B1058" s="85">
        <v>2.0</v>
      </c>
      <c r="C1058" s="88">
        <v>9.0</v>
      </c>
      <c r="D1058" s="85">
        <f t="shared" si="41"/>
        <v>27</v>
      </c>
      <c r="E1058" s="85">
        <v>5.0</v>
      </c>
      <c r="F1058" s="85">
        <v>3.0</v>
      </c>
      <c r="G1058" s="53" t="str">
        <f>ifna(VLookup(V1058,Shiny!B:C, 2, 0),"")</f>
        <v/>
      </c>
      <c r="H1058" s="24" t="s">
        <v>1204</v>
      </c>
      <c r="I1058" s="157">
        <v>992.0</v>
      </c>
      <c r="J1058" s="140">
        <f>IFNA(VLOOKUP(V1058,'Imported Index'!E:F,2,0),1)</f>
        <v>1</v>
      </c>
      <c r="K1058" s="140"/>
      <c r="L1058" s="140"/>
      <c r="M1058" s="62" t="str">
        <f>ifna(IMAGE("https://pokejungle.net/sprites/typeico/"&amp;lower(VLookup(V1058,Type!C:E, 2, 0)&amp;".png")),"")</f>
        <v/>
      </c>
      <c r="N1058" s="62" t="str">
        <f>ifna(IMAGE("https://pokejungle.net/sprites/typeico/"&amp;lower(VLookup(V1058,Type!C:E, 3, 0)&amp;".png")),"")</f>
        <v/>
      </c>
      <c r="O1058" s="53"/>
      <c r="P1058" s="53"/>
      <c r="Q1058" s="61" t="str">
        <f>ifna(VLookup(V1058, Dex!F:K, 3, 0),"")</f>
        <v/>
      </c>
      <c r="R1058" s="61" t="str">
        <f>ifna(VLookup(V1058, Dex!F:K, 4, 0),"")</f>
        <v/>
      </c>
      <c r="S1058" s="62" t="str">
        <f>ifna(VLookup(V1058, Dex!F:K, 5, 0),"")</f>
        <v/>
      </c>
      <c r="T1058" s="61" t="str">
        <f>ifna(VLookup(V1058, Dex!F:K, 6, 0),"")</f>
        <v>P384</v>
      </c>
      <c r="U1058" s="63" t="str">
        <f>ifna(VLookup(V1058, Dex!F:L, 7, 0),"")</f>
        <v/>
      </c>
      <c r="V1058" s="53" t="str">
        <f t="shared" si="1"/>
        <v>iron hands</v>
      </c>
    </row>
    <row r="1059" ht="31.5" customHeight="1">
      <c r="A1059" s="130">
        <v>1058.0</v>
      </c>
      <c r="B1059" s="130">
        <v>2.0</v>
      </c>
      <c r="C1059" s="129">
        <v>9.0</v>
      </c>
      <c r="D1059" s="130">
        <f t="shared" si="41"/>
        <v>28</v>
      </c>
      <c r="E1059" s="130">
        <v>5.0</v>
      </c>
      <c r="F1059" s="130">
        <v>4.0</v>
      </c>
      <c r="G1059" s="131" t="str">
        <f>ifna(VLookup(V1059,Shiny!B:C, 2, 0),"")</f>
        <v/>
      </c>
      <c r="H1059" s="155" t="s">
        <v>1205</v>
      </c>
      <c r="I1059" s="158">
        <v>993.0</v>
      </c>
      <c r="J1059" s="135">
        <f>IFNA(VLOOKUP(V1059,'Imported Index'!E:F,2,0),1)</f>
        <v>1</v>
      </c>
      <c r="K1059" s="135"/>
      <c r="L1059" s="135"/>
      <c r="M1059" s="166" t="str">
        <f>ifna(IMAGE("https://pokejungle.net/sprites/typeico/"&amp;lower(VLookup(V1059,Type!C:E, 2, 0)&amp;".png")),"")</f>
        <v/>
      </c>
      <c r="N1059" s="166" t="str">
        <f>ifna(IMAGE("https://pokejungle.net/sprites/typeico/"&amp;lower(VLookup(V1059,Type!C:E, 3, 0)&amp;".png")),"")</f>
        <v/>
      </c>
      <c r="O1059" s="131"/>
      <c r="P1059" s="131"/>
      <c r="Q1059" s="165" t="str">
        <f>ifna(VLookup(V1059, Dex!F:K, 3, 0),"")</f>
        <v/>
      </c>
      <c r="R1059" s="165" t="str">
        <f>ifna(VLookup(V1059, Dex!F:K, 4, 0),"")</f>
        <v/>
      </c>
      <c r="S1059" s="166" t="str">
        <f>ifna(VLookup(V1059, Dex!F:K, 5, 0),"")</f>
        <v/>
      </c>
      <c r="T1059" s="165" t="str">
        <f>ifna(VLookup(V1059, Dex!F:K, 6, 0),"")</f>
        <v>P385</v>
      </c>
      <c r="U1059" s="137" t="str">
        <f>ifna(VLookup(V1059, Dex!F:L, 7, 0),"")</f>
        <v/>
      </c>
      <c r="V1059" s="131" t="str">
        <f t="shared" si="1"/>
        <v>iron jugulis</v>
      </c>
    </row>
    <row r="1060" ht="31.5" customHeight="1">
      <c r="A1060" s="85">
        <v>1059.0</v>
      </c>
      <c r="B1060" s="85">
        <v>2.0</v>
      </c>
      <c r="C1060" s="88">
        <v>9.0</v>
      </c>
      <c r="D1060" s="85">
        <f t="shared" si="41"/>
        <v>29</v>
      </c>
      <c r="E1060" s="85">
        <v>5.0</v>
      </c>
      <c r="F1060" s="85">
        <v>5.0</v>
      </c>
      <c r="G1060" s="53" t="str">
        <f>ifna(VLookup(V1060,Shiny!B:C, 2, 0),"")</f>
        <v/>
      </c>
      <c r="H1060" s="24" t="s">
        <v>1206</v>
      </c>
      <c r="I1060" s="157">
        <v>994.0</v>
      </c>
      <c r="J1060" s="140">
        <f>IFNA(VLOOKUP(V1060,'Imported Index'!E:F,2,0),1)</f>
        <v>1</v>
      </c>
      <c r="K1060" s="140"/>
      <c r="L1060" s="140"/>
      <c r="M1060" s="62" t="str">
        <f>ifna(IMAGE("https://pokejungle.net/sprites/typeico/"&amp;lower(VLookup(V1060,Type!C:E, 2, 0)&amp;".png")),"")</f>
        <v/>
      </c>
      <c r="N1060" s="62" t="str">
        <f>ifna(IMAGE("https://pokejungle.net/sprites/typeico/"&amp;lower(VLookup(V1060,Type!C:E, 3, 0)&amp;".png")),"")</f>
        <v/>
      </c>
      <c r="O1060" s="53"/>
      <c r="P1060" s="53"/>
      <c r="Q1060" s="61" t="str">
        <f>ifna(VLookup(V1060, Dex!F:K, 3, 0),"")</f>
        <v/>
      </c>
      <c r="R1060" s="61" t="str">
        <f>ifna(VLookup(V1060, Dex!F:K, 4, 0),"")</f>
        <v/>
      </c>
      <c r="S1060" s="62" t="str">
        <f>ifna(VLookup(V1060, Dex!F:K, 5, 0),"")</f>
        <v/>
      </c>
      <c r="T1060" s="61" t="str">
        <f>ifna(VLookup(V1060, Dex!F:K, 6, 0),"")</f>
        <v>P386</v>
      </c>
      <c r="U1060" s="63" t="str">
        <f>ifna(VLookup(V1060, Dex!F:L, 7, 0),"")</f>
        <v/>
      </c>
      <c r="V1060" s="53" t="str">
        <f t="shared" si="1"/>
        <v>iron moth</v>
      </c>
    </row>
    <row r="1061" ht="31.5" customHeight="1">
      <c r="A1061" s="130">
        <v>1060.0</v>
      </c>
      <c r="B1061" s="130">
        <v>2.0</v>
      </c>
      <c r="C1061" s="129">
        <v>9.0</v>
      </c>
      <c r="D1061" s="130">
        <f t="shared" si="41"/>
        <v>30</v>
      </c>
      <c r="E1061" s="130">
        <v>5.0</v>
      </c>
      <c r="F1061" s="130">
        <v>6.0</v>
      </c>
      <c r="G1061" s="131" t="str">
        <f>ifna(VLookup(V1061,Shiny!B:C, 2, 0),"")</f>
        <v/>
      </c>
      <c r="H1061" s="155" t="s">
        <v>1207</v>
      </c>
      <c r="I1061" s="158">
        <v>995.0</v>
      </c>
      <c r="J1061" s="135">
        <f>IFNA(VLOOKUP(V1061,'Imported Index'!E:F,2,0),1)</f>
        <v>1</v>
      </c>
      <c r="K1061" s="135"/>
      <c r="L1061" s="135"/>
      <c r="M1061" s="166" t="str">
        <f>ifna(IMAGE("https://pokejungle.net/sprites/typeico/"&amp;lower(VLookup(V1061,Type!C:E, 2, 0)&amp;".png")),"")</f>
        <v/>
      </c>
      <c r="N1061" s="166" t="str">
        <f>ifna(IMAGE("https://pokejungle.net/sprites/typeico/"&amp;lower(VLookup(V1061,Type!C:E, 3, 0)&amp;".png")),"")</f>
        <v/>
      </c>
      <c r="O1061" s="131"/>
      <c r="P1061" s="131"/>
      <c r="Q1061" s="165" t="str">
        <f>ifna(VLookup(V1061, Dex!F:K, 3, 0),"")</f>
        <v/>
      </c>
      <c r="R1061" s="165" t="str">
        <f>ifna(VLookup(V1061, Dex!F:K, 4, 0),"")</f>
        <v/>
      </c>
      <c r="S1061" s="166" t="str">
        <f>ifna(VLookup(V1061, Dex!F:K, 5, 0),"")</f>
        <v/>
      </c>
      <c r="T1061" s="165" t="str">
        <f>ifna(VLookup(V1061, Dex!F:K, 6, 0),"")</f>
        <v>P387</v>
      </c>
      <c r="U1061" s="137" t="str">
        <f>ifna(VLookup(V1061, Dex!F:L, 7, 0),"")</f>
        <v/>
      </c>
      <c r="V1061" s="131" t="str">
        <f t="shared" si="1"/>
        <v>iron thorns</v>
      </c>
    </row>
    <row r="1062" ht="31.5" customHeight="1">
      <c r="A1062" s="85">
        <v>1061.0</v>
      </c>
      <c r="B1062" s="85">
        <v>2.0</v>
      </c>
      <c r="C1062" s="88">
        <v>10.0</v>
      </c>
      <c r="D1062" s="85">
        <v>1.0</v>
      </c>
      <c r="E1062" s="85">
        <v>1.0</v>
      </c>
      <c r="F1062" s="85">
        <v>1.0</v>
      </c>
      <c r="G1062" s="53" t="str">
        <f>ifna(VLookup(V1062,Shiny!B:C, 2, 0),"")</f>
        <v/>
      </c>
      <c r="H1062" s="24" t="s">
        <v>1208</v>
      </c>
      <c r="I1062" s="157">
        <v>996.0</v>
      </c>
      <c r="J1062" s="140">
        <f>IFNA(VLOOKUP(V1062,'Imported Index'!E:F,2,0),1)</f>
        <v>1</v>
      </c>
      <c r="K1062" s="140"/>
      <c r="L1062" s="140"/>
      <c r="M1062" s="62" t="str">
        <f>ifna(IMAGE("https://pokejungle.net/sprites/typeico/"&amp;lower(VLookup(V1062,Type!C:E, 2, 0)&amp;".png")),"")</f>
        <v/>
      </c>
      <c r="N1062" s="62" t="str">
        <f>ifna(IMAGE("https://pokejungle.net/sprites/typeico/"&amp;lower(VLookup(V1062,Type!C:E, 3, 0)&amp;".png")),"")</f>
        <v/>
      </c>
      <c r="O1062" s="53"/>
      <c r="P1062" s="53"/>
      <c r="Q1062" s="61" t="str">
        <f>ifna(VLookup(V1062, Dex!F:K, 3, 0),"")</f>
        <v/>
      </c>
      <c r="R1062" s="61" t="str">
        <f>ifna(VLookup(V1062, Dex!F:K, 4, 0),"")</f>
        <v/>
      </c>
      <c r="S1062" s="62" t="str">
        <f>ifna(VLookup(V1062, Dex!F:K, 5, 0),"")</f>
        <v/>
      </c>
      <c r="T1062" s="61" t="str">
        <f>ifna(VLookup(V1062, Dex!F:K, 6, 0),"")</f>
        <v>P388</v>
      </c>
      <c r="U1062" s="63" t="str">
        <f>ifna(VLookup(V1062, Dex!F:L, 7, 0),"")</f>
        <v>H032</v>
      </c>
      <c r="V1062" s="53" t="str">
        <f t="shared" si="1"/>
        <v>frigibax</v>
      </c>
    </row>
    <row r="1063" ht="31.5" customHeight="1">
      <c r="A1063" s="130">
        <v>1062.0</v>
      </c>
      <c r="B1063" s="130">
        <v>2.0</v>
      </c>
      <c r="C1063" s="129">
        <v>10.0</v>
      </c>
      <c r="D1063" s="130">
        <f t="shared" ref="D1063:D1076" si="42">D1062+1</f>
        <v>2</v>
      </c>
      <c r="E1063" s="130">
        <v>1.0</v>
      </c>
      <c r="F1063" s="130">
        <v>2.0</v>
      </c>
      <c r="G1063" s="131" t="str">
        <f>ifna(VLookup(V1063,Shiny!B:C, 2, 0),"")</f>
        <v/>
      </c>
      <c r="H1063" s="155" t="s">
        <v>1209</v>
      </c>
      <c r="I1063" s="158">
        <v>997.0</v>
      </c>
      <c r="J1063" s="135">
        <f>IFNA(VLOOKUP(V1063,'Imported Index'!E:F,2,0),1)</f>
        <v>1</v>
      </c>
      <c r="K1063" s="135"/>
      <c r="L1063" s="135"/>
      <c r="M1063" s="166" t="str">
        <f>ifna(IMAGE("https://pokejungle.net/sprites/typeico/"&amp;lower(VLookup(V1063,Type!C:E, 2, 0)&amp;".png")),"")</f>
        <v/>
      </c>
      <c r="N1063" s="166" t="str">
        <f>ifna(IMAGE("https://pokejungle.net/sprites/typeico/"&amp;lower(VLookup(V1063,Type!C:E, 3, 0)&amp;".png")),"")</f>
        <v/>
      </c>
      <c r="O1063" s="131"/>
      <c r="P1063" s="131"/>
      <c r="Q1063" s="165" t="str">
        <f>ifna(VLookup(V1063, Dex!F:K, 3, 0),"")</f>
        <v/>
      </c>
      <c r="R1063" s="165" t="str">
        <f>ifna(VLookup(V1063, Dex!F:K, 4, 0),"")</f>
        <v/>
      </c>
      <c r="S1063" s="166" t="str">
        <f>ifna(VLookup(V1063, Dex!F:K, 5, 0),"")</f>
        <v/>
      </c>
      <c r="T1063" s="165" t="str">
        <f>ifna(VLookup(V1063, Dex!F:K, 6, 0),"")</f>
        <v>P389</v>
      </c>
      <c r="U1063" s="137" t="str">
        <f>ifna(VLookup(V1063, Dex!F:L, 7, 0),"")</f>
        <v>H033</v>
      </c>
      <c r="V1063" s="131" t="str">
        <f t="shared" si="1"/>
        <v>arctibax</v>
      </c>
    </row>
    <row r="1064" ht="31.5" customHeight="1">
      <c r="A1064" s="85">
        <v>1063.0</v>
      </c>
      <c r="B1064" s="85">
        <v>2.0</v>
      </c>
      <c r="C1064" s="88">
        <v>10.0</v>
      </c>
      <c r="D1064" s="85">
        <f t="shared" si="42"/>
        <v>3</v>
      </c>
      <c r="E1064" s="85">
        <v>1.0</v>
      </c>
      <c r="F1064" s="85">
        <v>3.0</v>
      </c>
      <c r="G1064" s="53" t="str">
        <f>ifna(VLookup(V1064,Shiny!B:C, 2, 0),"")</f>
        <v/>
      </c>
      <c r="H1064" s="24" t="s">
        <v>1210</v>
      </c>
      <c r="I1064" s="157">
        <v>998.0</v>
      </c>
      <c r="J1064" s="140">
        <f>IFNA(VLOOKUP(V1064,'Imported Index'!E:F,2,0),1)</f>
        <v>1</v>
      </c>
      <c r="K1064" s="140"/>
      <c r="L1064" s="140"/>
      <c r="M1064" s="62" t="str">
        <f>ifna(IMAGE("https://pokejungle.net/sprites/typeico/"&amp;lower(VLookup(V1064,Type!C:E, 2, 0)&amp;".png")),"")</f>
        <v/>
      </c>
      <c r="N1064" s="62" t="str">
        <f>ifna(IMAGE("https://pokejungle.net/sprites/typeico/"&amp;lower(VLookup(V1064,Type!C:E, 3, 0)&amp;".png")),"")</f>
        <v/>
      </c>
      <c r="O1064" s="53"/>
      <c r="P1064" s="53"/>
      <c r="Q1064" s="61" t="str">
        <f>ifna(VLookup(V1064, Dex!F:K, 3, 0),"")</f>
        <v/>
      </c>
      <c r="R1064" s="61" t="str">
        <f>ifna(VLookup(V1064, Dex!F:K, 4, 0),"")</f>
        <v/>
      </c>
      <c r="S1064" s="62" t="str">
        <f>ifna(VLookup(V1064, Dex!F:K, 5, 0),"")</f>
        <v/>
      </c>
      <c r="T1064" s="61" t="str">
        <f>ifna(VLookup(V1064, Dex!F:K, 6, 0),"")</f>
        <v>P390</v>
      </c>
      <c r="U1064" s="63" t="str">
        <f>ifna(VLookup(V1064, Dex!F:L, 7, 0),"")</f>
        <v>H034</v>
      </c>
      <c r="V1064" s="53" t="str">
        <f t="shared" si="1"/>
        <v>baxcalibur</v>
      </c>
    </row>
    <row r="1065" ht="31.5" customHeight="1">
      <c r="A1065" s="130">
        <v>1064.0</v>
      </c>
      <c r="B1065" s="130">
        <v>2.0</v>
      </c>
      <c r="C1065" s="129">
        <v>10.0</v>
      </c>
      <c r="D1065" s="130">
        <f t="shared" si="42"/>
        <v>4</v>
      </c>
      <c r="E1065" s="130">
        <v>1.0</v>
      </c>
      <c r="F1065" s="130">
        <v>4.0</v>
      </c>
      <c r="G1065" s="131" t="str">
        <f>ifna(VLookup(V1065,Shiny!B:C, 2, 0),"")</f>
        <v/>
      </c>
      <c r="H1065" s="155" t="s">
        <v>1211</v>
      </c>
      <c r="I1065" s="158">
        <v>999.0</v>
      </c>
      <c r="J1065" s="135">
        <f>IFNA(VLOOKUP(V1065,'Imported Index'!E:F,2,0),1)</f>
        <v>1</v>
      </c>
      <c r="K1065" s="135"/>
      <c r="L1065" s="135"/>
      <c r="M1065" s="166" t="str">
        <f>ifna(IMAGE("https://pokejungle.net/sprites/typeico/"&amp;lower(VLookup(V1065,Type!C:E, 2, 0)&amp;".png")),"")</f>
        <v/>
      </c>
      <c r="N1065" s="166" t="str">
        <f>ifna(IMAGE("https://pokejungle.net/sprites/typeico/"&amp;lower(VLookup(V1065,Type!C:E, 3, 0)&amp;".png")),"")</f>
        <v/>
      </c>
      <c r="O1065" s="131"/>
      <c r="P1065" s="131"/>
      <c r="Q1065" s="165" t="str">
        <f>ifna(VLookup(V1065, Dex!F:K, 3, 0),"")</f>
        <v/>
      </c>
      <c r="R1065" s="165" t="str">
        <f>ifna(VLookup(V1065, Dex!F:K, 4, 0),"")</f>
        <v/>
      </c>
      <c r="S1065" s="166" t="str">
        <f>ifna(VLookup(V1065, Dex!F:K, 5, 0),"")</f>
        <v/>
      </c>
      <c r="T1065" s="165" t="str">
        <f>ifna(VLookup(V1065, Dex!F:K, 6, 0),"")</f>
        <v>P391</v>
      </c>
      <c r="U1065" s="137" t="str">
        <f>ifna(VLookup(V1065, Dex!F:L, 7, 0),"")</f>
        <v>H035</v>
      </c>
      <c r="V1065" s="131" t="str">
        <f t="shared" si="1"/>
        <v>gimmighoul</v>
      </c>
    </row>
    <row r="1066" ht="31.5" customHeight="1">
      <c r="A1066" s="85">
        <v>1065.0</v>
      </c>
      <c r="B1066" s="85">
        <v>2.0</v>
      </c>
      <c r="C1066" s="88">
        <v>10.0</v>
      </c>
      <c r="D1066" s="85">
        <f t="shared" si="42"/>
        <v>5</v>
      </c>
      <c r="E1066" s="85">
        <v>1.0</v>
      </c>
      <c r="F1066" s="85">
        <v>5.0</v>
      </c>
      <c r="G1066" s="53" t="str">
        <f>ifna(VLookup(V1066,Shiny!B:C, 2, 0),"")</f>
        <v/>
      </c>
      <c r="H1066" s="24" t="s">
        <v>1214</v>
      </c>
      <c r="I1066" s="157">
        <v>1000.0</v>
      </c>
      <c r="J1066" s="140">
        <f>IFNA(VLOOKUP(V1066,'Imported Index'!E:F,2,0),1)</f>
        <v>1</v>
      </c>
      <c r="K1066" s="140"/>
      <c r="L1066" s="140"/>
      <c r="M1066" s="62" t="str">
        <f>ifna(IMAGE("https://pokejungle.net/sprites/typeico/"&amp;lower(VLookup(V1066,Type!C:E, 2, 0)&amp;".png")),"")</f>
        <v/>
      </c>
      <c r="N1066" s="62" t="str">
        <f>ifna(IMAGE("https://pokejungle.net/sprites/typeico/"&amp;lower(VLookup(V1066,Type!C:E, 3, 0)&amp;".png")),"")</f>
        <v/>
      </c>
      <c r="O1066" s="53"/>
      <c r="P1066" s="53"/>
      <c r="Q1066" s="61" t="str">
        <f>ifna(VLookup(V1066, Dex!F:K, 3, 0),"")</f>
        <v/>
      </c>
      <c r="R1066" s="61" t="str">
        <f>ifna(VLookup(V1066, Dex!F:K, 4, 0),"")</f>
        <v/>
      </c>
      <c r="S1066" s="62" t="str">
        <f>ifna(VLookup(V1066, Dex!F:K, 5, 0),"")</f>
        <v/>
      </c>
      <c r="T1066" s="61" t="str">
        <f>ifna(VLookup(V1066, Dex!F:K, 6, 0),"")</f>
        <v>P392</v>
      </c>
      <c r="U1066" s="63" t="str">
        <f>ifna(VLookup(V1066, Dex!F:L, 7, 0),"")</f>
        <v>H036</v>
      </c>
      <c r="V1066" s="53" t="str">
        <f t="shared" si="1"/>
        <v>gholdengo</v>
      </c>
    </row>
    <row r="1067" ht="31.5" customHeight="1">
      <c r="A1067" s="130">
        <v>1066.0</v>
      </c>
      <c r="B1067" s="130">
        <v>2.0</v>
      </c>
      <c r="C1067" s="129">
        <v>10.0</v>
      </c>
      <c r="D1067" s="130">
        <f t="shared" si="42"/>
        <v>6</v>
      </c>
      <c r="E1067" s="130">
        <v>1.0</v>
      </c>
      <c r="F1067" s="130">
        <v>6.0</v>
      </c>
      <c r="G1067" s="131" t="str">
        <f>ifna(VLookup(V1067,Shiny!B:C, 2, 0),"")</f>
        <v/>
      </c>
      <c r="H1067" s="155" t="s">
        <v>1215</v>
      </c>
      <c r="I1067" s="158">
        <v>1001.0</v>
      </c>
      <c r="J1067" s="135">
        <f>IFNA(VLOOKUP(V1067,'Imported Index'!E:F,2,0),1)</f>
        <v>1</v>
      </c>
      <c r="K1067" s="135"/>
      <c r="L1067" s="135"/>
      <c r="M1067" s="166" t="str">
        <f>ifna(IMAGE("https://pokejungle.net/sprites/typeico/"&amp;lower(VLookup(V1067,Type!C:E, 2, 0)&amp;".png")),"")</f>
        <v/>
      </c>
      <c r="N1067" s="166" t="str">
        <f>ifna(IMAGE("https://pokejungle.net/sprites/typeico/"&amp;lower(VLookup(V1067,Type!C:E, 3, 0)&amp;".png")),"")</f>
        <v/>
      </c>
      <c r="O1067" s="131"/>
      <c r="P1067" s="131"/>
      <c r="Q1067" s="165" t="str">
        <f>ifna(VLookup(V1067, Dex!F:K, 3, 0),"")</f>
        <v/>
      </c>
      <c r="R1067" s="165" t="str">
        <f>ifna(VLookup(V1067, Dex!F:K, 4, 0),"")</f>
        <v/>
      </c>
      <c r="S1067" s="166" t="str">
        <f>ifna(VLookup(V1067, Dex!F:K, 5, 0),"")</f>
        <v/>
      </c>
      <c r="T1067" s="165" t="str">
        <f>ifna(VLookup(V1067, Dex!F:K, 6, 0),"")</f>
        <v>P393</v>
      </c>
      <c r="U1067" s="137" t="str">
        <f>ifna(VLookup(V1067, Dex!F:L, 7, 0),"")</f>
        <v/>
      </c>
      <c r="V1067" s="131" t="str">
        <f t="shared" si="1"/>
        <v>wo-chien</v>
      </c>
    </row>
    <row r="1068" ht="31.5" customHeight="1">
      <c r="A1068" s="85">
        <v>1067.0</v>
      </c>
      <c r="B1068" s="85">
        <v>2.0</v>
      </c>
      <c r="C1068" s="88">
        <v>10.0</v>
      </c>
      <c r="D1068" s="85">
        <f t="shared" si="42"/>
        <v>7</v>
      </c>
      <c r="E1068" s="85">
        <v>2.0</v>
      </c>
      <c r="F1068" s="85">
        <v>1.0</v>
      </c>
      <c r="G1068" s="53" t="str">
        <f>ifna(VLookup(V1068,Shiny!B:C, 2, 0),"")</f>
        <v/>
      </c>
      <c r="H1068" s="24" t="s">
        <v>1216</v>
      </c>
      <c r="I1068" s="157">
        <v>1002.0</v>
      </c>
      <c r="J1068" s="140">
        <f>IFNA(VLOOKUP(V1068,'Imported Index'!E:F,2,0),1)</f>
        <v>1</v>
      </c>
      <c r="K1068" s="140"/>
      <c r="L1068" s="140"/>
      <c r="M1068" s="62" t="str">
        <f>ifna(IMAGE("https://pokejungle.net/sprites/typeico/"&amp;lower(VLookup(V1068,Type!C:E, 2, 0)&amp;".png")),"")</f>
        <v/>
      </c>
      <c r="N1068" s="62" t="str">
        <f>ifna(IMAGE("https://pokejungle.net/sprites/typeico/"&amp;lower(VLookup(V1068,Type!C:E, 3, 0)&amp;".png")),"")</f>
        <v/>
      </c>
      <c r="O1068" s="53"/>
      <c r="P1068" s="53"/>
      <c r="Q1068" s="61" t="str">
        <f>ifna(VLookup(V1068, Dex!F:K, 3, 0),"")</f>
        <v/>
      </c>
      <c r="R1068" s="61" t="str">
        <f>ifna(VLookup(V1068, Dex!F:K, 4, 0),"")</f>
        <v/>
      </c>
      <c r="S1068" s="62" t="str">
        <f>ifna(VLookup(V1068, Dex!F:K, 5, 0),"")</f>
        <v/>
      </c>
      <c r="T1068" s="61" t="str">
        <f>ifna(VLookup(V1068, Dex!F:K, 6, 0),"")</f>
        <v>P394</v>
      </c>
      <c r="U1068" s="63" t="str">
        <f>ifna(VLookup(V1068, Dex!F:L, 7, 0),"")</f>
        <v/>
      </c>
      <c r="V1068" s="53" t="str">
        <f t="shared" si="1"/>
        <v>chien-pao</v>
      </c>
    </row>
    <row r="1069" ht="31.5" customHeight="1">
      <c r="A1069" s="130">
        <v>1068.0</v>
      </c>
      <c r="B1069" s="130">
        <v>2.0</v>
      </c>
      <c r="C1069" s="129">
        <v>10.0</v>
      </c>
      <c r="D1069" s="130">
        <f t="shared" si="42"/>
        <v>8</v>
      </c>
      <c r="E1069" s="130">
        <v>2.0</v>
      </c>
      <c r="F1069" s="130">
        <v>2.0</v>
      </c>
      <c r="G1069" s="131" t="str">
        <f>ifna(VLookup(V1069,Shiny!B:C, 2, 0),"")</f>
        <v/>
      </c>
      <c r="H1069" s="155" t="s">
        <v>1217</v>
      </c>
      <c r="I1069" s="158">
        <v>1003.0</v>
      </c>
      <c r="J1069" s="135">
        <f>IFNA(VLOOKUP(V1069,'Imported Index'!E:F,2,0),1)</f>
        <v>1</v>
      </c>
      <c r="K1069" s="135"/>
      <c r="L1069" s="135"/>
      <c r="M1069" s="166" t="str">
        <f>ifna(IMAGE("https://pokejungle.net/sprites/typeico/"&amp;lower(VLookup(V1069,Type!C:E, 2, 0)&amp;".png")),"")</f>
        <v/>
      </c>
      <c r="N1069" s="166" t="str">
        <f>ifna(IMAGE("https://pokejungle.net/sprites/typeico/"&amp;lower(VLookup(V1069,Type!C:E, 3, 0)&amp;".png")),"")</f>
        <v/>
      </c>
      <c r="O1069" s="131"/>
      <c r="P1069" s="131"/>
      <c r="Q1069" s="165" t="str">
        <f>ifna(VLookup(V1069, Dex!F:K, 3, 0),"")</f>
        <v/>
      </c>
      <c r="R1069" s="165" t="str">
        <f>ifna(VLookup(V1069, Dex!F:K, 4, 0),"")</f>
        <v/>
      </c>
      <c r="S1069" s="166" t="str">
        <f>ifna(VLookup(V1069, Dex!F:K, 5, 0),"")</f>
        <v/>
      </c>
      <c r="T1069" s="165" t="str">
        <f>ifna(VLookup(V1069, Dex!F:K, 6, 0),"")</f>
        <v>P395</v>
      </c>
      <c r="U1069" s="137" t="str">
        <f>ifna(VLookup(V1069, Dex!F:L, 7, 0),"")</f>
        <v/>
      </c>
      <c r="V1069" s="131" t="str">
        <f t="shared" si="1"/>
        <v>ting-lu</v>
      </c>
    </row>
    <row r="1070" ht="31.5" customHeight="1">
      <c r="A1070" s="85">
        <v>1069.0</v>
      </c>
      <c r="B1070" s="85">
        <v>2.0</v>
      </c>
      <c r="C1070" s="88">
        <v>10.0</v>
      </c>
      <c r="D1070" s="85">
        <f t="shared" si="42"/>
        <v>9</v>
      </c>
      <c r="E1070" s="85">
        <v>2.0</v>
      </c>
      <c r="F1070" s="85">
        <v>3.0</v>
      </c>
      <c r="G1070" s="53" t="str">
        <f>ifna(VLookup(V1070,Shiny!B:C, 2, 0),"")</f>
        <v/>
      </c>
      <c r="H1070" s="24" t="s">
        <v>1218</v>
      </c>
      <c r="I1070" s="157">
        <v>1004.0</v>
      </c>
      <c r="J1070" s="140">
        <f>IFNA(VLOOKUP(V1070,'Imported Index'!E:F,2,0),1)</f>
        <v>1</v>
      </c>
      <c r="K1070" s="140"/>
      <c r="L1070" s="140"/>
      <c r="M1070" s="62" t="str">
        <f>ifna(IMAGE("https://pokejungle.net/sprites/typeico/"&amp;lower(VLookup(V1070,Type!C:E, 2, 0)&amp;".png")),"")</f>
        <v/>
      </c>
      <c r="N1070" s="62" t="str">
        <f>ifna(IMAGE("https://pokejungle.net/sprites/typeico/"&amp;lower(VLookup(V1070,Type!C:E, 3, 0)&amp;".png")),"")</f>
        <v/>
      </c>
      <c r="O1070" s="53"/>
      <c r="P1070" s="53"/>
      <c r="Q1070" s="61" t="str">
        <f>ifna(VLookup(V1070, Dex!F:K, 3, 0),"")</f>
        <v/>
      </c>
      <c r="R1070" s="61" t="str">
        <f>ifna(VLookup(V1070, Dex!F:K, 4, 0),"")</f>
        <v/>
      </c>
      <c r="S1070" s="62" t="str">
        <f>ifna(VLookup(V1070, Dex!F:K, 5, 0),"")</f>
        <v/>
      </c>
      <c r="T1070" s="61" t="str">
        <f>ifna(VLookup(V1070, Dex!F:K, 6, 0),"")</f>
        <v>P396</v>
      </c>
      <c r="U1070" s="63" t="str">
        <f>ifna(VLookup(V1070, Dex!F:L, 7, 0),"")</f>
        <v/>
      </c>
      <c r="V1070" s="53" t="str">
        <f t="shared" si="1"/>
        <v>chi-yu</v>
      </c>
    </row>
    <row r="1071" ht="31.5" customHeight="1">
      <c r="A1071" s="130">
        <v>1070.0</v>
      </c>
      <c r="B1071" s="130">
        <v>2.0</v>
      </c>
      <c r="C1071" s="129">
        <v>10.0</v>
      </c>
      <c r="D1071" s="130">
        <f t="shared" si="42"/>
        <v>10</v>
      </c>
      <c r="E1071" s="130">
        <v>2.0</v>
      </c>
      <c r="F1071" s="130">
        <v>4.0</v>
      </c>
      <c r="G1071" s="131" t="str">
        <f>ifna(VLookup(V1071,Shiny!B:C, 2, 0),"")</f>
        <v/>
      </c>
      <c r="H1071" s="155" t="s">
        <v>1219</v>
      </c>
      <c r="I1071" s="158">
        <v>1005.0</v>
      </c>
      <c r="J1071" s="135">
        <f>IFNA(VLOOKUP(V1071,'Imported Index'!E:F,2,0),1)</f>
        <v>1</v>
      </c>
      <c r="K1071" s="135"/>
      <c r="L1071" s="132"/>
      <c r="M1071" s="166" t="str">
        <f>ifna(IMAGE("https://pokejungle.net/sprites/typeico/"&amp;lower(VLookup(V1071,Type!C:E, 2, 0)&amp;".png")),"")</f>
        <v/>
      </c>
      <c r="N1071" s="166" t="str">
        <f>ifna(IMAGE("https://pokejungle.net/sprites/typeico/"&amp;lower(VLookup(V1071,Type!C:E, 3, 0)&amp;".png")),"")</f>
        <v/>
      </c>
      <c r="O1071" s="131"/>
      <c r="P1071" s="131"/>
      <c r="Q1071" s="165" t="str">
        <f>ifna(VLookup(V1071, Dex!F:K, 3, 0),"")</f>
        <v/>
      </c>
      <c r="R1071" s="165" t="str">
        <f>ifna(VLookup(V1071, Dex!F:K, 4, 0),"")</f>
        <v/>
      </c>
      <c r="S1071" s="166" t="str">
        <f>ifna(VLookup(V1071, Dex!F:K, 5, 0),"")</f>
        <v/>
      </c>
      <c r="T1071" s="165" t="str">
        <f>ifna(VLookup(V1071, Dex!F:K, 6, 0),"")</f>
        <v>P397</v>
      </c>
      <c r="U1071" s="137" t="str">
        <f>ifna(VLookup(V1071, Dex!F:L, 7, 0),"")</f>
        <v/>
      </c>
      <c r="V1071" s="131" t="str">
        <f t="shared" si="1"/>
        <v>roaring moon</v>
      </c>
    </row>
    <row r="1072" ht="31.5" customHeight="1">
      <c r="A1072" s="85">
        <v>1071.0</v>
      </c>
      <c r="B1072" s="85">
        <v>2.0</v>
      </c>
      <c r="C1072" s="88">
        <v>10.0</v>
      </c>
      <c r="D1072" s="85">
        <f t="shared" si="42"/>
        <v>11</v>
      </c>
      <c r="E1072" s="85">
        <v>2.0</v>
      </c>
      <c r="F1072" s="85">
        <v>5.0</v>
      </c>
      <c r="G1072" s="53" t="str">
        <f>ifna(VLookup(V1072,Shiny!B:C, 2, 0),"")</f>
        <v/>
      </c>
      <c r="H1072" s="24" t="s">
        <v>1220</v>
      </c>
      <c r="I1072" s="157">
        <v>1006.0</v>
      </c>
      <c r="J1072" s="140">
        <f>IFNA(VLOOKUP(V1072,'Imported Index'!E:F,2,0),1)</f>
        <v>1</v>
      </c>
      <c r="K1072" s="140"/>
      <c r="L1072" s="83"/>
      <c r="M1072" s="62" t="str">
        <f>ifna(IMAGE("https://pokejungle.net/sprites/typeico/"&amp;lower(VLookup(V1072,Type!C:E, 2, 0)&amp;".png")),"")</f>
        <v/>
      </c>
      <c r="N1072" s="62" t="str">
        <f>ifna(IMAGE("https://pokejungle.net/sprites/typeico/"&amp;lower(VLookup(V1072,Type!C:E, 3, 0)&amp;".png")),"")</f>
        <v/>
      </c>
      <c r="O1072" s="53"/>
      <c r="P1072" s="53"/>
      <c r="Q1072" s="61" t="str">
        <f>ifna(VLookup(V1072, Dex!F:K, 3, 0),"")</f>
        <v/>
      </c>
      <c r="R1072" s="61" t="str">
        <f>ifna(VLookup(V1072, Dex!F:K, 4, 0),"")</f>
        <v/>
      </c>
      <c r="S1072" s="62" t="str">
        <f>ifna(VLookup(V1072, Dex!F:K, 5, 0),"")</f>
        <v/>
      </c>
      <c r="T1072" s="61" t="str">
        <f>ifna(VLookup(V1072, Dex!F:K, 6, 0),"")</f>
        <v>P398</v>
      </c>
      <c r="U1072" s="63" t="str">
        <f>ifna(VLookup(V1072, Dex!F:L, 7, 0),"")</f>
        <v/>
      </c>
      <c r="V1072" s="53" t="str">
        <f t="shared" si="1"/>
        <v>iron valiant</v>
      </c>
    </row>
    <row r="1073" ht="31.5" customHeight="1">
      <c r="A1073" s="130">
        <v>1072.0</v>
      </c>
      <c r="B1073" s="130">
        <v>2.0</v>
      </c>
      <c r="C1073" s="129">
        <v>10.0</v>
      </c>
      <c r="D1073" s="130">
        <f t="shared" si="42"/>
        <v>12</v>
      </c>
      <c r="E1073" s="130">
        <v>2.0</v>
      </c>
      <c r="F1073" s="130">
        <v>6.0</v>
      </c>
      <c r="G1073" s="131" t="str">
        <f>ifna(VLookup(V1073,Shiny!B:C, 2, 0),"")</f>
        <v/>
      </c>
      <c r="H1073" s="155" t="s">
        <v>1221</v>
      </c>
      <c r="I1073" s="158">
        <v>1007.0</v>
      </c>
      <c r="J1073" s="135">
        <f>IFNA(VLOOKUP(V1073,'Imported Index'!E:F,2,0),1)</f>
        <v>1</v>
      </c>
      <c r="K1073" s="135"/>
      <c r="L1073" s="132"/>
      <c r="M1073" s="166" t="str">
        <f>ifna(IMAGE("https://pokejungle.net/sprites/typeico/"&amp;lower(VLookup(V1073,Type!C:E, 2, 0)&amp;".png")),"")</f>
        <v/>
      </c>
      <c r="N1073" s="166" t="str">
        <f>ifna(IMAGE("https://pokejungle.net/sprites/typeico/"&amp;lower(VLookup(V1073,Type!C:E, 3, 0)&amp;".png")),"")</f>
        <v/>
      </c>
      <c r="O1073" s="131"/>
      <c r="P1073" s="131"/>
      <c r="Q1073" s="165" t="str">
        <f>ifna(VLookup(V1073, Dex!F:K, 3, 0),"")</f>
        <v/>
      </c>
      <c r="R1073" s="165" t="str">
        <f>ifna(VLookup(V1073, Dex!F:K, 4, 0),"")</f>
        <v/>
      </c>
      <c r="S1073" s="166" t="str">
        <f>ifna(VLookup(V1073, Dex!F:K, 5, 0),"")</f>
        <v/>
      </c>
      <c r="T1073" s="165" t="str">
        <f>ifna(VLookup(V1073, Dex!F:K, 6, 0),"")</f>
        <v>P399</v>
      </c>
      <c r="U1073" s="137" t="str">
        <f>ifna(VLookup(V1073, Dex!F:L, 7, 0),"")</f>
        <v/>
      </c>
      <c r="V1073" s="131" t="str">
        <f t="shared" si="1"/>
        <v>koraidon</v>
      </c>
    </row>
    <row r="1074" ht="31.5" customHeight="1">
      <c r="A1074" s="85">
        <v>1073.0</v>
      </c>
      <c r="B1074" s="85">
        <v>2.0</v>
      </c>
      <c r="C1074" s="88">
        <v>10.0</v>
      </c>
      <c r="D1074" s="85">
        <f t="shared" si="42"/>
        <v>13</v>
      </c>
      <c r="E1074" s="85">
        <v>3.0</v>
      </c>
      <c r="F1074" s="85">
        <v>1.0</v>
      </c>
      <c r="G1074" s="53" t="str">
        <f>ifna(VLookup(V1074,Shiny!B:C, 2, 0),"")</f>
        <v/>
      </c>
      <c r="H1074" s="24" t="s">
        <v>1222</v>
      </c>
      <c r="I1074" s="157">
        <v>1008.0</v>
      </c>
      <c r="J1074" s="140">
        <f>IFNA(VLOOKUP(V1074,'Imported Index'!E:F,2,0),1)</f>
        <v>1</v>
      </c>
      <c r="K1074" s="140"/>
      <c r="L1074" s="83"/>
      <c r="M1074" s="62" t="str">
        <f>ifna(IMAGE("https://pokejungle.net/sprites/typeico/"&amp;lower(VLookup(V1074,Type!C:E, 2, 0)&amp;".png")),"")</f>
        <v/>
      </c>
      <c r="N1074" s="62" t="str">
        <f>ifna(IMAGE("https://pokejungle.net/sprites/typeico/"&amp;lower(VLookup(V1074,Type!C:E, 3, 0)&amp;".png")),"")</f>
        <v/>
      </c>
      <c r="O1074" s="53"/>
      <c r="P1074" s="53"/>
      <c r="Q1074" s="61" t="str">
        <f>ifna(VLookup(V1074, Dex!F:K, 3, 0),"")</f>
        <v/>
      </c>
      <c r="R1074" s="61" t="str">
        <f>ifna(VLookup(V1074, Dex!F:K, 4, 0),"")</f>
        <v/>
      </c>
      <c r="S1074" s="62" t="str">
        <f>ifna(VLookup(V1074, Dex!F:K, 5, 0),"")</f>
        <v/>
      </c>
      <c r="T1074" s="61" t="str">
        <f>ifna(VLookup(V1074, Dex!F:K, 6, 0),"")</f>
        <v>P400</v>
      </c>
      <c r="U1074" s="63" t="str">
        <f>ifna(VLookup(V1074, Dex!F:L, 7, 0),"")</f>
        <v/>
      </c>
      <c r="V1074" s="53" t="str">
        <f t="shared" si="1"/>
        <v>miraidon</v>
      </c>
    </row>
    <row r="1075" ht="31.5" customHeight="1">
      <c r="A1075" s="130">
        <v>1074.0</v>
      </c>
      <c r="B1075" s="130">
        <v>2.0</v>
      </c>
      <c r="C1075" s="129">
        <v>10.0</v>
      </c>
      <c r="D1075" s="130">
        <f t="shared" si="42"/>
        <v>14</v>
      </c>
      <c r="E1075" s="130">
        <v>3.0</v>
      </c>
      <c r="F1075" s="130">
        <v>2.0</v>
      </c>
      <c r="G1075" s="131" t="str">
        <f>ifna(VLookup(V1075,Shiny!B:C, 2, 0),"")</f>
        <v/>
      </c>
      <c r="H1075" s="143" t="s">
        <v>1223</v>
      </c>
      <c r="I1075" s="158">
        <v>1009.0</v>
      </c>
      <c r="J1075" s="135">
        <f>IFNA(VLOOKUP(V1075,'Imported Index'!E:F,2,0),1)</f>
        <v>1</v>
      </c>
      <c r="K1075" s="132"/>
      <c r="L1075" s="132"/>
      <c r="M1075" s="166" t="str">
        <f>ifna(IMAGE("https://pokejungle.net/sprites/typeico/"&amp;lower(VLookup(V1075,Type!C:E, 2, 0)&amp;".png")),"")</f>
        <v/>
      </c>
      <c r="N1075" s="166" t="str">
        <f>ifna(IMAGE("https://pokejungle.net/sprites/typeico/"&amp;lower(VLookup(V1075,Type!C:E, 3, 0)&amp;".png")),"")</f>
        <v/>
      </c>
      <c r="O1075" s="131"/>
      <c r="P1075" s="131"/>
      <c r="Q1075" s="165" t="str">
        <f>ifna(VLookup(V1075, Dex!F:K, 3, 0),"")</f>
        <v/>
      </c>
      <c r="R1075" s="165" t="str">
        <f>ifna(VLookup(V1075, Dex!F:K, 4, 0),"")</f>
        <v/>
      </c>
      <c r="S1075" s="166" t="str">
        <f>ifna(VLookup(V1075, Dex!F:K, 5, 0),"")</f>
        <v/>
      </c>
      <c r="T1075" s="165" t="str">
        <f>ifna(VLookup(V1075, Dex!F:K, 6, 0),"")</f>
        <v>B241</v>
      </c>
      <c r="U1075" s="137" t="str">
        <f>ifna(VLookup(V1075, Dex!F:L, 7, 0),"")</f>
        <v/>
      </c>
      <c r="V1075" s="131" t="str">
        <f t="shared" si="1"/>
        <v>walking wake</v>
      </c>
    </row>
    <row r="1076" ht="31.5" customHeight="1">
      <c r="A1076" s="85">
        <v>1075.0</v>
      </c>
      <c r="B1076" s="85">
        <v>2.0</v>
      </c>
      <c r="C1076" s="88">
        <v>10.0</v>
      </c>
      <c r="D1076" s="85">
        <f t="shared" si="42"/>
        <v>15</v>
      </c>
      <c r="E1076" s="85">
        <v>3.0</v>
      </c>
      <c r="F1076" s="85">
        <v>3.0</v>
      </c>
      <c r="G1076" s="53" t="str">
        <f>ifna(VLookup(V1076,Shiny!B:C, 2, 0),"")</f>
        <v/>
      </c>
      <c r="H1076" s="146" t="s">
        <v>1224</v>
      </c>
      <c r="I1076" s="157">
        <v>1010.0</v>
      </c>
      <c r="J1076" s="140">
        <f>IFNA(VLOOKUP(V1076,'Imported Index'!E:F,2,0),1)</f>
        <v>1</v>
      </c>
      <c r="K1076" s="83"/>
      <c r="L1076" s="83"/>
      <c r="M1076" s="62" t="str">
        <f>ifna(IMAGE("https://pokejungle.net/sprites/typeico/"&amp;lower(VLookup(V1076,Type!C:E, 2, 0)&amp;".png")),"")</f>
        <v/>
      </c>
      <c r="N1076" s="62" t="str">
        <f>ifna(IMAGE("https://pokejungle.net/sprites/typeico/"&amp;lower(VLookup(V1076,Type!C:E, 3, 0)&amp;".png")),"")</f>
        <v/>
      </c>
      <c r="O1076" s="53"/>
      <c r="P1076" s="53"/>
      <c r="Q1076" s="61" t="str">
        <f>ifna(VLookup(V1076, Dex!F:K, 3, 0),"")</f>
        <v/>
      </c>
      <c r="R1076" s="61" t="str">
        <f>ifna(VLookup(V1076, Dex!F:K, 4, 0),"")</f>
        <v/>
      </c>
      <c r="S1076" s="62" t="str">
        <f>ifna(VLookup(V1076, Dex!F:K, 5, 0),"")</f>
        <v/>
      </c>
      <c r="T1076" s="61" t="str">
        <f>ifna(VLookup(V1076, Dex!F:K, 6, 0),"")</f>
        <v>B242</v>
      </c>
      <c r="U1076" s="63" t="str">
        <f>ifna(VLookup(V1076, Dex!F:L, 7, 0),"")</f>
        <v/>
      </c>
      <c r="V1076" s="53" t="str">
        <f t="shared" si="1"/>
        <v>iron leaves</v>
      </c>
    </row>
    <row r="1077" ht="31.5" customHeight="1">
      <c r="A1077" s="130">
        <v>1076.0</v>
      </c>
      <c r="B1077" s="129">
        <v>2.0</v>
      </c>
      <c r="C1077" s="129">
        <v>10.0</v>
      </c>
      <c r="D1077" s="129">
        <v>16.0</v>
      </c>
      <c r="E1077" s="129">
        <v>3.0</v>
      </c>
      <c r="F1077" s="129">
        <v>4.0</v>
      </c>
      <c r="G1077" s="131" t="str">
        <f>ifna(VLookup(V1077,Shiny!B:C, 2, 0),"")</f>
        <v/>
      </c>
      <c r="H1077" s="159" t="s">
        <v>1225</v>
      </c>
      <c r="I1077" s="169">
        <v>1011.0</v>
      </c>
      <c r="J1077" s="135">
        <f>IFNA(VLOOKUP(V1077,'Imported Index'!E:F,2,0),1)</f>
        <v>1</v>
      </c>
      <c r="K1077" s="132"/>
      <c r="L1077" s="132"/>
      <c r="M1077" s="166" t="str">
        <f>ifna(IMAGE("https://pokejungle.net/sprites/typeico/"&amp;lower(VLookup(V1077,Type!C:E, 2, 0)&amp;".png")),"")</f>
        <v/>
      </c>
      <c r="N1077" s="166" t="str">
        <f>ifna(IMAGE("https://pokejungle.net/sprites/typeico/"&amp;lower(VLookup(V1077,Type!C:E, 3, 0)&amp;".png")),"")</f>
        <v/>
      </c>
      <c r="O1077" s="131"/>
      <c r="P1077" s="131"/>
      <c r="Q1077" s="165" t="str">
        <f>ifna(VLookup(V1077, Dex!F:K, 3, 0),"")</f>
        <v/>
      </c>
      <c r="R1077" s="165" t="str">
        <f>ifna(VLookup(V1077, Dex!F:K, 4, 0),"")</f>
        <v/>
      </c>
      <c r="S1077" s="166" t="str">
        <f>ifna(VLookup(V1077, Dex!F:K, 5, 0),"")</f>
        <v/>
      </c>
      <c r="T1077" s="165" t="str">
        <f>ifna(VLookup(V1077, Dex!F:K, 6, 0),"")</f>
        <v>K036</v>
      </c>
      <c r="U1077" s="137" t="str">
        <f>ifna(VLookup(V1077, Dex!F:L, 7, 0),"")</f>
        <v/>
      </c>
      <c r="V1077" s="131" t="str">
        <f t="shared" si="1"/>
        <v>dipplin</v>
      </c>
    </row>
    <row r="1078" ht="31.5" customHeight="1">
      <c r="A1078" s="85">
        <v>1077.0</v>
      </c>
      <c r="B1078" s="88">
        <v>2.0</v>
      </c>
      <c r="C1078" s="88">
        <v>10.0</v>
      </c>
      <c r="D1078" s="88">
        <v>17.0</v>
      </c>
      <c r="E1078" s="88">
        <v>3.0</v>
      </c>
      <c r="F1078" s="88">
        <v>5.0</v>
      </c>
      <c r="G1078" s="53" t="str">
        <f>ifna(VLookup(V1078,Shiny!B:C, 2, 0),"")</f>
        <v/>
      </c>
      <c r="H1078" s="109" t="s">
        <v>1226</v>
      </c>
      <c r="I1078" s="110">
        <v>1012.0</v>
      </c>
      <c r="J1078" s="140">
        <f>IFNA(VLOOKUP(V1078,'Imported Index'!E:F,2,0),1)</f>
        <v>1</v>
      </c>
      <c r="K1078" s="83"/>
      <c r="L1078" s="83"/>
      <c r="M1078" s="62" t="str">
        <f>ifna(IMAGE("https://pokejungle.net/sprites/typeico/"&amp;lower(VLookup(V1078,Type!C:E, 2, 0)&amp;".png")),"")</f>
        <v/>
      </c>
      <c r="N1078" s="62" t="str">
        <f>ifna(IMAGE("https://pokejungle.net/sprites/typeico/"&amp;lower(VLookup(V1078,Type!C:E, 3, 0)&amp;".png")),"")</f>
        <v/>
      </c>
      <c r="O1078" s="53"/>
      <c r="P1078" s="53"/>
      <c r="Q1078" s="61" t="str">
        <f>ifna(VLookup(V1078, Dex!F:K, 3, 0),"")</f>
        <v/>
      </c>
      <c r="R1078" s="61" t="str">
        <f>ifna(VLookup(V1078, Dex!F:K, 4, 0),"")</f>
        <v/>
      </c>
      <c r="S1078" s="62" t="str">
        <f>ifna(VLookup(V1078, Dex!F:K, 5, 0),"")</f>
        <v/>
      </c>
      <c r="T1078" s="61" t="str">
        <f>ifna(VLookup(V1078, Dex!F:K, 6, 0),"")</f>
        <v>K076</v>
      </c>
      <c r="U1078" s="63" t="str">
        <f>ifna(VLookup(V1078, Dex!F:L, 7, 0),"")</f>
        <v/>
      </c>
      <c r="V1078" s="53" t="str">
        <f t="shared" si="1"/>
        <v>poltchageist</v>
      </c>
    </row>
    <row r="1079" ht="31.5" customHeight="1">
      <c r="A1079" s="130">
        <v>1078.0</v>
      </c>
      <c r="B1079" s="129">
        <v>2.0</v>
      </c>
      <c r="C1079" s="129">
        <v>10.0</v>
      </c>
      <c r="D1079" s="129">
        <v>18.0</v>
      </c>
      <c r="E1079" s="129">
        <v>3.0</v>
      </c>
      <c r="F1079" s="129">
        <v>6.0</v>
      </c>
      <c r="G1079" s="131" t="str">
        <f>ifna(VLookup(V1079,Shiny!B:C, 2, 0),"")</f>
        <v/>
      </c>
      <c r="H1079" s="159" t="s">
        <v>1229</v>
      </c>
      <c r="I1079" s="169">
        <v>1013.0</v>
      </c>
      <c r="J1079" s="135">
        <f>IFNA(VLOOKUP(V1079,'Imported Index'!E:F,2,0),1)</f>
        <v>1</v>
      </c>
      <c r="K1079" s="132"/>
      <c r="L1079" s="132"/>
      <c r="M1079" s="166" t="str">
        <f>ifna(IMAGE("https://pokejungle.net/sprites/typeico/"&amp;lower(VLookup(V1079,Type!C:E, 2, 0)&amp;".png")),"")</f>
        <v/>
      </c>
      <c r="N1079" s="166" t="str">
        <f>ifna(IMAGE("https://pokejungle.net/sprites/typeico/"&amp;lower(VLookup(V1079,Type!C:E, 3, 0)&amp;".png")),"")</f>
        <v/>
      </c>
      <c r="O1079" s="131"/>
      <c r="P1079" s="131"/>
      <c r="Q1079" s="165" t="str">
        <f>ifna(VLookup(V1079, Dex!F:K, 3, 0),"")</f>
        <v/>
      </c>
      <c r="R1079" s="165" t="str">
        <f>ifna(VLookup(V1079, Dex!F:K, 4, 0),"")</f>
        <v/>
      </c>
      <c r="S1079" s="166" t="str">
        <f>ifna(VLookup(V1079, Dex!F:K, 5, 0),"")</f>
        <v/>
      </c>
      <c r="T1079" s="165" t="str">
        <f>ifna(VLookup(V1079, Dex!F:K, 6, 0),"")</f>
        <v>K077</v>
      </c>
      <c r="U1079" s="137" t="str">
        <f>ifna(VLookup(V1079, Dex!F:L, 7, 0),"")</f>
        <v/>
      </c>
      <c r="V1079" s="131" t="str">
        <f t="shared" si="1"/>
        <v>sinistcha</v>
      </c>
    </row>
    <row r="1080" ht="31.5" customHeight="1">
      <c r="A1080" s="85">
        <v>1079.0</v>
      </c>
      <c r="B1080" s="88">
        <v>2.0</v>
      </c>
      <c r="C1080" s="88">
        <v>10.0</v>
      </c>
      <c r="D1080" s="88">
        <v>19.0</v>
      </c>
      <c r="E1080" s="88">
        <v>4.0</v>
      </c>
      <c r="F1080" s="85">
        <v>1.0</v>
      </c>
      <c r="G1080" s="53" t="str">
        <f>ifna(VLookup(V1080,Shiny!B:C, 2, 0),"")</f>
        <v/>
      </c>
      <c r="H1080" s="109" t="s">
        <v>1232</v>
      </c>
      <c r="I1080" s="110">
        <v>1014.0</v>
      </c>
      <c r="J1080" s="140">
        <f>IFNA(VLOOKUP(V1080,'Imported Index'!E:F,2,0),1)</f>
        <v>1</v>
      </c>
      <c r="K1080" s="83"/>
      <c r="L1080" s="83"/>
      <c r="M1080" s="62" t="str">
        <f>ifna(IMAGE("https://pokejungle.net/sprites/typeico/"&amp;lower(VLookup(V1080,Type!C:E, 2, 0)&amp;".png")),"")</f>
        <v/>
      </c>
      <c r="N1080" s="62" t="str">
        <f>ifna(IMAGE("https://pokejungle.net/sprites/typeico/"&amp;lower(VLookup(V1080,Type!C:E, 3, 0)&amp;".png")),"")</f>
        <v/>
      </c>
      <c r="O1080" s="53"/>
      <c r="P1080" s="53"/>
      <c r="Q1080" s="61" t="str">
        <f>ifna(VLookup(V1080, Dex!F:K, 3, 0),"")</f>
        <v/>
      </c>
      <c r="R1080" s="61" t="str">
        <f>ifna(VLookup(V1080, Dex!F:K, 4, 0),"")</f>
        <v/>
      </c>
      <c r="S1080" s="62" t="str">
        <f>ifna(VLookup(V1080, Dex!F:K, 5, 0),"")</f>
        <v/>
      </c>
      <c r="T1080" s="61" t="str">
        <f>ifna(VLookup(V1080, Dex!F:K, 6, 0),"")</f>
        <v>K197</v>
      </c>
      <c r="U1080" s="63" t="str">
        <f>ifna(VLookup(V1080, Dex!F:L, 7, 0),"")</f>
        <v/>
      </c>
      <c r="V1080" s="53" t="str">
        <f t="shared" si="1"/>
        <v>okidogi</v>
      </c>
    </row>
    <row r="1081" ht="31.5" customHeight="1">
      <c r="A1081" s="130">
        <v>1080.0</v>
      </c>
      <c r="B1081" s="129">
        <v>2.0</v>
      </c>
      <c r="C1081" s="129">
        <v>10.0</v>
      </c>
      <c r="D1081" s="129">
        <v>20.0</v>
      </c>
      <c r="E1081" s="129">
        <v>4.0</v>
      </c>
      <c r="F1081" s="130">
        <v>2.0</v>
      </c>
      <c r="G1081" s="131" t="str">
        <f>ifna(VLookup(V1081,Shiny!B:C, 2, 0),"")</f>
        <v/>
      </c>
      <c r="H1081" s="159" t="s">
        <v>1233</v>
      </c>
      <c r="I1081" s="169">
        <v>1015.0</v>
      </c>
      <c r="J1081" s="135">
        <f>IFNA(VLOOKUP(V1081,'Imported Index'!E:F,2,0),1)</f>
        <v>1</v>
      </c>
      <c r="K1081" s="132"/>
      <c r="L1081" s="132"/>
      <c r="M1081" s="166" t="str">
        <f>ifna(IMAGE("https://pokejungle.net/sprites/typeico/"&amp;lower(VLookup(V1081,Type!C:E, 2, 0)&amp;".png")),"")</f>
        <v/>
      </c>
      <c r="N1081" s="166" t="str">
        <f>ifna(IMAGE("https://pokejungle.net/sprites/typeico/"&amp;lower(VLookup(V1081,Type!C:E, 3, 0)&amp;".png")),"")</f>
        <v/>
      </c>
      <c r="O1081" s="131"/>
      <c r="P1081" s="131"/>
      <c r="Q1081" s="165" t="str">
        <f>ifna(VLookup(V1081, Dex!F:K, 3, 0),"")</f>
        <v/>
      </c>
      <c r="R1081" s="165" t="str">
        <f>ifna(VLookup(V1081, Dex!F:K, 4, 0),"")</f>
        <v/>
      </c>
      <c r="S1081" s="166" t="str">
        <f>ifna(VLookup(V1081, Dex!F:K, 5, 0),"")</f>
        <v/>
      </c>
      <c r="T1081" s="165" t="str">
        <f>ifna(VLookup(V1081, Dex!F:K, 6, 0),"")</f>
        <v>K198</v>
      </c>
      <c r="U1081" s="137" t="str">
        <f>ifna(VLookup(V1081, Dex!F:L, 7, 0),"")</f>
        <v/>
      </c>
      <c r="V1081" s="131" t="str">
        <f t="shared" si="1"/>
        <v>munkidori</v>
      </c>
    </row>
    <row r="1082" ht="31.5" customHeight="1">
      <c r="A1082" s="85">
        <v>1081.0</v>
      </c>
      <c r="B1082" s="88">
        <v>2.0</v>
      </c>
      <c r="C1082" s="88">
        <v>10.0</v>
      </c>
      <c r="D1082" s="88">
        <v>21.0</v>
      </c>
      <c r="E1082" s="88">
        <v>4.0</v>
      </c>
      <c r="F1082" s="85">
        <v>3.0</v>
      </c>
      <c r="G1082" s="53" t="str">
        <f>ifna(VLookup(V1082,Shiny!B:C, 2, 0),"")</f>
        <v/>
      </c>
      <c r="H1082" s="109" t="s">
        <v>1234</v>
      </c>
      <c r="I1082" s="110">
        <v>1016.0</v>
      </c>
      <c r="J1082" s="140">
        <f>IFNA(VLOOKUP(V1082,'Imported Index'!E:F,2,0),1)</f>
        <v>1</v>
      </c>
      <c r="K1082" s="83"/>
      <c r="L1082" s="83"/>
      <c r="M1082" s="62" t="str">
        <f>ifna(IMAGE("https://pokejungle.net/sprites/typeico/"&amp;lower(VLookup(V1082,Type!C:E, 2, 0)&amp;".png")),"")</f>
        <v/>
      </c>
      <c r="N1082" s="62" t="str">
        <f>ifna(IMAGE("https://pokejungle.net/sprites/typeico/"&amp;lower(VLookup(V1082,Type!C:E, 3, 0)&amp;".png")),"")</f>
        <v/>
      </c>
      <c r="O1082" s="53"/>
      <c r="P1082" s="53"/>
      <c r="Q1082" s="61" t="str">
        <f>ifna(VLookup(V1082, Dex!F:K, 3, 0),"")</f>
        <v/>
      </c>
      <c r="R1082" s="61" t="str">
        <f>ifna(VLookup(V1082, Dex!F:K, 4, 0),"")</f>
        <v/>
      </c>
      <c r="S1082" s="62" t="str">
        <f>ifna(VLookup(V1082, Dex!F:K, 5, 0),"")</f>
        <v/>
      </c>
      <c r="T1082" s="61" t="str">
        <f>ifna(VLookup(V1082, Dex!F:K, 6, 0),"")</f>
        <v>K199</v>
      </c>
      <c r="U1082" s="63" t="str">
        <f>ifna(VLookup(V1082, Dex!F:L, 7, 0),"")</f>
        <v/>
      </c>
      <c r="V1082" s="53" t="str">
        <f t="shared" si="1"/>
        <v>fezandipiti</v>
      </c>
    </row>
    <row r="1083" ht="31.5" customHeight="1">
      <c r="A1083" s="130">
        <v>1082.0</v>
      </c>
      <c r="B1083" s="129">
        <v>2.0</v>
      </c>
      <c r="C1083" s="129">
        <v>10.0</v>
      </c>
      <c r="D1083" s="129">
        <v>22.0</v>
      </c>
      <c r="E1083" s="129">
        <v>4.0</v>
      </c>
      <c r="F1083" s="129">
        <v>4.0</v>
      </c>
      <c r="G1083" s="131" t="str">
        <f>ifna(VLookup(V1083,Shiny!B:C, 2, 0),"")</f>
        <v/>
      </c>
      <c r="H1083" s="159" t="s">
        <v>1235</v>
      </c>
      <c r="I1083" s="169">
        <v>1017.0</v>
      </c>
      <c r="J1083" s="135">
        <f>IFNA(VLOOKUP(V1083,'Imported Index'!E:F,2,0),1)</f>
        <v>1</v>
      </c>
      <c r="K1083" s="132"/>
      <c r="L1083" s="132"/>
      <c r="M1083" s="166" t="str">
        <f>ifna(IMAGE("https://pokejungle.net/sprites/typeico/"&amp;lower(VLookup(V1083,Type!C:E, 2, 0)&amp;".png")),"")</f>
        <v/>
      </c>
      <c r="N1083" s="166" t="str">
        <f>ifna(IMAGE("https://pokejungle.net/sprites/typeico/"&amp;lower(VLookup(V1083,Type!C:E, 3, 0)&amp;".png")),"")</f>
        <v/>
      </c>
      <c r="O1083" s="131"/>
      <c r="P1083" s="131"/>
      <c r="Q1083" s="165" t="str">
        <f>ifna(VLookup(V1083, Dex!F:K, 3, 0),"")</f>
        <v/>
      </c>
      <c r="R1083" s="165" t="str">
        <f>ifna(VLookup(V1083, Dex!F:K, 4, 0),"")</f>
        <v/>
      </c>
      <c r="S1083" s="166" t="str">
        <f>ifna(VLookup(V1083, Dex!F:K, 5, 0),"")</f>
        <v/>
      </c>
      <c r="T1083" s="165" t="str">
        <f>ifna(VLookup(V1083, Dex!F:K, 6, 0),"")</f>
        <v>K200</v>
      </c>
      <c r="U1083" s="137" t="str">
        <f>ifna(VLookup(V1083, Dex!F:L, 7, 0),"")</f>
        <v/>
      </c>
      <c r="V1083" s="131" t="str">
        <f t="shared" si="1"/>
        <v>ogerpon</v>
      </c>
    </row>
    <row r="1084" ht="31.5" customHeight="1">
      <c r="A1084" s="85">
        <v>1083.0</v>
      </c>
      <c r="B1084" s="88">
        <v>2.0</v>
      </c>
      <c r="C1084" s="88">
        <v>10.0</v>
      </c>
      <c r="D1084" s="88">
        <v>23.0</v>
      </c>
      <c r="E1084" s="88">
        <v>4.0</v>
      </c>
      <c r="F1084" s="88">
        <v>5.0</v>
      </c>
      <c r="G1084" s="53" t="str">
        <f>ifna(VLookup(V1084,Shiny!B:C, 2, 0),"")</f>
        <v/>
      </c>
      <c r="H1084" s="162" t="s">
        <v>1236</v>
      </c>
      <c r="I1084" s="114">
        <v>1018.0</v>
      </c>
      <c r="J1084" s="140">
        <f>IFNA(VLOOKUP(V1084,'Imported Index'!E:F,2,0),1)</f>
        <v>1</v>
      </c>
      <c r="K1084" s="83"/>
      <c r="L1084" s="83"/>
      <c r="M1084" s="62" t="str">
        <f>ifna(IMAGE("https://pokejungle.net/sprites/typeico/"&amp;lower(VLookup(V1084,Type!C:E, 2, 0)&amp;".png")),"")</f>
        <v/>
      </c>
      <c r="N1084" s="62" t="str">
        <f>ifna(IMAGE("https://pokejungle.net/sprites/typeico/"&amp;lower(VLookup(V1084,Type!C:E, 3, 0)&amp;".png")),"")</f>
        <v/>
      </c>
      <c r="O1084" s="53"/>
      <c r="P1084" s="53"/>
      <c r="Q1084" s="61" t="str">
        <f>ifna(VLookup(V1084, Dex!F:K, 3, 0),"")</f>
        <v/>
      </c>
      <c r="R1084" s="61" t="str">
        <f>ifna(VLookup(V1084, Dex!F:K, 4, 0),"")</f>
        <v/>
      </c>
      <c r="S1084" s="62" t="str">
        <f>ifna(VLookup(V1084, Dex!F:K, 5, 0),"")</f>
        <v/>
      </c>
      <c r="T1084" s="61" t="str">
        <f>ifna(VLookup(V1084, Dex!F:K, 6, 0),"")</f>
        <v>B162</v>
      </c>
      <c r="U1084" s="63" t="str">
        <f>ifna(VLookup(V1084, Dex!F:L, 7, 0),"")</f>
        <v/>
      </c>
      <c r="V1084" s="53" t="str">
        <f t="shared" si="1"/>
        <v>archaludon</v>
      </c>
    </row>
    <row r="1085" ht="31.5" customHeight="1">
      <c r="A1085" s="130">
        <v>1084.0</v>
      </c>
      <c r="B1085" s="129">
        <v>2.0</v>
      </c>
      <c r="C1085" s="129">
        <v>10.0</v>
      </c>
      <c r="D1085" s="129">
        <v>24.0</v>
      </c>
      <c r="E1085" s="129">
        <v>4.0</v>
      </c>
      <c r="F1085" s="129">
        <v>6.0</v>
      </c>
      <c r="G1085" s="131" t="str">
        <f>ifna(VLookup(V1085,Shiny!B:C, 2, 0),"")</f>
        <v/>
      </c>
      <c r="H1085" s="163" t="s">
        <v>1237</v>
      </c>
      <c r="I1085" s="164">
        <v>1019.0</v>
      </c>
      <c r="J1085" s="135">
        <f>IFNA(VLOOKUP(V1085,'Imported Index'!E:F,2,0),1)</f>
        <v>1</v>
      </c>
      <c r="K1085" s="132"/>
      <c r="L1085" s="132"/>
      <c r="M1085" s="166" t="str">
        <f>ifna(IMAGE("https://pokejungle.net/sprites/typeico/"&amp;lower(VLookup(V1085,Type!C:E, 2, 0)&amp;".png")),"")</f>
        <v/>
      </c>
      <c r="N1085" s="166" t="str">
        <f>ifna(IMAGE("https://pokejungle.net/sprites/typeico/"&amp;lower(VLookup(V1085,Type!C:E, 3, 0)&amp;".png")),"")</f>
        <v/>
      </c>
      <c r="O1085" s="131"/>
      <c r="P1085" s="131"/>
      <c r="Q1085" s="165" t="str">
        <f>ifna(VLookup(V1085, Dex!F:K, 3, 0),"")</f>
        <v/>
      </c>
      <c r="R1085" s="165" t="str">
        <f>ifna(VLookup(V1085, Dex!F:K, 4, 0),"")</f>
        <v/>
      </c>
      <c r="S1085" s="166" t="str">
        <f>ifna(VLookup(V1085, Dex!F:K, 5, 0),"")</f>
        <v/>
      </c>
      <c r="T1085" s="165" t="str">
        <f>ifna(VLookup(V1085, Dex!F:K, 6, 0),"")</f>
        <v>B163</v>
      </c>
      <c r="U1085" s="137" t="str">
        <f>ifna(VLookup(V1085, Dex!F:L, 7, 0),"")</f>
        <v/>
      </c>
      <c r="V1085" s="131" t="str">
        <f t="shared" si="1"/>
        <v>hydrapple</v>
      </c>
    </row>
    <row r="1086" ht="31.5" customHeight="1">
      <c r="A1086" s="85">
        <v>1085.0</v>
      </c>
      <c r="B1086" s="88">
        <v>2.0</v>
      </c>
      <c r="C1086" s="88">
        <v>10.0</v>
      </c>
      <c r="D1086" s="88">
        <v>25.0</v>
      </c>
      <c r="E1086" s="88">
        <v>5.0</v>
      </c>
      <c r="F1086" s="85">
        <v>1.0</v>
      </c>
      <c r="G1086" s="53" t="str">
        <f>ifna(VLookup(V1086,Shiny!B:C, 2, 0),"")</f>
        <v/>
      </c>
      <c r="H1086" s="114" t="s">
        <v>1238</v>
      </c>
      <c r="I1086" s="115">
        <v>1020.0</v>
      </c>
      <c r="J1086" s="140">
        <f>IFNA(VLOOKUP(V1086,'Imported Index'!E:F,2,0),1)</f>
        <v>1</v>
      </c>
      <c r="K1086" s="83"/>
      <c r="L1086" s="83"/>
      <c r="M1086" s="62" t="str">
        <f>ifna(IMAGE("https://pokejungle.net/sprites/typeico/"&amp;lower(VLookup(V1086,Type!C:E, 2, 0)&amp;".png")),"")</f>
        <v/>
      </c>
      <c r="N1086" s="62" t="str">
        <f>ifna(IMAGE("https://pokejungle.net/sprites/typeico/"&amp;lower(VLookup(V1086,Type!C:E, 3, 0)&amp;".png")),"")</f>
        <v/>
      </c>
      <c r="O1086" s="53"/>
      <c r="P1086" s="53"/>
      <c r="Q1086" s="61" t="str">
        <f>ifna(VLookup(V1086, Dex!F:K, 3, 0),"")</f>
        <v/>
      </c>
      <c r="R1086" s="61" t="str">
        <f>ifna(VLookup(V1086, Dex!F:K, 4, 0),"")</f>
        <v/>
      </c>
      <c r="S1086" s="62" t="str">
        <f>ifna(VLookup(V1086, Dex!F:K, 5, 0),"")</f>
        <v/>
      </c>
      <c r="T1086" s="61" t="str">
        <f>ifna(VLookup(V1086, Dex!F:K, 6, 0),"")</f>
        <v>B236</v>
      </c>
      <c r="U1086" s="63" t="str">
        <f>ifna(VLookup(V1086, Dex!F:L, 7, 0),"")</f>
        <v/>
      </c>
      <c r="V1086" s="53" t="str">
        <f t="shared" si="1"/>
        <v>gouging fire</v>
      </c>
    </row>
    <row r="1087" ht="31.5" customHeight="1">
      <c r="A1087" s="130">
        <v>1086.0</v>
      </c>
      <c r="B1087" s="129">
        <v>2.0</v>
      </c>
      <c r="C1087" s="129">
        <v>10.0</v>
      </c>
      <c r="D1087" s="129">
        <v>26.0</v>
      </c>
      <c r="E1087" s="129">
        <v>5.0</v>
      </c>
      <c r="F1087" s="130">
        <v>2.0</v>
      </c>
      <c r="G1087" s="131" t="str">
        <f>ifna(VLookup(V1087,Shiny!B:C, 2, 0),"")</f>
        <v/>
      </c>
      <c r="H1087" s="163" t="s">
        <v>1239</v>
      </c>
      <c r="I1087" s="164">
        <v>1021.0</v>
      </c>
      <c r="J1087" s="135">
        <f>IFNA(VLOOKUP(V1087,'Imported Index'!E:F,2,0),1)</f>
        <v>1</v>
      </c>
      <c r="K1087" s="132"/>
      <c r="L1087" s="132"/>
      <c r="M1087" s="166" t="str">
        <f>ifna(IMAGE("https://pokejungle.net/sprites/typeico/"&amp;lower(VLookup(V1087,Type!C:E, 2, 0)&amp;".png")),"")</f>
        <v/>
      </c>
      <c r="N1087" s="166" t="str">
        <f>ifna(IMAGE("https://pokejungle.net/sprites/typeico/"&amp;lower(VLookup(V1087,Type!C:E, 3, 0)&amp;".png")),"")</f>
        <v/>
      </c>
      <c r="O1087" s="131"/>
      <c r="P1087" s="131"/>
      <c r="Q1087" s="165" t="str">
        <f>ifna(VLookup(V1087, Dex!F:K, 3, 0),"")</f>
        <v/>
      </c>
      <c r="R1087" s="165" t="str">
        <f>ifna(VLookup(V1087, Dex!F:K, 4, 0),"")</f>
        <v/>
      </c>
      <c r="S1087" s="166" t="str">
        <f>ifna(VLookup(V1087, Dex!F:K, 5, 0),"")</f>
        <v/>
      </c>
      <c r="T1087" s="165" t="str">
        <f>ifna(VLookup(V1087, Dex!F:K, 6, 0),"")</f>
        <v>B237</v>
      </c>
      <c r="U1087" s="137" t="str">
        <f>ifna(VLookup(V1087, Dex!F:L, 7, 0),"")</f>
        <v/>
      </c>
      <c r="V1087" s="131" t="str">
        <f t="shared" si="1"/>
        <v>raging bolt</v>
      </c>
    </row>
    <row r="1088" ht="31.5" customHeight="1">
      <c r="A1088" s="85">
        <v>1087.0</v>
      </c>
      <c r="B1088" s="88">
        <v>2.0</v>
      </c>
      <c r="C1088" s="88">
        <v>10.0</v>
      </c>
      <c r="D1088" s="88">
        <v>27.0</v>
      </c>
      <c r="E1088" s="88">
        <v>5.0</v>
      </c>
      <c r="F1088" s="85">
        <v>3.0</v>
      </c>
      <c r="G1088" s="53" t="str">
        <f>ifna(VLookup(V1088,Shiny!B:C, 2, 0),"")</f>
        <v/>
      </c>
      <c r="H1088" s="114" t="s">
        <v>1240</v>
      </c>
      <c r="I1088" s="115">
        <v>1022.0</v>
      </c>
      <c r="J1088" s="140">
        <f>IFNA(VLOOKUP(V1088,'Imported Index'!E:F,2,0),1)</f>
        <v>1</v>
      </c>
      <c r="K1088" s="83"/>
      <c r="L1088" s="83"/>
      <c r="M1088" s="62" t="str">
        <f>ifna(IMAGE("https://pokejungle.net/sprites/typeico/"&amp;lower(VLookup(V1088,Type!C:E, 2, 0)&amp;".png")),"")</f>
        <v/>
      </c>
      <c r="N1088" s="62" t="str">
        <f>ifna(IMAGE("https://pokejungle.net/sprites/typeico/"&amp;lower(VLookup(V1088,Type!C:E, 3, 0)&amp;".png")),"")</f>
        <v/>
      </c>
      <c r="O1088" s="53"/>
      <c r="P1088" s="53"/>
      <c r="Q1088" s="61" t="str">
        <f>ifna(VLookup(V1088, Dex!F:K, 3, 0),"")</f>
        <v/>
      </c>
      <c r="R1088" s="61" t="str">
        <f>ifna(VLookup(V1088, Dex!F:K, 4, 0),"")</f>
        <v/>
      </c>
      <c r="S1088" s="62" t="str">
        <f>ifna(VLookup(V1088, Dex!F:K, 5, 0),"")</f>
        <v/>
      </c>
      <c r="T1088" s="61" t="str">
        <f>ifna(VLookup(V1088, Dex!F:K, 6, 0),"")</f>
        <v>B239</v>
      </c>
      <c r="U1088" s="63" t="str">
        <f>ifna(VLookup(V1088, Dex!F:L, 7, 0),"")</f>
        <v/>
      </c>
      <c r="V1088" s="53" t="str">
        <f t="shared" si="1"/>
        <v>iron boulder</v>
      </c>
    </row>
    <row r="1089" ht="31.5" customHeight="1">
      <c r="A1089" s="130">
        <v>1088.0</v>
      </c>
      <c r="B1089" s="129">
        <v>2.0</v>
      </c>
      <c r="C1089" s="129">
        <v>10.0</v>
      </c>
      <c r="D1089" s="129">
        <v>28.0</v>
      </c>
      <c r="E1089" s="129">
        <v>5.0</v>
      </c>
      <c r="F1089" s="129">
        <v>4.0</v>
      </c>
      <c r="G1089" s="131" t="str">
        <f>ifna(VLookup(V1089,Shiny!B:C, 2, 0),"")</f>
        <v/>
      </c>
      <c r="H1089" s="163" t="s">
        <v>1241</v>
      </c>
      <c r="I1089" s="164">
        <v>1023.0</v>
      </c>
      <c r="J1089" s="135">
        <f>IFNA(VLOOKUP(V1089,'Imported Index'!E:F,2,0),1)</f>
        <v>1</v>
      </c>
      <c r="K1089" s="132"/>
      <c r="L1089" s="132"/>
      <c r="M1089" s="166" t="str">
        <f>ifna(IMAGE("https://pokejungle.net/sprites/typeico/"&amp;lower(VLookup(V1089,Type!C:E, 2, 0)&amp;".png")),"")</f>
        <v/>
      </c>
      <c r="N1089" s="166" t="str">
        <f>ifna(IMAGE("https://pokejungle.net/sprites/typeico/"&amp;lower(VLookup(V1089,Type!C:E, 3, 0)&amp;".png")),"")</f>
        <v/>
      </c>
      <c r="O1089" s="131"/>
      <c r="P1089" s="131"/>
      <c r="Q1089" s="165" t="str">
        <f>ifna(VLookup(V1089, Dex!F:K, 3, 0),"")</f>
        <v/>
      </c>
      <c r="R1089" s="165" t="str">
        <f>ifna(VLookup(V1089, Dex!F:K, 4, 0),"")</f>
        <v/>
      </c>
      <c r="S1089" s="166" t="str">
        <f>ifna(VLookup(V1089, Dex!F:K, 5, 0),"")</f>
        <v/>
      </c>
      <c r="T1089" s="165" t="str">
        <f>ifna(VLookup(V1089, Dex!F:K, 6, 0),"")</f>
        <v>B238</v>
      </c>
      <c r="U1089" s="137" t="str">
        <f>ifna(VLookup(V1089, Dex!F:L, 7, 0),"")</f>
        <v/>
      </c>
      <c r="V1089" s="131" t="str">
        <f t="shared" si="1"/>
        <v>iron crown</v>
      </c>
    </row>
    <row r="1090" ht="31.5" customHeight="1">
      <c r="A1090" s="85">
        <v>1089.0</v>
      </c>
      <c r="B1090" s="88">
        <v>2.0</v>
      </c>
      <c r="C1090" s="88">
        <v>10.0</v>
      </c>
      <c r="D1090" s="88">
        <v>29.0</v>
      </c>
      <c r="E1090" s="88">
        <v>5.0</v>
      </c>
      <c r="F1090" s="88">
        <v>5.0</v>
      </c>
      <c r="G1090" s="53" t="str">
        <f>ifna(VLookup(V1090,Shiny!B:C, 2, 0),"")</f>
        <v/>
      </c>
      <c r="H1090" s="114" t="s">
        <v>1242</v>
      </c>
      <c r="I1090" s="115">
        <v>1024.0</v>
      </c>
      <c r="J1090" s="140">
        <f>IFNA(VLOOKUP(V1090,'Imported Index'!E:F,2,0),1)</f>
        <v>1</v>
      </c>
      <c r="K1090" s="83"/>
      <c r="L1090" s="83"/>
      <c r="M1090" s="62" t="str">
        <f>ifna(IMAGE("https://pokejungle.net/sprites/typeico/"&amp;lower(VLookup(V1090,Type!C:E, 2, 0)&amp;".png")),"")</f>
        <v/>
      </c>
      <c r="N1090" s="62" t="str">
        <f>ifna(IMAGE("https://pokejungle.net/sprites/typeico/"&amp;lower(VLookup(V1090,Type!C:E, 3, 0)&amp;".png")),"")</f>
        <v/>
      </c>
      <c r="O1090" s="53"/>
      <c r="P1090" s="53"/>
      <c r="Q1090" s="61" t="str">
        <f>ifna(VLookup(V1090, Dex!F:K, 3, 0),"")</f>
        <v/>
      </c>
      <c r="R1090" s="61" t="str">
        <f>ifna(VLookup(V1090, Dex!F:K, 4, 0),"")</f>
        <v/>
      </c>
      <c r="S1090" s="62" t="str">
        <f>ifna(VLookup(V1090, Dex!F:K, 5, 0),"")</f>
        <v/>
      </c>
      <c r="T1090" s="61" t="str">
        <f>ifna(VLookup(V1090, Dex!F:K, 6, 0),"")</f>
        <v>B240</v>
      </c>
      <c r="U1090" s="63" t="str">
        <f>ifna(VLookup(V1090, Dex!F:L, 7, 0),"")</f>
        <v/>
      </c>
      <c r="V1090" s="53" t="str">
        <f t="shared" si="1"/>
        <v>terapagos</v>
      </c>
    </row>
    <row r="1091" ht="31.5" customHeight="1">
      <c r="A1091" s="130">
        <v>1090.0</v>
      </c>
      <c r="B1091" s="129">
        <v>2.0</v>
      </c>
      <c r="C1091" s="129">
        <v>10.0</v>
      </c>
      <c r="D1091" s="129">
        <v>30.0</v>
      </c>
      <c r="E1091" s="129">
        <v>5.0</v>
      </c>
      <c r="F1091" s="129">
        <v>6.0</v>
      </c>
      <c r="G1091" s="131" t="str">
        <f>ifna(VLookup(V1091,Shiny!B:C, 2, 0),"")</f>
        <v/>
      </c>
      <c r="H1091" s="163" t="s">
        <v>1243</v>
      </c>
      <c r="I1091" s="164">
        <v>1025.0</v>
      </c>
      <c r="J1091" s="135">
        <f>IFNA(VLOOKUP(V1091,'Imported Index'!E:F,2,0),1)</f>
        <v>1</v>
      </c>
      <c r="K1091" s="132"/>
      <c r="L1091" s="132"/>
      <c r="M1091" s="166" t="str">
        <f>ifna(IMAGE("https://pokejungle.net/sprites/typeico/"&amp;lower(VLookup(V1091,Type!C:E, 2, 0)&amp;".png")),"")</f>
        <v/>
      </c>
      <c r="N1091" s="166" t="str">
        <f>ifna(IMAGE("https://pokejungle.net/sprites/typeico/"&amp;lower(VLookup(V1091,Type!C:E, 3, 0)&amp;".png")),"")</f>
        <v/>
      </c>
      <c r="O1091" s="131"/>
      <c r="P1091" s="131"/>
      <c r="Q1091" s="165" t="str">
        <f>ifna(VLookup(V1091, Dex!F:K, 3, 0),"")</f>
        <v/>
      </c>
      <c r="R1091" s="165" t="str">
        <f>ifna(VLookup(V1091, Dex!F:K, 4, 0),"")</f>
        <v/>
      </c>
      <c r="S1091" s="166" t="str">
        <f>ifna(VLookup(V1091, Dex!F:K, 5, 0),"")</f>
        <v/>
      </c>
      <c r="T1091" s="165" t="str">
        <f>ifna(VLookup(V1091, Dex!F:K, 6, 0),"")</f>
        <v/>
      </c>
      <c r="U1091" s="137" t="str">
        <f>ifna(VLookup(V1091, Dex!F:L, 7, 0),"")</f>
        <v/>
      </c>
      <c r="V1091" s="131" t="str">
        <f t="shared" si="1"/>
        <v>pecharunt</v>
      </c>
    </row>
  </sheetData>
  <autoFilter ref="$J$1:$K$1083"/>
  <customSheetViews>
    <customSheetView guid="{8F000A72-FF19-4343-B2A7-AB270BBC381A}" filter="1" showAutoFilter="1">
      <autoFilter ref="$Q$1:$T$1083"/>
    </customSheetView>
  </customSheetViews>
  <conditionalFormatting sqref="B1:V1091">
    <cfRule type="expression" dxfId="2" priority="1">
      <formula>if($H1="Gen",TRUE,FALSE)</formula>
    </cfRule>
  </conditionalFormatting>
  <conditionalFormatting sqref="F2:F1091">
    <cfRule type="colorScale" priority="2">
      <colorScale>
        <cfvo type="min"/>
        <cfvo type="max"/>
        <color rgb="FFFFFFFF"/>
        <color rgb="FFFFD666"/>
      </colorScale>
    </cfRule>
  </conditionalFormatting>
  <conditionalFormatting sqref="U2:U1091 L2:L1091 O2:T1091">
    <cfRule type="notContainsBlanks" dxfId="3" priority="3">
      <formula>LEN(TRIM(U2))&gt;0</formula>
    </cfRule>
  </conditionalFormatting>
  <conditionalFormatting sqref="E2:E1091">
    <cfRule type="colorScale" priority="4">
      <colorScale>
        <cfvo type="min"/>
        <cfvo type="max"/>
        <color rgb="FFFFFFFF"/>
        <color rgb="FFE67C73"/>
      </colorScale>
    </cfRule>
  </conditionalFormatting>
  <conditionalFormatting sqref="D2:D1091">
    <cfRule type="colorScale" priority="5">
      <colorScale>
        <cfvo type="min"/>
        <cfvo type="max"/>
        <color rgb="FFFFFFFF"/>
        <color rgb="FF57BB8A"/>
      </colorScale>
    </cfRule>
  </conditionalFormatting>
  <conditionalFormatting sqref="J2:J1091">
    <cfRule type="containsText" dxfId="4" priority="6" operator="containsText" text="1">
      <formula>NOT(ISERROR(SEARCH(("1"),(J2))))</formula>
    </cfRule>
  </conditionalFormatting>
  <conditionalFormatting sqref="J2:J1091">
    <cfRule type="containsText" dxfId="5" priority="7" operator="containsText" text="x">
      <formula>NOT(ISERROR(SEARCH(("x"),(J2))))</formula>
    </cfRule>
  </conditionalFormatting>
  <conditionalFormatting sqref="J2:J1091">
    <cfRule type="containsText" dxfId="6" priority="8" operator="containsText" text="pogo">
      <formula>NOT(ISERROR(SEARCH(("pogo"),(J2))))</formula>
    </cfRule>
  </conditionalFormatting>
  <conditionalFormatting sqref="J2:J1091">
    <cfRule type="containsText" dxfId="7" priority="9" operator="containsText" text="n ot">
      <formula>NOT(ISERROR(SEARCH(("n ot"),(J2))))</formula>
    </cfRule>
  </conditionalFormatting>
  <conditionalFormatting sqref="J2:J1091">
    <cfRule type="containsText" dxfId="8" priority="10" operator="containsText" text="SV">
      <formula>NOT(ISERROR(SEARCH(("SV"),(J2))))</formula>
    </cfRule>
  </conditionalFormatting>
  <hyperlinks>
    <hyperlink r:id="rId1" ref="H2"/>
    <hyperlink r:id="rId2" ref="I2"/>
    <hyperlink r:id="rId3" ref="H3"/>
    <hyperlink r:id="rId4" ref="I3"/>
    <hyperlink r:id="rId5" ref="H4"/>
    <hyperlink r:id="rId6" ref="I4"/>
    <hyperlink r:id="rId7" ref="H5"/>
    <hyperlink r:id="rId8" ref="I5"/>
    <hyperlink r:id="rId9" ref="H6"/>
    <hyperlink r:id="rId10" ref="I6"/>
    <hyperlink r:id="rId11" ref="H7"/>
    <hyperlink r:id="rId12" ref="I7"/>
    <hyperlink r:id="rId13" ref="H8"/>
    <hyperlink r:id="rId14" ref="I8"/>
    <hyperlink r:id="rId15" ref="H9"/>
    <hyperlink r:id="rId16" ref="I9"/>
    <hyperlink r:id="rId17" ref="H10"/>
    <hyperlink r:id="rId18" ref="I10"/>
    <hyperlink r:id="rId19" ref="H11"/>
    <hyperlink r:id="rId20" ref="I11"/>
    <hyperlink r:id="rId21" ref="H12"/>
    <hyperlink r:id="rId22" ref="I12"/>
    <hyperlink r:id="rId23" ref="H13"/>
    <hyperlink r:id="rId24" ref="I13"/>
    <hyperlink r:id="rId25" ref="H14"/>
    <hyperlink r:id="rId26" ref="I14"/>
    <hyperlink r:id="rId27" ref="H15"/>
    <hyperlink r:id="rId28" ref="I15"/>
    <hyperlink r:id="rId29" ref="H16"/>
    <hyperlink r:id="rId30" ref="I16"/>
    <hyperlink r:id="rId31" ref="H17"/>
    <hyperlink r:id="rId32" ref="I17"/>
    <hyperlink r:id="rId33" ref="H18"/>
    <hyperlink r:id="rId34" ref="I18"/>
    <hyperlink r:id="rId35" ref="H19"/>
    <hyperlink r:id="rId36" ref="I19"/>
    <hyperlink r:id="rId37" ref="H20"/>
    <hyperlink r:id="rId38" ref="I20"/>
    <hyperlink r:id="rId39" ref="H21"/>
    <hyperlink r:id="rId40" ref="I21"/>
    <hyperlink r:id="rId41" ref="H22"/>
    <hyperlink r:id="rId42" ref="I22"/>
    <hyperlink r:id="rId43" ref="H23"/>
    <hyperlink r:id="rId44" ref="I23"/>
    <hyperlink r:id="rId45" ref="H24"/>
    <hyperlink r:id="rId46" ref="I24"/>
    <hyperlink r:id="rId47" ref="H25"/>
    <hyperlink r:id="rId48" ref="I25"/>
    <hyperlink r:id="rId49" ref="H26"/>
    <hyperlink r:id="rId50" ref="I26"/>
    <hyperlink r:id="rId51" ref="H27"/>
    <hyperlink r:id="rId52" ref="I27"/>
    <hyperlink r:id="rId53" ref="H28"/>
    <hyperlink r:id="rId54" ref="I28"/>
    <hyperlink r:id="rId55" ref="H29"/>
    <hyperlink r:id="rId56" ref="I29"/>
    <hyperlink r:id="rId57" ref="H30"/>
    <hyperlink r:id="rId58" ref="I30"/>
    <hyperlink r:id="rId59" ref="H31"/>
    <hyperlink r:id="rId60" ref="I31"/>
    <hyperlink r:id="rId61" ref="H32"/>
    <hyperlink r:id="rId62" ref="I32"/>
    <hyperlink r:id="rId63" ref="H33"/>
    <hyperlink r:id="rId64" ref="I33"/>
    <hyperlink r:id="rId65" ref="H34"/>
    <hyperlink r:id="rId66" ref="I34"/>
    <hyperlink r:id="rId67" ref="H35"/>
    <hyperlink r:id="rId68" ref="I35"/>
    <hyperlink r:id="rId69" ref="H36"/>
    <hyperlink r:id="rId70" ref="I36"/>
    <hyperlink r:id="rId71" ref="H37"/>
    <hyperlink r:id="rId72" ref="I37"/>
    <hyperlink r:id="rId73" ref="H38"/>
    <hyperlink r:id="rId74" ref="I38"/>
    <hyperlink r:id="rId75" ref="H39"/>
    <hyperlink r:id="rId76" ref="I39"/>
    <hyperlink r:id="rId77" ref="H40"/>
    <hyperlink r:id="rId78" ref="I40"/>
    <hyperlink r:id="rId79" ref="H41"/>
    <hyperlink r:id="rId80" ref="I41"/>
    <hyperlink r:id="rId81" ref="H42"/>
    <hyperlink r:id="rId82" ref="I42"/>
    <hyperlink r:id="rId83" ref="H43"/>
    <hyperlink r:id="rId84" ref="I43"/>
    <hyperlink r:id="rId85" ref="H44"/>
    <hyperlink r:id="rId86" ref="I44"/>
    <hyperlink r:id="rId87" ref="H45"/>
    <hyperlink r:id="rId88" ref="I45"/>
    <hyperlink r:id="rId89" ref="H46"/>
    <hyperlink r:id="rId90" ref="I46"/>
    <hyperlink r:id="rId91" ref="H47"/>
    <hyperlink r:id="rId92" ref="I47"/>
    <hyperlink r:id="rId93" ref="H48"/>
    <hyperlink r:id="rId94" ref="I48"/>
    <hyperlink r:id="rId95" ref="H49"/>
    <hyperlink r:id="rId96" ref="I49"/>
    <hyperlink r:id="rId97" ref="H50"/>
    <hyperlink r:id="rId98" ref="I50"/>
    <hyperlink r:id="rId99" ref="H51"/>
    <hyperlink r:id="rId100" ref="I51"/>
    <hyperlink r:id="rId101" ref="H52"/>
    <hyperlink r:id="rId102" ref="I52"/>
    <hyperlink r:id="rId103" ref="H53"/>
    <hyperlink r:id="rId104" ref="I53"/>
    <hyperlink r:id="rId105" ref="H54"/>
    <hyperlink r:id="rId106" ref="I54"/>
    <hyperlink r:id="rId107" ref="H55"/>
    <hyperlink r:id="rId108" ref="I55"/>
    <hyperlink r:id="rId109" ref="H56"/>
    <hyperlink r:id="rId110" ref="I56"/>
    <hyperlink r:id="rId111" ref="H57"/>
    <hyperlink r:id="rId112" ref="I57"/>
    <hyperlink r:id="rId113" ref="H58"/>
    <hyperlink r:id="rId114" ref="I58"/>
    <hyperlink r:id="rId115" ref="H59"/>
    <hyperlink r:id="rId116" ref="I59"/>
    <hyperlink r:id="rId117" ref="H60"/>
    <hyperlink r:id="rId118" ref="I60"/>
    <hyperlink r:id="rId119" ref="H61"/>
    <hyperlink r:id="rId120" ref="I61"/>
    <hyperlink r:id="rId121" ref="H62"/>
    <hyperlink r:id="rId122" ref="I62"/>
    <hyperlink r:id="rId123" ref="H63"/>
    <hyperlink r:id="rId124" ref="I63"/>
    <hyperlink r:id="rId125" ref="H64"/>
    <hyperlink r:id="rId126" ref="I64"/>
    <hyperlink r:id="rId127" ref="H65"/>
    <hyperlink r:id="rId128" ref="I65"/>
    <hyperlink r:id="rId129" ref="H66"/>
    <hyperlink r:id="rId130" ref="I66"/>
    <hyperlink r:id="rId131" ref="H67"/>
    <hyperlink r:id="rId132" ref="I67"/>
    <hyperlink r:id="rId133" ref="H68"/>
    <hyperlink r:id="rId134" ref="I68"/>
    <hyperlink r:id="rId135" ref="H69"/>
    <hyperlink r:id="rId136" ref="I69"/>
    <hyperlink r:id="rId137" ref="H70"/>
    <hyperlink r:id="rId138" ref="I70"/>
    <hyperlink r:id="rId139" ref="H71"/>
    <hyperlink r:id="rId140" ref="I71"/>
    <hyperlink r:id="rId141" ref="H72"/>
    <hyperlink r:id="rId142" ref="I72"/>
    <hyperlink r:id="rId143" ref="H73"/>
    <hyperlink r:id="rId144" ref="I73"/>
    <hyperlink r:id="rId145" ref="H74"/>
    <hyperlink r:id="rId146" ref="I74"/>
    <hyperlink r:id="rId147" ref="H75"/>
    <hyperlink r:id="rId148" ref="I75"/>
    <hyperlink r:id="rId149" ref="H76"/>
    <hyperlink r:id="rId150" ref="I76"/>
    <hyperlink r:id="rId151" ref="H77"/>
    <hyperlink r:id="rId152" ref="I77"/>
    <hyperlink r:id="rId153" ref="H78"/>
    <hyperlink r:id="rId154" ref="I78"/>
    <hyperlink r:id="rId155" ref="H79"/>
    <hyperlink r:id="rId156" ref="I79"/>
    <hyperlink r:id="rId157" ref="H80"/>
    <hyperlink r:id="rId158" ref="I80"/>
    <hyperlink r:id="rId159" ref="H81"/>
    <hyperlink r:id="rId160" ref="I81"/>
    <hyperlink r:id="rId161" ref="H82"/>
    <hyperlink r:id="rId162" ref="I82"/>
    <hyperlink r:id="rId163" ref="H83"/>
    <hyperlink r:id="rId164" ref="I83"/>
    <hyperlink r:id="rId165" ref="H84"/>
    <hyperlink r:id="rId166" ref="I84"/>
    <hyperlink r:id="rId167" ref="H85"/>
    <hyperlink r:id="rId168" ref="I85"/>
    <hyperlink r:id="rId169" ref="H86"/>
    <hyperlink r:id="rId170" ref="I86"/>
    <hyperlink r:id="rId171" ref="H87"/>
    <hyperlink r:id="rId172" ref="I87"/>
    <hyperlink r:id="rId173" ref="H88"/>
    <hyperlink r:id="rId174" ref="I88"/>
    <hyperlink r:id="rId175" ref="H89"/>
    <hyperlink r:id="rId176" ref="I89"/>
    <hyperlink r:id="rId177" ref="H90"/>
    <hyperlink r:id="rId178" ref="I90"/>
    <hyperlink r:id="rId179" ref="H91"/>
    <hyperlink r:id="rId180" ref="I91"/>
    <hyperlink r:id="rId181" ref="H92"/>
    <hyperlink r:id="rId182" ref="I92"/>
    <hyperlink r:id="rId183" ref="H93"/>
    <hyperlink r:id="rId184" ref="I93"/>
    <hyperlink r:id="rId185" ref="H94"/>
    <hyperlink r:id="rId186" ref="I94"/>
    <hyperlink r:id="rId187" ref="H95"/>
    <hyperlink r:id="rId188" ref="I95"/>
    <hyperlink r:id="rId189" ref="H96"/>
    <hyperlink r:id="rId190" ref="I96"/>
    <hyperlink r:id="rId191" ref="H97"/>
    <hyperlink r:id="rId192" ref="I97"/>
    <hyperlink r:id="rId193" ref="H98"/>
    <hyperlink r:id="rId194" ref="I98"/>
    <hyperlink r:id="rId195" ref="H99"/>
    <hyperlink r:id="rId196" ref="I99"/>
    <hyperlink r:id="rId197" ref="H100"/>
    <hyperlink r:id="rId198" ref="I100"/>
    <hyperlink r:id="rId199" ref="H101"/>
    <hyperlink r:id="rId200" ref="I101"/>
    <hyperlink r:id="rId201" ref="H102"/>
    <hyperlink r:id="rId202" ref="I102"/>
    <hyperlink r:id="rId203" ref="H103"/>
    <hyperlink r:id="rId204" ref="I103"/>
    <hyperlink r:id="rId205" ref="H104"/>
    <hyperlink r:id="rId206" ref="I104"/>
    <hyperlink r:id="rId207" ref="H105"/>
    <hyperlink r:id="rId208" ref="I105"/>
    <hyperlink r:id="rId209" ref="H106"/>
    <hyperlink r:id="rId210" ref="I106"/>
    <hyperlink r:id="rId211" ref="H107"/>
    <hyperlink r:id="rId212" ref="I107"/>
    <hyperlink r:id="rId213" ref="H108"/>
    <hyperlink r:id="rId214" ref="I108"/>
    <hyperlink r:id="rId215" ref="H109"/>
    <hyperlink r:id="rId216" ref="I109"/>
    <hyperlink r:id="rId217" ref="H110"/>
    <hyperlink r:id="rId218" ref="I110"/>
    <hyperlink r:id="rId219" ref="H111"/>
    <hyperlink r:id="rId220" ref="I111"/>
    <hyperlink r:id="rId221" ref="H112"/>
    <hyperlink r:id="rId222" ref="I112"/>
    <hyperlink r:id="rId223" ref="H113"/>
    <hyperlink r:id="rId224" ref="I113"/>
    <hyperlink r:id="rId225" ref="H114"/>
    <hyperlink r:id="rId226" ref="I114"/>
    <hyperlink r:id="rId227" ref="H115"/>
    <hyperlink r:id="rId228" ref="I115"/>
    <hyperlink r:id="rId229" ref="H116"/>
    <hyperlink r:id="rId230" ref="I116"/>
    <hyperlink r:id="rId231" ref="H117"/>
    <hyperlink r:id="rId232" ref="I117"/>
    <hyperlink r:id="rId233" ref="H118"/>
    <hyperlink r:id="rId234" ref="I118"/>
    <hyperlink r:id="rId235" ref="H119"/>
    <hyperlink r:id="rId236" ref="I119"/>
    <hyperlink r:id="rId237" ref="H120"/>
    <hyperlink r:id="rId238" ref="I120"/>
    <hyperlink r:id="rId239" ref="H121"/>
    <hyperlink r:id="rId240" ref="I121"/>
    <hyperlink r:id="rId241" ref="H122"/>
    <hyperlink r:id="rId242" ref="I122"/>
    <hyperlink r:id="rId243" ref="H123"/>
    <hyperlink r:id="rId244" ref="I123"/>
    <hyperlink r:id="rId245" ref="H124"/>
    <hyperlink r:id="rId246" ref="I124"/>
    <hyperlink r:id="rId247" ref="H125"/>
    <hyperlink r:id="rId248" ref="I125"/>
    <hyperlink r:id="rId249" ref="H126"/>
    <hyperlink r:id="rId250" ref="I126"/>
    <hyperlink r:id="rId251" ref="H127"/>
    <hyperlink r:id="rId252" ref="I127"/>
    <hyperlink r:id="rId253" ref="H128"/>
    <hyperlink r:id="rId254" ref="I128"/>
    <hyperlink r:id="rId255" ref="H129"/>
    <hyperlink r:id="rId256" ref="I129"/>
    <hyperlink r:id="rId257" ref="H130"/>
    <hyperlink r:id="rId258" ref="I130"/>
    <hyperlink r:id="rId259" ref="H131"/>
    <hyperlink r:id="rId260" ref="I131"/>
    <hyperlink r:id="rId261" ref="H132"/>
    <hyperlink r:id="rId262" ref="I132"/>
    <hyperlink r:id="rId263" ref="H133"/>
    <hyperlink r:id="rId264" ref="I133"/>
    <hyperlink r:id="rId265" ref="H134"/>
    <hyperlink r:id="rId266" ref="I134"/>
    <hyperlink r:id="rId267" ref="H135"/>
    <hyperlink r:id="rId268" ref="I135"/>
    <hyperlink r:id="rId269" ref="H136"/>
    <hyperlink r:id="rId270" ref="I136"/>
    <hyperlink r:id="rId271" ref="H137"/>
    <hyperlink r:id="rId272" ref="I137"/>
    <hyperlink r:id="rId273" ref="H138"/>
    <hyperlink r:id="rId274" ref="I138"/>
    <hyperlink r:id="rId275" ref="H139"/>
    <hyperlink r:id="rId276" ref="I139"/>
    <hyperlink r:id="rId277" ref="H140"/>
    <hyperlink r:id="rId278" ref="I140"/>
    <hyperlink r:id="rId279" ref="H141"/>
    <hyperlink r:id="rId280" ref="I141"/>
    <hyperlink r:id="rId281" ref="H142"/>
    <hyperlink r:id="rId282" ref="I142"/>
    <hyperlink r:id="rId283" ref="H143"/>
    <hyperlink r:id="rId284" ref="I143"/>
    <hyperlink r:id="rId285" ref="H144"/>
    <hyperlink r:id="rId286" ref="I144"/>
    <hyperlink r:id="rId287" ref="H145"/>
    <hyperlink r:id="rId288" ref="I145"/>
    <hyperlink r:id="rId289" ref="H146"/>
    <hyperlink r:id="rId290" ref="I146"/>
    <hyperlink r:id="rId291" ref="H147"/>
    <hyperlink r:id="rId292" ref="I147"/>
    <hyperlink r:id="rId293" ref="H148"/>
    <hyperlink r:id="rId294" ref="I148"/>
    <hyperlink r:id="rId295" ref="H149"/>
    <hyperlink r:id="rId296" ref="I149"/>
    <hyperlink r:id="rId297" ref="H150"/>
    <hyperlink r:id="rId298" ref="I150"/>
    <hyperlink r:id="rId299" ref="H151"/>
    <hyperlink r:id="rId300" ref="I151"/>
    <hyperlink r:id="rId301" ref="H152"/>
    <hyperlink r:id="rId302" ref="I152"/>
    <hyperlink r:id="rId303" ref="H153"/>
    <hyperlink r:id="rId304" ref="I153"/>
    <hyperlink r:id="rId305" ref="H154"/>
    <hyperlink r:id="rId306" ref="I154"/>
    <hyperlink r:id="rId307" ref="H155"/>
    <hyperlink r:id="rId308" ref="I155"/>
    <hyperlink r:id="rId309" ref="H156"/>
    <hyperlink r:id="rId310" ref="I156"/>
    <hyperlink r:id="rId311" ref="H157"/>
    <hyperlink r:id="rId312" ref="I157"/>
    <hyperlink r:id="rId313" ref="H158"/>
    <hyperlink r:id="rId314" ref="I158"/>
    <hyperlink r:id="rId315" ref="H159"/>
    <hyperlink r:id="rId316" ref="I159"/>
    <hyperlink r:id="rId317" ref="H160"/>
    <hyperlink r:id="rId318" ref="I160"/>
    <hyperlink r:id="rId319" ref="H161"/>
    <hyperlink r:id="rId320" ref="I161"/>
    <hyperlink r:id="rId321" ref="H162"/>
    <hyperlink r:id="rId322" ref="I162"/>
    <hyperlink r:id="rId323" ref="H163"/>
    <hyperlink r:id="rId324" ref="I163"/>
    <hyperlink r:id="rId325" ref="H164"/>
    <hyperlink r:id="rId326" ref="I164"/>
    <hyperlink r:id="rId327" ref="H165"/>
    <hyperlink r:id="rId328" ref="I165"/>
    <hyperlink r:id="rId329" ref="H166"/>
    <hyperlink r:id="rId330" ref="I166"/>
    <hyperlink r:id="rId331" ref="H167"/>
    <hyperlink r:id="rId332" ref="I167"/>
    <hyperlink r:id="rId333" ref="H168"/>
    <hyperlink r:id="rId334" ref="I168"/>
    <hyperlink r:id="rId335" ref="H169"/>
    <hyperlink r:id="rId336" ref="I169"/>
    <hyperlink r:id="rId337" ref="H170"/>
    <hyperlink r:id="rId338" ref="I170"/>
    <hyperlink r:id="rId339" ref="H171"/>
    <hyperlink r:id="rId340" ref="I171"/>
    <hyperlink r:id="rId341" ref="H172"/>
    <hyperlink r:id="rId342" ref="I172"/>
    <hyperlink r:id="rId343" ref="H173"/>
    <hyperlink r:id="rId344" ref="I173"/>
    <hyperlink r:id="rId345" ref="H174"/>
    <hyperlink r:id="rId346" ref="I174"/>
    <hyperlink r:id="rId347" ref="H175"/>
    <hyperlink r:id="rId348" ref="I175"/>
    <hyperlink r:id="rId349" ref="H176"/>
    <hyperlink r:id="rId350" ref="I176"/>
    <hyperlink r:id="rId351" ref="H177"/>
    <hyperlink r:id="rId352" ref="I177"/>
    <hyperlink r:id="rId353" ref="H178"/>
    <hyperlink r:id="rId354" ref="I178"/>
    <hyperlink r:id="rId355" ref="H179"/>
    <hyperlink r:id="rId356" ref="I179"/>
    <hyperlink r:id="rId357" ref="H180"/>
    <hyperlink r:id="rId358" ref="I180"/>
    <hyperlink r:id="rId359" ref="H181"/>
    <hyperlink r:id="rId360" ref="I181"/>
    <hyperlink r:id="rId361" ref="H182"/>
    <hyperlink r:id="rId362" ref="I182"/>
    <hyperlink r:id="rId363" ref="H183"/>
    <hyperlink r:id="rId364" ref="I183"/>
    <hyperlink r:id="rId365" ref="H184"/>
    <hyperlink r:id="rId366" ref="I184"/>
    <hyperlink r:id="rId367" ref="H185"/>
    <hyperlink r:id="rId368" ref="I185"/>
    <hyperlink r:id="rId369" ref="H186"/>
    <hyperlink r:id="rId370" ref="I186"/>
    <hyperlink r:id="rId371" ref="H188"/>
    <hyperlink r:id="rId372" ref="I188"/>
    <hyperlink r:id="rId373" ref="H189"/>
    <hyperlink r:id="rId374" ref="I189"/>
    <hyperlink r:id="rId375" ref="H190"/>
    <hyperlink r:id="rId376" ref="I190"/>
    <hyperlink r:id="rId377" ref="H191"/>
    <hyperlink r:id="rId378" ref="I191"/>
    <hyperlink r:id="rId379" ref="H192"/>
    <hyperlink r:id="rId380" ref="I192"/>
    <hyperlink r:id="rId381" ref="H193"/>
    <hyperlink r:id="rId382" ref="I193"/>
    <hyperlink r:id="rId383" ref="H194"/>
    <hyperlink r:id="rId384" ref="I194"/>
    <hyperlink r:id="rId385" ref="H195"/>
    <hyperlink r:id="rId386" ref="I195"/>
    <hyperlink r:id="rId387" ref="H196"/>
    <hyperlink r:id="rId388" ref="I196"/>
    <hyperlink r:id="rId389" ref="H197"/>
    <hyperlink r:id="rId390" ref="I197"/>
    <hyperlink r:id="rId391" ref="H198"/>
    <hyperlink r:id="rId392" ref="I198"/>
    <hyperlink r:id="rId393" ref="H199"/>
    <hyperlink r:id="rId394" ref="I199"/>
    <hyperlink r:id="rId395" ref="H200"/>
    <hyperlink r:id="rId396" ref="I200"/>
    <hyperlink r:id="rId397" ref="H201"/>
    <hyperlink r:id="rId398" ref="I201"/>
    <hyperlink r:id="rId399" ref="H202"/>
    <hyperlink r:id="rId400" ref="I202"/>
    <hyperlink r:id="rId401" ref="H203"/>
    <hyperlink r:id="rId402" ref="I203"/>
    <hyperlink r:id="rId403" ref="H204"/>
    <hyperlink r:id="rId404" ref="I204"/>
    <hyperlink r:id="rId405" ref="H205"/>
    <hyperlink r:id="rId406" ref="I205"/>
    <hyperlink r:id="rId407" ref="H206"/>
    <hyperlink r:id="rId408" ref="I206"/>
    <hyperlink r:id="rId409" ref="H207"/>
    <hyperlink r:id="rId410" ref="I207"/>
    <hyperlink r:id="rId411" ref="H208"/>
    <hyperlink r:id="rId412" ref="I208"/>
    <hyperlink r:id="rId413" ref="H209"/>
    <hyperlink r:id="rId414" ref="I209"/>
    <hyperlink r:id="rId415" ref="H210"/>
    <hyperlink r:id="rId416" ref="I210"/>
    <hyperlink r:id="rId417" ref="H211"/>
    <hyperlink r:id="rId418" ref="I211"/>
    <hyperlink r:id="rId419" ref="H212"/>
    <hyperlink r:id="rId420" ref="I212"/>
    <hyperlink r:id="rId421" ref="H213"/>
    <hyperlink r:id="rId422" ref="I213"/>
    <hyperlink r:id="rId423" ref="H214"/>
    <hyperlink r:id="rId424" ref="I214"/>
    <hyperlink r:id="rId425" ref="H215"/>
    <hyperlink r:id="rId426" ref="I215"/>
    <hyperlink r:id="rId427" ref="H216"/>
    <hyperlink r:id="rId428" ref="I216"/>
    <hyperlink r:id="rId429" ref="H217"/>
    <hyperlink r:id="rId430" ref="I217"/>
    <hyperlink r:id="rId431" ref="H218"/>
    <hyperlink r:id="rId432" ref="I218"/>
    <hyperlink r:id="rId433" ref="H219"/>
    <hyperlink r:id="rId434" ref="I219"/>
    <hyperlink r:id="rId435" ref="H220"/>
    <hyperlink r:id="rId436" ref="I220"/>
    <hyperlink r:id="rId437" ref="H221"/>
    <hyperlink r:id="rId438" ref="I221"/>
    <hyperlink r:id="rId439" ref="H222"/>
    <hyperlink r:id="rId440" ref="I222"/>
    <hyperlink r:id="rId441" ref="H223"/>
    <hyperlink r:id="rId442" ref="I223"/>
    <hyperlink r:id="rId443" ref="H224"/>
    <hyperlink r:id="rId444" ref="I224"/>
    <hyperlink r:id="rId445" ref="H225"/>
    <hyperlink r:id="rId446" ref="I225"/>
    <hyperlink r:id="rId447" ref="H226"/>
    <hyperlink r:id="rId448" ref="I226"/>
    <hyperlink r:id="rId449" ref="H227"/>
    <hyperlink r:id="rId450" ref="I227"/>
    <hyperlink r:id="rId451" ref="H228"/>
    <hyperlink r:id="rId452" ref="I228"/>
    <hyperlink r:id="rId453" ref="H229"/>
    <hyperlink r:id="rId454" ref="I229"/>
    <hyperlink r:id="rId455" ref="H230"/>
    <hyperlink r:id="rId456" ref="I230"/>
    <hyperlink r:id="rId457" ref="H231"/>
    <hyperlink r:id="rId458" ref="I231"/>
    <hyperlink r:id="rId459" ref="H232"/>
    <hyperlink r:id="rId460" ref="I232"/>
    <hyperlink r:id="rId461" ref="H233"/>
    <hyperlink r:id="rId462" ref="I233"/>
    <hyperlink r:id="rId463" ref="H234"/>
    <hyperlink r:id="rId464" ref="I234"/>
    <hyperlink r:id="rId465" ref="H235"/>
    <hyperlink r:id="rId466" ref="I235"/>
    <hyperlink r:id="rId467" ref="H236"/>
    <hyperlink r:id="rId468" ref="I236"/>
    <hyperlink r:id="rId469" ref="H237"/>
    <hyperlink r:id="rId470" ref="I237"/>
    <hyperlink r:id="rId471" ref="H238"/>
    <hyperlink r:id="rId472" ref="I238"/>
    <hyperlink r:id="rId473" ref="H239"/>
    <hyperlink r:id="rId474" ref="I239"/>
    <hyperlink r:id="rId475" ref="H240"/>
    <hyperlink r:id="rId476" ref="I240"/>
    <hyperlink r:id="rId477" ref="H241"/>
    <hyperlink r:id="rId478" ref="I241"/>
    <hyperlink r:id="rId479" ref="H242"/>
    <hyperlink r:id="rId480" ref="I242"/>
    <hyperlink r:id="rId481" ref="H243"/>
    <hyperlink r:id="rId482" ref="I243"/>
    <hyperlink r:id="rId483" ref="H244"/>
    <hyperlink r:id="rId484" ref="I244"/>
    <hyperlink r:id="rId485" ref="H245"/>
    <hyperlink r:id="rId486" ref="I245"/>
    <hyperlink r:id="rId487" ref="H246"/>
    <hyperlink r:id="rId488" ref="I246"/>
    <hyperlink r:id="rId489" ref="H247"/>
    <hyperlink r:id="rId490" ref="I247"/>
    <hyperlink r:id="rId491" ref="H248"/>
    <hyperlink r:id="rId492" ref="I248"/>
    <hyperlink r:id="rId493" ref="H249"/>
    <hyperlink r:id="rId494" ref="I249"/>
    <hyperlink r:id="rId495" ref="H250"/>
    <hyperlink r:id="rId496" ref="I250"/>
    <hyperlink r:id="rId497" ref="H251"/>
    <hyperlink r:id="rId498" ref="I251"/>
    <hyperlink r:id="rId499" ref="H252"/>
    <hyperlink r:id="rId500" ref="I252"/>
    <hyperlink r:id="rId501" ref="H253"/>
    <hyperlink r:id="rId502" ref="I253"/>
    <hyperlink r:id="rId503" ref="H254"/>
    <hyperlink r:id="rId504" ref="I254"/>
    <hyperlink r:id="rId505" ref="H255"/>
    <hyperlink r:id="rId506" ref="I255"/>
    <hyperlink r:id="rId507" ref="H256"/>
    <hyperlink r:id="rId508" ref="I256"/>
    <hyperlink r:id="rId509" ref="H257"/>
    <hyperlink r:id="rId510" ref="I257"/>
    <hyperlink r:id="rId511" ref="H258"/>
    <hyperlink r:id="rId512" ref="I258"/>
    <hyperlink r:id="rId513" ref="H259"/>
    <hyperlink r:id="rId514" ref="I259"/>
    <hyperlink r:id="rId515" ref="H260"/>
    <hyperlink r:id="rId516" ref="I260"/>
    <hyperlink r:id="rId517" ref="H261"/>
    <hyperlink r:id="rId518" ref="I261"/>
    <hyperlink r:id="rId519" ref="H262"/>
    <hyperlink r:id="rId520" ref="I262"/>
    <hyperlink r:id="rId521" ref="H263"/>
    <hyperlink r:id="rId522" ref="I263"/>
    <hyperlink r:id="rId523" ref="H264"/>
    <hyperlink r:id="rId524" ref="I264"/>
    <hyperlink r:id="rId525" ref="H265"/>
    <hyperlink r:id="rId526" ref="I265"/>
    <hyperlink r:id="rId527" ref="H266"/>
    <hyperlink r:id="rId528" ref="I266"/>
    <hyperlink r:id="rId529" ref="H267"/>
    <hyperlink r:id="rId530" ref="I267"/>
    <hyperlink r:id="rId531" ref="H268"/>
    <hyperlink r:id="rId532" ref="I268"/>
    <hyperlink r:id="rId533" ref="H269"/>
    <hyperlink r:id="rId534" ref="I269"/>
    <hyperlink r:id="rId535" ref="H270"/>
    <hyperlink r:id="rId536" ref="I270"/>
    <hyperlink r:id="rId537" ref="H271"/>
    <hyperlink r:id="rId538" ref="I271"/>
    <hyperlink r:id="rId539" ref="H272"/>
    <hyperlink r:id="rId540" ref="I272"/>
    <hyperlink r:id="rId541" ref="H273"/>
    <hyperlink r:id="rId542" ref="I273"/>
    <hyperlink r:id="rId543" ref="H274"/>
    <hyperlink r:id="rId544" ref="I274"/>
    <hyperlink r:id="rId545" ref="H275"/>
    <hyperlink r:id="rId546" ref="I275"/>
    <hyperlink r:id="rId547" ref="H276"/>
    <hyperlink r:id="rId548" ref="I276"/>
    <hyperlink r:id="rId549" ref="H277"/>
    <hyperlink r:id="rId550" ref="I277"/>
    <hyperlink r:id="rId551" ref="H278"/>
    <hyperlink r:id="rId552" ref="I278"/>
    <hyperlink r:id="rId553" ref="H279"/>
    <hyperlink r:id="rId554" ref="I279"/>
    <hyperlink r:id="rId555" ref="H280"/>
    <hyperlink r:id="rId556" ref="I280"/>
    <hyperlink r:id="rId557" ref="H281"/>
    <hyperlink r:id="rId558" ref="I281"/>
    <hyperlink r:id="rId559" ref="H282"/>
    <hyperlink r:id="rId560" ref="I282"/>
    <hyperlink r:id="rId561" ref="H283"/>
    <hyperlink r:id="rId562" ref="I283"/>
    <hyperlink r:id="rId563" ref="H284"/>
    <hyperlink r:id="rId564" ref="I284"/>
    <hyperlink r:id="rId565" ref="H285"/>
    <hyperlink r:id="rId566" ref="I285"/>
    <hyperlink r:id="rId567" ref="H286"/>
    <hyperlink r:id="rId568" ref="I286"/>
    <hyperlink r:id="rId569" ref="H287"/>
    <hyperlink r:id="rId570" ref="I287"/>
    <hyperlink r:id="rId571" ref="H288"/>
    <hyperlink r:id="rId572" ref="I288"/>
    <hyperlink r:id="rId573" ref="H289"/>
    <hyperlink r:id="rId574" ref="I289"/>
    <hyperlink r:id="rId575" ref="H290"/>
    <hyperlink r:id="rId576" ref="I290"/>
    <hyperlink r:id="rId577" ref="H291"/>
    <hyperlink r:id="rId578" ref="I291"/>
    <hyperlink r:id="rId579" ref="H292"/>
    <hyperlink r:id="rId580" ref="I292"/>
    <hyperlink r:id="rId581" ref="H293"/>
    <hyperlink r:id="rId582" ref="I293"/>
    <hyperlink r:id="rId583" ref="H295"/>
    <hyperlink r:id="rId584" ref="I295"/>
    <hyperlink r:id="rId585" ref="H296"/>
    <hyperlink r:id="rId586" ref="I296"/>
    <hyperlink r:id="rId587" ref="H297"/>
    <hyperlink r:id="rId588" ref="I297"/>
    <hyperlink r:id="rId589" ref="H298"/>
    <hyperlink r:id="rId590" ref="I298"/>
    <hyperlink r:id="rId591" ref="H299"/>
    <hyperlink r:id="rId592" ref="I299"/>
    <hyperlink r:id="rId593" ref="H300"/>
    <hyperlink r:id="rId594" ref="I300"/>
    <hyperlink r:id="rId595" ref="H301"/>
    <hyperlink r:id="rId596" ref="I301"/>
    <hyperlink r:id="rId597" ref="H302"/>
    <hyperlink r:id="rId598" ref="I302"/>
    <hyperlink r:id="rId599" ref="H303"/>
    <hyperlink r:id="rId600" ref="I303"/>
    <hyperlink r:id="rId601" ref="H304"/>
    <hyperlink r:id="rId602" ref="I304"/>
    <hyperlink r:id="rId603" ref="H305"/>
    <hyperlink r:id="rId604" ref="I305"/>
    <hyperlink r:id="rId605" ref="H306"/>
    <hyperlink r:id="rId606" ref="I306"/>
    <hyperlink r:id="rId607" ref="H307"/>
    <hyperlink r:id="rId608" ref="I307"/>
    <hyperlink r:id="rId609" ref="H308"/>
    <hyperlink r:id="rId610" ref="I308"/>
    <hyperlink r:id="rId611" ref="H309"/>
    <hyperlink r:id="rId612" ref="I309"/>
    <hyperlink r:id="rId613" ref="H310"/>
    <hyperlink r:id="rId614" ref="I310"/>
    <hyperlink r:id="rId615" ref="H311"/>
    <hyperlink r:id="rId616" ref="I311"/>
    <hyperlink r:id="rId617" ref="H312"/>
    <hyperlink r:id="rId618" ref="I312"/>
    <hyperlink r:id="rId619" ref="H313"/>
    <hyperlink r:id="rId620" ref="I313"/>
    <hyperlink r:id="rId621" ref="H314"/>
    <hyperlink r:id="rId622" ref="I314"/>
    <hyperlink r:id="rId623" ref="H315"/>
    <hyperlink r:id="rId624" ref="I315"/>
    <hyperlink r:id="rId625" ref="H316"/>
    <hyperlink r:id="rId626" ref="I316"/>
    <hyperlink r:id="rId627" ref="H317"/>
    <hyperlink r:id="rId628" ref="I317"/>
    <hyperlink r:id="rId629" ref="H318"/>
    <hyperlink r:id="rId630" ref="I318"/>
    <hyperlink r:id="rId631" ref="H319"/>
    <hyperlink r:id="rId632" ref="I319"/>
    <hyperlink r:id="rId633" ref="H320"/>
    <hyperlink r:id="rId634" ref="I320"/>
    <hyperlink r:id="rId635" ref="H321"/>
    <hyperlink r:id="rId636" ref="I321"/>
    <hyperlink r:id="rId637" ref="H322"/>
    <hyperlink r:id="rId638" ref="I322"/>
    <hyperlink r:id="rId639" ref="H323"/>
    <hyperlink r:id="rId640" ref="I323"/>
    <hyperlink r:id="rId641" ref="H324"/>
    <hyperlink r:id="rId642" ref="I324"/>
    <hyperlink r:id="rId643" ref="H325"/>
    <hyperlink r:id="rId644" ref="I325"/>
    <hyperlink r:id="rId645" ref="H326"/>
    <hyperlink r:id="rId646" ref="I326"/>
    <hyperlink r:id="rId647" ref="H327"/>
    <hyperlink r:id="rId648" ref="I327"/>
    <hyperlink r:id="rId649" ref="H328"/>
    <hyperlink r:id="rId650" ref="I328"/>
    <hyperlink r:id="rId651" ref="H329"/>
    <hyperlink r:id="rId652" ref="I329"/>
    <hyperlink r:id="rId653" ref="H330"/>
    <hyperlink r:id="rId654" ref="I330"/>
    <hyperlink r:id="rId655" ref="H331"/>
    <hyperlink r:id="rId656" ref="I331"/>
    <hyperlink r:id="rId657" ref="H332"/>
    <hyperlink r:id="rId658" ref="I332"/>
    <hyperlink r:id="rId659" ref="H333"/>
    <hyperlink r:id="rId660" ref="I333"/>
    <hyperlink r:id="rId661" ref="H334"/>
    <hyperlink r:id="rId662" ref="I334"/>
    <hyperlink r:id="rId663" ref="H335"/>
    <hyperlink r:id="rId664" ref="I335"/>
    <hyperlink r:id="rId665" ref="H336"/>
    <hyperlink r:id="rId666" ref="I336"/>
    <hyperlink r:id="rId667" ref="H337"/>
    <hyperlink r:id="rId668" ref="I337"/>
    <hyperlink r:id="rId669" ref="H338"/>
    <hyperlink r:id="rId670" ref="I338"/>
    <hyperlink r:id="rId671" ref="H339"/>
    <hyperlink r:id="rId672" ref="I339"/>
    <hyperlink r:id="rId673" ref="H340"/>
    <hyperlink r:id="rId674" ref="I340"/>
    <hyperlink r:id="rId675" ref="H341"/>
    <hyperlink r:id="rId676" ref="I341"/>
    <hyperlink r:id="rId677" ref="H342"/>
    <hyperlink r:id="rId678" ref="I342"/>
    <hyperlink r:id="rId679" ref="H343"/>
    <hyperlink r:id="rId680" ref="I343"/>
    <hyperlink r:id="rId681" ref="H344"/>
    <hyperlink r:id="rId682" ref="I344"/>
    <hyperlink r:id="rId683" ref="H345"/>
    <hyperlink r:id="rId684" ref="I345"/>
    <hyperlink r:id="rId685" ref="H346"/>
    <hyperlink r:id="rId686" ref="I346"/>
    <hyperlink r:id="rId687" ref="H347"/>
    <hyperlink r:id="rId688" ref="I347"/>
    <hyperlink r:id="rId689" ref="H348"/>
    <hyperlink r:id="rId690" ref="I348"/>
    <hyperlink r:id="rId691" ref="H349"/>
    <hyperlink r:id="rId692" ref="I349"/>
    <hyperlink r:id="rId693" ref="H350"/>
    <hyperlink r:id="rId694" ref="I350"/>
    <hyperlink r:id="rId695" ref="H351"/>
    <hyperlink r:id="rId696" ref="I351"/>
    <hyperlink r:id="rId697" ref="H352"/>
    <hyperlink r:id="rId698" ref="I352"/>
    <hyperlink r:id="rId699" ref="H353"/>
    <hyperlink r:id="rId700" ref="I353"/>
    <hyperlink r:id="rId701" ref="H354"/>
    <hyperlink r:id="rId702" ref="I354"/>
    <hyperlink r:id="rId703" ref="H355"/>
    <hyperlink r:id="rId704" ref="I355"/>
    <hyperlink r:id="rId705" ref="H356"/>
    <hyperlink r:id="rId706" ref="I356"/>
    <hyperlink r:id="rId707" ref="H357"/>
    <hyperlink r:id="rId708" ref="I357"/>
    <hyperlink r:id="rId709" ref="H358"/>
    <hyperlink r:id="rId710" ref="I358"/>
    <hyperlink r:id="rId711" ref="H359"/>
    <hyperlink r:id="rId712" ref="I359"/>
    <hyperlink r:id="rId713" ref="H360"/>
    <hyperlink r:id="rId714" ref="I360"/>
    <hyperlink r:id="rId715" ref="H361"/>
    <hyperlink r:id="rId716" ref="I361"/>
    <hyperlink r:id="rId717" ref="H362"/>
    <hyperlink r:id="rId718" ref="I362"/>
    <hyperlink r:id="rId719" ref="H363"/>
    <hyperlink r:id="rId720" ref="I363"/>
    <hyperlink r:id="rId721" ref="H364"/>
    <hyperlink r:id="rId722" ref="I364"/>
    <hyperlink r:id="rId723" ref="H365"/>
    <hyperlink r:id="rId724" ref="I365"/>
    <hyperlink r:id="rId725" ref="H366"/>
    <hyperlink r:id="rId726" ref="I366"/>
    <hyperlink r:id="rId727" ref="H367"/>
    <hyperlink r:id="rId728" ref="I367"/>
    <hyperlink r:id="rId729" ref="H368"/>
    <hyperlink r:id="rId730" ref="I368"/>
    <hyperlink r:id="rId731" ref="H369"/>
    <hyperlink r:id="rId732" ref="I369"/>
    <hyperlink r:id="rId733" ref="H370"/>
    <hyperlink r:id="rId734" ref="I370"/>
    <hyperlink r:id="rId735" ref="H371"/>
    <hyperlink r:id="rId736" ref="I371"/>
    <hyperlink r:id="rId737" ref="H372"/>
    <hyperlink r:id="rId738" ref="I372"/>
    <hyperlink r:id="rId739" ref="H373"/>
    <hyperlink r:id="rId740" ref="I373"/>
    <hyperlink r:id="rId741" ref="H374"/>
    <hyperlink r:id="rId742" ref="I374"/>
    <hyperlink r:id="rId743" ref="H375"/>
    <hyperlink r:id="rId744" ref="I375"/>
    <hyperlink r:id="rId745" ref="H376"/>
    <hyperlink r:id="rId746" ref="I376"/>
    <hyperlink r:id="rId747" ref="H377"/>
    <hyperlink r:id="rId748" ref="I377"/>
    <hyperlink r:id="rId749" ref="H378"/>
    <hyperlink r:id="rId750" ref="I378"/>
    <hyperlink r:id="rId751" ref="H379"/>
    <hyperlink r:id="rId752" ref="I379"/>
    <hyperlink r:id="rId753" ref="H380"/>
    <hyperlink r:id="rId754" ref="I380"/>
    <hyperlink r:id="rId755" ref="H381"/>
    <hyperlink r:id="rId756" ref="I381"/>
    <hyperlink r:id="rId757" ref="H382"/>
    <hyperlink r:id="rId758" ref="I382"/>
    <hyperlink r:id="rId759" ref="H383"/>
    <hyperlink r:id="rId760" ref="I383"/>
    <hyperlink r:id="rId761" ref="H384"/>
    <hyperlink r:id="rId762" ref="I384"/>
    <hyperlink r:id="rId763" ref="H385"/>
    <hyperlink r:id="rId764" ref="I385"/>
    <hyperlink r:id="rId765" ref="H386"/>
    <hyperlink r:id="rId766" ref="I386"/>
    <hyperlink r:id="rId767" ref="H387"/>
    <hyperlink r:id="rId768" ref="I387"/>
    <hyperlink r:id="rId769" ref="H388"/>
    <hyperlink r:id="rId770" ref="I388"/>
    <hyperlink r:id="rId771" ref="H389"/>
    <hyperlink r:id="rId772" ref="I389"/>
    <hyperlink r:id="rId773" ref="H390"/>
    <hyperlink r:id="rId774" ref="I390"/>
    <hyperlink r:id="rId775" ref="H391"/>
    <hyperlink r:id="rId776" ref="I391"/>
    <hyperlink r:id="rId777" ref="H392"/>
    <hyperlink r:id="rId778" ref="I392"/>
    <hyperlink r:id="rId779" ref="H393"/>
    <hyperlink r:id="rId780" ref="I393"/>
    <hyperlink r:id="rId781" ref="H394"/>
    <hyperlink r:id="rId782" ref="I394"/>
    <hyperlink r:id="rId783" ref="H395"/>
    <hyperlink r:id="rId784" ref="I395"/>
    <hyperlink r:id="rId785" ref="H396"/>
    <hyperlink r:id="rId786" ref="I396"/>
    <hyperlink r:id="rId787" ref="H397"/>
    <hyperlink r:id="rId788" ref="I397"/>
    <hyperlink r:id="rId789" ref="H398"/>
    <hyperlink r:id="rId790" ref="I398"/>
    <hyperlink r:id="rId791" ref="H399"/>
    <hyperlink r:id="rId792" ref="I399"/>
    <hyperlink r:id="rId793" ref="H400"/>
    <hyperlink r:id="rId794" ref="I400"/>
    <hyperlink r:id="rId795" ref="H401"/>
    <hyperlink r:id="rId796" ref="I401"/>
    <hyperlink r:id="rId797" ref="H402"/>
    <hyperlink r:id="rId798" ref="I402"/>
    <hyperlink r:id="rId799" ref="H403"/>
    <hyperlink r:id="rId800" ref="I403"/>
    <hyperlink r:id="rId801" ref="H404"/>
    <hyperlink r:id="rId802" ref="I404"/>
    <hyperlink r:id="rId803" ref="H405"/>
    <hyperlink r:id="rId804" ref="I405"/>
    <hyperlink r:id="rId805" ref="H406"/>
    <hyperlink r:id="rId806" ref="I406"/>
    <hyperlink r:id="rId807" ref="H407"/>
    <hyperlink r:id="rId808" ref="I407"/>
    <hyperlink r:id="rId809" ref="H408"/>
    <hyperlink r:id="rId810" ref="I408"/>
    <hyperlink r:id="rId811" ref="H409"/>
    <hyperlink r:id="rId812" ref="I409"/>
    <hyperlink r:id="rId813" ref="H410"/>
    <hyperlink r:id="rId814" ref="I410"/>
    <hyperlink r:id="rId815" ref="H411"/>
    <hyperlink r:id="rId816" ref="I411"/>
    <hyperlink r:id="rId817" ref="H412"/>
    <hyperlink r:id="rId818" ref="I412"/>
    <hyperlink r:id="rId819" ref="H413"/>
    <hyperlink r:id="rId820" ref="I413"/>
    <hyperlink r:id="rId821" ref="H414"/>
    <hyperlink r:id="rId822" ref="I414"/>
    <hyperlink r:id="rId823" ref="H415"/>
    <hyperlink r:id="rId824" ref="I415"/>
    <hyperlink r:id="rId825" ref="H416"/>
    <hyperlink r:id="rId826" ref="I416"/>
    <hyperlink r:id="rId827" ref="H417"/>
    <hyperlink r:id="rId828" ref="I417"/>
    <hyperlink r:id="rId829" ref="H418"/>
    <hyperlink r:id="rId830" ref="I418"/>
    <hyperlink r:id="rId831" ref="H419"/>
    <hyperlink r:id="rId832" ref="I419"/>
    <hyperlink r:id="rId833" ref="H420"/>
    <hyperlink r:id="rId834" ref="I420"/>
    <hyperlink r:id="rId835" ref="H421"/>
    <hyperlink r:id="rId836" ref="I421"/>
    <hyperlink r:id="rId837" ref="H422"/>
    <hyperlink r:id="rId838" ref="I422"/>
    <hyperlink r:id="rId839" ref="H423"/>
    <hyperlink r:id="rId840" ref="I423"/>
    <hyperlink r:id="rId841" ref="H424"/>
    <hyperlink r:id="rId842" ref="I424"/>
    <hyperlink r:id="rId843" ref="H425"/>
    <hyperlink r:id="rId844" ref="I425"/>
    <hyperlink r:id="rId845" ref="H426"/>
    <hyperlink r:id="rId846" ref="I426"/>
    <hyperlink r:id="rId847" ref="H427"/>
    <hyperlink r:id="rId848" ref="I427"/>
    <hyperlink r:id="rId849" ref="H428"/>
    <hyperlink r:id="rId850" ref="I428"/>
    <hyperlink r:id="rId851" ref="H429"/>
    <hyperlink r:id="rId852" ref="I429"/>
    <hyperlink r:id="rId853" ref="H430"/>
    <hyperlink r:id="rId854" ref="I430"/>
    <hyperlink r:id="rId855" ref="H431"/>
    <hyperlink r:id="rId856" ref="I431"/>
    <hyperlink r:id="rId857" ref="H433"/>
    <hyperlink r:id="rId858" ref="I433"/>
    <hyperlink r:id="rId859" ref="H434"/>
    <hyperlink r:id="rId860" ref="I434"/>
    <hyperlink r:id="rId861" ref="H435"/>
    <hyperlink r:id="rId862" ref="I435"/>
    <hyperlink r:id="rId863" ref="H436"/>
    <hyperlink r:id="rId864" ref="I436"/>
    <hyperlink r:id="rId865" ref="H437"/>
    <hyperlink r:id="rId866" ref="I437"/>
    <hyperlink r:id="rId867" ref="H438"/>
    <hyperlink r:id="rId868" ref="I438"/>
    <hyperlink r:id="rId869" ref="H439"/>
    <hyperlink r:id="rId870" ref="I439"/>
    <hyperlink r:id="rId871" ref="H440"/>
    <hyperlink r:id="rId872" ref="I440"/>
    <hyperlink r:id="rId873" ref="H441"/>
    <hyperlink r:id="rId874" ref="I441"/>
    <hyperlink r:id="rId875" ref="H442"/>
    <hyperlink r:id="rId876" ref="I442"/>
    <hyperlink r:id="rId877" ref="H443"/>
    <hyperlink r:id="rId878" ref="I443"/>
    <hyperlink r:id="rId879" ref="H444"/>
    <hyperlink r:id="rId880" ref="I444"/>
    <hyperlink r:id="rId881" ref="H445"/>
    <hyperlink r:id="rId882" ref="I445"/>
    <hyperlink r:id="rId883" ref="H446"/>
    <hyperlink r:id="rId884" ref="I446"/>
    <hyperlink r:id="rId885" ref="H447"/>
    <hyperlink r:id="rId886" ref="I447"/>
    <hyperlink r:id="rId887" ref="H448"/>
    <hyperlink r:id="rId888" ref="I448"/>
    <hyperlink r:id="rId889" ref="H449"/>
    <hyperlink r:id="rId890" ref="I449"/>
    <hyperlink r:id="rId891" ref="H450"/>
    <hyperlink r:id="rId892" ref="I450"/>
    <hyperlink r:id="rId893" ref="H451"/>
    <hyperlink r:id="rId894" ref="I451"/>
    <hyperlink r:id="rId895" ref="H452"/>
    <hyperlink r:id="rId896" ref="I452"/>
    <hyperlink r:id="rId897" ref="H453"/>
    <hyperlink r:id="rId898" ref="I453"/>
    <hyperlink r:id="rId899" ref="H454"/>
    <hyperlink r:id="rId900" ref="I454"/>
    <hyperlink r:id="rId901" ref="H455"/>
    <hyperlink r:id="rId902" ref="I455"/>
    <hyperlink r:id="rId903" ref="H456"/>
    <hyperlink r:id="rId904" ref="I456"/>
    <hyperlink r:id="rId905" ref="H457"/>
    <hyperlink r:id="rId906" ref="I457"/>
    <hyperlink r:id="rId907" ref="H458"/>
    <hyperlink r:id="rId908" ref="I458"/>
    <hyperlink r:id="rId909" ref="H459"/>
    <hyperlink r:id="rId910" ref="I459"/>
    <hyperlink r:id="rId911" ref="H460"/>
    <hyperlink r:id="rId912" ref="I460"/>
    <hyperlink r:id="rId913" ref="H461"/>
    <hyperlink r:id="rId914" ref="I461"/>
    <hyperlink r:id="rId915" ref="H462"/>
    <hyperlink r:id="rId916" ref="I462"/>
    <hyperlink r:id="rId917" ref="H463"/>
    <hyperlink r:id="rId918" ref="I463"/>
    <hyperlink r:id="rId919" ref="H464"/>
    <hyperlink r:id="rId920" ref="I464"/>
    <hyperlink r:id="rId921" ref="H465"/>
    <hyperlink r:id="rId922" ref="I465"/>
    <hyperlink r:id="rId923" ref="H466"/>
    <hyperlink r:id="rId924" ref="I466"/>
    <hyperlink r:id="rId925" ref="H467"/>
    <hyperlink r:id="rId926" ref="I467"/>
    <hyperlink r:id="rId927" ref="H468"/>
    <hyperlink r:id="rId928" ref="I468"/>
    <hyperlink r:id="rId929" ref="H469"/>
    <hyperlink r:id="rId930" ref="I469"/>
    <hyperlink r:id="rId931" ref="H470"/>
    <hyperlink r:id="rId932" ref="I470"/>
    <hyperlink r:id="rId933" ref="H471"/>
    <hyperlink r:id="rId934" ref="I471"/>
    <hyperlink r:id="rId935" ref="H472"/>
    <hyperlink r:id="rId936" ref="I472"/>
    <hyperlink r:id="rId937" ref="H473"/>
    <hyperlink r:id="rId938" ref="I473"/>
    <hyperlink r:id="rId939" ref="H474"/>
    <hyperlink r:id="rId940" ref="I474"/>
    <hyperlink r:id="rId941" ref="H475"/>
    <hyperlink r:id="rId942" ref="I475"/>
    <hyperlink r:id="rId943" ref="H476"/>
    <hyperlink r:id="rId944" ref="I476"/>
    <hyperlink r:id="rId945" ref="H477"/>
    <hyperlink r:id="rId946" ref="I477"/>
    <hyperlink r:id="rId947" ref="H478"/>
    <hyperlink r:id="rId948" ref="I478"/>
    <hyperlink r:id="rId949" ref="H479"/>
    <hyperlink r:id="rId950" ref="I479"/>
    <hyperlink r:id="rId951" ref="H480"/>
    <hyperlink r:id="rId952" ref="I480"/>
    <hyperlink r:id="rId953" ref="H481"/>
    <hyperlink r:id="rId954" ref="I481"/>
    <hyperlink r:id="rId955" ref="H482"/>
    <hyperlink r:id="rId956" ref="I482"/>
    <hyperlink r:id="rId957" ref="H483"/>
    <hyperlink r:id="rId958" ref="I483"/>
    <hyperlink r:id="rId959" ref="H484"/>
    <hyperlink r:id="rId960" ref="I484"/>
    <hyperlink r:id="rId961" ref="H485"/>
    <hyperlink r:id="rId962" ref="I485"/>
    <hyperlink r:id="rId963" ref="H486"/>
    <hyperlink r:id="rId964" ref="I486"/>
    <hyperlink r:id="rId965" ref="H487"/>
    <hyperlink r:id="rId966" ref="I487"/>
    <hyperlink r:id="rId967" ref="H488"/>
    <hyperlink r:id="rId968" ref="I488"/>
    <hyperlink r:id="rId969" ref="H489"/>
    <hyperlink r:id="rId970" ref="I489"/>
    <hyperlink r:id="rId971" ref="H490"/>
    <hyperlink r:id="rId972" ref="I490"/>
    <hyperlink r:id="rId973" ref="H491"/>
    <hyperlink r:id="rId974" ref="I491"/>
    <hyperlink r:id="rId975" ref="H492"/>
    <hyperlink r:id="rId976" ref="I492"/>
    <hyperlink r:id="rId977" ref="H493"/>
    <hyperlink r:id="rId978" ref="I493"/>
    <hyperlink r:id="rId979" ref="H494"/>
    <hyperlink r:id="rId980" ref="I494"/>
    <hyperlink r:id="rId981" ref="H495"/>
    <hyperlink r:id="rId982" ref="I495"/>
    <hyperlink r:id="rId983" ref="H496"/>
    <hyperlink r:id="rId984" ref="I496"/>
    <hyperlink r:id="rId985" ref="H497"/>
    <hyperlink r:id="rId986" ref="I497"/>
    <hyperlink r:id="rId987" ref="H498"/>
    <hyperlink r:id="rId988" ref="I498"/>
    <hyperlink r:id="rId989" ref="H499"/>
    <hyperlink r:id="rId990" ref="I499"/>
    <hyperlink r:id="rId991" ref="H500"/>
    <hyperlink r:id="rId992" ref="I500"/>
    <hyperlink r:id="rId993" ref="H501"/>
    <hyperlink r:id="rId994" ref="I501"/>
    <hyperlink r:id="rId995" ref="H502"/>
    <hyperlink r:id="rId996" ref="I502"/>
    <hyperlink r:id="rId997" ref="H503"/>
    <hyperlink r:id="rId998" ref="I503"/>
    <hyperlink r:id="rId999" ref="H504"/>
    <hyperlink r:id="rId1000" ref="I504"/>
    <hyperlink r:id="rId1001" ref="H505"/>
    <hyperlink r:id="rId1002" ref="I505"/>
    <hyperlink r:id="rId1003" ref="H506"/>
    <hyperlink r:id="rId1004" ref="I506"/>
    <hyperlink r:id="rId1005" ref="H507"/>
    <hyperlink r:id="rId1006" ref="I507"/>
    <hyperlink r:id="rId1007" ref="H508"/>
    <hyperlink r:id="rId1008" ref="I508"/>
    <hyperlink r:id="rId1009" ref="H509"/>
    <hyperlink r:id="rId1010" ref="I509"/>
    <hyperlink r:id="rId1011" ref="H510"/>
    <hyperlink r:id="rId1012" ref="I510"/>
    <hyperlink r:id="rId1013" ref="H511"/>
    <hyperlink r:id="rId1014" ref="I511"/>
    <hyperlink r:id="rId1015" ref="H512"/>
    <hyperlink r:id="rId1016" ref="I512"/>
    <hyperlink r:id="rId1017" ref="H513"/>
    <hyperlink r:id="rId1018" ref="I513"/>
    <hyperlink r:id="rId1019" ref="H514"/>
    <hyperlink r:id="rId1020" ref="I514"/>
    <hyperlink r:id="rId1021" ref="H515"/>
    <hyperlink r:id="rId1022" ref="I515"/>
    <hyperlink r:id="rId1023" ref="H516"/>
    <hyperlink r:id="rId1024" ref="I516"/>
    <hyperlink r:id="rId1025" ref="H517"/>
    <hyperlink r:id="rId1026" ref="I517"/>
    <hyperlink r:id="rId1027" ref="H518"/>
    <hyperlink r:id="rId1028" ref="I518"/>
    <hyperlink r:id="rId1029" ref="H519"/>
    <hyperlink r:id="rId1030" ref="I519"/>
    <hyperlink r:id="rId1031" ref="H520"/>
    <hyperlink r:id="rId1032" ref="I520"/>
    <hyperlink r:id="rId1033" ref="H521"/>
    <hyperlink r:id="rId1034" ref="I521"/>
    <hyperlink r:id="rId1035" ref="H522"/>
    <hyperlink r:id="rId1036" ref="I522"/>
    <hyperlink r:id="rId1037" ref="H523"/>
    <hyperlink r:id="rId1038" ref="I523"/>
    <hyperlink r:id="rId1039" ref="H524"/>
    <hyperlink r:id="rId1040" ref="I524"/>
    <hyperlink r:id="rId1041" ref="H525"/>
    <hyperlink r:id="rId1042" ref="I525"/>
    <hyperlink r:id="rId1043" ref="H526"/>
    <hyperlink r:id="rId1044" ref="I526"/>
    <hyperlink r:id="rId1045" ref="H527"/>
    <hyperlink r:id="rId1046" ref="I527"/>
    <hyperlink r:id="rId1047" ref="H528"/>
    <hyperlink r:id="rId1048" ref="I528"/>
    <hyperlink r:id="rId1049" ref="H529"/>
    <hyperlink r:id="rId1050" ref="I529"/>
    <hyperlink r:id="rId1051" ref="H530"/>
    <hyperlink r:id="rId1052" ref="I530"/>
    <hyperlink r:id="rId1053" ref="H531"/>
    <hyperlink r:id="rId1054" ref="I531"/>
    <hyperlink r:id="rId1055" ref="H532"/>
    <hyperlink r:id="rId1056" ref="I532"/>
    <hyperlink r:id="rId1057" ref="H533"/>
    <hyperlink r:id="rId1058" ref="I533"/>
    <hyperlink r:id="rId1059" ref="H534"/>
    <hyperlink r:id="rId1060" ref="I534"/>
    <hyperlink r:id="rId1061" ref="H535"/>
    <hyperlink r:id="rId1062" ref="I535"/>
    <hyperlink r:id="rId1063" ref="H536"/>
    <hyperlink r:id="rId1064" ref="I536"/>
    <hyperlink r:id="rId1065" ref="H537"/>
    <hyperlink r:id="rId1066" ref="I537"/>
    <hyperlink r:id="rId1067" ref="H538"/>
    <hyperlink r:id="rId1068" ref="I538"/>
    <hyperlink r:id="rId1069" ref="H539"/>
    <hyperlink r:id="rId1070" ref="I539"/>
    <hyperlink r:id="rId1071" ref="H541"/>
    <hyperlink r:id="rId1072" ref="I541"/>
    <hyperlink r:id="rId1073" ref="H542"/>
    <hyperlink r:id="rId1074" ref="I542"/>
    <hyperlink r:id="rId1075" ref="H543"/>
    <hyperlink r:id="rId1076" ref="I543"/>
    <hyperlink r:id="rId1077" ref="H544"/>
    <hyperlink r:id="rId1078" ref="I544"/>
    <hyperlink r:id="rId1079" ref="H545"/>
    <hyperlink r:id="rId1080" ref="I545"/>
    <hyperlink r:id="rId1081" ref="H546"/>
    <hyperlink r:id="rId1082" ref="I546"/>
    <hyperlink r:id="rId1083" ref="H547"/>
    <hyperlink r:id="rId1084" ref="I547"/>
    <hyperlink r:id="rId1085" ref="H548"/>
    <hyperlink r:id="rId1086" ref="I548"/>
    <hyperlink r:id="rId1087" ref="H549"/>
    <hyperlink r:id="rId1088" ref="I549"/>
    <hyperlink r:id="rId1089" ref="H550"/>
    <hyperlink r:id="rId1090" ref="I550"/>
    <hyperlink r:id="rId1091" ref="H551"/>
    <hyperlink r:id="rId1092" ref="I551"/>
    <hyperlink r:id="rId1093" ref="H552"/>
    <hyperlink r:id="rId1094" ref="I552"/>
    <hyperlink r:id="rId1095" ref="H553"/>
    <hyperlink r:id="rId1096" ref="I553"/>
    <hyperlink r:id="rId1097" ref="H554"/>
    <hyperlink r:id="rId1098" ref="I554"/>
    <hyperlink r:id="rId1099" ref="H555"/>
    <hyperlink r:id="rId1100" ref="I555"/>
    <hyperlink r:id="rId1101" ref="H556"/>
    <hyperlink r:id="rId1102" ref="I556"/>
    <hyperlink r:id="rId1103" ref="H557"/>
    <hyperlink r:id="rId1104" ref="I557"/>
    <hyperlink r:id="rId1105" ref="H558"/>
    <hyperlink r:id="rId1106" ref="I558"/>
    <hyperlink r:id="rId1107" ref="H559"/>
    <hyperlink r:id="rId1108" ref="I559"/>
    <hyperlink r:id="rId1109" ref="H560"/>
    <hyperlink r:id="rId1110" ref="I560"/>
    <hyperlink r:id="rId1111" ref="H561"/>
    <hyperlink r:id="rId1112" ref="I561"/>
    <hyperlink r:id="rId1113" ref="H562"/>
    <hyperlink r:id="rId1114" ref="I562"/>
    <hyperlink r:id="rId1115" ref="H563"/>
    <hyperlink r:id="rId1116" ref="I563"/>
    <hyperlink r:id="rId1117" ref="H564"/>
    <hyperlink r:id="rId1118" ref="I564"/>
    <hyperlink r:id="rId1119" ref="H565"/>
    <hyperlink r:id="rId1120" ref="I565"/>
    <hyperlink r:id="rId1121" ref="H566"/>
    <hyperlink r:id="rId1122" ref="I566"/>
    <hyperlink r:id="rId1123" ref="H567"/>
    <hyperlink r:id="rId1124" ref="I567"/>
    <hyperlink r:id="rId1125" ref="H568"/>
    <hyperlink r:id="rId1126" ref="I568"/>
    <hyperlink r:id="rId1127" ref="H569"/>
    <hyperlink r:id="rId1128" ref="I569"/>
    <hyperlink r:id="rId1129" ref="H570"/>
    <hyperlink r:id="rId1130" ref="I570"/>
    <hyperlink r:id="rId1131" ref="H571"/>
    <hyperlink r:id="rId1132" ref="I571"/>
    <hyperlink r:id="rId1133" ref="H572"/>
    <hyperlink r:id="rId1134" ref="I572"/>
    <hyperlink r:id="rId1135" ref="H573"/>
    <hyperlink r:id="rId1136" ref="I573"/>
    <hyperlink r:id="rId1137" ref="H574"/>
    <hyperlink r:id="rId1138" ref="I574"/>
    <hyperlink r:id="rId1139" ref="H575"/>
    <hyperlink r:id="rId1140" ref="I575"/>
    <hyperlink r:id="rId1141" ref="H576"/>
    <hyperlink r:id="rId1142" ref="I576"/>
    <hyperlink r:id="rId1143" ref="H577"/>
    <hyperlink r:id="rId1144" ref="I577"/>
    <hyperlink r:id="rId1145" ref="H578"/>
    <hyperlink r:id="rId1146" ref="I578"/>
    <hyperlink r:id="rId1147" ref="H579"/>
    <hyperlink r:id="rId1148" ref="I579"/>
    <hyperlink r:id="rId1149" ref="H580"/>
    <hyperlink r:id="rId1150" ref="I580"/>
    <hyperlink r:id="rId1151" ref="H581"/>
    <hyperlink r:id="rId1152" ref="I581"/>
    <hyperlink r:id="rId1153" ref="H582"/>
    <hyperlink r:id="rId1154" ref="I582"/>
    <hyperlink r:id="rId1155" ref="H583"/>
    <hyperlink r:id="rId1156" ref="I583"/>
    <hyperlink r:id="rId1157" ref="H584"/>
    <hyperlink r:id="rId1158" ref="I584"/>
    <hyperlink r:id="rId1159" ref="H585"/>
    <hyperlink r:id="rId1160" ref="I585"/>
    <hyperlink r:id="rId1161" ref="H586"/>
    <hyperlink r:id="rId1162" ref="I586"/>
    <hyperlink r:id="rId1163" ref="H587"/>
    <hyperlink r:id="rId1164" ref="I587"/>
    <hyperlink r:id="rId1165" ref="H588"/>
    <hyperlink r:id="rId1166" ref="I588"/>
    <hyperlink r:id="rId1167" ref="H589"/>
    <hyperlink r:id="rId1168" ref="I589"/>
    <hyperlink r:id="rId1169" ref="H590"/>
    <hyperlink r:id="rId1170" ref="I590"/>
    <hyperlink r:id="rId1171" ref="H591"/>
    <hyperlink r:id="rId1172" ref="I591"/>
    <hyperlink r:id="rId1173" ref="H592"/>
    <hyperlink r:id="rId1174" ref="I592"/>
    <hyperlink r:id="rId1175" ref="H593"/>
    <hyperlink r:id="rId1176" ref="I593"/>
    <hyperlink r:id="rId1177" ref="H594"/>
    <hyperlink r:id="rId1178" ref="I594"/>
    <hyperlink r:id="rId1179" ref="H595"/>
    <hyperlink r:id="rId1180" ref="I595"/>
    <hyperlink r:id="rId1181" ref="H596"/>
    <hyperlink r:id="rId1182" ref="I596"/>
    <hyperlink r:id="rId1183" ref="H597"/>
    <hyperlink r:id="rId1184" ref="I597"/>
    <hyperlink r:id="rId1185" ref="H598"/>
    <hyperlink r:id="rId1186" ref="I598"/>
    <hyperlink r:id="rId1187" ref="H599"/>
    <hyperlink r:id="rId1188" ref="I599"/>
    <hyperlink r:id="rId1189" ref="H600"/>
    <hyperlink r:id="rId1190" ref="I600"/>
    <hyperlink r:id="rId1191" ref="H601"/>
    <hyperlink r:id="rId1192" ref="I601"/>
    <hyperlink r:id="rId1193" ref="H602"/>
    <hyperlink r:id="rId1194" ref="I602"/>
    <hyperlink r:id="rId1195" ref="H603"/>
    <hyperlink r:id="rId1196" ref="I603"/>
    <hyperlink r:id="rId1197" ref="H604"/>
    <hyperlink r:id="rId1198" ref="I604"/>
    <hyperlink r:id="rId1199" ref="H605"/>
    <hyperlink r:id="rId1200" ref="I605"/>
    <hyperlink r:id="rId1201" ref="H606"/>
    <hyperlink r:id="rId1202" ref="I606"/>
    <hyperlink r:id="rId1203" ref="H607"/>
    <hyperlink r:id="rId1204" ref="I607"/>
    <hyperlink r:id="rId1205" ref="H608"/>
    <hyperlink r:id="rId1206" ref="I608"/>
    <hyperlink r:id="rId1207" ref="H609"/>
    <hyperlink r:id="rId1208" ref="I609"/>
    <hyperlink r:id="rId1209" ref="H610"/>
    <hyperlink r:id="rId1210" ref="I610"/>
    <hyperlink r:id="rId1211" ref="H611"/>
    <hyperlink r:id="rId1212" ref="I611"/>
    <hyperlink r:id="rId1213" ref="H612"/>
    <hyperlink r:id="rId1214" ref="I612"/>
    <hyperlink r:id="rId1215" ref="H613"/>
    <hyperlink r:id="rId1216" ref="I613"/>
    <hyperlink r:id="rId1217" ref="H614"/>
    <hyperlink r:id="rId1218" ref="I614"/>
    <hyperlink r:id="rId1219" ref="H615"/>
    <hyperlink r:id="rId1220" ref="I615"/>
    <hyperlink r:id="rId1221" ref="H616"/>
    <hyperlink r:id="rId1222" ref="I616"/>
    <hyperlink r:id="rId1223" ref="H617"/>
    <hyperlink r:id="rId1224" ref="I617"/>
    <hyperlink r:id="rId1225" ref="H618"/>
    <hyperlink r:id="rId1226" ref="I618"/>
    <hyperlink r:id="rId1227" ref="H619"/>
    <hyperlink r:id="rId1228" ref="I619"/>
    <hyperlink r:id="rId1229" ref="H620"/>
    <hyperlink r:id="rId1230" ref="I620"/>
    <hyperlink r:id="rId1231" ref="H621"/>
    <hyperlink r:id="rId1232" ref="I621"/>
    <hyperlink r:id="rId1233" ref="H622"/>
    <hyperlink r:id="rId1234" ref="I622"/>
    <hyperlink r:id="rId1235" ref="H623"/>
    <hyperlink r:id="rId1236" ref="I623"/>
    <hyperlink r:id="rId1237" ref="H624"/>
    <hyperlink r:id="rId1238" ref="I624"/>
    <hyperlink r:id="rId1239" ref="H625"/>
    <hyperlink r:id="rId1240" ref="I625"/>
    <hyperlink r:id="rId1241" ref="H626"/>
    <hyperlink r:id="rId1242" ref="I626"/>
    <hyperlink r:id="rId1243" ref="H627"/>
    <hyperlink r:id="rId1244" ref="I627"/>
    <hyperlink r:id="rId1245" ref="H628"/>
    <hyperlink r:id="rId1246" ref="I628"/>
    <hyperlink r:id="rId1247" ref="H629"/>
    <hyperlink r:id="rId1248" ref="I629"/>
    <hyperlink r:id="rId1249" ref="H630"/>
    <hyperlink r:id="rId1250" ref="I630"/>
    <hyperlink r:id="rId1251" ref="H631"/>
    <hyperlink r:id="rId1252" ref="I631"/>
    <hyperlink r:id="rId1253" ref="H632"/>
    <hyperlink r:id="rId1254" ref="I632"/>
    <hyperlink r:id="rId1255" ref="H633"/>
    <hyperlink r:id="rId1256" ref="I633"/>
    <hyperlink r:id="rId1257" ref="H634"/>
    <hyperlink r:id="rId1258" ref="I634"/>
    <hyperlink r:id="rId1259" ref="H635"/>
    <hyperlink r:id="rId1260" ref="I635"/>
    <hyperlink r:id="rId1261" ref="H636"/>
    <hyperlink r:id="rId1262" ref="I636"/>
    <hyperlink r:id="rId1263" ref="H637"/>
    <hyperlink r:id="rId1264" ref="I637"/>
    <hyperlink r:id="rId1265" ref="H638"/>
    <hyperlink r:id="rId1266" ref="I638"/>
    <hyperlink r:id="rId1267" ref="H639"/>
    <hyperlink r:id="rId1268" ref="I639"/>
    <hyperlink r:id="rId1269" ref="H640"/>
    <hyperlink r:id="rId1270" ref="I640"/>
    <hyperlink r:id="rId1271" ref="H641"/>
    <hyperlink r:id="rId1272" ref="I641"/>
    <hyperlink r:id="rId1273" ref="H642"/>
    <hyperlink r:id="rId1274" ref="I642"/>
    <hyperlink r:id="rId1275" ref="H643"/>
    <hyperlink r:id="rId1276" ref="I643"/>
    <hyperlink r:id="rId1277" ref="H644"/>
    <hyperlink r:id="rId1278" ref="I644"/>
    <hyperlink r:id="rId1279" ref="H645"/>
    <hyperlink r:id="rId1280" ref="I645"/>
    <hyperlink r:id="rId1281" ref="H646"/>
    <hyperlink r:id="rId1282" ref="I646"/>
    <hyperlink r:id="rId1283" ref="H647"/>
    <hyperlink r:id="rId1284" ref="I647"/>
    <hyperlink r:id="rId1285" ref="H648"/>
    <hyperlink r:id="rId1286" ref="I648"/>
    <hyperlink r:id="rId1287" ref="H649"/>
    <hyperlink r:id="rId1288" ref="I649"/>
    <hyperlink r:id="rId1289" ref="H650"/>
    <hyperlink r:id="rId1290" ref="I650"/>
    <hyperlink r:id="rId1291" ref="H651"/>
    <hyperlink r:id="rId1292" ref="I651"/>
    <hyperlink r:id="rId1293" ref="H652"/>
    <hyperlink r:id="rId1294" ref="I652"/>
    <hyperlink r:id="rId1295" ref="H653"/>
    <hyperlink r:id="rId1296" ref="I653"/>
    <hyperlink r:id="rId1297" ref="H654"/>
    <hyperlink r:id="rId1298" ref="I654"/>
    <hyperlink r:id="rId1299" ref="H655"/>
    <hyperlink r:id="rId1300" ref="I655"/>
    <hyperlink r:id="rId1301" ref="H656"/>
    <hyperlink r:id="rId1302" ref="I656"/>
    <hyperlink r:id="rId1303" ref="H657"/>
    <hyperlink r:id="rId1304" ref="I657"/>
    <hyperlink r:id="rId1305" ref="H658"/>
    <hyperlink r:id="rId1306" ref="I658"/>
    <hyperlink r:id="rId1307" ref="H659"/>
    <hyperlink r:id="rId1308" ref="I659"/>
    <hyperlink r:id="rId1309" ref="H660"/>
    <hyperlink r:id="rId1310" ref="I660"/>
    <hyperlink r:id="rId1311" ref="H661"/>
    <hyperlink r:id="rId1312" ref="I661"/>
    <hyperlink r:id="rId1313" ref="H662"/>
    <hyperlink r:id="rId1314" ref="I662"/>
    <hyperlink r:id="rId1315" ref="H663"/>
    <hyperlink r:id="rId1316" ref="I663"/>
    <hyperlink r:id="rId1317" ref="H664"/>
    <hyperlink r:id="rId1318" ref="I664"/>
    <hyperlink r:id="rId1319" ref="H665"/>
    <hyperlink r:id="rId1320" ref="I665"/>
    <hyperlink r:id="rId1321" ref="H666"/>
    <hyperlink r:id="rId1322" ref="I666"/>
    <hyperlink r:id="rId1323" ref="H667"/>
    <hyperlink r:id="rId1324" ref="I667"/>
    <hyperlink r:id="rId1325" ref="H668"/>
    <hyperlink r:id="rId1326" ref="I668"/>
    <hyperlink r:id="rId1327" ref="H669"/>
    <hyperlink r:id="rId1328" ref="I669"/>
    <hyperlink r:id="rId1329" ref="H670"/>
    <hyperlink r:id="rId1330" ref="I670"/>
    <hyperlink r:id="rId1331" ref="H671"/>
    <hyperlink r:id="rId1332" ref="I671"/>
    <hyperlink r:id="rId1333" ref="H672"/>
    <hyperlink r:id="rId1334" ref="I672"/>
    <hyperlink r:id="rId1335" ref="H673"/>
    <hyperlink r:id="rId1336" ref="I673"/>
    <hyperlink r:id="rId1337" ref="H674"/>
    <hyperlink r:id="rId1338" ref="I674"/>
    <hyperlink r:id="rId1339" ref="H675"/>
    <hyperlink r:id="rId1340" ref="I675"/>
    <hyperlink r:id="rId1341" ref="H676"/>
    <hyperlink r:id="rId1342" ref="I676"/>
    <hyperlink r:id="rId1343" ref="H677"/>
    <hyperlink r:id="rId1344" ref="I677"/>
    <hyperlink r:id="rId1345" ref="H678"/>
    <hyperlink r:id="rId1346" ref="I678"/>
    <hyperlink r:id="rId1347" ref="H679"/>
    <hyperlink r:id="rId1348" ref="I679"/>
    <hyperlink r:id="rId1349" ref="H680"/>
    <hyperlink r:id="rId1350" ref="I680"/>
    <hyperlink r:id="rId1351" ref="H681"/>
    <hyperlink r:id="rId1352" ref="I681"/>
    <hyperlink r:id="rId1353" ref="H682"/>
    <hyperlink r:id="rId1354" ref="I682"/>
    <hyperlink r:id="rId1355" ref="H683"/>
    <hyperlink r:id="rId1356" ref="I683"/>
    <hyperlink r:id="rId1357" ref="H684"/>
    <hyperlink r:id="rId1358" ref="I684"/>
    <hyperlink r:id="rId1359" ref="H685"/>
    <hyperlink r:id="rId1360" ref="I685"/>
    <hyperlink r:id="rId1361" ref="H686"/>
    <hyperlink r:id="rId1362" ref="I686"/>
    <hyperlink r:id="rId1363" ref="H687"/>
    <hyperlink r:id="rId1364" ref="I687"/>
    <hyperlink r:id="rId1365" ref="H688"/>
    <hyperlink r:id="rId1366" ref="I688"/>
    <hyperlink r:id="rId1367" ref="H689"/>
    <hyperlink r:id="rId1368" ref="I689"/>
    <hyperlink r:id="rId1369" ref="H690"/>
    <hyperlink r:id="rId1370" ref="I690"/>
    <hyperlink r:id="rId1371" ref="H691"/>
    <hyperlink r:id="rId1372" ref="I691"/>
    <hyperlink r:id="rId1373" ref="H692"/>
    <hyperlink r:id="rId1374" ref="I692"/>
    <hyperlink r:id="rId1375" ref="H693"/>
    <hyperlink r:id="rId1376" ref="I693"/>
    <hyperlink r:id="rId1377" ref="H694"/>
    <hyperlink r:id="rId1378" ref="I694"/>
    <hyperlink r:id="rId1379" ref="H695"/>
    <hyperlink r:id="rId1380" ref="I695"/>
    <hyperlink r:id="rId1381" ref="H696"/>
    <hyperlink r:id="rId1382" ref="I696"/>
    <hyperlink r:id="rId1383" ref="H697"/>
    <hyperlink r:id="rId1384" ref="I697"/>
    <hyperlink r:id="rId1385" ref="H698"/>
    <hyperlink r:id="rId1386" ref="I698"/>
    <hyperlink r:id="rId1387" ref="H699"/>
    <hyperlink r:id="rId1388" ref="I699"/>
    <hyperlink r:id="rId1389" ref="H700"/>
    <hyperlink r:id="rId1390" ref="I700"/>
    <hyperlink r:id="rId1391" ref="H701"/>
    <hyperlink r:id="rId1392" ref="I701"/>
    <hyperlink r:id="rId1393" ref="H702"/>
    <hyperlink r:id="rId1394" ref="I702"/>
    <hyperlink r:id="rId1395" ref="H703"/>
    <hyperlink r:id="rId1396" ref="I703"/>
    <hyperlink r:id="rId1397" ref="H704"/>
    <hyperlink r:id="rId1398" ref="I704"/>
    <hyperlink r:id="rId1399" ref="H705"/>
    <hyperlink r:id="rId1400" ref="I705"/>
    <hyperlink r:id="rId1401" ref="H706"/>
    <hyperlink r:id="rId1402" ref="I706"/>
    <hyperlink r:id="rId1403" ref="H708"/>
    <hyperlink r:id="rId1404" ref="I708"/>
    <hyperlink r:id="rId1405" ref="H709"/>
    <hyperlink r:id="rId1406" ref="I709"/>
    <hyperlink r:id="rId1407" ref="H710"/>
    <hyperlink r:id="rId1408" ref="I710"/>
    <hyperlink r:id="rId1409" ref="H711"/>
    <hyperlink r:id="rId1410" ref="I711"/>
    <hyperlink r:id="rId1411" ref="H712"/>
    <hyperlink r:id="rId1412" ref="I712"/>
    <hyperlink r:id="rId1413" ref="H713"/>
    <hyperlink r:id="rId1414" ref="I713"/>
    <hyperlink r:id="rId1415" ref="H714"/>
    <hyperlink r:id="rId1416" ref="I714"/>
    <hyperlink r:id="rId1417" ref="H715"/>
    <hyperlink r:id="rId1418" ref="I715"/>
    <hyperlink r:id="rId1419" ref="H716"/>
    <hyperlink r:id="rId1420" ref="I716"/>
    <hyperlink r:id="rId1421" ref="H717"/>
    <hyperlink r:id="rId1422" ref="I717"/>
    <hyperlink r:id="rId1423" ref="H718"/>
    <hyperlink r:id="rId1424" ref="I718"/>
    <hyperlink r:id="rId1425" ref="H719"/>
    <hyperlink r:id="rId1426" ref="I719"/>
    <hyperlink r:id="rId1427" ref="H720"/>
    <hyperlink r:id="rId1428" ref="I720"/>
    <hyperlink r:id="rId1429" ref="H721"/>
    <hyperlink r:id="rId1430" ref="I721"/>
    <hyperlink r:id="rId1431" ref="H722"/>
    <hyperlink r:id="rId1432" ref="I722"/>
    <hyperlink r:id="rId1433" ref="H723"/>
    <hyperlink r:id="rId1434" ref="I723"/>
    <hyperlink r:id="rId1435" ref="H724"/>
    <hyperlink r:id="rId1436" ref="I724"/>
    <hyperlink r:id="rId1437" ref="H725"/>
    <hyperlink r:id="rId1438" ref="I725"/>
    <hyperlink r:id="rId1439" ref="H726"/>
    <hyperlink r:id="rId1440" ref="I726"/>
    <hyperlink r:id="rId1441" ref="H727"/>
    <hyperlink r:id="rId1442" ref="I727"/>
    <hyperlink r:id="rId1443" ref="H728"/>
    <hyperlink r:id="rId1444" ref="I728"/>
    <hyperlink r:id="rId1445" ref="H729"/>
    <hyperlink r:id="rId1446" ref="I729"/>
    <hyperlink r:id="rId1447" ref="H730"/>
    <hyperlink r:id="rId1448" ref="I730"/>
    <hyperlink r:id="rId1449" ref="H731"/>
    <hyperlink r:id="rId1450" ref="I731"/>
    <hyperlink r:id="rId1451" ref="H732"/>
    <hyperlink r:id="rId1452" ref="I732"/>
    <hyperlink r:id="rId1453" ref="H733"/>
    <hyperlink r:id="rId1454" ref="I733"/>
    <hyperlink r:id="rId1455" ref="H734"/>
    <hyperlink r:id="rId1456" ref="I734"/>
    <hyperlink r:id="rId1457" ref="H735"/>
    <hyperlink r:id="rId1458" ref="I735"/>
    <hyperlink r:id="rId1459" ref="H736"/>
    <hyperlink r:id="rId1460" ref="I736"/>
    <hyperlink r:id="rId1461" ref="H737"/>
    <hyperlink r:id="rId1462" ref="I737"/>
    <hyperlink r:id="rId1463" ref="H738"/>
    <hyperlink r:id="rId1464" ref="I738"/>
    <hyperlink r:id="rId1465" ref="H739"/>
    <hyperlink r:id="rId1466" ref="I739"/>
    <hyperlink r:id="rId1467" ref="H740"/>
    <hyperlink r:id="rId1468" ref="I740"/>
    <hyperlink r:id="rId1469" ref="H741"/>
    <hyperlink r:id="rId1470" ref="I741"/>
    <hyperlink r:id="rId1471" ref="H742"/>
    <hyperlink r:id="rId1472" ref="I742"/>
    <hyperlink r:id="rId1473" ref="H743"/>
    <hyperlink r:id="rId1474" ref="I743"/>
    <hyperlink r:id="rId1475" ref="H744"/>
    <hyperlink r:id="rId1476" ref="I744"/>
    <hyperlink r:id="rId1477" ref="H745"/>
    <hyperlink r:id="rId1478" ref="I745"/>
    <hyperlink r:id="rId1479" ref="H746"/>
    <hyperlink r:id="rId1480" ref="I746"/>
    <hyperlink r:id="rId1481" ref="H747"/>
    <hyperlink r:id="rId1482" ref="I747"/>
    <hyperlink r:id="rId1483" ref="H748"/>
    <hyperlink r:id="rId1484" ref="I748"/>
    <hyperlink r:id="rId1485" ref="H749"/>
    <hyperlink r:id="rId1486" ref="I749"/>
    <hyperlink r:id="rId1487" ref="H750"/>
    <hyperlink r:id="rId1488" ref="I750"/>
    <hyperlink r:id="rId1489" ref="H751"/>
    <hyperlink r:id="rId1490" ref="I751"/>
    <hyperlink r:id="rId1491" ref="H752"/>
    <hyperlink r:id="rId1492" ref="I752"/>
    <hyperlink r:id="rId1493" ref="H753"/>
    <hyperlink r:id="rId1494" ref="I753"/>
    <hyperlink r:id="rId1495" ref="H754"/>
    <hyperlink r:id="rId1496" ref="I754"/>
    <hyperlink r:id="rId1497" ref="H755"/>
    <hyperlink r:id="rId1498" ref="I755"/>
    <hyperlink r:id="rId1499" ref="H756"/>
    <hyperlink r:id="rId1500" ref="I756"/>
    <hyperlink r:id="rId1501" ref="H757"/>
    <hyperlink r:id="rId1502" ref="I757"/>
    <hyperlink r:id="rId1503" ref="H758"/>
    <hyperlink r:id="rId1504" ref="I758"/>
    <hyperlink r:id="rId1505" ref="H759"/>
    <hyperlink r:id="rId1506" ref="I759"/>
    <hyperlink r:id="rId1507" ref="H760"/>
    <hyperlink r:id="rId1508" ref="I760"/>
    <hyperlink r:id="rId1509" ref="H761"/>
    <hyperlink r:id="rId1510" ref="I761"/>
    <hyperlink r:id="rId1511" ref="H762"/>
    <hyperlink r:id="rId1512" ref="I762"/>
    <hyperlink r:id="rId1513" ref="H763"/>
    <hyperlink r:id="rId1514" ref="I763"/>
    <hyperlink r:id="rId1515" ref="H764"/>
    <hyperlink r:id="rId1516" ref="I764"/>
    <hyperlink r:id="rId1517" ref="H765"/>
    <hyperlink r:id="rId1518" ref="I765"/>
    <hyperlink r:id="rId1519" ref="H766"/>
    <hyperlink r:id="rId1520" ref="I766"/>
    <hyperlink r:id="rId1521" ref="H767"/>
    <hyperlink r:id="rId1522" ref="I767"/>
    <hyperlink r:id="rId1523" ref="H768"/>
    <hyperlink r:id="rId1524" ref="I768"/>
    <hyperlink r:id="rId1525" ref="H769"/>
    <hyperlink r:id="rId1526" ref="I769"/>
    <hyperlink r:id="rId1527" ref="H770"/>
    <hyperlink r:id="rId1528" ref="I770"/>
    <hyperlink r:id="rId1529" ref="H771"/>
    <hyperlink r:id="rId1530" ref="I771"/>
    <hyperlink r:id="rId1531" ref="H772"/>
    <hyperlink r:id="rId1532" ref="I772"/>
    <hyperlink r:id="rId1533" ref="H773"/>
    <hyperlink r:id="rId1534" ref="I773"/>
    <hyperlink r:id="rId1535" ref="H774"/>
    <hyperlink r:id="rId1536" ref="I774"/>
    <hyperlink r:id="rId1537" ref="H775"/>
    <hyperlink r:id="rId1538" ref="I775"/>
    <hyperlink r:id="rId1539" ref="H776"/>
    <hyperlink r:id="rId1540" ref="I776"/>
    <hyperlink r:id="rId1541" ref="H777"/>
    <hyperlink r:id="rId1542" ref="I777"/>
    <hyperlink r:id="rId1543" ref="H778"/>
    <hyperlink r:id="rId1544" ref="I778"/>
    <hyperlink r:id="rId1545" ref="H779"/>
    <hyperlink r:id="rId1546" ref="I779"/>
    <hyperlink r:id="rId1547" ref="H780"/>
    <hyperlink r:id="rId1548" ref="I780"/>
    <hyperlink r:id="rId1549" ref="H781"/>
    <hyperlink r:id="rId1550" ref="I781"/>
    <hyperlink r:id="rId1551" ref="H782"/>
    <hyperlink r:id="rId1552" ref="I782"/>
    <hyperlink r:id="rId1553" ref="H783"/>
    <hyperlink r:id="rId1554" ref="I783"/>
    <hyperlink r:id="rId1555" ref="H785"/>
    <hyperlink r:id="rId1556" ref="I785"/>
    <hyperlink r:id="rId1557" ref="H786"/>
    <hyperlink r:id="rId1558" ref="I786"/>
    <hyperlink r:id="rId1559" ref="H787"/>
    <hyperlink r:id="rId1560" ref="I787"/>
    <hyperlink r:id="rId1561" ref="H788"/>
    <hyperlink r:id="rId1562" ref="I788"/>
    <hyperlink r:id="rId1563" ref="H789"/>
    <hyperlink r:id="rId1564" ref="I789"/>
    <hyperlink r:id="rId1565" ref="H790"/>
    <hyperlink r:id="rId1566" ref="I790"/>
    <hyperlink r:id="rId1567" ref="H791"/>
    <hyperlink r:id="rId1568" ref="I791"/>
    <hyperlink r:id="rId1569" ref="H792"/>
    <hyperlink r:id="rId1570" ref="I792"/>
    <hyperlink r:id="rId1571" ref="H793"/>
    <hyperlink r:id="rId1572" ref="I793"/>
    <hyperlink r:id="rId1573" ref="H794"/>
    <hyperlink r:id="rId1574" ref="I794"/>
    <hyperlink r:id="rId1575" ref="H795"/>
    <hyperlink r:id="rId1576" ref="I795"/>
    <hyperlink r:id="rId1577" ref="H796"/>
    <hyperlink r:id="rId1578" ref="I796"/>
    <hyperlink r:id="rId1579" ref="H797"/>
    <hyperlink r:id="rId1580" ref="I797"/>
    <hyperlink r:id="rId1581" ref="H798"/>
    <hyperlink r:id="rId1582" ref="I798"/>
    <hyperlink r:id="rId1583" ref="H799"/>
    <hyperlink r:id="rId1584" ref="I799"/>
    <hyperlink r:id="rId1585" ref="H800"/>
    <hyperlink r:id="rId1586" ref="I800"/>
    <hyperlink r:id="rId1587" ref="H801"/>
    <hyperlink r:id="rId1588" ref="I801"/>
    <hyperlink r:id="rId1589" ref="H802"/>
    <hyperlink r:id="rId1590" ref="I802"/>
    <hyperlink r:id="rId1591" ref="H803"/>
    <hyperlink r:id="rId1592" ref="I803"/>
    <hyperlink r:id="rId1593" ref="H804"/>
    <hyperlink r:id="rId1594" ref="I804"/>
    <hyperlink r:id="rId1595" ref="H805"/>
    <hyperlink r:id="rId1596" ref="I805"/>
    <hyperlink r:id="rId1597" ref="H806"/>
    <hyperlink r:id="rId1598" ref="I806"/>
    <hyperlink r:id="rId1599" ref="H807"/>
    <hyperlink r:id="rId1600" ref="I807"/>
    <hyperlink r:id="rId1601" ref="H808"/>
    <hyperlink r:id="rId1602" ref="I808"/>
    <hyperlink r:id="rId1603" ref="H809"/>
    <hyperlink r:id="rId1604" ref="I809"/>
    <hyperlink r:id="rId1605" ref="H810"/>
    <hyperlink r:id="rId1606" ref="I810"/>
    <hyperlink r:id="rId1607" ref="H811"/>
    <hyperlink r:id="rId1608" ref="I811"/>
    <hyperlink r:id="rId1609" ref="H812"/>
    <hyperlink r:id="rId1610" ref="I812"/>
    <hyperlink r:id="rId1611" ref="H813"/>
    <hyperlink r:id="rId1612" ref="I813"/>
    <hyperlink r:id="rId1613" ref="H814"/>
    <hyperlink r:id="rId1614" ref="I814"/>
    <hyperlink r:id="rId1615" ref="H815"/>
    <hyperlink r:id="rId1616" ref="I815"/>
    <hyperlink r:id="rId1617" ref="H816"/>
    <hyperlink r:id="rId1618" ref="I816"/>
    <hyperlink r:id="rId1619" ref="H817"/>
    <hyperlink r:id="rId1620" ref="I817"/>
    <hyperlink r:id="rId1621" ref="H818"/>
    <hyperlink r:id="rId1622" ref="I818"/>
    <hyperlink r:id="rId1623" ref="H819"/>
    <hyperlink r:id="rId1624" ref="I819"/>
    <hyperlink r:id="rId1625" ref="H820"/>
    <hyperlink r:id="rId1626" ref="I820"/>
    <hyperlink r:id="rId1627" ref="H821"/>
    <hyperlink r:id="rId1628" ref="I821"/>
    <hyperlink r:id="rId1629" ref="H822"/>
    <hyperlink r:id="rId1630" ref="I822"/>
    <hyperlink r:id="rId1631" ref="H823"/>
    <hyperlink r:id="rId1632" ref="I823"/>
    <hyperlink r:id="rId1633" ref="H824"/>
    <hyperlink r:id="rId1634" ref="I824"/>
    <hyperlink r:id="rId1635" ref="H825"/>
    <hyperlink r:id="rId1636" ref="I825"/>
    <hyperlink r:id="rId1637" ref="H826"/>
    <hyperlink r:id="rId1638" ref="I826"/>
    <hyperlink r:id="rId1639" ref="H827"/>
    <hyperlink r:id="rId1640" ref="I827"/>
    <hyperlink r:id="rId1641" ref="H828"/>
    <hyperlink r:id="rId1642" ref="I828"/>
    <hyperlink r:id="rId1643" ref="H829"/>
    <hyperlink r:id="rId1644" ref="I829"/>
    <hyperlink r:id="rId1645" ref="H830"/>
    <hyperlink r:id="rId1646" ref="I830"/>
    <hyperlink r:id="rId1647" ref="H831"/>
    <hyperlink r:id="rId1648" ref="I831"/>
    <hyperlink r:id="rId1649" ref="H832"/>
    <hyperlink r:id="rId1650" ref="I832"/>
    <hyperlink r:id="rId1651" ref="H833"/>
    <hyperlink r:id="rId1652" ref="I833"/>
    <hyperlink r:id="rId1653" ref="H834"/>
    <hyperlink r:id="rId1654" ref="I834"/>
    <hyperlink r:id="rId1655" ref="H835"/>
    <hyperlink r:id="rId1656" ref="I835"/>
    <hyperlink r:id="rId1657" ref="H836"/>
    <hyperlink r:id="rId1658" ref="I836"/>
    <hyperlink r:id="rId1659" ref="H837"/>
    <hyperlink r:id="rId1660" ref="I837"/>
    <hyperlink r:id="rId1661" ref="H838"/>
    <hyperlink r:id="rId1662" ref="I838"/>
    <hyperlink r:id="rId1663" ref="H839"/>
    <hyperlink r:id="rId1664" ref="I839"/>
    <hyperlink r:id="rId1665" ref="H840"/>
    <hyperlink r:id="rId1666" ref="I840"/>
    <hyperlink r:id="rId1667" ref="H841"/>
    <hyperlink r:id="rId1668" ref="I841"/>
    <hyperlink r:id="rId1669" ref="H842"/>
    <hyperlink r:id="rId1670" ref="I842"/>
    <hyperlink r:id="rId1671" ref="H843"/>
    <hyperlink r:id="rId1672" ref="I843"/>
    <hyperlink r:id="rId1673" ref="H844"/>
    <hyperlink r:id="rId1674" ref="I844"/>
    <hyperlink r:id="rId1675" ref="H845"/>
    <hyperlink r:id="rId1676" ref="I845"/>
    <hyperlink r:id="rId1677" ref="H846"/>
    <hyperlink r:id="rId1678" ref="I846"/>
    <hyperlink r:id="rId1679" ref="H847"/>
    <hyperlink r:id="rId1680" ref="I847"/>
    <hyperlink r:id="rId1681" ref="H848"/>
    <hyperlink r:id="rId1682" ref="I848"/>
    <hyperlink r:id="rId1683" ref="H849"/>
    <hyperlink r:id="rId1684" ref="I849"/>
    <hyperlink r:id="rId1685" ref="H850"/>
    <hyperlink r:id="rId1686" ref="I850"/>
    <hyperlink r:id="rId1687" ref="H851"/>
    <hyperlink r:id="rId1688" ref="I851"/>
    <hyperlink r:id="rId1689" ref="H852"/>
    <hyperlink r:id="rId1690" ref="I852"/>
    <hyperlink r:id="rId1691" ref="H853"/>
    <hyperlink r:id="rId1692" ref="I853"/>
    <hyperlink r:id="rId1693" ref="H854"/>
    <hyperlink r:id="rId1694" ref="I854"/>
    <hyperlink r:id="rId1695" ref="H855"/>
    <hyperlink r:id="rId1696" ref="I855"/>
    <hyperlink r:id="rId1697" ref="H856"/>
    <hyperlink r:id="rId1698" ref="I856"/>
    <hyperlink r:id="rId1699" ref="H857"/>
    <hyperlink r:id="rId1700" ref="I857"/>
    <hyperlink r:id="rId1701" ref="H858"/>
    <hyperlink r:id="rId1702" ref="I858"/>
    <hyperlink r:id="rId1703" ref="H859"/>
    <hyperlink r:id="rId1704" ref="I859"/>
    <hyperlink r:id="rId1705" ref="H860"/>
    <hyperlink r:id="rId1706" ref="I860"/>
    <hyperlink r:id="rId1707" ref="H861"/>
    <hyperlink r:id="rId1708" ref="I861"/>
    <hyperlink r:id="rId1709" ref="H862"/>
    <hyperlink r:id="rId1710" ref="I862"/>
    <hyperlink r:id="rId1711" ref="H863"/>
    <hyperlink r:id="rId1712" ref="I863"/>
    <hyperlink r:id="rId1713" ref="H864"/>
    <hyperlink r:id="rId1714" ref="I864"/>
    <hyperlink r:id="rId1715" ref="H865"/>
    <hyperlink r:id="rId1716" ref="I865"/>
    <hyperlink r:id="rId1717" ref="H866"/>
    <hyperlink r:id="rId1718" ref="I866"/>
    <hyperlink r:id="rId1719" ref="H867"/>
    <hyperlink r:id="rId1720" ref="I867"/>
    <hyperlink r:id="rId1721" ref="H868"/>
    <hyperlink r:id="rId1722" ref="I868"/>
    <hyperlink r:id="rId1723" ref="H869"/>
    <hyperlink r:id="rId1724" ref="I869"/>
    <hyperlink r:id="rId1725" ref="H870"/>
    <hyperlink r:id="rId1726" ref="I870"/>
    <hyperlink r:id="rId1727" ref="H871"/>
    <hyperlink r:id="rId1728" ref="I871"/>
    <hyperlink r:id="rId1729" ref="H872"/>
    <hyperlink r:id="rId1730" ref="I872"/>
    <hyperlink r:id="rId1731" ref="H873"/>
    <hyperlink r:id="rId1732" ref="I873"/>
    <hyperlink r:id="rId1733" ref="H875"/>
    <hyperlink r:id="rId1734" ref="I875"/>
    <hyperlink r:id="rId1735" ref="H876"/>
    <hyperlink r:id="rId1736" ref="I876"/>
    <hyperlink r:id="rId1737" ref="H877"/>
    <hyperlink r:id="rId1738" ref="I877"/>
    <hyperlink r:id="rId1739" ref="H878"/>
    <hyperlink r:id="rId1740" ref="I878"/>
    <hyperlink r:id="rId1741" ref="H879"/>
    <hyperlink r:id="rId1742" ref="I879"/>
    <hyperlink r:id="rId1743" ref="H880"/>
    <hyperlink r:id="rId1744" ref="I880"/>
    <hyperlink r:id="rId1745" ref="H881"/>
    <hyperlink r:id="rId1746" ref="I881"/>
    <hyperlink r:id="rId1747" ref="H882"/>
    <hyperlink r:id="rId1748" ref="I882"/>
    <hyperlink r:id="rId1749" ref="H883"/>
    <hyperlink r:id="rId1750" ref="I883"/>
    <hyperlink r:id="rId1751" ref="H884"/>
    <hyperlink r:id="rId1752" ref="I884"/>
    <hyperlink r:id="rId1753" ref="H885"/>
    <hyperlink r:id="rId1754" ref="I885"/>
    <hyperlink r:id="rId1755" ref="H886"/>
    <hyperlink r:id="rId1756" ref="I886"/>
    <hyperlink r:id="rId1757" ref="H887"/>
    <hyperlink r:id="rId1758" ref="I887"/>
    <hyperlink r:id="rId1759" ref="H888"/>
    <hyperlink r:id="rId1760" ref="I888"/>
    <hyperlink r:id="rId1761" ref="H889"/>
    <hyperlink r:id="rId1762" ref="I889"/>
    <hyperlink r:id="rId1763" ref="H890"/>
    <hyperlink r:id="rId1764" ref="I890"/>
    <hyperlink r:id="rId1765" ref="H891"/>
    <hyperlink r:id="rId1766" ref="I891"/>
    <hyperlink r:id="rId1767" ref="H892"/>
    <hyperlink r:id="rId1768" ref="I892"/>
    <hyperlink r:id="rId1769" ref="H893"/>
    <hyperlink r:id="rId1770" ref="I893"/>
    <hyperlink r:id="rId1771" ref="H894"/>
    <hyperlink r:id="rId1772" ref="I894"/>
    <hyperlink r:id="rId1773" ref="H895"/>
    <hyperlink r:id="rId1774" ref="I895"/>
    <hyperlink r:id="rId1775" ref="H896"/>
    <hyperlink r:id="rId1776" ref="I896"/>
    <hyperlink r:id="rId1777" ref="H897"/>
    <hyperlink r:id="rId1778" ref="I897"/>
    <hyperlink r:id="rId1779" ref="H898"/>
    <hyperlink r:id="rId1780" ref="I898"/>
    <hyperlink r:id="rId1781" ref="H899"/>
    <hyperlink r:id="rId1782" ref="I899"/>
    <hyperlink r:id="rId1783" ref="H900"/>
    <hyperlink r:id="rId1784" ref="I900"/>
    <hyperlink r:id="rId1785" ref="H901"/>
    <hyperlink r:id="rId1786" ref="I901"/>
    <hyperlink r:id="rId1787" ref="H902"/>
    <hyperlink r:id="rId1788" ref="I902"/>
    <hyperlink r:id="rId1789" ref="H903"/>
    <hyperlink r:id="rId1790" ref="I903"/>
    <hyperlink r:id="rId1791" ref="H904"/>
    <hyperlink r:id="rId1792" ref="I904"/>
    <hyperlink r:id="rId1793" ref="H905"/>
    <hyperlink r:id="rId1794" ref="I905"/>
    <hyperlink r:id="rId1795" ref="H906"/>
    <hyperlink r:id="rId1796" ref="I906"/>
    <hyperlink r:id="rId1797" ref="H907"/>
    <hyperlink r:id="rId1798" ref="I907"/>
    <hyperlink r:id="rId1799" ref="H908"/>
    <hyperlink r:id="rId1800" ref="I908"/>
    <hyperlink r:id="rId1801" ref="H909"/>
    <hyperlink r:id="rId1802" ref="I909"/>
    <hyperlink r:id="rId1803" ref="H910"/>
    <hyperlink r:id="rId1804" ref="I910"/>
    <hyperlink r:id="rId1805" ref="H911"/>
    <hyperlink r:id="rId1806" ref="I911"/>
    <hyperlink r:id="rId1807" ref="H912"/>
    <hyperlink r:id="rId1808" ref="I912"/>
    <hyperlink r:id="rId1809" ref="H913"/>
    <hyperlink r:id="rId1810" ref="I913"/>
    <hyperlink r:id="rId1811" ref="H914"/>
    <hyperlink r:id="rId1812" ref="I914"/>
    <hyperlink r:id="rId1813" ref="H915"/>
    <hyperlink r:id="rId1814" ref="I915"/>
    <hyperlink r:id="rId1815" ref="H916"/>
    <hyperlink r:id="rId1816" ref="I916"/>
    <hyperlink r:id="rId1817" ref="H917"/>
    <hyperlink r:id="rId1818" ref="I917"/>
    <hyperlink r:id="rId1819" ref="H918"/>
    <hyperlink r:id="rId1820" ref="I918"/>
    <hyperlink r:id="rId1821" ref="H919"/>
    <hyperlink r:id="rId1822" ref="I919"/>
    <hyperlink r:id="rId1823" ref="H920"/>
    <hyperlink r:id="rId1824" ref="I920"/>
    <hyperlink r:id="rId1825" ref="H921"/>
    <hyperlink r:id="rId1826" ref="I921"/>
    <hyperlink r:id="rId1827" ref="H922"/>
    <hyperlink r:id="rId1828" ref="I922"/>
    <hyperlink r:id="rId1829" ref="H923"/>
    <hyperlink r:id="rId1830" ref="I923"/>
    <hyperlink r:id="rId1831" ref="H924"/>
    <hyperlink r:id="rId1832" ref="I924"/>
    <hyperlink r:id="rId1833" ref="H925"/>
    <hyperlink r:id="rId1834" ref="I925"/>
    <hyperlink r:id="rId1835" ref="H926"/>
    <hyperlink r:id="rId1836" ref="I926"/>
    <hyperlink r:id="rId1837" ref="H927"/>
    <hyperlink r:id="rId1838" ref="I927"/>
    <hyperlink r:id="rId1839" ref="H928"/>
    <hyperlink r:id="rId1840" ref="I928"/>
    <hyperlink r:id="rId1841" ref="H929"/>
    <hyperlink r:id="rId1842" ref="I929"/>
    <hyperlink r:id="rId1843" ref="H930"/>
    <hyperlink r:id="rId1844" ref="I930"/>
    <hyperlink r:id="rId1845" ref="H931"/>
    <hyperlink r:id="rId1846" ref="I931"/>
    <hyperlink r:id="rId1847" ref="H932"/>
    <hyperlink r:id="rId1848" ref="I932"/>
    <hyperlink r:id="rId1849" ref="H933"/>
    <hyperlink r:id="rId1850" ref="I933"/>
    <hyperlink r:id="rId1851" ref="H934"/>
    <hyperlink r:id="rId1852" ref="I934"/>
    <hyperlink r:id="rId1853" ref="H935"/>
    <hyperlink r:id="rId1854" ref="I935"/>
    <hyperlink r:id="rId1855" ref="H936"/>
    <hyperlink r:id="rId1856" ref="I936"/>
    <hyperlink r:id="rId1857" ref="H937"/>
    <hyperlink r:id="rId1858" ref="I937"/>
    <hyperlink r:id="rId1859" ref="H938"/>
    <hyperlink r:id="rId1860" ref="I938"/>
    <hyperlink r:id="rId1861" ref="H939"/>
    <hyperlink r:id="rId1862" ref="I939"/>
    <hyperlink r:id="rId1863" ref="H940"/>
    <hyperlink r:id="rId1864" ref="I940"/>
    <hyperlink r:id="rId1865" ref="H941"/>
    <hyperlink r:id="rId1866" ref="I941"/>
    <hyperlink r:id="rId1867" ref="H942"/>
    <hyperlink r:id="rId1868" ref="I942"/>
    <hyperlink r:id="rId1869" ref="H943"/>
    <hyperlink r:id="rId1870" ref="I943"/>
    <hyperlink r:id="rId1871" ref="H944"/>
    <hyperlink r:id="rId1872" ref="I944"/>
    <hyperlink r:id="rId1873" ref="H945"/>
    <hyperlink r:id="rId1874" ref="I945"/>
    <hyperlink r:id="rId1875" ref="H946"/>
    <hyperlink r:id="rId1876" ref="I946"/>
    <hyperlink r:id="rId1877" ref="H947"/>
    <hyperlink r:id="rId1878" ref="I947"/>
    <hyperlink r:id="rId1879" ref="H948"/>
    <hyperlink r:id="rId1880" ref="I948"/>
    <hyperlink r:id="rId1881" ref="H949"/>
    <hyperlink r:id="rId1882" ref="I949"/>
    <hyperlink r:id="rId1883" ref="H950"/>
    <hyperlink r:id="rId1884" ref="I950"/>
    <hyperlink r:id="rId1885" ref="H951"/>
    <hyperlink r:id="rId1886" ref="I951"/>
    <hyperlink r:id="rId1887" ref="H952"/>
    <hyperlink r:id="rId1888" ref="I952"/>
    <hyperlink r:id="rId1889" ref="H953"/>
    <hyperlink r:id="rId1890" ref="I953"/>
    <hyperlink r:id="rId1891" ref="H954"/>
    <hyperlink r:id="rId1892" ref="I954"/>
    <hyperlink r:id="rId1893" ref="H955"/>
    <hyperlink r:id="rId1894" ref="I955"/>
    <hyperlink r:id="rId1895" ref="H956"/>
    <hyperlink r:id="rId1896" ref="I956"/>
    <hyperlink r:id="rId1897" ref="H957"/>
    <hyperlink r:id="rId1898" ref="I957"/>
    <hyperlink r:id="rId1899" ref="H958"/>
    <hyperlink r:id="rId1900" ref="I958"/>
    <hyperlink r:id="rId1901" ref="H959"/>
    <hyperlink r:id="rId1902" ref="I959"/>
    <hyperlink r:id="rId1903" ref="H960"/>
    <hyperlink r:id="rId1904" ref="I960"/>
    <hyperlink r:id="rId1905" ref="H961"/>
    <hyperlink r:id="rId1906" ref="I961"/>
    <hyperlink r:id="rId1907" ref="H962"/>
    <hyperlink r:id="rId1908" ref="I962"/>
    <hyperlink r:id="rId1909" ref="H963"/>
    <hyperlink r:id="rId1910" ref="I963"/>
    <hyperlink r:id="rId1911" ref="H964"/>
    <hyperlink r:id="rId1912" ref="I964"/>
    <hyperlink r:id="rId1913" ref="H965"/>
    <hyperlink r:id="rId1914" ref="I965"/>
    <hyperlink r:id="rId1915" ref="H966"/>
    <hyperlink r:id="rId1916" ref="I966"/>
    <hyperlink r:id="rId1917" ref="H967"/>
    <hyperlink r:id="rId1918" ref="I967"/>
    <hyperlink r:id="rId1919" ref="H968"/>
    <hyperlink r:id="rId1920" ref="I968"/>
    <hyperlink r:id="rId1921" ref="H969"/>
    <hyperlink r:id="rId1922" ref="I969"/>
    <hyperlink r:id="rId1923" ref="H970"/>
    <hyperlink r:id="rId1924" ref="I970"/>
  </hyperlinks>
  <drawing r:id="rId1925"/>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D966"/>
    <outlinePr summaryBelow="0" summaryRight="0"/>
  </sheetPr>
  <sheetViews>
    <sheetView workbookViewId="0">
      <pane xSplit="6.0" ySplit="1.0" topLeftCell="G2" activePane="bottomRight" state="frozen"/>
      <selection activeCell="G1" sqref="G1" pane="topRight"/>
      <selection activeCell="A2" sqref="A2" pane="bottomLeft"/>
      <selection activeCell="G2" sqref="G2" pane="bottomRight"/>
    </sheetView>
  </sheetViews>
  <sheetFormatPr customHeight="1" defaultColWidth="12.63" defaultRowHeight="15.75"/>
  <cols>
    <col customWidth="1" min="1" max="6" width="5.13"/>
    <col customWidth="1" min="7" max="7" width="7.63"/>
    <col customWidth="1" min="8" max="8" width="12.63"/>
    <col customWidth="1" min="9" max="11" width="5.13"/>
    <col customWidth="1" min="12" max="14" width="12.63"/>
    <col customWidth="1" min="15" max="21" width="5.13"/>
    <col customWidth="1" min="22" max="22" width="12.63"/>
  </cols>
  <sheetData>
    <row r="1" ht="31.5" customHeight="1">
      <c r="A1" s="129">
        <v>0.0</v>
      </c>
      <c r="B1" s="130" t="s">
        <v>65</v>
      </c>
      <c r="C1" s="130" t="s">
        <v>66</v>
      </c>
      <c r="D1" s="130" t="s">
        <v>67</v>
      </c>
      <c r="E1" s="130" t="s">
        <v>68</v>
      </c>
      <c r="F1" s="130" t="s">
        <v>69</v>
      </c>
      <c r="G1" s="131" t="str">
        <f>ifna(VLookup(V1,Shiny!B:C, 2, 0),"")</f>
        <v>Sprite</v>
      </c>
      <c r="H1" s="132" t="s">
        <v>70</v>
      </c>
      <c r="I1" s="133" t="s">
        <v>71</v>
      </c>
      <c r="J1" s="170">
        <f>AVERAGE(J2:J725)</f>
        <v>1</v>
      </c>
      <c r="K1" s="135" t="s">
        <v>72</v>
      </c>
      <c r="L1" s="132" t="s">
        <v>73</v>
      </c>
      <c r="M1" s="166" t="str">
        <f>ifna(IMAGE("https://pokejungle.net/sprites/typeico/"&amp;lower(VLookup(V1,Type!C:E, 2, 0)&amp;".png")),"")</f>
        <v/>
      </c>
      <c r="N1" s="166" t="str">
        <f>ifna(IMAGE("https://pokejungle.net/sprites/typeico/"&amp;lower(VLookup(V1,Type!C:E, 3, 0)&amp;".png")),"")</f>
        <v/>
      </c>
      <c r="O1" s="130" t="s">
        <v>74</v>
      </c>
      <c r="P1" s="130" t="s">
        <v>75</v>
      </c>
      <c r="Q1" s="165" t="str">
        <f>ifna(VLookup(V1, Dex!F:K, 3, 0),"")</f>
        <v>SwSh</v>
      </c>
      <c r="R1" s="165" t="str">
        <f>ifna(VLookup(V1, Dex!F:K, 4, 0),"")</f>
        <v>BDSP</v>
      </c>
      <c r="S1" s="166" t="str">
        <f>ifna(VLookup(V1, Dex!F:K, 5, 0),"")</f>
        <v>PLA</v>
      </c>
      <c r="T1" s="165" t="str">
        <f>ifna(VLookup(V1, Dex!F:K, 6, 0),"")</f>
        <v>SV</v>
      </c>
      <c r="U1" s="137" t="str">
        <f>ifna(VLookup(V1, Dex!F:L, 7, 0),"")</f>
        <v>PLZA</v>
      </c>
      <c r="V1" s="130" t="s">
        <v>76</v>
      </c>
    </row>
    <row r="2" ht="31.5" customHeight="1">
      <c r="A2" s="88">
        <v>1.0</v>
      </c>
      <c r="B2" s="85">
        <v>1.0</v>
      </c>
      <c r="C2" s="53">
        <v>1.0</v>
      </c>
      <c r="D2" s="53">
        <v>1.0</v>
      </c>
      <c r="E2" s="53">
        <v>1.0</v>
      </c>
      <c r="F2" s="53">
        <v>1.0</v>
      </c>
      <c r="G2" s="53" t="str">
        <f>ifna(VLookup(V2,Shiny!B:C, 2, 0),"")</f>
        <v/>
      </c>
      <c r="H2" s="22" t="s">
        <v>79</v>
      </c>
      <c r="I2" s="157">
        <v>3.0</v>
      </c>
      <c r="J2" s="140">
        <f>IFNA(VLOOKUP(V2,'Imported Index'!G:H,2,0),1)</f>
        <v>1</v>
      </c>
      <c r="K2" s="53"/>
      <c r="L2" s="53"/>
      <c r="M2" s="62" t="str">
        <f>ifna(IMAGE("https://pokejungle.net/sprites/typeico/"&amp;lower(VLookup(V2,Type!C:E, 2, 0)&amp;".png")),"")</f>
        <v/>
      </c>
      <c r="N2" s="62" t="str">
        <f>ifna(IMAGE("https://pokejungle.net/sprites/typeico/"&amp;lower(VLookup(V2,Type!C:E, 3, 0)&amp;".png")),"")</f>
        <v/>
      </c>
      <c r="O2" s="53"/>
      <c r="P2" s="53"/>
      <c r="Q2" s="61" t="str">
        <f>ifna(VLookup(V2, Dex!F:K, 3, 0),"")</f>
        <v>A070</v>
      </c>
      <c r="R2" s="61">
        <f>ifna(VLookup(V2, Dex!F:K, 4, 0),"")</f>
        <v>3</v>
      </c>
      <c r="S2" s="62" t="str">
        <f>ifna(VLookup(V2, Dex!F:K, 5, 0),"")</f>
        <v/>
      </c>
      <c r="T2" s="61" t="str">
        <f>ifna(VLookup(V2, Dex!F:K, 6, 0),"")</f>
        <v>B166</v>
      </c>
      <c r="U2" s="63">
        <f>ifna(VLookup(V2, Dex!F:L, 7, 0),"")</f>
        <v>150</v>
      </c>
      <c r="V2" s="53" t="str">
        <f t="shared" ref="V2:V725" si="1">ifna(lower(H2&amp;O2&amp;P2),"")</f>
        <v>venusaur</v>
      </c>
    </row>
    <row r="3" ht="31.5" customHeight="1">
      <c r="A3" s="129">
        <v>2.0</v>
      </c>
      <c r="B3" s="130">
        <v>1.0</v>
      </c>
      <c r="C3" s="131">
        <v>1.0</v>
      </c>
      <c r="D3" s="131">
        <v>2.0</v>
      </c>
      <c r="E3" s="131">
        <v>1.0</v>
      </c>
      <c r="F3" s="131">
        <v>2.0</v>
      </c>
      <c r="G3" s="131" t="str">
        <f>ifna(VLookup(V3,Shiny!B:C, 2, 0),"")</f>
        <v/>
      </c>
      <c r="H3" s="171" t="s">
        <v>83</v>
      </c>
      <c r="I3" s="158">
        <v>6.0</v>
      </c>
      <c r="J3" s="135">
        <f>IFNA(VLOOKUP(V3,'Imported Index'!G:H,2,0),1)</f>
        <v>1</v>
      </c>
      <c r="K3" s="131"/>
      <c r="L3" s="131"/>
      <c r="M3" s="166" t="str">
        <f>ifna(IMAGE("https://pokejungle.net/sprites/typeico/"&amp;lower(VLookup(V3,Type!C:E, 2, 0)&amp;".png")),"")</f>
        <v/>
      </c>
      <c r="N3" s="166" t="str">
        <f>ifna(IMAGE("https://pokejungle.net/sprites/typeico/"&amp;lower(VLookup(V3,Type!C:E, 3, 0)&amp;".png")),"")</f>
        <v/>
      </c>
      <c r="O3" s="131"/>
      <c r="P3" s="131"/>
      <c r="Q3" s="165">
        <f>ifna(VLookup(V3, Dex!F:K, 3, 0),"")</f>
        <v>380</v>
      </c>
      <c r="R3" s="165">
        <f>ifna(VLookup(V3, Dex!F:K, 4, 0),"")</f>
        <v>6</v>
      </c>
      <c r="S3" s="166" t="str">
        <f>ifna(VLookup(V3, Dex!F:K, 5, 0),"")</f>
        <v/>
      </c>
      <c r="T3" s="165" t="str">
        <f>ifna(VLookup(V3, Dex!F:K, 6, 0),"")</f>
        <v>B169</v>
      </c>
      <c r="U3" s="137">
        <f>ifna(VLookup(V3, Dex!F:L, 7, 0),"")</f>
        <v>153</v>
      </c>
      <c r="V3" s="131" t="str">
        <f t="shared" si="1"/>
        <v>charizard</v>
      </c>
    </row>
    <row r="4" ht="31.5" customHeight="1">
      <c r="A4" s="88">
        <v>3.0</v>
      </c>
      <c r="B4" s="85">
        <v>1.0</v>
      </c>
      <c r="C4" s="53">
        <v>1.0</v>
      </c>
      <c r="D4" s="53">
        <v>3.0</v>
      </c>
      <c r="E4" s="53">
        <v>1.0</v>
      </c>
      <c r="F4" s="53">
        <v>3.0</v>
      </c>
      <c r="G4" s="53" t="str">
        <f>ifna(VLookup(V4,Shiny!B:C, 2, 0),"")</f>
        <v/>
      </c>
      <c r="H4" s="22" t="s">
        <v>86</v>
      </c>
      <c r="I4" s="157">
        <v>9.0</v>
      </c>
      <c r="J4" s="140">
        <f>IFNA(VLOOKUP(V4,'Imported Index'!G:H,2,0),1)</f>
        <v>1</v>
      </c>
      <c r="K4" s="53"/>
      <c r="L4" s="53"/>
      <c r="M4" s="62" t="str">
        <f>ifna(IMAGE("https://pokejungle.net/sprites/typeico/"&amp;lower(VLookup(V4,Type!C:E, 2, 0)&amp;".png")),"")</f>
        <v/>
      </c>
      <c r="N4" s="62" t="str">
        <f>ifna(IMAGE("https://pokejungle.net/sprites/typeico/"&amp;lower(VLookup(V4,Type!C:E, 3, 0)&amp;".png")),"")</f>
        <v/>
      </c>
      <c r="O4" s="53"/>
      <c r="P4" s="53"/>
      <c r="Q4" s="61" t="str">
        <f>ifna(VLookup(V4, Dex!F:K, 3, 0),"")</f>
        <v>A073</v>
      </c>
      <c r="R4" s="61">
        <f>ifna(VLookup(V4, Dex!F:K, 4, 0),"")</f>
        <v>9</v>
      </c>
      <c r="S4" s="62" t="str">
        <f>ifna(VLookup(V4, Dex!F:K, 5, 0),"")</f>
        <v/>
      </c>
      <c r="T4" s="61" t="str">
        <f>ifna(VLookup(V4, Dex!F:K, 6, 0),"")</f>
        <v>B172</v>
      </c>
      <c r="U4" s="63">
        <f>ifna(VLookup(V4, Dex!F:L, 7, 0),"")</f>
        <v>156</v>
      </c>
      <c r="V4" s="53" t="str">
        <f t="shared" si="1"/>
        <v>blastoise</v>
      </c>
    </row>
    <row r="5" ht="31.5" customHeight="1">
      <c r="A5" s="129">
        <v>4.0</v>
      </c>
      <c r="B5" s="130">
        <v>1.0</v>
      </c>
      <c r="C5" s="131">
        <v>1.0</v>
      </c>
      <c r="D5" s="131">
        <v>4.0</v>
      </c>
      <c r="E5" s="131">
        <v>1.0</v>
      </c>
      <c r="F5" s="131">
        <v>4.0</v>
      </c>
      <c r="G5" s="131" t="str">
        <f>ifna(VLookup(V5,Shiny!B:C, 2, 0),"")</f>
        <v/>
      </c>
      <c r="H5" s="171" t="s">
        <v>89</v>
      </c>
      <c r="I5" s="158">
        <v>12.0</v>
      </c>
      <c r="J5" s="135">
        <f>IFNA(VLOOKUP(V5,'Imported Index'!G:H,2,0),1)</f>
        <v>1</v>
      </c>
      <c r="K5" s="131"/>
      <c r="L5" s="131"/>
      <c r="M5" s="166" t="str">
        <f>ifna(IMAGE("https://pokejungle.net/sprites/typeico/"&amp;lower(VLookup(V5,Type!C:E, 2, 0)&amp;".png")),"")</f>
        <v/>
      </c>
      <c r="N5" s="166" t="str">
        <f>ifna(IMAGE("https://pokejungle.net/sprites/typeico/"&amp;lower(VLookup(V5,Type!C:E, 3, 0)&amp;".png")),"")</f>
        <v/>
      </c>
      <c r="O5" s="131"/>
      <c r="P5" s="131"/>
      <c r="Q5" s="165">
        <f>ifna(VLookup(V5, Dex!F:K, 3, 0),"")</f>
        <v>15</v>
      </c>
      <c r="R5" s="165">
        <f>ifna(VLookup(V5, Dex!F:K, 4, 0),"")</f>
        <v>12</v>
      </c>
      <c r="S5" s="166" t="str">
        <f>ifna(VLookup(V5, Dex!F:K, 5, 0),"")</f>
        <v/>
      </c>
      <c r="T5" s="165" t="str">
        <f>ifna(VLookup(V5, Dex!F:K, 6, 0),"")</f>
        <v/>
      </c>
      <c r="U5" s="137" t="str">
        <f>ifna(VLookup(V5, Dex!F:L, 7, 0),"")</f>
        <v/>
      </c>
      <c r="V5" s="131" t="str">
        <f t="shared" si="1"/>
        <v>butterfree</v>
      </c>
    </row>
    <row r="6" ht="31.5" customHeight="1">
      <c r="A6" s="88">
        <v>5.0</v>
      </c>
      <c r="B6" s="85">
        <v>1.0</v>
      </c>
      <c r="C6" s="53">
        <v>1.0</v>
      </c>
      <c r="D6" s="53">
        <v>5.0</v>
      </c>
      <c r="E6" s="53">
        <v>1.0</v>
      </c>
      <c r="F6" s="53">
        <v>5.0</v>
      </c>
      <c r="G6" s="53" t="str">
        <f>ifna(VLookup(V6,Shiny!B:C, 2, 0),"")</f>
        <v/>
      </c>
      <c r="H6" s="22" t="s">
        <v>92</v>
      </c>
      <c r="I6" s="157">
        <v>15.0</v>
      </c>
      <c r="J6" s="140">
        <f>IFNA(VLOOKUP(V6,'Imported Index'!G:H,2,0),1)</f>
        <v>1</v>
      </c>
      <c r="K6" s="53"/>
      <c r="L6" s="53"/>
      <c r="M6" s="62" t="str">
        <f>ifna(IMAGE("https://pokejungle.net/sprites/typeico/"&amp;lower(VLookup(V6,Type!C:E, 2, 0)&amp;".png")),"")</f>
        <v/>
      </c>
      <c r="N6" s="62" t="str">
        <f>ifna(IMAGE("https://pokejungle.net/sprites/typeico/"&amp;lower(VLookup(V6,Type!C:E, 3, 0)&amp;".png")),"")</f>
        <v/>
      </c>
      <c r="O6" s="53"/>
      <c r="P6" s="53"/>
      <c r="Q6" s="61" t="str">
        <f>ifna(VLookup(V6, Dex!F:K, 3, 0),"")</f>
        <v/>
      </c>
      <c r="R6" s="61">
        <f>ifna(VLookup(V6, Dex!F:K, 4, 0),"")</f>
        <v>15</v>
      </c>
      <c r="S6" s="62" t="str">
        <f>ifna(VLookup(V6, Dex!F:K, 5, 0),"")</f>
        <v/>
      </c>
      <c r="T6" s="61" t="str">
        <f>ifna(VLookup(V6, Dex!F:K, 6, 0),"")</f>
        <v/>
      </c>
      <c r="U6" s="63">
        <f>ifna(VLookup(V6, Dex!F:L, 7, 0),"")</f>
        <v>20</v>
      </c>
      <c r="V6" s="53" t="str">
        <f t="shared" si="1"/>
        <v>beedrill</v>
      </c>
    </row>
    <row r="7" ht="31.5" customHeight="1">
      <c r="A7" s="129">
        <v>6.0</v>
      </c>
      <c r="B7" s="130">
        <v>1.0</v>
      </c>
      <c r="C7" s="131">
        <v>1.0</v>
      </c>
      <c r="D7" s="131">
        <v>6.0</v>
      </c>
      <c r="E7" s="131">
        <v>1.0</v>
      </c>
      <c r="F7" s="131">
        <v>6.0</v>
      </c>
      <c r="G7" s="131" t="str">
        <f>ifna(VLookup(V7,Shiny!B:C, 2, 0),"")</f>
        <v/>
      </c>
      <c r="H7" s="171" t="s">
        <v>95</v>
      </c>
      <c r="I7" s="158">
        <v>18.0</v>
      </c>
      <c r="J7" s="135">
        <f>IFNA(VLOOKUP(V7,'Imported Index'!G:H,2,0),1)</f>
        <v>1</v>
      </c>
      <c r="K7" s="131"/>
      <c r="L7" s="131"/>
      <c r="M7" s="166" t="str">
        <f>ifna(IMAGE("https://pokejungle.net/sprites/typeico/"&amp;lower(VLookup(V7,Type!C:E, 2, 0)&amp;".png")),"")</f>
        <v/>
      </c>
      <c r="N7" s="166" t="str">
        <f>ifna(IMAGE("https://pokejungle.net/sprites/typeico/"&amp;lower(VLookup(V7,Type!C:E, 3, 0)&amp;".png")),"")</f>
        <v/>
      </c>
      <c r="O7" s="131"/>
      <c r="P7" s="131"/>
      <c r="Q7" s="165" t="str">
        <f>ifna(VLookup(V7, Dex!F:K, 3, 0),"")</f>
        <v/>
      </c>
      <c r="R7" s="165">
        <f>ifna(VLookup(V7, Dex!F:K, 4, 0),"")</f>
        <v>18</v>
      </c>
      <c r="S7" s="166" t="str">
        <f>ifna(VLookup(V7, Dex!F:K, 5, 0),"")</f>
        <v/>
      </c>
      <c r="T7" s="165" t="str">
        <f>ifna(VLookup(V7, Dex!F:K, 6, 0),"")</f>
        <v/>
      </c>
      <c r="U7" s="137">
        <f>ifna(VLookup(V7, Dex!F:L, 7, 0),"")</f>
        <v>23</v>
      </c>
      <c r="V7" s="131" t="str">
        <f t="shared" si="1"/>
        <v>pidgeot</v>
      </c>
    </row>
    <row r="8" ht="31.5" customHeight="1">
      <c r="A8" s="88">
        <v>7.0</v>
      </c>
      <c r="B8" s="85">
        <v>1.0</v>
      </c>
      <c r="C8" s="53">
        <v>1.0</v>
      </c>
      <c r="D8" s="53">
        <v>7.0</v>
      </c>
      <c r="E8" s="53">
        <v>2.0</v>
      </c>
      <c r="F8" s="53">
        <v>1.0</v>
      </c>
      <c r="G8" s="53" t="str">
        <f>ifna(VLookup(V8,Shiny!B:C, 2, 0),"")</f>
        <v/>
      </c>
      <c r="H8" s="22" t="s">
        <v>99</v>
      </c>
      <c r="I8" s="157">
        <v>20.0</v>
      </c>
      <c r="J8" s="140">
        <f>IFNA(VLOOKUP(V8,'Imported Index'!G:H,2,0),1)</f>
        <v>1</v>
      </c>
      <c r="K8" s="53"/>
      <c r="L8" s="53" t="s">
        <v>97</v>
      </c>
      <c r="M8" s="62" t="str">
        <f>ifna(IMAGE("https://pokejungle.net/sprites/typeico/"&amp;lower(VLookup(V8,Type!C:E, 2, 0)&amp;".png")),"")</f>
        <v/>
      </c>
      <c r="N8" s="62" t="str">
        <f>ifna(IMAGE("https://pokejungle.net/sprites/typeico/"&amp;lower(VLookup(V8,Type!C:E, 3, 0)&amp;".png")),"")</f>
        <v/>
      </c>
      <c r="O8" s="53"/>
      <c r="P8" s="53"/>
      <c r="Q8" s="61" t="str">
        <f>ifna(VLookup(V8, Dex!F:K, 3, 0),"")</f>
        <v/>
      </c>
      <c r="R8" s="61">
        <f>ifna(VLookup(V8, Dex!F:K, 4, 0),"")</f>
        <v>20</v>
      </c>
      <c r="S8" s="62" t="str">
        <f>ifna(VLookup(V8, Dex!F:K, 5, 0),"")</f>
        <v/>
      </c>
      <c r="T8" s="61" t="str">
        <f>ifna(VLookup(V8, Dex!F:K, 6, 0),"")</f>
        <v/>
      </c>
      <c r="U8" s="63" t="str">
        <f>ifna(VLookup(V8, Dex!F:L, 7, 0),"")</f>
        <v/>
      </c>
      <c r="V8" s="53" t="str">
        <f t="shared" si="1"/>
        <v>raticate</v>
      </c>
    </row>
    <row r="9" ht="31.5" customHeight="1">
      <c r="A9" s="129">
        <v>8.0</v>
      </c>
      <c r="B9" s="130">
        <v>1.0</v>
      </c>
      <c r="C9" s="131">
        <v>1.0</v>
      </c>
      <c r="D9" s="131">
        <v>8.0</v>
      </c>
      <c r="E9" s="131">
        <v>2.0</v>
      </c>
      <c r="F9" s="131">
        <v>2.0</v>
      </c>
      <c r="G9" s="131" t="str">
        <f>ifna(VLookup(V9,Shiny!B:C, 2, 0),"")</f>
        <v/>
      </c>
      <c r="H9" s="171" t="s">
        <v>99</v>
      </c>
      <c r="I9" s="158">
        <v>20.0</v>
      </c>
      <c r="J9" s="135">
        <f>IFNA(VLOOKUP(V9,'Imported Index'!G:H,2,0),1)</f>
        <v>1</v>
      </c>
      <c r="K9" s="130"/>
      <c r="L9" s="131" t="s">
        <v>98</v>
      </c>
      <c r="M9" s="166" t="str">
        <f>ifna(IMAGE("https://pokejungle.net/sprites/typeico/"&amp;lower(VLookup(V9,Type!C:E, 2, 0)&amp;".png")),"")</f>
        <v/>
      </c>
      <c r="N9" s="166" t="str">
        <f>ifna(IMAGE("https://pokejungle.net/sprites/typeico/"&amp;lower(VLookup(V9,Type!C:E, 3, 0)&amp;".png")),"")</f>
        <v/>
      </c>
      <c r="O9" s="130">
        <v>-1.0</v>
      </c>
      <c r="P9" s="131"/>
      <c r="Q9" s="165" t="str">
        <f>ifna(VLookup(V9, Dex!F:K, 3, 0),"")</f>
        <v/>
      </c>
      <c r="R9" s="165" t="str">
        <f>ifna(VLookup(V9, Dex!F:K, 4, 0),"")</f>
        <v/>
      </c>
      <c r="S9" s="166" t="str">
        <f>ifna(VLookup(V9, Dex!F:K, 5, 0),"")</f>
        <v/>
      </c>
      <c r="T9" s="165" t="str">
        <f>ifna(VLookup(V9, Dex!F:K, 6, 0),"")</f>
        <v/>
      </c>
      <c r="U9" s="137" t="str">
        <f>ifna(VLookup(V9, Dex!F:L, 7, 0),"")</f>
        <v/>
      </c>
      <c r="V9" s="131" t="str">
        <f t="shared" si="1"/>
        <v>raticate-1</v>
      </c>
    </row>
    <row r="10" ht="31.5" customHeight="1">
      <c r="A10" s="88">
        <v>9.0</v>
      </c>
      <c r="B10" s="85">
        <v>1.0</v>
      </c>
      <c r="C10" s="53">
        <v>1.0</v>
      </c>
      <c r="D10" s="53">
        <v>9.0</v>
      </c>
      <c r="E10" s="53">
        <v>2.0</v>
      </c>
      <c r="F10" s="53">
        <v>3.0</v>
      </c>
      <c r="G10" s="53" t="str">
        <f>ifna(VLookup(V10,Shiny!B:C, 2, 0),"")</f>
        <v/>
      </c>
      <c r="H10" s="22" t="s">
        <v>101</v>
      </c>
      <c r="I10" s="157">
        <v>22.0</v>
      </c>
      <c r="J10" s="140">
        <f>IFNA(VLOOKUP(V10,'Imported Index'!G:H,2,0),1)</f>
        <v>1</v>
      </c>
      <c r="K10" s="53"/>
      <c r="L10" s="53"/>
      <c r="M10" s="62" t="str">
        <f>ifna(IMAGE("https://pokejungle.net/sprites/typeico/"&amp;lower(VLookup(V10,Type!C:E, 2, 0)&amp;".png")),"")</f>
        <v/>
      </c>
      <c r="N10" s="62" t="str">
        <f>ifna(IMAGE("https://pokejungle.net/sprites/typeico/"&amp;lower(VLookup(V10,Type!C:E, 3, 0)&amp;".png")),"")</f>
        <v/>
      </c>
      <c r="O10" s="53"/>
      <c r="P10" s="53"/>
      <c r="Q10" s="61" t="str">
        <f>ifna(VLookup(V10, Dex!F:K, 3, 0),"")</f>
        <v/>
      </c>
      <c r="R10" s="61">
        <f>ifna(VLookup(V10, Dex!F:K, 4, 0),"")</f>
        <v>22</v>
      </c>
      <c r="S10" s="62" t="str">
        <f>ifna(VLookup(V10, Dex!F:K, 5, 0),"")</f>
        <v/>
      </c>
      <c r="T10" s="61" t="str">
        <f>ifna(VLookup(V10, Dex!F:K, 6, 0),"")</f>
        <v/>
      </c>
      <c r="U10" s="63" t="str">
        <f>ifna(VLookup(V10, Dex!F:L, 7, 0),"")</f>
        <v/>
      </c>
      <c r="V10" s="53" t="str">
        <f t="shared" si="1"/>
        <v>fearow</v>
      </c>
    </row>
    <row r="11" ht="31.5" customHeight="1">
      <c r="A11" s="129">
        <v>10.0</v>
      </c>
      <c r="B11" s="130">
        <v>1.0</v>
      </c>
      <c r="C11" s="131">
        <v>1.0</v>
      </c>
      <c r="D11" s="131">
        <v>10.0</v>
      </c>
      <c r="E11" s="131">
        <v>2.0</v>
      </c>
      <c r="F11" s="131">
        <v>4.0</v>
      </c>
      <c r="G11" s="131" t="str">
        <f>ifna(VLookup(V11,Shiny!B:C, 2, 0),"")</f>
        <v/>
      </c>
      <c r="H11" s="171" t="s">
        <v>103</v>
      </c>
      <c r="I11" s="158">
        <v>24.0</v>
      </c>
      <c r="J11" s="135">
        <f>IFNA(VLOOKUP(V11,'Imported Index'!G:H,2,0),1)</f>
        <v>1</v>
      </c>
      <c r="K11" s="131"/>
      <c r="L11" s="131"/>
      <c r="M11" s="166" t="str">
        <f>ifna(IMAGE("https://pokejungle.net/sprites/typeico/"&amp;lower(VLookup(V11,Type!C:E, 2, 0)&amp;".png")),"")</f>
        <v/>
      </c>
      <c r="N11" s="166" t="str">
        <f>ifna(IMAGE("https://pokejungle.net/sprites/typeico/"&amp;lower(VLookup(V11,Type!C:E, 3, 0)&amp;".png")),"")</f>
        <v/>
      </c>
      <c r="O11" s="131"/>
      <c r="P11" s="131"/>
      <c r="Q11" s="165" t="str">
        <f>ifna(VLookup(V11, Dex!F:K, 3, 0),"")</f>
        <v/>
      </c>
      <c r="R11" s="165">
        <f>ifna(VLookup(V11, Dex!F:K, 4, 0),"")</f>
        <v>24</v>
      </c>
      <c r="S11" s="166" t="str">
        <f>ifna(VLookup(V11, Dex!F:K, 5, 0),"")</f>
        <v/>
      </c>
      <c r="T11" s="165" t="str">
        <f>ifna(VLookup(V11, Dex!F:K, 6, 0),"")</f>
        <v>K019</v>
      </c>
      <c r="U11" s="137">
        <f>ifna(VLookup(V11, Dex!F:L, 7, 0),"")</f>
        <v>61</v>
      </c>
      <c r="V11" s="131" t="str">
        <f t="shared" si="1"/>
        <v>arbok</v>
      </c>
    </row>
    <row r="12" ht="31.5" customHeight="1">
      <c r="A12" s="88">
        <v>11.0</v>
      </c>
      <c r="B12" s="85">
        <v>1.0</v>
      </c>
      <c r="C12" s="53">
        <v>1.0</v>
      </c>
      <c r="D12" s="53">
        <v>11.0</v>
      </c>
      <c r="E12" s="53">
        <v>2.0</v>
      </c>
      <c r="F12" s="53">
        <v>5.0</v>
      </c>
      <c r="G12" s="53" t="str">
        <f>ifna(VLookup(V12,Shiny!B:C, 2, 0),"")</f>
        <v/>
      </c>
      <c r="H12" s="22" t="s">
        <v>105</v>
      </c>
      <c r="I12" s="157">
        <v>26.0</v>
      </c>
      <c r="J12" s="140">
        <f>IFNA(VLOOKUP(V12,'Imported Index'!G:H,2,0),1)</f>
        <v>1</v>
      </c>
      <c r="K12" s="85"/>
      <c r="L12" s="53" t="s">
        <v>97</v>
      </c>
      <c r="M12" s="62" t="str">
        <f>ifna(IMAGE("https://pokejungle.net/sprites/typeico/"&amp;lower(VLookup(V12,Type!C:E, 2, 0)&amp;".png")),"")</f>
        <v/>
      </c>
      <c r="N12" s="62" t="str">
        <f>ifna(IMAGE("https://pokejungle.net/sprites/typeico/"&amp;lower(VLookup(V12,Type!C:E, 3, 0)&amp;".png")),"")</f>
        <v/>
      </c>
      <c r="O12" s="53"/>
      <c r="P12" s="53"/>
      <c r="Q12" s="61">
        <f>ifna(VLookup(V12, Dex!F:K, 3, 0),"")</f>
        <v>195</v>
      </c>
      <c r="R12" s="61">
        <f>ifna(VLookup(V12, Dex!F:K, 4, 0),"")</f>
        <v>26</v>
      </c>
      <c r="S12" s="62">
        <f>ifna(VLookup(V12, Dex!F:K, 5, 0),"")</f>
        <v>57</v>
      </c>
      <c r="T12" s="61" t="str">
        <f>ifna(VLookup(V12, Dex!F:K, 6, 0),"")</f>
        <v>P075</v>
      </c>
      <c r="U12" s="63">
        <f>ifna(VLookup(V12, Dex!F:L, 7, 0),"")</f>
        <v>54</v>
      </c>
      <c r="V12" s="53" t="str">
        <f t="shared" si="1"/>
        <v>raichu</v>
      </c>
    </row>
    <row r="13" ht="31.5" customHeight="1">
      <c r="A13" s="129">
        <v>12.0</v>
      </c>
      <c r="B13" s="130">
        <v>1.0</v>
      </c>
      <c r="C13" s="131">
        <v>1.0</v>
      </c>
      <c r="D13" s="131">
        <v>12.0</v>
      </c>
      <c r="E13" s="131">
        <v>2.0</v>
      </c>
      <c r="F13" s="131">
        <v>6.0</v>
      </c>
      <c r="G13" s="131" t="str">
        <f>ifna(VLookup(V13,Shiny!B:C, 2, 0),"")</f>
        <v/>
      </c>
      <c r="H13" s="171" t="s">
        <v>105</v>
      </c>
      <c r="I13" s="158">
        <v>26.0</v>
      </c>
      <c r="J13" s="135">
        <f>IFNA(VLOOKUP(V13,'Imported Index'!G:H,2,0),1)</f>
        <v>1</v>
      </c>
      <c r="K13" s="130"/>
      <c r="L13" s="131" t="s">
        <v>98</v>
      </c>
      <c r="M13" s="166" t="str">
        <f>ifna(IMAGE("https://pokejungle.net/sprites/typeico/"&amp;lower(VLookup(V13,Type!C:E, 2, 0)&amp;".png")),"")</f>
        <v/>
      </c>
      <c r="N13" s="166" t="str">
        <f>ifna(IMAGE("https://pokejungle.net/sprites/typeico/"&amp;lower(VLookup(V13,Type!C:E, 3, 0)&amp;".png")),"")</f>
        <v/>
      </c>
      <c r="O13" s="130">
        <v>-1.0</v>
      </c>
      <c r="P13" s="131"/>
      <c r="Q13" s="165">
        <f>ifna(VLookup(V13, Dex!F:K, 3, 0),"")</f>
        <v>195</v>
      </c>
      <c r="R13" s="165" t="str">
        <f>ifna(VLookup(V13, Dex!F:K, 4, 0),"")</f>
        <v/>
      </c>
      <c r="S13" s="166" t="str">
        <f>ifna(VLookup(V13, Dex!F:K, 5, 0),"")</f>
        <v/>
      </c>
      <c r="T13" s="165" t="str">
        <f>ifna(VLookup(V13, Dex!F:K, 6, 0),"")</f>
        <v>P075</v>
      </c>
      <c r="U13" s="137">
        <f>ifna(VLookup(V13, Dex!F:L, 7, 0),"")</f>
        <v>54</v>
      </c>
      <c r="V13" s="131" t="str">
        <f t="shared" si="1"/>
        <v>raichu-1</v>
      </c>
    </row>
    <row r="14" ht="31.5" customHeight="1">
      <c r="A14" s="88">
        <v>13.0</v>
      </c>
      <c r="B14" s="85">
        <v>1.0</v>
      </c>
      <c r="C14" s="53">
        <v>1.0</v>
      </c>
      <c r="D14" s="53">
        <v>13.0</v>
      </c>
      <c r="E14" s="53">
        <v>3.0</v>
      </c>
      <c r="F14" s="53">
        <v>1.0</v>
      </c>
      <c r="G14" s="53" t="str">
        <f>ifna(VLookup(V14,Shiny!B:C, 2, 0),"")</f>
        <v/>
      </c>
      <c r="H14" s="22" t="s">
        <v>107</v>
      </c>
      <c r="I14" s="157">
        <v>28.0</v>
      </c>
      <c r="J14" s="140">
        <f>IFNA(VLOOKUP(V14,'Imported Index'!G:H,2,0),1)</f>
        <v>1</v>
      </c>
      <c r="K14" s="53"/>
      <c r="L14" s="53" t="s">
        <v>97</v>
      </c>
      <c r="M14" s="62" t="str">
        <f>ifna(IMAGE("https://pokejungle.net/sprites/typeico/"&amp;lower(VLookup(V14,Type!C:E, 2, 0)&amp;".png")),"")</f>
        <v/>
      </c>
      <c r="N14" s="62" t="str">
        <f>ifna(IMAGE("https://pokejungle.net/sprites/typeico/"&amp;lower(VLookup(V14,Type!C:E, 3, 0)&amp;".png")),"")</f>
        <v/>
      </c>
      <c r="O14" s="53"/>
      <c r="P14" s="53"/>
      <c r="Q14" s="61" t="str">
        <f>ifna(VLookup(V14, Dex!F:K, 3, 0),"")</f>
        <v>A169</v>
      </c>
      <c r="R14" s="61">
        <f>ifna(VLookup(V14, Dex!F:K, 4, 0),"")</f>
        <v>28</v>
      </c>
      <c r="S14" s="62" t="str">
        <f>ifna(VLookup(V14, Dex!F:K, 5, 0),"")</f>
        <v/>
      </c>
      <c r="T14" s="61" t="str">
        <f>ifna(VLookup(V14, Dex!F:K, 6, 0),"")</f>
        <v>K117</v>
      </c>
      <c r="U14" s="63" t="str">
        <f>ifna(VLookup(V14, Dex!F:L, 7, 0),"")</f>
        <v/>
      </c>
      <c r="V14" s="53" t="str">
        <f t="shared" si="1"/>
        <v>sandslash</v>
      </c>
    </row>
    <row r="15" ht="31.5" customHeight="1">
      <c r="A15" s="129">
        <v>14.0</v>
      </c>
      <c r="B15" s="130">
        <v>1.0</v>
      </c>
      <c r="C15" s="131">
        <v>1.0</v>
      </c>
      <c r="D15" s="131">
        <v>14.0</v>
      </c>
      <c r="E15" s="131">
        <v>3.0</v>
      </c>
      <c r="F15" s="131">
        <v>2.0</v>
      </c>
      <c r="G15" s="131" t="str">
        <f>ifna(VLookup(V15,Shiny!B:C, 2, 0),"")</f>
        <v/>
      </c>
      <c r="H15" s="171" t="s">
        <v>107</v>
      </c>
      <c r="I15" s="158">
        <v>28.0</v>
      </c>
      <c r="J15" s="135">
        <f>IFNA(VLOOKUP(V15,'Imported Index'!G:H,2,0),1)</f>
        <v>1</v>
      </c>
      <c r="K15" s="131"/>
      <c r="L15" s="131" t="s">
        <v>98</v>
      </c>
      <c r="M15" s="166" t="str">
        <f>ifna(IMAGE("https://pokejungle.net/sprites/typeico/"&amp;lower(VLookup(V15,Type!C:E, 2, 0)&amp;".png")),"")</f>
        <v/>
      </c>
      <c r="N15" s="166" t="str">
        <f>ifna(IMAGE("https://pokejungle.net/sprites/typeico/"&amp;lower(VLookup(V15,Type!C:E, 3, 0)&amp;".png")),"")</f>
        <v/>
      </c>
      <c r="O15" s="130">
        <v>-1.0</v>
      </c>
      <c r="P15" s="131"/>
      <c r="Q15" s="165" t="str">
        <f>ifna(VLookup(V15, Dex!F:K, 3, 0),"")</f>
        <v>A169</v>
      </c>
      <c r="R15" s="165" t="str">
        <f>ifna(VLookup(V15, Dex!F:K, 4, 0),"")</f>
        <v/>
      </c>
      <c r="S15" s="166" t="str">
        <f>ifna(VLookup(V15, Dex!F:K, 5, 0),"")</f>
        <v/>
      </c>
      <c r="T15" s="165" t="str">
        <f>ifna(VLookup(V15, Dex!F:K, 6, 0),"")</f>
        <v>B156</v>
      </c>
      <c r="U15" s="137" t="str">
        <f>ifna(VLookup(V15, Dex!F:L, 7, 0),"")</f>
        <v/>
      </c>
      <c r="V15" s="131" t="str">
        <f t="shared" si="1"/>
        <v>sandslash-1</v>
      </c>
    </row>
    <row r="16" ht="31.5" customHeight="1">
      <c r="A16" s="88">
        <v>15.0</v>
      </c>
      <c r="B16" s="85">
        <v>1.0</v>
      </c>
      <c r="C16" s="53">
        <v>1.0</v>
      </c>
      <c r="D16" s="53">
        <v>15.0</v>
      </c>
      <c r="E16" s="53">
        <v>3.0</v>
      </c>
      <c r="F16" s="53">
        <v>3.0</v>
      </c>
      <c r="G16" s="53" t="str">
        <f>ifna(VLookup(V16,Shiny!B:C, 2, 0),"")</f>
        <v/>
      </c>
      <c r="H16" s="22" t="s">
        <v>110</v>
      </c>
      <c r="I16" s="157">
        <v>31.0</v>
      </c>
      <c r="J16" s="140">
        <f>IFNA(VLOOKUP(V16,'Imported Index'!G:H,2,0),1)</f>
        <v>1</v>
      </c>
      <c r="K16" s="53"/>
      <c r="L16" s="53"/>
      <c r="M16" s="62" t="str">
        <f>ifna(IMAGE("https://pokejungle.net/sprites/typeico/"&amp;lower(VLookup(V16,Type!C:E, 2, 0)&amp;".png")),"")</f>
        <v/>
      </c>
      <c r="N16" s="62" t="str">
        <f>ifna(IMAGE("https://pokejungle.net/sprites/typeico/"&amp;lower(VLookup(V16,Type!C:E, 3, 0)&amp;".png")),"")</f>
        <v/>
      </c>
      <c r="O16" s="53"/>
      <c r="P16" s="53"/>
      <c r="Q16" s="61" t="str">
        <f>ifna(VLookup(V16, Dex!F:K, 3, 0),"")</f>
        <v>C067</v>
      </c>
      <c r="R16" s="61">
        <f>ifna(VLookup(V16, Dex!F:K, 4, 0),"")</f>
        <v>31</v>
      </c>
      <c r="S16" s="62" t="str">
        <f>ifna(VLookup(V16, Dex!F:K, 5, 0),"")</f>
        <v/>
      </c>
      <c r="T16" s="61" t="str">
        <f>ifna(VLookup(V16, Dex!F:K, 6, 0),"")</f>
        <v/>
      </c>
      <c r="U16" s="63" t="str">
        <f>ifna(VLookup(V16, Dex!F:L, 7, 0),"")</f>
        <v/>
      </c>
      <c r="V16" s="53" t="str">
        <f t="shared" si="1"/>
        <v>nidoqueen</v>
      </c>
    </row>
    <row r="17" ht="31.5" customHeight="1">
      <c r="A17" s="129">
        <v>16.0</v>
      </c>
      <c r="B17" s="130">
        <v>1.0</v>
      </c>
      <c r="C17" s="131">
        <v>1.0</v>
      </c>
      <c r="D17" s="131">
        <v>16.0</v>
      </c>
      <c r="E17" s="131">
        <v>3.0</v>
      </c>
      <c r="F17" s="131">
        <v>4.0</v>
      </c>
      <c r="G17" s="131" t="str">
        <f>ifna(VLookup(V17,Shiny!B:C, 2, 0),"")</f>
        <v/>
      </c>
      <c r="H17" s="171" t="s">
        <v>113</v>
      </c>
      <c r="I17" s="158">
        <v>34.0</v>
      </c>
      <c r="J17" s="135">
        <f>IFNA(VLOOKUP(V17,'Imported Index'!G:H,2,0),1)</f>
        <v>1</v>
      </c>
      <c r="K17" s="131"/>
      <c r="L17" s="131"/>
      <c r="M17" s="166" t="str">
        <f>ifna(IMAGE("https://pokejungle.net/sprites/typeico/"&amp;lower(VLookup(V17,Type!C:E, 2, 0)&amp;".png")),"")</f>
        <v/>
      </c>
      <c r="N17" s="166" t="str">
        <f>ifna(IMAGE("https://pokejungle.net/sprites/typeico/"&amp;lower(VLookup(V17,Type!C:E, 3, 0)&amp;".png")),"")</f>
        <v/>
      </c>
      <c r="O17" s="131"/>
      <c r="P17" s="131"/>
      <c r="Q17" s="165" t="str">
        <f>ifna(VLookup(V17, Dex!F:K, 3, 0),"")</f>
        <v>C070</v>
      </c>
      <c r="R17" s="165">
        <f>ifna(VLookup(V17, Dex!F:K, 4, 0),"")</f>
        <v>34</v>
      </c>
      <c r="S17" s="166" t="str">
        <f>ifna(VLookup(V17, Dex!F:K, 5, 0),"")</f>
        <v/>
      </c>
      <c r="T17" s="165" t="str">
        <f>ifna(VLookup(V17, Dex!F:K, 6, 0),"")</f>
        <v/>
      </c>
      <c r="U17" s="137" t="str">
        <f>ifna(VLookup(V17, Dex!F:L, 7, 0),"")</f>
        <v/>
      </c>
      <c r="V17" s="131" t="str">
        <f t="shared" si="1"/>
        <v>nidoking</v>
      </c>
    </row>
    <row r="18" ht="31.5" customHeight="1">
      <c r="A18" s="88">
        <v>17.0</v>
      </c>
      <c r="B18" s="85">
        <v>1.0</v>
      </c>
      <c r="C18" s="53">
        <v>1.0</v>
      </c>
      <c r="D18" s="53">
        <v>17.0</v>
      </c>
      <c r="E18" s="53">
        <v>3.0</v>
      </c>
      <c r="F18" s="53">
        <v>5.0</v>
      </c>
      <c r="G18" s="53" t="str">
        <f>ifna(VLookup(V18,Shiny!B:C, 2, 0),"")</f>
        <v/>
      </c>
      <c r="H18" s="22" t="s">
        <v>115</v>
      </c>
      <c r="I18" s="157">
        <v>36.0</v>
      </c>
      <c r="J18" s="140">
        <f>IFNA(VLOOKUP(V18,'Imported Index'!G:H,2,0),1)</f>
        <v>1</v>
      </c>
      <c r="K18" s="53"/>
      <c r="L18" s="53"/>
      <c r="M18" s="62" t="str">
        <f>ifna(IMAGE("https://pokejungle.net/sprites/typeico/"&amp;lower(VLookup(V18,Type!C:E, 2, 0)&amp;".png")),"")</f>
        <v/>
      </c>
      <c r="N18" s="62" t="str">
        <f>ifna(IMAGE("https://pokejungle.net/sprites/typeico/"&amp;lower(VLookup(V18,Type!C:E, 3, 0)&amp;".png")),"")</f>
        <v/>
      </c>
      <c r="O18" s="53"/>
      <c r="P18" s="53"/>
      <c r="Q18" s="61">
        <f>ifna(VLookup(V18, Dex!F:K, 3, 0),"")</f>
        <v>256</v>
      </c>
      <c r="R18" s="61">
        <f>ifna(VLookup(V18, Dex!F:K, 4, 0),"")</f>
        <v>36</v>
      </c>
      <c r="S18" s="62">
        <f>ifna(VLookup(V18, Dex!F:K, 5, 0),"")</f>
        <v>201</v>
      </c>
      <c r="T18" s="61" t="str">
        <f>ifna(VLookup(V18, Dex!F:K, 6, 0),"")</f>
        <v>K153</v>
      </c>
      <c r="U18" s="63">
        <f>ifna(VLookup(V18, Dex!F:L, 7, 0),"")</f>
        <v>57</v>
      </c>
      <c r="V18" s="53" t="str">
        <f t="shared" si="1"/>
        <v>clefable</v>
      </c>
    </row>
    <row r="19" ht="31.5" customHeight="1">
      <c r="A19" s="129">
        <v>18.0</v>
      </c>
      <c r="B19" s="130">
        <v>1.0</v>
      </c>
      <c r="C19" s="131">
        <v>1.0</v>
      </c>
      <c r="D19" s="131">
        <v>18.0</v>
      </c>
      <c r="E19" s="131">
        <v>3.0</v>
      </c>
      <c r="F19" s="131">
        <v>6.0</v>
      </c>
      <c r="G19" s="131" t="str">
        <f>ifna(VLookup(V19,Shiny!B:C, 2, 0),"")</f>
        <v/>
      </c>
      <c r="H19" s="171" t="s">
        <v>117</v>
      </c>
      <c r="I19" s="158">
        <v>38.0</v>
      </c>
      <c r="J19" s="135">
        <f>IFNA(VLOOKUP(V19,'Imported Index'!G:H,2,0),1)</f>
        <v>1</v>
      </c>
      <c r="K19" s="131"/>
      <c r="L19" s="131" t="s">
        <v>97</v>
      </c>
      <c r="M19" s="166" t="str">
        <f>ifna(IMAGE("https://pokejungle.net/sprites/typeico/"&amp;lower(VLookup(V19,Type!C:E, 2, 0)&amp;".png")),"")</f>
        <v/>
      </c>
      <c r="N19" s="166" t="str">
        <f>ifna(IMAGE("https://pokejungle.net/sprites/typeico/"&amp;lower(VLookup(V19,Type!C:E, 3, 0)&amp;".png")),"")</f>
        <v/>
      </c>
      <c r="O19" s="131"/>
      <c r="P19" s="131"/>
      <c r="Q19" s="165">
        <f>ifna(VLookup(V19, Dex!F:K, 3, 0),"")</f>
        <v>69</v>
      </c>
      <c r="R19" s="165">
        <f>ifna(VLookup(V19, Dex!F:K, 4, 0),"")</f>
        <v>38</v>
      </c>
      <c r="S19" s="166">
        <f>ifna(VLookup(V19, Dex!F:K, 5, 0),"")</f>
        <v>169</v>
      </c>
      <c r="T19" s="165" t="str">
        <f>ifna(VLookup(V19, Dex!F:K, 6, 0),"")</f>
        <v>K038</v>
      </c>
      <c r="U19" s="137" t="str">
        <f>ifna(VLookup(V19, Dex!F:L, 7, 0),"")</f>
        <v/>
      </c>
      <c r="V19" s="131" t="str">
        <f t="shared" si="1"/>
        <v>ninetales</v>
      </c>
    </row>
    <row r="20" ht="31.5" customHeight="1">
      <c r="A20" s="88">
        <v>19.0</v>
      </c>
      <c r="B20" s="85">
        <v>1.0</v>
      </c>
      <c r="C20" s="53">
        <v>1.0</v>
      </c>
      <c r="D20" s="53">
        <v>19.0</v>
      </c>
      <c r="E20" s="53">
        <v>4.0</v>
      </c>
      <c r="F20" s="53">
        <v>1.0</v>
      </c>
      <c r="G20" s="53" t="str">
        <f>ifna(VLookup(V20,Shiny!B:C, 2, 0),"")</f>
        <v/>
      </c>
      <c r="H20" s="22" t="s">
        <v>117</v>
      </c>
      <c r="I20" s="157">
        <v>38.0</v>
      </c>
      <c r="J20" s="140">
        <f>IFNA(VLOOKUP(V20,'Imported Index'!G:H,2,0),1)</f>
        <v>1</v>
      </c>
      <c r="K20" s="53"/>
      <c r="L20" s="53" t="s">
        <v>98</v>
      </c>
      <c r="M20" s="62" t="str">
        <f>ifna(IMAGE("https://pokejungle.net/sprites/typeico/"&amp;lower(VLookup(V20,Type!C:E, 2, 0)&amp;".png")),"")</f>
        <v/>
      </c>
      <c r="N20" s="62" t="str">
        <f>ifna(IMAGE("https://pokejungle.net/sprites/typeico/"&amp;lower(VLookup(V20,Type!C:E, 3, 0)&amp;".png")),"")</f>
        <v/>
      </c>
      <c r="O20" s="85">
        <v>-1.0</v>
      </c>
      <c r="P20" s="53"/>
      <c r="Q20" s="61">
        <f>ifna(VLookup(V20, Dex!F:K, 3, 0),"")</f>
        <v>69</v>
      </c>
      <c r="R20" s="61" t="str">
        <f>ifna(VLookup(V20, Dex!F:K, 4, 0),"")</f>
        <v/>
      </c>
      <c r="S20" s="62" t="str">
        <f>ifna(VLookup(V20, Dex!F:K, 5, 0),"")</f>
        <v/>
      </c>
      <c r="T20" s="61" t="str">
        <f>ifna(VLookup(V20, Dex!F:K, 6, 0),"")</f>
        <v>B158</v>
      </c>
      <c r="U20" s="63" t="str">
        <f>ifna(VLookup(V20, Dex!F:L, 7, 0),"")</f>
        <v/>
      </c>
      <c r="V20" s="53" t="str">
        <f t="shared" si="1"/>
        <v>ninetales-1</v>
      </c>
    </row>
    <row r="21" ht="31.5" customHeight="1">
      <c r="A21" s="129">
        <v>20.0</v>
      </c>
      <c r="B21" s="130">
        <v>1.0</v>
      </c>
      <c r="C21" s="131">
        <v>1.0</v>
      </c>
      <c r="D21" s="131">
        <v>20.0</v>
      </c>
      <c r="E21" s="131">
        <v>4.0</v>
      </c>
      <c r="F21" s="131">
        <v>2.0</v>
      </c>
      <c r="G21" s="131" t="str">
        <f>ifna(VLookup(V21,Shiny!B:C, 2, 0),"")</f>
        <v/>
      </c>
      <c r="H21" s="171" t="s">
        <v>119</v>
      </c>
      <c r="I21" s="158">
        <v>40.0</v>
      </c>
      <c r="J21" s="135">
        <f>IFNA(VLOOKUP(V21,'Imported Index'!G:H,2,0),1)</f>
        <v>1</v>
      </c>
      <c r="K21" s="130"/>
      <c r="L21" s="131"/>
      <c r="M21" s="166" t="str">
        <f>ifna(IMAGE("https://pokejungle.net/sprites/typeico/"&amp;lower(VLookup(V21,Type!C:E, 2, 0)&amp;".png")),"")</f>
        <v/>
      </c>
      <c r="N21" s="166" t="str">
        <f>ifna(IMAGE("https://pokejungle.net/sprites/typeico/"&amp;lower(VLookup(V21,Type!C:E, 3, 0)&amp;".png")),"")</f>
        <v/>
      </c>
      <c r="O21" s="131"/>
      <c r="P21" s="131"/>
      <c r="Q21" s="165" t="str">
        <f>ifna(VLookup(V21, Dex!F:K, 3, 0),"")</f>
        <v>A013</v>
      </c>
      <c r="R21" s="165">
        <f>ifna(VLookup(V21, Dex!F:K, 4, 0),"")</f>
        <v>40</v>
      </c>
      <c r="S21" s="166" t="str">
        <f>ifna(VLookup(V21, Dex!F:K, 5, 0),"")</f>
        <v/>
      </c>
      <c r="T21" s="165" t="str">
        <f>ifna(VLookup(V21, Dex!F:K, 6, 0),"")</f>
        <v>P061</v>
      </c>
      <c r="U21" s="137" t="str">
        <f>ifna(VLookup(V21, Dex!F:L, 7, 0),"")</f>
        <v>H078</v>
      </c>
      <c r="V21" s="131" t="str">
        <f t="shared" si="1"/>
        <v>wigglytuff</v>
      </c>
    </row>
    <row r="22" ht="31.5" customHeight="1">
      <c r="A22" s="88">
        <v>21.0</v>
      </c>
      <c r="B22" s="85">
        <v>1.0</v>
      </c>
      <c r="C22" s="53">
        <v>1.0</v>
      </c>
      <c r="D22" s="53">
        <v>21.0</v>
      </c>
      <c r="E22" s="53">
        <v>4.0</v>
      </c>
      <c r="F22" s="53">
        <v>3.0</v>
      </c>
      <c r="G22" s="53" t="str">
        <f>ifna(VLookup(V22,Shiny!B:C, 2, 0),"")</f>
        <v/>
      </c>
      <c r="H22" s="22" t="s">
        <v>124</v>
      </c>
      <c r="I22" s="157">
        <v>45.0</v>
      </c>
      <c r="J22" s="140">
        <f>IFNA(VLOOKUP(V22,'Imported Index'!G:H,2,0),1)</f>
        <v>1</v>
      </c>
      <c r="K22" s="53"/>
      <c r="L22" s="53"/>
      <c r="M22" s="62" t="str">
        <f>ifna(IMAGE("https://pokejungle.net/sprites/typeico/"&amp;lower(VLookup(V22,Type!C:E, 2, 0)&amp;".png")),"")</f>
        <v/>
      </c>
      <c r="N22" s="62" t="str">
        <f>ifna(IMAGE("https://pokejungle.net/sprites/typeico/"&amp;lower(VLookup(V22,Type!C:E, 3, 0)&amp;".png")),"")</f>
        <v/>
      </c>
      <c r="O22" s="53"/>
      <c r="P22" s="53"/>
      <c r="Q22" s="61">
        <f>ifna(VLookup(V22, Dex!F:K, 3, 0),"")</f>
        <v>57</v>
      </c>
      <c r="R22" s="61">
        <f>ifna(VLookup(V22, Dex!F:K, 4, 0),"")</f>
        <v>45</v>
      </c>
      <c r="S22" s="62" t="str">
        <f>ifna(VLookup(V22, Dex!F:K, 5, 0),"")</f>
        <v/>
      </c>
      <c r="T22" s="61" t="str">
        <f>ifna(VLookup(V22, Dex!F:K, 6, 0),"")</f>
        <v>B064</v>
      </c>
      <c r="U22" s="63" t="str">
        <f>ifna(VLookup(V22, Dex!F:L, 7, 0),"")</f>
        <v/>
      </c>
      <c r="V22" s="53" t="str">
        <f t="shared" si="1"/>
        <v>vileplume</v>
      </c>
    </row>
    <row r="23" ht="31.5" customHeight="1">
      <c r="A23" s="129">
        <v>22.0</v>
      </c>
      <c r="B23" s="130">
        <v>1.0</v>
      </c>
      <c r="C23" s="131">
        <v>1.0</v>
      </c>
      <c r="D23" s="131">
        <v>22.0</v>
      </c>
      <c r="E23" s="131">
        <v>4.0</v>
      </c>
      <c r="F23" s="131">
        <v>4.0</v>
      </c>
      <c r="G23" s="131" t="str">
        <f>ifna(VLookup(V23,Shiny!B:C, 2, 0),"")</f>
        <v/>
      </c>
      <c r="H23" s="171" t="s">
        <v>126</v>
      </c>
      <c r="I23" s="158">
        <v>47.0</v>
      </c>
      <c r="J23" s="135">
        <f>IFNA(VLOOKUP(V23,'Imported Index'!G:H,2,0),1)</f>
        <v>1</v>
      </c>
      <c r="K23" s="131"/>
      <c r="L23" s="131"/>
      <c r="M23" s="166" t="str">
        <f>ifna(IMAGE("https://pokejungle.net/sprites/typeico/"&amp;lower(VLookup(V23,Type!C:E, 2, 0)&amp;".png")),"")</f>
        <v/>
      </c>
      <c r="N23" s="166" t="str">
        <f>ifna(IMAGE("https://pokejungle.net/sprites/typeico/"&amp;lower(VLookup(V23,Type!C:E, 3, 0)&amp;".png")),"")</f>
        <v/>
      </c>
      <c r="O23" s="131"/>
      <c r="P23" s="131"/>
      <c r="Q23" s="165" t="str">
        <f>ifna(VLookup(V23, Dex!F:K, 3, 0),"")</f>
        <v/>
      </c>
      <c r="R23" s="165">
        <f>ifna(VLookup(V23, Dex!F:K, 4, 0),"")</f>
        <v>47</v>
      </c>
      <c r="S23" s="166">
        <f>ifna(VLookup(V23, Dex!F:K, 5, 0),"")</f>
        <v>54</v>
      </c>
      <c r="T23" s="165" t="str">
        <f>ifna(VLookup(V23, Dex!F:K, 6, 0),"")</f>
        <v/>
      </c>
      <c r="U23" s="137" t="str">
        <f>ifna(VLookup(V23, Dex!F:L, 7, 0),"")</f>
        <v/>
      </c>
      <c r="V23" s="131" t="str">
        <f t="shared" si="1"/>
        <v>parasect</v>
      </c>
    </row>
    <row r="24" ht="31.5" customHeight="1">
      <c r="A24" s="88">
        <v>23.0</v>
      </c>
      <c r="B24" s="85">
        <v>1.0</v>
      </c>
      <c r="C24" s="53">
        <v>1.0</v>
      </c>
      <c r="D24" s="53">
        <v>23.0</v>
      </c>
      <c r="E24" s="53">
        <v>4.0</v>
      </c>
      <c r="F24" s="53">
        <v>5.0</v>
      </c>
      <c r="G24" s="53" t="str">
        <f>ifna(VLookup(V24,Shiny!B:C, 2, 0),"")</f>
        <v/>
      </c>
      <c r="H24" s="22" t="s">
        <v>128</v>
      </c>
      <c r="I24" s="157">
        <v>49.0</v>
      </c>
      <c r="J24" s="140">
        <f>IFNA(VLOOKUP(V24,'Imported Index'!G:H,2,0),1)</f>
        <v>1</v>
      </c>
      <c r="K24" s="85"/>
      <c r="L24" s="53"/>
      <c r="M24" s="62" t="str">
        <f>ifna(IMAGE("https://pokejungle.net/sprites/typeico/"&amp;lower(VLookup(V24,Type!C:E, 2, 0)&amp;".png")),"")</f>
        <v/>
      </c>
      <c r="N24" s="62" t="str">
        <f>ifna(IMAGE("https://pokejungle.net/sprites/typeico/"&amp;lower(VLookup(V24,Type!C:E, 3, 0)&amp;".png")),"")</f>
        <v/>
      </c>
      <c r="O24" s="53"/>
      <c r="P24" s="53"/>
      <c r="Q24" s="61" t="str">
        <f>ifna(VLookup(V24, Dex!F:K, 3, 0),"")</f>
        <v/>
      </c>
      <c r="R24" s="61">
        <f>ifna(VLookup(V24, Dex!F:K, 4, 0),"")</f>
        <v>49</v>
      </c>
      <c r="S24" s="62" t="str">
        <f>ifna(VLookup(V24, Dex!F:K, 5, 0),"")</f>
        <v/>
      </c>
      <c r="T24" s="61" t="str">
        <f>ifna(VLookup(V24, Dex!F:K, 6, 0),"")</f>
        <v>P257</v>
      </c>
      <c r="U24" s="63" t="str">
        <f>ifna(VLookup(V24, Dex!F:L, 7, 0),"")</f>
        <v/>
      </c>
      <c r="V24" s="53" t="str">
        <f t="shared" si="1"/>
        <v>venomoth</v>
      </c>
    </row>
    <row r="25" ht="31.5" customHeight="1">
      <c r="A25" s="129">
        <v>24.0</v>
      </c>
      <c r="B25" s="130">
        <v>1.0</v>
      </c>
      <c r="C25" s="131">
        <v>1.0</v>
      </c>
      <c r="D25" s="131">
        <v>24.0</v>
      </c>
      <c r="E25" s="131">
        <v>4.0</v>
      </c>
      <c r="F25" s="131">
        <v>6.0</v>
      </c>
      <c r="G25" s="131" t="str">
        <f>ifna(VLookup(V25,Shiny!B:C, 2, 0),"")</f>
        <v/>
      </c>
      <c r="H25" s="171" t="s">
        <v>130</v>
      </c>
      <c r="I25" s="158">
        <v>51.0</v>
      </c>
      <c r="J25" s="135">
        <f>IFNA(VLOOKUP(V25,'Imported Index'!G:H,2,0),1)</f>
        <v>1</v>
      </c>
      <c r="K25" s="130"/>
      <c r="L25" s="131" t="s">
        <v>97</v>
      </c>
      <c r="M25" s="166" t="str">
        <f>ifna(IMAGE("https://pokejungle.net/sprites/typeico/"&amp;lower(VLookup(V25,Type!C:E, 2, 0)&amp;".png")),"")</f>
        <v/>
      </c>
      <c r="N25" s="166" t="str">
        <f>ifna(IMAGE("https://pokejungle.net/sprites/typeico/"&amp;lower(VLookup(V25,Type!C:E, 3, 0)&amp;".png")),"")</f>
        <v/>
      </c>
      <c r="O25" s="131"/>
      <c r="P25" s="131"/>
      <c r="Q25" s="165">
        <f>ifna(VLookup(V25, Dex!F:K, 3, 0),"")</f>
        <v>165</v>
      </c>
      <c r="R25" s="165">
        <f>ifna(VLookup(V25, Dex!F:K, 4, 0),"")</f>
        <v>51</v>
      </c>
      <c r="S25" s="166" t="str">
        <f>ifna(VLookup(V25, Dex!F:K, 5, 0),"")</f>
        <v/>
      </c>
      <c r="T25" s="165" t="str">
        <f>ifna(VLookup(V25, Dex!F:K, 6, 0),"")</f>
        <v>P149</v>
      </c>
      <c r="U25" s="137" t="str">
        <f>ifna(VLookup(V25, Dex!F:L, 7, 0),"")</f>
        <v/>
      </c>
      <c r="V25" s="131" t="str">
        <f t="shared" si="1"/>
        <v>dugtrio</v>
      </c>
    </row>
    <row r="26" ht="31.5" customHeight="1">
      <c r="A26" s="88">
        <v>25.0</v>
      </c>
      <c r="B26" s="85">
        <v>1.0</v>
      </c>
      <c r="C26" s="53">
        <v>1.0</v>
      </c>
      <c r="D26" s="53">
        <v>25.0</v>
      </c>
      <c r="E26" s="53">
        <v>5.0</v>
      </c>
      <c r="F26" s="53">
        <v>1.0</v>
      </c>
      <c r="G26" s="53" t="str">
        <f>ifna(VLookup(V26,Shiny!B:C, 2, 0),"")</f>
        <v/>
      </c>
      <c r="H26" s="22" t="s">
        <v>130</v>
      </c>
      <c r="I26" s="157">
        <v>51.0</v>
      </c>
      <c r="J26" s="140">
        <f>IFNA(VLOOKUP(V26,'Imported Index'!G:H,2,0),1)</f>
        <v>1</v>
      </c>
      <c r="K26" s="85"/>
      <c r="L26" s="53" t="s">
        <v>98</v>
      </c>
      <c r="M26" s="62" t="str">
        <f>ifna(IMAGE("https://pokejungle.net/sprites/typeico/"&amp;lower(VLookup(V26,Type!C:E, 2, 0)&amp;".png")),"")</f>
        <v/>
      </c>
      <c r="N26" s="62" t="str">
        <f>ifna(IMAGE("https://pokejungle.net/sprites/typeico/"&amp;lower(VLookup(V26,Type!C:E, 3, 0)&amp;".png")),"")</f>
        <v/>
      </c>
      <c r="O26" s="85">
        <v>-1.0</v>
      </c>
      <c r="P26" s="53"/>
      <c r="Q26" s="61">
        <f>ifna(VLookup(V26, Dex!F:K, 3, 0),"")</f>
        <v>165</v>
      </c>
      <c r="R26" s="61" t="str">
        <f>ifna(VLookup(V26, Dex!F:K, 4, 0),"")</f>
        <v/>
      </c>
      <c r="S26" s="62" t="str">
        <f>ifna(VLookup(V26, Dex!F:K, 5, 0),"")</f>
        <v/>
      </c>
      <c r="T26" s="61" t="str">
        <f>ifna(VLookup(V26, Dex!F:K, 6, 0),"")</f>
        <v>B067</v>
      </c>
      <c r="U26" s="63" t="str">
        <f>ifna(VLookup(V26, Dex!F:L, 7, 0),"")</f>
        <v/>
      </c>
      <c r="V26" s="53" t="str">
        <f t="shared" si="1"/>
        <v>dugtrio-1</v>
      </c>
    </row>
    <row r="27" ht="31.5" customHeight="1">
      <c r="A27" s="129">
        <v>26.0</v>
      </c>
      <c r="B27" s="130">
        <v>1.0</v>
      </c>
      <c r="C27" s="131">
        <v>1.0</v>
      </c>
      <c r="D27" s="131">
        <v>26.0</v>
      </c>
      <c r="E27" s="131">
        <v>5.0</v>
      </c>
      <c r="F27" s="131">
        <v>2.0</v>
      </c>
      <c r="G27" s="131" t="str">
        <f>ifna(VLookup(V27,Shiny!B:C, 2, 0),"")</f>
        <v/>
      </c>
      <c r="H27" s="171" t="s">
        <v>133</v>
      </c>
      <c r="I27" s="158">
        <v>53.0</v>
      </c>
      <c r="J27" s="135">
        <f>IFNA(VLOOKUP(V27,'Imported Index'!G:H,2,0),1)</f>
        <v>1</v>
      </c>
      <c r="K27" s="130"/>
      <c r="L27" s="131" t="s">
        <v>97</v>
      </c>
      <c r="M27" s="166" t="str">
        <f>ifna(IMAGE("https://pokejungle.net/sprites/typeico/"&amp;lower(VLookup(V27,Type!C:E, 2, 0)&amp;".png")),"")</f>
        <v/>
      </c>
      <c r="N27" s="166" t="str">
        <f>ifna(IMAGE("https://pokejungle.net/sprites/typeico/"&amp;lower(VLookup(V27,Type!C:E, 3, 0)&amp;".png")),"")</f>
        <v/>
      </c>
      <c r="O27" s="131"/>
      <c r="P27" s="131"/>
      <c r="Q27" s="165">
        <f>ifna(VLookup(V27, Dex!F:K, 3, 0),"")</f>
        <v>184</v>
      </c>
      <c r="R27" s="165">
        <f>ifna(VLookup(V27, Dex!F:K, 4, 0),"")</f>
        <v>53</v>
      </c>
      <c r="S27" s="166" t="str">
        <f>ifna(VLookup(V27, Dex!F:K, 5, 0),"")</f>
        <v/>
      </c>
      <c r="T27" s="165" t="str">
        <f>ifna(VLookup(V27, Dex!F:K, 6, 0),"")</f>
        <v>P142</v>
      </c>
      <c r="U27" s="137" t="str">
        <f>ifna(VLookup(V27, Dex!F:L, 7, 0),"")</f>
        <v>H005</v>
      </c>
      <c r="V27" s="131" t="str">
        <f t="shared" si="1"/>
        <v>persian</v>
      </c>
    </row>
    <row r="28" ht="31.5" customHeight="1">
      <c r="A28" s="88">
        <v>27.0</v>
      </c>
      <c r="B28" s="85">
        <v>1.0</v>
      </c>
      <c r="C28" s="53">
        <v>1.0</v>
      </c>
      <c r="D28" s="53">
        <v>27.0</v>
      </c>
      <c r="E28" s="53">
        <v>5.0</v>
      </c>
      <c r="F28" s="53">
        <v>3.0</v>
      </c>
      <c r="G28" s="53" t="str">
        <f>ifna(VLookup(V28,Shiny!B:C, 2, 0),"")</f>
        <v/>
      </c>
      <c r="H28" s="22" t="s">
        <v>133</v>
      </c>
      <c r="I28" s="157">
        <v>53.0</v>
      </c>
      <c r="J28" s="140">
        <f>IFNA(VLOOKUP(V28,'Imported Index'!G:H,2,0),1)</f>
        <v>1</v>
      </c>
      <c r="K28" s="85"/>
      <c r="L28" s="53" t="s">
        <v>98</v>
      </c>
      <c r="M28" s="62" t="str">
        <f>ifna(IMAGE("https://pokejungle.net/sprites/typeico/"&amp;lower(VLookup(V28,Type!C:E, 2, 0)&amp;".png")),"")</f>
        <v/>
      </c>
      <c r="N28" s="62" t="str">
        <f>ifna(IMAGE("https://pokejungle.net/sprites/typeico/"&amp;lower(VLookup(V28,Type!C:E, 3, 0)&amp;".png")),"")</f>
        <v/>
      </c>
      <c r="O28" s="85">
        <v>-1.0</v>
      </c>
      <c r="P28" s="53"/>
      <c r="Q28" s="61" t="str">
        <f>ifna(VLookup(V28, Dex!F:K, 3, 0),"")</f>
        <v/>
      </c>
      <c r="R28" s="61" t="str">
        <f>ifna(VLookup(V28, Dex!F:K, 4, 0),"")</f>
        <v/>
      </c>
      <c r="S28" s="62" t="str">
        <f>ifna(VLookup(V28, Dex!F:K, 5, 0),"")</f>
        <v/>
      </c>
      <c r="T28" s="61" t="str">
        <f>ifna(VLookup(V28, Dex!F:K, 6, 0),"")</f>
        <v>P142</v>
      </c>
      <c r="U28" s="63" t="str">
        <f>ifna(VLookup(V28, Dex!F:L, 7, 0),"")</f>
        <v>H005</v>
      </c>
      <c r="V28" s="53" t="str">
        <f t="shared" si="1"/>
        <v>persian-1</v>
      </c>
    </row>
    <row r="29" ht="31.5" customHeight="1">
      <c r="A29" s="129">
        <v>28.0</v>
      </c>
      <c r="B29" s="130">
        <v>1.0</v>
      </c>
      <c r="C29" s="131">
        <v>1.0</v>
      </c>
      <c r="D29" s="131">
        <v>28.0</v>
      </c>
      <c r="E29" s="131">
        <v>5.0</v>
      </c>
      <c r="F29" s="131">
        <v>4.0</v>
      </c>
      <c r="G29" s="131" t="str">
        <f>ifna(VLookup(V29,Shiny!B:C, 2, 0),"")</f>
        <v/>
      </c>
      <c r="H29" s="171" t="s">
        <v>135</v>
      </c>
      <c r="I29" s="158">
        <v>55.0</v>
      </c>
      <c r="J29" s="135">
        <f>IFNA(VLOOKUP(V29,'Imported Index'!G:H,2,0),1)</f>
        <v>1</v>
      </c>
      <c r="K29" s="130"/>
      <c r="L29" s="131"/>
      <c r="M29" s="166" t="str">
        <f>ifna(IMAGE("https://pokejungle.net/sprites/typeico/"&amp;lower(VLookup(V29,Type!C:E, 2, 0)&amp;".png")),"")</f>
        <v/>
      </c>
      <c r="N29" s="166" t="str">
        <f>ifna(IMAGE("https://pokejungle.net/sprites/typeico/"&amp;lower(VLookup(V29,Type!C:E, 3, 0)&amp;".png")),"")</f>
        <v/>
      </c>
      <c r="O29" s="131"/>
      <c r="P29" s="131"/>
      <c r="Q29" s="165" t="str">
        <f>ifna(VLookup(V29, Dex!F:K, 3, 0),"")</f>
        <v>A147</v>
      </c>
      <c r="R29" s="165">
        <f>ifna(VLookup(V29, Dex!F:K, 4, 0),"")</f>
        <v>55</v>
      </c>
      <c r="S29" s="166">
        <f>ifna(VLookup(V29, Dex!F:K, 5, 0),"")</f>
        <v>69</v>
      </c>
      <c r="T29" s="165" t="str">
        <f>ifna(VLookup(V29, Dex!F:K, 6, 0),"")</f>
        <v>P056</v>
      </c>
      <c r="U29" s="137" t="str">
        <f>ifna(VLookup(V29, Dex!F:L, 7, 0),"")</f>
        <v/>
      </c>
      <c r="V29" s="131" t="str">
        <f t="shared" si="1"/>
        <v>golduck</v>
      </c>
    </row>
    <row r="30" ht="31.5" customHeight="1">
      <c r="A30" s="88">
        <v>29.0</v>
      </c>
      <c r="B30" s="85">
        <v>1.0</v>
      </c>
      <c r="C30" s="53">
        <v>1.0</v>
      </c>
      <c r="D30" s="53">
        <v>29.0</v>
      </c>
      <c r="E30" s="53">
        <v>5.0</v>
      </c>
      <c r="F30" s="53">
        <v>5.0</v>
      </c>
      <c r="G30" s="53" t="str">
        <f>ifna(VLookup(V30,Shiny!B:C, 2, 0),"")</f>
        <v/>
      </c>
      <c r="H30" s="22" t="s">
        <v>140</v>
      </c>
      <c r="I30" s="157">
        <v>59.0</v>
      </c>
      <c r="J30" s="140">
        <f>IFNA(VLOOKUP(V30,'Imported Index'!G:H,2,0),1)</f>
        <v>1</v>
      </c>
      <c r="K30" s="85"/>
      <c r="L30" s="53" t="s">
        <v>97</v>
      </c>
      <c r="M30" s="62" t="str">
        <f>ifna(IMAGE("https://pokejungle.net/sprites/typeico/"&amp;lower(VLookup(V30,Type!C:E, 2, 0)&amp;".png")),"")</f>
        <v/>
      </c>
      <c r="N30" s="62" t="str">
        <f>ifna(IMAGE("https://pokejungle.net/sprites/typeico/"&amp;lower(VLookup(V30,Type!C:E, 3, 0)&amp;".png")),"")</f>
        <v/>
      </c>
      <c r="O30" s="53"/>
      <c r="P30" s="53"/>
      <c r="Q30" s="61">
        <f>ifna(VLookup(V30, Dex!F:K, 3, 0),"")</f>
        <v>71</v>
      </c>
      <c r="R30" s="61">
        <f>ifna(VLookup(V30, Dex!F:K, 4, 0),"")</f>
        <v>59</v>
      </c>
      <c r="S30" s="62" t="str">
        <f>ifna(VLookup(V30, Dex!F:K, 5, 0),"")</f>
        <v/>
      </c>
      <c r="T30" s="61" t="str">
        <f>ifna(VLookup(V30, Dex!F:K, 6, 0),"")</f>
        <v>P214</v>
      </c>
      <c r="U30" s="63" t="str">
        <f>ifna(VLookup(V30, Dex!F:L, 7, 0),"")</f>
        <v/>
      </c>
      <c r="V30" s="53" t="str">
        <f t="shared" si="1"/>
        <v>arcanine</v>
      </c>
    </row>
    <row r="31" ht="31.5" customHeight="1">
      <c r="A31" s="129">
        <v>30.0</v>
      </c>
      <c r="B31" s="130">
        <v>1.0</v>
      </c>
      <c r="C31" s="131">
        <v>1.0</v>
      </c>
      <c r="D31" s="131">
        <v>30.0</v>
      </c>
      <c r="E31" s="131">
        <v>5.0</v>
      </c>
      <c r="F31" s="131">
        <v>6.0</v>
      </c>
      <c r="G31" s="131" t="str">
        <f>ifna(VLookup(V31,Shiny!B:C, 2, 0),"")</f>
        <v/>
      </c>
      <c r="H31" s="171" t="s">
        <v>140</v>
      </c>
      <c r="I31" s="158">
        <v>59.0</v>
      </c>
      <c r="J31" s="135">
        <f>IFNA(VLOOKUP(V31,'Imported Index'!G:H,2,0),1)</f>
        <v>1</v>
      </c>
      <c r="K31" s="130"/>
      <c r="L31" s="131" t="s">
        <v>139</v>
      </c>
      <c r="M31" s="166" t="str">
        <f>ifna(IMAGE("https://pokejungle.net/sprites/typeico/"&amp;lower(VLookup(V31,Type!C:E, 2, 0)&amp;".png")),"")</f>
        <v/>
      </c>
      <c r="N31" s="166" t="str">
        <f>ifna(IMAGE("https://pokejungle.net/sprites/typeico/"&amp;lower(VLookup(V31,Type!C:E, 3, 0)&amp;".png")),"")</f>
        <v/>
      </c>
      <c r="O31" s="130">
        <v>-1.0</v>
      </c>
      <c r="P31" s="131"/>
      <c r="Q31" s="165" t="str">
        <f>ifna(VLookup(V31, Dex!F:K, 3, 0),"")</f>
        <v/>
      </c>
      <c r="R31" s="165" t="str">
        <f>ifna(VLookup(V31, Dex!F:K, 4, 0),"")</f>
        <v/>
      </c>
      <c r="S31" s="166">
        <f>ifna(VLookup(V31, Dex!F:K, 5, 0),"")</f>
        <v>151</v>
      </c>
      <c r="T31" s="165" t="str">
        <f>ifna(VLookup(V31, Dex!F:K, 6, 0),"")</f>
        <v>P214</v>
      </c>
      <c r="U31" s="137" t="str">
        <f>ifna(VLookup(V31, Dex!F:L, 7, 0),"")</f>
        <v/>
      </c>
      <c r="V31" s="131" t="str">
        <f t="shared" si="1"/>
        <v>arcanine-1</v>
      </c>
    </row>
    <row r="32" ht="31.5" customHeight="1">
      <c r="A32" s="88">
        <v>31.0</v>
      </c>
      <c r="B32" s="85">
        <v>1.0</v>
      </c>
      <c r="C32" s="53">
        <v>2.0</v>
      </c>
      <c r="D32" s="53">
        <v>1.0</v>
      </c>
      <c r="E32" s="53">
        <v>1.0</v>
      </c>
      <c r="F32" s="53">
        <v>1.0</v>
      </c>
      <c r="G32" s="53" t="str">
        <f>ifna(VLookup(V32,Shiny!B:C, 2, 0),"")</f>
        <v/>
      </c>
      <c r="H32" s="22" t="s">
        <v>143</v>
      </c>
      <c r="I32" s="157">
        <v>62.0</v>
      </c>
      <c r="J32" s="140">
        <f>IFNA(VLOOKUP(V32,'Imported Index'!G:H,2,0),1)</f>
        <v>1</v>
      </c>
      <c r="K32" s="53"/>
      <c r="L32" s="53"/>
      <c r="M32" s="62" t="str">
        <f>ifna(IMAGE("https://pokejungle.net/sprites/typeico/"&amp;lower(VLookup(V32,Type!C:E, 2, 0)&amp;".png")),"")</f>
        <v/>
      </c>
      <c r="N32" s="62" t="str">
        <f>ifna(IMAGE("https://pokejungle.net/sprites/typeico/"&amp;lower(VLookup(V32,Type!C:E, 3, 0)&amp;".png")),"")</f>
        <v/>
      </c>
      <c r="O32" s="53"/>
      <c r="P32" s="53"/>
      <c r="Q32" s="61" t="str">
        <f>ifna(VLookup(V32, Dex!F:K, 3, 0),"")</f>
        <v>A144</v>
      </c>
      <c r="R32" s="61">
        <f>ifna(VLookup(V32, Dex!F:K, 4, 0),"")</f>
        <v>62</v>
      </c>
      <c r="S32" s="62" t="str">
        <f>ifna(VLookup(V32, Dex!F:K, 5, 0),"")</f>
        <v/>
      </c>
      <c r="T32" s="61" t="str">
        <f>ifna(VLookup(V32, Dex!F:K, 6, 0),"")</f>
        <v>K041</v>
      </c>
      <c r="U32" s="63" t="str">
        <f>ifna(VLookup(V32, Dex!F:L, 7, 0),"")</f>
        <v/>
      </c>
      <c r="V32" s="53" t="str">
        <f t="shared" si="1"/>
        <v>poliwrath</v>
      </c>
    </row>
    <row r="33" ht="31.5" customHeight="1">
      <c r="A33" s="129">
        <v>32.0</v>
      </c>
      <c r="B33" s="130">
        <v>1.0</v>
      </c>
      <c r="C33" s="131">
        <v>2.0</v>
      </c>
      <c r="D33" s="131">
        <v>2.0</v>
      </c>
      <c r="E33" s="131">
        <v>1.0</v>
      </c>
      <c r="F33" s="131">
        <v>2.0</v>
      </c>
      <c r="G33" s="131" t="str">
        <f>ifna(VLookup(V33,Shiny!B:C, 2, 0),"")</f>
        <v/>
      </c>
      <c r="H33" s="171" t="s">
        <v>146</v>
      </c>
      <c r="I33" s="158">
        <v>65.0</v>
      </c>
      <c r="J33" s="135">
        <f>IFNA(VLOOKUP(V33,'Imported Index'!G:H,2,0),1)</f>
        <v>1</v>
      </c>
      <c r="K33" s="131"/>
      <c r="L33" s="131"/>
      <c r="M33" s="166" t="str">
        <f>ifna(IMAGE("https://pokejungle.net/sprites/typeico/"&amp;lower(VLookup(V33,Type!C:E, 2, 0)&amp;".png")),"")</f>
        <v/>
      </c>
      <c r="N33" s="166" t="str">
        <f>ifna(IMAGE("https://pokejungle.net/sprites/typeico/"&amp;lower(VLookup(V33,Type!C:E, 3, 0)&amp;".png")),"")</f>
        <v/>
      </c>
      <c r="O33" s="131"/>
      <c r="P33" s="131"/>
      <c r="Q33" s="165" t="str">
        <f>ifna(VLookup(V33, Dex!F:K, 3, 0),"")</f>
        <v>A033</v>
      </c>
      <c r="R33" s="165">
        <f>ifna(VLookup(V33, Dex!F:K, 4, 0),"")</f>
        <v>65</v>
      </c>
      <c r="S33" s="166">
        <f>ifna(VLookup(V33, Dex!F:K, 5, 0),"")</f>
        <v>60</v>
      </c>
      <c r="T33" s="165" t="str">
        <f>ifna(VLookup(V33, Dex!F:K, 6, 0),"")</f>
        <v/>
      </c>
      <c r="U33" s="137">
        <f>ifna(VLookup(V33, Dex!F:L, 7, 0),"")</f>
        <v>64</v>
      </c>
      <c r="V33" s="131" t="str">
        <f t="shared" si="1"/>
        <v>alakazam</v>
      </c>
    </row>
    <row r="34" ht="31.5" customHeight="1">
      <c r="A34" s="88">
        <v>33.0</v>
      </c>
      <c r="B34" s="85">
        <v>1.0</v>
      </c>
      <c r="C34" s="53">
        <v>2.0</v>
      </c>
      <c r="D34" s="53">
        <v>3.0</v>
      </c>
      <c r="E34" s="53">
        <v>1.0</v>
      </c>
      <c r="F34" s="53">
        <v>3.0</v>
      </c>
      <c r="G34" s="53" t="str">
        <f>ifna(VLookup(V34,Shiny!B:C, 2, 0),"")</f>
        <v/>
      </c>
      <c r="H34" s="22" t="s">
        <v>149</v>
      </c>
      <c r="I34" s="157">
        <v>68.0</v>
      </c>
      <c r="J34" s="140">
        <f>IFNA(VLOOKUP(V34,'Imported Index'!G:H,2,0),1)</f>
        <v>1</v>
      </c>
      <c r="K34" s="53"/>
      <c r="L34" s="53"/>
      <c r="M34" s="62" t="str">
        <f>ifna(IMAGE("https://pokejungle.net/sprites/typeico/"&amp;lower(VLookup(V34,Type!C:E, 2, 0)&amp;".png")),"")</f>
        <v/>
      </c>
      <c r="N34" s="62" t="str">
        <f>ifna(IMAGE("https://pokejungle.net/sprites/typeico/"&amp;lower(VLookup(V34,Type!C:E, 3, 0)&amp;".png")),"")</f>
        <v/>
      </c>
      <c r="O34" s="53"/>
      <c r="P34" s="53"/>
      <c r="Q34" s="61">
        <f>ifna(VLookup(V34, Dex!F:K, 3, 0),"")</f>
        <v>140</v>
      </c>
      <c r="R34" s="61">
        <f>ifna(VLookup(V34, Dex!F:K, 4, 0),"")</f>
        <v>68</v>
      </c>
      <c r="S34" s="62">
        <f>ifna(VLookup(V34, Dex!F:K, 5, 0),"")</f>
        <v>156</v>
      </c>
      <c r="T34" s="61" t="str">
        <f>ifna(VLookup(V34, Dex!F:K, 6, 0),"")</f>
        <v/>
      </c>
      <c r="U34" s="63">
        <f>ifna(VLookup(V34, Dex!F:L, 7, 0),"")</f>
        <v>127</v>
      </c>
      <c r="V34" s="53" t="str">
        <f t="shared" si="1"/>
        <v>machamp</v>
      </c>
    </row>
    <row r="35" ht="31.5" customHeight="1">
      <c r="A35" s="129">
        <v>34.0</v>
      </c>
      <c r="B35" s="130">
        <v>1.0</v>
      </c>
      <c r="C35" s="131">
        <v>2.0</v>
      </c>
      <c r="D35" s="131">
        <v>4.0</v>
      </c>
      <c r="E35" s="131">
        <v>1.0</v>
      </c>
      <c r="F35" s="131">
        <v>4.0</v>
      </c>
      <c r="G35" s="131" t="str">
        <f>ifna(VLookup(V35,Shiny!B:C, 2, 0),"")</f>
        <v/>
      </c>
      <c r="H35" s="171" t="s">
        <v>152</v>
      </c>
      <c r="I35" s="158">
        <v>71.0</v>
      </c>
      <c r="J35" s="135">
        <f>IFNA(VLOOKUP(V35,'Imported Index'!G:H,2,0),1)</f>
        <v>1</v>
      </c>
      <c r="K35" s="131"/>
      <c r="L35" s="131"/>
      <c r="M35" s="166" t="str">
        <f>ifna(IMAGE("https://pokejungle.net/sprites/typeico/"&amp;lower(VLookup(V35,Type!C:E, 2, 0)&amp;".png")),"")</f>
        <v/>
      </c>
      <c r="N35" s="166" t="str">
        <f>ifna(IMAGE("https://pokejungle.net/sprites/typeico/"&amp;lower(VLookup(V35,Type!C:E, 3, 0)&amp;".png")),"")</f>
        <v/>
      </c>
      <c r="O35" s="131"/>
      <c r="P35" s="131"/>
      <c r="Q35" s="165" t="str">
        <f>ifna(VLookup(V35, Dex!F:K, 3, 0),"")</f>
        <v/>
      </c>
      <c r="R35" s="165">
        <f>ifna(VLookup(V35, Dex!F:K, 4, 0),"")</f>
        <v>71</v>
      </c>
      <c r="S35" s="166" t="str">
        <f>ifna(VLookup(V35, Dex!F:K, 5, 0),"")</f>
        <v/>
      </c>
      <c r="T35" s="165" t="str">
        <f>ifna(VLookup(V35, Dex!F:K, 6, 0),"")</f>
        <v>K025</v>
      </c>
      <c r="U35" s="137">
        <f>ifna(VLookup(V35, Dex!F:L, 7, 0),"")</f>
        <v>76</v>
      </c>
      <c r="V35" s="131" t="str">
        <f t="shared" si="1"/>
        <v>victreebel</v>
      </c>
    </row>
    <row r="36" ht="31.5" customHeight="1">
      <c r="A36" s="88">
        <v>35.0</v>
      </c>
      <c r="B36" s="85">
        <v>1.0</v>
      </c>
      <c r="C36" s="53">
        <v>2.0</v>
      </c>
      <c r="D36" s="53">
        <v>5.0</v>
      </c>
      <c r="E36" s="53">
        <v>1.0</v>
      </c>
      <c r="F36" s="53">
        <v>5.0</v>
      </c>
      <c r="G36" s="53" t="str">
        <f>ifna(VLookup(V36,Shiny!B:C, 2, 0),"")</f>
        <v/>
      </c>
      <c r="H36" s="22" t="s">
        <v>154</v>
      </c>
      <c r="I36" s="157">
        <v>73.0</v>
      </c>
      <c r="J36" s="140">
        <f>IFNA(VLOOKUP(V36,'Imported Index'!G:H,2,0),1)</f>
        <v>1</v>
      </c>
      <c r="K36" s="53"/>
      <c r="L36" s="53"/>
      <c r="M36" s="62" t="str">
        <f>ifna(IMAGE("https://pokejungle.net/sprites/typeico/"&amp;lower(VLookup(V36,Type!C:E, 2, 0)&amp;".png")),"")</f>
        <v/>
      </c>
      <c r="N36" s="62" t="str">
        <f>ifna(IMAGE("https://pokejungle.net/sprites/typeico/"&amp;lower(VLookup(V36,Type!C:E, 3, 0)&amp;".png")),"")</f>
        <v/>
      </c>
      <c r="O36" s="53"/>
      <c r="P36" s="53"/>
      <c r="Q36" s="61" t="str">
        <f>ifna(VLookup(V36, Dex!F:K, 3, 0),"")</f>
        <v>A041</v>
      </c>
      <c r="R36" s="61">
        <f>ifna(VLookup(V36, Dex!F:K, 4, 0),"")</f>
        <v>73</v>
      </c>
      <c r="S36" s="62">
        <f>ifna(VLookup(V36, Dex!F:K, 5, 0),"")</f>
        <v>171</v>
      </c>
      <c r="T36" s="61" t="str">
        <f>ifna(VLookup(V36, Dex!F:K, 6, 0),"")</f>
        <v>B051</v>
      </c>
      <c r="U36" s="63" t="str">
        <f>ifna(VLookup(V36, Dex!F:L, 7, 0),"")</f>
        <v/>
      </c>
      <c r="V36" s="53" t="str">
        <f t="shared" si="1"/>
        <v>tentacruel</v>
      </c>
    </row>
    <row r="37" ht="31.5" customHeight="1">
      <c r="A37" s="129">
        <v>36.0</v>
      </c>
      <c r="B37" s="130">
        <v>1.0</v>
      </c>
      <c r="C37" s="131">
        <v>2.0</v>
      </c>
      <c r="D37" s="131">
        <v>6.0</v>
      </c>
      <c r="E37" s="131">
        <v>1.0</v>
      </c>
      <c r="F37" s="131">
        <v>6.0</v>
      </c>
      <c r="G37" s="131" t="str">
        <f>ifna(VLookup(V37,Shiny!B:C, 2, 0),"")</f>
        <v/>
      </c>
      <c r="H37" s="171" t="s">
        <v>157</v>
      </c>
      <c r="I37" s="158">
        <v>76.0</v>
      </c>
      <c r="J37" s="135">
        <f>IFNA(VLOOKUP(V37,'Imported Index'!G:H,2,0),1)</f>
        <v>1</v>
      </c>
      <c r="K37" s="131"/>
      <c r="L37" s="131" t="s">
        <v>97</v>
      </c>
      <c r="M37" s="166" t="str">
        <f>ifna(IMAGE("https://pokejungle.net/sprites/typeico/"&amp;lower(VLookup(V37,Type!C:E, 2, 0)&amp;".png")),"")</f>
        <v/>
      </c>
      <c r="N37" s="166" t="str">
        <f>ifna(IMAGE("https://pokejungle.net/sprites/typeico/"&amp;lower(VLookup(V37,Type!C:E, 3, 0)&amp;".png")),"")</f>
        <v/>
      </c>
      <c r="O37" s="131"/>
      <c r="P37" s="131"/>
      <c r="Q37" s="165" t="str">
        <f>ifna(VLookup(V37, Dex!F:K, 3, 0),"")</f>
        <v/>
      </c>
      <c r="R37" s="165">
        <f>ifna(VLookup(V37, Dex!F:K, 4, 0),"")</f>
        <v>76</v>
      </c>
      <c r="S37" s="166">
        <f>ifna(VLookup(V37, Dex!F:K, 5, 0),"")</f>
        <v>48</v>
      </c>
      <c r="T37" s="165" t="str">
        <f>ifna(VLookup(V37, Dex!F:K, 6, 0),"")</f>
        <v>K082</v>
      </c>
      <c r="U37" s="137" t="str">
        <f>ifna(VLookup(V37, Dex!F:L, 7, 0),"")</f>
        <v/>
      </c>
      <c r="V37" s="131" t="str">
        <f t="shared" si="1"/>
        <v>golem</v>
      </c>
    </row>
    <row r="38" ht="31.5" customHeight="1">
      <c r="A38" s="88">
        <v>37.0</v>
      </c>
      <c r="B38" s="85">
        <v>1.0</v>
      </c>
      <c r="C38" s="53">
        <v>2.0</v>
      </c>
      <c r="D38" s="53">
        <v>7.0</v>
      </c>
      <c r="E38" s="53">
        <v>2.0</v>
      </c>
      <c r="F38" s="53">
        <v>1.0</v>
      </c>
      <c r="G38" s="53" t="str">
        <f>ifna(VLookup(V38,Shiny!B:C, 2, 0),"")</f>
        <v/>
      </c>
      <c r="H38" s="22" t="s">
        <v>157</v>
      </c>
      <c r="I38" s="157">
        <v>76.0</v>
      </c>
      <c r="J38" s="140">
        <f>IFNA(VLOOKUP(V38,'Imported Index'!G:H,2,0),1)</f>
        <v>1</v>
      </c>
      <c r="K38" s="53"/>
      <c r="L38" s="53" t="s">
        <v>98</v>
      </c>
      <c r="M38" s="62" t="str">
        <f>ifna(IMAGE("https://pokejungle.net/sprites/typeico/"&amp;lower(VLookup(V38,Type!C:E, 2, 0)&amp;".png")),"")</f>
        <v/>
      </c>
      <c r="N38" s="62" t="str">
        <f>ifna(IMAGE("https://pokejungle.net/sprites/typeico/"&amp;lower(VLookup(V38,Type!C:E, 3, 0)&amp;".png")),"")</f>
        <v/>
      </c>
      <c r="O38" s="85">
        <v>-1.0</v>
      </c>
      <c r="P38" s="53"/>
      <c r="Q38" s="61" t="str">
        <f>ifna(VLookup(V38, Dex!F:K, 3, 0),"")</f>
        <v/>
      </c>
      <c r="R38" s="61" t="str">
        <f>ifna(VLookup(V38, Dex!F:K, 4, 0),"")</f>
        <v/>
      </c>
      <c r="S38" s="62" t="str">
        <f>ifna(VLookup(V38, Dex!F:K, 5, 0),"")</f>
        <v/>
      </c>
      <c r="T38" s="61" t="str">
        <f>ifna(VLookup(V38, Dex!F:K, 6, 0),"")</f>
        <v>B098</v>
      </c>
      <c r="U38" s="63" t="str">
        <f>ifna(VLookup(V38, Dex!F:L, 7, 0),"")</f>
        <v/>
      </c>
      <c r="V38" s="53" t="str">
        <f t="shared" si="1"/>
        <v>golem-1</v>
      </c>
    </row>
    <row r="39" ht="31.5" customHeight="1">
      <c r="A39" s="129">
        <v>38.0</v>
      </c>
      <c r="B39" s="130">
        <v>1.0</v>
      </c>
      <c r="C39" s="131">
        <v>2.0</v>
      </c>
      <c r="D39" s="131">
        <v>8.0</v>
      </c>
      <c r="E39" s="131">
        <v>2.0</v>
      </c>
      <c r="F39" s="131">
        <v>2.0</v>
      </c>
      <c r="G39" s="131" t="str">
        <f>ifna(VLookup(V39,Shiny!B:C, 2, 0),"")</f>
        <v/>
      </c>
      <c r="H39" s="171" t="s">
        <v>159</v>
      </c>
      <c r="I39" s="158">
        <v>78.0</v>
      </c>
      <c r="J39" s="135">
        <f>IFNA(VLOOKUP(V39,'Imported Index'!G:H,2,0),1)</f>
        <v>1</v>
      </c>
      <c r="K39" s="131"/>
      <c r="L39" s="131" t="s">
        <v>97</v>
      </c>
      <c r="M39" s="166" t="str">
        <f>ifna(IMAGE("https://pokejungle.net/sprites/typeico/"&amp;lower(VLookup(V39,Type!C:E, 2, 0)&amp;".png")),"")</f>
        <v/>
      </c>
      <c r="N39" s="166" t="str">
        <f>ifna(IMAGE("https://pokejungle.net/sprites/typeico/"&amp;lower(VLookup(V39,Type!C:E, 3, 0)&amp;".png")),"")</f>
        <v/>
      </c>
      <c r="O39" s="131"/>
      <c r="P39" s="131"/>
      <c r="Q39" s="165">
        <f>ifna(VLookup(V39, Dex!F:K, 3, 0),"")</f>
        <v>334</v>
      </c>
      <c r="R39" s="165">
        <f>ifna(VLookup(V39, Dex!F:K, 4, 0),"")</f>
        <v>78</v>
      </c>
      <c r="S39" s="166">
        <f>ifna(VLookup(V39, Dex!F:K, 5, 0),"")</f>
        <v>24</v>
      </c>
      <c r="T39" s="165" t="str">
        <f>ifna(VLookup(V39, Dex!F:K, 6, 0),"")</f>
        <v/>
      </c>
      <c r="U39" s="137" t="str">
        <f>ifna(VLookup(V39, Dex!F:L, 7, 0),"")</f>
        <v/>
      </c>
      <c r="V39" s="131" t="str">
        <f t="shared" si="1"/>
        <v>rapidash</v>
      </c>
    </row>
    <row r="40" ht="31.5" customHeight="1">
      <c r="A40" s="88">
        <v>39.0</v>
      </c>
      <c r="B40" s="85">
        <v>1.0</v>
      </c>
      <c r="C40" s="53">
        <v>2.0</v>
      </c>
      <c r="D40" s="53">
        <v>9.0</v>
      </c>
      <c r="E40" s="53">
        <v>2.0</v>
      </c>
      <c r="F40" s="53">
        <v>3.0</v>
      </c>
      <c r="G40" s="53" t="str">
        <f>ifna(VLookup(V40,Shiny!B:C, 2, 0),"")</f>
        <v/>
      </c>
      <c r="H40" s="22" t="s">
        <v>159</v>
      </c>
      <c r="I40" s="157">
        <v>78.0</v>
      </c>
      <c r="J40" s="140">
        <f>IFNA(VLOOKUP(V40,'Imported Index'!G:H,2,0),1)</f>
        <v>1</v>
      </c>
      <c r="K40" s="53"/>
      <c r="L40" s="53" t="s">
        <v>132</v>
      </c>
      <c r="M40" s="62" t="str">
        <f>ifna(IMAGE("https://pokejungle.net/sprites/typeico/"&amp;lower(VLookup(V40,Type!C:E, 2, 0)&amp;".png")),"")</f>
        <v/>
      </c>
      <c r="N40" s="62" t="str">
        <f>ifna(IMAGE("https://pokejungle.net/sprites/typeico/"&amp;lower(VLookup(V40,Type!C:E, 3, 0)&amp;".png")),"")</f>
        <v/>
      </c>
      <c r="O40" s="85">
        <v>-1.0</v>
      </c>
      <c r="P40" s="53"/>
      <c r="Q40" s="61">
        <f>ifna(VLookup(V40, Dex!F:K, 3, 0),"")</f>
        <v>334</v>
      </c>
      <c r="R40" s="61" t="str">
        <f>ifna(VLookup(V40, Dex!F:K, 4, 0),"")</f>
        <v/>
      </c>
      <c r="S40" s="62" t="str">
        <f>ifna(VLookup(V40, Dex!F:K, 5, 0),"")</f>
        <v/>
      </c>
      <c r="T40" s="61" t="str">
        <f>ifna(VLookup(V40, Dex!F:K, 6, 0),"")</f>
        <v/>
      </c>
      <c r="U40" s="63" t="str">
        <f>ifna(VLookup(V40, Dex!F:L, 7, 0),"")</f>
        <v/>
      </c>
      <c r="V40" s="53" t="str">
        <f t="shared" si="1"/>
        <v>rapidash-1</v>
      </c>
    </row>
    <row r="41" ht="31.5" customHeight="1">
      <c r="A41" s="129">
        <v>40.0</v>
      </c>
      <c r="B41" s="130">
        <v>1.0</v>
      </c>
      <c r="C41" s="131">
        <v>2.0</v>
      </c>
      <c r="D41" s="131">
        <v>10.0</v>
      </c>
      <c r="E41" s="131">
        <v>2.0</v>
      </c>
      <c r="F41" s="131">
        <v>4.0</v>
      </c>
      <c r="G41" s="131" t="str">
        <f>ifna(VLookup(V41,Shiny!B:C, 2, 0),"")</f>
        <v/>
      </c>
      <c r="H41" s="171" t="s">
        <v>161</v>
      </c>
      <c r="I41" s="158">
        <v>80.0</v>
      </c>
      <c r="J41" s="135">
        <f>IFNA(VLOOKUP(V41,'Imported Index'!G:H,2,0),1)</f>
        <v>1</v>
      </c>
      <c r="K41" s="130"/>
      <c r="L41" s="131" t="s">
        <v>97</v>
      </c>
      <c r="M41" s="166" t="str">
        <f>ifna(IMAGE("https://pokejungle.net/sprites/typeico/"&amp;lower(VLookup(V41,Type!C:E, 2, 0)&amp;".png")),"")</f>
        <v/>
      </c>
      <c r="N41" s="166" t="str">
        <f>ifna(IMAGE("https://pokejungle.net/sprites/typeico/"&amp;lower(VLookup(V41,Type!C:E, 3, 0)&amp;".png")),"")</f>
        <v/>
      </c>
      <c r="O41" s="131"/>
      <c r="P41" s="131"/>
      <c r="Q41" s="165" t="str">
        <f>ifna(VLookup(V41, Dex!F:K, 3, 0),"")</f>
        <v>A002</v>
      </c>
      <c r="R41" s="165">
        <f>ifna(VLookup(V41, Dex!F:K, 4, 0),"")</f>
        <v>80</v>
      </c>
      <c r="S41" s="166" t="str">
        <f>ifna(VLookup(V41, Dex!F:K, 5, 0),"")</f>
        <v/>
      </c>
      <c r="T41" s="165" t="str">
        <f>ifna(VLookup(V41, Dex!F:K, 6, 0),"")</f>
        <v>P325</v>
      </c>
      <c r="U41" s="137">
        <f>ifna(VLookup(V41, Dex!F:L, 7, 0),"")</f>
        <v>138</v>
      </c>
      <c r="V41" s="131" t="str">
        <f t="shared" si="1"/>
        <v>slowbro</v>
      </c>
    </row>
    <row r="42" ht="31.5" customHeight="1">
      <c r="A42" s="88">
        <v>41.0</v>
      </c>
      <c r="B42" s="85">
        <v>1.0</v>
      </c>
      <c r="C42" s="53">
        <v>2.0</v>
      </c>
      <c r="D42" s="53">
        <v>11.0</v>
      </c>
      <c r="E42" s="53">
        <v>2.0</v>
      </c>
      <c r="F42" s="53">
        <v>5.0</v>
      </c>
      <c r="G42" s="53" t="str">
        <f>ifna(VLookup(V42,Shiny!B:C, 2, 0),"")</f>
        <v/>
      </c>
      <c r="H42" s="22" t="s">
        <v>161</v>
      </c>
      <c r="I42" s="157">
        <v>80.0</v>
      </c>
      <c r="J42" s="140">
        <f>IFNA(VLOOKUP(V42,'Imported Index'!G:H,2,0),1)</f>
        <v>1</v>
      </c>
      <c r="K42" s="85"/>
      <c r="L42" s="53" t="s">
        <v>132</v>
      </c>
      <c r="M42" s="62" t="str">
        <f>ifna(IMAGE("https://pokejungle.net/sprites/typeico/"&amp;lower(VLookup(V42,Type!C:E, 2, 0)&amp;".png")),"")</f>
        <v/>
      </c>
      <c r="N42" s="62" t="str">
        <f>ifna(IMAGE("https://pokejungle.net/sprites/typeico/"&amp;lower(VLookup(V42,Type!C:E, 3, 0)&amp;".png")),"")</f>
        <v/>
      </c>
      <c r="O42" s="85">
        <v>-1.0</v>
      </c>
      <c r="P42" s="53"/>
      <c r="Q42" s="61" t="str">
        <f>ifna(VLookup(V42, Dex!F:K, 3, 0),"")</f>
        <v>A002</v>
      </c>
      <c r="R42" s="61" t="str">
        <f>ifna(VLookup(V42, Dex!F:K, 4, 0),"")</f>
        <v/>
      </c>
      <c r="S42" s="62" t="str">
        <f>ifna(VLookup(V42, Dex!F:K, 5, 0),"")</f>
        <v/>
      </c>
      <c r="T42" s="61" t="str">
        <f>ifna(VLookup(V42, Dex!F:K, 6, 0),"")</f>
        <v>B076</v>
      </c>
      <c r="U42" s="63">
        <f>ifna(VLookup(V42, Dex!F:L, 7, 0),"")</f>
        <v>138</v>
      </c>
      <c r="V42" s="53" t="str">
        <f t="shared" si="1"/>
        <v>slowbro-1</v>
      </c>
    </row>
    <row r="43" ht="31.5" customHeight="1">
      <c r="A43" s="129">
        <v>42.0</v>
      </c>
      <c r="B43" s="130">
        <v>1.0</v>
      </c>
      <c r="C43" s="131">
        <v>2.0</v>
      </c>
      <c r="D43" s="131">
        <v>12.0</v>
      </c>
      <c r="E43" s="131">
        <v>2.0</v>
      </c>
      <c r="F43" s="131">
        <v>6.0</v>
      </c>
      <c r="G43" s="131" t="str">
        <f>ifna(VLookup(V43,Shiny!B:C, 2, 0),"")</f>
        <v/>
      </c>
      <c r="H43" s="171" t="s">
        <v>164</v>
      </c>
      <c r="I43" s="158">
        <v>83.0</v>
      </c>
      <c r="J43" s="135">
        <f>IFNA(VLOOKUP(V43,'Imported Index'!G:H,2,0),1)</f>
        <v>1</v>
      </c>
      <c r="K43" s="130"/>
      <c r="L43" s="131" t="s">
        <v>97</v>
      </c>
      <c r="M43" s="166" t="str">
        <f>ifna(IMAGE("https://pokejungle.net/sprites/typeico/"&amp;lower(VLookup(V43,Type!C:E, 2, 0)&amp;".png")),"")</f>
        <v/>
      </c>
      <c r="N43" s="166" t="str">
        <f>ifna(IMAGE("https://pokejungle.net/sprites/typeico/"&amp;lower(VLookup(V43,Type!C:E, 3, 0)&amp;".png")),"")</f>
        <v/>
      </c>
      <c r="O43" s="131"/>
      <c r="P43" s="131"/>
      <c r="Q43" s="165">
        <f>ifna(VLookup(V43, Dex!F:K, 3, 0),"")</f>
        <v>218</v>
      </c>
      <c r="R43" s="165">
        <f>ifna(VLookup(V43, Dex!F:K, 4, 0),"")</f>
        <v>83</v>
      </c>
      <c r="S43" s="166" t="str">
        <f>ifna(VLookup(V43, Dex!F:K, 5, 0),"")</f>
        <v/>
      </c>
      <c r="T43" s="165" t="str">
        <f>ifna(VLookup(V43, Dex!F:K, 6, 0),"")</f>
        <v/>
      </c>
      <c r="U43" s="137" t="str">
        <f>ifna(VLookup(V43, Dex!F:L, 7, 0),"")</f>
        <v>H007</v>
      </c>
      <c r="V43" s="131" t="str">
        <f t="shared" si="1"/>
        <v>farfetch'd</v>
      </c>
    </row>
    <row r="44" ht="31.5" customHeight="1">
      <c r="A44" s="88">
        <v>43.0</v>
      </c>
      <c r="B44" s="85">
        <v>1.0</v>
      </c>
      <c r="C44" s="53">
        <v>2.0</v>
      </c>
      <c r="D44" s="53">
        <v>13.0</v>
      </c>
      <c r="E44" s="53">
        <v>3.0</v>
      </c>
      <c r="F44" s="53">
        <v>1.0</v>
      </c>
      <c r="G44" s="53" t="str">
        <f>ifna(VLookup(V44,Shiny!B:C, 2, 0),"")</f>
        <v/>
      </c>
      <c r="H44" s="22" t="s">
        <v>166</v>
      </c>
      <c r="I44" s="157">
        <v>85.0</v>
      </c>
      <c r="J44" s="140">
        <f>IFNA(VLOOKUP(V44,'Imported Index'!G:H,2,0),1)</f>
        <v>1</v>
      </c>
      <c r="K44" s="53"/>
      <c r="L44" s="53"/>
      <c r="M44" s="62" t="str">
        <f>ifna(IMAGE("https://pokejungle.net/sprites/typeico/"&amp;lower(VLookup(V44,Type!C:E, 2, 0)&amp;".png")),"")</f>
        <v/>
      </c>
      <c r="N44" s="62" t="str">
        <f>ifna(IMAGE("https://pokejungle.net/sprites/typeico/"&amp;lower(VLookup(V44,Type!C:E, 3, 0)&amp;".png")),"")</f>
        <v/>
      </c>
      <c r="O44" s="53"/>
      <c r="P44" s="53"/>
      <c r="Q44" s="61" t="str">
        <f>ifna(VLookup(V44, Dex!F:K, 3, 0),"")</f>
        <v/>
      </c>
      <c r="R44" s="61">
        <f>ifna(VLookup(V44, Dex!F:K, 4, 0),"")</f>
        <v>85</v>
      </c>
      <c r="S44" s="62" t="str">
        <f>ifna(VLookup(V44, Dex!F:K, 5, 0),"")</f>
        <v/>
      </c>
      <c r="T44" s="61" t="str">
        <f>ifna(VLookup(V44, Dex!F:K, 6, 0),"")</f>
        <v>B002</v>
      </c>
      <c r="U44" s="63" t="str">
        <f>ifna(VLookup(V44, Dex!F:L, 7, 0),"")</f>
        <v/>
      </c>
      <c r="V44" s="53" t="str">
        <f t="shared" si="1"/>
        <v>dodrio</v>
      </c>
    </row>
    <row r="45" ht="31.5" customHeight="1">
      <c r="A45" s="129">
        <v>44.0</v>
      </c>
      <c r="B45" s="130">
        <v>1.0</v>
      </c>
      <c r="C45" s="131">
        <v>2.0</v>
      </c>
      <c r="D45" s="131">
        <v>14.0</v>
      </c>
      <c r="E45" s="131">
        <v>3.0</v>
      </c>
      <c r="F45" s="131">
        <v>2.0</v>
      </c>
      <c r="G45" s="131" t="str">
        <f>ifna(VLookup(V45,Shiny!B:C, 2, 0),"")</f>
        <v/>
      </c>
      <c r="H45" s="171" t="s">
        <v>168</v>
      </c>
      <c r="I45" s="158">
        <v>87.0</v>
      </c>
      <c r="J45" s="135">
        <f>IFNA(VLOOKUP(V45,'Imported Index'!G:H,2,0),1)</f>
        <v>1</v>
      </c>
      <c r="K45" s="131"/>
      <c r="L45" s="131"/>
      <c r="M45" s="166" t="str">
        <f>ifna(IMAGE("https://pokejungle.net/sprites/typeico/"&amp;lower(VLookup(V45,Type!C:E, 2, 0)&amp;".png")),"")</f>
        <v/>
      </c>
      <c r="N45" s="166" t="str">
        <f>ifna(IMAGE("https://pokejungle.net/sprites/typeico/"&amp;lower(VLookup(V45,Type!C:E, 3, 0)&amp;".png")),"")</f>
        <v/>
      </c>
      <c r="O45" s="131"/>
      <c r="P45" s="131"/>
      <c r="Q45" s="165" t="str">
        <f>ifna(VLookup(V45, Dex!F:K, 3, 0),"")</f>
        <v/>
      </c>
      <c r="R45" s="165">
        <f>ifna(VLookup(V45, Dex!F:K, 4, 0),"")</f>
        <v>87</v>
      </c>
      <c r="S45" s="166" t="str">
        <f>ifna(VLookup(V45, Dex!F:K, 5, 0),"")</f>
        <v/>
      </c>
      <c r="T45" s="165" t="str">
        <f>ifna(VLookup(V45, Dex!F:K, 6, 0),"")</f>
        <v>B144</v>
      </c>
      <c r="U45" s="137" t="str">
        <f>ifna(VLookup(V45, Dex!F:L, 7, 0),"")</f>
        <v/>
      </c>
      <c r="V45" s="131" t="str">
        <f t="shared" si="1"/>
        <v>dewgong</v>
      </c>
    </row>
    <row r="46" ht="31.5" customHeight="1">
      <c r="A46" s="88">
        <v>45.0</v>
      </c>
      <c r="B46" s="85">
        <v>1.0</v>
      </c>
      <c r="C46" s="53">
        <v>2.0</v>
      </c>
      <c r="D46" s="53">
        <v>15.0</v>
      </c>
      <c r="E46" s="53">
        <v>3.0</v>
      </c>
      <c r="F46" s="53">
        <v>3.0</v>
      </c>
      <c r="G46" s="53" t="str">
        <f>ifna(VLookup(V46,Shiny!B:C, 2, 0),"")</f>
        <v/>
      </c>
      <c r="H46" s="22" t="s">
        <v>170</v>
      </c>
      <c r="I46" s="157">
        <v>89.0</v>
      </c>
      <c r="J46" s="140">
        <f>IFNA(VLOOKUP(V46,'Imported Index'!G:H,2,0),1)</f>
        <v>1</v>
      </c>
      <c r="K46" s="85"/>
      <c r="L46" s="53" t="s">
        <v>97</v>
      </c>
      <c r="M46" s="62" t="str">
        <f>ifna(IMAGE("https://pokejungle.net/sprites/typeico/"&amp;lower(VLookup(V46,Type!C:E, 2, 0)&amp;".png")),"")</f>
        <v/>
      </c>
      <c r="N46" s="62" t="str">
        <f>ifna(IMAGE("https://pokejungle.net/sprites/typeico/"&amp;lower(VLookup(V46,Type!C:E, 3, 0)&amp;".png")),"")</f>
        <v/>
      </c>
      <c r="O46" s="53"/>
      <c r="P46" s="53"/>
      <c r="Q46" s="61" t="str">
        <f>ifna(VLookup(V46, Dex!F:K, 3, 0),"")</f>
        <v/>
      </c>
      <c r="R46" s="61">
        <f>ifna(VLookup(V46, Dex!F:K, 4, 0),"")</f>
        <v>89</v>
      </c>
      <c r="S46" s="62" t="str">
        <f>ifna(VLookup(V46, Dex!F:K, 5, 0),"")</f>
        <v/>
      </c>
      <c r="T46" s="61" t="str">
        <f>ifna(VLookup(V46, Dex!F:K, 6, 0),"")</f>
        <v>P195</v>
      </c>
      <c r="U46" s="63" t="str">
        <f>ifna(VLookup(V46, Dex!F:L, 7, 0),"")</f>
        <v/>
      </c>
      <c r="V46" s="53" t="str">
        <f t="shared" si="1"/>
        <v>muk</v>
      </c>
    </row>
    <row r="47" ht="31.5" customHeight="1">
      <c r="A47" s="129">
        <v>46.0</v>
      </c>
      <c r="B47" s="130">
        <v>1.0</v>
      </c>
      <c r="C47" s="131">
        <v>2.0</v>
      </c>
      <c r="D47" s="131">
        <v>16.0</v>
      </c>
      <c r="E47" s="131">
        <v>3.0</v>
      </c>
      <c r="F47" s="131">
        <v>4.0</v>
      </c>
      <c r="G47" s="131" t="str">
        <f>ifna(VLookup(V47,Shiny!B:C, 2, 0),"")</f>
        <v/>
      </c>
      <c r="H47" s="171" t="s">
        <v>170</v>
      </c>
      <c r="I47" s="158">
        <v>89.0</v>
      </c>
      <c r="J47" s="135">
        <f>IFNA(VLOOKUP(V47,'Imported Index'!G:H,2,0),1)</f>
        <v>1</v>
      </c>
      <c r="K47" s="130"/>
      <c r="L47" s="131" t="s">
        <v>98</v>
      </c>
      <c r="M47" s="166" t="str">
        <f>ifna(IMAGE("https://pokejungle.net/sprites/typeico/"&amp;lower(VLookup(V47,Type!C:E, 2, 0)&amp;".png")),"")</f>
        <v/>
      </c>
      <c r="N47" s="166" t="str">
        <f>ifna(IMAGE("https://pokejungle.net/sprites/typeico/"&amp;lower(VLookup(V47,Type!C:E, 3, 0)&amp;".png")),"")</f>
        <v/>
      </c>
      <c r="O47" s="130">
        <v>-1.0</v>
      </c>
      <c r="P47" s="131"/>
      <c r="Q47" s="165" t="str">
        <f>ifna(VLookup(V47, Dex!F:K, 3, 0),"")</f>
        <v/>
      </c>
      <c r="R47" s="165" t="str">
        <f>ifna(VLookup(V47, Dex!F:K, 4, 0),"")</f>
        <v/>
      </c>
      <c r="S47" s="166" t="str">
        <f>ifna(VLookup(V47, Dex!F:K, 5, 0),"")</f>
        <v/>
      </c>
      <c r="T47" s="165" t="str">
        <f>ifna(VLookup(V47, Dex!F:K, 6, 0),"")</f>
        <v>B069</v>
      </c>
      <c r="U47" s="137" t="str">
        <f>ifna(VLookup(V47, Dex!F:L, 7, 0),"")</f>
        <v/>
      </c>
      <c r="V47" s="131" t="str">
        <f t="shared" si="1"/>
        <v>muk-1</v>
      </c>
    </row>
    <row r="48" ht="31.5" customHeight="1">
      <c r="A48" s="88">
        <v>47.0</v>
      </c>
      <c r="B48" s="85">
        <v>1.0</v>
      </c>
      <c r="C48" s="53">
        <v>2.0</v>
      </c>
      <c r="D48" s="53">
        <v>17.0</v>
      </c>
      <c r="E48" s="53">
        <v>3.0</v>
      </c>
      <c r="F48" s="53">
        <v>5.0</v>
      </c>
      <c r="G48" s="53" t="str">
        <f>ifna(VLookup(V48,Shiny!B:C, 2, 0),"")</f>
        <v/>
      </c>
      <c r="H48" s="22" t="s">
        <v>172</v>
      </c>
      <c r="I48" s="157">
        <v>91.0</v>
      </c>
      <c r="J48" s="140">
        <f>IFNA(VLOOKUP(V48,'Imported Index'!G:H,2,0),1)</f>
        <v>1</v>
      </c>
      <c r="K48" s="85"/>
      <c r="L48" s="53"/>
      <c r="M48" s="62" t="str">
        <f>ifna(IMAGE("https://pokejungle.net/sprites/typeico/"&amp;lower(VLookup(V48,Type!C:E, 2, 0)&amp;".png")),"")</f>
        <v/>
      </c>
      <c r="N48" s="62" t="str">
        <f>ifna(IMAGE("https://pokejungle.net/sprites/typeico/"&amp;lower(VLookup(V48,Type!C:E, 3, 0)&amp;".png")),"")</f>
        <v/>
      </c>
      <c r="O48" s="53"/>
      <c r="P48" s="53"/>
      <c r="Q48" s="61">
        <f>ifna(VLookup(V48, Dex!F:K, 3, 0),"")</f>
        <v>151</v>
      </c>
      <c r="R48" s="61">
        <f>ifna(VLookup(V48, Dex!F:K, 4, 0),"")</f>
        <v>91</v>
      </c>
      <c r="S48" s="62" t="str">
        <f>ifna(VLookup(V48, Dex!F:K, 5, 0),"")</f>
        <v/>
      </c>
      <c r="T48" s="61" t="str">
        <f>ifna(VLookup(V48, Dex!F:K, 6, 0),"")</f>
        <v>P330</v>
      </c>
      <c r="U48" s="63" t="str">
        <f>ifna(VLookup(V48, Dex!F:L, 7, 0),"")</f>
        <v/>
      </c>
      <c r="V48" s="53" t="str">
        <f t="shared" si="1"/>
        <v>cloyster</v>
      </c>
    </row>
    <row r="49" ht="31.5" customHeight="1">
      <c r="A49" s="129">
        <v>48.0</v>
      </c>
      <c r="B49" s="130">
        <v>1.0</v>
      </c>
      <c r="C49" s="131">
        <v>2.0</v>
      </c>
      <c r="D49" s="131">
        <v>18.0</v>
      </c>
      <c r="E49" s="131">
        <v>3.0</v>
      </c>
      <c r="F49" s="131">
        <v>6.0</v>
      </c>
      <c r="G49" s="131" t="str">
        <f>ifna(VLookup(V49,Shiny!B:C, 2, 0),"")</f>
        <v/>
      </c>
      <c r="H49" s="171" t="s">
        <v>175</v>
      </c>
      <c r="I49" s="158">
        <v>94.0</v>
      </c>
      <c r="J49" s="135">
        <f>IFNA(VLOOKUP(V49,'Imported Index'!G:H,2,0),1)</f>
        <v>1</v>
      </c>
      <c r="K49" s="130"/>
      <c r="L49" s="131"/>
      <c r="M49" s="166" t="str">
        <f>ifna(IMAGE("https://pokejungle.net/sprites/typeico/"&amp;lower(VLookup(V49,Type!C:E, 2, 0)&amp;".png")),"")</f>
        <v/>
      </c>
      <c r="N49" s="166" t="str">
        <f>ifna(IMAGE("https://pokejungle.net/sprites/typeico/"&amp;lower(VLookup(V49,Type!C:E, 3, 0)&amp;".png")),"")</f>
        <v/>
      </c>
      <c r="O49" s="131"/>
      <c r="P49" s="131"/>
      <c r="Q49" s="165">
        <f>ifna(VLookup(V49, Dex!F:K, 3, 0),"")</f>
        <v>143</v>
      </c>
      <c r="R49" s="165">
        <f>ifna(VLookup(V49, Dex!F:K, 4, 0),"")</f>
        <v>94</v>
      </c>
      <c r="S49" s="166">
        <f>ifna(VLookup(V49, Dex!F:K, 5, 0),"")</f>
        <v>138</v>
      </c>
      <c r="T49" s="165" t="str">
        <f>ifna(VLookup(V49, Dex!F:K, 6, 0),"")</f>
        <v>P070</v>
      </c>
      <c r="U49" s="137">
        <f>ifna(VLookup(V49, Dex!F:L, 7, 0),"")</f>
        <v>67</v>
      </c>
      <c r="V49" s="131" t="str">
        <f t="shared" si="1"/>
        <v>gengar</v>
      </c>
    </row>
    <row r="50" ht="31.5" customHeight="1">
      <c r="A50" s="88">
        <v>49.0</v>
      </c>
      <c r="B50" s="85">
        <v>1.0</v>
      </c>
      <c r="C50" s="53">
        <v>2.0</v>
      </c>
      <c r="D50" s="53">
        <v>19.0</v>
      </c>
      <c r="E50" s="53">
        <v>4.0</v>
      </c>
      <c r="F50" s="53">
        <v>1.0</v>
      </c>
      <c r="G50" s="53" t="str">
        <f>ifna(VLookup(V50,Shiny!B:C, 2, 0),"")</f>
        <v/>
      </c>
      <c r="H50" s="22" t="s">
        <v>178</v>
      </c>
      <c r="I50" s="157">
        <v>97.0</v>
      </c>
      <c r="J50" s="140">
        <f>IFNA(VLOOKUP(V50,'Imported Index'!G:H,2,0),1)</f>
        <v>1</v>
      </c>
      <c r="K50" s="85"/>
      <c r="L50" s="53"/>
      <c r="M50" s="62" t="str">
        <f>ifna(IMAGE("https://pokejungle.net/sprites/typeico/"&amp;lower(VLookup(V50,Type!C:E, 2, 0)&amp;".png")),"")</f>
        <v/>
      </c>
      <c r="N50" s="62" t="str">
        <f>ifna(IMAGE("https://pokejungle.net/sprites/typeico/"&amp;lower(VLookup(V50,Type!C:E, 3, 0)&amp;".png")),"")</f>
        <v/>
      </c>
      <c r="O50" s="53"/>
      <c r="P50" s="53"/>
      <c r="Q50" s="61" t="str">
        <f>ifna(VLookup(V50, Dex!F:K, 3, 0),"")</f>
        <v/>
      </c>
      <c r="R50" s="61">
        <f>ifna(VLookup(V50, Dex!F:K, 4, 0),"")</f>
        <v>97</v>
      </c>
      <c r="S50" s="62" t="str">
        <f>ifna(VLookup(V50, Dex!F:K, 5, 0),"")</f>
        <v/>
      </c>
      <c r="T50" s="61" t="str">
        <f>ifna(VLookup(V50, Dex!F:K, 6, 0),"")</f>
        <v>P067</v>
      </c>
      <c r="U50" s="63" t="str">
        <f>ifna(VLookup(V50, Dex!F:L, 7, 0),"")</f>
        <v/>
      </c>
      <c r="V50" s="53" t="str">
        <f t="shared" si="1"/>
        <v>hypno</v>
      </c>
    </row>
    <row r="51" ht="31.5" customHeight="1">
      <c r="A51" s="129">
        <v>50.0</v>
      </c>
      <c r="B51" s="130">
        <v>1.0</v>
      </c>
      <c r="C51" s="131">
        <v>2.0</v>
      </c>
      <c r="D51" s="131">
        <v>20.0</v>
      </c>
      <c r="E51" s="131">
        <v>4.0</v>
      </c>
      <c r="F51" s="131">
        <v>2.0</v>
      </c>
      <c r="G51" s="131" t="str">
        <f>ifna(VLookup(V51,Shiny!B:C, 2, 0),"")</f>
        <v/>
      </c>
      <c r="H51" s="171" t="s">
        <v>180</v>
      </c>
      <c r="I51" s="158">
        <v>99.0</v>
      </c>
      <c r="J51" s="135">
        <f>IFNA(VLOOKUP(V51,'Imported Index'!G:H,2,0),1)</f>
        <v>1</v>
      </c>
      <c r="K51" s="131"/>
      <c r="L51" s="131"/>
      <c r="M51" s="166" t="str">
        <f>ifna(IMAGE("https://pokejungle.net/sprites/typeico/"&amp;lower(VLookup(V51,Type!C:E, 2, 0)&amp;".png")),"")</f>
        <v/>
      </c>
      <c r="N51" s="166" t="str">
        <f>ifna(IMAGE("https://pokejungle.net/sprites/typeico/"&amp;lower(VLookup(V51,Type!C:E, 3, 0)&amp;".png")),"")</f>
        <v/>
      </c>
      <c r="O51" s="131"/>
      <c r="P51" s="131"/>
      <c r="Q51" s="165">
        <f>ifna(VLookup(V51, Dex!F:K, 3, 0),"")</f>
        <v>99</v>
      </c>
      <c r="R51" s="165">
        <f>ifna(VLookup(V51, Dex!F:K, 4, 0),"")</f>
        <v>99</v>
      </c>
      <c r="S51" s="166" t="str">
        <f>ifna(VLookup(V51, Dex!F:K, 5, 0),"")</f>
        <v/>
      </c>
      <c r="T51" s="165" t="str">
        <f>ifna(VLookup(V51, Dex!F:K, 6, 0),"")</f>
        <v/>
      </c>
      <c r="U51" s="137" t="str">
        <f>ifna(VLookup(V51, Dex!F:L, 7, 0),"")</f>
        <v/>
      </c>
      <c r="V51" s="131" t="str">
        <f t="shared" si="1"/>
        <v>kingler</v>
      </c>
    </row>
    <row r="52" ht="31.5" customHeight="1">
      <c r="A52" s="88">
        <v>51.0</v>
      </c>
      <c r="B52" s="85">
        <v>1.0</v>
      </c>
      <c r="C52" s="53">
        <v>2.0</v>
      </c>
      <c r="D52" s="53">
        <v>21.0</v>
      </c>
      <c r="E52" s="53">
        <v>4.0</v>
      </c>
      <c r="F52" s="53">
        <v>3.0</v>
      </c>
      <c r="G52" s="53" t="str">
        <f>ifna(VLookup(V52,Shiny!B:C, 2, 0),"")</f>
        <v/>
      </c>
      <c r="H52" s="22" t="s">
        <v>182</v>
      </c>
      <c r="I52" s="157">
        <v>101.0</v>
      </c>
      <c r="J52" s="140">
        <f>IFNA(VLOOKUP(V52,'Imported Index'!G:H,2,0),1)</f>
        <v>1</v>
      </c>
      <c r="K52" s="85"/>
      <c r="L52" s="53" t="s">
        <v>97</v>
      </c>
      <c r="M52" s="62" t="str">
        <f>ifna(IMAGE("https://pokejungle.net/sprites/typeico/"&amp;lower(VLookup(V52,Type!C:E, 2, 0)&amp;".png")),"")</f>
        <v/>
      </c>
      <c r="N52" s="62" t="str">
        <f>ifna(IMAGE("https://pokejungle.net/sprites/typeico/"&amp;lower(VLookup(V52,Type!C:E, 3, 0)&amp;".png")),"")</f>
        <v/>
      </c>
      <c r="O52" s="53"/>
      <c r="P52" s="53"/>
      <c r="Q52" s="61" t="str">
        <f>ifna(VLookup(V52, Dex!F:K, 3, 0),"")</f>
        <v/>
      </c>
      <c r="R52" s="61">
        <f>ifna(VLookup(V52, Dex!F:K, 4, 0),"")</f>
        <v>101</v>
      </c>
      <c r="S52" s="62" t="str">
        <f>ifna(VLookup(V52, Dex!F:K, 5, 0),"")</f>
        <v/>
      </c>
      <c r="T52" s="61" t="str">
        <f>ifna(VLookup(V52, Dex!F:K, 6, 0),"")</f>
        <v>P208</v>
      </c>
      <c r="U52" s="63" t="str">
        <f>ifna(VLookup(V52, Dex!F:L, 7, 0),"")</f>
        <v/>
      </c>
      <c r="V52" s="53" t="str">
        <f t="shared" si="1"/>
        <v>electrode</v>
      </c>
    </row>
    <row r="53" ht="31.5" customHeight="1">
      <c r="A53" s="129">
        <v>52.0</v>
      </c>
      <c r="B53" s="130">
        <v>1.0</v>
      </c>
      <c r="C53" s="131">
        <v>2.0</v>
      </c>
      <c r="D53" s="131">
        <v>22.0</v>
      </c>
      <c r="E53" s="131">
        <v>4.0</v>
      </c>
      <c r="F53" s="131">
        <v>4.0</v>
      </c>
      <c r="G53" s="131" t="str">
        <f>ifna(VLookup(V53,Shiny!B:C, 2, 0),"")</f>
        <v/>
      </c>
      <c r="H53" s="171" t="s">
        <v>182</v>
      </c>
      <c r="I53" s="158">
        <v>101.0</v>
      </c>
      <c r="J53" s="135">
        <f>IFNA(VLOOKUP(V53,'Imported Index'!G:H,2,0),1)</f>
        <v>1</v>
      </c>
      <c r="K53" s="130"/>
      <c r="L53" s="131" t="s">
        <v>139</v>
      </c>
      <c r="M53" s="166" t="str">
        <f>ifna(IMAGE("https://pokejungle.net/sprites/typeico/"&amp;lower(VLookup(V53,Type!C:E, 2, 0)&amp;".png")),"")</f>
        <v/>
      </c>
      <c r="N53" s="166" t="str">
        <f>ifna(IMAGE("https://pokejungle.net/sprites/typeico/"&amp;lower(VLookup(V53,Type!C:E, 3, 0)&amp;".png")),"")</f>
        <v/>
      </c>
      <c r="O53" s="130">
        <v>-1.0</v>
      </c>
      <c r="P53" s="131"/>
      <c r="Q53" s="165" t="str">
        <f>ifna(VLookup(V53, Dex!F:K, 3, 0),"")</f>
        <v/>
      </c>
      <c r="R53" s="165" t="str">
        <f>ifna(VLookup(V53, Dex!F:K, 4, 0),"")</f>
        <v/>
      </c>
      <c r="S53" s="166">
        <f>ifna(VLookup(V53, Dex!F:K, 5, 0),"")</f>
        <v>193</v>
      </c>
      <c r="T53" s="165" t="str">
        <f>ifna(VLookup(V53, Dex!F:K, 6, 0),"")</f>
        <v>P208</v>
      </c>
      <c r="U53" s="137" t="str">
        <f>ifna(VLookup(V53, Dex!F:L, 7, 0),"")</f>
        <v/>
      </c>
      <c r="V53" s="131" t="str">
        <f t="shared" si="1"/>
        <v>electrode-1</v>
      </c>
    </row>
    <row r="54" ht="31.5" customHeight="1">
      <c r="A54" s="88">
        <v>53.0</v>
      </c>
      <c r="B54" s="85">
        <v>1.0</v>
      </c>
      <c r="C54" s="53">
        <v>2.0</v>
      </c>
      <c r="D54" s="53">
        <v>23.0</v>
      </c>
      <c r="E54" s="53">
        <v>4.0</v>
      </c>
      <c r="F54" s="53">
        <v>5.0</v>
      </c>
      <c r="G54" s="53" t="str">
        <f>ifna(VLookup(V54,Shiny!B:C, 2, 0),"")</f>
        <v/>
      </c>
      <c r="H54" s="22" t="s">
        <v>184</v>
      </c>
      <c r="I54" s="157">
        <v>103.0</v>
      </c>
      <c r="J54" s="140">
        <f>IFNA(VLOOKUP(V54,'Imported Index'!G:H,2,0),1)</f>
        <v>1</v>
      </c>
      <c r="K54" s="53"/>
      <c r="L54" s="53" t="s">
        <v>97</v>
      </c>
      <c r="M54" s="62" t="str">
        <f>ifna(IMAGE("https://pokejungle.net/sprites/typeico/"&amp;lower(VLookup(V54,Type!C:E, 2, 0)&amp;".png")),"")</f>
        <v/>
      </c>
      <c r="N54" s="62" t="str">
        <f>ifna(IMAGE("https://pokejungle.net/sprites/typeico/"&amp;lower(VLookup(V54,Type!C:E, 3, 0)&amp;".png")),"")</f>
        <v/>
      </c>
      <c r="O54" s="53"/>
      <c r="P54" s="53"/>
      <c r="Q54" s="61" t="str">
        <f>ifna(VLookup(V54, Dex!F:K, 3, 0),"")</f>
        <v>A206</v>
      </c>
      <c r="R54" s="61">
        <f>ifna(VLookup(V54, Dex!F:K, 4, 0),"")</f>
        <v>103</v>
      </c>
      <c r="S54" s="62" t="str">
        <f>ifna(VLookup(V54, Dex!F:K, 5, 0),"")</f>
        <v/>
      </c>
      <c r="T54" s="61" t="str">
        <f>ifna(VLookup(V54, Dex!F:K, 6, 0),"")</f>
        <v>B004</v>
      </c>
      <c r="U54" s="63" t="str">
        <f>ifna(VLookup(V54, Dex!F:L, 7, 0),"")</f>
        <v/>
      </c>
      <c r="V54" s="53" t="str">
        <f t="shared" si="1"/>
        <v>exeggutor</v>
      </c>
    </row>
    <row r="55" ht="31.5" customHeight="1">
      <c r="A55" s="129">
        <v>54.0</v>
      </c>
      <c r="B55" s="130">
        <v>1.0</v>
      </c>
      <c r="C55" s="131">
        <v>2.0</v>
      </c>
      <c r="D55" s="131">
        <v>24.0</v>
      </c>
      <c r="E55" s="131">
        <v>4.0</v>
      </c>
      <c r="F55" s="131">
        <v>6.0</v>
      </c>
      <c r="G55" s="131" t="str">
        <f>ifna(VLookup(V55,Shiny!B:C, 2, 0),"")</f>
        <v/>
      </c>
      <c r="H55" s="171" t="s">
        <v>184</v>
      </c>
      <c r="I55" s="158">
        <v>103.0</v>
      </c>
      <c r="J55" s="135">
        <f>IFNA(VLOOKUP(V55,'Imported Index'!G:H,2,0),1)</f>
        <v>1</v>
      </c>
      <c r="K55" s="131"/>
      <c r="L55" s="131" t="s">
        <v>98</v>
      </c>
      <c r="M55" s="166" t="str">
        <f>ifna(IMAGE("https://pokejungle.net/sprites/typeico/"&amp;lower(VLookup(V55,Type!C:E, 2, 0)&amp;".png")),"")</f>
        <v/>
      </c>
      <c r="N55" s="166" t="str">
        <f>ifna(IMAGE("https://pokejungle.net/sprites/typeico/"&amp;lower(VLookup(V55,Type!C:E, 3, 0)&amp;".png")),"")</f>
        <v/>
      </c>
      <c r="O55" s="130">
        <v>-1.0</v>
      </c>
      <c r="P55" s="131"/>
      <c r="Q55" s="165" t="str">
        <f>ifna(VLookup(V55, Dex!F:K, 3, 0),"")</f>
        <v>A206</v>
      </c>
      <c r="R55" s="165" t="str">
        <f>ifna(VLookup(V55, Dex!F:K, 4, 0),"")</f>
        <v/>
      </c>
      <c r="S55" s="166" t="str">
        <f>ifna(VLookup(V55, Dex!F:K, 5, 0),"")</f>
        <v/>
      </c>
      <c r="T55" s="165" t="str">
        <f>ifna(VLookup(V55, Dex!F:K, 6, 0),"")</f>
        <v>B004</v>
      </c>
      <c r="U55" s="137" t="str">
        <f>ifna(VLookup(V55, Dex!F:L, 7, 0),"")</f>
        <v/>
      </c>
      <c r="V55" s="131" t="str">
        <f t="shared" si="1"/>
        <v>exeggutor-1</v>
      </c>
    </row>
    <row r="56" ht="31.5" customHeight="1">
      <c r="A56" s="88">
        <v>55.0</v>
      </c>
      <c r="B56" s="85">
        <v>1.0</v>
      </c>
      <c r="C56" s="53">
        <v>2.0</v>
      </c>
      <c r="D56" s="53">
        <v>25.0</v>
      </c>
      <c r="E56" s="53">
        <v>5.0</v>
      </c>
      <c r="F56" s="53">
        <v>1.0</v>
      </c>
      <c r="G56" s="53" t="str">
        <f>ifna(VLookup(V56,Shiny!B:C, 2, 0),"")</f>
        <v/>
      </c>
      <c r="H56" s="22" t="s">
        <v>186</v>
      </c>
      <c r="I56" s="157">
        <v>105.0</v>
      </c>
      <c r="J56" s="140">
        <f>IFNA(VLOOKUP(V56,'Imported Index'!G:H,2,0),1)</f>
        <v>1</v>
      </c>
      <c r="K56" s="53"/>
      <c r="L56" s="53" t="s">
        <v>97</v>
      </c>
      <c r="M56" s="62" t="str">
        <f>ifna(IMAGE("https://pokejungle.net/sprites/typeico/"&amp;lower(VLookup(V56,Type!C:E, 2, 0)&amp;".png")),"")</f>
        <v/>
      </c>
      <c r="N56" s="62" t="str">
        <f>ifna(IMAGE("https://pokejungle.net/sprites/typeico/"&amp;lower(VLookup(V56,Type!C:E, 3, 0)&amp;".png")),"")</f>
        <v/>
      </c>
      <c r="O56" s="53"/>
      <c r="P56" s="53"/>
      <c r="Q56" s="61" t="str">
        <f>ifna(VLookup(V56, Dex!F:K, 3, 0),"")</f>
        <v>A171</v>
      </c>
      <c r="R56" s="61">
        <f>ifna(VLookup(V56, Dex!F:K, 4, 0),"")</f>
        <v>105</v>
      </c>
      <c r="S56" s="62" t="str">
        <f>ifna(VLookup(V56, Dex!F:K, 5, 0),"")</f>
        <v/>
      </c>
      <c r="T56" s="61" t="str">
        <f>ifna(VLookup(V56, Dex!F:K, 6, 0),"")</f>
        <v/>
      </c>
      <c r="U56" s="63" t="str">
        <f>ifna(VLookup(V56, Dex!F:L, 7, 0),"")</f>
        <v>H010</v>
      </c>
      <c r="V56" s="53" t="str">
        <f t="shared" si="1"/>
        <v>marowak</v>
      </c>
    </row>
    <row r="57" ht="31.5" customHeight="1">
      <c r="A57" s="129">
        <v>56.0</v>
      </c>
      <c r="B57" s="130">
        <v>1.0</v>
      </c>
      <c r="C57" s="131">
        <v>2.0</v>
      </c>
      <c r="D57" s="131">
        <v>26.0</v>
      </c>
      <c r="E57" s="131">
        <v>5.0</v>
      </c>
      <c r="F57" s="131">
        <v>2.0</v>
      </c>
      <c r="G57" s="131" t="str">
        <f>ifna(VLookup(V57,Shiny!B:C, 2, 0),"")</f>
        <v/>
      </c>
      <c r="H57" s="171" t="s">
        <v>186</v>
      </c>
      <c r="I57" s="158">
        <v>105.0</v>
      </c>
      <c r="J57" s="135">
        <f>IFNA(VLOOKUP(V57,'Imported Index'!G:H,2,0),1)</f>
        <v>1</v>
      </c>
      <c r="K57" s="131"/>
      <c r="L57" s="131" t="s">
        <v>98</v>
      </c>
      <c r="M57" s="166" t="str">
        <f>ifna(IMAGE("https://pokejungle.net/sprites/typeico/"&amp;lower(VLookup(V57,Type!C:E, 2, 0)&amp;".png")),"")</f>
        <v/>
      </c>
      <c r="N57" s="166" t="str">
        <f>ifna(IMAGE("https://pokejungle.net/sprites/typeico/"&amp;lower(VLookup(V57,Type!C:E, 3, 0)&amp;".png")),"")</f>
        <v/>
      </c>
      <c r="O57" s="130">
        <v>-1.0</v>
      </c>
      <c r="P57" s="131"/>
      <c r="Q57" s="165" t="str">
        <f>ifna(VLookup(V57, Dex!F:K, 3, 0),"")</f>
        <v>A171</v>
      </c>
      <c r="R57" s="165" t="str">
        <f>ifna(VLookup(V57, Dex!F:K, 4, 0),"")</f>
        <v/>
      </c>
      <c r="S57" s="166" t="str">
        <f>ifna(VLookup(V57, Dex!F:K, 5, 0),"")</f>
        <v/>
      </c>
      <c r="T57" s="165" t="str">
        <f>ifna(VLookup(V57, Dex!F:K, 6, 0),"")</f>
        <v/>
      </c>
      <c r="U57" s="137" t="str">
        <f>ifna(VLookup(V57, Dex!F:L, 7, 0),"")</f>
        <v>H010</v>
      </c>
      <c r="V57" s="131" t="str">
        <f t="shared" si="1"/>
        <v>marowak-1</v>
      </c>
    </row>
    <row r="58" ht="31.5" customHeight="1">
      <c r="A58" s="88">
        <v>57.0</v>
      </c>
      <c r="B58" s="85">
        <v>1.0</v>
      </c>
      <c r="C58" s="53">
        <v>2.0</v>
      </c>
      <c r="D58" s="53">
        <v>27.0</v>
      </c>
      <c r="E58" s="53">
        <v>5.0</v>
      </c>
      <c r="F58" s="53">
        <v>3.0</v>
      </c>
      <c r="G58" s="53" t="str">
        <f>ifna(VLookup(V58,Shiny!B:C, 2, 0),"")</f>
        <v/>
      </c>
      <c r="H58" s="22" t="s">
        <v>187</v>
      </c>
      <c r="I58" s="157">
        <v>106.0</v>
      </c>
      <c r="J58" s="140">
        <f>IFNA(VLOOKUP(V58,'Imported Index'!G:H,2,0),1)</f>
        <v>1</v>
      </c>
      <c r="K58" s="53"/>
      <c r="L58" s="53"/>
      <c r="M58" s="62" t="str">
        <f>ifna(IMAGE("https://pokejungle.net/sprites/typeico/"&amp;lower(VLookup(V58,Type!C:E, 2, 0)&amp;".png")),"")</f>
        <v/>
      </c>
      <c r="N58" s="62" t="str">
        <f>ifna(IMAGE("https://pokejungle.net/sprites/typeico/"&amp;lower(VLookup(V58,Type!C:E, 3, 0)&amp;".png")),"")</f>
        <v/>
      </c>
      <c r="O58" s="53"/>
      <c r="P58" s="53"/>
      <c r="Q58" s="61">
        <f>ifna(VLookup(V58, Dex!F:K, 3, 0),"")</f>
        <v>108</v>
      </c>
      <c r="R58" s="61">
        <f>ifna(VLookup(V58, Dex!F:K, 4, 0),"")</f>
        <v>106</v>
      </c>
      <c r="S58" s="62" t="str">
        <f>ifna(VLookup(V58, Dex!F:K, 5, 0),"")</f>
        <v/>
      </c>
      <c r="T58" s="61" t="str">
        <f>ifna(VLookup(V58, Dex!F:K, 6, 0),"")</f>
        <v>B093</v>
      </c>
      <c r="U58" s="63" t="str">
        <f>ifna(VLookup(V58, Dex!F:L, 7, 0),"")</f>
        <v/>
      </c>
      <c r="V58" s="53" t="str">
        <f t="shared" si="1"/>
        <v>hitmonlee</v>
      </c>
    </row>
    <row r="59" ht="31.5" customHeight="1">
      <c r="A59" s="129">
        <v>58.0</v>
      </c>
      <c r="B59" s="130">
        <v>1.0</v>
      </c>
      <c r="C59" s="131">
        <v>2.0</v>
      </c>
      <c r="D59" s="131">
        <v>28.0</v>
      </c>
      <c r="E59" s="131">
        <v>5.0</v>
      </c>
      <c r="F59" s="131">
        <v>4.0</v>
      </c>
      <c r="G59" s="131" t="str">
        <f>ifna(VLookup(V59,Shiny!B:C, 2, 0),"")</f>
        <v/>
      </c>
      <c r="H59" s="171" t="s">
        <v>188</v>
      </c>
      <c r="I59" s="158">
        <v>107.0</v>
      </c>
      <c r="J59" s="135">
        <f>IFNA(VLOOKUP(V59,'Imported Index'!G:H,2,0),1)</f>
        <v>1</v>
      </c>
      <c r="K59" s="131"/>
      <c r="L59" s="131"/>
      <c r="M59" s="166" t="str">
        <f>ifna(IMAGE("https://pokejungle.net/sprites/typeico/"&amp;lower(VLookup(V59,Type!C:E, 2, 0)&amp;".png")),"")</f>
        <v/>
      </c>
      <c r="N59" s="166" t="str">
        <f>ifna(IMAGE("https://pokejungle.net/sprites/typeico/"&amp;lower(VLookup(V59,Type!C:E, 3, 0)&amp;".png")),"")</f>
        <v/>
      </c>
      <c r="O59" s="131"/>
      <c r="P59" s="131"/>
      <c r="Q59" s="165">
        <f>ifna(VLookup(V59, Dex!F:K, 3, 0),"")</f>
        <v>109</v>
      </c>
      <c r="R59" s="165">
        <f>ifna(VLookup(V59, Dex!F:K, 4, 0),"")</f>
        <v>107</v>
      </c>
      <c r="S59" s="166" t="str">
        <f>ifna(VLookup(V59, Dex!F:K, 5, 0),"")</f>
        <v/>
      </c>
      <c r="T59" s="165" t="str">
        <f>ifna(VLookup(V59, Dex!F:K, 6, 0),"")</f>
        <v>B094</v>
      </c>
      <c r="U59" s="137" t="str">
        <f>ifna(VLookup(V59, Dex!F:L, 7, 0),"")</f>
        <v/>
      </c>
      <c r="V59" s="131" t="str">
        <f t="shared" si="1"/>
        <v>hitmonchan</v>
      </c>
    </row>
    <row r="60" ht="31.5" customHeight="1">
      <c r="A60" s="88">
        <v>59.0</v>
      </c>
      <c r="B60" s="85">
        <v>1.0</v>
      </c>
      <c r="C60" s="53">
        <v>2.0</v>
      </c>
      <c r="D60" s="53">
        <v>29.0</v>
      </c>
      <c r="E60" s="53">
        <v>5.0</v>
      </c>
      <c r="F60" s="53">
        <v>5.0</v>
      </c>
      <c r="G60" s="53" t="str">
        <f>ifna(VLookup(V60,Shiny!B:C, 2, 0),"")</f>
        <v/>
      </c>
      <c r="H60" s="22" t="s">
        <v>191</v>
      </c>
      <c r="I60" s="157">
        <v>110.0</v>
      </c>
      <c r="J60" s="140">
        <f>IFNA(VLOOKUP(V60,'Imported Index'!G:H,2,0),1)</f>
        <v>1</v>
      </c>
      <c r="K60" s="53"/>
      <c r="L60" s="53" t="s">
        <v>97</v>
      </c>
      <c r="M60" s="62" t="str">
        <f>ifna(IMAGE("https://pokejungle.net/sprites/typeico/"&amp;lower(VLookup(V60,Type!C:E, 2, 0)&amp;".png")),"")</f>
        <v/>
      </c>
      <c r="N60" s="62" t="str">
        <f>ifna(IMAGE("https://pokejungle.net/sprites/typeico/"&amp;lower(VLookup(V60,Type!C:E, 3, 0)&amp;".png")),"")</f>
        <v/>
      </c>
      <c r="O60" s="53"/>
      <c r="P60" s="53"/>
      <c r="Q60" s="61">
        <f>ifna(VLookup(V60, Dex!F:K, 3, 0),"")</f>
        <v>251</v>
      </c>
      <c r="R60" s="61">
        <f>ifna(VLookup(V60, Dex!F:K, 4, 0),"")</f>
        <v>110</v>
      </c>
      <c r="S60" s="62" t="str">
        <f>ifna(VLookup(V60, Dex!F:K, 5, 0),"")</f>
        <v/>
      </c>
      <c r="T60" s="61" t="str">
        <f>ifna(VLookup(V60, Dex!F:K, 6, 0),"")</f>
        <v>K136</v>
      </c>
      <c r="U60" s="63" t="str">
        <f>ifna(VLookup(V60, Dex!F:L, 7, 0),"")</f>
        <v/>
      </c>
      <c r="V60" s="53" t="str">
        <f t="shared" si="1"/>
        <v>weezing</v>
      </c>
    </row>
    <row r="61" ht="31.5" customHeight="1">
      <c r="A61" s="129">
        <v>60.0</v>
      </c>
      <c r="B61" s="130">
        <v>1.0</v>
      </c>
      <c r="C61" s="131">
        <v>2.0</v>
      </c>
      <c r="D61" s="131">
        <v>30.0</v>
      </c>
      <c r="E61" s="131">
        <v>5.0</v>
      </c>
      <c r="F61" s="131">
        <v>6.0</v>
      </c>
      <c r="G61" s="131" t="str">
        <f>ifna(VLookup(V61,Shiny!B:C, 2, 0),"")</f>
        <v/>
      </c>
      <c r="H61" s="171" t="s">
        <v>191</v>
      </c>
      <c r="I61" s="158">
        <v>110.0</v>
      </c>
      <c r="J61" s="135">
        <f>IFNA(VLOOKUP(V61,'Imported Index'!G:H,2,0),1)</f>
        <v>1</v>
      </c>
      <c r="K61" s="131"/>
      <c r="L61" s="131" t="s">
        <v>132</v>
      </c>
      <c r="M61" s="166" t="str">
        <f>ifna(IMAGE("https://pokejungle.net/sprites/typeico/"&amp;lower(VLookup(V61,Type!C:E, 2, 0)&amp;".png")),"")</f>
        <v/>
      </c>
      <c r="N61" s="166" t="str">
        <f>ifna(IMAGE("https://pokejungle.net/sprites/typeico/"&amp;lower(VLookup(V61,Type!C:E, 3, 0)&amp;".png")),"")</f>
        <v/>
      </c>
      <c r="O61" s="130">
        <v>-1.0</v>
      </c>
      <c r="P61" s="131"/>
      <c r="Q61" s="165">
        <f>ifna(VLookup(V61, Dex!F:K, 3, 0),"")</f>
        <v>251</v>
      </c>
      <c r="R61" s="165" t="str">
        <f>ifna(VLookup(V61, Dex!F:K, 4, 0),"")</f>
        <v/>
      </c>
      <c r="S61" s="166" t="str">
        <f>ifna(VLookup(V61, Dex!F:K, 5, 0),"")</f>
        <v/>
      </c>
      <c r="T61" s="165" t="str">
        <f>ifna(VLookup(V61, Dex!F:K, 6, 0),"")</f>
        <v>K136</v>
      </c>
      <c r="U61" s="137" t="str">
        <f>ifna(VLookup(V61, Dex!F:L, 7, 0),"")</f>
        <v/>
      </c>
      <c r="V61" s="131" t="str">
        <f t="shared" si="1"/>
        <v>weezing-1</v>
      </c>
    </row>
    <row r="62" ht="31.5" customHeight="1">
      <c r="A62" s="88">
        <v>61.0</v>
      </c>
      <c r="B62" s="85">
        <v>1.0</v>
      </c>
      <c r="C62" s="53">
        <v>3.0</v>
      </c>
      <c r="D62" s="53">
        <v>1.0</v>
      </c>
      <c r="E62" s="53">
        <v>1.0</v>
      </c>
      <c r="F62" s="53">
        <v>1.0</v>
      </c>
      <c r="G62" s="53" t="str">
        <f>ifna(VLookup(V62,Shiny!B:C, 2, 0),"")</f>
        <v/>
      </c>
      <c r="H62" s="22" t="s">
        <v>196</v>
      </c>
      <c r="I62" s="157">
        <v>115.0</v>
      </c>
      <c r="J62" s="140">
        <f>IFNA(VLOOKUP(V62,'Imported Index'!G:H,2,0),1)</f>
        <v>1</v>
      </c>
      <c r="K62" s="53"/>
      <c r="L62" s="53"/>
      <c r="M62" s="62" t="str">
        <f>ifna(IMAGE("https://pokejungle.net/sprites/typeico/"&amp;lower(VLookup(V62,Type!C:E, 2, 0)&amp;".png")),"")</f>
        <v/>
      </c>
      <c r="N62" s="62" t="str">
        <f>ifna(IMAGE("https://pokejungle.net/sprites/typeico/"&amp;lower(VLookup(V62,Type!C:E, 3, 0)&amp;".png")),"")</f>
        <v/>
      </c>
      <c r="O62" s="53"/>
      <c r="P62" s="53"/>
      <c r="Q62" s="61" t="str">
        <f>ifna(VLookup(V62, Dex!F:K, 3, 0),"")</f>
        <v>A172</v>
      </c>
      <c r="R62" s="61">
        <f>ifna(VLookup(V62, Dex!F:K, 4, 0),"")</f>
        <v>115</v>
      </c>
      <c r="S62" s="62" t="str">
        <f>ifna(VLookup(V62, Dex!F:K, 5, 0),"")</f>
        <v/>
      </c>
      <c r="T62" s="61" t="str">
        <f>ifna(VLookup(V62, Dex!F:K, 6, 0),"")</f>
        <v/>
      </c>
      <c r="U62" s="63">
        <f>ifna(VLookup(V62, Dex!F:L, 7, 0),"")</f>
        <v>223</v>
      </c>
      <c r="V62" s="53" t="str">
        <f t="shared" si="1"/>
        <v>kangaskhan</v>
      </c>
    </row>
    <row r="63" ht="31.5" customHeight="1">
      <c r="A63" s="129">
        <v>62.0</v>
      </c>
      <c r="B63" s="130">
        <v>1.0</v>
      </c>
      <c r="C63" s="131">
        <v>3.0</v>
      </c>
      <c r="D63" s="131">
        <v>2.0</v>
      </c>
      <c r="E63" s="131">
        <v>1.0</v>
      </c>
      <c r="F63" s="131">
        <v>2.0</v>
      </c>
      <c r="G63" s="131" t="str">
        <f>ifna(VLookup(V63,Shiny!B:C, 2, 0),"")</f>
        <v/>
      </c>
      <c r="H63" s="171" t="s">
        <v>200</v>
      </c>
      <c r="I63" s="158">
        <v>119.0</v>
      </c>
      <c r="J63" s="135">
        <f>IFNA(VLOOKUP(V63,'Imported Index'!G:H,2,0),1)</f>
        <v>1</v>
      </c>
      <c r="K63" s="130"/>
      <c r="L63" s="131"/>
      <c r="M63" s="166" t="str">
        <f>ifna(IMAGE("https://pokejungle.net/sprites/typeico/"&amp;lower(VLookup(V63,Type!C:E, 2, 0)&amp;".png")),"")</f>
        <v/>
      </c>
      <c r="N63" s="166" t="str">
        <f>ifna(IMAGE("https://pokejungle.net/sprites/typeico/"&amp;lower(VLookup(V63,Type!C:E, 3, 0)&amp;".png")),"")</f>
        <v/>
      </c>
      <c r="O63" s="131"/>
      <c r="P63" s="131"/>
      <c r="Q63" s="165">
        <f>ifna(VLookup(V63, Dex!F:K, 3, 0),"")</f>
        <v>147</v>
      </c>
      <c r="R63" s="165">
        <f>ifna(VLookup(V63, Dex!F:K, 4, 0),"")</f>
        <v>119</v>
      </c>
      <c r="S63" s="166" t="str">
        <f>ifna(VLookup(V63, Dex!F:K, 5, 0),"")</f>
        <v/>
      </c>
      <c r="T63" s="165" t="str">
        <f>ifna(VLookup(V63, Dex!F:K, 6, 0),"")</f>
        <v/>
      </c>
      <c r="U63" s="137" t="str">
        <f>ifna(VLookup(V63, Dex!F:L, 7, 0),"")</f>
        <v/>
      </c>
      <c r="V63" s="131" t="str">
        <f t="shared" si="1"/>
        <v>seaking</v>
      </c>
    </row>
    <row r="64" ht="31.5" customHeight="1">
      <c r="A64" s="88">
        <v>63.0</v>
      </c>
      <c r="B64" s="85">
        <v>1.0</v>
      </c>
      <c r="C64" s="53">
        <v>3.0</v>
      </c>
      <c r="D64" s="53">
        <v>3.0</v>
      </c>
      <c r="E64" s="53">
        <v>1.0</v>
      </c>
      <c r="F64" s="53">
        <v>3.0</v>
      </c>
      <c r="G64" s="53" t="str">
        <f>ifna(VLookup(V64,Shiny!B:C, 2, 0),"")</f>
        <v/>
      </c>
      <c r="H64" s="22" t="s">
        <v>202</v>
      </c>
      <c r="I64" s="157">
        <v>121.0</v>
      </c>
      <c r="J64" s="140">
        <f>IFNA(VLOOKUP(V64,'Imported Index'!G:H,2,0),1)</f>
        <v>1</v>
      </c>
      <c r="K64" s="53"/>
      <c r="L64" s="53"/>
      <c r="M64" s="62" t="str">
        <f>ifna(IMAGE("https://pokejungle.net/sprites/typeico/"&amp;lower(VLookup(V64,Type!C:E, 2, 0)&amp;".png")),"")</f>
        <v/>
      </c>
      <c r="N64" s="62" t="str">
        <f>ifna(IMAGE("https://pokejungle.net/sprites/typeico/"&amp;lower(VLookup(V64,Type!C:E, 3, 0)&amp;".png")),"")</f>
        <v/>
      </c>
      <c r="O64" s="53"/>
      <c r="P64" s="53"/>
      <c r="Q64" s="61" t="str">
        <f>ifna(VLookup(V64, Dex!F:K, 3, 0),"")</f>
        <v>A099</v>
      </c>
      <c r="R64" s="61">
        <f>ifna(VLookup(V64, Dex!F:K, 4, 0),"")</f>
        <v>121</v>
      </c>
      <c r="S64" s="62" t="str">
        <f>ifna(VLookup(V64, Dex!F:K, 5, 0),"")</f>
        <v/>
      </c>
      <c r="T64" s="61" t="str">
        <f>ifna(VLookup(V64, Dex!F:K, 6, 0),"")</f>
        <v/>
      </c>
      <c r="U64" s="63">
        <f>ifna(VLookup(V64, Dex!F:L, 7, 0),"")</f>
        <v>37</v>
      </c>
      <c r="V64" s="53" t="str">
        <f t="shared" si="1"/>
        <v>starmie</v>
      </c>
    </row>
    <row r="65" ht="31.5" customHeight="1">
      <c r="A65" s="129">
        <v>64.0</v>
      </c>
      <c r="B65" s="130">
        <v>1.0</v>
      </c>
      <c r="C65" s="131">
        <v>3.0</v>
      </c>
      <c r="D65" s="131">
        <v>4.0</v>
      </c>
      <c r="E65" s="131">
        <v>1.0</v>
      </c>
      <c r="F65" s="131">
        <v>4.0</v>
      </c>
      <c r="G65" s="131" t="str">
        <f>ifna(VLookup(V65,Shiny!B:C, 2, 0),"")</f>
        <v/>
      </c>
      <c r="H65" s="171" t="s">
        <v>203</v>
      </c>
      <c r="I65" s="158">
        <v>122.0</v>
      </c>
      <c r="J65" s="135">
        <f>IFNA(VLOOKUP(V65,'Imported Index'!G:H,2,0),1)</f>
        <v>1</v>
      </c>
      <c r="K65" s="131"/>
      <c r="L65" s="131" t="s">
        <v>97</v>
      </c>
      <c r="M65" s="166" t="str">
        <f>ifna(IMAGE("https://pokejungle.net/sprites/typeico/"&amp;lower(VLookup(V65,Type!C:E, 2, 0)&amp;".png")),"")</f>
        <v/>
      </c>
      <c r="N65" s="166" t="str">
        <f>ifna(IMAGE("https://pokejungle.net/sprites/typeico/"&amp;lower(VLookup(V65,Type!C:E, 3, 0)&amp;".png")),"")</f>
        <v/>
      </c>
      <c r="O65" s="131"/>
      <c r="P65" s="131"/>
      <c r="Q65" s="165" t="str">
        <f>ifna(VLookup(V65, Dex!F:K, 3, 0),"")</f>
        <v>C011</v>
      </c>
      <c r="R65" s="165">
        <f>ifna(VLookup(V65, Dex!F:K, 4, 0),"")</f>
        <v>122</v>
      </c>
      <c r="S65" s="166">
        <f>ifna(VLookup(V65, Dex!F:K, 5, 0),"")</f>
        <v>77</v>
      </c>
      <c r="T65" s="165" t="str">
        <f>ifna(VLookup(V65, Dex!F:K, 6, 0),"")</f>
        <v/>
      </c>
      <c r="U65" s="137" t="str">
        <f>ifna(VLookup(V65, Dex!F:L, 7, 0),"")</f>
        <v>H109</v>
      </c>
      <c r="V65" s="131" t="str">
        <f t="shared" si="1"/>
        <v>mr. mime</v>
      </c>
    </row>
    <row r="66" ht="31.5" customHeight="1">
      <c r="A66" s="88">
        <v>65.0</v>
      </c>
      <c r="B66" s="85">
        <v>1.0</v>
      </c>
      <c r="C66" s="53">
        <v>3.0</v>
      </c>
      <c r="D66" s="53">
        <v>5.0</v>
      </c>
      <c r="E66" s="53">
        <v>1.0</v>
      </c>
      <c r="F66" s="53">
        <v>5.0</v>
      </c>
      <c r="G66" s="53" t="str">
        <f>ifna(VLookup(V66,Shiny!B:C, 2, 0),"")</f>
        <v/>
      </c>
      <c r="H66" s="22" t="s">
        <v>205</v>
      </c>
      <c r="I66" s="157">
        <v>124.0</v>
      </c>
      <c r="J66" s="140">
        <f>IFNA(VLOOKUP(V66,'Imported Index'!G:H,2,0),1)</f>
        <v>1</v>
      </c>
      <c r="K66" s="53"/>
      <c r="L66" s="53"/>
      <c r="M66" s="62" t="str">
        <f>ifna(IMAGE("https://pokejungle.net/sprites/typeico/"&amp;lower(VLookup(V66,Type!C:E, 2, 0)&amp;".png")),"")</f>
        <v/>
      </c>
      <c r="N66" s="62" t="str">
        <f>ifna(IMAGE("https://pokejungle.net/sprites/typeico/"&amp;lower(VLookup(V66,Type!C:E, 3, 0)&amp;".png")),"")</f>
        <v/>
      </c>
      <c r="O66" s="53"/>
      <c r="P66" s="53"/>
      <c r="Q66" s="61" t="str">
        <f>ifna(VLookup(V66, Dex!F:K, 3, 0),"")</f>
        <v>C014</v>
      </c>
      <c r="R66" s="61">
        <f>ifna(VLookup(V66, Dex!F:K, 4, 0),"")</f>
        <v>124</v>
      </c>
      <c r="S66" s="62" t="str">
        <f>ifna(VLookup(V66, Dex!F:K, 5, 0),"")</f>
        <v/>
      </c>
      <c r="T66" s="61" t="str">
        <f>ifna(VLookup(V66, Dex!F:K, 6, 0),"")</f>
        <v/>
      </c>
      <c r="U66" s="63" t="str">
        <f>ifna(VLookup(V66, Dex!F:L, 7, 0),"")</f>
        <v/>
      </c>
      <c r="V66" s="53" t="str">
        <f t="shared" si="1"/>
        <v>jynx</v>
      </c>
    </row>
    <row r="67" ht="31.5" customHeight="1">
      <c r="A67" s="129">
        <v>66.0</v>
      </c>
      <c r="B67" s="130">
        <v>1.0</v>
      </c>
      <c r="C67" s="131">
        <v>3.0</v>
      </c>
      <c r="D67" s="131">
        <v>6.0</v>
      </c>
      <c r="E67" s="131">
        <v>1.0</v>
      </c>
      <c r="F67" s="131">
        <v>6.0</v>
      </c>
      <c r="G67" s="131" t="str">
        <f>ifna(VLookup(V67,Shiny!B:C, 2, 0),"")</f>
        <v/>
      </c>
      <c r="H67" s="171" t="s">
        <v>208</v>
      </c>
      <c r="I67" s="158">
        <v>127.0</v>
      </c>
      <c r="J67" s="135">
        <f>IFNA(VLOOKUP(V67,'Imported Index'!G:H,2,0),1)</f>
        <v>1</v>
      </c>
      <c r="K67" s="131"/>
      <c r="L67" s="131"/>
      <c r="M67" s="166" t="str">
        <f>ifna(IMAGE("https://pokejungle.net/sprites/typeico/"&amp;lower(VLookup(V67,Type!C:E, 2, 0)&amp;".png")),"")</f>
        <v/>
      </c>
      <c r="N67" s="166" t="str">
        <f>ifna(IMAGE("https://pokejungle.net/sprites/typeico/"&amp;lower(VLookup(V67,Type!C:E, 3, 0)&amp;".png")),"")</f>
        <v/>
      </c>
      <c r="O67" s="131"/>
      <c r="P67" s="131"/>
      <c r="Q67" s="165" t="str">
        <f>ifna(VLookup(V67, Dex!F:K, 3, 0),"")</f>
        <v>A120</v>
      </c>
      <c r="R67" s="165">
        <f>ifna(VLookup(V67, Dex!F:K, 4, 0),"")</f>
        <v>127</v>
      </c>
      <c r="S67" s="166" t="str">
        <f>ifna(VLookup(V67, Dex!F:K, 5, 0),"")</f>
        <v/>
      </c>
      <c r="T67" s="165" t="str">
        <f>ifna(VLookup(V67, Dex!F:K, 6, 0),"")</f>
        <v/>
      </c>
      <c r="U67" s="137">
        <f>ifna(VLookup(V67, Dex!F:L, 7, 0),"")</f>
        <v>178</v>
      </c>
      <c r="V67" s="131" t="str">
        <f t="shared" si="1"/>
        <v>pinsir</v>
      </c>
    </row>
    <row r="68" ht="31.5" customHeight="1">
      <c r="A68" s="88">
        <v>67.0</v>
      </c>
      <c r="B68" s="85">
        <v>1.0</v>
      </c>
      <c r="C68" s="53">
        <v>3.0</v>
      </c>
      <c r="D68" s="53">
        <v>7.0</v>
      </c>
      <c r="E68" s="53">
        <v>2.0</v>
      </c>
      <c r="F68" s="53">
        <v>1.0</v>
      </c>
      <c r="G68" s="53" t="str">
        <f>ifna(VLookup(V68,Shiny!B:C, 2, 0),"")</f>
        <v/>
      </c>
      <c r="H68" s="22" t="s">
        <v>209</v>
      </c>
      <c r="I68" s="157">
        <v>128.0</v>
      </c>
      <c r="J68" s="140">
        <f>IFNA(VLOOKUP(V68,'Imported Index'!G:H,2,0),1)</f>
        <v>1</v>
      </c>
      <c r="K68" s="85"/>
      <c r="L68" s="53" t="s">
        <v>97</v>
      </c>
      <c r="M68" s="62" t="str">
        <f>ifna(IMAGE("https://pokejungle.net/sprites/typeico/"&amp;lower(VLookup(V68,Type!C:E, 2, 0)&amp;".png")),"")</f>
        <v/>
      </c>
      <c r="N68" s="62" t="str">
        <f>ifna(IMAGE("https://pokejungle.net/sprites/typeico/"&amp;lower(VLookup(V68,Type!C:E, 3, 0)&amp;".png")),"")</f>
        <v/>
      </c>
      <c r="O68" s="53"/>
      <c r="P68" s="53"/>
      <c r="Q68" s="61" t="str">
        <f>ifna(VLookup(V68, Dex!F:K, 3, 0),"")</f>
        <v>A116</v>
      </c>
      <c r="R68" s="61">
        <f>ifna(VLookup(V68, Dex!F:K, 4, 0),"")</f>
        <v>128</v>
      </c>
      <c r="S68" s="62" t="str">
        <f>ifna(VLookup(V68, Dex!F:K, 5, 0),"")</f>
        <v/>
      </c>
      <c r="T68" s="61" t="str">
        <f>ifna(VLookup(V68, Dex!F:K, 6, 0),"")</f>
        <v>P223</v>
      </c>
      <c r="U68" s="63" t="str">
        <f>ifna(VLookup(V68, Dex!F:L, 7, 0),"")</f>
        <v/>
      </c>
      <c r="V68" s="53" t="str">
        <f t="shared" si="1"/>
        <v>tauros</v>
      </c>
    </row>
    <row r="69" ht="31.5" customHeight="1">
      <c r="A69" s="129">
        <v>68.0</v>
      </c>
      <c r="B69" s="130">
        <v>1.0</v>
      </c>
      <c r="C69" s="131">
        <v>3.0</v>
      </c>
      <c r="D69" s="131">
        <v>8.0</v>
      </c>
      <c r="E69" s="131">
        <v>2.0</v>
      </c>
      <c r="F69" s="131">
        <v>2.0</v>
      </c>
      <c r="G69" s="131" t="str">
        <f>ifna(VLookup(V69,Shiny!B:C, 2, 0),"")</f>
        <v/>
      </c>
      <c r="H69" s="171" t="s">
        <v>209</v>
      </c>
      <c r="I69" s="158">
        <v>128.0</v>
      </c>
      <c r="J69" s="135">
        <f>IFNA(VLOOKUP(V69,'Imported Index'!G:H,2,0),1)</f>
        <v>1</v>
      </c>
      <c r="K69" s="130"/>
      <c r="L69" s="131" t="s">
        <v>210</v>
      </c>
      <c r="M69" s="166" t="str">
        <f>ifna(IMAGE("https://pokejungle.net/sprites/typeico/"&amp;lower(VLookup(V69,Type!C:E, 2, 0)&amp;".png")),"")</f>
        <v/>
      </c>
      <c r="N69" s="166" t="str">
        <f>ifna(IMAGE("https://pokejungle.net/sprites/typeico/"&amp;lower(VLookup(V69,Type!C:E, 3, 0)&amp;".png")),"")</f>
        <v/>
      </c>
      <c r="O69" s="130">
        <v>-1.0</v>
      </c>
      <c r="P69" s="131"/>
      <c r="Q69" s="165" t="str">
        <f>ifna(VLookup(V69, Dex!F:K, 3, 0),"")</f>
        <v/>
      </c>
      <c r="R69" s="165" t="str">
        <f>ifna(VLookup(V69, Dex!F:K, 4, 0),"")</f>
        <v/>
      </c>
      <c r="S69" s="166" t="str">
        <f>ifna(VLookup(V69, Dex!F:K, 5, 0),"")</f>
        <v/>
      </c>
      <c r="T69" s="165" t="str">
        <f>ifna(VLookup(V69, Dex!F:K, 6, 0),"")</f>
        <v>P223</v>
      </c>
      <c r="U69" s="137" t="str">
        <f>ifna(VLookup(V69, Dex!F:L, 7, 0),"")</f>
        <v/>
      </c>
      <c r="V69" s="131" t="str">
        <f t="shared" si="1"/>
        <v>tauros-1</v>
      </c>
    </row>
    <row r="70" ht="31.5" customHeight="1">
      <c r="A70" s="88">
        <v>69.0</v>
      </c>
      <c r="B70" s="85">
        <v>1.0</v>
      </c>
      <c r="C70" s="53">
        <v>3.0</v>
      </c>
      <c r="D70" s="53">
        <v>9.0</v>
      </c>
      <c r="E70" s="53">
        <v>2.0</v>
      </c>
      <c r="F70" s="53">
        <v>3.0</v>
      </c>
      <c r="G70" s="53" t="str">
        <f>ifna(VLookup(V70,Shiny!B:C, 2, 0),"")</f>
        <v/>
      </c>
      <c r="H70" s="146" t="s">
        <v>209</v>
      </c>
      <c r="I70" s="157">
        <v>128.0</v>
      </c>
      <c r="J70" s="140">
        <f>IFNA(VLOOKUP(V70,'Imported Index'!G:H,2,0),1)</f>
        <v>1</v>
      </c>
      <c r="K70" s="140"/>
      <c r="L70" s="53" t="s">
        <v>211</v>
      </c>
      <c r="M70" s="62" t="str">
        <f>ifna(IMAGE("https://pokejungle.net/sprites/typeico/"&amp;lower(VLookup(V70,Type!C:E, 2, 0)&amp;".png")),"")</f>
        <v/>
      </c>
      <c r="N70" s="62" t="str">
        <f>ifna(IMAGE("https://pokejungle.net/sprites/typeico/"&amp;lower(VLookup(V70,Type!C:E, 3, 0)&amp;".png")),"")</f>
        <v/>
      </c>
      <c r="O70" s="53">
        <v>-2.0</v>
      </c>
      <c r="P70" s="53"/>
      <c r="Q70" s="61" t="str">
        <f>ifna(VLookup(V70, Dex!F:K, 3, 0),"")</f>
        <v/>
      </c>
      <c r="R70" s="61" t="str">
        <f>ifna(VLookup(V70, Dex!F:K, 4, 0),"")</f>
        <v/>
      </c>
      <c r="S70" s="62" t="str">
        <f>ifna(VLookup(V70, Dex!F:K, 5, 0),"")</f>
        <v/>
      </c>
      <c r="T70" s="61" t="str">
        <f>ifna(VLookup(V70, Dex!F:K, 6, 0),"")</f>
        <v>P223</v>
      </c>
      <c r="U70" s="63" t="str">
        <f>ifna(VLookup(V70, Dex!F:L, 7, 0),"")</f>
        <v/>
      </c>
      <c r="V70" s="53" t="str">
        <f t="shared" si="1"/>
        <v>tauros-2</v>
      </c>
    </row>
    <row r="71" ht="31.5" customHeight="1">
      <c r="A71" s="129">
        <v>70.0</v>
      </c>
      <c r="B71" s="130">
        <v>1.0</v>
      </c>
      <c r="C71" s="131">
        <v>3.0</v>
      </c>
      <c r="D71" s="131">
        <v>10.0</v>
      </c>
      <c r="E71" s="131">
        <v>2.0</v>
      </c>
      <c r="F71" s="131">
        <v>4.0</v>
      </c>
      <c r="G71" s="131" t="str">
        <f>ifna(VLookup(V71,Shiny!B:C, 2, 0),"")</f>
        <v/>
      </c>
      <c r="H71" s="143" t="s">
        <v>209</v>
      </c>
      <c r="I71" s="158">
        <v>128.0</v>
      </c>
      <c r="J71" s="135">
        <f>IFNA(VLOOKUP(V71,'Imported Index'!G:H,2,0),1)</f>
        <v>1</v>
      </c>
      <c r="K71" s="135"/>
      <c r="L71" s="131" t="s">
        <v>212</v>
      </c>
      <c r="M71" s="166" t="str">
        <f>ifna(IMAGE("https://pokejungle.net/sprites/typeico/"&amp;lower(VLookup(V71,Type!C:E, 2, 0)&amp;".png")),"")</f>
        <v/>
      </c>
      <c r="N71" s="166" t="str">
        <f>ifna(IMAGE("https://pokejungle.net/sprites/typeico/"&amp;lower(VLookup(V71,Type!C:E, 3, 0)&amp;".png")),"")</f>
        <v/>
      </c>
      <c r="O71" s="131">
        <v>-3.0</v>
      </c>
      <c r="P71" s="131"/>
      <c r="Q71" s="165" t="str">
        <f>ifna(VLookup(V71, Dex!F:K, 3, 0),"")</f>
        <v/>
      </c>
      <c r="R71" s="165" t="str">
        <f>ifna(VLookup(V71, Dex!F:K, 4, 0),"")</f>
        <v/>
      </c>
      <c r="S71" s="166" t="str">
        <f>ifna(VLookup(V71, Dex!F:K, 5, 0),"")</f>
        <v/>
      </c>
      <c r="T71" s="165" t="str">
        <f>ifna(VLookup(V71, Dex!F:K, 6, 0),"")</f>
        <v>P223</v>
      </c>
      <c r="U71" s="137" t="str">
        <f>ifna(VLookup(V71, Dex!F:L, 7, 0),"")</f>
        <v/>
      </c>
      <c r="V71" s="131" t="str">
        <f t="shared" si="1"/>
        <v>tauros-3</v>
      </c>
    </row>
    <row r="72" ht="31.5" customHeight="1">
      <c r="A72" s="88">
        <v>71.0</v>
      </c>
      <c r="B72" s="85">
        <v>1.0</v>
      </c>
      <c r="C72" s="53">
        <v>3.0</v>
      </c>
      <c r="D72" s="53">
        <v>11.0</v>
      </c>
      <c r="E72" s="53">
        <v>2.0</v>
      </c>
      <c r="F72" s="53">
        <v>5.0</v>
      </c>
      <c r="G72" s="53" t="str">
        <f>ifna(VLookup(V72,Shiny!B:C, 2, 0),"")</f>
        <v/>
      </c>
      <c r="H72" s="22" t="s">
        <v>214</v>
      </c>
      <c r="I72" s="157">
        <v>130.0</v>
      </c>
      <c r="J72" s="140">
        <f>IFNA(VLOOKUP(V72,'Imported Index'!G:H,2,0),1)</f>
        <v>1</v>
      </c>
      <c r="K72" s="85"/>
      <c r="L72" s="53"/>
      <c r="M72" s="62" t="str">
        <f>ifna(IMAGE("https://pokejungle.net/sprites/typeico/"&amp;lower(VLookup(V72,Type!C:E, 2, 0)&amp;".png")),"")</f>
        <v/>
      </c>
      <c r="N72" s="62" t="str">
        <f>ifna(IMAGE("https://pokejungle.net/sprites/typeico/"&amp;lower(VLookup(V72,Type!C:E, 3, 0)&amp;".png")),"")</f>
        <v/>
      </c>
      <c r="O72" s="53"/>
      <c r="P72" s="53"/>
      <c r="Q72" s="61">
        <f>ifna(VLookup(V72, Dex!F:K, 3, 0),"")</f>
        <v>145</v>
      </c>
      <c r="R72" s="61">
        <f>ifna(VLookup(V72, Dex!F:K, 4, 0),"")</f>
        <v>130</v>
      </c>
      <c r="S72" s="62">
        <f>ifna(VLookup(V72, Dex!F:K, 5, 0),"")</f>
        <v>81</v>
      </c>
      <c r="T72" s="61" t="str">
        <f>ifna(VLookup(V72, Dex!F:K, 6, 0),"")</f>
        <v>P135</v>
      </c>
      <c r="U72" s="63">
        <f>ifna(VLookup(V72, Dex!F:L, 7, 0),"")</f>
        <v>33</v>
      </c>
      <c r="V72" s="53" t="str">
        <f t="shared" si="1"/>
        <v>gyarados</v>
      </c>
    </row>
    <row r="73" ht="31.5" customHeight="1">
      <c r="A73" s="129">
        <v>72.0</v>
      </c>
      <c r="B73" s="130">
        <v>1.0</v>
      </c>
      <c r="C73" s="131">
        <v>3.0</v>
      </c>
      <c r="D73" s="131">
        <v>12.0</v>
      </c>
      <c r="E73" s="131">
        <v>2.0</v>
      </c>
      <c r="F73" s="131">
        <v>6.0</v>
      </c>
      <c r="G73" s="131" t="str">
        <f>ifna(VLookup(V73,Shiny!B:C, 2, 0),"")</f>
        <v/>
      </c>
      <c r="H73" s="171" t="s">
        <v>215</v>
      </c>
      <c r="I73" s="158">
        <v>131.0</v>
      </c>
      <c r="J73" s="135">
        <f>IFNA(VLOOKUP(V73,'Imported Index'!G:H,2,0),1)</f>
        <v>1</v>
      </c>
      <c r="K73" s="131"/>
      <c r="L73" s="131"/>
      <c r="M73" s="166" t="str">
        <f>ifna(IMAGE("https://pokejungle.net/sprites/typeico/"&amp;lower(VLookup(V73,Type!C:E, 2, 0)&amp;".png")),"")</f>
        <v/>
      </c>
      <c r="N73" s="166" t="str">
        <f>ifna(IMAGE("https://pokejungle.net/sprites/typeico/"&amp;lower(VLookup(V73,Type!C:E, 3, 0)&amp;".png")),"")</f>
        <v/>
      </c>
      <c r="O73" s="131"/>
      <c r="P73" s="131"/>
      <c r="Q73" s="165">
        <f>ifna(VLookup(V73, Dex!F:K, 3, 0),"")</f>
        <v>361</v>
      </c>
      <c r="R73" s="165">
        <f>ifna(VLookup(V73, Dex!F:K, 4, 0),"")</f>
        <v>131</v>
      </c>
      <c r="S73" s="166" t="str">
        <f>ifna(VLookup(V73, Dex!F:K, 5, 0),"")</f>
        <v/>
      </c>
      <c r="T73" s="165" t="str">
        <f>ifna(VLookup(V73, Dex!F:K, 6, 0),"")</f>
        <v>B145</v>
      </c>
      <c r="U73" s="137" t="str">
        <f>ifna(VLookup(V73, Dex!F:L, 7, 0),"")</f>
        <v/>
      </c>
      <c r="V73" s="131" t="str">
        <f t="shared" si="1"/>
        <v>lapras</v>
      </c>
    </row>
    <row r="74" ht="31.5" customHeight="1">
      <c r="A74" s="88">
        <v>73.0</v>
      </c>
      <c r="B74" s="85">
        <v>1.0</v>
      </c>
      <c r="C74" s="53">
        <v>3.0</v>
      </c>
      <c r="D74" s="53">
        <v>13.0</v>
      </c>
      <c r="E74" s="53">
        <v>3.0</v>
      </c>
      <c r="F74" s="53">
        <v>1.0</v>
      </c>
      <c r="G74" s="53" t="str">
        <f>ifna(VLookup(V74,Shiny!B:C, 2, 0),"")</f>
        <v/>
      </c>
      <c r="H74" s="22" t="s">
        <v>216</v>
      </c>
      <c r="I74" s="157">
        <v>132.0</v>
      </c>
      <c r="J74" s="140">
        <f>IFNA(VLOOKUP(V74,'Imported Index'!G:H,2,0),1)</f>
        <v>1</v>
      </c>
      <c r="K74" s="85"/>
      <c r="L74" s="53"/>
      <c r="M74" s="62" t="str">
        <f>ifna(IMAGE("https://pokejungle.net/sprites/typeico/"&amp;lower(VLookup(V74,Type!C:E, 2, 0)&amp;".png")),"")</f>
        <v/>
      </c>
      <c r="N74" s="62" t="str">
        <f>ifna(IMAGE("https://pokejungle.net/sprites/typeico/"&amp;lower(VLookup(V74,Type!C:E, 3, 0)&amp;".png")),"")</f>
        <v/>
      </c>
      <c r="O74" s="53"/>
      <c r="P74" s="53"/>
      <c r="Q74" s="61">
        <f>ifna(VLookup(V74, Dex!F:K, 3, 0),"")</f>
        <v>373</v>
      </c>
      <c r="R74" s="61">
        <f>ifna(VLookup(V74, Dex!F:K, 4, 0),"")</f>
        <v>132</v>
      </c>
      <c r="S74" s="62" t="str">
        <f>ifna(VLookup(V74, Dex!F:K, 5, 0),"")</f>
        <v/>
      </c>
      <c r="T74" s="61" t="str">
        <f>ifna(VLookup(V74, Dex!F:K, 6, 0),"")</f>
        <v>P212</v>
      </c>
      <c r="U74" s="63" t="str">
        <f>ifna(VLookup(V74, Dex!F:L, 7, 0),"")</f>
        <v/>
      </c>
      <c r="V74" s="53" t="str">
        <f t="shared" si="1"/>
        <v>ditto</v>
      </c>
    </row>
    <row r="75" ht="31.5" customHeight="1">
      <c r="A75" s="129">
        <v>74.0</v>
      </c>
      <c r="B75" s="130">
        <v>1.0</v>
      </c>
      <c r="C75" s="131">
        <v>3.0</v>
      </c>
      <c r="D75" s="131">
        <v>14.0</v>
      </c>
      <c r="E75" s="131">
        <v>3.0</v>
      </c>
      <c r="F75" s="131">
        <v>2.0</v>
      </c>
      <c r="G75" s="131" t="str">
        <f>ifna(VLookup(V75,Shiny!B:C, 2, 0),"")</f>
        <v/>
      </c>
      <c r="H75" s="171" t="s">
        <v>218</v>
      </c>
      <c r="I75" s="158">
        <v>134.0</v>
      </c>
      <c r="J75" s="135">
        <f>IFNA(VLOOKUP(V75,'Imported Index'!G:H,2,0),1)</f>
        <v>1</v>
      </c>
      <c r="K75" s="130"/>
      <c r="L75" s="131"/>
      <c r="M75" s="166" t="str">
        <f>ifna(IMAGE("https://pokejungle.net/sprites/typeico/"&amp;lower(VLookup(V75,Type!C:E, 2, 0)&amp;".png")),"")</f>
        <v/>
      </c>
      <c r="N75" s="166" t="str">
        <f>ifna(IMAGE("https://pokejungle.net/sprites/typeico/"&amp;lower(VLookup(V75,Type!C:E, 3, 0)&amp;".png")),"")</f>
        <v/>
      </c>
      <c r="O75" s="131"/>
      <c r="P75" s="131"/>
      <c r="Q75" s="165">
        <f>ifna(VLookup(V75, Dex!F:K, 3, 0),"")</f>
        <v>197</v>
      </c>
      <c r="R75" s="165">
        <f>ifna(VLookup(V75, Dex!F:K, 4, 0),"")</f>
        <v>134</v>
      </c>
      <c r="S75" s="166">
        <f>ifna(VLookup(V75, Dex!F:K, 5, 0),"")</f>
        <v>26</v>
      </c>
      <c r="T75" s="165" t="str">
        <f>ifna(VLookup(V75, Dex!F:K, 6, 0),"")</f>
        <v>P180</v>
      </c>
      <c r="U75" s="137">
        <f>ifna(VLookup(V75, Dex!F:L, 7, 0),"")</f>
        <v>101</v>
      </c>
      <c r="V75" s="131" t="str">
        <f t="shared" si="1"/>
        <v>vaporeon</v>
      </c>
    </row>
    <row r="76" ht="31.5" customHeight="1">
      <c r="A76" s="88">
        <v>75.0</v>
      </c>
      <c r="B76" s="85">
        <v>1.0</v>
      </c>
      <c r="C76" s="53">
        <v>3.0</v>
      </c>
      <c r="D76" s="53">
        <v>15.0</v>
      </c>
      <c r="E76" s="53">
        <v>3.0</v>
      </c>
      <c r="F76" s="53">
        <v>3.0</v>
      </c>
      <c r="G76" s="53" t="str">
        <f>ifna(VLookup(V76,Shiny!B:C, 2, 0),"")</f>
        <v/>
      </c>
      <c r="H76" s="22" t="s">
        <v>219</v>
      </c>
      <c r="I76" s="157">
        <v>135.0</v>
      </c>
      <c r="J76" s="140">
        <f>IFNA(VLOOKUP(V76,'Imported Index'!G:H,2,0),1)</f>
        <v>1</v>
      </c>
      <c r="K76" s="85"/>
      <c r="L76" s="53"/>
      <c r="M76" s="62" t="str">
        <f>ifna(IMAGE("https://pokejungle.net/sprites/typeico/"&amp;lower(VLookup(V76,Type!C:E, 2, 0)&amp;".png")),"")</f>
        <v/>
      </c>
      <c r="N76" s="62" t="str">
        <f>ifna(IMAGE("https://pokejungle.net/sprites/typeico/"&amp;lower(VLookup(V76,Type!C:E, 3, 0)&amp;".png")),"")</f>
        <v/>
      </c>
      <c r="O76" s="53"/>
      <c r="P76" s="53"/>
      <c r="Q76" s="61">
        <f>ifna(VLookup(V76, Dex!F:K, 3, 0),"")</f>
        <v>198</v>
      </c>
      <c r="R76" s="61">
        <f>ifna(VLookup(V76, Dex!F:K, 4, 0),"")</f>
        <v>135</v>
      </c>
      <c r="S76" s="62">
        <f>ifna(VLookup(V76, Dex!F:K, 5, 0),"")</f>
        <v>27</v>
      </c>
      <c r="T76" s="61" t="str">
        <f>ifna(VLookup(V76, Dex!F:K, 6, 0),"")</f>
        <v>P181</v>
      </c>
      <c r="U76" s="63">
        <f>ifna(VLookup(V76, Dex!F:L, 7, 0),"")</f>
        <v>102</v>
      </c>
      <c r="V76" s="53" t="str">
        <f t="shared" si="1"/>
        <v>jolteon</v>
      </c>
    </row>
    <row r="77" ht="31.5" customHeight="1">
      <c r="A77" s="129">
        <v>76.0</v>
      </c>
      <c r="B77" s="130">
        <v>1.0</v>
      </c>
      <c r="C77" s="131">
        <v>3.0</v>
      </c>
      <c r="D77" s="131">
        <v>16.0</v>
      </c>
      <c r="E77" s="131">
        <v>3.0</v>
      </c>
      <c r="F77" s="131">
        <v>4.0</v>
      </c>
      <c r="G77" s="131" t="str">
        <f>ifna(VLookup(V77,Shiny!B:C, 2, 0),"")</f>
        <v/>
      </c>
      <c r="H77" s="171" t="s">
        <v>220</v>
      </c>
      <c r="I77" s="158">
        <v>136.0</v>
      </c>
      <c r="J77" s="135">
        <f>IFNA(VLOOKUP(V77,'Imported Index'!G:H,2,0),1)</f>
        <v>1</v>
      </c>
      <c r="K77" s="130"/>
      <c r="L77" s="131"/>
      <c r="M77" s="166" t="str">
        <f>ifna(IMAGE("https://pokejungle.net/sprites/typeico/"&amp;lower(VLookup(V77,Type!C:E, 2, 0)&amp;".png")),"")</f>
        <v/>
      </c>
      <c r="N77" s="166" t="str">
        <f>ifna(IMAGE("https://pokejungle.net/sprites/typeico/"&amp;lower(VLookup(V77,Type!C:E, 3, 0)&amp;".png")),"")</f>
        <v/>
      </c>
      <c r="O77" s="131"/>
      <c r="P77" s="131"/>
      <c r="Q77" s="165">
        <f>ifna(VLookup(V77, Dex!F:K, 3, 0),"")</f>
        <v>199</v>
      </c>
      <c r="R77" s="165">
        <f>ifna(VLookup(V77, Dex!F:K, 4, 0),"")</f>
        <v>136</v>
      </c>
      <c r="S77" s="166">
        <f>ifna(VLookup(V77, Dex!F:K, 5, 0),"")</f>
        <v>28</v>
      </c>
      <c r="T77" s="165" t="str">
        <f>ifna(VLookup(V77, Dex!F:K, 6, 0),"")</f>
        <v>P182</v>
      </c>
      <c r="U77" s="137">
        <f>ifna(VLookup(V77, Dex!F:L, 7, 0),"")</f>
        <v>103</v>
      </c>
      <c r="V77" s="131" t="str">
        <f t="shared" si="1"/>
        <v>flareon</v>
      </c>
    </row>
    <row r="78" ht="31.5" customHeight="1">
      <c r="A78" s="88">
        <v>77.0</v>
      </c>
      <c r="B78" s="85">
        <v>1.0</v>
      </c>
      <c r="C78" s="53">
        <v>3.0</v>
      </c>
      <c r="D78" s="53">
        <v>17.0</v>
      </c>
      <c r="E78" s="53">
        <v>3.0</v>
      </c>
      <c r="F78" s="53">
        <v>5.0</v>
      </c>
      <c r="G78" s="53" t="str">
        <f>ifna(VLookup(V78,Shiny!B:C, 2, 0),"")</f>
        <v/>
      </c>
      <c r="H78" s="22" t="s">
        <v>223</v>
      </c>
      <c r="I78" s="157">
        <v>139.0</v>
      </c>
      <c r="J78" s="140">
        <f>IFNA(VLOOKUP(V78,'Imported Index'!G:H,2,0),1)</f>
        <v>1</v>
      </c>
      <c r="K78" s="53"/>
      <c r="L78" s="53"/>
      <c r="M78" s="62" t="str">
        <f>ifna(IMAGE("https://pokejungle.net/sprites/typeico/"&amp;lower(VLookup(V78,Type!C:E, 2, 0)&amp;".png")),"")</f>
        <v/>
      </c>
      <c r="N78" s="62" t="str">
        <f>ifna(IMAGE("https://pokejungle.net/sprites/typeico/"&amp;lower(VLookup(V78,Type!C:E, 3, 0)&amp;".png")),"")</f>
        <v/>
      </c>
      <c r="O78" s="53"/>
      <c r="P78" s="53"/>
      <c r="Q78" s="61" t="str">
        <f>ifna(VLookup(V78, Dex!F:K, 3, 0),"")</f>
        <v>C124</v>
      </c>
      <c r="R78" s="61">
        <f>ifna(VLookup(V78, Dex!F:K, 4, 0),"")</f>
        <v>139</v>
      </c>
      <c r="S78" s="62" t="str">
        <f>ifna(VLookup(V78, Dex!F:K, 5, 0),"")</f>
        <v/>
      </c>
      <c r="T78" s="61" t="str">
        <f>ifna(VLookup(V78, Dex!F:K, 6, 0),"")</f>
        <v/>
      </c>
      <c r="U78" s="63" t="str">
        <f>ifna(VLookup(V78, Dex!F:L, 7, 0),"")</f>
        <v/>
      </c>
      <c r="V78" s="53" t="str">
        <f t="shared" si="1"/>
        <v>omastar</v>
      </c>
    </row>
    <row r="79" ht="31.5" customHeight="1">
      <c r="A79" s="129">
        <v>78.0</v>
      </c>
      <c r="B79" s="130">
        <v>1.0</v>
      </c>
      <c r="C79" s="131">
        <v>3.0</v>
      </c>
      <c r="D79" s="131">
        <v>18.0</v>
      </c>
      <c r="E79" s="131">
        <v>3.0</v>
      </c>
      <c r="F79" s="131">
        <v>6.0</v>
      </c>
      <c r="G79" s="131" t="str">
        <f>ifna(VLookup(V79,Shiny!B:C, 2, 0),"")</f>
        <v/>
      </c>
      <c r="H79" s="171" t="s">
        <v>225</v>
      </c>
      <c r="I79" s="158">
        <v>141.0</v>
      </c>
      <c r="J79" s="135">
        <f>IFNA(VLOOKUP(V79,'Imported Index'!G:H,2,0),1)</f>
        <v>1</v>
      </c>
      <c r="K79" s="131"/>
      <c r="L79" s="131"/>
      <c r="M79" s="166" t="str">
        <f>ifna(IMAGE("https://pokejungle.net/sprites/typeico/"&amp;lower(VLookup(V79,Type!C:E, 2, 0)&amp;".png")),"")</f>
        <v/>
      </c>
      <c r="N79" s="166" t="str">
        <f>ifna(IMAGE("https://pokejungle.net/sprites/typeico/"&amp;lower(VLookup(V79,Type!C:E, 3, 0)&amp;".png")),"")</f>
        <v/>
      </c>
      <c r="O79" s="131"/>
      <c r="P79" s="131"/>
      <c r="Q79" s="165" t="str">
        <f>ifna(VLookup(V79, Dex!F:K, 3, 0),"")</f>
        <v>C126</v>
      </c>
      <c r="R79" s="165">
        <f>ifna(VLookup(V79, Dex!F:K, 4, 0),"")</f>
        <v>141</v>
      </c>
      <c r="S79" s="166" t="str">
        <f>ifna(VLookup(V79, Dex!F:K, 5, 0),"")</f>
        <v/>
      </c>
      <c r="T79" s="165" t="str">
        <f>ifna(VLookup(V79, Dex!F:K, 6, 0),"")</f>
        <v/>
      </c>
      <c r="U79" s="137" t="str">
        <f>ifna(VLookup(V79, Dex!F:L, 7, 0),"")</f>
        <v/>
      </c>
      <c r="V79" s="131" t="str">
        <f t="shared" si="1"/>
        <v>kabutops</v>
      </c>
    </row>
    <row r="80" ht="31.5" customHeight="1">
      <c r="A80" s="88">
        <v>79.0</v>
      </c>
      <c r="B80" s="85">
        <v>1.0</v>
      </c>
      <c r="C80" s="53">
        <v>3.0</v>
      </c>
      <c r="D80" s="53">
        <v>19.0</v>
      </c>
      <c r="E80" s="53">
        <v>4.0</v>
      </c>
      <c r="F80" s="53">
        <v>1.0</v>
      </c>
      <c r="G80" s="53" t="str">
        <f>ifna(VLookup(V80,Shiny!B:C, 2, 0),"")</f>
        <v/>
      </c>
      <c r="H80" s="22" t="s">
        <v>226</v>
      </c>
      <c r="I80" s="157">
        <v>142.0</v>
      </c>
      <c r="J80" s="140">
        <f>IFNA(VLOOKUP(V80,'Imported Index'!G:H,2,0),1)</f>
        <v>1</v>
      </c>
      <c r="K80" s="53"/>
      <c r="L80" s="53"/>
      <c r="M80" s="62" t="str">
        <f>ifna(IMAGE("https://pokejungle.net/sprites/typeico/"&amp;lower(VLookup(V80,Type!C:E, 2, 0)&amp;".png")),"")</f>
        <v/>
      </c>
      <c r="N80" s="62" t="str">
        <f>ifna(IMAGE("https://pokejungle.net/sprites/typeico/"&amp;lower(VLookup(V80,Type!C:E, 3, 0)&amp;".png")),"")</f>
        <v/>
      </c>
      <c r="O80" s="53"/>
      <c r="P80" s="53"/>
      <c r="Q80" s="61" t="str">
        <f>ifna(VLookup(V80, Dex!F:K, 3, 0),"")</f>
        <v>C127</v>
      </c>
      <c r="R80" s="61">
        <f>ifna(VLookup(V80, Dex!F:K, 4, 0),"")</f>
        <v>142</v>
      </c>
      <c r="S80" s="62" t="str">
        <f>ifna(VLookup(V80, Dex!F:K, 5, 0),"")</f>
        <v/>
      </c>
      <c r="T80" s="61" t="str">
        <f>ifna(VLookup(V80, Dex!F:K, 6, 0),"")</f>
        <v/>
      </c>
      <c r="U80" s="63">
        <f>ifna(VLookup(V80, Dex!F:L, 7, 0),"")</f>
        <v>192</v>
      </c>
      <c r="V80" s="53" t="str">
        <f t="shared" si="1"/>
        <v>aerodactyl</v>
      </c>
    </row>
    <row r="81" ht="31.5" customHeight="1">
      <c r="A81" s="129">
        <v>80.0</v>
      </c>
      <c r="B81" s="130">
        <v>1.0</v>
      </c>
      <c r="C81" s="131">
        <v>3.0</v>
      </c>
      <c r="D81" s="131">
        <v>20.0</v>
      </c>
      <c r="E81" s="131">
        <v>4.0</v>
      </c>
      <c r="F81" s="131">
        <v>2.0</v>
      </c>
      <c r="G81" s="131" t="str">
        <f>ifna(VLookup(V81,Shiny!B:C, 2, 0),"")</f>
        <v/>
      </c>
      <c r="H81" s="171" t="s">
        <v>227</v>
      </c>
      <c r="I81" s="158">
        <v>143.0</v>
      </c>
      <c r="J81" s="135">
        <f>IFNA(VLOOKUP(V81,'Imported Index'!G:H,2,0),1)</f>
        <v>1</v>
      </c>
      <c r="K81" s="131"/>
      <c r="L81" s="131"/>
      <c r="M81" s="166" t="str">
        <f>ifna(IMAGE("https://pokejungle.net/sprites/typeico/"&amp;lower(VLookup(V81,Type!C:E, 2, 0)&amp;".png")),"")</f>
        <v/>
      </c>
      <c r="N81" s="166" t="str">
        <f>ifna(IMAGE("https://pokejungle.net/sprites/typeico/"&amp;lower(VLookup(V81,Type!C:E, 3, 0)&amp;".png")),"")</f>
        <v/>
      </c>
      <c r="O81" s="131"/>
      <c r="P81" s="131"/>
      <c r="Q81" s="165">
        <f>ifna(VLookup(V81, Dex!F:K, 3, 0),"")</f>
        <v>261</v>
      </c>
      <c r="R81" s="165">
        <f>ifna(VLookup(V81, Dex!F:K, 4, 0),"")</f>
        <v>143</v>
      </c>
      <c r="S81" s="166">
        <f>ifna(VLookup(V81, Dex!F:K, 5, 0),"")</f>
        <v>52</v>
      </c>
      <c r="T81" s="165" t="str">
        <f>ifna(VLookup(V81, Dex!F:K, 6, 0),"")</f>
        <v>K103</v>
      </c>
      <c r="U81" s="137" t="str">
        <f>ifna(VLookup(V81, Dex!F:L, 7, 0),"")</f>
        <v/>
      </c>
      <c r="V81" s="131" t="str">
        <f t="shared" si="1"/>
        <v>snorlax</v>
      </c>
    </row>
    <row r="82" ht="31.5" customHeight="1">
      <c r="A82" s="88">
        <v>81.0</v>
      </c>
      <c r="B82" s="85">
        <v>1.0</v>
      </c>
      <c r="C82" s="53">
        <v>3.0</v>
      </c>
      <c r="D82" s="53">
        <v>21.0</v>
      </c>
      <c r="E82" s="53">
        <v>4.0</v>
      </c>
      <c r="F82" s="53">
        <v>3.0</v>
      </c>
      <c r="G82" s="53" t="str">
        <f>ifna(VLookup(V82,Shiny!B:C, 2, 0),"")</f>
        <v/>
      </c>
      <c r="H82" s="22" t="s">
        <v>228</v>
      </c>
      <c r="I82" s="157">
        <v>144.0</v>
      </c>
      <c r="J82" s="140">
        <f>IFNA(VLOOKUP(V82,'Imported Index'!G:H,2,0),1)</f>
        <v>1</v>
      </c>
      <c r="K82" s="53"/>
      <c r="L82" s="53" t="s">
        <v>97</v>
      </c>
      <c r="M82" s="62" t="str">
        <f>ifna(IMAGE("https://pokejungle.net/sprites/typeico/"&amp;lower(VLookup(V82,Type!C:E, 2, 0)&amp;".png")),"")</f>
        <v/>
      </c>
      <c r="N82" s="62" t="str">
        <f>ifna(IMAGE("https://pokejungle.net/sprites/typeico/"&amp;lower(VLookup(V82,Type!C:E, 3, 0)&amp;".png")),"")</f>
        <v/>
      </c>
      <c r="O82" s="53"/>
      <c r="P82" s="53"/>
      <c r="Q82" s="61" t="str">
        <f>ifna(VLookup(V82, Dex!F:K, 3, 0),"")</f>
        <v>C202</v>
      </c>
      <c r="R82" s="61">
        <f>ifna(VLookup(V82, Dex!F:K, 4, 0),"")</f>
        <v>144</v>
      </c>
      <c r="S82" s="62" t="str">
        <f>ifna(VLookup(V82, Dex!F:K, 5, 0),"")</f>
        <v/>
      </c>
      <c r="T82" s="61" t="str">
        <f>ifna(VLookup(V82, Dex!F:K, 6, 0),"")</f>
        <v/>
      </c>
      <c r="U82" s="63" t="str">
        <f>ifna(VLookup(V82, Dex!F:L, 7, 0),"")</f>
        <v/>
      </c>
      <c r="V82" s="53" t="str">
        <f t="shared" si="1"/>
        <v>articuno</v>
      </c>
    </row>
    <row r="83" ht="31.5" customHeight="1">
      <c r="A83" s="129">
        <v>82.0</v>
      </c>
      <c r="B83" s="130">
        <v>1.0</v>
      </c>
      <c r="C83" s="131">
        <v>3.0</v>
      </c>
      <c r="D83" s="131">
        <v>22.0</v>
      </c>
      <c r="E83" s="131">
        <v>4.0</v>
      </c>
      <c r="F83" s="131">
        <v>4.0</v>
      </c>
      <c r="G83" s="131" t="str">
        <f>ifna(VLookup(V83,Shiny!B:C, 2, 0),"")</f>
        <v/>
      </c>
      <c r="H83" s="171" t="s">
        <v>228</v>
      </c>
      <c r="I83" s="158">
        <v>144.0</v>
      </c>
      <c r="J83" s="135">
        <f>IFNA(VLOOKUP(V83,'Imported Index'!G:H,2,0),1)</f>
        <v>1</v>
      </c>
      <c r="K83" s="131"/>
      <c r="L83" s="131" t="s">
        <v>132</v>
      </c>
      <c r="M83" s="166" t="str">
        <f>ifna(IMAGE("https://pokejungle.net/sprites/typeico/"&amp;lower(VLookup(V83,Type!C:E, 2, 0)&amp;".png")),"")</f>
        <v/>
      </c>
      <c r="N83" s="166" t="str">
        <f>ifna(IMAGE("https://pokejungle.net/sprites/typeico/"&amp;lower(VLookup(V83,Type!C:E, 3, 0)&amp;".png")),"")</f>
        <v/>
      </c>
      <c r="O83" s="130">
        <v>-1.0</v>
      </c>
      <c r="P83" s="131"/>
      <c r="Q83" s="165" t="str">
        <f>ifna(VLookup(V83, Dex!F:K, 3, 0),"")</f>
        <v>C202</v>
      </c>
      <c r="R83" s="165" t="str">
        <f>ifna(VLookup(V83, Dex!F:K, 4, 0),"")</f>
        <v/>
      </c>
      <c r="S83" s="166" t="str">
        <f>ifna(VLookup(V83, Dex!F:K, 5, 0),"")</f>
        <v/>
      </c>
      <c r="T83" s="165" t="str">
        <f>ifna(VLookup(V83, Dex!F:K, 6, 0),"")</f>
        <v/>
      </c>
      <c r="U83" s="137" t="str">
        <f>ifna(VLookup(V83, Dex!F:L, 7, 0),"")</f>
        <v/>
      </c>
      <c r="V83" s="131" t="str">
        <f t="shared" si="1"/>
        <v>articuno-1</v>
      </c>
    </row>
    <row r="84" ht="31.5" customHeight="1">
      <c r="A84" s="88">
        <v>83.0</v>
      </c>
      <c r="B84" s="85">
        <v>1.0</v>
      </c>
      <c r="C84" s="53">
        <v>3.0</v>
      </c>
      <c r="D84" s="53">
        <v>23.0</v>
      </c>
      <c r="E84" s="53">
        <v>4.0</v>
      </c>
      <c r="F84" s="53">
        <v>5.0</v>
      </c>
      <c r="G84" s="53" t="str">
        <f>ifna(VLookup(V84,Shiny!B:C, 2, 0),"")</f>
        <v/>
      </c>
      <c r="H84" s="22" t="s">
        <v>229</v>
      </c>
      <c r="I84" s="157">
        <v>145.0</v>
      </c>
      <c r="J84" s="140">
        <f>IFNA(VLOOKUP(V84,'Imported Index'!G:H,2,0),1)</f>
        <v>1</v>
      </c>
      <c r="K84" s="53"/>
      <c r="L84" s="53" t="s">
        <v>97</v>
      </c>
      <c r="M84" s="62" t="str">
        <f>ifna(IMAGE("https://pokejungle.net/sprites/typeico/"&amp;lower(VLookup(V84,Type!C:E, 2, 0)&amp;".png")),"")</f>
        <v/>
      </c>
      <c r="N84" s="62" t="str">
        <f>ifna(IMAGE("https://pokejungle.net/sprites/typeico/"&amp;lower(VLookup(V84,Type!C:E, 3, 0)&amp;".png")),"")</f>
        <v/>
      </c>
      <c r="O84" s="53"/>
      <c r="P84" s="53"/>
      <c r="Q84" s="61" t="str">
        <f>ifna(VLookup(V84, Dex!F:K, 3, 0),"")</f>
        <v>C203</v>
      </c>
      <c r="R84" s="61">
        <f>ifna(VLookup(V84, Dex!F:K, 4, 0),"")</f>
        <v>145</v>
      </c>
      <c r="S84" s="62" t="str">
        <f>ifna(VLookup(V84, Dex!F:K, 5, 0),"")</f>
        <v/>
      </c>
      <c r="T84" s="61" t="str">
        <f>ifna(VLookup(V84, Dex!F:K, 6, 0),"")</f>
        <v/>
      </c>
      <c r="U84" s="63" t="str">
        <f>ifna(VLookup(V84, Dex!F:L, 7, 0),"")</f>
        <v/>
      </c>
      <c r="V84" s="53" t="str">
        <f t="shared" si="1"/>
        <v>zapdos</v>
      </c>
    </row>
    <row r="85" ht="31.5" customHeight="1">
      <c r="A85" s="129">
        <v>84.0</v>
      </c>
      <c r="B85" s="130">
        <v>1.0</v>
      </c>
      <c r="C85" s="131">
        <v>3.0</v>
      </c>
      <c r="D85" s="131">
        <v>24.0</v>
      </c>
      <c r="E85" s="131">
        <v>4.0</v>
      </c>
      <c r="F85" s="131">
        <v>6.0</v>
      </c>
      <c r="G85" s="131" t="str">
        <f>ifna(VLookup(V85,Shiny!B:C, 2, 0),"")</f>
        <v/>
      </c>
      <c r="H85" s="171" t="s">
        <v>229</v>
      </c>
      <c r="I85" s="158">
        <v>145.0</v>
      </c>
      <c r="J85" s="135">
        <f>IFNA(VLOOKUP(V85,'Imported Index'!G:H,2,0),1)</f>
        <v>1</v>
      </c>
      <c r="K85" s="131"/>
      <c r="L85" s="131" t="s">
        <v>132</v>
      </c>
      <c r="M85" s="166" t="str">
        <f>ifna(IMAGE("https://pokejungle.net/sprites/typeico/"&amp;lower(VLookup(V85,Type!C:E, 2, 0)&amp;".png")),"")</f>
        <v/>
      </c>
      <c r="N85" s="166" t="str">
        <f>ifna(IMAGE("https://pokejungle.net/sprites/typeico/"&amp;lower(VLookup(V85,Type!C:E, 3, 0)&amp;".png")),"")</f>
        <v/>
      </c>
      <c r="O85" s="130">
        <v>-1.0</v>
      </c>
      <c r="P85" s="131"/>
      <c r="Q85" s="165" t="str">
        <f>ifna(VLookup(V85, Dex!F:K, 3, 0),"")</f>
        <v>C203</v>
      </c>
      <c r="R85" s="165" t="str">
        <f>ifna(VLookup(V85, Dex!F:K, 4, 0),"")</f>
        <v/>
      </c>
      <c r="S85" s="166" t="str">
        <f>ifna(VLookup(V85, Dex!F:K, 5, 0),"")</f>
        <v/>
      </c>
      <c r="T85" s="165" t="str">
        <f>ifna(VLookup(V85, Dex!F:K, 6, 0),"")</f>
        <v/>
      </c>
      <c r="U85" s="137" t="str">
        <f>ifna(VLookup(V85, Dex!F:L, 7, 0),"")</f>
        <v/>
      </c>
      <c r="V85" s="131" t="str">
        <f t="shared" si="1"/>
        <v>zapdos-1</v>
      </c>
    </row>
    <row r="86" ht="31.5" customHeight="1">
      <c r="A86" s="88">
        <v>85.0</v>
      </c>
      <c r="B86" s="85">
        <v>1.0</v>
      </c>
      <c r="C86" s="53">
        <v>3.0</v>
      </c>
      <c r="D86" s="53">
        <v>25.0</v>
      </c>
      <c r="E86" s="53">
        <v>5.0</v>
      </c>
      <c r="F86" s="53">
        <v>1.0</v>
      </c>
      <c r="G86" s="53" t="str">
        <f>ifna(VLookup(V86,Shiny!B:C, 2, 0),"")</f>
        <v/>
      </c>
      <c r="H86" s="22" t="s">
        <v>230</v>
      </c>
      <c r="I86" s="157">
        <v>146.0</v>
      </c>
      <c r="J86" s="140">
        <f>IFNA(VLOOKUP(V86,'Imported Index'!G:H,2,0),1)</f>
        <v>1</v>
      </c>
      <c r="K86" s="53"/>
      <c r="L86" s="53" t="s">
        <v>97</v>
      </c>
      <c r="M86" s="62" t="str">
        <f>ifna(IMAGE("https://pokejungle.net/sprites/typeico/"&amp;lower(VLookup(V86,Type!C:E, 2, 0)&amp;".png")),"")</f>
        <v/>
      </c>
      <c r="N86" s="62" t="str">
        <f>ifna(IMAGE("https://pokejungle.net/sprites/typeico/"&amp;lower(VLookup(V86,Type!C:E, 3, 0)&amp;".png")),"")</f>
        <v/>
      </c>
      <c r="O86" s="53"/>
      <c r="P86" s="53"/>
      <c r="Q86" s="61" t="str">
        <f>ifna(VLookup(V86, Dex!F:K, 3, 0),"")</f>
        <v>C204</v>
      </c>
      <c r="R86" s="61">
        <f>ifna(VLookup(V86, Dex!F:K, 4, 0),"")</f>
        <v>146</v>
      </c>
      <c r="S86" s="62" t="str">
        <f>ifna(VLookup(V86, Dex!F:K, 5, 0),"")</f>
        <v/>
      </c>
      <c r="T86" s="61" t="str">
        <f>ifna(VLookup(V86, Dex!F:K, 6, 0),"")</f>
        <v/>
      </c>
      <c r="U86" s="63" t="str">
        <f>ifna(VLookup(V86, Dex!F:L, 7, 0),"")</f>
        <v/>
      </c>
      <c r="V86" s="53" t="str">
        <f t="shared" si="1"/>
        <v>moltres</v>
      </c>
    </row>
    <row r="87" ht="31.5" customHeight="1">
      <c r="A87" s="129">
        <v>86.0</v>
      </c>
      <c r="B87" s="130">
        <v>1.0</v>
      </c>
      <c r="C87" s="131">
        <v>3.0</v>
      </c>
      <c r="D87" s="131">
        <v>26.0</v>
      </c>
      <c r="E87" s="131">
        <v>5.0</v>
      </c>
      <c r="F87" s="131">
        <v>2.0</v>
      </c>
      <c r="G87" s="131" t="str">
        <f>ifna(VLookup(V87,Shiny!B:C, 2, 0),"")</f>
        <v/>
      </c>
      <c r="H87" s="171" t="s">
        <v>230</v>
      </c>
      <c r="I87" s="158">
        <v>146.0</v>
      </c>
      <c r="J87" s="135">
        <f>IFNA(VLOOKUP(V87,'Imported Index'!G:H,2,0),1)</f>
        <v>1</v>
      </c>
      <c r="K87" s="131"/>
      <c r="L87" s="131" t="s">
        <v>132</v>
      </c>
      <c r="M87" s="166" t="str">
        <f>ifna(IMAGE("https://pokejungle.net/sprites/typeico/"&amp;lower(VLookup(V87,Type!C:E, 2, 0)&amp;".png")),"")</f>
        <v/>
      </c>
      <c r="N87" s="166" t="str">
        <f>ifna(IMAGE("https://pokejungle.net/sprites/typeico/"&amp;lower(VLookup(V87,Type!C:E, 3, 0)&amp;".png")),"")</f>
        <v/>
      </c>
      <c r="O87" s="130">
        <v>-1.0</v>
      </c>
      <c r="P87" s="131"/>
      <c r="Q87" s="165" t="str">
        <f>ifna(VLookup(V87, Dex!F:K, 3, 0),"")</f>
        <v>C204</v>
      </c>
      <c r="R87" s="165" t="str">
        <f>ifna(VLookup(V87, Dex!F:K, 4, 0),"")</f>
        <v/>
      </c>
      <c r="S87" s="166" t="str">
        <f>ifna(VLookup(V87, Dex!F:K, 5, 0),"")</f>
        <v/>
      </c>
      <c r="T87" s="165" t="str">
        <f>ifna(VLookup(V87, Dex!F:K, 6, 0),"")</f>
        <v/>
      </c>
      <c r="U87" s="137" t="str">
        <f>ifna(VLookup(V87, Dex!F:L, 7, 0),"")</f>
        <v/>
      </c>
      <c r="V87" s="131" t="str">
        <f t="shared" si="1"/>
        <v>moltres-1</v>
      </c>
    </row>
    <row r="88" ht="31.5" customHeight="1">
      <c r="A88" s="88">
        <v>87.0</v>
      </c>
      <c r="B88" s="85">
        <v>1.0</v>
      </c>
      <c r="C88" s="53">
        <v>3.0</v>
      </c>
      <c r="D88" s="53">
        <v>27.0</v>
      </c>
      <c r="E88" s="53">
        <v>5.0</v>
      </c>
      <c r="F88" s="53">
        <v>3.0</v>
      </c>
      <c r="G88" s="53" t="str">
        <f>ifna(VLookup(V88,Shiny!B:C, 2, 0),"")</f>
        <v/>
      </c>
      <c r="H88" s="22" t="s">
        <v>233</v>
      </c>
      <c r="I88" s="157">
        <v>149.0</v>
      </c>
      <c r="J88" s="140">
        <f>IFNA(VLOOKUP(V88,'Imported Index'!G:H,2,0),1)</f>
        <v>1</v>
      </c>
      <c r="K88" s="85"/>
      <c r="L88" s="53"/>
      <c r="M88" s="62" t="str">
        <f>ifna(IMAGE("https://pokejungle.net/sprites/typeico/"&amp;lower(VLookup(V88,Type!C:E, 2, 0)&amp;".png")),"")</f>
        <v/>
      </c>
      <c r="N88" s="62" t="str">
        <f>ifna(IMAGE("https://pokejungle.net/sprites/typeico/"&amp;lower(VLookup(V88,Type!C:E, 3, 0)&amp;".png")),"")</f>
        <v/>
      </c>
      <c r="O88" s="53"/>
      <c r="P88" s="53"/>
      <c r="Q88" s="61" t="str">
        <f>ifna(VLookup(V88, Dex!F:K, 3, 0),"")</f>
        <v>C196</v>
      </c>
      <c r="R88" s="61">
        <f>ifna(VLookup(V88, Dex!F:K, 4, 0),"")</f>
        <v>149</v>
      </c>
      <c r="S88" s="62" t="str">
        <f>ifna(VLookup(V88, Dex!F:K, 5, 0),"")</f>
        <v/>
      </c>
      <c r="T88" s="61" t="str">
        <f>ifna(VLookup(V88, Dex!F:K, 6, 0),"")</f>
        <v>P349</v>
      </c>
      <c r="U88" s="63">
        <f>ifna(VLookup(V88, Dex!F:L, 7, 0),"")</f>
        <v>147</v>
      </c>
      <c r="V88" s="53" t="str">
        <f t="shared" si="1"/>
        <v>dragonite</v>
      </c>
    </row>
    <row r="89" ht="31.5" customHeight="1">
      <c r="A89" s="129">
        <v>88.0</v>
      </c>
      <c r="B89" s="130">
        <v>1.0</v>
      </c>
      <c r="C89" s="131">
        <v>3.0</v>
      </c>
      <c r="D89" s="131">
        <v>26.0</v>
      </c>
      <c r="E89" s="131">
        <v>5.0</v>
      </c>
      <c r="F89" s="130">
        <v>4.0</v>
      </c>
      <c r="G89" s="131" t="str">
        <f>ifna(VLookup(V89,Shiny!B:C, 2, 0),"")</f>
        <v/>
      </c>
      <c r="H89" s="171" t="s">
        <v>234</v>
      </c>
      <c r="I89" s="158">
        <v>150.0</v>
      </c>
      <c r="J89" s="135">
        <f>IFNA(VLOOKUP(V89,'Imported Index'!G:H,2,0),1)</f>
        <v>1</v>
      </c>
      <c r="K89" s="131"/>
      <c r="L89" s="131"/>
      <c r="M89" s="166" t="str">
        <f>ifna(IMAGE("https://pokejungle.net/sprites/typeico/"&amp;lower(VLookup(V89,Type!C:E, 2, 0)&amp;".png")),"")</f>
        <v/>
      </c>
      <c r="N89" s="166" t="str">
        <f>ifna(IMAGE("https://pokejungle.net/sprites/typeico/"&amp;lower(VLookup(V89,Type!C:E, 3, 0)&amp;".png")),"")</f>
        <v/>
      </c>
      <c r="O89" s="131"/>
      <c r="P89" s="131"/>
      <c r="Q89" s="165" t="str">
        <f>ifna(VLookup(V89, Dex!F:K, 3, 0),"")</f>
        <v/>
      </c>
      <c r="R89" s="165">
        <f>ifna(VLookup(V89, Dex!F:K, 4, 0),"")</f>
        <v>150</v>
      </c>
      <c r="S89" s="166" t="str">
        <f>ifna(VLookup(V89, Dex!F:K, 5, 0),"")</f>
        <v/>
      </c>
      <c r="T89" s="165" t="str">
        <f>ifna(VLookup(V89, Dex!F:K, 6, 0),"")</f>
        <v/>
      </c>
      <c r="U89" s="137" t="str">
        <f>ifna(VLookup(V89, Dex!F:L, 7, 0),"")</f>
        <v/>
      </c>
      <c r="V89" s="131" t="str">
        <f t="shared" si="1"/>
        <v>mewtwo</v>
      </c>
    </row>
    <row r="90" ht="31.5" customHeight="1">
      <c r="A90" s="88">
        <v>89.0</v>
      </c>
      <c r="B90" s="85">
        <v>1.0</v>
      </c>
      <c r="C90" s="53">
        <v>3.0</v>
      </c>
      <c r="D90" s="53">
        <v>27.0</v>
      </c>
      <c r="E90" s="53">
        <v>5.0</v>
      </c>
      <c r="F90" s="85">
        <v>5.0</v>
      </c>
      <c r="G90" s="53" t="str">
        <f>ifna(VLookup(V90,Shiny!B:C, 2, 0),"")</f>
        <v/>
      </c>
      <c r="H90" s="22" t="s">
        <v>235</v>
      </c>
      <c r="I90" s="157">
        <v>151.0</v>
      </c>
      <c r="J90" s="140">
        <f>IFNA(VLOOKUP(V90,'Imported Index'!G:H,2,0),1)</f>
        <v>1</v>
      </c>
      <c r="K90" s="53"/>
      <c r="L90" s="53"/>
      <c r="M90" s="62" t="str">
        <f>ifna(IMAGE("https://pokejungle.net/sprites/typeico/"&amp;lower(VLookup(V90,Type!C:E, 2, 0)&amp;".png")),"")</f>
        <v/>
      </c>
      <c r="N90" s="62" t="str">
        <f>ifna(IMAGE("https://pokejungle.net/sprites/typeico/"&amp;lower(VLookup(V90,Type!C:E, 3, 0)&amp;".png")),"")</f>
        <v/>
      </c>
      <c r="O90" s="53"/>
      <c r="P90" s="53"/>
      <c r="Q90" s="61" t="str">
        <f>ifna(VLookup(V90, Dex!F:K, 3, 0),"")</f>
        <v/>
      </c>
      <c r="R90" s="61">
        <f>ifna(VLookup(V90, Dex!F:K, 4, 0),"")</f>
        <v>151</v>
      </c>
      <c r="S90" s="62" t="str">
        <f>ifna(VLookup(V90, Dex!F:K, 5, 0),"")</f>
        <v/>
      </c>
      <c r="T90" s="61" t="str">
        <f>ifna(VLookup(V90, Dex!F:K, 6, 0),"")</f>
        <v/>
      </c>
      <c r="U90" s="63" t="str">
        <f>ifna(VLookup(V90, Dex!F:L, 7, 0),"")</f>
        <v/>
      </c>
      <c r="V90" s="53" t="str">
        <f t="shared" si="1"/>
        <v>mew</v>
      </c>
    </row>
    <row r="91" ht="31.5" customHeight="1">
      <c r="A91" s="129">
        <v>90.0</v>
      </c>
      <c r="B91" s="130"/>
      <c r="C91" s="130"/>
      <c r="D91" s="130"/>
      <c r="E91" s="130"/>
      <c r="F91" s="130"/>
      <c r="G91" s="131" t="str">
        <f>ifna(VLookup(V91,Shiny!B:C, 2, 0),"")</f>
        <v/>
      </c>
      <c r="H91" s="143" t="s">
        <v>236</v>
      </c>
      <c r="I91" s="144"/>
      <c r="J91" s="135">
        <f>IFNA(VLOOKUP(V91,'Imported Index'!G:H,2,0),1)</f>
        <v>1</v>
      </c>
      <c r="K91" s="132"/>
      <c r="L91" s="132"/>
      <c r="M91" s="166" t="str">
        <f>ifna(IMAGE("https://pokejungle.net/sprites/typeico/"&amp;lower(VLookup(V91,Type!C:E, 2, 0)&amp;".png")),"")</f>
        <v/>
      </c>
      <c r="N91" s="166" t="str">
        <f>ifna(IMAGE("https://pokejungle.net/sprites/typeico/"&amp;lower(VLookup(V91,Type!C:E, 3, 0)&amp;".png")),"")</f>
        <v/>
      </c>
      <c r="O91" s="131"/>
      <c r="P91" s="131"/>
      <c r="Q91" s="165" t="str">
        <f>ifna(VLookup(V91, Dex!F:K, 3, 0),"")</f>
        <v/>
      </c>
      <c r="R91" s="165" t="str">
        <f>ifna(VLookup(V91, Dex!F:K, 4, 0),"")</f>
        <v/>
      </c>
      <c r="S91" s="166" t="str">
        <f>ifna(VLookup(V91, Dex!F:K, 5, 0),"")</f>
        <v/>
      </c>
      <c r="T91" s="165" t="str">
        <f>ifna(VLookup(V91, Dex!F:K, 6, 0),"")</f>
        <v/>
      </c>
      <c r="U91" s="137" t="str">
        <f>ifna(VLookup(V91, Dex!F:L, 7, 0),"")</f>
        <v/>
      </c>
      <c r="V91" s="131" t="str">
        <f t="shared" si="1"/>
        <v>gen</v>
      </c>
    </row>
    <row r="92" ht="31.5" customHeight="1">
      <c r="A92" s="88">
        <v>91.0</v>
      </c>
      <c r="B92" s="85">
        <v>1.0</v>
      </c>
      <c r="C92" s="53">
        <v>4.0</v>
      </c>
      <c r="D92" s="53">
        <v>1.0</v>
      </c>
      <c r="E92" s="53">
        <v>1.0</v>
      </c>
      <c r="F92" s="53">
        <v>1.0</v>
      </c>
      <c r="G92" s="53" t="str">
        <f>ifna(VLookup(V92,Shiny!B:C, 2, 0),"")</f>
        <v/>
      </c>
      <c r="H92" s="22" t="s">
        <v>239</v>
      </c>
      <c r="I92" s="157">
        <v>154.0</v>
      </c>
      <c r="J92" s="140">
        <f>IFNA(VLOOKUP(V92,'Imported Index'!G:H,2,0),1)</f>
        <v>1</v>
      </c>
      <c r="K92" s="53"/>
      <c r="L92" s="53"/>
      <c r="M92" s="62" t="str">
        <f>ifna(IMAGE("https://pokejungle.net/sprites/typeico/"&amp;lower(VLookup(V92,Type!C:E, 2, 0)&amp;".png")),"")</f>
        <v/>
      </c>
      <c r="N92" s="62" t="str">
        <f>ifna(IMAGE("https://pokejungle.net/sprites/typeico/"&amp;lower(VLookup(V92,Type!C:E, 3, 0)&amp;".png")),"")</f>
        <v/>
      </c>
      <c r="O92" s="53"/>
      <c r="P92" s="53"/>
      <c r="Q92" s="61" t="str">
        <f>ifna(VLookup(V92, Dex!F:K, 3, 0),"")</f>
        <v/>
      </c>
      <c r="R92" s="61">
        <f>ifna(VLookup(V92, Dex!F:K, 4, 0),"")</f>
        <v>154</v>
      </c>
      <c r="S92" s="62" t="str">
        <f>ifna(VLookup(V92, Dex!F:K, 5, 0),"")</f>
        <v/>
      </c>
      <c r="T92" s="61" t="str">
        <f>ifna(VLookup(V92, Dex!F:K, 6, 0),"")</f>
        <v>B175</v>
      </c>
      <c r="U92" s="63">
        <f>ifna(VLookup(V92, Dex!F:L, 7, 0),"")</f>
        <v>3</v>
      </c>
      <c r="V92" s="53" t="str">
        <f t="shared" si="1"/>
        <v>meganium</v>
      </c>
    </row>
    <row r="93" ht="31.5" customHeight="1">
      <c r="A93" s="129">
        <v>92.0</v>
      </c>
      <c r="B93" s="130">
        <v>1.0</v>
      </c>
      <c r="C93" s="131">
        <v>4.0</v>
      </c>
      <c r="D93" s="131">
        <v>2.0</v>
      </c>
      <c r="E93" s="131">
        <v>1.0</v>
      </c>
      <c r="F93" s="131">
        <v>2.0</v>
      </c>
      <c r="G93" s="131" t="str">
        <f>ifna(VLookup(V93,Shiny!B:C, 2, 0),"")</f>
        <v/>
      </c>
      <c r="H93" s="171" t="s">
        <v>242</v>
      </c>
      <c r="I93" s="158">
        <v>157.0</v>
      </c>
      <c r="J93" s="135">
        <f>IFNA(VLOOKUP(V93,'Imported Index'!G:H,2,0),1)</f>
        <v>1</v>
      </c>
      <c r="K93" s="131"/>
      <c r="L93" s="131" t="s">
        <v>97</v>
      </c>
      <c r="M93" s="166" t="str">
        <f>ifna(IMAGE("https://pokejungle.net/sprites/typeico/"&amp;lower(VLookup(V93,Type!C:E, 2, 0)&amp;".png")),"")</f>
        <v/>
      </c>
      <c r="N93" s="166" t="str">
        <f>ifna(IMAGE("https://pokejungle.net/sprites/typeico/"&amp;lower(VLookup(V93,Type!C:E, 3, 0)&amp;".png")),"")</f>
        <v/>
      </c>
      <c r="O93" s="131"/>
      <c r="P93" s="131"/>
      <c r="Q93" s="165" t="str">
        <f>ifna(VLookup(V93, Dex!F:K, 3, 0),"")</f>
        <v/>
      </c>
      <c r="R93" s="165">
        <f>ifna(VLookup(V93, Dex!F:K, 4, 0),"")</f>
        <v>157</v>
      </c>
      <c r="S93" s="166" t="str">
        <f>ifna(VLookup(V93, Dex!F:K, 5, 0),"")</f>
        <v/>
      </c>
      <c r="T93" s="165" t="str">
        <f>ifna(VLookup(V93, Dex!F:K, 6, 0),"")</f>
        <v>B178</v>
      </c>
      <c r="U93" s="137" t="str">
        <f>ifna(VLookup(V93, Dex!F:L, 7, 0),"")</f>
        <v/>
      </c>
      <c r="V93" s="131" t="str">
        <f t="shared" si="1"/>
        <v>typhlosion</v>
      </c>
    </row>
    <row r="94" ht="31.5" customHeight="1">
      <c r="A94" s="88">
        <v>93.0</v>
      </c>
      <c r="B94" s="85">
        <v>1.0</v>
      </c>
      <c r="C94" s="53">
        <v>4.0</v>
      </c>
      <c r="D94" s="53">
        <v>3.0</v>
      </c>
      <c r="E94" s="53">
        <v>1.0</v>
      </c>
      <c r="F94" s="53">
        <v>3.0</v>
      </c>
      <c r="G94" s="53" t="str">
        <f>ifna(VLookup(V94,Shiny!B:C, 2, 0),"")</f>
        <v/>
      </c>
      <c r="H94" s="22" t="s">
        <v>242</v>
      </c>
      <c r="I94" s="157">
        <v>157.0</v>
      </c>
      <c r="J94" s="140">
        <f>IFNA(VLOOKUP(V94,'Imported Index'!G:H,2,0),1)</f>
        <v>1</v>
      </c>
      <c r="K94" s="53"/>
      <c r="L94" s="53" t="s">
        <v>139</v>
      </c>
      <c r="M94" s="62" t="str">
        <f>ifna(IMAGE("https://pokejungle.net/sprites/typeico/"&amp;lower(VLookup(V94,Type!C:E, 2, 0)&amp;".png")),"")</f>
        <v/>
      </c>
      <c r="N94" s="62" t="str">
        <f>ifna(IMAGE("https://pokejungle.net/sprites/typeico/"&amp;lower(VLookup(V94,Type!C:E, 3, 0)&amp;".png")),"")</f>
        <v/>
      </c>
      <c r="O94" s="85">
        <v>-1.0</v>
      </c>
      <c r="P94" s="53"/>
      <c r="Q94" s="61" t="str">
        <f>ifna(VLookup(V94, Dex!F:K, 3, 0),"")</f>
        <v/>
      </c>
      <c r="R94" s="61" t="str">
        <f>ifna(VLookup(V94, Dex!F:K, 4, 0),"")</f>
        <v/>
      </c>
      <c r="S94" s="62">
        <f>ifna(VLookup(V94, Dex!F:K, 5, 0),"")</f>
        <v>6</v>
      </c>
      <c r="T94" s="61" t="str">
        <f>ifna(VLookup(V94, Dex!F:K, 6, 0),"")</f>
        <v>B178</v>
      </c>
      <c r="U94" s="63" t="str">
        <f>ifna(VLookup(V94, Dex!F:L, 7, 0),"")</f>
        <v/>
      </c>
      <c r="V94" s="53" t="str">
        <f t="shared" si="1"/>
        <v>typhlosion-1</v>
      </c>
    </row>
    <row r="95" ht="31.5" customHeight="1">
      <c r="A95" s="129">
        <v>94.0</v>
      </c>
      <c r="B95" s="130">
        <v>1.0</v>
      </c>
      <c r="C95" s="131">
        <v>4.0</v>
      </c>
      <c r="D95" s="131">
        <v>4.0</v>
      </c>
      <c r="E95" s="131">
        <v>1.0</v>
      </c>
      <c r="F95" s="131">
        <v>4.0</v>
      </c>
      <c r="G95" s="131" t="str">
        <f>ifna(VLookup(V95,Shiny!B:C, 2, 0),"")</f>
        <v/>
      </c>
      <c r="H95" s="171" t="s">
        <v>245</v>
      </c>
      <c r="I95" s="158">
        <v>160.0</v>
      </c>
      <c r="J95" s="135">
        <f>IFNA(VLOOKUP(V95,'Imported Index'!G:H,2,0),1)</f>
        <v>1</v>
      </c>
      <c r="K95" s="131"/>
      <c r="L95" s="131"/>
      <c r="M95" s="166" t="str">
        <f>ifna(IMAGE("https://pokejungle.net/sprites/typeico/"&amp;lower(VLookup(V95,Type!C:E, 2, 0)&amp;".png")),"")</f>
        <v/>
      </c>
      <c r="N95" s="166" t="str">
        <f>ifna(IMAGE("https://pokejungle.net/sprites/typeico/"&amp;lower(VLookup(V95,Type!C:E, 3, 0)&amp;".png")),"")</f>
        <v/>
      </c>
      <c r="O95" s="131"/>
      <c r="P95" s="131"/>
      <c r="Q95" s="165" t="str">
        <f>ifna(VLookup(V95, Dex!F:K, 3, 0),"")</f>
        <v/>
      </c>
      <c r="R95" s="165">
        <f>ifna(VLookup(V95, Dex!F:K, 4, 0),"")</f>
        <v>160</v>
      </c>
      <c r="S95" s="166" t="str">
        <f>ifna(VLookup(V95, Dex!F:K, 5, 0),"")</f>
        <v/>
      </c>
      <c r="T95" s="165" t="str">
        <f>ifna(VLookup(V95, Dex!F:K, 6, 0),"")</f>
        <v>B181</v>
      </c>
      <c r="U95" s="137">
        <f>ifna(VLookup(V95, Dex!F:L, 7, 0),"")</f>
        <v>9</v>
      </c>
      <c r="V95" s="131" t="str">
        <f t="shared" si="1"/>
        <v>feraligatr</v>
      </c>
    </row>
    <row r="96" ht="31.5" customHeight="1">
      <c r="A96" s="88">
        <v>95.0</v>
      </c>
      <c r="B96" s="85">
        <v>1.0</v>
      </c>
      <c r="C96" s="53">
        <v>4.0</v>
      </c>
      <c r="D96" s="53">
        <v>5.0</v>
      </c>
      <c r="E96" s="53">
        <v>1.0</v>
      </c>
      <c r="F96" s="53">
        <v>5.0</v>
      </c>
      <c r="G96" s="53" t="str">
        <f>ifna(VLookup(V96,Shiny!B:C, 2, 0),"")</f>
        <v/>
      </c>
      <c r="H96" s="22" t="s">
        <v>247</v>
      </c>
      <c r="I96" s="157">
        <v>162.0</v>
      </c>
      <c r="J96" s="140">
        <f>IFNA(VLOOKUP(V96,'Imported Index'!G:H,2,0),1)</f>
        <v>1</v>
      </c>
      <c r="K96" s="53"/>
      <c r="L96" s="53"/>
      <c r="M96" s="62" t="str">
        <f>ifna(IMAGE("https://pokejungle.net/sprites/typeico/"&amp;lower(VLookup(V96,Type!C:E, 2, 0)&amp;".png")),"")</f>
        <v/>
      </c>
      <c r="N96" s="62" t="str">
        <f>ifna(IMAGE("https://pokejungle.net/sprites/typeico/"&amp;lower(VLookup(V96,Type!C:E, 3, 0)&amp;".png")),"")</f>
        <v/>
      </c>
      <c r="O96" s="53"/>
      <c r="P96" s="53"/>
      <c r="Q96" s="61" t="str">
        <f>ifna(VLookup(V96, Dex!F:K, 3, 0),"")</f>
        <v/>
      </c>
      <c r="R96" s="61">
        <f>ifna(VLookup(V96, Dex!F:K, 4, 0),"")</f>
        <v>162</v>
      </c>
      <c r="S96" s="62" t="str">
        <f>ifna(VLookup(V96, Dex!F:K, 5, 0),"")</f>
        <v/>
      </c>
      <c r="T96" s="61" t="str">
        <f>ifna(VLookup(V96, Dex!F:K, 6, 0),"")</f>
        <v>K027</v>
      </c>
      <c r="U96" s="63" t="str">
        <f>ifna(VLookup(V96, Dex!F:L, 7, 0),"")</f>
        <v/>
      </c>
      <c r="V96" s="53" t="str">
        <f t="shared" si="1"/>
        <v>furret</v>
      </c>
    </row>
    <row r="97" ht="31.5" customHeight="1">
      <c r="A97" s="129">
        <v>96.0</v>
      </c>
      <c r="B97" s="130">
        <v>1.0</v>
      </c>
      <c r="C97" s="131">
        <v>4.0</v>
      </c>
      <c r="D97" s="131">
        <v>6.0</v>
      </c>
      <c r="E97" s="131">
        <v>1.0</v>
      </c>
      <c r="F97" s="131">
        <v>6.0</v>
      </c>
      <c r="G97" s="131" t="str">
        <f>ifna(VLookup(V97,Shiny!B:C, 2, 0),"")</f>
        <v/>
      </c>
      <c r="H97" s="171" t="s">
        <v>249</v>
      </c>
      <c r="I97" s="158">
        <v>164.0</v>
      </c>
      <c r="J97" s="135">
        <f>IFNA(VLOOKUP(V97,'Imported Index'!G:H,2,0),1)</f>
        <v>1</v>
      </c>
      <c r="K97" s="131"/>
      <c r="L97" s="131"/>
      <c r="M97" s="166" t="str">
        <f>ifna(IMAGE("https://pokejungle.net/sprites/typeico/"&amp;lower(VLookup(V97,Type!C:E, 2, 0)&amp;".png")),"")</f>
        <v/>
      </c>
      <c r="N97" s="166" t="str">
        <f>ifna(IMAGE("https://pokejungle.net/sprites/typeico/"&amp;lower(VLookup(V97,Type!C:E, 3, 0)&amp;".png")),"")</f>
        <v/>
      </c>
      <c r="O97" s="131"/>
      <c r="P97" s="131"/>
      <c r="Q97" s="165">
        <f>ifna(VLookup(V97, Dex!F:K, 3, 0),"")</f>
        <v>20</v>
      </c>
      <c r="R97" s="165">
        <f>ifna(VLookup(V97, Dex!F:K, 4, 0),"")</f>
        <v>164</v>
      </c>
      <c r="S97" s="166" t="str">
        <f>ifna(VLookup(V97, Dex!F:K, 5, 0),"")</f>
        <v/>
      </c>
      <c r="T97" s="165" t="str">
        <f>ifna(VLookup(V97, Dex!F:K, 6, 0),"")</f>
        <v>K046</v>
      </c>
      <c r="U97" s="137" t="str">
        <f>ifna(VLookup(V97, Dex!F:L, 7, 0),"")</f>
        <v/>
      </c>
      <c r="V97" s="131" t="str">
        <f t="shared" si="1"/>
        <v>noctowl</v>
      </c>
    </row>
    <row r="98" ht="31.5" customHeight="1">
      <c r="A98" s="88">
        <v>97.0</v>
      </c>
      <c r="B98" s="85">
        <v>1.0</v>
      </c>
      <c r="C98" s="53">
        <v>4.0</v>
      </c>
      <c r="D98" s="53">
        <v>7.0</v>
      </c>
      <c r="E98" s="53">
        <v>2.0</v>
      </c>
      <c r="F98" s="53">
        <v>1.0</v>
      </c>
      <c r="G98" s="53" t="str">
        <f>ifna(VLookup(V98,Shiny!B:C, 2, 0),"")</f>
        <v/>
      </c>
      <c r="H98" s="22" t="s">
        <v>251</v>
      </c>
      <c r="I98" s="157">
        <v>166.0</v>
      </c>
      <c r="J98" s="140">
        <f>IFNA(VLOOKUP(V98,'Imported Index'!G:H,2,0),1)</f>
        <v>1</v>
      </c>
      <c r="K98" s="85"/>
      <c r="L98" s="53"/>
      <c r="M98" s="62" t="str">
        <f>ifna(IMAGE("https://pokejungle.net/sprites/typeico/"&amp;lower(VLookup(V98,Type!C:E, 2, 0)&amp;".png")),"")</f>
        <v/>
      </c>
      <c r="N98" s="62" t="str">
        <f>ifna(IMAGE("https://pokejungle.net/sprites/typeico/"&amp;lower(VLookup(V98,Type!C:E, 3, 0)&amp;".png")),"")</f>
        <v/>
      </c>
      <c r="O98" s="53"/>
      <c r="P98" s="53"/>
      <c r="Q98" s="61" t="str">
        <f>ifna(VLookup(V98, Dex!F:K, 3, 0),"")</f>
        <v/>
      </c>
      <c r="R98" s="61">
        <f>ifna(VLookup(V98, Dex!F:K, 4, 0),"")</f>
        <v>166</v>
      </c>
      <c r="S98" s="62" t="str">
        <f>ifna(VLookup(V98, Dex!F:K, 5, 0),"")</f>
        <v/>
      </c>
      <c r="T98" s="61" t="str">
        <f>ifna(VLookup(V98, Dex!F:K, 6, 0),"")</f>
        <v/>
      </c>
      <c r="U98" s="63" t="str">
        <f>ifna(VLookup(V98, Dex!F:L, 7, 0),"")</f>
        <v/>
      </c>
      <c r="V98" s="53" t="str">
        <f t="shared" si="1"/>
        <v>ledian</v>
      </c>
    </row>
    <row r="99" ht="31.5" customHeight="1">
      <c r="A99" s="129">
        <v>98.0</v>
      </c>
      <c r="B99" s="130">
        <v>1.0</v>
      </c>
      <c r="C99" s="131">
        <v>4.0</v>
      </c>
      <c r="D99" s="131">
        <v>8.0</v>
      </c>
      <c r="E99" s="131">
        <v>2.0</v>
      </c>
      <c r="F99" s="131">
        <v>2.0</v>
      </c>
      <c r="G99" s="131" t="str">
        <f>ifna(VLookup(V99,Shiny!B:C, 2, 0),"")</f>
        <v/>
      </c>
      <c r="H99" s="171" t="s">
        <v>253</v>
      </c>
      <c r="I99" s="158">
        <v>168.0</v>
      </c>
      <c r="J99" s="135">
        <f>IFNA(VLOOKUP(V99,'Imported Index'!G:H,2,0),1)</f>
        <v>1</v>
      </c>
      <c r="K99" s="131"/>
      <c r="L99" s="131"/>
      <c r="M99" s="166" t="str">
        <f>ifna(IMAGE("https://pokejungle.net/sprites/typeico/"&amp;lower(VLookup(V99,Type!C:E, 2, 0)&amp;".png")),"")</f>
        <v/>
      </c>
      <c r="N99" s="166" t="str">
        <f>ifna(IMAGE("https://pokejungle.net/sprites/typeico/"&amp;lower(VLookup(V99,Type!C:E, 3, 0)&amp;".png")),"")</f>
        <v/>
      </c>
      <c r="O99" s="131"/>
      <c r="P99" s="131"/>
      <c r="Q99" s="165" t="str">
        <f>ifna(VLookup(V99, Dex!F:K, 3, 0),"")</f>
        <v/>
      </c>
      <c r="R99" s="165">
        <f>ifna(VLookup(V99, Dex!F:K, 4, 0),"")</f>
        <v>168</v>
      </c>
      <c r="S99" s="166" t="str">
        <f>ifna(VLookup(V99, Dex!F:K, 5, 0),"")</f>
        <v/>
      </c>
      <c r="T99" s="165" t="str">
        <f>ifna(VLookup(V99, Dex!F:K, 6, 0),"")</f>
        <v>K002</v>
      </c>
      <c r="U99" s="137">
        <f>ifna(VLookup(V99, Dex!F:L, 7, 0),"")</f>
        <v>59</v>
      </c>
      <c r="V99" s="131" t="str">
        <f t="shared" si="1"/>
        <v>ariados</v>
      </c>
    </row>
    <row r="100" ht="31.5" customHeight="1">
      <c r="A100" s="88">
        <v>99.0</v>
      </c>
      <c r="B100" s="85">
        <v>1.0</v>
      </c>
      <c r="C100" s="53">
        <v>4.0</v>
      </c>
      <c r="D100" s="53">
        <v>9.0</v>
      </c>
      <c r="E100" s="53">
        <v>2.0</v>
      </c>
      <c r="F100" s="53">
        <v>3.0</v>
      </c>
      <c r="G100" s="53" t="str">
        <f>ifna(VLookup(V100,Shiny!B:C, 2, 0),"")</f>
        <v/>
      </c>
      <c r="H100" s="22" t="s">
        <v>254</v>
      </c>
      <c r="I100" s="157">
        <v>169.0</v>
      </c>
      <c r="J100" s="140">
        <f>IFNA(VLOOKUP(V100,'Imported Index'!G:H,2,0),1)</f>
        <v>1</v>
      </c>
      <c r="K100" s="53"/>
      <c r="L100" s="53"/>
      <c r="M100" s="62" t="str">
        <f>ifna(IMAGE("https://pokejungle.net/sprites/typeico/"&amp;lower(VLookup(V100,Type!C:E, 2, 0)&amp;".png")),"")</f>
        <v/>
      </c>
      <c r="N100" s="62" t="str">
        <f>ifna(IMAGE("https://pokejungle.net/sprites/typeico/"&amp;lower(VLookup(V100,Type!C:E, 3, 0)&amp;".png")),"")</f>
        <v/>
      </c>
      <c r="O100" s="53"/>
      <c r="P100" s="53"/>
      <c r="Q100" s="61" t="str">
        <f>ifna(VLookup(V100, Dex!F:K, 3, 0),"")</f>
        <v>C146</v>
      </c>
      <c r="R100" s="61">
        <f>ifna(VLookup(V100, Dex!F:K, 4, 0),"")</f>
        <v>169</v>
      </c>
      <c r="S100" s="62">
        <f>ifna(VLookup(V100, Dex!F:K, 5, 0),"")</f>
        <v>36</v>
      </c>
      <c r="T100" s="61" t="str">
        <f>ifna(VLookup(V100, Dex!F:K, 6, 0),"")</f>
        <v/>
      </c>
      <c r="U100" s="63" t="str">
        <f>ifna(VLookup(V100, Dex!F:L, 7, 0),"")</f>
        <v>H096</v>
      </c>
      <c r="V100" s="53" t="str">
        <f t="shared" si="1"/>
        <v>crobat</v>
      </c>
    </row>
    <row r="101" ht="31.5" customHeight="1">
      <c r="A101" s="129">
        <v>100.0</v>
      </c>
      <c r="B101" s="130">
        <v>1.0</v>
      </c>
      <c r="C101" s="131">
        <v>4.0</v>
      </c>
      <c r="D101" s="131">
        <v>10.0</v>
      </c>
      <c r="E101" s="131">
        <v>2.0</v>
      </c>
      <c r="F101" s="131">
        <v>4.0</v>
      </c>
      <c r="G101" s="131" t="str">
        <f>ifna(VLookup(V101,Shiny!B:C, 2, 0),"")</f>
        <v/>
      </c>
      <c r="H101" s="171" t="s">
        <v>256</v>
      </c>
      <c r="I101" s="158">
        <v>171.0</v>
      </c>
      <c r="J101" s="135">
        <f>IFNA(VLOOKUP(V101,'Imported Index'!G:H,2,0),1)</f>
        <v>1</v>
      </c>
      <c r="K101" s="131"/>
      <c r="L101" s="131"/>
      <c r="M101" s="166" t="str">
        <f>ifna(IMAGE("https://pokejungle.net/sprites/typeico/"&amp;lower(VLookup(V101,Type!C:E, 2, 0)&amp;".png")),"")</f>
        <v/>
      </c>
      <c r="N101" s="166" t="str">
        <f>ifna(IMAGE("https://pokejungle.net/sprites/typeico/"&amp;lower(VLookup(V101,Type!C:E, 3, 0)&amp;".png")),"")</f>
        <v/>
      </c>
      <c r="O101" s="131"/>
      <c r="P101" s="131"/>
      <c r="Q101" s="165">
        <f>ifna(VLookup(V101, Dex!F:K, 3, 0),"")</f>
        <v>221</v>
      </c>
      <c r="R101" s="165">
        <f>ifna(VLookup(V101, Dex!F:K, 4, 0),"")</f>
        <v>171</v>
      </c>
      <c r="S101" s="166" t="str">
        <f>ifna(VLookup(V101, Dex!F:K, 5, 0),"")</f>
        <v/>
      </c>
      <c r="T101" s="165" t="str">
        <f>ifna(VLookup(V101, Dex!F:K, 6, 0),"")</f>
        <v>B079</v>
      </c>
      <c r="U101" s="137" t="str">
        <f>ifna(VLookup(V101, Dex!F:L, 7, 0),"")</f>
        <v/>
      </c>
      <c r="V101" s="131" t="str">
        <f t="shared" si="1"/>
        <v>lanturn</v>
      </c>
    </row>
    <row r="102" ht="31.5" customHeight="1">
      <c r="A102" s="88">
        <v>101.0</v>
      </c>
      <c r="B102" s="85">
        <v>1.0</v>
      </c>
      <c r="C102" s="53">
        <v>4.0</v>
      </c>
      <c r="D102" s="53">
        <v>11.0</v>
      </c>
      <c r="E102" s="53">
        <v>2.0</v>
      </c>
      <c r="F102" s="53">
        <v>5.0</v>
      </c>
      <c r="G102" s="53" t="str">
        <f>ifna(VLookup(V102,Shiny!B:C, 2, 0),"")</f>
        <v/>
      </c>
      <c r="H102" s="22" t="s">
        <v>263</v>
      </c>
      <c r="I102" s="157">
        <v>178.0</v>
      </c>
      <c r="J102" s="140">
        <f>IFNA(VLOOKUP(V102,'Imported Index'!G:H,2,0),1)</f>
        <v>1</v>
      </c>
      <c r="K102" s="53"/>
      <c r="L102" s="53"/>
      <c r="M102" s="62" t="str">
        <f>ifna(IMAGE("https://pokejungle.net/sprites/typeico/"&amp;lower(VLookup(V102,Type!C:E, 2, 0)&amp;".png")),"")</f>
        <v/>
      </c>
      <c r="N102" s="62" t="str">
        <f>ifna(IMAGE("https://pokejungle.net/sprites/typeico/"&amp;lower(VLookup(V102,Type!C:E, 3, 0)&amp;".png")),"")</f>
        <v/>
      </c>
      <c r="O102" s="53"/>
      <c r="P102" s="53"/>
      <c r="Q102" s="61">
        <f>ifna(VLookup(V102, Dex!F:K, 3, 0),"")</f>
        <v>93</v>
      </c>
      <c r="R102" s="61">
        <f>ifna(VLookup(V102, Dex!F:K, 4, 0),"")</f>
        <v>178</v>
      </c>
      <c r="S102" s="62" t="str">
        <f>ifna(VLookup(V102, Dex!F:K, 5, 0),"")</f>
        <v/>
      </c>
      <c r="T102" s="61" t="str">
        <f>ifna(VLookup(V102, Dex!F:K, 6, 0),"")</f>
        <v/>
      </c>
      <c r="U102" s="63" t="str">
        <f>ifna(VLookup(V102, Dex!F:L, 7, 0),"")</f>
        <v/>
      </c>
      <c r="V102" s="53" t="str">
        <f t="shared" si="1"/>
        <v>xatu</v>
      </c>
    </row>
    <row r="103" ht="31.5" customHeight="1">
      <c r="A103" s="129">
        <v>102.0</v>
      </c>
      <c r="B103" s="130">
        <v>1.0</v>
      </c>
      <c r="C103" s="131">
        <v>4.0</v>
      </c>
      <c r="D103" s="131">
        <v>12.0</v>
      </c>
      <c r="E103" s="131">
        <v>2.0</v>
      </c>
      <c r="F103" s="131">
        <v>6.0</v>
      </c>
      <c r="G103" s="131" t="str">
        <f>ifna(VLookup(V103,Shiny!B:C, 2, 0),"")</f>
        <v/>
      </c>
      <c r="H103" s="171" t="s">
        <v>266</v>
      </c>
      <c r="I103" s="158">
        <v>181.0</v>
      </c>
      <c r="J103" s="135">
        <f>IFNA(VLOOKUP(V103,'Imported Index'!G:H,2,0),1)</f>
        <v>1</v>
      </c>
      <c r="K103" s="130"/>
      <c r="L103" s="131"/>
      <c r="M103" s="166" t="str">
        <f>ifna(IMAGE("https://pokejungle.net/sprites/typeico/"&amp;lower(VLookup(V103,Type!C:E, 2, 0)&amp;".png")),"")</f>
        <v/>
      </c>
      <c r="N103" s="166" t="str">
        <f>ifna(IMAGE("https://pokejungle.net/sprites/typeico/"&amp;lower(VLookup(V103,Type!C:E, 3, 0)&amp;".png")),"")</f>
        <v/>
      </c>
      <c r="O103" s="131"/>
      <c r="P103" s="131"/>
      <c r="Q103" s="165" t="str">
        <f>ifna(VLookup(V103, Dex!F:K, 3, 0),"")</f>
        <v/>
      </c>
      <c r="R103" s="165">
        <f>ifna(VLookup(V103, Dex!F:K, 4, 0),"")</f>
        <v>181</v>
      </c>
      <c r="S103" s="166" t="str">
        <f>ifna(VLookup(V103, Dex!F:K, 5, 0),"")</f>
        <v/>
      </c>
      <c r="T103" s="165" t="str">
        <f>ifna(VLookup(V103, Dex!F:K, 6, 0),"")</f>
        <v>P103</v>
      </c>
      <c r="U103" s="137">
        <f>ifna(VLookup(V103, Dex!F:L, 7, 0),"")</f>
        <v>26</v>
      </c>
      <c r="V103" s="131" t="str">
        <f t="shared" si="1"/>
        <v>ampharos</v>
      </c>
    </row>
    <row r="104" ht="31.5" customHeight="1">
      <c r="A104" s="88">
        <v>103.0</v>
      </c>
      <c r="B104" s="85">
        <v>1.0</v>
      </c>
      <c r="C104" s="53">
        <v>4.0</v>
      </c>
      <c r="D104" s="53">
        <v>13.0</v>
      </c>
      <c r="E104" s="53">
        <v>3.0</v>
      </c>
      <c r="F104" s="53">
        <v>1.0</v>
      </c>
      <c r="G104" s="53" t="str">
        <f>ifna(VLookup(V104,Shiny!B:C, 2, 0),"")</f>
        <v/>
      </c>
      <c r="H104" s="22" t="s">
        <v>267</v>
      </c>
      <c r="I104" s="157">
        <v>182.0</v>
      </c>
      <c r="J104" s="140">
        <f>IFNA(VLOOKUP(V104,'Imported Index'!G:H,2,0),1)</f>
        <v>1</v>
      </c>
      <c r="K104" s="53"/>
      <c r="L104" s="53"/>
      <c r="M104" s="62" t="str">
        <f>ifna(IMAGE("https://pokejungle.net/sprites/typeico/"&amp;lower(VLookup(V104,Type!C:E, 2, 0)&amp;".png")),"")</f>
        <v/>
      </c>
      <c r="N104" s="62" t="str">
        <f>ifna(IMAGE("https://pokejungle.net/sprites/typeico/"&amp;lower(VLookup(V104,Type!C:E, 3, 0)&amp;".png")),"")</f>
        <v/>
      </c>
      <c r="O104" s="53"/>
      <c r="P104" s="53"/>
      <c r="Q104" s="61">
        <f>ifna(VLookup(V104, Dex!F:K, 3, 0),"")</f>
        <v>58</v>
      </c>
      <c r="R104" s="61">
        <f>ifna(VLookup(V104, Dex!F:K, 4, 0),"")</f>
        <v>182</v>
      </c>
      <c r="S104" s="62" t="str">
        <f>ifna(VLookup(V104, Dex!F:K, 5, 0),"")</f>
        <v/>
      </c>
      <c r="T104" s="61" t="str">
        <f>ifna(VLookup(V104, Dex!F:K, 6, 0),"")</f>
        <v>B065</v>
      </c>
      <c r="U104" s="63" t="str">
        <f>ifna(VLookup(V104, Dex!F:L, 7, 0),"")</f>
        <v/>
      </c>
      <c r="V104" s="53" t="str">
        <f t="shared" si="1"/>
        <v>bellossom</v>
      </c>
    </row>
    <row r="105" ht="31.5" customHeight="1">
      <c r="A105" s="129">
        <v>104.0</v>
      </c>
      <c r="B105" s="130">
        <v>1.0</v>
      </c>
      <c r="C105" s="131">
        <v>4.0</v>
      </c>
      <c r="D105" s="131">
        <v>14.0</v>
      </c>
      <c r="E105" s="131">
        <v>3.0</v>
      </c>
      <c r="F105" s="131">
        <v>2.0</v>
      </c>
      <c r="G105" s="131" t="str">
        <f>ifna(VLookup(V105,Shiny!B:C, 2, 0),"")</f>
        <v/>
      </c>
      <c r="H105" s="171" t="s">
        <v>269</v>
      </c>
      <c r="I105" s="158">
        <v>184.0</v>
      </c>
      <c r="J105" s="135">
        <f>IFNA(VLOOKUP(V105,'Imported Index'!G:H,2,0),1)</f>
        <v>1</v>
      </c>
      <c r="K105" s="130"/>
      <c r="L105" s="131"/>
      <c r="M105" s="166" t="str">
        <f>ifna(IMAGE("https://pokejungle.net/sprites/typeico/"&amp;lower(VLookup(V105,Type!C:E, 2, 0)&amp;".png")),"")</f>
        <v/>
      </c>
      <c r="N105" s="166" t="str">
        <f>ifna(IMAGE("https://pokejungle.net/sprites/typeico/"&amp;lower(VLookup(V105,Type!C:E, 3, 0)&amp;".png")),"")</f>
        <v/>
      </c>
      <c r="O105" s="131"/>
      <c r="P105" s="131"/>
      <c r="Q105" s="165" t="str">
        <f>ifna(VLookup(V105, Dex!F:K, 3, 0),"")</f>
        <v>A141</v>
      </c>
      <c r="R105" s="165">
        <f>ifna(VLookup(V105, Dex!F:K, 4, 0),"")</f>
        <v>184</v>
      </c>
      <c r="S105" s="166" t="str">
        <f>ifna(VLookup(V105, Dex!F:K, 5, 0),"")</f>
        <v/>
      </c>
      <c r="T105" s="165" t="str">
        <f>ifna(VLookup(V105, Dex!F:K, 6, 0),"")</f>
        <v>P048</v>
      </c>
      <c r="U105" s="137" t="str">
        <f>ifna(VLookup(V105, Dex!F:L, 7, 0),"")</f>
        <v/>
      </c>
      <c r="V105" s="131" t="str">
        <f t="shared" si="1"/>
        <v>azumarill</v>
      </c>
    </row>
    <row r="106" ht="31.5" customHeight="1">
      <c r="A106" s="88">
        <v>105.0</v>
      </c>
      <c r="B106" s="85">
        <v>1.0</v>
      </c>
      <c r="C106" s="53">
        <v>4.0</v>
      </c>
      <c r="D106" s="53">
        <v>15.0</v>
      </c>
      <c r="E106" s="53">
        <v>3.0</v>
      </c>
      <c r="F106" s="53">
        <v>3.0</v>
      </c>
      <c r="G106" s="53" t="str">
        <f>ifna(VLookup(V106,Shiny!B:C, 2, 0),"")</f>
        <v/>
      </c>
      <c r="H106" s="22" t="s">
        <v>270</v>
      </c>
      <c r="I106" s="157">
        <v>185.0</v>
      </c>
      <c r="J106" s="140">
        <f>IFNA(VLOOKUP(V106,'Imported Index'!G:H,2,0),1)</f>
        <v>1</v>
      </c>
      <c r="K106" s="85"/>
      <c r="L106" s="53"/>
      <c r="M106" s="62" t="str">
        <f>ifna(IMAGE("https://pokejungle.net/sprites/typeico/"&amp;lower(VLookup(V106,Type!C:E, 2, 0)&amp;".png")),"")</f>
        <v/>
      </c>
      <c r="N106" s="62" t="str">
        <f>ifna(IMAGE("https://pokejungle.net/sprites/typeico/"&amp;lower(VLookup(V106,Type!C:E, 3, 0)&amp;".png")),"")</f>
        <v/>
      </c>
      <c r="O106" s="53"/>
      <c r="P106" s="53"/>
      <c r="Q106" s="61">
        <f>ifna(VLookup(V106, Dex!F:K, 3, 0),"")</f>
        <v>253</v>
      </c>
      <c r="R106" s="61">
        <f>ifna(VLookup(V106, Dex!F:K, 4, 0),"")</f>
        <v>185</v>
      </c>
      <c r="S106" s="62">
        <f>ifna(VLookup(V106, Dex!F:K, 5, 0),"")</f>
        <v>124</v>
      </c>
      <c r="T106" s="61" t="str">
        <f>ifna(VLookup(V106, Dex!F:K, 6, 0),"")</f>
        <v>P088</v>
      </c>
      <c r="U106" s="63" t="str">
        <f>ifna(VLookup(V106, Dex!F:L, 7, 0),"")</f>
        <v/>
      </c>
      <c r="V106" s="53" t="str">
        <f t="shared" si="1"/>
        <v>sudowoodo</v>
      </c>
    </row>
    <row r="107" ht="31.5" customHeight="1">
      <c r="A107" s="129">
        <v>106.0</v>
      </c>
      <c r="B107" s="130">
        <v>1.0</v>
      </c>
      <c r="C107" s="131">
        <v>4.0</v>
      </c>
      <c r="D107" s="131">
        <v>16.0</v>
      </c>
      <c r="E107" s="131">
        <v>3.0</v>
      </c>
      <c r="F107" s="131">
        <v>4.0</v>
      </c>
      <c r="G107" s="131" t="str">
        <f>ifna(VLookup(V107,Shiny!B:C, 2, 0),"")</f>
        <v/>
      </c>
      <c r="H107" s="171" t="s">
        <v>271</v>
      </c>
      <c r="I107" s="158">
        <v>186.0</v>
      </c>
      <c r="J107" s="135">
        <f>IFNA(VLOOKUP(V107,'Imported Index'!G:H,2,0),1)</f>
        <v>1</v>
      </c>
      <c r="K107" s="131"/>
      <c r="L107" s="131"/>
      <c r="M107" s="166" t="str">
        <f>ifna(IMAGE("https://pokejungle.net/sprites/typeico/"&amp;lower(VLookup(V107,Type!C:E, 2, 0)&amp;".png")),"")</f>
        <v/>
      </c>
      <c r="N107" s="166" t="str">
        <f>ifna(IMAGE("https://pokejungle.net/sprites/typeico/"&amp;lower(VLookup(V107,Type!C:E, 3, 0)&amp;".png")),"")</f>
        <v/>
      </c>
      <c r="O107" s="131"/>
      <c r="P107" s="131"/>
      <c r="Q107" s="165" t="str">
        <f>ifna(VLookup(V107, Dex!F:K, 3, 0),"")</f>
        <v>A145</v>
      </c>
      <c r="R107" s="165">
        <f>ifna(VLookup(V107, Dex!F:K, 4, 0),"")</f>
        <v>186</v>
      </c>
      <c r="S107" s="166" t="str">
        <f>ifna(VLookup(V107, Dex!F:K, 5, 0),"")</f>
        <v/>
      </c>
      <c r="T107" s="165" t="str">
        <f>ifna(VLookup(V107, Dex!F:K, 6, 0),"")</f>
        <v>K042</v>
      </c>
      <c r="U107" s="137" t="str">
        <f>ifna(VLookup(V107, Dex!F:L, 7, 0),"")</f>
        <v/>
      </c>
      <c r="V107" s="131" t="str">
        <f t="shared" si="1"/>
        <v>politoed</v>
      </c>
    </row>
    <row r="108" ht="31.5" customHeight="1">
      <c r="A108" s="88">
        <v>107.0</v>
      </c>
      <c r="B108" s="85">
        <v>1.0</v>
      </c>
      <c r="C108" s="53">
        <v>4.0</v>
      </c>
      <c r="D108" s="53">
        <v>17.0</v>
      </c>
      <c r="E108" s="53">
        <v>3.0</v>
      </c>
      <c r="F108" s="53">
        <v>5.0</v>
      </c>
      <c r="G108" s="53" t="str">
        <f>ifna(VLookup(V108,Shiny!B:C, 2, 0),"")</f>
        <v/>
      </c>
      <c r="H108" s="22" t="s">
        <v>274</v>
      </c>
      <c r="I108" s="157">
        <v>189.0</v>
      </c>
      <c r="J108" s="140">
        <f>IFNA(VLOOKUP(V108,'Imported Index'!G:H,2,0),1)</f>
        <v>1</v>
      </c>
      <c r="K108" s="85"/>
      <c r="L108" s="53"/>
      <c r="M108" s="62" t="str">
        <f>ifna(IMAGE("https://pokejungle.net/sprites/typeico/"&amp;lower(VLookup(V108,Type!C:E, 2, 0)&amp;".png")),"")</f>
        <v/>
      </c>
      <c r="N108" s="62" t="str">
        <f>ifna(IMAGE("https://pokejungle.net/sprites/typeico/"&amp;lower(VLookup(V108,Type!C:E, 3, 0)&amp;".png")),"")</f>
        <v/>
      </c>
      <c r="O108" s="53"/>
      <c r="P108" s="53"/>
      <c r="Q108" s="61" t="str">
        <f>ifna(VLookup(V108, Dex!F:K, 3, 0),"")</f>
        <v/>
      </c>
      <c r="R108" s="61">
        <f>ifna(VLookup(V108, Dex!F:K, 4, 0),"")</f>
        <v>189</v>
      </c>
      <c r="S108" s="62" t="str">
        <f>ifna(VLookup(V108, Dex!F:K, 5, 0),"")</f>
        <v/>
      </c>
      <c r="T108" s="61" t="str">
        <f>ifna(VLookup(V108, Dex!F:K, 6, 0),"")</f>
        <v>P018</v>
      </c>
      <c r="U108" s="63" t="str">
        <f>ifna(VLookup(V108, Dex!F:L, 7, 0),"")</f>
        <v/>
      </c>
      <c r="V108" s="53" t="str">
        <f t="shared" si="1"/>
        <v>jumpluff</v>
      </c>
    </row>
    <row r="109" ht="31.5" customHeight="1">
      <c r="A109" s="129">
        <v>108.0</v>
      </c>
      <c r="B109" s="130">
        <v>1.0</v>
      </c>
      <c r="C109" s="131">
        <v>4.0</v>
      </c>
      <c r="D109" s="131">
        <v>18.0</v>
      </c>
      <c r="E109" s="131">
        <v>3.0</v>
      </c>
      <c r="F109" s="131">
        <v>6.0</v>
      </c>
      <c r="G109" s="131" t="str">
        <f>ifna(VLookup(V109,Shiny!B:C, 2, 0),"")</f>
        <v/>
      </c>
      <c r="H109" s="171" t="s">
        <v>277</v>
      </c>
      <c r="I109" s="158">
        <v>192.0</v>
      </c>
      <c r="J109" s="135">
        <f>IFNA(VLOOKUP(V109,'Imported Index'!G:H,2,0),1)</f>
        <v>1</v>
      </c>
      <c r="K109" s="130"/>
      <c r="L109" s="131"/>
      <c r="M109" s="166" t="str">
        <f>ifna(IMAGE("https://pokejungle.net/sprites/typeico/"&amp;lower(VLookup(V109,Type!C:E, 2, 0)&amp;".png")),"")</f>
        <v/>
      </c>
      <c r="N109" s="166" t="str">
        <f>ifna(IMAGE("https://pokejungle.net/sprites/typeico/"&amp;lower(VLookup(V109,Type!C:E, 3, 0)&amp;".png")),"")</f>
        <v/>
      </c>
      <c r="O109" s="131"/>
      <c r="P109" s="131"/>
      <c r="Q109" s="165" t="str">
        <f>ifna(VLookup(V109, Dex!F:K, 3, 0),"")</f>
        <v/>
      </c>
      <c r="R109" s="165">
        <f>ifna(VLookup(V109, Dex!F:K, 4, 0),"")</f>
        <v>192</v>
      </c>
      <c r="S109" s="166" t="str">
        <f>ifna(VLookup(V109, Dex!F:K, 5, 0),"")</f>
        <v/>
      </c>
      <c r="T109" s="165" t="str">
        <f>ifna(VLookup(V109, Dex!F:K, 6, 0),"")</f>
        <v>P032</v>
      </c>
      <c r="U109" s="137" t="str">
        <f>ifna(VLookup(V109, Dex!F:L, 7, 0),"")</f>
        <v/>
      </c>
      <c r="V109" s="131" t="str">
        <f t="shared" si="1"/>
        <v>sunflora</v>
      </c>
    </row>
    <row r="110" ht="31.5" customHeight="1">
      <c r="A110" s="88">
        <v>109.0</v>
      </c>
      <c r="B110" s="85">
        <v>1.0</v>
      </c>
      <c r="C110" s="53">
        <v>4.0</v>
      </c>
      <c r="D110" s="53">
        <v>19.0</v>
      </c>
      <c r="E110" s="53">
        <v>4.0</v>
      </c>
      <c r="F110" s="53">
        <v>1.0</v>
      </c>
      <c r="G110" s="53" t="str">
        <f>ifna(VLookup(V110,Shiny!B:C, 2, 0),"")</f>
        <v/>
      </c>
      <c r="H110" s="22" t="s">
        <v>281</v>
      </c>
      <c r="I110" s="157">
        <v>195.0</v>
      </c>
      <c r="J110" s="140">
        <f>IFNA(VLOOKUP(V110,'Imported Index'!G:H,2,0),1)</f>
        <v>1</v>
      </c>
      <c r="K110" s="53"/>
      <c r="L110" s="53"/>
      <c r="M110" s="62" t="str">
        <f>ifna(IMAGE("https://pokejungle.net/sprites/typeico/"&amp;lower(VLookup(V110,Type!C:E, 2, 0)&amp;".png")),"")</f>
        <v/>
      </c>
      <c r="N110" s="62" t="str">
        <f>ifna(IMAGE("https://pokejungle.net/sprites/typeico/"&amp;lower(VLookup(V110,Type!C:E, 3, 0)&amp;".png")),"")</f>
        <v/>
      </c>
      <c r="O110" s="53"/>
      <c r="P110" s="53"/>
      <c r="Q110" s="61">
        <f>ifna(VLookup(V110, Dex!F:K, 3, 0),"")</f>
        <v>101</v>
      </c>
      <c r="R110" s="61">
        <f>ifna(VLookup(V110, Dex!F:K, 4, 0),"")</f>
        <v>195</v>
      </c>
      <c r="S110" s="62" t="str">
        <f>ifna(VLookup(V110, Dex!F:K, 5, 0),"")</f>
        <v/>
      </c>
      <c r="T110" s="61" t="str">
        <f>ifna(VLookup(V110, Dex!F:K, 6, 0),"")</f>
        <v>K006</v>
      </c>
      <c r="U110" s="63" t="str">
        <f>ifna(VLookup(V110, Dex!F:L, 7, 0),"")</f>
        <v/>
      </c>
      <c r="V110" s="53" t="str">
        <f t="shared" si="1"/>
        <v>quagsire</v>
      </c>
    </row>
    <row r="111" ht="31.5" customHeight="1">
      <c r="A111" s="129">
        <v>110.0</v>
      </c>
      <c r="B111" s="130">
        <v>1.0</v>
      </c>
      <c r="C111" s="131">
        <v>4.0</v>
      </c>
      <c r="D111" s="131">
        <v>20.0</v>
      </c>
      <c r="E111" s="131">
        <v>4.0</v>
      </c>
      <c r="F111" s="131">
        <v>2.0</v>
      </c>
      <c r="G111" s="131" t="str">
        <f>ifna(VLookup(V111,Shiny!B:C, 2, 0),"")</f>
        <v/>
      </c>
      <c r="H111" s="171" t="s">
        <v>282</v>
      </c>
      <c r="I111" s="158">
        <v>196.0</v>
      </c>
      <c r="J111" s="135">
        <f>IFNA(VLOOKUP(V111,'Imported Index'!G:H,2,0),1)</f>
        <v>1</v>
      </c>
      <c r="K111" s="130"/>
      <c r="L111" s="131"/>
      <c r="M111" s="166" t="str">
        <f>ifna(IMAGE("https://pokejungle.net/sprites/typeico/"&amp;lower(VLookup(V111,Type!C:E, 2, 0)&amp;".png")),"")</f>
        <v/>
      </c>
      <c r="N111" s="166" t="str">
        <f>ifna(IMAGE("https://pokejungle.net/sprites/typeico/"&amp;lower(VLookup(V111,Type!C:E, 3, 0)&amp;".png")),"")</f>
        <v/>
      </c>
      <c r="O111" s="131"/>
      <c r="P111" s="131"/>
      <c r="Q111" s="165">
        <f>ifna(VLookup(V111, Dex!F:K, 3, 0),"")</f>
        <v>200</v>
      </c>
      <c r="R111" s="165">
        <f>ifna(VLookup(V111, Dex!F:K, 4, 0),"")</f>
        <v>196</v>
      </c>
      <c r="S111" s="166">
        <f>ifna(VLookup(V111, Dex!F:K, 5, 0),"")</f>
        <v>29</v>
      </c>
      <c r="T111" s="165" t="str">
        <f>ifna(VLookup(V111, Dex!F:K, 6, 0),"")</f>
        <v>P183</v>
      </c>
      <c r="U111" s="137">
        <f>ifna(VLookup(V111, Dex!F:L, 7, 0),"")</f>
        <v>104</v>
      </c>
      <c r="V111" s="131" t="str">
        <f t="shared" si="1"/>
        <v>espeon</v>
      </c>
    </row>
    <row r="112" ht="31.5" customHeight="1">
      <c r="A112" s="88">
        <v>111.0</v>
      </c>
      <c r="B112" s="85">
        <v>1.0</v>
      </c>
      <c r="C112" s="53">
        <v>4.0</v>
      </c>
      <c r="D112" s="53">
        <v>21.0</v>
      </c>
      <c r="E112" s="53">
        <v>4.0</v>
      </c>
      <c r="F112" s="53">
        <v>3.0</v>
      </c>
      <c r="G112" s="53" t="str">
        <f>ifna(VLookup(V112,Shiny!B:C, 2, 0),"")</f>
        <v/>
      </c>
      <c r="H112" s="22" t="s">
        <v>283</v>
      </c>
      <c r="I112" s="157">
        <v>197.0</v>
      </c>
      <c r="J112" s="140">
        <f>IFNA(VLOOKUP(V112,'Imported Index'!G:H,2,0),1)</f>
        <v>1</v>
      </c>
      <c r="K112" s="85"/>
      <c r="L112" s="53"/>
      <c r="M112" s="62" t="str">
        <f>ifna(IMAGE("https://pokejungle.net/sprites/typeico/"&amp;lower(VLookup(V112,Type!C:E, 2, 0)&amp;".png")),"")</f>
        <v/>
      </c>
      <c r="N112" s="62" t="str">
        <f>ifna(IMAGE("https://pokejungle.net/sprites/typeico/"&amp;lower(VLookup(V112,Type!C:E, 3, 0)&amp;".png")),"")</f>
        <v/>
      </c>
      <c r="O112" s="53"/>
      <c r="P112" s="53"/>
      <c r="Q112" s="61">
        <f>ifna(VLookup(V112, Dex!F:K, 3, 0),"")</f>
        <v>201</v>
      </c>
      <c r="R112" s="61">
        <f>ifna(VLookup(V112, Dex!F:K, 4, 0),"")</f>
        <v>197</v>
      </c>
      <c r="S112" s="62">
        <f>ifna(VLookup(V112, Dex!F:K, 5, 0),"")</f>
        <v>30</v>
      </c>
      <c r="T112" s="61" t="str">
        <f>ifna(VLookup(V112, Dex!F:K, 6, 0),"")</f>
        <v>P184</v>
      </c>
      <c r="U112" s="63">
        <f>ifna(VLookup(V112, Dex!F:L, 7, 0),"")</f>
        <v>105</v>
      </c>
      <c r="V112" s="53" t="str">
        <f t="shared" si="1"/>
        <v>umbreon</v>
      </c>
    </row>
    <row r="113" ht="31.5" customHeight="1">
      <c r="A113" s="129">
        <v>112.0</v>
      </c>
      <c r="B113" s="130">
        <v>1.0</v>
      </c>
      <c r="C113" s="131">
        <v>4.0</v>
      </c>
      <c r="D113" s="131">
        <v>22.0</v>
      </c>
      <c r="E113" s="131">
        <v>4.0</v>
      </c>
      <c r="F113" s="131">
        <v>4.0</v>
      </c>
      <c r="G113" s="131" t="str">
        <f>ifna(VLookup(V113,Shiny!B:C, 2, 0),"")</f>
        <v/>
      </c>
      <c r="H113" s="171" t="s">
        <v>285</v>
      </c>
      <c r="I113" s="158">
        <v>199.0</v>
      </c>
      <c r="J113" s="135">
        <f>IFNA(VLOOKUP(V113,'Imported Index'!G:H,2,0),1)</f>
        <v>1</v>
      </c>
      <c r="K113" s="130"/>
      <c r="L113" s="131" t="s">
        <v>97</v>
      </c>
      <c r="M113" s="166" t="str">
        <f>ifna(IMAGE("https://pokejungle.net/sprites/typeico/"&amp;lower(VLookup(V113,Type!C:E, 2, 0)&amp;".png")),"")</f>
        <v/>
      </c>
      <c r="N113" s="166" t="str">
        <f>ifna(IMAGE("https://pokejungle.net/sprites/typeico/"&amp;lower(VLookup(V113,Type!C:E, 3, 0)&amp;".png")),"")</f>
        <v/>
      </c>
      <c r="O113" s="131"/>
      <c r="P113" s="131"/>
      <c r="Q113" s="165" t="str">
        <f>ifna(VLookup(V113, Dex!F:K, 3, 0),"")</f>
        <v>A003</v>
      </c>
      <c r="R113" s="165">
        <f>ifna(VLookup(V113, Dex!F:K, 4, 0),"")</f>
        <v>199</v>
      </c>
      <c r="S113" s="166" t="str">
        <f>ifna(VLookup(V113, Dex!F:K, 5, 0),"")</f>
        <v/>
      </c>
      <c r="T113" s="165" t="str">
        <f>ifna(VLookup(V113, Dex!F:K, 6, 0),"")</f>
        <v>P326</v>
      </c>
      <c r="U113" s="137">
        <f>ifna(VLookup(V113, Dex!F:L, 7, 0),"")</f>
        <v>139</v>
      </c>
      <c r="V113" s="131" t="str">
        <f t="shared" si="1"/>
        <v>slowking</v>
      </c>
    </row>
    <row r="114" ht="31.5" customHeight="1">
      <c r="A114" s="88">
        <v>113.0</v>
      </c>
      <c r="B114" s="85">
        <v>1.0</v>
      </c>
      <c r="C114" s="53">
        <v>4.0</v>
      </c>
      <c r="D114" s="53">
        <v>23.0</v>
      </c>
      <c r="E114" s="53">
        <v>4.0</v>
      </c>
      <c r="F114" s="53">
        <v>5.0</v>
      </c>
      <c r="G114" s="53" t="str">
        <f>ifna(VLookup(V114,Shiny!B:C, 2, 0),"")</f>
        <v/>
      </c>
      <c r="H114" s="22" t="s">
        <v>285</v>
      </c>
      <c r="I114" s="157">
        <v>199.0</v>
      </c>
      <c r="J114" s="140">
        <f>IFNA(VLOOKUP(V114,'Imported Index'!G:H,2,0),1)</f>
        <v>1</v>
      </c>
      <c r="K114" s="85"/>
      <c r="L114" s="53" t="s">
        <v>132</v>
      </c>
      <c r="M114" s="62" t="str">
        <f>ifna(IMAGE("https://pokejungle.net/sprites/typeico/"&amp;lower(VLookup(V114,Type!C:E, 2, 0)&amp;".png")),"")</f>
        <v/>
      </c>
      <c r="N114" s="62" t="str">
        <f>ifna(IMAGE("https://pokejungle.net/sprites/typeico/"&amp;lower(VLookup(V114,Type!C:E, 3, 0)&amp;".png")),"")</f>
        <v/>
      </c>
      <c r="O114" s="85">
        <v>-1.0</v>
      </c>
      <c r="P114" s="53"/>
      <c r="Q114" s="61" t="str">
        <f>ifna(VLookup(V114, Dex!F:K, 3, 0),"")</f>
        <v>A003</v>
      </c>
      <c r="R114" s="61" t="str">
        <f>ifna(VLookup(V114, Dex!F:K, 4, 0),"")</f>
        <v/>
      </c>
      <c r="S114" s="62" t="str">
        <f>ifna(VLookup(V114, Dex!F:K, 5, 0),"")</f>
        <v/>
      </c>
      <c r="T114" s="61" t="str">
        <f>ifna(VLookup(V114, Dex!F:K, 6, 0),"")</f>
        <v>B077</v>
      </c>
      <c r="U114" s="63">
        <f>ifna(VLookup(V114, Dex!F:L, 7, 0),"")</f>
        <v>139</v>
      </c>
      <c r="V114" s="53" t="str">
        <f t="shared" si="1"/>
        <v>slowking-1</v>
      </c>
    </row>
    <row r="115" ht="31.5" customHeight="1">
      <c r="A115" s="129">
        <v>114.0</v>
      </c>
      <c r="B115" s="130">
        <v>1.0</v>
      </c>
      <c r="C115" s="131">
        <v>4.0</v>
      </c>
      <c r="D115" s="131">
        <v>24.0</v>
      </c>
      <c r="E115" s="131">
        <v>4.0</v>
      </c>
      <c r="F115" s="131">
        <v>6.0</v>
      </c>
      <c r="G115" s="131" t="str">
        <f>ifna(VLookup(V115,Shiny!B:C, 2, 0),"")</f>
        <v/>
      </c>
      <c r="H115" s="171" t="s">
        <v>287</v>
      </c>
      <c r="I115" s="158">
        <v>201.0</v>
      </c>
      <c r="J115" s="135">
        <f>IFNA(VLOOKUP(V115,'Imported Index'!G:H,2,0),1)</f>
        <v>1</v>
      </c>
      <c r="K115" s="131"/>
      <c r="L115" s="131"/>
      <c r="M115" s="166" t="str">
        <f>ifna(IMAGE("https://pokejungle.net/sprites/typeico/"&amp;lower(VLookup(V115,Type!C:E, 2, 0)&amp;".png")),"")</f>
        <v/>
      </c>
      <c r="N115" s="166" t="str">
        <f>ifna(IMAGE("https://pokejungle.net/sprites/typeico/"&amp;lower(VLookup(V115,Type!C:E, 3, 0)&amp;".png")),"")</f>
        <v/>
      </c>
      <c r="O115" s="131"/>
      <c r="P115" s="131"/>
      <c r="Q115" s="165" t="str">
        <f>ifna(VLookup(V115, Dex!F:K, 3, 0),"")</f>
        <v/>
      </c>
      <c r="R115" s="165">
        <f>ifna(VLookup(V115, Dex!F:K, 4, 0),"")</f>
        <v>201</v>
      </c>
      <c r="S115" s="166">
        <f>ifna(VLookup(V115, Dex!F:K, 5, 0),"")</f>
        <v>142</v>
      </c>
      <c r="T115" s="165" t="str">
        <f>ifna(VLookup(V115, Dex!F:K, 6, 0),"")</f>
        <v/>
      </c>
      <c r="U115" s="137" t="str">
        <f>ifna(VLookup(V115, Dex!F:L, 7, 0),"")</f>
        <v/>
      </c>
      <c r="V115" s="131" t="str">
        <f t="shared" si="1"/>
        <v>unown</v>
      </c>
    </row>
    <row r="116" ht="31.5" customHeight="1">
      <c r="A116" s="88">
        <v>115.0</v>
      </c>
      <c r="B116" s="85">
        <v>1.0</v>
      </c>
      <c r="C116" s="53">
        <v>4.0</v>
      </c>
      <c r="D116" s="53">
        <v>25.0</v>
      </c>
      <c r="E116" s="53">
        <v>5.0</v>
      </c>
      <c r="F116" s="53">
        <v>1.0</v>
      </c>
      <c r="G116" s="53" t="str">
        <f>ifna(VLookup(V116,Shiny!B:C, 2, 0),"")</f>
        <v/>
      </c>
      <c r="H116" s="146" t="s">
        <v>287</v>
      </c>
      <c r="I116" s="157">
        <v>201.0</v>
      </c>
      <c r="J116" s="140">
        <f>IFNA(VLOOKUP(V116,'Imported Index'!G:H,2,0),1)</f>
        <v>1</v>
      </c>
      <c r="K116" s="83"/>
      <c r="L116" s="83" t="s">
        <v>289</v>
      </c>
      <c r="M116" s="62" t="str">
        <f>ifna(IMAGE("https://pokejungle.net/sprites/typeico/"&amp;lower(VLookup(V116,Type!C:E, 2, 0)&amp;".png")),"")</f>
        <v/>
      </c>
      <c r="N116" s="62" t="str">
        <f>ifna(IMAGE("https://pokejungle.net/sprites/typeico/"&amp;lower(VLookup(V116,Type!C:E, 3, 0)&amp;".png")),"")</f>
        <v/>
      </c>
      <c r="O116" s="145">
        <v>-1.0</v>
      </c>
      <c r="P116" s="53"/>
      <c r="Q116" s="61" t="str">
        <f>ifna(VLookup(V116, Dex!F:K, 3, 0),"")</f>
        <v/>
      </c>
      <c r="R116" s="61">
        <f>ifna(VLookup(V116, Dex!F:K, 4, 0),"")</f>
        <v>201</v>
      </c>
      <c r="S116" s="62">
        <f>ifna(VLookup(V116, Dex!F:K, 5, 0),"")</f>
        <v>142</v>
      </c>
      <c r="T116" s="61" t="str">
        <f>ifna(VLookup(V116, Dex!F:K, 6, 0),"")</f>
        <v/>
      </c>
      <c r="U116" s="63" t="str">
        <f>ifna(VLookup(V116, Dex!F:L, 7, 0),"")</f>
        <v/>
      </c>
      <c r="V116" s="53" t="str">
        <f t="shared" si="1"/>
        <v>unown-1</v>
      </c>
    </row>
    <row r="117" ht="31.5" customHeight="1">
      <c r="A117" s="129">
        <v>116.0</v>
      </c>
      <c r="B117" s="130">
        <v>1.0</v>
      </c>
      <c r="C117" s="131">
        <v>4.0</v>
      </c>
      <c r="D117" s="131">
        <v>26.0</v>
      </c>
      <c r="E117" s="131">
        <v>5.0</v>
      </c>
      <c r="F117" s="131">
        <v>2.0</v>
      </c>
      <c r="G117" s="131" t="str">
        <f>ifna(VLookup(V117,Shiny!B:C, 2, 0),"")</f>
        <v/>
      </c>
      <c r="H117" s="143" t="s">
        <v>287</v>
      </c>
      <c r="I117" s="158">
        <v>201.0</v>
      </c>
      <c r="J117" s="135">
        <f>IFNA(VLOOKUP(V117,'Imported Index'!G:H,2,0),1)</f>
        <v>1</v>
      </c>
      <c r="K117" s="132"/>
      <c r="L117" s="132" t="s">
        <v>290</v>
      </c>
      <c r="M117" s="166" t="str">
        <f>ifna(IMAGE("https://pokejungle.net/sprites/typeico/"&amp;lower(VLookup(V117,Type!C:E, 2, 0)&amp;".png")),"")</f>
        <v/>
      </c>
      <c r="N117" s="166" t="str">
        <f>ifna(IMAGE("https://pokejungle.net/sprites/typeico/"&amp;lower(VLookup(V117,Type!C:E, 3, 0)&amp;".png")),"")</f>
        <v/>
      </c>
      <c r="O117" s="172">
        <v>-2.0</v>
      </c>
      <c r="P117" s="132"/>
      <c r="Q117" s="165" t="str">
        <f>ifna(VLookup(V117, Dex!F:K, 3, 0),"")</f>
        <v/>
      </c>
      <c r="R117" s="165">
        <f>ifna(VLookup(V117, Dex!F:K, 4, 0),"")</f>
        <v>201</v>
      </c>
      <c r="S117" s="166">
        <f>ifna(VLookup(V117, Dex!F:K, 5, 0),"")</f>
        <v>142</v>
      </c>
      <c r="T117" s="165" t="str">
        <f>ifna(VLookup(V117, Dex!F:K, 6, 0),"")</f>
        <v/>
      </c>
      <c r="U117" s="137" t="str">
        <f>ifna(VLookup(V117, Dex!F:L, 7, 0),"")</f>
        <v/>
      </c>
      <c r="V117" s="131" t="str">
        <f t="shared" si="1"/>
        <v>unown-2</v>
      </c>
    </row>
    <row r="118" ht="31.5" customHeight="1">
      <c r="A118" s="88">
        <v>117.0</v>
      </c>
      <c r="B118" s="85">
        <v>1.0</v>
      </c>
      <c r="C118" s="53">
        <v>4.0</v>
      </c>
      <c r="D118" s="53">
        <v>27.0</v>
      </c>
      <c r="E118" s="53">
        <v>5.0</v>
      </c>
      <c r="F118" s="53">
        <v>3.0</v>
      </c>
      <c r="G118" s="53" t="str">
        <f>ifna(VLookup(V118,Shiny!B:C, 2, 0),"")</f>
        <v/>
      </c>
      <c r="H118" s="146" t="s">
        <v>287</v>
      </c>
      <c r="I118" s="157">
        <v>201.0</v>
      </c>
      <c r="J118" s="140">
        <f>IFNA(VLOOKUP(V118,'Imported Index'!G:H,2,0),1)</f>
        <v>1</v>
      </c>
      <c r="K118" s="83"/>
      <c r="L118" s="83" t="s">
        <v>291</v>
      </c>
      <c r="M118" s="62" t="str">
        <f>ifna(IMAGE("https://pokejungle.net/sprites/typeico/"&amp;lower(VLookup(V118,Type!C:E, 2, 0)&amp;".png")),"")</f>
        <v/>
      </c>
      <c r="N118" s="62" t="str">
        <f>ifna(IMAGE("https://pokejungle.net/sprites/typeico/"&amp;lower(VLookup(V118,Type!C:E, 3, 0)&amp;".png")),"")</f>
        <v/>
      </c>
      <c r="O118" s="145">
        <v>-3.0</v>
      </c>
      <c r="P118" s="53"/>
      <c r="Q118" s="61" t="str">
        <f>ifna(VLookup(V118, Dex!F:K, 3, 0),"")</f>
        <v/>
      </c>
      <c r="R118" s="61">
        <f>ifna(VLookup(V118, Dex!F:K, 4, 0),"")</f>
        <v>201</v>
      </c>
      <c r="S118" s="62">
        <f>ifna(VLookup(V118, Dex!F:K, 5, 0),"")</f>
        <v>142</v>
      </c>
      <c r="T118" s="61" t="str">
        <f>ifna(VLookup(V118, Dex!F:K, 6, 0),"")</f>
        <v/>
      </c>
      <c r="U118" s="63" t="str">
        <f>ifna(VLookup(V118, Dex!F:L, 7, 0),"")</f>
        <v/>
      </c>
      <c r="V118" s="53" t="str">
        <f t="shared" si="1"/>
        <v>unown-3</v>
      </c>
    </row>
    <row r="119" ht="31.5" customHeight="1">
      <c r="A119" s="129">
        <v>118.0</v>
      </c>
      <c r="B119" s="130">
        <v>1.0</v>
      </c>
      <c r="C119" s="131">
        <v>4.0</v>
      </c>
      <c r="D119" s="131">
        <v>28.0</v>
      </c>
      <c r="E119" s="131">
        <v>5.0</v>
      </c>
      <c r="F119" s="131">
        <v>4.0</v>
      </c>
      <c r="G119" s="131" t="str">
        <f>ifna(VLookup(V119,Shiny!B:C, 2, 0),"")</f>
        <v/>
      </c>
      <c r="H119" s="143" t="s">
        <v>287</v>
      </c>
      <c r="I119" s="158">
        <v>201.0</v>
      </c>
      <c r="J119" s="135">
        <f>IFNA(VLOOKUP(V119,'Imported Index'!G:H,2,0),1)</f>
        <v>1</v>
      </c>
      <c r="K119" s="132"/>
      <c r="L119" s="132" t="s">
        <v>292</v>
      </c>
      <c r="M119" s="166" t="str">
        <f>ifna(IMAGE("https://pokejungle.net/sprites/typeico/"&amp;lower(VLookup(V119,Type!C:E, 2, 0)&amp;".png")),"")</f>
        <v/>
      </c>
      <c r="N119" s="166" t="str">
        <f>ifna(IMAGE("https://pokejungle.net/sprites/typeico/"&amp;lower(VLookup(V119,Type!C:E, 3, 0)&amp;".png")),"")</f>
        <v/>
      </c>
      <c r="O119" s="172">
        <v>-4.0</v>
      </c>
      <c r="P119" s="131"/>
      <c r="Q119" s="165" t="str">
        <f>ifna(VLookup(V119, Dex!F:K, 3, 0),"")</f>
        <v/>
      </c>
      <c r="R119" s="165">
        <f>ifna(VLookup(V119, Dex!F:K, 4, 0),"")</f>
        <v>201</v>
      </c>
      <c r="S119" s="166">
        <f>ifna(VLookup(V119, Dex!F:K, 5, 0),"")</f>
        <v>142</v>
      </c>
      <c r="T119" s="165" t="str">
        <f>ifna(VLookup(V119, Dex!F:K, 6, 0),"")</f>
        <v/>
      </c>
      <c r="U119" s="137" t="str">
        <f>ifna(VLookup(V119, Dex!F:L, 7, 0),"")</f>
        <v/>
      </c>
      <c r="V119" s="131" t="str">
        <f t="shared" si="1"/>
        <v>unown-4</v>
      </c>
    </row>
    <row r="120" ht="31.5" customHeight="1">
      <c r="A120" s="88">
        <v>119.0</v>
      </c>
      <c r="B120" s="85">
        <v>1.0</v>
      </c>
      <c r="C120" s="53">
        <v>4.0</v>
      </c>
      <c r="D120" s="53">
        <v>29.0</v>
      </c>
      <c r="E120" s="53">
        <v>5.0</v>
      </c>
      <c r="F120" s="53">
        <v>5.0</v>
      </c>
      <c r="G120" s="53" t="str">
        <f>ifna(VLookup(V120,Shiny!B:C, 2, 0),"")</f>
        <v/>
      </c>
      <c r="H120" s="146" t="s">
        <v>287</v>
      </c>
      <c r="I120" s="157">
        <v>201.0</v>
      </c>
      <c r="J120" s="140">
        <f>IFNA(VLOOKUP(V120,'Imported Index'!G:H,2,0),1)</f>
        <v>1</v>
      </c>
      <c r="K120" s="83"/>
      <c r="L120" s="83" t="s">
        <v>293</v>
      </c>
      <c r="M120" s="62" t="str">
        <f>ifna(IMAGE("https://pokejungle.net/sprites/typeico/"&amp;lower(VLookup(V120,Type!C:E, 2, 0)&amp;".png")),"")</f>
        <v/>
      </c>
      <c r="N120" s="62" t="str">
        <f>ifna(IMAGE("https://pokejungle.net/sprites/typeico/"&amp;lower(VLookup(V120,Type!C:E, 3, 0)&amp;".png")),"")</f>
        <v/>
      </c>
      <c r="O120" s="145">
        <v>-5.0</v>
      </c>
      <c r="P120" s="53"/>
      <c r="Q120" s="61" t="str">
        <f>ifna(VLookup(V120, Dex!F:K, 3, 0),"")</f>
        <v/>
      </c>
      <c r="R120" s="61">
        <f>ifna(VLookup(V120, Dex!F:K, 4, 0),"")</f>
        <v>201</v>
      </c>
      <c r="S120" s="62">
        <f>ifna(VLookup(V120, Dex!F:K, 5, 0),"")</f>
        <v>142</v>
      </c>
      <c r="T120" s="61" t="str">
        <f>ifna(VLookup(V120, Dex!F:K, 6, 0),"")</f>
        <v/>
      </c>
      <c r="U120" s="63" t="str">
        <f>ifna(VLookup(V120, Dex!F:L, 7, 0),"")</f>
        <v/>
      </c>
      <c r="V120" s="53" t="str">
        <f t="shared" si="1"/>
        <v>unown-5</v>
      </c>
    </row>
    <row r="121" ht="31.5" customHeight="1">
      <c r="A121" s="129">
        <v>120.0</v>
      </c>
      <c r="B121" s="130">
        <v>1.0</v>
      </c>
      <c r="C121" s="131">
        <v>4.0</v>
      </c>
      <c r="D121" s="131">
        <v>30.0</v>
      </c>
      <c r="E121" s="131">
        <v>5.0</v>
      </c>
      <c r="F121" s="131">
        <v>6.0</v>
      </c>
      <c r="G121" s="131" t="str">
        <f>ifna(VLookup(V121,Shiny!B:C, 2, 0),"")</f>
        <v/>
      </c>
      <c r="H121" s="143" t="s">
        <v>287</v>
      </c>
      <c r="I121" s="158">
        <v>201.0</v>
      </c>
      <c r="J121" s="135">
        <f>IFNA(VLOOKUP(V121,'Imported Index'!G:H,2,0),1)</f>
        <v>1</v>
      </c>
      <c r="K121" s="132"/>
      <c r="L121" s="132" t="s">
        <v>294</v>
      </c>
      <c r="M121" s="166" t="str">
        <f>ifna(IMAGE("https://pokejungle.net/sprites/typeico/"&amp;lower(VLookup(V121,Type!C:E, 2, 0)&amp;".png")),"")</f>
        <v/>
      </c>
      <c r="N121" s="166" t="str">
        <f>ifna(IMAGE("https://pokejungle.net/sprites/typeico/"&amp;lower(VLookup(V121,Type!C:E, 3, 0)&amp;".png")),"")</f>
        <v/>
      </c>
      <c r="O121" s="172">
        <v>-6.0</v>
      </c>
      <c r="P121" s="131"/>
      <c r="Q121" s="165" t="str">
        <f>ifna(VLookup(V121, Dex!F:K, 3, 0),"")</f>
        <v/>
      </c>
      <c r="R121" s="165">
        <f>ifna(VLookup(V121, Dex!F:K, 4, 0),"")</f>
        <v>201</v>
      </c>
      <c r="S121" s="166">
        <f>ifna(VLookup(V121, Dex!F:K, 5, 0),"")</f>
        <v>142</v>
      </c>
      <c r="T121" s="165" t="str">
        <f>ifna(VLookup(V121, Dex!F:K, 6, 0),"")</f>
        <v/>
      </c>
      <c r="U121" s="137" t="str">
        <f>ifna(VLookup(V121, Dex!F:L, 7, 0),"")</f>
        <v/>
      </c>
      <c r="V121" s="131" t="str">
        <f t="shared" si="1"/>
        <v>unown-6</v>
      </c>
    </row>
    <row r="122" ht="31.5" customHeight="1">
      <c r="A122" s="88">
        <v>121.0</v>
      </c>
      <c r="B122" s="85">
        <v>1.0</v>
      </c>
      <c r="C122" s="53">
        <v>5.0</v>
      </c>
      <c r="D122" s="53">
        <v>1.0</v>
      </c>
      <c r="E122" s="53">
        <v>1.0</v>
      </c>
      <c r="F122" s="53">
        <v>1.0</v>
      </c>
      <c r="G122" s="53" t="str">
        <f>ifna(VLookup(V122,Shiny!B:C, 2, 0),"")</f>
        <v/>
      </c>
      <c r="H122" s="146" t="s">
        <v>287</v>
      </c>
      <c r="I122" s="157">
        <v>201.0</v>
      </c>
      <c r="J122" s="140">
        <f>IFNA(VLOOKUP(V122,'Imported Index'!G:H,2,0),1)</f>
        <v>1</v>
      </c>
      <c r="K122" s="83"/>
      <c r="L122" s="83" t="s">
        <v>295</v>
      </c>
      <c r="M122" s="62" t="str">
        <f>ifna(IMAGE("https://pokejungle.net/sprites/typeico/"&amp;lower(VLookup(V122,Type!C:E, 2, 0)&amp;".png")),"")</f>
        <v/>
      </c>
      <c r="N122" s="62" t="str">
        <f>ifna(IMAGE("https://pokejungle.net/sprites/typeico/"&amp;lower(VLookup(V122,Type!C:E, 3, 0)&amp;".png")),"")</f>
        <v/>
      </c>
      <c r="O122" s="145">
        <v>-7.0</v>
      </c>
      <c r="P122" s="53"/>
      <c r="Q122" s="61" t="str">
        <f>ifna(VLookup(V122, Dex!F:K, 3, 0),"")</f>
        <v/>
      </c>
      <c r="R122" s="61">
        <f>ifna(VLookup(V122, Dex!F:K, 4, 0),"")</f>
        <v>201</v>
      </c>
      <c r="S122" s="62">
        <f>ifna(VLookup(V122, Dex!F:K, 5, 0),"")</f>
        <v>142</v>
      </c>
      <c r="T122" s="61" t="str">
        <f>ifna(VLookup(V122, Dex!F:K, 6, 0),"")</f>
        <v/>
      </c>
      <c r="U122" s="63" t="str">
        <f>ifna(VLookup(V122, Dex!F:L, 7, 0),"")</f>
        <v/>
      </c>
      <c r="V122" s="53" t="str">
        <f t="shared" si="1"/>
        <v>unown-7</v>
      </c>
    </row>
    <row r="123" ht="31.5" customHeight="1">
      <c r="A123" s="129">
        <v>122.0</v>
      </c>
      <c r="B123" s="130">
        <v>1.0</v>
      </c>
      <c r="C123" s="131">
        <v>5.0</v>
      </c>
      <c r="D123" s="131">
        <v>2.0</v>
      </c>
      <c r="E123" s="131">
        <v>1.0</v>
      </c>
      <c r="F123" s="131">
        <v>2.0</v>
      </c>
      <c r="G123" s="131" t="str">
        <f>ifna(VLookup(V123,Shiny!B:C, 2, 0),"")</f>
        <v/>
      </c>
      <c r="H123" s="143" t="s">
        <v>287</v>
      </c>
      <c r="I123" s="158">
        <v>201.0</v>
      </c>
      <c r="J123" s="135">
        <f>IFNA(VLOOKUP(V123,'Imported Index'!G:H,2,0),1)</f>
        <v>1</v>
      </c>
      <c r="K123" s="132"/>
      <c r="L123" s="132" t="s">
        <v>296</v>
      </c>
      <c r="M123" s="166" t="str">
        <f>ifna(IMAGE("https://pokejungle.net/sprites/typeico/"&amp;lower(VLookup(V123,Type!C:E, 2, 0)&amp;".png")),"")</f>
        <v/>
      </c>
      <c r="N123" s="166" t="str">
        <f>ifna(IMAGE("https://pokejungle.net/sprites/typeico/"&amp;lower(VLookup(V123,Type!C:E, 3, 0)&amp;".png")),"")</f>
        <v/>
      </c>
      <c r="O123" s="172">
        <v>-8.0</v>
      </c>
      <c r="P123" s="131"/>
      <c r="Q123" s="165" t="str">
        <f>ifna(VLookup(V123, Dex!F:K, 3, 0),"")</f>
        <v/>
      </c>
      <c r="R123" s="165">
        <f>ifna(VLookup(V123, Dex!F:K, 4, 0),"")</f>
        <v>201</v>
      </c>
      <c r="S123" s="166">
        <f>ifna(VLookup(V123, Dex!F:K, 5, 0),"")</f>
        <v>142</v>
      </c>
      <c r="T123" s="165" t="str">
        <f>ifna(VLookup(V123, Dex!F:K, 6, 0),"")</f>
        <v/>
      </c>
      <c r="U123" s="137" t="str">
        <f>ifna(VLookup(V123, Dex!F:L, 7, 0),"")</f>
        <v/>
      </c>
      <c r="V123" s="131" t="str">
        <f t="shared" si="1"/>
        <v>unown-8</v>
      </c>
    </row>
    <row r="124" ht="31.5" customHeight="1">
      <c r="A124" s="88">
        <v>123.0</v>
      </c>
      <c r="B124" s="85">
        <v>1.0</v>
      </c>
      <c r="C124" s="53">
        <v>5.0</v>
      </c>
      <c r="D124" s="53">
        <v>3.0</v>
      </c>
      <c r="E124" s="53">
        <v>1.0</v>
      </c>
      <c r="F124" s="53">
        <v>3.0</v>
      </c>
      <c r="G124" s="53" t="str">
        <f>ifna(VLookup(V124,Shiny!B:C, 2, 0),"")</f>
        <v/>
      </c>
      <c r="H124" s="146" t="s">
        <v>287</v>
      </c>
      <c r="I124" s="157">
        <v>201.0</v>
      </c>
      <c r="J124" s="140">
        <f>IFNA(VLOOKUP(V124,'Imported Index'!G:H,2,0),1)</f>
        <v>1</v>
      </c>
      <c r="K124" s="83"/>
      <c r="L124" s="83" t="s">
        <v>297</v>
      </c>
      <c r="M124" s="62" t="str">
        <f>ifna(IMAGE("https://pokejungle.net/sprites/typeico/"&amp;lower(VLookup(V124,Type!C:E, 2, 0)&amp;".png")),"")</f>
        <v/>
      </c>
      <c r="N124" s="62" t="str">
        <f>ifna(IMAGE("https://pokejungle.net/sprites/typeico/"&amp;lower(VLookup(V124,Type!C:E, 3, 0)&amp;".png")),"")</f>
        <v/>
      </c>
      <c r="O124" s="145">
        <v>-9.0</v>
      </c>
      <c r="P124" s="53"/>
      <c r="Q124" s="61" t="str">
        <f>ifna(VLookup(V124, Dex!F:K, 3, 0),"")</f>
        <v/>
      </c>
      <c r="R124" s="61">
        <f>ifna(VLookup(V124, Dex!F:K, 4, 0),"")</f>
        <v>201</v>
      </c>
      <c r="S124" s="62">
        <f>ifna(VLookup(V124, Dex!F:K, 5, 0),"")</f>
        <v>142</v>
      </c>
      <c r="T124" s="61" t="str">
        <f>ifna(VLookup(V124, Dex!F:K, 6, 0),"")</f>
        <v/>
      </c>
      <c r="U124" s="63" t="str">
        <f>ifna(VLookup(V124, Dex!F:L, 7, 0),"")</f>
        <v/>
      </c>
      <c r="V124" s="53" t="str">
        <f t="shared" si="1"/>
        <v>unown-9</v>
      </c>
    </row>
    <row r="125" ht="31.5" customHeight="1">
      <c r="A125" s="129">
        <v>124.0</v>
      </c>
      <c r="B125" s="130">
        <v>1.0</v>
      </c>
      <c r="C125" s="131">
        <v>5.0</v>
      </c>
      <c r="D125" s="131">
        <v>4.0</v>
      </c>
      <c r="E125" s="131">
        <v>1.0</v>
      </c>
      <c r="F125" s="131">
        <v>4.0</v>
      </c>
      <c r="G125" s="131" t="str">
        <f>ifna(VLookup(V125,Shiny!B:C, 2, 0),"")</f>
        <v/>
      </c>
      <c r="H125" s="143" t="s">
        <v>287</v>
      </c>
      <c r="I125" s="158">
        <v>201.0</v>
      </c>
      <c r="J125" s="135">
        <f>IFNA(VLOOKUP(V125,'Imported Index'!G:H,2,0),1)</f>
        <v>1</v>
      </c>
      <c r="K125" s="132"/>
      <c r="L125" s="132" t="s">
        <v>298</v>
      </c>
      <c r="M125" s="166" t="str">
        <f>ifna(IMAGE("https://pokejungle.net/sprites/typeico/"&amp;lower(VLookup(V125,Type!C:E, 2, 0)&amp;".png")),"")</f>
        <v/>
      </c>
      <c r="N125" s="166" t="str">
        <f>ifna(IMAGE("https://pokejungle.net/sprites/typeico/"&amp;lower(VLookup(V125,Type!C:E, 3, 0)&amp;".png")),"")</f>
        <v/>
      </c>
      <c r="O125" s="172">
        <v>-10.0</v>
      </c>
      <c r="P125" s="131"/>
      <c r="Q125" s="165" t="str">
        <f>ifna(VLookup(V125, Dex!F:K, 3, 0),"")</f>
        <v/>
      </c>
      <c r="R125" s="165">
        <f>ifna(VLookup(V125, Dex!F:K, 4, 0),"")</f>
        <v>201</v>
      </c>
      <c r="S125" s="166">
        <f>ifna(VLookup(V125, Dex!F:K, 5, 0),"")</f>
        <v>142</v>
      </c>
      <c r="T125" s="165" t="str">
        <f>ifna(VLookup(V125, Dex!F:K, 6, 0),"")</f>
        <v/>
      </c>
      <c r="U125" s="137" t="str">
        <f>ifna(VLookup(V125, Dex!F:L, 7, 0),"")</f>
        <v/>
      </c>
      <c r="V125" s="131" t="str">
        <f t="shared" si="1"/>
        <v>unown-10</v>
      </c>
    </row>
    <row r="126" ht="31.5" customHeight="1">
      <c r="A126" s="88">
        <v>125.0</v>
      </c>
      <c r="B126" s="85">
        <v>1.0</v>
      </c>
      <c r="C126" s="53">
        <v>5.0</v>
      </c>
      <c r="D126" s="53">
        <v>5.0</v>
      </c>
      <c r="E126" s="53">
        <v>1.0</v>
      </c>
      <c r="F126" s="53">
        <v>5.0</v>
      </c>
      <c r="G126" s="53" t="str">
        <f>ifna(VLookup(V126,Shiny!B:C, 2, 0),"")</f>
        <v/>
      </c>
      <c r="H126" s="146" t="s">
        <v>287</v>
      </c>
      <c r="I126" s="157">
        <v>201.0</v>
      </c>
      <c r="J126" s="140">
        <f>IFNA(VLOOKUP(V126,'Imported Index'!G:H,2,0),1)</f>
        <v>1</v>
      </c>
      <c r="K126" s="83"/>
      <c r="L126" s="83" t="s">
        <v>299</v>
      </c>
      <c r="M126" s="62" t="str">
        <f>ifna(IMAGE("https://pokejungle.net/sprites/typeico/"&amp;lower(VLookup(V126,Type!C:E, 2, 0)&amp;".png")),"")</f>
        <v/>
      </c>
      <c r="N126" s="62" t="str">
        <f>ifna(IMAGE("https://pokejungle.net/sprites/typeico/"&amp;lower(VLookup(V126,Type!C:E, 3, 0)&amp;".png")),"")</f>
        <v/>
      </c>
      <c r="O126" s="145">
        <v>-11.0</v>
      </c>
      <c r="P126" s="53"/>
      <c r="Q126" s="61" t="str">
        <f>ifna(VLookup(V126, Dex!F:K, 3, 0),"")</f>
        <v/>
      </c>
      <c r="R126" s="61">
        <f>ifna(VLookup(V126, Dex!F:K, 4, 0),"")</f>
        <v>201</v>
      </c>
      <c r="S126" s="62">
        <f>ifna(VLookup(V126, Dex!F:K, 5, 0),"")</f>
        <v>142</v>
      </c>
      <c r="T126" s="61" t="str">
        <f>ifna(VLookup(V126, Dex!F:K, 6, 0),"")</f>
        <v/>
      </c>
      <c r="U126" s="63" t="str">
        <f>ifna(VLookup(V126, Dex!F:L, 7, 0),"")</f>
        <v/>
      </c>
      <c r="V126" s="53" t="str">
        <f t="shared" si="1"/>
        <v>unown-11</v>
      </c>
    </row>
    <row r="127" ht="31.5" customHeight="1">
      <c r="A127" s="129">
        <v>126.0</v>
      </c>
      <c r="B127" s="130">
        <v>1.0</v>
      </c>
      <c r="C127" s="131">
        <v>5.0</v>
      </c>
      <c r="D127" s="131">
        <v>6.0</v>
      </c>
      <c r="E127" s="131">
        <v>1.0</v>
      </c>
      <c r="F127" s="131">
        <v>6.0</v>
      </c>
      <c r="G127" s="131" t="str">
        <f>ifna(VLookup(V127,Shiny!B:C, 2, 0),"")</f>
        <v/>
      </c>
      <c r="H127" s="143" t="s">
        <v>287</v>
      </c>
      <c r="I127" s="158">
        <v>201.0</v>
      </c>
      <c r="J127" s="135">
        <f>IFNA(VLOOKUP(V127,'Imported Index'!G:H,2,0),1)</f>
        <v>1</v>
      </c>
      <c r="K127" s="132"/>
      <c r="L127" s="132" t="s">
        <v>300</v>
      </c>
      <c r="M127" s="166" t="str">
        <f>ifna(IMAGE("https://pokejungle.net/sprites/typeico/"&amp;lower(VLookup(V127,Type!C:E, 2, 0)&amp;".png")),"")</f>
        <v/>
      </c>
      <c r="N127" s="166" t="str">
        <f>ifna(IMAGE("https://pokejungle.net/sprites/typeico/"&amp;lower(VLookup(V127,Type!C:E, 3, 0)&amp;".png")),"")</f>
        <v/>
      </c>
      <c r="O127" s="172">
        <v>-12.0</v>
      </c>
      <c r="P127" s="131"/>
      <c r="Q127" s="165" t="str">
        <f>ifna(VLookup(V127, Dex!F:K, 3, 0),"")</f>
        <v/>
      </c>
      <c r="R127" s="165">
        <f>ifna(VLookup(V127, Dex!F:K, 4, 0),"")</f>
        <v>201</v>
      </c>
      <c r="S127" s="166">
        <f>ifna(VLookup(V127, Dex!F:K, 5, 0),"")</f>
        <v>142</v>
      </c>
      <c r="T127" s="165" t="str">
        <f>ifna(VLookup(V127, Dex!F:K, 6, 0),"")</f>
        <v/>
      </c>
      <c r="U127" s="137" t="str">
        <f>ifna(VLookup(V127, Dex!F:L, 7, 0),"")</f>
        <v/>
      </c>
      <c r="V127" s="131" t="str">
        <f t="shared" si="1"/>
        <v>unown-12</v>
      </c>
    </row>
    <row r="128" ht="31.5" customHeight="1">
      <c r="A128" s="88">
        <v>127.0</v>
      </c>
      <c r="B128" s="85">
        <v>1.0</v>
      </c>
      <c r="C128" s="53">
        <v>5.0</v>
      </c>
      <c r="D128" s="53">
        <v>7.0</v>
      </c>
      <c r="E128" s="53">
        <v>2.0</v>
      </c>
      <c r="F128" s="53">
        <v>1.0</v>
      </c>
      <c r="G128" s="53" t="str">
        <f>ifna(VLookup(V128,Shiny!B:C, 2, 0),"")</f>
        <v/>
      </c>
      <c r="H128" s="146" t="s">
        <v>287</v>
      </c>
      <c r="I128" s="157">
        <v>201.0</v>
      </c>
      <c r="J128" s="140">
        <f>IFNA(VLOOKUP(V128,'Imported Index'!G:H,2,0),1)</f>
        <v>1</v>
      </c>
      <c r="K128" s="83"/>
      <c r="L128" s="83" t="s">
        <v>301</v>
      </c>
      <c r="M128" s="62" t="str">
        <f>ifna(IMAGE("https://pokejungle.net/sprites/typeico/"&amp;lower(VLookup(V128,Type!C:E, 2, 0)&amp;".png")),"")</f>
        <v/>
      </c>
      <c r="N128" s="62" t="str">
        <f>ifna(IMAGE("https://pokejungle.net/sprites/typeico/"&amp;lower(VLookup(V128,Type!C:E, 3, 0)&amp;".png")),"")</f>
        <v/>
      </c>
      <c r="O128" s="145">
        <v>-13.0</v>
      </c>
      <c r="P128" s="53"/>
      <c r="Q128" s="61" t="str">
        <f>ifna(VLookup(V128, Dex!F:K, 3, 0),"")</f>
        <v/>
      </c>
      <c r="R128" s="61">
        <f>ifna(VLookup(V128, Dex!F:K, 4, 0),"")</f>
        <v>201</v>
      </c>
      <c r="S128" s="62">
        <f>ifna(VLookup(V128, Dex!F:K, 5, 0),"")</f>
        <v>142</v>
      </c>
      <c r="T128" s="61" t="str">
        <f>ifna(VLookup(V128, Dex!F:K, 6, 0),"")</f>
        <v/>
      </c>
      <c r="U128" s="63" t="str">
        <f>ifna(VLookup(V128, Dex!F:L, 7, 0),"")</f>
        <v/>
      </c>
      <c r="V128" s="53" t="str">
        <f t="shared" si="1"/>
        <v>unown-13</v>
      </c>
    </row>
    <row r="129" ht="31.5" customHeight="1">
      <c r="A129" s="129">
        <v>128.0</v>
      </c>
      <c r="B129" s="130">
        <v>1.0</v>
      </c>
      <c r="C129" s="131">
        <v>5.0</v>
      </c>
      <c r="D129" s="131">
        <v>8.0</v>
      </c>
      <c r="E129" s="131">
        <v>2.0</v>
      </c>
      <c r="F129" s="131">
        <v>2.0</v>
      </c>
      <c r="G129" s="131" t="str">
        <f>ifna(VLookup(V129,Shiny!B:C, 2, 0),"")</f>
        <v/>
      </c>
      <c r="H129" s="143" t="s">
        <v>287</v>
      </c>
      <c r="I129" s="158">
        <v>201.0</v>
      </c>
      <c r="J129" s="135">
        <f>IFNA(VLOOKUP(V129,'Imported Index'!G:H,2,0),1)</f>
        <v>1</v>
      </c>
      <c r="K129" s="132"/>
      <c r="L129" s="132" t="s">
        <v>302</v>
      </c>
      <c r="M129" s="166" t="str">
        <f>ifna(IMAGE("https://pokejungle.net/sprites/typeico/"&amp;lower(VLookup(V129,Type!C:E, 2, 0)&amp;".png")),"")</f>
        <v/>
      </c>
      <c r="N129" s="166" t="str">
        <f>ifna(IMAGE("https://pokejungle.net/sprites/typeico/"&amp;lower(VLookup(V129,Type!C:E, 3, 0)&amp;".png")),"")</f>
        <v/>
      </c>
      <c r="O129" s="172">
        <v>-14.0</v>
      </c>
      <c r="P129" s="131"/>
      <c r="Q129" s="165" t="str">
        <f>ifna(VLookup(V129, Dex!F:K, 3, 0),"")</f>
        <v/>
      </c>
      <c r="R129" s="165">
        <f>ifna(VLookup(V129, Dex!F:K, 4, 0),"")</f>
        <v>201</v>
      </c>
      <c r="S129" s="166">
        <f>ifna(VLookup(V129, Dex!F:K, 5, 0),"")</f>
        <v>142</v>
      </c>
      <c r="T129" s="165" t="str">
        <f>ifna(VLookup(V129, Dex!F:K, 6, 0),"")</f>
        <v/>
      </c>
      <c r="U129" s="137" t="str">
        <f>ifna(VLookup(V129, Dex!F:L, 7, 0),"")</f>
        <v/>
      </c>
      <c r="V129" s="131" t="str">
        <f t="shared" si="1"/>
        <v>unown-14</v>
      </c>
    </row>
    <row r="130" ht="31.5" customHeight="1">
      <c r="A130" s="88">
        <v>129.0</v>
      </c>
      <c r="B130" s="85">
        <v>1.0</v>
      </c>
      <c r="C130" s="53">
        <v>5.0</v>
      </c>
      <c r="D130" s="53">
        <v>9.0</v>
      </c>
      <c r="E130" s="53">
        <v>2.0</v>
      </c>
      <c r="F130" s="53">
        <v>3.0</v>
      </c>
      <c r="G130" s="53" t="str">
        <f>ifna(VLookup(V130,Shiny!B:C, 2, 0),"")</f>
        <v/>
      </c>
      <c r="H130" s="146" t="s">
        <v>287</v>
      </c>
      <c r="I130" s="157">
        <v>201.0</v>
      </c>
      <c r="J130" s="140">
        <f>IFNA(VLOOKUP(V130,'Imported Index'!G:H,2,0),1)</f>
        <v>1</v>
      </c>
      <c r="K130" s="83"/>
      <c r="L130" s="83" t="s">
        <v>303</v>
      </c>
      <c r="M130" s="62" t="str">
        <f>ifna(IMAGE("https://pokejungle.net/sprites/typeico/"&amp;lower(VLookup(V130,Type!C:E, 2, 0)&amp;".png")),"")</f>
        <v/>
      </c>
      <c r="N130" s="62" t="str">
        <f>ifna(IMAGE("https://pokejungle.net/sprites/typeico/"&amp;lower(VLookup(V130,Type!C:E, 3, 0)&amp;".png")),"")</f>
        <v/>
      </c>
      <c r="O130" s="145">
        <v>-15.0</v>
      </c>
      <c r="P130" s="53"/>
      <c r="Q130" s="61" t="str">
        <f>ifna(VLookup(V130, Dex!F:K, 3, 0),"")</f>
        <v/>
      </c>
      <c r="R130" s="61">
        <f>ifna(VLookup(V130, Dex!F:K, 4, 0),"")</f>
        <v>201</v>
      </c>
      <c r="S130" s="62">
        <f>ifna(VLookup(V130, Dex!F:K, 5, 0),"")</f>
        <v>142</v>
      </c>
      <c r="T130" s="61" t="str">
        <f>ifna(VLookup(V130, Dex!F:K, 6, 0),"")</f>
        <v/>
      </c>
      <c r="U130" s="63" t="str">
        <f>ifna(VLookup(V130, Dex!F:L, 7, 0),"")</f>
        <v/>
      </c>
      <c r="V130" s="53" t="str">
        <f t="shared" si="1"/>
        <v>unown-15</v>
      </c>
    </row>
    <row r="131" ht="31.5" customHeight="1">
      <c r="A131" s="129">
        <v>130.0</v>
      </c>
      <c r="B131" s="130">
        <v>1.0</v>
      </c>
      <c r="C131" s="131">
        <v>5.0</v>
      </c>
      <c r="D131" s="131">
        <v>10.0</v>
      </c>
      <c r="E131" s="131">
        <v>2.0</v>
      </c>
      <c r="F131" s="131">
        <v>4.0</v>
      </c>
      <c r="G131" s="131" t="str">
        <f>ifna(VLookup(V131,Shiny!B:C, 2, 0),"")</f>
        <v/>
      </c>
      <c r="H131" s="143" t="s">
        <v>287</v>
      </c>
      <c r="I131" s="158">
        <v>201.0</v>
      </c>
      <c r="J131" s="135">
        <f>IFNA(VLOOKUP(V131,'Imported Index'!G:H,2,0),1)</f>
        <v>1</v>
      </c>
      <c r="K131" s="132"/>
      <c r="L131" s="132" t="s">
        <v>304</v>
      </c>
      <c r="M131" s="166" t="str">
        <f>ifna(IMAGE("https://pokejungle.net/sprites/typeico/"&amp;lower(VLookup(V131,Type!C:E, 2, 0)&amp;".png")),"")</f>
        <v/>
      </c>
      <c r="N131" s="166" t="str">
        <f>ifna(IMAGE("https://pokejungle.net/sprites/typeico/"&amp;lower(VLookup(V131,Type!C:E, 3, 0)&amp;".png")),"")</f>
        <v/>
      </c>
      <c r="O131" s="172">
        <v>-16.0</v>
      </c>
      <c r="P131" s="131"/>
      <c r="Q131" s="165" t="str">
        <f>ifna(VLookup(V131, Dex!F:K, 3, 0),"")</f>
        <v/>
      </c>
      <c r="R131" s="165">
        <f>ifna(VLookup(V131, Dex!F:K, 4, 0),"")</f>
        <v>201</v>
      </c>
      <c r="S131" s="166">
        <f>ifna(VLookup(V131, Dex!F:K, 5, 0),"")</f>
        <v>142</v>
      </c>
      <c r="T131" s="165" t="str">
        <f>ifna(VLookup(V131, Dex!F:K, 6, 0),"")</f>
        <v/>
      </c>
      <c r="U131" s="137" t="str">
        <f>ifna(VLookup(V131, Dex!F:L, 7, 0),"")</f>
        <v/>
      </c>
      <c r="V131" s="131" t="str">
        <f t="shared" si="1"/>
        <v>unown-16</v>
      </c>
    </row>
    <row r="132" ht="31.5" customHeight="1">
      <c r="A132" s="88">
        <v>131.0</v>
      </c>
      <c r="B132" s="85">
        <v>1.0</v>
      </c>
      <c r="C132" s="53">
        <v>5.0</v>
      </c>
      <c r="D132" s="53">
        <v>11.0</v>
      </c>
      <c r="E132" s="53">
        <v>2.0</v>
      </c>
      <c r="F132" s="53">
        <v>5.0</v>
      </c>
      <c r="G132" s="53" t="str">
        <f>ifna(VLookup(V132,Shiny!B:C, 2, 0),"")</f>
        <v/>
      </c>
      <c r="H132" s="146" t="s">
        <v>287</v>
      </c>
      <c r="I132" s="157">
        <v>201.0</v>
      </c>
      <c r="J132" s="140">
        <f>IFNA(VLOOKUP(V132,'Imported Index'!G:H,2,0),1)</f>
        <v>1</v>
      </c>
      <c r="K132" s="83"/>
      <c r="L132" s="83" t="s">
        <v>305</v>
      </c>
      <c r="M132" s="62" t="str">
        <f>ifna(IMAGE("https://pokejungle.net/sprites/typeico/"&amp;lower(VLookup(V132,Type!C:E, 2, 0)&amp;".png")),"")</f>
        <v/>
      </c>
      <c r="N132" s="62" t="str">
        <f>ifna(IMAGE("https://pokejungle.net/sprites/typeico/"&amp;lower(VLookup(V132,Type!C:E, 3, 0)&amp;".png")),"")</f>
        <v/>
      </c>
      <c r="O132" s="145">
        <v>-17.0</v>
      </c>
      <c r="P132" s="53"/>
      <c r="Q132" s="61" t="str">
        <f>ifna(VLookup(V132, Dex!F:K, 3, 0),"")</f>
        <v/>
      </c>
      <c r="R132" s="61">
        <f>ifna(VLookup(V132, Dex!F:K, 4, 0),"")</f>
        <v>201</v>
      </c>
      <c r="S132" s="62">
        <f>ifna(VLookup(V132, Dex!F:K, 5, 0),"")</f>
        <v>142</v>
      </c>
      <c r="T132" s="61" t="str">
        <f>ifna(VLookup(V132, Dex!F:K, 6, 0),"")</f>
        <v/>
      </c>
      <c r="U132" s="63" t="str">
        <f>ifna(VLookup(V132, Dex!F:L, 7, 0),"")</f>
        <v/>
      </c>
      <c r="V132" s="53" t="str">
        <f t="shared" si="1"/>
        <v>unown-17</v>
      </c>
    </row>
    <row r="133" ht="31.5" customHeight="1">
      <c r="A133" s="129">
        <v>132.0</v>
      </c>
      <c r="B133" s="130">
        <v>1.0</v>
      </c>
      <c r="C133" s="131">
        <v>5.0</v>
      </c>
      <c r="D133" s="131">
        <v>12.0</v>
      </c>
      <c r="E133" s="131">
        <v>2.0</v>
      </c>
      <c r="F133" s="131">
        <v>6.0</v>
      </c>
      <c r="G133" s="131" t="str">
        <f>ifna(VLookup(V133,Shiny!B:C, 2, 0),"")</f>
        <v/>
      </c>
      <c r="H133" s="143" t="s">
        <v>287</v>
      </c>
      <c r="I133" s="158">
        <v>201.0</v>
      </c>
      <c r="J133" s="135">
        <f>IFNA(VLOOKUP(V133,'Imported Index'!G:H,2,0),1)</f>
        <v>1</v>
      </c>
      <c r="K133" s="132"/>
      <c r="L133" s="132" t="s">
        <v>306</v>
      </c>
      <c r="M133" s="166" t="str">
        <f>ifna(IMAGE("https://pokejungle.net/sprites/typeico/"&amp;lower(VLookup(V133,Type!C:E, 2, 0)&amp;".png")),"")</f>
        <v/>
      </c>
      <c r="N133" s="166" t="str">
        <f>ifna(IMAGE("https://pokejungle.net/sprites/typeico/"&amp;lower(VLookup(V133,Type!C:E, 3, 0)&amp;".png")),"")</f>
        <v/>
      </c>
      <c r="O133" s="172">
        <v>-18.0</v>
      </c>
      <c r="P133" s="131"/>
      <c r="Q133" s="165" t="str">
        <f>ifna(VLookup(V133, Dex!F:K, 3, 0),"")</f>
        <v/>
      </c>
      <c r="R133" s="165">
        <f>ifna(VLookup(V133, Dex!F:K, 4, 0),"")</f>
        <v>201</v>
      </c>
      <c r="S133" s="166">
        <f>ifna(VLookup(V133, Dex!F:K, 5, 0),"")</f>
        <v>142</v>
      </c>
      <c r="T133" s="165" t="str">
        <f>ifna(VLookup(V133, Dex!F:K, 6, 0),"")</f>
        <v/>
      </c>
      <c r="U133" s="137" t="str">
        <f>ifna(VLookup(V133, Dex!F:L, 7, 0),"")</f>
        <v/>
      </c>
      <c r="V133" s="131" t="str">
        <f t="shared" si="1"/>
        <v>unown-18</v>
      </c>
    </row>
    <row r="134" ht="31.5" customHeight="1">
      <c r="A134" s="88">
        <v>133.0</v>
      </c>
      <c r="B134" s="85">
        <v>1.0</v>
      </c>
      <c r="C134" s="53">
        <v>5.0</v>
      </c>
      <c r="D134" s="53">
        <v>13.0</v>
      </c>
      <c r="E134" s="53">
        <v>3.0</v>
      </c>
      <c r="F134" s="53">
        <v>1.0</v>
      </c>
      <c r="G134" s="53" t="str">
        <f>ifna(VLookup(V134,Shiny!B:C, 2, 0),"")</f>
        <v/>
      </c>
      <c r="H134" s="146" t="s">
        <v>287</v>
      </c>
      <c r="I134" s="157">
        <v>201.0</v>
      </c>
      <c r="J134" s="140">
        <f>IFNA(VLOOKUP(V134,'Imported Index'!G:H,2,0),1)</f>
        <v>1</v>
      </c>
      <c r="K134" s="83"/>
      <c r="L134" s="83" t="s">
        <v>307</v>
      </c>
      <c r="M134" s="62" t="str">
        <f>ifna(IMAGE("https://pokejungle.net/sprites/typeico/"&amp;lower(VLookup(V134,Type!C:E, 2, 0)&amp;".png")),"")</f>
        <v/>
      </c>
      <c r="N134" s="62" t="str">
        <f>ifna(IMAGE("https://pokejungle.net/sprites/typeico/"&amp;lower(VLookup(V134,Type!C:E, 3, 0)&amp;".png")),"")</f>
        <v/>
      </c>
      <c r="O134" s="145">
        <v>-19.0</v>
      </c>
      <c r="P134" s="53"/>
      <c r="Q134" s="61" t="str">
        <f>ifna(VLookup(V134, Dex!F:K, 3, 0),"")</f>
        <v/>
      </c>
      <c r="R134" s="61">
        <f>ifna(VLookup(V134, Dex!F:K, 4, 0),"")</f>
        <v>201</v>
      </c>
      <c r="S134" s="62">
        <f>ifna(VLookup(V134, Dex!F:K, 5, 0),"")</f>
        <v>142</v>
      </c>
      <c r="T134" s="61" t="str">
        <f>ifna(VLookup(V134, Dex!F:K, 6, 0),"")</f>
        <v/>
      </c>
      <c r="U134" s="63" t="str">
        <f>ifna(VLookup(V134, Dex!F:L, 7, 0),"")</f>
        <v/>
      </c>
      <c r="V134" s="53" t="str">
        <f t="shared" si="1"/>
        <v>unown-19</v>
      </c>
    </row>
    <row r="135" ht="31.5" customHeight="1">
      <c r="A135" s="129">
        <v>134.0</v>
      </c>
      <c r="B135" s="130">
        <v>1.0</v>
      </c>
      <c r="C135" s="131">
        <v>5.0</v>
      </c>
      <c r="D135" s="131">
        <v>14.0</v>
      </c>
      <c r="E135" s="131">
        <v>3.0</v>
      </c>
      <c r="F135" s="131">
        <v>2.0</v>
      </c>
      <c r="G135" s="131" t="str">
        <f>ifna(VLookup(V135,Shiny!B:C, 2, 0),"")</f>
        <v/>
      </c>
      <c r="H135" s="143" t="s">
        <v>287</v>
      </c>
      <c r="I135" s="158">
        <v>201.0</v>
      </c>
      <c r="J135" s="135">
        <f>IFNA(VLOOKUP(V135,'Imported Index'!G:H,2,0),1)</f>
        <v>1</v>
      </c>
      <c r="K135" s="132"/>
      <c r="L135" s="132" t="s">
        <v>308</v>
      </c>
      <c r="M135" s="166" t="str">
        <f>ifna(IMAGE("https://pokejungle.net/sprites/typeico/"&amp;lower(VLookup(V135,Type!C:E, 2, 0)&amp;".png")),"")</f>
        <v/>
      </c>
      <c r="N135" s="166" t="str">
        <f>ifna(IMAGE("https://pokejungle.net/sprites/typeico/"&amp;lower(VLookup(V135,Type!C:E, 3, 0)&amp;".png")),"")</f>
        <v/>
      </c>
      <c r="O135" s="172">
        <v>-20.0</v>
      </c>
      <c r="P135" s="131"/>
      <c r="Q135" s="165" t="str">
        <f>ifna(VLookup(V135, Dex!F:K, 3, 0),"")</f>
        <v/>
      </c>
      <c r="R135" s="165">
        <f>ifna(VLookup(V135, Dex!F:K, 4, 0),"")</f>
        <v>201</v>
      </c>
      <c r="S135" s="166">
        <f>ifna(VLookup(V135, Dex!F:K, 5, 0),"")</f>
        <v>142</v>
      </c>
      <c r="T135" s="165" t="str">
        <f>ifna(VLookup(V135, Dex!F:K, 6, 0),"")</f>
        <v/>
      </c>
      <c r="U135" s="137" t="str">
        <f>ifna(VLookup(V135, Dex!F:L, 7, 0),"")</f>
        <v/>
      </c>
      <c r="V135" s="131" t="str">
        <f t="shared" si="1"/>
        <v>unown-20</v>
      </c>
    </row>
    <row r="136" ht="31.5" customHeight="1">
      <c r="A136" s="88">
        <v>135.0</v>
      </c>
      <c r="B136" s="85">
        <v>1.0</v>
      </c>
      <c r="C136" s="53">
        <v>5.0</v>
      </c>
      <c r="D136" s="53">
        <v>15.0</v>
      </c>
      <c r="E136" s="53">
        <v>3.0</v>
      </c>
      <c r="F136" s="53">
        <v>3.0</v>
      </c>
      <c r="G136" s="53" t="str">
        <f>ifna(VLookup(V136,Shiny!B:C, 2, 0),"")</f>
        <v/>
      </c>
      <c r="H136" s="146" t="s">
        <v>287</v>
      </c>
      <c r="I136" s="157">
        <v>201.0</v>
      </c>
      <c r="J136" s="140">
        <f>IFNA(VLOOKUP(V136,'Imported Index'!G:H,2,0),1)</f>
        <v>1</v>
      </c>
      <c r="K136" s="83"/>
      <c r="L136" s="83" t="s">
        <v>309</v>
      </c>
      <c r="M136" s="62" t="str">
        <f>ifna(IMAGE("https://pokejungle.net/sprites/typeico/"&amp;lower(VLookup(V136,Type!C:E, 2, 0)&amp;".png")),"")</f>
        <v/>
      </c>
      <c r="N136" s="62" t="str">
        <f>ifna(IMAGE("https://pokejungle.net/sprites/typeico/"&amp;lower(VLookup(V136,Type!C:E, 3, 0)&amp;".png")),"")</f>
        <v/>
      </c>
      <c r="O136" s="145">
        <v>-21.0</v>
      </c>
      <c r="P136" s="53"/>
      <c r="Q136" s="61" t="str">
        <f>ifna(VLookup(V136, Dex!F:K, 3, 0),"")</f>
        <v/>
      </c>
      <c r="R136" s="61">
        <f>ifna(VLookup(V136, Dex!F:K, 4, 0),"")</f>
        <v>201</v>
      </c>
      <c r="S136" s="62">
        <f>ifna(VLookup(V136, Dex!F:K, 5, 0),"")</f>
        <v>142</v>
      </c>
      <c r="T136" s="61" t="str">
        <f>ifna(VLookup(V136, Dex!F:K, 6, 0),"")</f>
        <v/>
      </c>
      <c r="U136" s="63" t="str">
        <f>ifna(VLookup(V136, Dex!F:L, 7, 0),"")</f>
        <v/>
      </c>
      <c r="V136" s="53" t="str">
        <f t="shared" si="1"/>
        <v>unown-21</v>
      </c>
    </row>
    <row r="137" ht="31.5" customHeight="1">
      <c r="A137" s="129">
        <v>136.0</v>
      </c>
      <c r="B137" s="130">
        <v>1.0</v>
      </c>
      <c r="C137" s="131">
        <v>5.0</v>
      </c>
      <c r="D137" s="131">
        <v>16.0</v>
      </c>
      <c r="E137" s="131">
        <v>3.0</v>
      </c>
      <c r="F137" s="131">
        <v>4.0</v>
      </c>
      <c r="G137" s="131" t="str">
        <f>ifna(VLookup(V137,Shiny!B:C, 2, 0),"")</f>
        <v/>
      </c>
      <c r="H137" s="143" t="s">
        <v>287</v>
      </c>
      <c r="I137" s="158">
        <v>201.0</v>
      </c>
      <c r="J137" s="135">
        <f>IFNA(VLOOKUP(V137,'Imported Index'!G:H,2,0),1)</f>
        <v>1</v>
      </c>
      <c r="K137" s="132"/>
      <c r="L137" s="132" t="s">
        <v>310</v>
      </c>
      <c r="M137" s="166" t="str">
        <f>ifna(IMAGE("https://pokejungle.net/sprites/typeico/"&amp;lower(VLookup(V137,Type!C:E, 2, 0)&amp;".png")),"")</f>
        <v/>
      </c>
      <c r="N137" s="166" t="str">
        <f>ifna(IMAGE("https://pokejungle.net/sprites/typeico/"&amp;lower(VLookup(V137,Type!C:E, 3, 0)&amp;".png")),"")</f>
        <v/>
      </c>
      <c r="O137" s="172">
        <v>-22.0</v>
      </c>
      <c r="P137" s="131"/>
      <c r="Q137" s="165" t="str">
        <f>ifna(VLookup(V137, Dex!F:K, 3, 0),"")</f>
        <v/>
      </c>
      <c r="R137" s="165">
        <f>ifna(VLookup(V137, Dex!F:K, 4, 0),"")</f>
        <v>201</v>
      </c>
      <c r="S137" s="166">
        <f>ifna(VLookup(V137, Dex!F:K, 5, 0),"")</f>
        <v>142</v>
      </c>
      <c r="T137" s="165" t="str">
        <f>ifna(VLookup(V137, Dex!F:K, 6, 0),"")</f>
        <v/>
      </c>
      <c r="U137" s="137" t="str">
        <f>ifna(VLookup(V137, Dex!F:L, 7, 0),"")</f>
        <v/>
      </c>
      <c r="V137" s="131" t="str">
        <f t="shared" si="1"/>
        <v>unown-22</v>
      </c>
    </row>
    <row r="138" ht="31.5" customHeight="1">
      <c r="A138" s="88">
        <v>137.0</v>
      </c>
      <c r="B138" s="85">
        <v>1.0</v>
      </c>
      <c r="C138" s="53">
        <v>5.0</v>
      </c>
      <c r="D138" s="53">
        <v>17.0</v>
      </c>
      <c r="E138" s="53">
        <v>3.0</v>
      </c>
      <c r="F138" s="53">
        <v>5.0</v>
      </c>
      <c r="G138" s="53" t="str">
        <f>ifna(VLookup(V138,Shiny!B:C, 2, 0),"")</f>
        <v/>
      </c>
      <c r="H138" s="146" t="s">
        <v>287</v>
      </c>
      <c r="I138" s="157">
        <v>201.0</v>
      </c>
      <c r="J138" s="140">
        <f>IFNA(VLOOKUP(V138,'Imported Index'!G:H,2,0),1)</f>
        <v>1</v>
      </c>
      <c r="K138" s="83"/>
      <c r="L138" s="83" t="s">
        <v>12</v>
      </c>
      <c r="M138" s="62" t="str">
        <f>ifna(IMAGE("https://pokejungle.net/sprites/typeico/"&amp;lower(VLookup(V138,Type!C:E, 2, 0)&amp;".png")),"")</f>
        <v/>
      </c>
      <c r="N138" s="62" t="str">
        <f>ifna(IMAGE("https://pokejungle.net/sprites/typeico/"&amp;lower(VLookup(V138,Type!C:E, 3, 0)&amp;".png")),"")</f>
        <v/>
      </c>
      <c r="O138" s="145">
        <v>-23.0</v>
      </c>
      <c r="P138" s="53"/>
      <c r="Q138" s="61" t="str">
        <f>ifna(VLookup(V138, Dex!F:K, 3, 0),"")</f>
        <v/>
      </c>
      <c r="R138" s="61">
        <f>ifna(VLookup(V138, Dex!F:K, 4, 0),"")</f>
        <v>201</v>
      </c>
      <c r="S138" s="62">
        <f>ifna(VLookup(V138, Dex!F:K, 5, 0),"")</f>
        <v>142</v>
      </c>
      <c r="T138" s="61" t="str">
        <f>ifna(VLookup(V138, Dex!F:K, 6, 0),"")</f>
        <v/>
      </c>
      <c r="U138" s="63" t="str">
        <f>ifna(VLookup(V138, Dex!F:L, 7, 0),"")</f>
        <v/>
      </c>
      <c r="V138" s="53" t="str">
        <f t="shared" si="1"/>
        <v>unown-23</v>
      </c>
    </row>
    <row r="139" ht="31.5" customHeight="1">
      <c r="A139" s="129">
        <v>138.0</v>
      </c>
      <c r="B139" s="130">
        <v>1.0</v>
      </c>
      <c r="C139" s="131">
        <v>5.0</v>
      </c>
      <c r="D139" s="131">
        <v>18.0</v>
      </c>
      <c r="E139" s="131">
        <v>3.0</v>
      </c>
      <c r="F139" s="131">
        <v>6.0</v>
      </c>
      <c r="G139" s="131" t="str">
        <f>ifna(VLookup(V139,Shiny!B:C, 2, 0),"")</f>
        <v/>
      </c>
      <c r="H139" s="143" t="s">
        <v>287</v>
      </c>
      <c r="I139" s="158">
        <v>201.0</v>
      </c>
      <c r="J139" s="135">
        <f>IFNA(VLOOKUP(V139,'Imported Index'!G:H,2,0),1)</f>
        <v>1</v>
      </c>
      <c r="K139" s="132"/>
      <c r="L139" s="132" t="s">
        <v>311</v>
      </c>
      <c r="M139" s="166" t="str">
        <f>ifna(IMAGE("https://pokejungle.net/sprites/typeico/"&amp;lower(VLookup(V139,Type!C:E, 2, 0)&amp;".png")),"")</f>
        <v/>
      </c>
      <c r="N139" s="166" t="str">
        <f>ifna(IMAGE("https://pokejungle.net/sprites/typeico/"&amp;lower(VLookup(V139,Type!C:E, 3, 0)&amp;".png")),"")</f>
        <v/>
      </c>
      <c r="O139" s="172">
        <v>-24.0</v>
      </c>
      <c r="P139" s="131"/>
      <c r="Q139" s="165" t="str">
        <f>ifna(VLookup(V139, Dex!F:K, 3, 0),"")</f>
        <v/>
      </c>
      <c r="R139" s="165">
        <f>ifna(VLookup(V139, Dex!F:K, 4, 0),"")</f>
        <v>201</v>
      </c>
      <c r="S139" s="166">
        <f>ifna(VLookup(V139, Dex!F:K, 5, 0),"")</f>
        <v>142</v>
      </c>
      <c r="T139" s="165" t="str">
        <f>ifna(VLookup(V139, Dex!F:K, 6, 0),"")</f>
        <v/>
      </c>
      <c r="U139" s="137" t="str">
        <f>ifna(VLookup(V139, Dex!F:L, 7, 0),"")</f>
        <v/>
      </c>
      <c r="V139" s="131" t="str">
        <f t="shared" si="1"/>
        <v>unown-24</v>
      </c>
    </row>
    <row r="140" ht="31.5" customHeight="1">
      <c r="A140" s="88">
        <v>139.0</v>
      </c>
      <c r="B140" s="88">
        <v>1.0</v>
      </c>
      <c r="C140" s="88">
        <v>5.0</v>
      </c>
      <c r="D140" s="88">
        <v>19.0</v>
      </c>
      <c r="E140" s="88">
        <v>4.0</v>
      </c>
      <c r="F140" s="88">
        <v>1.0</v>
      </c>
      <c r="G140" s="53" t="str">
        <f>ifna(VLookup(V140,Shiny!B:C, 2, 0),"")</f>
        <v/>
      </c>
      <c r="H140" s="146" t="s">
        <v>287</v>
      </c>
      <c r="I140" s="157">
        <v>201.0</v>
      </c>
      <c r="J140" s="140">
        <f>IFNA(VLOOKUP(V140,'Imported Index'!G:H,2,0),1)</f>
        <v>1</v>
      </c>
      <c r="K140" s="83"/>
      <c r="L140" s="83" t="s">
        <v>312</v>
      </c>
      <c r="M140" s="62" t="str">
        <f>ifna(IMAGE("https://pokejungle.net/sprites/typeico/"&amp;lower(VLookup(V140,Type!C:E, 2, 0)&amp;".png")),"")</f>
        <v/>
      </c>
      <c r="N140" s="62" t="str">
        <f>ifna(IMAGE("https://pokejungle.net/sprites/typeico/"&amp;lower(VLookup(V140,Type!C:E, 3, 0)&amp;".png")),"")</f>
        <v/>
      </c>
      <c r="O140" s="145">
        <v>-25.0</v>
      </c>
      <c r="P140" s="53"/>
      <c r="Q140" s="61" t="str">
        <f>ifna(VLookup(V140, Dex!F:K, 3, 0),"")</f>
        <v/>
      </c>
      <c r="R140" s="61">
        <f>ifna(VLookup(V140, Dex!F:K, 4, 0),"")</f>
        <v>201</v>
      </c>
      <c r="S140" s="62">
        <f>ifna(VLookup(V140, Dex!F:K, 5, 0),"")</f>
        <v>142</v>
      </c>
      <c r="T140" s="61" t="str">
        <f>ifna(VLookup(V140, Dex!F:K, 6, 0),"")</f>
        <v/>
      </c>
      <c r="U140" s="63" t="str">
        <f>ifna(VLookup(V140, Dex!F:L, 7, 0),"")</f>
        <v/>
      </c>
      <c r="V140" s="53" t="str">
        <f t="shared" si="1"/>
        <v>unown-25</v>
      </c>
    </row>
    <row r="141" ht="31.5" customHeight="1">
      <c r="A141" s="129">
        <v>140.0</v>
      </c>
      <c r="B141" s="129">
        <v>1.0</v>
      </c>
      <c r="C141" s="129">
        <v>5.0</v>
      </c>
      <c r="D141" s="129">
        <v>20.0</v>
      </c>
      <c r="E141" s="129">
        <v>4.0</v>
      </c>
      <c r="F141" s="129">
        <v>2.0</v>
      </c>
      <c r="G141" s="131" t="str">
        <f>ifna(VLookup(V141,Shiny!B:C, 2, 0),"")</f>
        <v/>
      </c>
      <c r="H141" s="143" t="s">
        <v>287</v>
      </c>
      <c r="I141" s="158">
        <v>201.0</v>
      </c>
      <c r="J141" s="135">
        <f>IFNA(VLOOKUP(V141,'Imported Index'!G:H,2,0),1)</f>
        <v>1</v>
      </c>
      <c r="K141" s="132"/>
      <c r="L141" s="132" t="s">
        <v>313</v>
      </c>
      <c r="M141" s="166" t="str">
        <f>ifna(IMAGE("https://pokejungle.net/sprites/typeico/"&amp;lower(VLookup(V141,Type!C:E, 2, 0)&amp;".png")),"")</f>
        <v/>
      </c>
      <c r="N141" s="166" t="str">
        <f>ifna(IMAGE("https://pokejungle.net/sprites/typeico/"&amp;lower(VLookup(V141,Type!C:E, 3, 0)&amp;".png")),"")</f>
        <v/>
      </c>
      <c r="O141" s="172">
        <v>-26.0</v>
      </c>
      <c r="P141" s="131"/>
      <c r="Q141" s="165" t="str">
        <f>ifna(VLookup(V141, Dex!F:K, 3, 0),"")</f>
        <v/>
      </c>
      <c r="R141" s="165">
        <f>ifna(VLookup(V141, Dex!F:K, 4, 0),"")</f>
        <v>201</v>
      </c>
      <c r="S141" s="166">
        <f>ifna(VLookup(V141, Dex!F:K, 5, 0),"")</f>
        <v>142</v>
      </c>
      <c r="T141" s="165" t="str">
        <f>ifna(VLookup(V141, Dex!F:K, 6, 0),"")</f>
        <v/>
      </c>
      <c r="U141" s="137" t="str">
        <f>ifna(VLookup(V141, Dex!F:L, 7, 0),"")</f>
        <v/>
      </c>
      <c r="V141" s="131" t="str">
        <f t="shared" si="1"/>
        <v>unown-26</v>
      </c>
    </row>
    <row r="142" ht="31.5" customHeight="1">
      <c r="A142" s="88">
        <v>141.0</v>
      </c>
      <c r="B142" s="88">
        <v>1.0</v>
      </c>
      <c r="C142" s="88">
        <v>5.0</v>
      </c>
      <c r="D142" s="88">
        <v>21.0</v>
      </c>
      <c r="E142" s="88">
        <v>4.0</v>
      </c>
      <c r="F142" s="88">
        <v>3.0</v>
      </c>
      <c r="G142" s="53" t="str">
        <f>ifna(VLookup(V142,Shiny!B:C, 2, 0),"")</f>
        <v/>
      </c>
      <c r="H142" s="146" t="s">
        <v>287</v>
      </c>
      <c r="I142" s="157">
        <v>201.0</v>
      </c>
      <c r="J142" s="140">
        <f>IFNA(VLOOKUP(V142,'Imported Index'!G:H,2,0),1)</f>
        <v>1</v>
      </c>
      <c r="K142" s="83"/>
      <c r="L142" s="83" t="s">
        <v>314</v>
      </c>
      <c r="M142" s="62" t="str">
        <f>ifna(IMAGE("https://pokejungle.net/sprites/typeico/"&amp;lower(VLookup(V142,Type!C:E, 2, 0)&amp;".png")),"")</f>
        <v/>
      </c>
      <c r="N142" s="62" t="str">
        <f>ifna(IMAGE("https://pokejungle.net/sprites/typeico/"&amp;lower(VLookup(V142,Type!C:E, 3, 0)&amp;".png")),"")</f>
        <v/>
      </c>
      <c r="O142" s="145">
        <v>-27.0</v>
      </c>
      <c r="P142" s="53"/>
      <c r="Q142" s="61" t="str">
        <f>ifna(VLookup(V142, Dex!F:K, 3, 0),"")</f>
        <v/>
      </c>
      <c r="R142" s="61">
        <f>ifna(VLookup(V142, Dex!F:K, 4, 0),"")</f>
        <v>201</v>
      </c>
      <c r="S142" s="62">
        <f>ifna(VLookup(V142, Dex!F:K, 5, 0),"")</f>
        <v>142</v>
      </c>
      <c r="T142" s="61" t="str">
        <f>ifna(VLookup(V142, Dex!F:K, 6, 0),"")</f>
        <v/>
      </c>
      <c r="U142" s="63" t="str">
        <f>ifna(VLookup(V142, Dex!F:L, 7, 0),"")</f>
        <v/>
      </c>
      <c r="V142" s="53" t="str">
        <f t="shared" si="1"/>
        <v>unown-27</v>
      </c>
    </row>
    <row r="143" ht="31.5" customHeight="1">
      <c r="A143" s="129">
        <v>142.0</v>
      </c>
      <c r="B143" s="129">
        <v>1.0</v>
      </c>
      <c r="C143" s="129">
        <v>5.0</v>
      </c>
      <c r="D143" s="129">
        <v>22.0</v>
      </c>
      <c r="E143" s="129">
        <v>4.0</v>
      </c>
      <c r="F143" s="129">
        <v>4.0</v>
      </c>
      <c r="G143" s="131" t="str">
        <f>ifna(VLookup(V143,Shiny!B:C, 2, 0),"")</f>
        <v/>
      </c>
      <c r="H143" s="171" t="s">
        <v>315</v>
      </c>
      <c r="I143" s="158">
        <v>202.0</v>
      </c>
      <c r="J143" s="135">
        <f>IFNA(VLOOKUP(V143,'Imported Index'!G:H,2,0),1)</f>
        <v>1</v>
      </c>
      <c r="K143" s="130"/>
      <c r="L143" s="131"/>
      <c r="M143" s="166" t="str">
        <f>ifna(IMAGE("https://pokejungle.net/sprites/typeico/"&amp;lower(VLookup(V143,Type!C:E, 2, 0)&amp;".png")),"")</f>
        <v/>
      </c>
      <c r="N143" s="166" t="str">
        <f>ifna(IMAGE("https://pokejungle.net/sprites/typeico/"&amp;lower(VLookup(V143,Type!C:E, 3, 0)&amp;".png")),"")</f>
        <v/>
      </c>
      <c r="O143" s="131"/>
      <c r="P143" s="131"/>
      <c r="Q143" s="165">
        <f>ifna(VLookup(V143, Dex!F:K, 3, 0),"")</f>
        <v>217</v>
      </c>
      <c r="R143" s="165">
        <f>ifna(VLookup(V143, Dex!F:K, 4, 0),"")</f>
        <v>202</v>
      </c>
      <c r="S143" s="166" t="str">
        <f>ifna(VLookup(V143, Dex!F:K, 5, 0),"")</f>
        <v/>
      </c>
      <c r="T143" s="165" t="str">
        <f>ifna(VLookup(V143, Dex!F:K, 6, 0),"")</f>
        <v/>
      </c>
      <c r="U143" s="137" t="str">
        <f>ifna(VLookup(V143, Dex!F:L, 7, 0),"")</f>
        <v/>
      </c>
      <c r="V143" s="131" t="str">
        <f t="shared" si="1"/>
        <v>wobbuffet</v>
      </c>
    </row>
    <row r="144" ht="31.5" customHeight="1">
      <c r="A144" s="88">
        <v>143.0</v>
      </c>
      <c r="B144" s="88">
        <v>1.0</v>
      </c>
      <c r="C144" s="88">
        <v>5.0</v>
      </c>
      <c r="D144" s="88">
        <v>23.0</v>
      </c>
      <c r="E144" s="88">
        <v>4.0</v>
      </c>
      <c r="F144" s="88">
        <v>5.0</v>
      </c>
      <c r="G144" s="53" t="str">
        <f>ifna(VLookup(V144,Shiny!B:C, 2, 0),"")</f>
        <v/>
      </c>
      <c r="H144" s="22" t="s">
        <v>318</v>
      </c>
      <c r="I144" s="157">
        <v>205.0</v>
      </c>
      <c r="J144" s="140">
        <f>IFNA(VLOOKUP(V144,'Imported Index'!G:H,2,0),1)</f>
        <v>1</v>
      </c>
      <c r="K144" s="85"/>
      <c r="L144" s="53"/>
      <c r="M144" s="62" t="str">
        <f>ifna(IMAGE("https://pokejungle.net/sprites/typeico/"&amp;lower(VLookup(V144,Type!C:E, 2, 0)&amp;".png")),"")</f>
        <v/>
      </c>
      <c r="N144" s="62" t="str">
        <f>ifna(IMAGE("https://pokejungle.net/sprites/typeico/"&amp;lower(VLookup(V144,Type!C:E, 3, 0)&amp;".png")),"")</f>
        <v/>
      </c>
      <c r="O144" s="53"/>
      <c r="P144" s="53"/>
      <c r="Q144" s="61" t="str">
        <f>ifna(VLookup(V144, Dex!F:K, 3, 0),"")</f>
        <v/>
      </c>
      <c r="R144" s="61">
        <f>ifna(VLookup(V144, Dex!F:K, 4, 0),"")</f>
        <v>205</v>
      </c>
      <c r="S144" s="62" t="str">
        <f>ifna(VLookup(V144, Dex!F:K, 5, 0),"")</f>
        <v/>
      </c>
      <c r="T144" s="61" t="str">
        <f>ifna(VLookup(V144, Dex!F:K, 6, 0),"")</f>
        <v>P259</v>
      </c>
      <c r="U144" s="63" t="str">
        <f>ifna(VLookup(V144, Dex!F:L, 7, 0),"")</f>
        <v/>
      </c>
      <c r="V144" s="53" t="str">
        <f t="shared" si="1"/>
        <v>forretress</v>
      </c>
    </row>
    <row r="145" ht="31.5" customHeight="1">
      <c r="A145" s="129">
        <v>144.0</v>
      </c>
      <c r="B145" s="129">
        <v>1.0</v>
      </c>
      <c r="C145" s="129">
        <v>5.0</v>
      </c>
      <c r="D145" s="129">
        <v>24.0</v>
      </c>
      <c r="E145" s="129">
        <v>4.0</v>
      </c>
      <c r="F145" s="129">
        <v>6.0</v>
      </c>
      <c r="G145" s="131" t="str">
        <f>ifna(VLookup(V145,Shiny!B:C, 2, 0),"")</f>
        <v/>
      </c>
      <c r="H145" s="171" t="s">
        <v>321</v>
      </c>
      <c r="I145" s="158">
        <v>208.0</v>
      </c>
      <c r="J145" s="135">
        <f>IFNA(VLOOKUP(V145,'Imported Index'!G:H,2,0),1)</f>
        <v>1</v>
      </c>
      <c r="K145" s="131"/>
      <c r="L145" s="131"/>
      <c r="M145" s="166" t="str">
        <f>ifna(IMAGE("https://pokejungle.net/sprites/typeico/"&amp;lower(VLookup(V145,Type!C:E, 2, 0)&amp;".png")),"")</f>
        <v/>
      </c>
      <c r="N145" s="166" t="str">
        <f>ifna(IMAGE("https://pokejungle.net/sprites/typeico/"&amp;lower(VLookup(V145,Type!C:E, 3, 0)&amp;".png")),"")</f>
        <v/>
      </c>
      <c r="O145" s="131"/>
      <c r="P145" s="131"/>
      <c r="Q145" s="165">
        <f>ifna(VLookup(V145, Dex!F:K, 3, 0),"")</f>
        <v>179</v>
      </c>
      <c r="R145" s="165">
        <f>ifna(VLookup(V145, Dex!F:K, 4, 0),"")</f>
        <v>208</v>
      </c>
      <c r="S145" s="166">
        <f>ifna(VLookup(V145, Dex!F:K, 5, 0),"")</f>
        <v>119</v>
      </c>
      <c r="T145" s="165" t="str">
        <f>ifna(VLookup(V145, Dex!F:K, 6, 0),"")</f>
        <v/>
      </c>
      <c r="U145" s="137">
        <f>ifna(VLookup(V145, Dex!F:L, 7, 0),"")</f>
        <v>198</v>
      </c>
      <c r="V145" s="131" t="str">
        <f t="shared" si="1"/>
        <v>steelix</v>
      </c>
    </row>
    <row r="146" ht="31.5" customHeight="1">
      <c r="A146" s="88">
        <v>145.0</v>
      </c>
      <c r="B146" s="88">
        <v>1.0</v>
      </c>
      <c r="C146" s="88">
        <v>5.0</v>
      </c>
      <c r="D146" s="88">
        <v>25.0</v>
      </c>
      <c r="E146" s="88">
        <v>5.0</v>
      </c>
      <c r="F146" s="88">
        <v>1.0</v>
      </c>
      <c r="G146" s="53" t="str">
        <f>ifna(VLookup(V146,Shiny!B:C, 2, 0),"")</f>
        <v/>
      </c>
      <c r="H146" s="22" t="s">
        <v>323</v>
      </c>
      <c r="I146" s="157">
        <v>210.0</v>
      </c>
      <c r="J146" s="140">
        <f>IFNA(VLOOKUP(V146,'Imported Index'!G:H,2,0),1)</f>
        <v>1</v>
      </c>
      <c r="K146" s="53"/>
      <c r="L146" s="53"/>
      <c r="M146" s="62" t="str">
        <f>ifna(IMAGE("https://pokejungle.net/sprites/typeico/"&amp;lower(VLookup(V146,Type!C:E, 2, 0)&amp;".png")),"")</f>
        <v/>
      </c>
      <c r="N146" s="62" t="str">
        <f>ifna(IMAGE("https://pokejungle.net/sprites/typeico/"&amp;lower(VLookup(V146,Type!C:E, 3, 0)&amp;".png")),"")</f>
        <v/>
      </c>
      <c r="O146" s="53"/>
      <c r="P146" s="53"/>
      <c r="Q146" s="61" t="str">
        <f>ifna(VLookup(V146, Dex!F:K, 3, 0),"")</f>
        <v/>
      </c>
      <c r="R146" s="61">
        <f>ifna(VLookup(V146, Dex!F:K, 4, 0),"")</f>
        <v>210</v>
      </c>
      <c r="S146" s="62" t="str">
        <f>ifna(VLookup(V146, Dex!F:K, 5, 0),"")</f>
        <v/>
      </c>
      <c r="T146" s="61" t="str">
        <f>ifna(VLookup(V146, Dex!F:K, 6, 0),"")</f>
        <v>B152</v>
      </c>
      <c r="U146" s="63" t="str">
        <f>ifna(VLookup(V146, Dex!F:L, 7, 0),"")</f>
        <v/>
      </c>
      <c r="V146" s="53" t="str">
        <f t="shared" si="1"/>
        <v>granbull</v>
      </c>
    </row>
    <row r="147" ht="31.5" customHeight="1">
      <c r="A147" s="129">
        <v>146.0</v>
      </c>
      <c r="B147" s="129">
        <v>1.0</v>
      </c>
      <c r="C147" s="129">
        <v>5.0</v>
      </c>
      <c r="D147" s="129">
        <v>26.0</v>
      </c>
      <c r="E147" s="129">
        <v>5.0</v>
      </c>
      <c r="F147" s="129">
        <v>2.0</v>
      </c>
      <c r="G147" s="131" t="str">
        <f>ifna(VLookup(V147,Shiny!B:C, 2, 0),"")</f>
        <v/>
      </c>
      <c r="H147" s="152" t="s">
        <v>324</v>
      </c>
      <c r="I147" s="173">
        <v>211.0</v>
      </c>
      <c r="J147" s="135">
        <f>IFNA(VLOOKUP(V147,'Imported Index'!G:H,2,0),1)</f>
        <v>1</v>
      </c>
      <c r="K147" s="174"/>
      <c r="L147" s="175" t="s">
        <v>97</v>
      </c>
      <c r="M147" s="166" t="str">
        <f>ifna(IMAGE("https://pokejungle.net/sprites/typeico/"&amp;lower(VLookup(V147,Type!C:E, 2, 0)&amp;".png")),"")</f>
        <v/>
      </c>
      <c r="N147" s="166" t="str">
        <f>ifna(IMAGE("https://pokejungle.net/sprites/typeico/"&amp;lower(VLookup(V147,Type!C:E, 3, 0)&amp;".png")),"")</f>
        <v/>
      </c>
      <c r="O147" s="176"/>
      <c r="P147" s="176"/>
      <c r="Q147" s="165">
        <f>ifna(VLookup(V147, Dex!F:K, 3, 0),"")</f>
        <v>304</v>
      </c>
      <c r="R147" s="165">
        <f>ifna(VLookup(V147, Dex!F:K, 4, 0),"")</f>
        <v>211</v>
      </c>
      <c r="S147" s="166" t="str">
        <f>ifna(VLookup(V147, Dex!F:K, 5, 0),"")</f>
        <v/>
      </c>
      <c r="T147" s="165" t="str">
        <f>ifna(VLookup(V147, Dex!F:K, 6, 0),"")</f>
        <v>P331</v>
      </c>
      <c r="U147" s="137" t="str">
        <f>ifna(VLookup(V147, Dex!F:L, 7, 0),"")</f>
        <v>H037</v>
      </c>
      <c r="V147" s="176" t="str">
        <f t="shared" si="1"/>
        <v>qwilfish</v>
      </c>
    </row>
    <row r="148" ht="31.5" customHeight="1">
      <c r="A148" s="88">
        <v>147.0</v>
      </c>
      <c r="B148" s="88">
        <v>1.0</v>
      </c>
      <c r="C148" s="88">
        <v>5.0</v>
      </c>
      <c r="D148" s="88">
        <v>27.0</v>
      </c>
      <c r="E148" s="88">
        <v>5.0</v>
      </c>
      <c r="F148" s="88">
        <v>3.0</v>
      </c>
      <c r="G148" s="53" t="str">
        <f>ifna(VLookup(V148,Shiny!B:C, 2, 0),"")</f>
        <v/>
      </c>
      <c r="H148" s="22" t="s">
        <v>325</v>
      </c>
      <c r="I148" s="157">
        <v>212.0</v>
      </c>
      <c r="J148" s="140">
        <f>IFNA(VLOOKUP(V148,'Imported Index'!G:H,2,0),1)</f>
        <v>1</v>
      </c>
      <c r="K148" s="85"/>
      <c r="L148" s="53"/>
      <c r="M148" s="62" t="str">
        <f>ifna(IMAGE("https://pokejungle.net/sprites/typeico/"&amp;lower(VLookup(V148,Type!C:E, 2, 0)&amp;".png")),"")</f>
        <v/>
      </c>
      <c r="N148" s="62" t="str">
        <f>ifna(IMAGE("https://pokejungle.net/sprites/typeico/"&amp;lower(VLookup(V148,Type!C:E, 3, 0)&amp;".png")),"")</f>
        <v/>
      </c>
      <c r="O148" s="53"/>
      <c r="P148" s="53"/>
      <c r="Q148" s="61" t="str">
        <f>ifna(VLookup(V148, Dex!F:K, 3, 0),"")</f>
        <v>A119</v>
      </c>
      <c r="R148" s="61">
        <f>ifna(VLookup(V148, Dex!F:K, 4, 0),"")</f>
        <v>212</v>
      </c>
      <c r="S148" s="62">
        <f>ifna(VLookup(V148, Dex!F:K, 5, 0),"")</f>
        <v>74</v>
      </c>
      <c r="T148" s="61" t="str">
        <f>ifna(VLookup(V148, Dex!F:K, 6, 0),"")</f>
        <v>P261</v>
      </c>
      <c r="U148" s="63">
        <f>ifna(VLookup(V148, Dex!F:L, 7, 0),"")</f>
        <v>177</v>
      </c>
      <c r="V148" s="53" t="str">
        <f t="shared" si="1"/>
        <v>scizor</v>
      </c>
    </row>
    <row r="149" ht="31.5" customHeight="1">
      <c r="A149" s="129">
        <v>148.0</v>
      </c>
      <c r="B149" s="129">
        <v>1.0</v>
      </c>
      <c r="C149" s="129">
        <v>6.0</v>
      </c>
      <c r="D149" s="129">
        <v>28.0</v>
      </c>
      <c r="E149" s="129">
        <v>5.0</v>
      </c>
      <c r="F149" s="129">
        <v>4.0</v>
      </c>
      <c r="G149" s="131" t="str">
        <f>ifna(VLookup(V149,Shiny!B:C, 2, 0),"")</f>
        <v/>
      </c>
      <c r="H149" s="171" t="s">
        <v>326</v>
      </c>
      <c r="I149" s="158">
        <v>213.0</v>
      </c>
      <c r="J149" s="135">
        <f>IFNA(VLOOKUP(V149,'Imported Index'!G:H,2,0),1)</f>
        <v>1</v>
      </c>
      <c r="K149" s="130"/>
      <c r="L149" s="131"/>
      <c r="M149" s="166" t="str">
        <f>ifna(IMAGE("https://pokejungle.net/sprites/typeico/"&amp;lower(VLookup(V149,Type!C:E, 2, 0)&amp;".png")),"")</f>
        <v/>
      </c>
      <c r="N149" s="166" t="str">
        <f>ifna(IMAGE("https://pokejungle.net/sprites/typeico/"&amp;lower(VLookup(V149,Type!C:E, 3, 0)&amp;".png")),"")</f>
        <v/>
      </c>
      <c r="O149" s="131"/>
      <c r="P149" s="131"/>
      <c r="Q149" s="165">
        <f>ifna(VLookup(V149, Dex!F:K, 3, 0),"")</f>
        <v>227</v>
      </c>
      <c r="R149" s="165">
        <f>ifna(VLookup(V149, Dex!F:K, 4, 0),"")</f>
        <v>213</v>
      </c>
      <c r="S149" s="166" t="str">
        <f>ifna(VLookup(V149, Dex!F:K, 5, 0),"")</f>
        <v/>
      </c>
      <c r="T149" s="165" t="str">
        <f>ifna(VLookup(V149, Dex!F:K, 6, 0),"")</f>
        <v/>
      </c>
      <c r="U149" s="137" t="str">
        <f>ifna(VLookup(V149, Dex!F:L, 7, 0),"")</f>
        <v/>
      </c>
      <c r="V149" s="131" t="str">
        <f t="shared" si="1"/>
        <v>shuckle</v>
      </c>
    </row>
    <row r="150" ht="31.5" customHeight="1">
      <c r="A150" s="88">
        <v>149.0</v>
      </c>
      <c r="B150" s="88">
        <v>1.0</v>
      </c>
      <c r="C150" s="88">
        <v>6.0</v>
      </c>
      <c r="D150" s="88">
        <v>29.0</v>
      </c>
      <c r="E150" s="88">
        <v>5.0</v>
      </c>
      <c r="F150" s="88">
        <v>5.0</v>
      </c>
      <c r="G150" s="53" t="str">
        <f>ifna(VLookup(V150,Shiny!B:C, 2, 0),"")</f>
        <v/>
      </c>
      <c r="H150" s="22" t="s">
        <v>327</v>
      </c>
      <c r="I150" s="157">
        <v>214.0</v>
      </c>
      <c r="J150" s="140">
        <f>IFNA(VLOOKUP(V150,'Imported Index'!G:H,2,0),1)</f>
        <v>1</v>
      </c>
      <c r="K150" s="85"/>
      <c r="L150" s="53"/>
      <c r="M150" s="62" t="str">
        <f>ifna(IMAGE("https://pokejungle.net/sprites/typeico/"&amp;lower(VLookup(V150,Type!C:E, 2, 0)&amp;".png")),"")</f>
        <v/>
      </c>
      <c r="N150" s="62" t="str">
        <f>ifna(IMAGE("https://pokejungle.net/sprites/typeico/"&amp;lower(VLookup(V150,Type!C:E, 3, 0)&amp;".png")),"")</f>
        <v/>
      </c>
      <c r="O150" s="53"/>
      <c r="P150" s="53"/>
      <c r="Q150" s="61" t="str">
        <f>ifna(VLookup(V150, Dex!F:K, 3, 0),"")</f>
        <v>A121</v>
      </c>
      <c r="R150" s="61">
        <f>ifna(VLookup(V150, Dex!F:K, 4, 0),"")</f>
        <v>214</v>
      </c>
      <c r="S150" s="62">
        <f>ifna(VLookup(V150, Dex!F:K, 5, 0),"")</f>
        <v>75</v>
      </c>
      <c r="T150" s="61" t="str">
        <f>ifna(VLookup(V150, Dex!F:K, 6, 0),"")</f>
        <v>P262</v>
      </c>
      <c r="U150" s="63">
        <f>ifna(VLookup(V150, Dex!F:L, 7, 0),"")</f>
        <v>179</v>
      </c>
      <c r="V150" s="53" t="str">
        <f t="shared" si="1"/>
        <v>heracross</v>
      </c>
    </row>
    <row r="151" ht="31.5" customHeight="1">
      <c r="A151" s="129">
        <v>150.0</v>
      </c>
      <c r="B151" s="129">
        <v>1.0</v>
      </c>
      <c r="C151" s="129">
        <v>6.0</v>
      </c>
      <c r="D151" s="129">
        <v>30.0</v>
      </c>
      <c r="E151" s="129">
        <v>5.0</v>
      </c>
      <c r="F151" s="129">
        <v>6.0</v>
      </c>
      <c r="G151" s="131" t="str">
        <f>ifna(VLookup(V151,Shiny!B:C, 2, 0),"")</f>
        <v/>
      </c>
      <c r="H151" s="171" t="s">
        <v>332</v>
      </c>
      <c r="I151" s="158">
        <v>219.0</v>
      </c>
      <c r="J151" s="135">
        <f>IFNA(VLOOKUP(V151,'Imported Index'!G:H,2,0),1)</f>
        <v>1</v>
      </c>
      <c r="K151" s="131"/>
      <c r="L151" s="131"/>
      <c r="M151" s="166" t="str">
        <f>ifna(IMAGE("https://pokejungle.net/sprites/typeico/"&amp;lower(VLookup(V151,Type!C:E, 2, 0)&amp;".png")),"")</f>
        <v/>
      </c>
      <c r="N151" s="166" t="str">
        <f>ifna(IMAGE("https://pokejungle.net/sprites/typeico/"&amp;lower(VLookup(V151,Type!C:E, 3, 0)&amp;".png")),"")</f>
        <v/>
      </c>
      <c r="O151" s="131"/>
      <c r="P151" s="131"/>
      <c r="Q151" s="165" t="str">
        <f>ifna(VLookup(V151, Dex!F:K, 3, 0),"")</f>
        <v/>
      </c>
      <c r="R151" s="165">
        <f>ifna(VLookup(V151, Dex!F:K, 4, 0),"")</f>
        <v>219</v>
      </c>
      <c r="S151" s="166" t="str">
        <f>ifna(VLookup(V151, Dex!F:K, 5, 0),"")</f>
        <v/>
      </c>
      <c r="T151" s="165" t="str">
        <f>ifna(VLookup(V151, Dex!F:K, 6, 0),"")</f>
        <v>K145</v>
      </c>
      <c r="U151" s="137" t="str">
        <f>ifna(VLookup(V151, Dex!F:L, 7, 0),"")</f>
        <v/>
      </c>
      <c r="V151" s="131" t="str">
        <f t="shared" si="1"/>
        <v>magcargo</v>
      </c>
    </row>
    <row r="152" ht="31.5" customHeight="1">
      <c r="A152" s="88">
        <v>151.0</v>
      </c>
      <c r="B152" s="88">
        <v>1.0</v>
      </c>
      <c r="C152" s="88">
        <v>6.0</v>
      </c>
      <c r="D152" s="88">
        <v>1.0</v>
      </c>
      <c r="E152" s="88">
        <v>1.0</v>
      </c>
      <c r="F152" s="88">
        <v>1.0</v>
      </c>
      <c r="G152" s="53" t="str">
        <f>ifna(VLookup(V152,Shiny!B:C, 2, 0),"")</f>
        <v/>
      </c>
      <c r="H152" s="22" t="s">
        <v>335</v>
      </c>
      <c r="I152" s="157">
        <v>222.0</v>
      </c>
      <c r="J152" s="140">
        <f>IFNA(VLOOKUP(V152,'Imported Index'!G:H,2,0),1)</f>
        <v>1</v>
      </c>
      <c r="K152" s="85"/>
      <c r="L152" s="53"/>
      <c r="M152" s="62" t="str">
        <f>ifna(IMAGE("https://pokejungle.net/sprites/typeico/"&amp;lower(VLookup(V152,Type!C:E, 2, 0)&amp;".png")),"")</f>
        <v/>
      </c>
      <c r="N152" s="62" t="str">
        <f>ifna(IMAGE("https://pokejungle.net/sprites/typeico/"&amp;lower(VLookup(V152,Type!C:E, 3, 0)&amp;".png")),"")</f>
        <v/>
      </c>
      <c r="O152" s="53"/>
      <c r="P152" s="53"/>
      <c r="Q152" s="61">
        <f>ifna(VLookup(V152, Dex!F:K, 3, 0),"")</f>
        <v>236</v>
      </c>
      <c r="R152" s="61">
        <f>ifna(VLookup(V152, Dex!F:K, 4, 0),"")</f>
        <v>222</v>
      </c>
      <c r="S152" s="62" t="str">
        <f>ifna(VLookup(V152, Dex!F:K, 5, 0),"")</f>
        <v/>
      </c>
      <c r="T152" s="61" t="str">
        <f>ifna(VLookup(V152, Dex!F:K, 6, 0),"")</f>
        <v/>
      </c>
      <c r="U152" s="63" t="str">
        <f>ifna(VLookup(V152, Dex!F:L, 7, 0),"")</f>
        <v/>
      </c>
      <c r="V152" s="53" t="str">
        <f t="shared" si="1"/>
        <v>corsola</v>
      </c>
    </row>
    <row r="153" ht="31.5" customHeight="1">
      <c r="A153" s="129">
        <v>152.0</v>
      </c>
      <c r="B153" s="129">
        <v>1.0</v>
      </c>
      <c r="C153" s="129">
        <v>6.0</v>
      </c>
      <c r="D153" s="129">
        <v>2.0</v>
      </c>
      <c r="E153" s="129">
        <v>1.0</v>
      </c>
      <c r="F153" s="129">
        <v>2.0</v>
      </c>
      <c r="G153" s="131" t="str">
        <f>ifna(VLookup(V153,Shiny!B:C, 2, 0),"")</f>
        <v/>
      </c>
      <c r="H153" s="171" t="s">
        <v>337</v>
      </c>
      <c r="I153" s="158">
        <v>224.0</v>
      </c>
      <c r="J153" s="135">
        <f>IFNA(VLOOKUP(V153,'Imported Index'!G:H,2,0),1)</f>
        <v>1</v>
      </c>
      <c r="K153" s="131"/>
      <c r="L153" s="131"/>
      <c r="M153" s="166" t="str">
        <f>ifna(IMAGE("https://pokejungle.net/sprites/typeico/"&amp;lower(VLookup(V153,Type!C:E, 2, 0)&amp;".png")),"")</f>
        <v/>
      </c>
      <c r="N153" s="166" t="str">
        <f>ifna(IMAGE("https://pokejungle.net/sprites/typeico/"&amp;lower(VLookup(V153,Type!C:E, 3, 0)&amp;".png")),"")</f>
        <v/>
      </c>
      <c r="O153" s="131"/>
      <c r="P153" s="131"/>
      <c r="Q153" s="165">
        <f>ifna(VLookup(V153, Dex!F:K, 3, 0),"")</f>
        <v>149</v>
      </c>
      <c r="R153" s="165">
        <f>ifna(VLookup(V153, Dex!F:K, 4, 0),"")</f>
        <v>224</v>
      </c>
      <c r="S153" s="166">
        <f>ifna(VLookup(V153, Dex!F:K, 5, 0),"")</f>
        <v>147</v>
      </c>
      <c r="T153" s="165" t="str">
        <f>ifna(VLookup(V153, Dex!F:K, 6, 0),"")</f>
        <v/>
      </c>
      <c r="U153" s="137" t="str">
        <f>ifna(VLookup(V153, Dex!F:L, 7, 0),"")</f>
        <v/>
      </c>
      <c r="V153" s="131" t="str">
        <f t="shared" si="1"/>
        <v>octillery</v>
      </c>
    </row>
    <row r="154" ht="31.5" customHeight="1">
      <c r="A154" s="88">
        <v>153.0</v>
      </c>
      <c r="B154" s="88">
        <v>1.0</v>
      </c>
      <c r="C154" s="88">
        <v>6.0</v>
      </c>
      <c r="D154" s="88">
        <v>3.0</v>
      </c>
      <c r="E154" s="88">
        <v>1.0</v>
      </c>
      <c r="F154" s="88">
        <v>3.0</v>
      </c>
      <c r="G154" s="53" t="str">
        <f>ifna(VLookup(V154,Shiny!B:C, 2, 0),"")</f>
        <v/>
      </c>
      <c r="H154" s="22" t="s">
        <v>338</v>
      </c>
      <c r="I154" s="157">
        <v>225.0</v>
      </c>
      <c r="J154" s="140">
        <f>IFNA(VLOOKUP(V154,'Imported Index'!G:H,2,0),1)</f>
        <v>1</v>
      </c>
      <c r="K154" s="85"/>
      <c r="L154" s="53"/>
      <c r="M154" s="62" t="str">
        <f>ifna(IMAGE("https://pokejungle.net/sprites/typeico/"&amp;lower(VLookup(V154,Type!C:E, 2, 0)&amp;".png")),"")</f>
        <v/>
      </c>
      <c r="N154" s="62" t="str">
        <f>ifna(IMAGE("https://pokejungle.net/sprites/typeico/"&amp;lower(VLookup(V154,Type!C:E, 3, 0)&amp;".png")),"")</f>
        <v/>
      </c>
      <c r="O154" s="53"/>
      <c r="P154" s="53"/>
      <c r="Q154" s="61">
        <f>ifna(VLookup(V154, Dex!F:K, 3, 0),"")</f>
        <v>78</v>
      </c>
      <c r="R154" s="61">
        <f>ifna(VLookup(V154, Dex!F:K, 4, 0),"")</f>
        <v>225</v>
      </c>
      <c r="S154" s="62" t="str">
        <f>ifna(VLookup(V154, Dex!F:K, 5, 0),"")</f>
        <v/>
      </c>
      <c r="T154" s="61" t="str">
        <f>ifna(VLookup(V154, Dex!F:K, 6, 0),"")</f>
        <v>P354</v>
      </c>
      <c r="U154" s="63">
        <f>ifna(VLookup(V154, Dex!F:L, 7, 0),"")</f>
        <v>168</v>
      </c>
      <c r="V154" s="53" t="str">
        <f t="shared" si="1"/>
        <v>delibird</v>
      </c>
    </row>
    <row r="155" ht="31.5" customHeight="1">
      <c r="A155" s="129">
        <v>154.0</v>
      </c>
      <c r="B155" s="129">
        <v>1.0</v>
      </c>
      <c r="C155" s="129">
        <v>6.0</v>
      </c>
      <c r="D155" s="129">
        <v>4.0</v>
      </c>
      <c r="E155" s="129">
        <v>1.0</v>
      </c>
      <c r="F155" s="129">
        <v>4.0</v>
      </c>
      <c r="G155" s="131" t="str">
        <f>ifna(VLookup(V155,Shiny!B:C, 2, 0),"")</f>
        <v/>
      </c>
      <c r="H155" s="171" t="s">
        <v>339</v>
      </c>
      <c r="I155" s="158">
        <v>226.0</v>
      </c>
      <c r="J155" s="135">
        <f>IFNA(VLOOKUP(V155,'Imported Index'!G:H,2,0),1)</f>
        <v>1</v>
      </c>
      <c r="K155" s="131"/>
      <c r="L155" s="131"/>
      <c r="M155" s="166" t="str">
        <f>ifna(IMAGE("https://pokejungle.net/sprites/typeico/"&amp;lower(VLookup(V155,Type!C:E, 2, 0)&amp;".png")),"")</f>
        <v/>
      </c>
      <c r="N155" s="166" t="str">
        <f>ifna(IMAGE("https://pokejungle.net/sprites/typeico/"&amp;lower(VLookup(V155,Type!C:E, 3, 0)&amp;".png")),"")</f>
        <v/>
      </c>
      <c r="O155" s="131"/>
      <c r="P155" s="131"/>
      <c r="Q155" s="165">
        <f>ifna(VLookup(V155, Dex!F:K, 3, 0),"")</f>
        <v>355</v>
      </c>
      <c r="R155" s="165">
        <f>ifna(VLookup(V155, Dex!F:K, 4, 0),"")</f>
        <v>226</v>
      </c>
      <c r="S155" s="166">
        <f>ifna(VLookup(V155, Dex!F:K, 5, 0),"")</f>
        <v>165</v>
      </c>
      <c r="T155" s="165" t="str">
        <f>ifna(VLookup(V155, Dex!F:K, 6, 0),"")</f>
        <v/>
      </c>
      <c r="U155" s="137" t="str">
        <f>ifna(VLookup(V155, Dex!F:L, 7, 0),"")</f>
        <v/>
      </c>
      <c r="V155" s="131" t="str">
        <f t="shared" si="1"/>
        <v>mantine</v>
      </c>
    </row>
    <row r="156" ht="31.5" customHeight="1">
      <c r="A156" s="88">
        <v>155.0</v>
      </c>
      <c r="B156" s="88">
        <v>1.0</v>
      </c>
      <c r="C156" s="88">
        <v>6.0</v>
      </c>
      <c r="D156" s="88">
        <v>5.0</v>
      </c>
      <c r="E156" s="88">
        <v>1.0</v>
      </c>
      <c r="F156" s="88">
        <v>5.0</v>
      </c>
      <c r="G156" s="53" t="str">
        <f>ifna(VLookup(V156,Shiny!B:C, 2, 0),"")</f>
        <v/>
      </c>
      <c r="H156" s="22" t="s">
        <v>340</v>
      </c>
      <c r="I156" s="157">
        <v>227.0</v>
      </c>
      <c r="J156" s="140">
        <f>IFNA(VLOOKUP(V156,'Imported Index'!G:H,2,0),1)</f>
        <v>1</v>
      </c>
      <c r="K156" s="53"/>
      <c r="L156" s="53"/>
      <c r="M156" s="62" t="str">
        <f>ifna(IMAGE("https://pokejungle.net/sprites/typeico/"&amp;lower(VLookup(V156,Type!C:E, 2, 0)&amp;".png")),"")</f>
        <v/>
      </c>
      <c r="N156" s="62" t="str">
        <f>ifna(IMAGE("https://pokejungle.net/sprites/typeico/"&amp;lower(VLookup(V156,Type!C:E, 3, 0)&amp;".png")),"")</f>
        <v/>
      </c>
      <c r="O156" s="53"/>
      <c r="P156" s="53"/>
      <c r="Q156" s="61" t="str">
        <f>ifna(VLookup(V156, Dex!F:K, 3, 0),"")</f>
        <v>A153</v>
      </c>
      <c r="R156" s="61">
        <f>ifna(VLookup(V156, Dex!F:K, 4, 0),"")</f>
        <v>227</v>
      </c>
      <c r="S156" s="62" t="str">
        <f>ifna(VLookup(V156, Dex!F:K, 5, 0),"")</f>
        <v/>
      </c>
      <c r="T156" s="61" t="str">
        <f>ifna(VLookup(V156, Dex!F:K, 6, 0),"")</f>
        <v>B113</v>
      </c>
      <c r="U156" s="63">
        <f>ifna(VLookup(V156, Dex!F:L, 7, 0),"")</f>
        <v>216</v>
      </c>
      <c r="V156" s="53" t="str">
        <f t="shared" si="1"/>
        <v>skarmory</v>
      </c>
    </row>
    <row r="157" ht="31.5" customHeight="1">
      <c r="A157" s="129">
        <v>156.0</v>
      </c>
      <c r="B157" s="129">
        <v>1.0</v>
      </c>
      <c r="C157" s="129">
        <v>6.0</v>
      </c>
      <c r="D157" s="129">
        <v>6.0</v>
      </c>
      <c r="E157" s="129">
        <v>1.0</v>
      </c>
      <c r="F157" s="129">
        <v>6.0</v>
      </c>
      <c r="G157" s="131" t="str">
        <f>ifna(VLookup(V157,Shiny!B:C, 2, 0),"")</f>
        <v/>
      </c>
      <c r="H157" s="171" t="s">
        <v>342</v>
      </c>
      <c r="I157" s="158">
        <v>229.0</v>
      </c>
      <c r="J157" s="135">
        <f>IFNA(VLOOKUP(V157,'Imported Index'!G:H,2,0),1)</f>
        <v>1</v>
      </c>
      <c r="K157" s="130"/>
      <c r="L157" s="131"/>
      <c r="M157" s="166" t="str">
        <f>ifna(IMAGE("https://pokejungle.net/sprites/typeico/"&amp;lower(VLookup(V157,Type!C:E, 2, 0)&amp;".png")),"")</f>
        <v/>
      </c>
      <c r="N157" s="166" t="str">
        <f>ifna(IMAGE("https://pokejungle.net/sprites/typeico/"&amp;lower(VLookup(V157,Type!C:E, 3, 0)&amp;".png")),"")</f>
        <v/>
      </c>
      <c r="O157" s="131"/>
      <c r="P157" s="131"/>
      <c r="Q157" s="165" t="str">
        <f>ifna(VLookup(V157, Dex!F:K, 3, 0),"")</f>
        <v/>
      </c>
      <c r="R157" s="165">
        <f>ifna(VLookup(V157, Dex!F:K, 4, 0),"")</f>
        <v>229</v>
      </c>
      <c r="S157" s="166" t="str">
        <f>ifna(VLookup(V157, Dex!F:K, 5, 0),"")</f>
        <v/>
      </c>
      <c r="T157" s="165" t="str">
        <f>ifna(VLookup(V157, Dex!F:K, 6, 0),"")</f>
        <v>P026</v>
      </c>
      <c r="U157" s="137">
        <f>ifna(VLookup(V157, Dex!F:L, 7, 0),"")</f>
        <v>92</v>
      </c>
      <c r="V157" s="131" t="str">
        <f t="shared" si="1"/>
        <v>houndoom</v>
      </c>
    </row>
    <row r="158" ht="31.5" customHeight="1">
      <c r="A158" s="88">
        <v>157.0</v>
      </c>
      <c r="B158" s="88">
        <v>1.0</v>
      </c>
      <c r="C158" s="88">
        <v>6.0</v>
      </c>
      <c r="D158" s="88">
        <v>7.0</v>
      </c>
      <c r="E158" s="88">
        <v>2.0</v>
      </c>
      <c r="F158" s="88">
        <v>1.0</v>
      </c>
      <c r="G158" s="53" t="str">
        <f>ifna(VLookup(V158,Shiny!B:C, 2, 0),"")</f>
        <v/>
      </c>
      <c r="H158" s="22" t="s">
        <v>343</v>
      </c>
      <c r="I158" s="157">
        <v>230.0</v>
      </c>
      <c r="J158" s="140">
        <f>IFNA(VLOOKUP(V158,'Imported Index'!G:H,2,0),1)</f>
        <v>1</v>
      </c>
      <c r="K158" s="53"/>
      <c r="L158" s="53"/>
      <c r="M158" s="62" t="str">
        <f>ifna(IMAGE("https://pokejungle.net/sprites/typeico/"&amp;lower(VLookup(V158,Type!C:E, 2, 0)&amp;".png")),"")</f>
        <v/>
      </c>
      <c r="N158" s="62" t="str">
        <f>ifna(IMAGE("https://pokejungle.net/sprites/typeico/"&amp;lower(VLookup(V158,Type!C:E, 3, 0)&amp;".png")),"")</f>
        <v/>
      </c>
      <c r="O158" s="53"/>
      <c r="P158" s="53"/>
      <c r="Q158" s="61" t="str">
        <f>ifna(VLookup(V158, Dex!F:K, 3, 0),"")</f>
        <v>A200</v>
      </c>
      <c r="R158" s="61">
        <f>ifna(VLookup(V158, Dex!F:K, 4, 0),"")</f>
        <v>230</v>
      </c>
      <c r="S158" s="62" t="str">
        <f>ifna(VLookup(V158, Dex!F:K, 5, 0),"")</f>
        <v/>
      </c>
      <c r="T158" s="61" t="str">
        <f>ifna(VLookup(V158, Dex!F:K, 6, 0),"")</f>
        <v>B054</v>
      </c>
      <c r="U158" s="63" t="str">
        <f>ifna(VLookup(V158, Dex!F:L, 7, 0),"")</f>
        <v/>
      </c>
      <c r="V158" s="53" t="str">
        <f t="shared" si="1"/>
        <v>kingdra</v>
      </c>
    </row>
    <row r="159" ht="31.5" customHeight="1">
      <c r="A159" s="129">
        <v>158.0</v>
      </c>
      <c r="B159" s="129">
        <v>1.0</v>
      </c>
      <c r="C159" s="129">
        <v>6.0</v>
      </c>
      <c r="D159" s="129">
        <v>8.0</v>
      </c>
      <c r="E159" s="129">
        <v>2.0</v>
      </c>
      <c r="F159" s="129">
        <v>2.0</v>
      </c>
      <c r="G159" s="131" t="str">
        <f>ifna(VLookup(V159,Shiny!B:C, 2, 0),"")</f>
        <v/>
      </c>
      <c r="H159" s="171" t="s">
        <v>345</v>
      </c>
      <c r="I159" s="158">
        <v>232.0</v>
      </c>
      <c r="J159" s="135">
        <f>IFNA(VLOOKUP(V159,'Imported Index'!G:H,2,0),1)</f>
        <v>1</v>
      </c>
      <c r="K159" s="130"/>
      <c r="L159" s="131"/>
      <c r="M159" s="166" t="str">
        <f>ifna(IMAGE("https://pokejungle.net/sprites/typeico/"&amp;lower(VLookup(V159,Type!C:E, 2, 0)&amp;".png")),"")</f>
        <v/>
      </c>
      <c r="N159" s="166" t="str">
        <f>ifna(IMAGE("https://pokejungle.net/sprites/typeico/"&amp;lower(VLookup(V159,Type!C:E, 3, 0)&amp;".png")),"")</f>
        <v/>
      </c>
      <c r="O159" s="131"/>
      <c r="P159" s="131"/>
      <c r="Q159" s="165" t="str">
        <f>ifna(VLookup(V159, Dex!F:K, 3, 0),"")</f>
        <v/>
      </c>
      <c r="R159" s="165">
        <f>ifna(VLookup(V159, Dex!F:K, 4, 0),"")</f>
        <v>232</v>
      </c>
      <c r="S159" s="166" t="str">
        <f>ifna(VLookup(V159, Dex!F:K, 5, 0),"")</f>
        <v/>
      </c>
      <c r="T159" s="165" t="str">
        <f>ifna(VLookup(V159, Dex!F:K, 6, 0),"")</f>
        <v>P123</v>
      </c>
      <c r="U159" s="137" t="str">
        <f>ifna(VLookup(V159, Dex!F:L, 7, 0),"")</f>
        <v/>
      </c>
      <c r="V159" s="131" t="str">
        <f t="shared" si="1"/>
        <v>donphan</v>
      </c>
    </row>
    <row r="160" ht="31.5" customHeight="1">
      <c r="A160" s="88">
        <v>159.0</v>
      </c>
      <c r="B160" s="88">
        <v>1.0</v>
      </c>
      <c r="C160" s="88">
        <v>6.0</v>
      </c>
      <c r="D160" s="88">
        <v>9.0</v>
      </c>
      <c r="E160" s="88">
        <v>2.0</v>
      </c>
      <c r="F160" s="88">
        <v>3.0</v>
      </c>
      <c r="G160" s="53" t="str">
        <f>ifna(VLookup(V160,Shiny!B:C, 2, 0),"")</f>
        <v/>
      </c>
      <c r="H160" s="22" t="s">
        <v>348</v>
      </c>
      <c r="I160" s="157">
        <v>235.0</v>
      </c>
      <c r="J160" s="140">
        <f>IFNA(VLOOKUP(V160,'Imported Index'!G:H,2,0),1)</f>
        <v>1</v>
      </c>
      <c r="K160" s="53"/>
      <c r="L160" s="53"/>
      <c r="M160" s="62" t="str">
        <f>ifna(IMAGE("https://pokejungle.net/sprites/typeico/"&amp;lower(VLookup(V160,Type!C:E, 2, 0)&amp;".png")),"")</f>
        <v/>
      </c>
      <c r="N160" s="62" t="str">
        <f>ifna(IMAGE("https://pokejungle.net/sprites/typeico/"&amp;lower(VLookup(V160,Type!C:E, 3, 0)&amp;".png")),"")</f>
        <v/>
      </c>
      <c r="O160" s="53"/>
      <c r="P160" s="53"/>
      <c r="Q160" s="61" t="str">
        <f>ifna(VLookup(V160, Dex!F:K, 3, 0),"")</f>
        <v/>
      </c>
      <c r="R160" s="61">
        <f>ifna(VLookup(V160, Dex!F:K, 4, 0),"")</f>
        <v>235</v>
      </c>
      <c r="S160" s="62" t="str">
        <f>ifna(VLookup(V160, Dex!F:K, 5, 0),"")</f>
        <v/>
      </c>
      <c r="T160" s="61" t="str">
        <f>ifna(VLookup(V160, Dex!F:K, 6, 0),"")</f>
        <v>B040</v>
      </c>
      <c r="U160" s="63" t="str">
        <f>ifna(VLookup(V160, Dex!F:L, 7, 0),"")</f>
        <v/>
      </c>
      <c r="V160" s="53" t="str">
        <f t="shared" si="1"/>
        <v>smeargle</v>
      </c>
    </row>
    <row r="161" ht="31.5" customHeight="1">
      <c r="A161" s="129">
        <v>160.0</v>
      </c>
      <c r="B161" s="129">
        <v>1.0</v>
      </c>
      <c r="C161" s="129">
        <v>6.0</v>
      </c>
      <c r="D161" s="129">
        <v>10.0</v>
      </c>
      <c r="E161" s="129">
        <v>2.0</v>
      </c>
      <c r="F161" s="129">
        <v>4.0</v>
      </c>
      <c r="G161" s="131" t="str">
        <f>ifna(VLookup(V161,Shiny!B:C, 2, 0),"")</f>
        <v/>
      </c>
      <c r="H161" s="171" t="s">
        <v>350</v>
      </c>
      <c r="I161" s="158">
        <v>237.0</v>
      </c>
      <c r="J161" s="135">
        <f>IFNA(VLOOKUP(V161,'Imported Index'!G:H,2,0),1)</f>
        <v>1</v>
      </c>
      <c r="K161" s="131"/>
      <c r="L161" s="131"/>
      <c r="M161" s="166" t="str">
        <f>ifna(IMAGE("https://pokejungle.net/sprites/typeico/"&amp;lower(VLookup(V161,Type!C:E, 2, 0)&amp;".png")),"")</f>
        <v/>
      </c>
      <c r="N161" s="166" t="str">
        <f>ifna(IMAGE("https://pokejungle.net/sprites/typeico/"&amp;lower(VLookup(V161,Type!C:E, 3, 0)&amp;".png")),"")</f>
        <v/>
      </c>
      <c r="O161" s="131"/>
      <c r="P161" s="131"/>
      <c r="Q161" s="165">
        <f>ifna(VLookup(V161, Dex!F:K, 3, 0),"")</f>
        <v>110</v>
      </c>
      <c r="R161" s="165">
        <f>ifna(VLookup(V161, Dex!F:K, 4, 0),"")</f>
        <v>237</v>
      </c>
      <c r="S161" s="166" t="str">
        <f>ifna(VLookup(V161, Dex!F:K, 5, 0),"")</f>
        <v/>
      </c>
      <c r="T161" s="165" t="str">
        <f>ifna(VLookup(V161, Dex!F:K, 6, 0),"")</f>
        <v>B095</v>
      </c>
      <c r="U161" s="137" t="str">
        <f>ifna(VLookup(V161, Dex!F:L, 7, 0),"")</f>
        <v/>
      </c>
      <c r="V161" s="131" t="str">
        <f t="shared" si="1"/>
        <v>hitmontop</v>
      </c>
    </row>
    <row r="162" ht="31.5" customHeight="1">
      <c r="A162" s="88">
        <v>161.0</v>
      </c>
      <c r="B162" s="88">
        <v>1.0</v>
      </c>
      <c r="C162" s="88">
        <v>6.0</v>
      </c>
      <c r="D162" s="88">
        <v>11.0</v>
      </c>
      <c r="E162" s="88">
        <v>2.0</v>
      </c>
      <c r="F162" s="88">
        <v>5.0</v>
      </c>
      <c r="G162" s="53" t="str">
        <f>ifna(VLookup(V162,Shiny!B:C, 2, 0),"")</f>
        <v/>
      </c>
      <c r="H162" s="22" t="s">
        <v>354</v>
      </c>
      <c r="I162" s="157">
        <v>241.0</v>
      </c>
      <c r="J162" s="140">
        <f>IFNA(VLOOKUP(V162,'Imported Index'!G:H,2,0),1)</f>
        <v>1</v>
      </c>
      <c r="K162" s="53"/>
      <c r="L162" s="53"/>
      <c r="M162" s="62" t="str">
        <f>ifna(IMAGE("https://pokejungle.net/sprites/typeico/"&amp;lower(VLookup(V162,Type!C:E, 2, 0)&amp;".png")),"")</f>
        <v/>
      </c>
      <c r="N162" s="62" t="str">
        <f>ifna(IMAGE("https://pokejungle.net/sprites/typeico/"&amp;lower(VLookup(V162,Type!C:E, 3, 0)&amp;".png")),"")</f>
        <v/>
      </c>
      <c r="O162" s="53"/>
      <c r="P162" s="53"/>
      <c r="Q162" s="61" t="str">
        <f>ifna(VLookup(V162, Dex!F:K, 3, 0),"")</f>
        <v>A117</v>
      </c>
      <c r="R162" s="61">
        <f>ifna(VLookup(V162, Dex!F:K, 4, 0),"")</f>
        <v>241</v>
      </c>
      <c r="S162" s="62" t="str">
        <f>ifna(VLookup(V162, Dex!F:K, 5, 0),"")</f>
        <v/>
      </c>
      <c r="T162" s="61" t="str">
        <f>ifna(VLookup(V162, Dex!F:K, 6, 0),"")</f>
        <v/>
      </c>
      <c r="U162" s="63" t="str">
        <f>ifna(VLookup(V162, Dex!F:L, 7, 0),"")</f>
        <v/>
      </c>
      <c r="V162" s="53" t="str">
        <f t="shared" si="1"/>
        <v>miltank</v>
      </c>
    </row>
    <row r="163" ht="31.5" customHeight="1">
      <c r="A163" s="129">
        <v>162.0</v>
      </c>
      <c r="B163" s="129">
        <v>1.0</v>
      </c>
      <c r="C163" s="129">
        <v>6.0</v>
      </c>
      <c r="D163" s="129">
        <v>12.0</v>
      </c>
      <c r="E163" s="129">
        <v>2.0</v>
      </c>
      <c r="F163" s="129">
        <v>6.0</v>
      </c>
      <c r="G163" s="131" t="str">
        <f>ifna(VLookup(V163,Shiny!B:C, 2, 0),"")</f>
        <v/>
      </c>
      <c r="H163" s="171" t="s">
        <v>355</v>
      </c>
      <c r="I163" s="158">
        <v>242.0</v>
      </c>
      <c r="J163" s="135">
        <f>IFNA(VLOOKUP(V163,'Imported Index'!G:H,2,0),1)</f>
        <v>1</v>
      </c>
      <c r="K163" s="130"/>
      <c r="L163" s="131"/>
      <c r="M163" s="166" t="str">
        <f>ifna(IMAGE("https://pokejungle.net/sprites/typeico/"&amp;lower(VLookup(V163,Type!C:E, 2, 0)&amp;".png")),"")</f>
        <v/>
      </c>
      <c r="N163" s="166" t="str">
        <f>ifna(IMAGE("https://pokejungle.net/sprites/typeico/"&amp;lower(VLookup(V163,Type!C:E, 3, 0)&amp;".png")),"")</f>
        <v/>
      </c>
      <c r="O163" s="131"/>
      <c r="P163" s="131"/>
      <c r="Q163" s="165" t="str">
        <f>ifna(VLookup(V163, Dex!F:K, 3, 0),"")</f>
        <v>A008</v>
      </c>
      <c r="R163" s="165">
        <f>ifna(VLookup(V163, Dex!F:K, 4, 0),"")</f>
        <v>242</v>
      </c>
      <c r="S163" s="166">
        <f>ifna(VLookup(V163, Dex!F:K, 5, 0),"")</f>
        <v>88</v>
      </c>
      <c r="T163" s="165" t="str">
        <f>ifna(VLookup(V163, Dex!F:K, 6, 0),"")</f>
        <v>P045</v>
      </c>
      <c r="U163" s="137" t="str">
        <f>ifna(VLookup(V163, Dex!F:L, 7, 0),"")</f>
        <v/>
      </c>
      <c r="V163" s="131" t="str">
        <f t="shared" si="1"/>
        <v>blissey</v>
      </c>
    </row>
    <row r="164" ht="31.5" customHeight="1">
      <c r="A164" s="88">
        <v>163.0</v>
      </c>
      <c r="B164" s="88">
        <v>1.0</v>
      </c>
      <c r="C164" s="88">
        <v>6.0</v>
      </c>
      <c r="D164" s="88">
        <v>13.0</v>
      </c>
      <c r="E164" s="88">
        <v>3.0</v>
      </c>
      <c r="F164" s="88">
        <v>1.0</v>
      </c>
      <c r="G164" s="53" t="str">
        <f>ifna(VLookup(V164,Shiny!B:C, 2, 0),"")</f>
        <v/>
      </c>
      <c r="H164" s="22" t="s">
        <v>356</v>
      </c>
      <c r="I164" s="157">
        <v>243.0</v>
      </c>
      <c r="J164" s="140">
        <f>IFNA(VLOOKUP(V164,'Imported Index'!G:H,2,0),1)</f>
        <v>1</v>
      </c>
      <c r="K164" s="85"/>
      <c r="L164" s="53"/>
      <c r="M164" s="62" t="str">
        <f>ifna(IMAGE("https://pokejungle.net/sprites/typeico/"&amp;lower(VLookup(V164,Type!C:E, 2, 0)&amp;".png")),"")</f>
        <v/>
      </c>
      <c r="N164" s="62" t="str">
        <f>ifna(IMAGE("https://pokejungle.net/sprites/typeico/"&amp;lower(VLookup(V164,Type!C:E, 3, 0)&amp;".png")),"")</f>
        <v/>
      </c>
      <c r="O164" s="53"/>
      <c r="P164" s="53"/>
      <c r="Q164" s="61" t="str">
        <f>ifna(VLookup(V164, Dex!F:K, 3, 0),"")</f>
        <v/>
      </c>
      <c r="R164" s="61">
        <f>ifna(VLookup(V164, Dex!F:K, 4, 0),"")</f>
        <v>243</v>
      </c>
      <c r="S164" s="62" t="str">
        <f>ifna(VLookup(V164, Dex!F:K, 5, 0),"")</f>
        <v/>
      </c>
      <c r="T164" s="61" t="str">
        <f>ifna(VLookup(V164, Dex!F:K, 6, 0),"")</f>
        <v/>
      </c>
      <c r="U164" s="63" t="str">
        <f>ifna(VLookup(V164, Dex!F:L, 7, 0),"")</f>
        <v/>
      </c>
      <c r="V164" s="53" t="str">
        <f t="shared" si="1"/>
        <v>raikou</v>
      </c>
    </row>
    <row r="165" ht="31.5" customHeight="1">
      <c r="A165" s="129">
        <v>164.0</v>
      </c>
      <c r="B165" s="129">
        <v>1.0</v>
      </c>
      <c r="C165" s="129">
        <v>6.0</v>
      </c>
      <c r="D165" s="129">
        <v>14.0</v>
      </c>
      <c r="E165" s="129">
        <v>3.0</v>
      </c>
      <c r="F165" s="129">
        <v>2.0</v>
      </c>
      <c r="G165" s="131" t="str">
        <f>ifna(VLookup(V165,Shiny!B:C, 2, 0),"")</f>
        <v/>
      </c>
      <c r="H165" s="171" t="s">
        <v>357</v>
      </c>
      <c r="I165" s="158">
        <v>244.0</v>
      </c>
      <c r="J165" s="135">
        <f>IFNA(VLOOKUP(V165,'Imported Index'!G:H,2,0),1)</f>
        <v>1</v>
      </c>
      <c r="K165" s="131"/>
      <c r="L165" s="131"/>
      <c r="M165" s="166" t="str">
        <f>ifna(IMAGE("https://pokejungle.net/sprites/typeico/"&amp;lower(VLookup(V165,Type!C:E, 2, 0)&amp;".png")),"")</f>
        <v/>
      </c>
      <c r="N165" s="166" t="str">
        <f>ifna(IMAGE("https://pokejungle.net/sprites/typeico/"&amp;lower(VLookup(V165,Type!C:E, 3, 0)&amp;".png")),"")</f>
        <v/>
      </c>
      <c r="O165" s="131"/>
      <c r="P165" s="131"/>
      <c r="Q165" s="165" t="str">
        <f>ifna(VLookup(V165, Dex!F:K, 3, 0),"")</f>
        <v/>
      </c>
      <c r="R165" s="165">
        <f>ifna(VLookup(V165, Dex!F:K, 4, 0),"")</f>
        <v>244</v>
      </c>
      <c r="S165" s="166" t="str">
        <f>ifna(VLookup(V165, Dex!F:K, 5, 0),"")</f>
        <v/>
      </c>
      <c r="T165" s="165" t="str">
        <f>ifna(VLookup(V165, Dex!F:K, 6, 0),"")</f>
        <v/>
      </c>
      <c r="U165" s="137" t="str">
        <f>ifna(VLookup(V165, Dex!F:L, 7, 0),"")</f>
        <v/>
      </c>
      <c r="V165" s="131" t="str">
        <f t="shared" si="1"/>
        <v>entei</v>
      </c>
    </row>
    <row r="166" ht="31.5" customHeight="1">
      <c r="A166" s="88">
        <v>165.0</v>
      </c>
      <c r="B166" s="88">
        <v>1.0</v>
      </c>
      <c r="C166" s="88">
        <v>6.0</v>
      </c>
      <c r="D166" s="88">
        <v>15.0</v>
      </c>
      <c r="E166" s="88">
        <v>3.0</v>
      </c>
      <c r="F166" s="88">
        <v>3.0</v>
      </c>
      <c r="G166" s="53" t="str">
        <f>ifna(VLookup(V166,Shiny!B:C, 2, 0),"")</f>
        <v/>
      </c>
      <c r="H166" s="22" t="s">
        <v>358</v>
      </c>
      <c r="I166" s="157">
        <v>245.0</v>
      </c>
      <c r="J166" s="140">
        <f>IFNA(VLOOKUP(V166,'Imported Index'!G:H,2,0),1)</f>
        <v>1</v>
      </c>
      <c r="K166" s="53"/>
      <c r="L166" s="53"/>
      <c r="M166" s="62" t="str">
        <f>ifna(IMAGE("https://pokejungle.net/sprites/typeico/"&amp;lower(VLookup(V166,Type!C:E, 2, 0)&amp;".png")),"")</f>
        <v/>
      </c>
      <c r="N166" s="62" t="str">
        <f>ifna(IMAGE("https://pokejungle.net/sprites/typeico/"&amp;lower(VLookup(V166,Type!C:E, 3, 0)&amp;".png")),"")</f>
        <v/>
      </c>
      <c r="O166" s="53"/>
      <c r="P166" s="53"/>
      <c r="Q166" s="61" t="str">
        <f>ifna(VLookup(V166, Dex!F:K, 3, 0),"")</f>
        <v/>
      </c>
      <c r="R166" s="61">
        <f>ifna(VLookup(V166, Dex!F:K, 4, 0),"")</f>
        <v>245</v>
      </c>
      <c r="S166" s="62" t="str">
        <f>ifna(VLookup(V166, Dex!F:K, 5, 0),"")</f>
        <v/>
      </c>
      <c r="T166" s="61" t="str">
        <f>ifna(VLookup(V166, Dex!F:K, 6, 0),"")</f>
        <v/>
      </c>
      <c r="U166" s="63" t="str">
        <f>ifna(VLookup(V166, Dex!F:L, 7, 0),"")</f>
        <v/>
      </c>
      <c r="V166" s="53" t="str">
        <f t="shared" si="1"/>
        <v>suicune</v>
      </c>
    </row>
    <row r="167" ht="31.5" customHeight="1">
      <c r="A167" s="129">
        <v>166.0</v>
      </c>
      <c r="B167" s="129">
        <v>1.0</v>
      </c>
      <c r="C167" s="129">
        <v>6.0</v>
      </c>
      <c r="D167" s="129">
        <v>16.0</v>
      </c>
      <c r="E167" s="129">
        <v>3.0</v>
      </c>
      <c r="F167" s="129">
        <v>4.0</v>
      </c>
      <c r="G167" s="131" t="str">
        <f>ifna(VLookup(V167,Shiny!B:C, 2, 0),"")</f>
        <v/>
      </c>
      <c r="H167" s="171" t="s">
        <v>361</v>
      </c>
      <c r="I167" s="158">
        <v>248.0</v>
      </c>
      <c r="J167" s="135">
        <f>IFNA(VLOOKUP(V167,'Imported Index'!G:H,2,0),1)</f>
        <v>1</v>
      </c>
      <c r="K167" s="130"/>
      <c r="L167" s="131"/>
      <c r="M167" s="166" t="str">
        <f>ifna(IMAGE("https://pokejungle.net/sprites/typeico/"&amp;lower(VLookup(V167,Type!C:E, 2, 0)&amp;".png")),"")</f>
        <v/>
      </c>
      <c r="N167" s="166" t="str">
        <f>ifna(IMAGE("https://pokejungle.net/sprites/typeico/"&amp;lower(VLookup(V167,Type!C:E, 3, 0)&amp;".png")),"")</f>
        <v/>
      </c>
      <c r="O167" s="131"/>
      <c r="P167" s="131"/>
      <c r="Q167" s="165">
        <f>ifna(VLookup(V167, Dex!F:K, 3, 0),"")</f>
        <v>385</v>
      </c>
      <c r="R167" s="165">
        <f>ifna(VLookup(V167, Dex!F:K, 4, 0),"")</f>
        <v>248</v>
      </c>
      <c r="S167" s="166" t="str">
        <f>ifna(VLookup(V167, Dex!F:K, 5, 0),"")</f>
        <v/>
      </c>
      <c r="T167" s="165" t="str">
        <f>ifna(VLookup(V167, Dex!F:K, 6, 0),"")</f>
        <v>P318</v>
      </c>
      <c r="U167" s="137">
        <f>ifna(VLookup(V167, Dex!F:L, 7, 0),"")</f>
        <v>208</v>
      </c>
      <c r="V167" s="131" t="str">
        <f t="shared" si="1"/>
        <v>tyranitar</v>
      </c>
    </row>
    <row r="168" ht="31.5" customHeight="1">
      <c r="A168" s="88">
        <v>167.0</v>
      </c>
      <c r="B168" s="88">
        <v>1.0</v>
      </c>
      <c r="C168" s="88">
        <v>6.0</v>
      </c>
      <c r="D168" s="88">
        <v>17.0</v>
      </c>
      <c r="E168" s="88">
        <v>3.0</v>
      </c>
      <c r="F168" s="88">
        <v>5.0</v>
      </c>
      <c r="G168" s="53" t="str">
        <f>ifna(VLookup(V168,Shiny!B:C, 2, 0),"")</f>
        <v/>
      </c>
      <c r="H168" s="22" t="s">
        <v>362</v>
      </c>
      <c r="I168" s="157">
        <v>249.0</v>
      </c>
      <c r="J168" s="140">
        <f>IFNA(VLOOKUP(V168,'Imported Index'!G:H,2,0),1)</f>
        <v>1</v>
      </c>
      <c r="K168" s="85"/>
      <c r="L168" s="53"/>
      <c r="M168" s="62" t="str">
        <f>ifna(IMAGE("https://pokejungle.net/sprites/typeico/"&amp;lower(VLookup(V168,Type!C:E, 2, 0)&amp;".png")),"")</f>
        <v/>
      </c>
      <c r="N168" s="62" t="str">
        <f>ifna(IMAGE("https://pokejungle.net/sprites/typeico/"&amp;lower(VLookup(V168,Type!C:E, 3, 0)&amp;".png")),"")</f>
        <v/>
      </c>
      <c r="O168" s="53"/>
      <c r="P168" s="53"/>
      <c r="Q168" s="61" t="str">
        <f>ifna(VLookup(V168, Dex!F:K, 3, 0),"")</f>
        <v/>
      </c>
      <c r="R168" s="61">
        <f>ifna(VLookup(V168, Dex!F:K, 4, 0),"")</f>
        <v>249</v>
      </c>
      <c r="S168" s="62" t="str">
        <f>ifna(VLookup(V168, Dex!F:K, 5, 0),"")</f>
        <v/>
      </c>
      <c r="T168" s="61" t="str">
        <f>ifna(VLookup(V168, Dex!F:K, 6, 0),"")</f>
        <v/>
      </c>
      <c r="U168" s="63" t="str">
        <f>ifna(VLookup(V168, Dex!F:L, 7, 0),"")</f>
        <v/>
      </c>
      <c r="V168" s="53" t="str">
        <f t="shared" si="1"/>
        <v>lugia</v>
      </c>
    </row>
    <row r="169" ht="31.5" customHeight="1">
      <c r="A169" s="129">
        <v>168.0</v>
      </c>
      <c r="B169" s="129">
        <v>1.0</v>
      </c>
      <c r="C169" s="129">
        <v>6.0</v>
      </c>
      <c r="D169" s="129">
        <v>18.0</v>
      </c>
      <c r="E169" s="129">
        <v>3.0</v>
      </c>
      <c r="F169" s="129">
        <v>6.0</v>
      </c>
      <c r="G169" s="131" t="str">
        <f>ifna(VLookup(V169,Shiny!B:C, 2, 0),"")</f>
        <v/>
      </c>
      <c r="H169" s="171" t="s">
        <v>363</v>
      </c>
      <c r="I169" s="158">
        <v>250.0</v>
      </c>
      <c r="J169" s="135">
        <f>IFNA(VLOOKUP(V169,'Imported Index'!G:H,2,0),1)</f>
        <v>1</v>
      </c>
      <c r="K169" s="130"/>
      <c r="L169" s="131"/>
      <c r="M169" s="166" t="str">
        <f>ifna(IMAGE("https://pokejungle.net/sprites/typeico/"&amp;lower(VLookup(V169,Type!C:E, 2, 0)&amp;".png")),"")</f>
        <v/>
      </c>
      <c r="N169" s="166" t="str">
        <f>ifna(IMAGE("https://pokejungle.net/sprites/typeico/"&amp;lower(VLookup(V169,Type!C:E, 3, 0)&amp;".png")),"")</f>
        <v/>
      </c>
      <c r="O169" s="131"/>
      <c r="P169" s="131"/>
      <c r="Q169" s="165" t="str">
        <f>ifna(VLookup(V169, Dex!F:K, 3, 0),"")</f>
        <v/>
      </c>
      <c r="R169" s="165">
        <f>ifna(VLookup(V169, Dex!F:K, 4, 0),"")</f>
        <v>250</v>
      </c>
      <c r="S169" s="166" t="str">
        <f>ifna(VLookup(V169, Dex!F:K, 5, 0),"")</f>
        <v/>
      </c>
      <c r="T169" s="165" t="str">
        <f>ifna(VLookup(V169, Dex!F:K, 6, 0),"")</f>
        <v/>
      </c>
      <c r="U169" s="137" t="str">
        <f>ifna(VLookup(V169, Dex!F:L, 7, 0),"")</f>
        <v/>
      </c>
      <c r="V169" s="131" t="str">
        <f t="shared" si="1"/>
        <v>ho-oh</v>
      </c>
    </row>
    <row r="170" ht="31.5" customHeight="1">
      <c r="A170" s="88">
        <v>169.0</v>
      </c>
      <c r="B170" s="88">
        <v>1.0</v>
      </c>
      <c r="C170" s="88">
        <v>6.0</v>
      </c>
      <c r="D170" s="88">
        <v>19.0</v>
      </c>
      <c r="E170" s="88">
        <v>4.0</v>
      </c>
      <c r="F170" s="88">
        <v>1.0</v>
      </c>
      <c r="G170" s="53" t="str">
        <f>ifna(VLookup(V170,Shiny!B:C, 2, 0),"")</f>
        <v/>
      </c>
      <c r="H170" s="22" t="s">
        <v>364</v>
      </c>
      <c r="I170" s="157">
        <v>251.0</v>
      </c>
      <c r="J170" s="140">
        <f>IFNA(VLOOKUP(V170,'Imported Index'!G:H,2,0),1)</f>
        <v>1</v>
      </c>
      <c r="K170" s="53"/>
      <c r="L170" s="53"/>
      <c r="M170" s="62" t="str">
        <f>ifna(IMAGE("https://pokejungle.net/sprites/typeico/"&amp;lower(VLookup(V170,Type!C:E, 2, 0)&amp;".png")),"")</f>
        <v/>
      </c>
      <c r="N170" s="62" t="str">
        <f>ifna(IMAGE("https://pokejungle.net/sprites/typeico/"&amp;lower(VLookup(V170,Type!C:E, 3, 0)&amp;".png")),"")</f>
        <v/>
      </c>
      <c r="O170" s="53"/>
      <c r="P170" s="53"/>
      <c r="Q170" s="61" t="str">
        <f>ifna(VLookup(V170, Dex!F:K, 3, 0),"")</f>
        <v/>
      </c>
      <c r="R170" s="61" t="str">
        <f>ifna(VLookup(V170, Dex!F:K, 4, 0),"")</f>
        <v/>
      </c>
      <c r="S170" s="62" t="str">
        <f>ifna(VLookup(V170, Dex!F:K, 5, 0),"")</f>
        <v/>
      </c>
      <c r="T170" s="61" t="str">
        <f>ifna(VLookup(V170, Dex!F:K, 6, 0),"")</f>
        <v/>
      </c>
      <c r="U170" s="63" t="str">
        <f>ifna(VLookup(V170, Dex!F:L, 7, 0),"")</f>
        <v/>
      </c>
      <c r="V170" s="53" t="str">
        <f t="shared" si="1"/>
        <v>celebi</v>
      </c>
    </row>
    <row r="171" ht="31.5" customHeight="1">
      <c r="A171" s="129">
        <v>170.0</v>
      </c>
      <c r="B171" s="130"/>
      <c r="C171" s="130"/>
      <c r="D171" s="130"/>
      <c r="E171" s="130"/>
      <c r="F171" s="130"/>
      <c r="G171" s="131" t="str">
        <f>ifna(VLookup(V171,Shiny!B:C, 2, 0),"")</f>
        <v/>
      </c>
      <c r="H171" s="143" t="s">
        <v>236</v>
      </c>
      <c r="I171" s="144"/>
      <c r="J171" s="135">
        <f>IFNA(VLOOKUP(V171,'Imported Index'!G:H,2,0),1)</f>
        <v>1</v>
      </c>
      <c r="K171" s="132"/>
      <c r="L171" s="132"/>
      <c r="M171" s="166" t="str">
        <f>ifna(IMAGE("https://pokejungle.net/sprites/typeico/"&amp;lower(VLookup(V171,Type!C:E, 2, 0)&amp;".png")),"")</f>
        <v/>
      </c>
      <c r="N171" s="166" t="str">
        <f>ifna(IMAGE("https://pokejungle.net/sprites/typeico/"&amp;lower(VLookup(V171,Type!C:E, 3, 0)&amp;".png")),"")</f>
        <v/>
      </c>
      <c r="O171" s="131"/>
      <c r="P171" s="131"/>
      <c r="Q171" s="165" t="str">
        <f>ifna(VLookup(V171, Dex!F:K, 3, 0),"")</f>
        <v/>
      </c>
      <c r="R171" s="165" t="str">
        <f>ifna(VLookup(V171, Dex!F:K, 4, 0),"")</f>
        <v/>
      </c>
      <c r="S171" s="166" t="str">
        <f>ifna(VLookup(V171, Dex!F:K, 5, 0),"")</f>
        <v/>
      </c>
      <c r="T171" s="165" t="str">
        <f>ifna(VLookup(V171, Dex!F:K, 6, 0),"")</f>
        <v/>
      </c>
      <c r="U171" s="137" t="str">
        <f>ifna(VLookup(V171, Dex!F:L, 7, 0),"")</f>
        <v/>
      </c>
      <c r="V171" s="131" t="str">
        <f t="shared" si="1"/>
        <v>gen</v>
      </c>
    </row>
    <row r="172" ht="31.5" customHeight="1">
      <c r="A172" s="88">
        <v>171.0</v>
      </c>
      <c r="B172" s="85">
        <v>1.0</v>
      </c>
      <c r="C172" s="85">
        <v>7.0</v>
      </c>
      <c r="D172" s="53">
        <v>1.0</v>
      </c>
      <c r="E172" s="53">
        <v>1.0</v>
      </c>
      <c r="F172" s="53">
        <v>1.0</v>
      </c>
      <c r="G172" s="53" t="str">
        <f>ifna(VLookup(V172,Shiny!B:C, 2, 0),"")</f>
        <v/>
      </c>
      <c r="H172" s="22" t="s">
        <v>367</v>
      </c>
      <c r="I172" s="157">
        <v>254.0</v>
      </c>
      <c r="J172" s="140">
        <f>IFNA(VLOOKUP(V172,'Imported Index'!G:H,2,0),1)</f>
        <v>1</v>
      </c>
      <c r="K172" s="53"/>
      <c r="L172" s="53"/>
      <c r="M172" s="62" t="str">
        <f>ifna(IMAGE("https://pokejungle.net/sprites/typeico/"&amp;lower(VLookup(V172,Type!C:E, 2, 0)&amp;".png")),"")</f>
        <v/>
      </c>
      <c r="N172" s="62" t="str">
        <f>ifna(IMAGE("https://pokejungle.net/sprites/typeico/"&amp;lower(VLookup(V172,Type!C:E, 3, 0)&amp;".png")),"")</f>
        <v/>
      </c>
      <c r="O172" s="53"/>
      <c r="P172" s="53"/>
      <c r="Q172" s="61" t="str">
        <f>ifna(VLookup(V172, Dex!F:K, 3, 0),"")</f>
        <v/>
      </c>
      <c r="R172" s="61">
        <f>ifna(VLookup(V172, Dex!F:K, 4, 0),"")</f>
        <v>254</v>
      </c>
      <c r="S172" s="62" t="str">
        <f>ifna(VLookup(V172, Dex!F:K, 5, 0),"")</f>
        <v/>
      </c>
      <c r="T172" s="61" t="str">
        <f>ifna(VLookup(V172, Dex!F:K, 6, 0),"")</f>
        <v>B184</v>
      </c>
      <c r="U172" s="63" t="str">
        <f>ifna(VLookup(V172, Dex!F:L, 7, 0),"")</f>
        <v>H041</v>
      </c>
      <c r="V172" s="53" t="str">
        <f t="shared" si="1"/>
        <v>sceptile</v>
      </c>
    </row>
    <row r="173" ht="31.5" customHeight="1">
      <c r="A173" s="129">
        <v>172.0</v>
      </c>
      <c r="B173" s="130">
        <v>1.0</v>
      </c>
      <c r="C173" s="130">
        <v>7.0</v>
      </c>
      <c r="D173" s="131">
        <v>2.0</v>
      </c>
      <c r="E173" s="131">
        <v>1.0</v>
      </c>
      <c r="F173" s="131">
        <v>2.0</v>
      </c>
      <c r="G173" s="131" t="str">
        <f>ifna(VLookup(V173,Shiny!B:C, 2, 0),"")</f>
        <v/>
      </c>
      <c r="H173" s="171" t="s">
        <v>370</v>
      </c>
      <c r="I173" s="158">
        <v>257.0</v>
      </c>
      <c r="J173" s="135">
        <f>IFNA(VLOOKUP(V173,'Imported Index'!G:H,2,0),1)</f>
        <v>1</v>
      </c>
      <c r="K173" s="131"/>
      <c r="L173" s="131"/>
      <c r="M173" s="166" t="str">
        <f>ifna(IMAGE("https://pokejungle.net/sprites/typeico/"&amp;lower(VLookup(V173,Type!C:E, 2, 0)&amp;".png")),"")</f>
        <v/>
      </c>
      <c r="N173" s="166" t="str">
        <f>ifna(IMAGE("https://pokejungle.net/sprites/typeico/"&amp;lower(VLookup(V173,Type!C:E, 3, 0)&amp;".png")),"")</f>
        <v/>
      </c>
      <c r="O173" s="131"/>
      <c r="P173" s="131"/>
      <c r="Q173" s="165" t="str">
        <f>ifna(VLookup(V173, Dex!F:K, 3, 0),"")</f>
        <v/>
      </c>
      <c r="R173" s="165">
        <f>ifna(VLookup(V173, Dex!F:K, 4, 0),"")</f>
        <v>257</v>
      </c>
      <c r="S173" s="166" t="str">
        <f>ifna(VLookup(V173, Dex!F:K, 5, 0),"")</f>
        <v/>
      </c>
      <c r="T173" s="165" t="str">
        <f>ifna(VLookup(V173, Dex!F:K, 6, 0),"")</f>
        <v>B187</v>
      </c>
      <c r="U173" s="137" t="str">
        <f>ifna(VLookup(V173, Dex!F:L, 7, 0),"")</f>
        <v>H044</v>
      </c>
      <c r="V173" s="131" t="str">
        <f t="shared" si="1"/>
        <v>blaziken</v>
      </c>
    </row>
    <row r="174" ht="31.5" customHeight="1">
      <c r="A174" s="88">
        <v>173.0</v>
      </c>
      <c r="B174" s="85">
        <v>1.0</v>
      </c>
      <c r="C174" s="85">
        <v>7.0</v>
      </c>
      <c r="D174" s="53">
        <v>3.0</v>
      </c>
      <c r="E174" s="53">
        <v>1.0</v>
      </c>
      <c r="F174" s="53">
        <v>3.0</v>
      </c>
      <c r="G174" s="53" t="str">
        <f>ifna(VLookup(V174,Shiny!B:C, 2, 0),"")</f>
        <v/>
      </c>
      <c r="H174" s="22" t="s">
        <v>373</v>
      </c>
      <c r="I174" s="157">
        <v>260.0</v>
      </c>
      <c r="J174" s="140">
        <f>IFNA(VLOOKUP(V174,'Imported Index'!G:H,2,0),1)</f>
        <v>1</v>
      </c>
      <c r="K174" s="53"/>
      <c r="L174" s="53"/>
      <c r="M174" s="62" t="str">
        <f>ifna(IMAGE("https://pokejungle.net/sprites/typeico/"&amp;lower(VLookup(V174,Type!C:E, 2, 0)&amp;".png")),"")</f>
        <v/>
      </c>
      <c r="N174" s="62" t="str">
        <f>ifna(IMAGE("https://pokejungle.net/sprites/typeico/"&amp;lower(VLookup(V174,Type!C:E, 3, 0)&amp;".png")),"")</f>
        <v/>
      </c>
      <c r="O174" s="53"/>
      <c r="P174" s="53"/>
      <c r="Q174" s="61" t="str">
        <f>ifna(VLookup(V174, Dex!F:K, 3, 0),"")</f>
        <v/>
      </c>
      <c r="R174" s="61">
        <f>ifna(VLookup(V174, Dex!F:K, 4, 0),"")</f>
        <v>260</v>
      </c>
      <c r="S174" s="62" t="str">
        <f>ifna(VLookup(V174, Dex!F:K, 5, 0),"")</f>
        <v/>
      </c>
      <c r="T174" s="61" t="str">
        <f>ifna(VLookup(V174, Dex!F:K, 6, 0),"")</f>
        <v>B190</v>
      </c>
      <c r="U174" s="63" t="str">
        <f>ifna(VLookup(V174, Dex!F:L, 7, 0),"")</f>
        <v>H047</v>
      </c>
      <c r="V174" s="53" t="str">
        <f t="shared" si="1"/>
        <v>swampert</v>
      </c>
    </row>
    <row r="175" ht="31.5" customHeight="1">
      <c r="A175" s="129">
        <v>174.0</v>
      </c>
      <c r="B175" s="130">
        <v>1.0</v>
      </c>
      <c r="C175" s="130">
        <v>7.0</v>
      </c>
      <c r="D175" s="131">
        <v>4.0</v>
      </c>
      <c r="E175" s="131">
        <v>1.0</v>
      </c>
      <c r="F175" s="131">
        <v>4.0</v>
      </c>
      <c r="G175" s="131" t="str">
        <f>ifna(VLookup(V175,Shiny!B:C, 2, 0),"")</f>
        <v/>
      </c>
      <c r="H175" s="171" t="s">
        <v>375</v>
      </c>
      <c r="I175" s="158">
        <v>262.0</v>
      </c>
      <c r="J175" s="135">
        <f>IFNA(VLOOKUP(V175,'Imported Index'!G:H,2,0),1)</f>
        <v>1</v>
      </c>
      <c r="K175" s="131"/>
      <c r="L175" s="131"/>
      <c r="M175" s="166" t="str">
        <f>ifna(IMAGE("https://pokejungle.net/sprites/typeico/"&amp;lower(VLookup(V175,Type!C:E, 2, 0)&amp;".png")),"")</f>
        <v/>
      </c>
      <c r="N175" s="166" t="str">
        <f>ifna(IMAGE("https://pokejungle.net/sprites/typeico/"&amp;lower(VLookup(V175,Type!C:E, 3, 0)&amp;".png")),"")</f>
        <v/>
      </c>
      <c r="O175" s="131"/>
      <c r="P175" s="131"/>
      <c r="Q175" s="165" t="str">
        <f>ifna(VLookup(V175, Dex!F:K, 3, 0),"")</f>
        <v/>
      </c>
      <c r="R175" s="165">
        <f>ifna(VLookup(V175, Dex!F:K, 4, 0),"")</f>
        <v>262</v>
      </c>
      <c r="S175" s="166" t="str">
        <f>ifna(VLookup(V175, Dex!F:K, 5, 0),"")</f>
        <v/>
      </c>
      <c r="T175" s="165" t="str">
        <f>ifna(VLookup(V175, Dex!F:K, 6, 0),"")</f>
        <v>K008</v>
      </c>
      <c r="U175" s="137" t="str">
        <f>ifna(VLookup(V175, Dex!F:L, 7, 0),"")</f>
        <v/>
      </c>
      <c r="V175" s="131" t="str">
        <f t="shared" si="1"/>
        <v>mightyena</v>
      </c>
    </row>
    <row r="176" ht="31.5" customHeight="1">
      <c r="A176" s="88">
        <v>175.0</v>
      </c>
      <c r="B176" s="85">
        <v>1.0</v>
      </c>
      <c r="C176" s="85">
        <v>7.0</v>
      </c>
      <c r="D176" s="53">
        <v>5.0</v>
      </c>
      <c r="E176" s="53">
        <v>1.0</v>
      </c>
      <c r="F176" s="53">
        <v>5.0</v>
      </c>
      <c r="G176" s="53" t="str">
        <f>ifna(VLookup(V176,Shiny!B:C, 2, 0),"")</f>
        <v/>
      </c>
      <c r="H176" s="22" t="s">
        <v>377</v>
      </c>
      <c r="I176" s="157">
        <v>264.0</v>
      </c>
      <c r="J176" s="140">
        <f>IFNA(VLOOKUP(V176,'Imported Index'!G:H,2,0),1)</f>
        <v>1</v>
      </c>
      <c r="K176" s="85"/>
      <c r="L176" s="53"/>
      <c r="M176" s="62" t="str">
        <f>ifna(IMAGE("https://pokejungle.net/sprites/typeico/"&amp;lower(VLookup(V176,Type!C:E, 2, 0)&amp;".png")),"")</f>
        <v/>
      </c>
      <c r="N176" s="62" t="str">
        <f>ifna(IMAGE("https://pokejungle.net/sprites/typeico/"&amp;lower(VLookup(V176,Type!C:E, 3, 0)&amp;".png")),"")</f>
        <v/>
      </c>
      <c r="O176" s="53"/>
      <c r="P176" s="53"/>
      <c r="Q176" s="61">
        <f>ifna(VLookup(V176, Dex!F:K, 3, 0),"")</f>
        <v>32</v>
      </c>
      <c r="R176" s="61">
        <f>ifna(VLookup(V176, Dex!F:K, 4, 0),"")</f>
        <v>264</v>
      </c>
      <c r="S176" s="62" t="str">
        <f>ifna(VLookup(V176, Dex!F:K, 5, 0),"")</f>
        <v/>
      </c>
      <c r="T176" s="61" t="str">
        <f>ifna(VLookup(V176, Dex!F:K, 6, 0),"")</f>
        <v/>
      </c>
      <c r="U176" s="63" t="str">
        <f>ifna(VLookup(V176, Dex!F:L, 7, 0),"")</f>
        <v/>
      </c>
      <c r="V176" s="53" t="str">
        <f t="shared" si="1"/>
        <v>linoone</v>
      </c>
    </row>
    <row r="177" ht="31.5" customHeight="1">
      <c r="A177" s="129">
        <v>176.0</v>
      </c>
      <c r="B177" s="130">
        <v>1.0</v>
      </c>
      <c r="C177" s="130">
        <v>7.0</v>
      </c>
      <c r="D177" s="131">
        <v>6.0</v>
      </c>
      <c r="E177" s="131">
        <v>1.0</v>
      </c>
      <c r="F177" s="131">
        <v>6.0</v>
      </c>
      <c r="G177" s="131" t="str">
        <f>ifna(VLookup(V177,Shiny!B:C, 2, 0),"")</f>
        <v/>
      </c>
      <c r="H177" s="171" t="s">
        <v>380</v>
      </c>
      <c r="I177" s="158">
        <v>267.0</v>
      </c>
      <c r="J177" s="135">
        <f>IFNA(VLOOKUP(V177,'Imported Index'!G:H,2,0),1)</f>
        <v>1</v>
      </c>
      <c r="K177" s="131"/>
      <c r="L177" s="131"/>
      <c r="M177" s="166" t="str">
        <f>ifna(IMAGE("https://pokejungle.net/sprites/typeico/"&amp;lower(VLookup(V177,Type!C:E, 2, 0)&amp;".png")),"")</f>
        <v/>
      </c>
      <c r="N177" s="166" t="str">
        <f>ifna(IMAGE("https://pokejungle.net/sprites/typeico/"&amp;lower(VLookup(V177,Type!C:E, 3, 0)&amp;".png")),"")</f>
        <v/>
      </c>
      <c r="O177" s="131"/>
      <c r="P177" s="131"/>
      <c r="Q177" s="165" t="str">
        <f>ifna(VLookup(V177, Dex!F:K, 3, 0),"")</f>
        <v/>
      </c>
      <c r="R177" s="165">
        <f>ifna(VLookup(V177, Dex!F:K, 4, 0),"")</f>
        <v>267</v>
      </c>
      <c r="S177" s="166">
        <f>ifna(VLookup(V177, Dex!F:K, 5, 0),"")</f>
        <v>20</v>
      </c>
      <c r="T177" s="165" t="str">
        <f>ifna(VLookup(V177, Dex!F:K, 6, 0),"")</f>
        <v/>
      </c>
      <c r="U177" s="137" t="str">
        <f>ifna(VLookup(V177, Dex!F:L, 7, 0),"")</f>
        <v/>
      </c>
      <c r="V177" s="131" t="str">
        <f t="shared" si="1"/>
        <v>beautifly</v>
      </c>
    </row>
    <row r="178" ht="31.5" customHeight="1">
      <c r="A178" s="88">
        <v>177.0</v>
      </c>
      <c r="B178" s="85">
        <v>1.0</v>
      </c>
      <c r="C178" s="85">
        <v>7.0</v>
      </c>
      <c r="D178" s="53">
        <v>7.0</v>
      </c>
      <c r="E178" s="53">
        <v>2.0</v>
      </c>
      <c r="F178" s="53">
        <v>1.0</v>
      </c>
      <c r="G178" s="53" t="str">
        <f>ifna(VLookup(V178,Shiny!B:C, 2, 0),"")</f>
        <v/>
      </c>
      <c r="H178" s="22" t="s">
        <v>382</v>
      </c>
      <c r="I178" s="157">
        <v>269.0</v>
      </c>
      <c r="J178" s="140">
        <f>IFNA(VLOOKUP(V178,'Imported Index'!G:H,2,0),1)</f>
        <v>1</v>
      </c>
      <c r="K178" s="53"/>
      <c r="L178" s="53"/>
      <c r="M178" s="62" t="str">
        <f>ifna(IMAGE("https://pokejungle.net/sprites/typeico/"&amp;lower(VLookup(V178,Type!C:E, 2, 0)&amp;".png")),"")</f>
        <v/>
      </c>
      <c r="N178" s="62" t="str">
        <f>ifna(IMAGE("https://pokejungle.net/sprites/typeico/"&amp;lower(VLookup(V178,Type!C:E, 3, 0)&amp;".png")),"")</f>
        <v/>
      </c>
      <c r="O178" s="53"/>
      <c r="P178" s="53"/>
      <c r="Q178" s="61" t="str">
        <f>ifna(VLookup(V178, Dex!F:K, 3, 0),"")</f>
        <v/>
      </c>
      <c r="R178" s="61">
        <f>ifna(VLookup(V178, Dex!F:K, 4, 0),"")</f>
        <v>269</v>
      </c>
      <c r="S178" s="62">
        <f>ifna(VLookup(V178, Dex!F:K, 5, 0),"")</f>
        <v>22</v>
      </c>
      <c r="T178" s="61" t="str">
        <f>ifna(VLookup(V178, Dex!F:K, 6, 0),"")</f>
        <v/>
      </c>
      <c r="U178" s="63" t="str">
        <f>ifna(VLookup(V178, Dex!F:L, 7, 0),"")</f>
        <v/>
      </c>
      <c r="V178" s="53" t="str">
        <f t="shared" si="1"/>
        <v>dustox</v>
      </c>
    </row>
    <row r="179" ht="31.5" customHeight="1">
      <c r="A179" s="129">
        <v>178.0</v>
      </c>
      <c r="B179" s="130">
        <v>1.0</v>
      </c>
      <c r="C179" s="130">
        <v>7.0</v>
      </c>
      <c r="D179" s="131">
        <v>8.0</v>
      </c>
      <c r="E179" s="131">
        <v>2.0</v>
      </c>
      <c r="F179" s="131">
        <v>2.0</v>
      </c>
      <c r="G179" s="131" t="str">
        <f>ifna(VLookup(V179,Shiny!B:C, 2, 0),"")</f>
        <v/>
      </c>
      <c r="H179" s="171" t="s">
        <v>385</v>
      </c>
      <c r="I179" s="158">
        <v>272.0</v>
      </c>
      <c r="J179" s="135">
        <f>IFNA(VLOOKUP(V179,'Imported Index'!G:H,2,0),1)</f>
        <v>1</v>
      </c>
      <c r="K179" s="131"/>
      <c r="L179" s="131"/>
      <c r="M179" s="166" t="str">
        <f>ifna(IMAGE("https://pokejungle.net/sprites/typeico/"&amp;lower(VLookup(V179,Type!C:E, 2, 0)&amp;".png")),"")</f>
        <v/>
      </c>
      <c r="N179" s="166" t="str">
        <f>ifna(IMAGE("https://pokejungle.net/sprites/typeico/"&amp;lower(VLookup(V179,Type!C:E, 3, 0)&amp;".png")),"")</f>
        <v/>
      </c>
      <c r="O179" s="131"/>
      <c r="P179" s="131"/>
      <c r="Q179" s="165">
        <f>ifna(VLookup(V179, Dex!F:K, 3, 0),"")</f>
        <v>38</v>
      </c>
      <c r="R179" s="165">
        <f>ifna(VLookup(V179, Dex!F:K, 4, 0),"")</f>
        <v>272</v>
      </c>
      <c r="S179" s="166" t="str">
        <f>ifna(VLookup(V179, Dex!F:K, 5, 0),"")</f>
        <v/>
      </c>
      <c r="T179" s="165" t="str">
        <f>ifna(VLookup(V179, Dex!F:K, 6, 0),"")</f>
        <v>K106</v>
      </c>
      <c r="U179" s="137" t="str">
        <f>ifna(VLookup(V179, Dex!F:L, 7, 0),"")</f>
        <v/>
      </c>
      <c r="V179" s="131" t="str">
        <f t="shared" si="1"/>
        <v>ludicolo</v>
      </c>
    </row>
    <row r="180" ht="31.5" customHeight="1">
      <c r="A180" s="88">
        <v>179.0</v>
      </c>
      <c r="B180" s="85">
        <v>1.0</v>
      </c>
      <c r="C180" s="85">
        <v>7.0</v>
      </c>
      <c r="D180" s="53">
        <v>9.0</v>
      </c>
      <c r="E180" s="53">
        <v>2.0</v>
      </c>
      <c r="F180" s="53">
        <v>3.0</v>
      </c>
      <c r="G180" s="53" t="str">
        <f>ifna(VLookup(V180,Shiny!B:C, 2, 0),"")</f>
        <v/>
      </c>
      <c r="H180" s="22" t="s">
        <v>388</v>
      </c>
      <c r="I180" s="157">
        <v>275.0</v>
      </c>
      <c r="J180" s="140">
        <f>IFNA(VLOOKUP(V180,'Imported Index'!G:H,2,0),1)</f>
        <v>1</v>
      </c>
      <c r="K180" s="53"/>
      <c r="L180" s="53"/>
      <c r="M180" s="62" t="str">
        <f>ifna(IMAGE("https://pokejungle.net/sprites/typeico/"&amp;lower(VLookup(V180,Type!C:E, 2, 0)&amp;".png")),"")</f>
        <v/>
      </c>
      <c r="N180" s="62" t="str">
        <f>ifna(IMAGE("https://pokejungle.net/sprites/typeico/"&amp;lower(VLookup(V180,Type!C:E, 3, 0)&amp;".png")),"")</f>
        <v/>
      </c>
      <c r="O180" s="53"/>
      <c r="P180" s="53"/>
      <c r="Q180" s="61">
        <f>ifna(VLookup(V180, Dex!F:K, 3, 0),"")</f>
        <v>41</v>
      </c>
      <c r="R180" s="61">
        <f>ifna(VLookup(V180, Dex!F:K, 4, 0),"")</f>
        <v>275</v>
      </c>
      <c r="S180" s="62" t="str">
        <f>ifna(VLookup(V180, Dex!F:K, 5, 0),"")</f>
        <v/>
      </c>
      <c r="T180" s="61" t="str">
        <f>ifna(VLookup(V180, Dex!F:K, 6, 0),"")</f>
        <v>K056</v>
      </c>
      <c r="U180" s="63" t="str">
        <f>ifna(VLookup(V180, Dex!F:L, 7, 0),"")</f>
        <v/>
      </c>
      <c r="V180" s="53" t="str">
        <f t="shared" si="1"/>
        <v>shiftry</v>
      </c>
    </row>
    <row r="181" ht="31.5" customHeight="1">
      <c r="A181" s="129">
        <v>180.0</v>
      </c>
      <c r="B181" s="130">
        <v>1.0</v>
      </c>
      <c r="C181" s="130">
        <v>7.0</v>
      </c>
      <c r="D181" s="131">
        <v>10.0</v>
      </c>
      <c r="E181" s="131">
        <v>2.0</v>
      </c>
      <c r="F181" s="131">
        <v>4.0</v>
      </c>
      <c r="G181" s="131" t="str">
        <f>ifna(VLookup(V181,Shiny!B:C, 2, 0),"")</f>
        <v/>
      </c>
      <c r="H181" s="171" t="s">
        <v>390</v>
      </c>
      <c r="I181" s="158">
        <v>277.0</v>
      </c>
      <c r="J181" s="135">
        <f>IFNA(VLOOKUP(V181,'Imported Index'!G:H,2,0),1)</f>
        <v>1</v>
      </c>
      <c r="K181" s="131"/>
      <c r="L181" s="131"/>
      <c r="M181" s="166" t="str">
        <f>ifna(IMAGE("https://pokejungle.net/sprites/typeico/"&amp;lower(VLookup(V181,Type!C:E, 2, 0)&amp;".png")),"")</f>
        <v/>
      </c>
      <c r="N181" s="166" t="str">
        <f>ifna(IMAGE("https://pokejungle.net/sprites/typeico/"&amp;lower(VLookup(V181,Type!C:E, 3, 0)&amp;".png")),"")</f>
        <v/>
      </c>
      <c r="O181" s="131"/>
      <c r="P181" s="131"/>
      <c r="Q181" s="165" t="str">
        <f>ifna(VLookup(V181, Dex!F:K, 3, 0),"")</f>
        <v/>
      </c>
      <c r="R181" s="165">
        <f>ifna(VLookup(V181, Dex!F:K, 4, 0),"")</f>
        <v>277</v>
      </c>
      <c r="S181" s="166" t="str">
        <f>ifna(VLookup(V181, Dex!F:K, 5, 0),"")</f>
        <v/>
      </c>
      <c r="T181" s="165" t="str">
        <f>ifna(VLookup(V181, Dex!F:K, 6, 0),"")</f>
        <v/>
      </c>
      <c r="U181" s="137" t="str">
        <f>ifna(VLookup(V181, Dex!F:L, 7, 0),"")</f>
        <v/>
      </c>
      <c r="V181" s="131" t="str">
        <f t="shared" si="1"/>
        <v>swellow</v>
      </c>
    </row>
    <row r="182" ht="31.5" customHeight="1">
      <c r="A182" s="88">
        <v>181.0</v>
      </c>
      <c r="B182" s="85">
        <v>1.0</v>
      </c>
      <c r="C182" s="85">
        <v>7.0</v>
      </c>
      <c r="D182" s="53">
        <v>11.0</v>
      </c>
      <c r="E182" s="53">
        <v>2.0</v>
      </c>
      <c r="F182" s="53">
        <v>5.0</v>
      </c>
      <c r="G182" s="53" t="str">
        <f>ifna(VLookup(V182,Shiny!B:C, 2, 0),"")</f>
        <v/>
      </c>
      <c r="H182" s="22" t="s">
        <v>392</v>
      </c>
      <c r="I182" s="157">
        <v>279.0</v>
      </c>
      <c r="J182" s="140">
        <f>IFNA(VLOOKUP(V182,'Imported Index'!G:H,2,0),1)</f>
        <v>1</v>
      </c>
      <c r="K182" s="85"/>
      <c r="L182" s="53"/>
      <c r="M182" s="62" t="str">
        <f>ifna(IMAGE("https://pokejungle.net/sprites/typeico/"&amp;lower(VLookup(V182,Type!C:E, 2, 0)&amp;".png")),"")</f>
        <v/>
      </c>
      <c r="N182" s="62" t="str">
        <f>ifna(IMAGE("https://pokejungle.net/sprites/typeico/"&amp;lower(VLookup(V182,Type!C:E, 3, 0)&amp;".png")),"")</f>
        <v/>
      </c>
      <c r="O182" s="53"/>
      <c r="P182" s="53"/>
      <c r="Q182" s="61">
        <f>ifna(VLookup(V182, Dex!F:K, 3, 0),"")</f>
        <v>63</v>
      </c>
      <c r="R182" s="61">
        <f>ifna(VLookup(V182, Dex!F:K, 4, 0),"")</f>
        <v>279</v>
      </c>
      <c r="S182" s="62" t="str">
        <f>ifna(VLookup(V182, Dex!F:K, 5, 0),"")</f>
        <v/>
      </c>
      <c r="T182" s="61" t="str">
        <f>ifna(VLookup(V182, Dex!F:K, 6, 0),"")</f>
        <v>P133</v>
      </c>
      <c r="U182" s="63" t="str">
        <f>ifna(VLookup(V182, Dex!F:L, 7, 0),"")</f>
        <v/>
      </c>
      <c r="V182" s="53" t="str">
        <f t="shared" si="1"/>
        <v>pelipper</v>
      </c>
    </row>
    <row r="183" ht="31.5" customHeight="1">
      <c r="A183" s="129">
        <v>182.0</v>
      </c>
      <c r="B183" s="130">
        <v>1.0</v>
      </c>
      <c r="C183" s="130">
        <v>7.0</v>
      </c>
      <c r="D183" s="131">
        <v>12.0</v>
      </c>
      <c r="E183" s="131">
        <v>2.0</v>
      </c>
      <c r="F183" s="131">
        <v>6.0</v>
      </c>
      <c r="G183" s="131" t="str">
        <f>ifna(VLookup(V183,Shiny!B:C, 2, 0),"")</f>
        <v/>
      </c>
      <c r="H183" s="171" t="s">
        <v>395</v>
      </c>
      <c r="I183" s="158">
        <v>282.0</v>
      </c>
      <c r="J183" s="135">
        <f>IFNA(VLOOKUP(V183,'Imported Index'!G:H,2,0),1)</f>
        <v>1</v>
      </c>
      <c r="K183" s="130"/>
      <c r="L183" s="131"/>
      <c r="M183" s="166" t="str">
        <f>ifna(IMAGE("https://pokejungle.net/sprites/typeico/"&amp;lower(VLookup(V183,Type!C:E, 2, 0)&amp;".png")),"")</f>
        <v/>
      </c>
      <c r="N183" s="166" t="str">
        <f>ifna(IMAGE("https://pokejungle.net/sprites/typeico/"&amp;lower(VLookup(V183,Type!C:E, 3, 0)&amp;".png")),"")</f>
        <v/>
      </c>
      <c r="O183" s="131"/>
      <c r="P183" s="131"/>
      <c r="Q183" s="165">
        <f>ifna(VLookup(V183, Dex!F:K, 3, 0),"")</f>
        <v>122</v>
      </c>
      <c r="R183" s="165">
        <f>ifna(VLookup(V183, Dex!F:K, 4, 0),"")</f>
        <v>282</v>
      </c>
      <c r="S183" s="166">
        <f>ifna(VLookup(V183, Dex!F:K, 5, 0),"")</f>
        <v>103</v>
      </c>
      <c r="T183" s="165" t="str">
        <f>ifna(VLookup(V183, Dex!F:K, 6, 0),"")</f>
        <v>P064</v>
      </c>
      <c r="U183" s="137">
        <f>ifna(VLookup(V183, Dex!F:L, 7, 0),"")</f>
        <v>89</v>
      </c>
      <c r="V183" s="131" t="str">
        <f t="shared" si="1"/>
        <v>gardevoir</v>
      </c>
    </row>
    <row r="184" ht="31.5" customHeight="1">
      <c r="A184" s="88">
        <v>183.0</v>
      </c>
      <c r="B184" s="85">
        <v>1.0</v>
      </c>
      <c r="C184" s="85">
        <v>7.0</v>
      </c>
      <c r="D184" s="53">
        <v>13.0</v>
      </c>
      <c r="E184" s="53">
        <v>3.0</v>
      </c>
      <c r="F184" s="53">
        <v>1.0</v>
      </c>
      <c r="G184" s="53" t="str">
        <f>ifna(VLookup(V184,Shiny!B:C, 2, 0),"")</f>
        <v/>
      </c>
      <c r="H184" s="22" t="s">
        <v>397</v>
      </c>
      <c r="I184" s="157">
        <v>284.0</v>
      </c>
      <c r="J184" s="140">
        <f>IFNA(VLOOKUP(V184,'Imported Index'!G:H,2,0),1)</f>
        <v>1</v>
      </c>
      <c r="K184" s="85"/>
      <c r="L184" s="53"/>
      <c r="M184" s="62" t="str">
        <f>ifna(IMAGE("https://pokejungle.net/sprites/typeico/"&amp;lower(VLookup(V184,Type!C:E, 2, 0)&amp;".png")),"")</f>
        <v/>
      </c>
      <c r="N184" s="62" t="str">
        <f>ifna(IMAGE("https://pokejungle.net/sprites/typeico/"&amp;lower(VLookup(V184,Type!C:E, 3, 0)&amp;".png")),"")</f>
        <v/>
      </c>
      <c r="O184" s="53"/>
      <c r="P184" s="53"/>
      <c r="Q184" s="61" t="str">
        <f>ifna(VLookup(V184, Dex!F:K, 3, 0),"")</f>
        <v/>
      </c>
      <c r="R184" s="61">
        <f>ifna(VLookup(V184, Dex!F:K, 4, 0),"")</f>
        <v>284</v>
      </c>
      <c r="S184" s="62" t="str">
        <f>ifna(VLookup(V184, Dex!F:K, 5, 0),"")</f>
        <v/>
      </c>
      <c r="T184" s="61" t="str">
        <f>ifna(VLookup(V184, Dex!F:K, 6, 0),"")</f>
        <v>P050</v>
      </c>
      <c r="U184" s="63" t="str">
        <f>ifna(VLookup(V184, Dex!F:L, 7, 0),"")</f>
        <v/>
      </c>
      <c r="V184" s="53" t="str">
        <f t="shared" si="1"/>
        <v>masquerain</v>
      </c>
    </row>
    <row r="185" ht="31.5" customHeight="1">
      <c r="A185" s="129">
        <v>184.0</v>
      </c>
      <c r="B185" s="130">
        <v>1.0</v>
      </c>
      <c r="C185" s="130">
        <v>7.0</v>
      </c>
      <c r="D185" s="131">
        <v>14.0</v>
      </c>
      <c r="E185" s="131">
        <v>3.0</v>
      </c>
      <c r="F185" s="131">
        <v>2.0</v>
      </c>
      <c r="G185" s="131" t="str">
        <f>ifna(VLookup(V185,Shiny!B:C, 2, 0),"")</f>
        <v/>
      </c>
      <c r="H185" s="171" t="s">
        <v>399</v>
      </c>
      <c r="I185" s="158">
        <v>286.0</v>
      </c>
      <c r="J185" s="135">
        <f>IFNA(VLOOKUP(V185,'Imported Index'!G:H,2,0),1)</f>
        <v>1</v>
      </c>
      <c r="K185" s="130"/>
      <c r="L185" s="131"/>
      <c r="M185" s="166" t="str">
        <f>ifna(IMAGE("https://pokejungle.net/sprites/typeico/"&amp;lower(VLookup(V185,Type!C:E, 2, 0)&amp;".png")),"")</f>
        <v/>
      </c>
      <c r="N185" s="166" t="str">
        <f>ifna(IMAGE("https://pokejungle.net/sprites/typeico/"&amp;lower(VLookup(V185,Type!C:E, 3, 0)&amp;".png")),"")</f>
        <v/>
      </c>
      <c r="O185" s="131"/>
      <c r="P185" s="131"/>
      <c r="Q185" s="165" t="str">
        <f>ifna(VLookup(V185, Dex!F:K, 3, 0),"")</f>
        <v/>
      </c>
      <c r="R185" s="165">
        <f>ifna(VLookup(V185, Dex!F:K, 4, 0),"")</f>
        <v>286</v>
      </c>
      <c r="S185" s="166" t="str">
        <f>ifna(VLookup(V185, Dex!F:K, 5, 0),"")</f>
        <v/>
      </c>
      <c r="T185" s="165" t="str">
        <f>ifna(VLookup(V185, Dex!F:K, 6, 0),"")</f>
        <v>P107</v>
      </c>
      <c r="U185" s="137" t="str">
        <f>ifna(VLookup(V185, Dex!F:L, 7, 0),"")</f>
        <v/>
      </c>
      <c r="V185" s="131" t="str">
        <f t="shared" si="1"/>
        <v>breloom</v>
      </c>
    </row>
    <row r="186" ht="31.5" customHeight="1">
      <c r="A186" s="88">
        <v>185.0</v>
      </c>
      <c r="B186" s="85">
        <v>1.0</v>
      </c>
      <c r="C186" s="85">
        <v>7.0</v>
      </c>
      <c r="D186" s="53">
        <v>15.0</v>
      </c>
      <c r="E186" s="53">
        <v>3.0</v>
      </c>
      <c r="F186" s="53">
        <v>3.0</v>
      </c>
      <c r="G186" s="53" t="str">
        <f>ifna(VLookup(V186,Shiny!B:C, 2, 0),"")</f>
        <v/>
      </c>
      <c r="H186" s="22" t="s">
        <v>402</v>
      </c>
      <c r="I186" s="157">
        <v>289.0</v>
      </c>
      <c r="J186" s="140">
        <f>IFNA(VLOOKUP(V186,'Imported Index'!G:H,2,0),1)</f>
        <v>1</v>
      </c>
      <c r="K186" s="85"/>
      <c r="L186" s="53"/>
      <c r="M186" s="62" t="str">
        <f>ifna(IMAGE("https://pokejungle.net/sprites/typeico/"&amp;lower(VLookup(V186,Type!C:E, 2, 0)&amp;".png")),"")</f>
        <v/>
      </c>
      <c r="N186" s="62" t="str">
        <f>ifna(IMAGE("https://pokejungle.net/sprites/typeico/"&amp;lower(VLookup(V186,Type!C:E, 3, 0)&amp;".png")),"")</f>
        <v/>
      </c>
      <c r="O186" s="53"/>
      <c r="P186" s="53"/>
      <c r="Q186" s="61" t="str">
        <f>ifna(VLookup(V186, Dex!F:K, 3, 0),"")</f>
        <v/>
      </c>
      <c r="R186" s="61">
        <f>ifna(VLookup(V186, Dex!F:K, 4, 0),"")</f>
        <v>289</v>
      </c>
      <c r="S186" s="62" t="str">
        <f>ifna(VLookup(V186, Dex!F:K, 5, 0),"")</f>
        <v/>
      </c>
      <c r="T186" s="61" t="str">
        <f>ifna(VLookup(V186, Dex!F:K, 6, 0),"")</f>
        <v>P080</v>
      </c>
      <c r="U186" s="63" t="str">
        <f>ifna(VLookup(V186, Dex!F:L, 7, 0),"")</f>
        <v/>
      </c>
      <c r="V186" s="53" t="str">
        <f t="shared" si="1"/>
        <v>slaking</v>
      </c>
    </row>
    <row r="187" ht="31.5" customHeight="1">
      <c r="A187" s="129">
        <v>186.0</v>
      </c>
      <c r="B187" s="130">
        <v>1.0</v>
      </c>
      <c r="C187" s="130">
        <v>7.0</v>
      </c>
      <c r="D187" s="131">
        <v>16.0</v>
      </c>
      <c r="E187" s="131">
        <v>3.0</v>
      </c>
      <c r="F187" s="131">
        <v>4.0</v>
      </c>
      <c r="G187" s="131" t="str">
        <f>ifna(VLookup(V187,Shiny!B:C, 2, 0),"")</f>
        <v/>
      </c>
      <c r="H187" s="171" t="s">
        <v>404</v>
      </c>
      <c r="I187" s="158">
        <v>291.0</v>
      </c>
      <c r="J187" s="135">
        <f>IFNA(VLOOKUP(V187,'Imported Index'!G:H,2,0),1)</f>
        <v>1</v>
      </c>
      <c r="K187" s="131"/>
      <c r="L187" s="131"/>
      <c r="M187" s="166" t="str">
        <f>ifna(IMAGE("https://pokejungle.net/sprites/typeico/"&amp;lower(VLookup(V187,Type!C:E, 2, 0)&amp;".png")),"")</f>
        <v/>
      </c>
      <c r="N187" s="166" t="str">
        <f>ifna(IMAGE("https://pokejungle.net/sprites/typeico/"&amp;lower(VLookup(V187,Type!C:E, 3, 0)&amp;".png")),"")</f>
        <v/>
      </c>
      <c r="O187" s="131"/>
      <c r="P187" s="131"/>
      <c r="Q187" s="165">
        <f>ifna(VLookup(V187, Dex!F:K, 3, 0),"")</f>
        <v>105</v>
      </c>
      <c r="R187" s="165">
        <f>ifna(VLookup(V187, Dex!F:K, 4, 0),"")</f>
        <v>291</v>
      </c>
      <c r="S187" s="166" t="str">
        <f>ifna(VLookup(V187, Dex!F:K, 5, 0),"")</f>
        <v/>
      </c>
      <c r="T187" s="165" t="str">
        <f>ifna(VLookup(V187, Dex!F:K, 6, 0),"")</f>
        <v/>
      </c>
      <c r="U187" s="137" t="str">
        <f>ifna(VLookup(V187, Dex!F:L, 7, 0),"")</f>
        <v/>
      </c>
      <c r="V187" s="131" t="str">
        <f t="shared" si="1"/>
        <v>ninjask</v>
      </c>
    </row>
    <row r="188" ht="31.5" customHeight="1">
      <c r="A188" s="88">
        <v>187.0</v>
      </c>
      <c r="B188" s="85">
        <v>1.0</v>
      </c>
      <c r="C188" s="85">
        <v>7.0</v>
      </c>
      <c r="D188" s="53">
        <v>17.0</v>
      </c>
      <c r="E188" s="53">
        <v>3.0</v>
      </c>
      <c r="F188" s="53">
        <v>5.0</v>
      </c>
      <c r="G188" s="53" t="str">
        <f>ifna(VLookup(V188,Shiny!B:C, 2, 0),"")</f>
        <v/>
      </c>
      <c r="H188" s="22" t="s">
        <v>405</v>
      </c>
      <c r="I188" s="157">
        <v>292.0</v>
      </c>
      <c r="J188" s="140">
        <f>IFNA(VLOOKUP(V188,'Imported Index'!G:H,2,0),1)</f>
        <v>1</v>
      </c>
      <c r="K188" s="53"/>
      <c r="L188" s="53"/>
      <c r="M188" s="62" t="str">
        <f>ifna(IMAGE("https://pokejungle.net/sprites/typeico/"&amp;lower(VLookup(V188,Type!C:E, 2, 0)&amp;".png")),"")</f>
        <v/>
      </c>
      <c r="N188" s="62" t="str">
        <f>ifna(IMAGE("https://pokejungle.net/sprites/typeico/"&amp;lower(VLookup(V188,Type!C:E, 3, 0)&amp;".png")),"")</f>
        <v/>
      </c>
      <c r="O188" s="53"/>
      <c r="P188" s="53"/>
      <c r="Q188" s="61">
        <f>ifna(VLookup(V188, Dex!F:K, 3, 0),"")</f>
        <v>106</v>
      </c>
      <c r="R188" s="61">
        <f>ifna(VLookup(V188, Dex!F:K, 4, 0),"")</f>
        <v>292</v>
      </c>
      <c r="S188" s="62" t="str">
        <f>ifna(VLookup(V188, Dex!F:K, 5, 0),"")</f>
        <v/>
      </c>
      <c r="T188" s="61" t="str">
        <f>ifna(VLookup(V188, Dex!F:K, 6, 0),"")</f>
        <v/>
      </c>
      <c r="U188" s="63" t="str">
        <f>ifna(VLookup(V188, Dex!F:L, 7, 0),"")</f>
        <v/>
      </c>
      <c r="V188" s="53" t="str">
        <f t="shared" si="1"/>
        <v>shedinja</v>
      </c>
    </row>
    <row r="189" ht="31.5" customHeight="1">
      <c r="A189" s="129">
        <v>188.0</v>
      </c>
      <c r="B189" s="130">
        <v>1.0</v>
      </c>
      <c r="C189" s="130">
        <v>7.0</v>
      </c>
      <c r="D189" s="131">
        <v>18.0</v>
      </c>
      <c r="E189" s="131">
        <v>3.0</v>
      </c>
      <c r="F189" s="131">
        <v>6.0</v>
      </c>
      <c r="G189" s="131" t="str">
        <f>ifna(VLookup(V189,Shiny!B:C, 2, 0),"")</f>
        <v/>
      </c>
      <c r="H189" s="171" t="s">
        <v>408</v>
      </c>
      <c r="I189" s="158">
        <v>295.0</v>
      </c>
      <c r="J189" s="135">
        <f>IFNA(VLOOKUP(V189,'Imported Index'!G:H,2,0),1)</f>
        <v>1</v>
      </c>
      <c r="K189" s="130"/>
      <c r="L189" s="131"/>
      <c r="M189" s="166" t="str">
        <f>ifna(IMAGE("https://pokejungle.net/sprites/typeico/"&amp;lower(VLookup(V189,Type!C:E, 2, 0)&amp;".png")),"")</f>
        <v/>
      </c>
      <c r="N189" s="166" t="str">
        <f>ifna(IMAGE("https://pokejungle.net/sprites/typeico/"&amp;lower(VLookup(V189,Type!C:E, 3, 0)&amp;".png")),"")</f>
        <v/>
      </c>
      <c r="O189" s="131"/>
      <c r="P189" s="131"/>
      <c r="Q189" s="165" t="str">
        <f>ifna(VLookup(V189, Dex!F:K, 3, 0),"")</f>
        <v>A150</v>
      </c>
      <c r="R189" s="165">
        <f>ifna(VLookup(V189, Dex!F:K, 4, 0),"")</f>
        <v>295</v>
      </c>
      <c r="S189" s="166" t="str">
        <f>ifna(VLookup(V189, Dex!F:K, 5, 0),"")</f>
        <v/>
      </c>
      <c r="T189" s="165" t="str">
        <f>ifna(VLookup(V189, Dex!F:K, 6, 0),"")</f>
        <v/>
      </c>
      <c r="U189" s="137" t="str">
        <f>ifna(VLookup(V189, Dex!F:L, 7, 0),"")</f>
        <v/>
      </c>
      <c r="V189" s="131" t="str">
        <f t="shared" si="1"/>
        <v>exploud</v>
      </c>
    </row>
    <row r="190" ht="31.5" customHeight="1">
      <c r="A190" s="88">
        <v>189.0</v>
      </c>
      <c r="B190" s="85">
        <v>1.0</v>
      </c>
      <c r="C190" s="85">
        <v>7.0</v>
      </c>
      <c r="D190" s="53">
        <v>19.0</v>
      </c>
      <c r="E190" s="53">
        <v>4.0</v>
      </c>
      <c r="F190" s="53">
        <v>1.0</v>
      </c>
      <c r="G190" s="53" t="str">
        <f>ifna(VLookup(V190,Shiny!B:C, 2, 0),"")</f>
        <v/>
      </c>
      <c r="H190" s="22" t="s">
        <v>410</v>
      </c>
      <c r="I190" s="157">
        <v>297.0</v>
      </c>
      <c r="J190" s="140">
        <f>IFNA(VLOOKUP(V190,'Imported Index'!G:H,2,0),1)</f>
        <v>1</v>
      </c>
      <c r="K190" s="85"/>
      <c r="L190" s="53"/>
      <c r="M190" s="62" t="str">
        <f>ifna(IMAGE("https://pokejungle.net/sprites/typeico/"&amp;lower(VLookup(V190,Type!C:E, 2, 0)&amp;".png")),"")</f>
        <v/>
      </c>
      <c r="N190" s="62" t="str">
        <f>ifna(IMAGE("https://pokejungle.net/sprites/typeico/"&amp;lower(VLookup(V190,Type!C:E, 3, 0)&amp;".png")),"")</f>
        <v/>
      </c>
      <c r="O190" s="53"/>
      <c r="P190" s="53"/>
      <c r="Q190" s="61" t="str">
        <f>ifna(VLookup(V190, Dex!F:K, 3, 0),"")</f>
        <v/>
      </c>
      <c r="R190" s="61">
        <f>ifna(VLookup(V190, Dex!F:K, 4, 0),"")</f>
        <v>297</v>
      </c>
      <c r="S190" s="62" t="str">
        <f>ifna(VLookup(V190, Dex!F:K, 5, 0),"")</f>
        <v/>
      </c>
      <c r="T190" s="61" t="str">
        <f>ifna(VLookup(V190, Dex!F:K, 6, 0),"")</f>
        <v>P117</v>
      </c>
      <c r="U190" s="63" t="str">
        <f>ifna(VLookup(V190, Dex!F:L, 7, 0),"")</f>
        <v/>
      </c>
      <c r="V190" s="53" t="str">
        <f t="shared" si="1"/>
        <v>hariyama</v>
      </c>
    </row>
    <row r="191" ht="31.5" customHeight="1">
      <c r="A191" s="129">
        <v>190.0</v>
      </c>
      <c r="B191" s="130">
        <v>1.0</v>
      </c>
      <c r="C191" s="130">
        <v>7.0</v>
      </c>
      <c r="D191" s="131">
        <v>20.0</v>
      </c>
      <c r="E191" s="131">
        <v>4.0</v>
      </c>
      <c r="F191" s="131">
        <v>2.0</v>
      </c>
      <c r="G191" s="131" t="str">
        <f>ifna(VLookup(V191,Shiny!B:C, 2, 0),"")</f>
        <v/>
      </c>
      <c r="H191" s="171" t="s">
        <v>414</v>
      </c>
      <c r="I191" s="158">
        <v>301.0</v>
      </c>
      <c r="J191" s="135">
        <f>IFNA(VLOOKUP(V191,'Imported Index'!G:H,2,0),1)</f>
        <v>1</v>
      </c>
      <c r="K191" s="130"/>
      <c r="L191" s="131"/>
      <c r="M191" s="166" t="str">
        <f>ifna(IMAGE("https://pokejungle.net/sprites/typeico/"&amp;lower(VLookup(V191,Type!C:E, 2, 0)&amp;".png")),"")</f>
        <v/>
      </c>
      <c r="N191" s="166" t="str">
        <f>ifna(IMAGE("https://pokejungle.net/sprites/typeico/"&amp;lower(VLookup(V191,Type!C:E, 3, 0)&amp;".png")),"")</f>
        <v/>
      </c>
      <c r="O191" s="131"/>
      <c r="P191" s="131"/>
      <c r="Q191" s="165" t="str">
        <f>ifna(VLookup(V191, Dex!F:K, 3, 0),"")</f>
        <v/>
      </c>
      <c r="R191" s="165">
        <f>ifna(VLookup(V191, Dex!F:K, 4, 0),"")</f>
        <v>301</v>
      </c>
      <c r="S191" s="166" t="str">
        <f>ifna(VLookup(V191, Dex!F:K, 5, 0),"")</f>
        <v/>
      </c>
      <c r="T191" s="165" t="str">
        <f>ifna(VLookup(V191, Dex!F:K, 6, 0),"")</f>
        <v/>
      </c>
      <c r="U191" s="137" t="str">
        <f>ifna(VLookup(V191, Dex!F:L, 7, 0),"")</f>
        <v/>
      </c>
      <c r="V191" s="131" t="str">
        <f t="shared" si="1"/>
        <v>delcatty</v>
      </c>
    </row>
    <row r="192" ht="31.5" customHeight="1">
      <c r="A192" s="88">
        <v>191.0</v>
      </c>
      <c r="B192" s="85">
        <v>1.0</v>
      </c>
      <c r="C192" s="85">
        <v>7.0</v>
      </c>
      <c r="D192" s="53">
        <v>21.0</v>
      </c>
      <c r="E192" s="53">
        <v>4.0</v>
      </c>
      <c r="F192" s="53">
        <v>3.0</v>
      </c>
      <c r="G192" s="53" t="str">
        <f>ifna(VLookup(V192,Shiny!B:C, 2, 0),"")</f>
        <v/>
      </c>
      <c r="H192" s="22" t="s">
        <v>415</v>
      </c>
      <c r="I192" s="157">
        <v>302.0</v>
      </c>
      <c r="J192" s="140">
        <f>IFNA(VLOOKUP(V192,'Imported Index'!G:H,2,0),1)</f>
        <v>1</v>
      </c>
      <c r="K192" s="85"/>
      <c r="L192" s="53"/>
      <c r="M192" s="62" t="str">
        <f>ifna(IMAGE("https://pokejungle.net/sprites/typeico/"&amp;lower(VLookup(V192,Type!C:E, 2, 0)&amp;".png")),"")</f>
        <v/>
      </c>
      <c r="N192" s="62" t="str">
        <f>ifna(IMAGE("https://pokejungle.net/sprites/typeico/"&amp;lower(VLookup(V192,Type!C:E, 3, 0)&amp;".png")),"")</f>
        <v/>
      </c>
      <c r="O192" s="53"/>
      <c r="P192" s="53"/>
      <c r="Q192" s="61">
        <f>ifna(VLookup(V192, Dex!F:K, 3, 0),"")</f>
        <v>294</v>
      </c>
      <c r="R192" s="61">
        <f>ifna(VLookup(V192, Dex!F:K, 4, 0),"")</f>
        <v>302</v>
      </c>
      <c r="S192" s="62" t="str">
        <f>ifna(VLookup(V192, Dex!F:K, 5, 0),"")</f>
        <v/>
      </c>
      <c r="T192" s="61" t="str">
        <f>ifna(VLookup(V192, Dex!F:K, 6, 0),"")</f>
        <v>P297</v>
      </c>
      <c r="U192" s="63">
        <f>ifna(VLookup(V192, Dex!F:L, 7, 0),"")</f>
        <v>132</v>
      </c>
      <c r="V192" s="53" t="str">
        <f t="shared" si="1"/>
        <v>sableye</v>
      </c>
    </row>
    <row r="193" ht="31.5" customHeight="1">
      <c r="A193" s="129">
        <v>192.0</v>
      </c>
      <c r="B193" s="130">
        <v>1.0</v>
      </c>
      <c r="C193" s="130">
        <v>7.0</v>
      </c>
      <c r="D193" s="131">
        <v>22.0</v>
      </c>
      <c r="E193" s="131">
        <v>4.0</v>
      </c>
      <c r="F193" s="131">
        <v>4.0</v>
      </c>
      <c r="G193" s="131" t="str">
        <f>ifna(VLookup(V193,Shiny!B:C, 2, 0),"")</f>
        <v/>
      </c>
      <c r="H193" s="171" t="s">
        <v>416</v>
      </c>
      <c r="I193" s="158">
        <v>303.0</v>
      </c>
      <c r="J193" s="135">
        <f>IFNA(VLOOKUP(V193,'Imported Index'!G:H,2,0),1)</f>
        <v>1</v>
      </c>
      <c r="K193" s="131"/>
      <c r="L193" s="131"/>
      <c r="M193" s="166" t="str">
        <f>ifna(IMAGE("https://pokejungle.net/sprites/typeico/"&amp;lower(VLookup(V193,Type!C:E, 2, 0)&amp;".png")),"")</f>
        <v/>
      </c>
      <c r="N193" s="166" t="str">
        <f>ifna(IMAGE("https://pokejungle.net/sprites/typeico/"&amp;lower(VLookup(V193,Type!C:E, 3, 0)&amp;".png")),"")</f>
        <v/>
      </c>
      <c r="O193" s="131"/>
      <c r="P193" s="131"/>
      <c r="Q193" s="165">
        <f>ifna(VLookup(V193, Dex!F:K, 3, 0),"")</f>
        <v>295</v>
      </c>
      <c r="R193" s="165">
        <f>ifna(VLookup(V193, Dex!F:K, 4, 0),"")</f>
        <v>303</v>
      </c>
      <c r="S193" s="166" t="str">
        <f>ifna(VLookup(V193, Dex!F:K, 5, 0),"")</f>
        <v/>
      </c>
      <c r="T193" s="165" t="str">
        <f>ifna(VLookup(V193, Dex!F:K, 6, 0),"")</f>
        <v/>
      </c>
      <c r="U193" s="137">
        <f>ifna(VLookup(V193, Dex!F:L, 7, 0),"")</f>
        <v>133</v>
      </c>
      <c r="V193" s="131" t="str">
        <f t="shared" si="1"/>
        <v>mawile</v>
      </c>
    </row>
    <row r="194" ht="31.5" customHeight="1">
      <c r="A194" s="88">
        <v>193.0</v>
      </c>
      <c r="B194" s="85">
        <v>1.0</v>
      </c>
      <c r="C194" s="85">
        <v>7.0</v>
      </c>
      <c r="D194" s="53">
        <v>23.0</v>
      </c>
      <c r="E194" s="53">
        <v>4.0</v>
      </c>
      <c r="F194" s="53">
        <v>5.0</v>
      </c>
      <c r="G194" s="53" t="str">
        <f>ifna(VLookup(V194,Shiny!B:C, 2, 0),"")</f>
        <v/>
      </c>
      <c r="H194" s="22" t="s">
        <v>419</v>
      </c>
      <c r="I194" s="157">
        <v>306.0</v>
      </c>
      <c r="J194" s="140">
        <f>IFNA(VLOOKUP(V194,'Imported Index'!G:H,2,0),1)</f>
        <v>1</v>
      </c>
      <c r="K194" s="85"/>
      <c r="L194" s="53"/>
      <c r="M194" s="62" t="str">
        <f>ifna(IMAGE("https://pokejungle.net/sprites/typeico/"&amp;lower(VLookup(V194,Type!C:E, 2, 0)&amp;".png")),"")</f>
        <v/>
      </c>
      <c r="N194" s="62" t="str">
        <f>ifna(IMAGE("https://pokejungle.net/sprites/typeico/"&amp;lower(VLookup(V194,Type!C:E, 3, 0)&amp;".png")),"")</f>
        <v/>
      </c>
      <c r="O194" s="53"/>
      <c r="P194" s="53"/>
      <c r="Q194" s="61" t="str">
        <f>ifna(VLookup(V194, Dex!F:K, 3, 0),"")</f>
        <v>C193</v>
      </c>
      <c r="R194" s="61">
        <f>ifna(VLookup(V194, Dex!F:K, 4, 0),"")</f>
        <v>306</v>
      </c>
      <c r="S194" s="62" t="str">
        <f>ifna(VLookup(V194, Dex!F:K, 5, 0),"")</f>
        <v/>
      </c>
      <c r="T194" s="61" t="str">
        <f>ifna(VLookup(V194, Dex!F:K, 6, 0),"")</f>
        <v/>
      </c>
      <c r="U194" s="63">
        <f>ifna(VLookup(V194, Dex!F:L, 7, 0),"")</f>
        <v>201</v>
      </c>
      <c r="V194" s="53" t="str">
        <f t="shared" si="1"/>
        <v>aggron</v>
      </c>
    </row>
    <row r="195" ht="31.5" customHeight="1">
      <c r="A195" s="129">
        <v>194.0</v>
      </c>
      <c r="B195" s="130">
        <v>1.0</v>
      </c>
      <c r="C195" s="130">
        <v>7.0</v>
      </c>
      <c r="D195" s="131">
        <v>24.0</v>
      </c>
      <c r="E195" s="131">
        <v>4.0</v>
      </c>
      <c r="F195" s="131">
        <v>6.0</v>
      </c>
      <c r="G195" s="131" t="str">
        <f>ifna(VLookup(V195,Shiny!B:C, 2, 0),"")</f>
        <v/>
      </c>
      <c r="H195" s="171" t="s">
        <v>421</v>
      </c>
      <c r="I195" s="158">
        <v>308.0</v>
      </c>
      <c r="J195" s="135">
        <f>IFNA(VLOOKUP(V195,'Imported Index'!G:H,2,0),1)</f>
        <v>1</v>
      </c>
      <c r="K195" s="130"/>
      <c r="L195" s="131"/>
      <c r="M195" s="166" t="str">
        <f>ifna(IMAGE("https://pokejungle.net/sprites/typeico/"&amp;lower(VLookup(V195,Type!C:E, 2, 0)&amp;".png")),"")</f>
        <v/>
      </c>
      <c r="N195" s="166" t="str">
        <f>ifna(IMAGE("https://pokejungle.net/sprites/typeico/"&amp;lower(VLookup(V195,Type!C:E, 3, 0)&amp;".png")),"")</f>
        <v/>
      </c>
      <c r="O195" s="131"/>
      <c r="P195" s="131"/>
      <c r="Q195" s="165" t="str">
        <f>ifna(VLookup(V195, Dex!F:K, 3, 0),"")</f>
        <v/>
      </c>
      <c r="R195" s="165">
        <f>ifna(VLookup(V195, Dex!F:K, 4, 0),"")</f>
        <v>308</v>
      </c>
      <c r="S195" s="166" t="str">
        <f>ifna(VLookup(V195, Dex!F:K, 5, 0),"")</f>
        <v/>
      </c>
      <c r="T195" s="165" t="str">
        <f>ifna(VLookup(V195, Dex!F:K, 6, 0),"")</f>
        <v>P162</v>
      </c>
      <c r="U195" s="137">
        <f>ifna(VLookup(V195, Dex!F:L, 7, 0),"")</f>
        <v>84</v>
      </c>
      <c r="V195" s="131" t="str">
        <f t="shared" si="1"/>
        <v>medicham</v>
      </c>
    </row>
    <row r="196" ht="31.5" customHeight="1">
      <c r="A196" s="88">
        <v>195.0</v>
      </c>
      <c r="B196" s="85">
        <v>1.0</v>
      </c>
      <c r="C196" s="85">
        <v>7.0</v>
      </c>
      <c r="D196" s="53">
        <v>25.0</v>
      </c>
      <c r="E196" s="53">
        <v>5.0</v>
      </c>
      <c r="F196" s="53">
        <v>1.0</v>
      </c>
      <c r="G196" s="53" t="str">
        <f>ifna(VLookup(V196,Shiny!B:C, 2, 0),"")</f>
        <v/>
      </c>
      <c r="H196" s="22" t="s">
        <v>423</v>
      </c>
      <c r="I196" s="157">
        <v>310.0</v>
      </c>
      <c r="J196" s="140">
        <f>IFNA(VLOOKUP(V196,'Imported Index'!G:H,2,0),1)</f>
        <v>1</v>
      </c>
      <c r="K196" s="85"/>
      <c r="L196" s="53"/>
      <c r="M196" s="62" t="str">
        <f>ifna(IMAGE("https://pokejungle.net/sprites/typeico/"&amp;lower(VLookup(V196,Type!C:E, 2, 0)&amp;".png")),"")</f>
        <v/>
      </c>
      <c r="N196" s="62" t="str">
        <f>ifna(IMAGE("https://pokejungle.net/sprites/typeico/"&amp;lower(VLookup(V196,Type!C:E, 3, 0)&amp;".png")),"")</f>
        <v/>
      </c>
      <c r="O196" s="53"/>
      <c r="P196" s="53"/>
      <c r="Q196" s="61">
        <f>ifna(VLookup(V196, Dex!F:K, 3, 0),"")</f>
        <v>67</v>
      </c>
      <c r="R196" s="61">
        <f>ifna(VLookup(V196, Dex!F:K, 4, 0),"")</f>
        <v>310</v>
      </c>
      <c r="S196" s="62" t="str">
        <f>ifna(VLookup(V196, Dex!F:K, 5, 0),"")</f>
        <v/>
      </c>
      <c r="T196" s="61" t="str">
        <f>ifna(VLookup(V196, Dex!F:K, 6, 0),"")</f>
        <v/>
      </c>
      <c r="U196" s="63">
        <f>ifna(VLookup(V196, Dex!F:L, 7, 0),"")</f>
        <v>86</v>
      </c>
      <c r="V196" s="53" t="str">
        <f t="shared" si="1"/>
        <v>manectric</v>
      </c>
    </row>
    <row r="197" ht="31.5" customHeight="1">
      <c r="A197" s="129">
        <v>196.0</v>
      </c>
      <c r="B197" s="130">
        <v>1.0</v>
      </c>
      <c r="C197" s="130">
        <v>7.0</v>
      </c>
      <c r="D197" s="131">
        <v>26.0</v>
      </c>
      <c r="E197" s="131">
        <v>5.0</v>
      </c>
      <c r="F197" s="131">
        <v>2.0</v>
      </c>
      <c r="G197" s="131" t="str">
        <f>ifna(VLookup(V197,Shiny!B:C, 2, 0),"")</f>
        <v/>
      </c>
      <c r="H197" s="171" t="s">
        <v>424</v>
      </c>
      <c r="I197" s="158">
        <v>311.0</v>
      </c>
      <c r="J197" s="135">
        <f>IFNA(VLOOKUP(V197,'Imported Index'!G:H,2,0),1)</f>
        <v>1</v>
      </c>
      <c r="K197" s="131"/>
      <c r="L197" s="131"/>
      <c r="M197" s="166" t="str">
        <f>ifna(IMAGE("https://pokejungle.net/sprites/typeico/"&amp;lower(VLookup(V197,Type!C:E, 2, 0)&amp;".png")),"")</f>
        <v/>
      </c>
      <c r="N197" s="166" t="str">
        <f>ifna(IMAGE("https://pokejungle.net/sprites/typeico/"&amp;lower(VLookup(V197,Type!C:E, 3, 0)&amp;".png")),"")</f>
        <v/>
      </c>
      <c r="O197" s="131"/>
      <c r="P197" s="131"/>
      <c r="Q197" s="165" t="str">
        <f>ifna(VLookup(V197, Dex!F:K, 3, 0),"")</f>
        <v/>
      </c>
      <c r="R197" s="165">
        <f>ifna(VLookup(V197, Dex!F:K, 4, 0),"")</f>
        <v>311</v>
      </c>
      <c r="S197" s="166" t="str">
        <f>ifna(VLookup(V197, Dex!F:K, 5, 0),"")</f>
        <v/>
      </c>
      <c r="T197" s="165" t="str">
        <f>ifna(VLookup(V197, Dex!F:K, 6, 0),"")</f>
        <v>B119</v>
      </c>
      <c r="U197" s="137" t="str">
        <f>ifna(VLookup(V197, Dex!F:L, 7, 0),"")</f>
        <v/>
      </c>
      <c r="V197" s="131" t="str">
        <f t="shared" si="1"/>
        <v>plusle</v>
      </c>
    </row>
    <row r="198" ht="31.5" customHeight="1">
      <c r="A198" s="88">
        <v>197.0</v>
      </c>
      <c r="B198" s="85">
        <v>1.0</v>
      </c>
      <c r="C198" s="85">
        <v>7.0</v>
      </c>
      <c r="D198" s="53">
        <v>27.0</v>
      </c>
      <c r="E198" s="53">
        <v>5.0</v>
      </c>
      <c r="F198" s="53">
        <v>3.0</v>
      </c>
      <c r="G198" s="53" t="str">
        <f>ifna(VLookup(V198,Shiny!B:C, 2, 0),"")</f>
        <v/>
      </c>
      <c r="H198" s="22" t="s">
        <v>425</v>
      </c>
      <c r="I198" s="157">
        <v>312.0</v>
      </c>
      <c r="J198" s="140">
        <f>IFNA(VLOOKUP(V198,'Imported Index'!G:H,2,0),1)</f>
        <v>1</v>
      </c>
      <c r="K198" s="53"/>
      <c r="L198" s="53"/>
      <c r="M198" s="62" t="str">
        <f>ifna(IMAGE("https://pokejungle.net/sprites/typeico/"&amp;lower(VLookup(V198,Type!C:E, 2, 0)&amp;".png")),"")</f>
        <v/>
      </c>
      <c r="N198" s="62" t="str">
        <f>ifna(IMAGE("https://pokejungle.net/sprites/typeico/"&amp;lower(VLookup(V198,Type!C:E, 3, 0)&amp;".png")),"")</f>
        <v/>
      </c>
      <c r="O198" s="53"/>
      <c r="P198" s="53"/>
      <c r="Q198" s="61" t="str">
        <f>ifna(VLookup(V198, Dex!F:K, 3, 0),"")</f>
        <v/>
      </c>
      <c r="R198" s="61">
        <f>ifna(VLookup(V198, Dex!F:K, 4, 0),"")</f>
        <v>312</v>
      </c>
      <c r="S198" s="62" t="str">
        <f>ifna(VLookup(V198, Dex!F:K, 5, 0),"")</f>
        <v/>
      </c>
      <c r="T198" s="61" t="str">
        <f>ifna(VLookup(V198, Dex!F:K, 6, 0),"")</f>
        <v>B120</v>
      </c>
      <c r="U198" s="63" t="str">
        <f>ifna(VLookup(V198, Dex!F:L, 7, 0),"")</f>
        <v/>
      </c>
      <c r="V198" s="53" t="str">
        <f t="shared" si="1"/>
        <v>minun</v>
      </c>
    </row>
    <row r="199" ht="31.5" customHeight="1">
      <c r="A199" s="129">
        <v>198.0</v>
      </c>
      <c r="B199" s="130">
        <v>1.0</v>
      </c>
      <c r="C199" s="130">
        <v>7.0</v>
      </c>
      <c r="D199" s="131">
        <v>28.0</v>
      </c>
      <c r="E199" s="131">
        <v>5.0</v>
      </c>
      <c r="F199" s="131">
        <v>4.0</v>
      </c>
      <c r="G199" s="131" t="str">
        <f>ifna(VLookup(V199,Shiny!B:C, 2, 0),"")</f>
        <v/>
      </c>
      <c r="H199" s="171" t="s">
        <v>426</v>
      </c>
      <c r="I199" s="158">
        <v>313.0</v>
      </c>
      <c r="J199" s="135">
        <f>IFNA(VLOOKUP(V199,'Imported Index'!G:H,2,0),1)</f>
        <v>1</v>
      </c>
      <c r="K199" s="131"/>
      <c r="L199" s="131"/>
      <c r="M199" s="166" t="str">
        <f>ifna(IMAGE("https://pokejungle.net/sprites/typeico/"&amp;lower(VLookup(V199,Type!C:E, 2, 0)&amp;".png")),"")</f>
        <v/>
      </c>
      <c r="N199" s="166" t="str">
        <f>ifna(IMAGE("https://pokejungle.net/sprites/typeico/"&amp;lower(VLookup(V199,Type!C:E, 3, 0)&amp;".png")),"")</f>
        <v/>
      </c>
      <c r="O199" s="131"/>
      <c r="P199" s="131"/>
      <c r="Q199" s="165" t="str">
        <f>ifna(VLookup(V199, Dex!F:K, 3, 0),"")</f>
        <v/>
      </c>
      <c r="R199" s="165">
        <f>ifna(VLookup(V199, Dex!F:K, 4, 0),"")</f>
        <v>313</v>
      </c>
      <c r="S199" s="166" t="str">
        <f>ifna(VLookup(V199, Dex!F:K, 5, 0),"")</f>
        <v/>
      </c>
      <c r="T199" s="165" t="str">
        <f>ifna(VLookup(V199, Dex!F:K, 6, 0),"")</f>
        <v>K009</v>
      </c>
      <c r="U199" s="137" t="str">
        <f>ifna(VLookup(V199, Dex!F:L, 7, 0),"")</f>
        <v/>
      </c>
      <c r="V199" s="131" t="str">
        <f t="shared" si="1"/>
        <v>volbeat</v>
      </c>
    </row>
    <row r="200" ht="31.5" customHeight="1">
      <c r="A200" s="88">
        <v>199.0</v>
      </c>
      <c r="B200" s="85">
        <v>1.0</v>
      </c>
      <c r="C200" s="85">
        <v>7.0</v>
      </c>
      <c r="D200" s="53">
        <v>29.0</v>
      </c>
      <c r="E200" s="53">
        <v>5.0</v>
      </c>
      <c r="F200" s="53">
        <v>5.0</v>
      </c>
      <c r="G200" s="53" t="str">
        <f>ifna(VLookup(V200,Shiny!B:C, 2, 0),"")</f>
        <v/>
      </c>
      <c r="H200" s="22" t="s">
        <v>427</v>
      </c>
      <c r="I200" s="157">
        <v>314.0</v>
      </c>
      <c r="J200" s="140">
        <f>IFNA(VLOOKUP(V200,'Imported Index'!G:H,2,0),1)</f>
        <v>1</v>
      </c>
      <c r="K200" s="53"/>
      <c r="L200" s="53"/>
      <c r="M200" s="62" t="str">
        <f>ifna(IMAGE("https://pokejungle.net/sprites/typeico/"&amp;lower(VLookup(V200,Type!C:E, 2, 0)&amp;".png")),"")</f>
        <v/>
      </c>
      <c r="N200" s="62" t="str">
        <f>ifna(IMAGE("https://pokejungle.net/sprites/typeico/"&amp;lower(VLookup(V200,Type!C:E, 3, 0)&amp;".png")),"")</f>
        <v/>
      </c>
      <c r="O200" s="53"/>
      <c r="P200" s="53"/>
      <c r="Q200" s="61" t="str">
        <f>ifna(VLookup(V200, Dex!F:K, 3, 0),"")</f>
        <v/>
      </c>
      <c r="R200" s="61">
        <f>ifna(VLookup(V200, Dex!F:K, 4, 0),"")</f>
        <v>314</v>
      </c>
      <c r="S200" s="62" t="str">
        <f>ifna(VLookup(V200, Dex!F:K, 5, 0),"")</f>
        <v/>
      </c>
      <c r="T200" s="61" t="str">
        <f>ifna(VLookup(V200, Dex!F:K, 6, 0),"")</f>
        <v>K010</v>
      </c>
      <c r="U200" s="63" t="str">
        <f>ifna(VLookup(V200, Dex!F:L, 7, 0),"")</f>
        <v/>
      </c>
      <c r="V200" s="53" t="str">
        <f t="shared" si="1"/>
        <v>illumise</v>
      </c>
    </row>
    <row r="201" ht="31.5" customHeight="1">
      <c r="A201" s="129">
        <v>200.0</v>
      </c>
      <c r="B201" s="130">
        <v>1.0</v>
      </c>
      <c r="C201" s="130">
        <v>7.0</v>
      </c>
      <c r="D201" s="131">
        <v>30.0</v>
      </c>
      <c r="E201" s="131">
        <v>5.0</v>
      </c>
      <c r="F201" s="131">
        <v>6.0</v>
      </c>
      <c r="G201" s="131" t="str">
        <f>ifna(VLookup(V201,Shiny!B:C, 2, 0),"")</f>
        <v/>
      </c>
      <c r="H201" s="171" t="s">
        <v>430</v>
      </c>
      <c r="I201" s="158">
        <v>317.0</v>
      </c>
      <c r="J201" s="135">
        <f>IFNA(VLOOKUP(V201,'Imported Index'!G:H,2,0),1)</f>
        <v>1</v>
      </c>
      <c r="K201" s="130"/>
      <c r="L201" s="131"/>
      <c r="M201" s="166" t="str">
        <f>ifna(IMAGE("https://pokejungle.net/sprites/typeico/"&amp;lower(VLookup(V201,Type!C:E, 2, 0)&amp;".png")),"")</f>
        <v/>
      </c>
      <c r="N201" s="166" t="str">
        <f>ifna(IMAGE("https://pokejungle.net/sprites/typeico/"&amp;lower(VLookup(V201,Type!C:E, 3, 0)&amp;".png")),"")</f>
        <v/>
      </c>
      <c r="O201" s="131"/>
      <c r="P201" s="131"/>
      <c r="Q201" s="165" t="str">
        <f>ifna(VLookup(V201, Dex!F:K, 3, 0),"")</f>
        <v/>
      </c>
      <c r="R201" s="165">
        <f>ifna(VLookup(V201, Dex!F:K, 4, 0),"")</f>
        <v>317</v>
      </c>
      <c r="S201" s="166" t="str">
        <f>ifna(VLookup(V201, Dex!F:K, 5, 0),"")</f>
        <v/>
      </c>
      <c r="T201" s="165" t="str">
        <f>ifna(VLookup(V201, Dex!F:K, 6, 0),"")</f>
        <v>P140</v>
      </c>
      <c r="U201" s="137" t="str">
        <f>ifna(VLookup(V201, Dex!F:L, 7, 0),"")</f>
        <v>H093</v>
      </c>
      <c r="V201" s="131" t="str">
        <f t="shared" si="1"/>
        <v>swalot</v>
      </c>
    </row>
    <row r="202" ht="31.5" customHeight="1">
      <c r="A202" s="88">
        <v>201.0</v>
      </c>
      <c r="B202" s="85">
        <v>1.0</v>
      </c>
      <c r="C202" s="85">
        <v>8.0</v>
      </c>
      <c r="D202" s="53">
        <v>1.0</v>
      </c>
      <c r="E202" s="53">
        <v>1.0</v>
      </c>
      <c r="F202" s="53">
        <v>1.0</v>
      </c>
      <c r="G202" s="53" t="str">
        <f>ifna(VLookup(V202,Shiny!B:C, 2, 0),"")</f>
        <v/>
      </c>
      <c r="H202" s="22" t="s">
        <v>432</v>
      </c>
      <c r="I202" s="157">
        <v>319.0</v>
      </c>
      <c r="J202" s="140">
        <f>IFNA(VLOOKUP(V202,'Imported Index'!G:H,2,0),1)</f>
        <v>1</v>
      </c>
      <c r="K202" s="85"/>
      <c r="L202" s="53"/>
      <c r="M202" s="62" t="str">
        <f>ifna(IMAGE("https://pokejungle.net/sprites/typeico/"&amp;lower(VLookup(V202,Type!C:E, 2, 0)&amp;".png")),"")</f>
        <v/>
      </c>
      <c r="N202" s="62" t="str">
        <f>ifna(IMAGE("https://pokejungle.net/sprites/typeico/"&amp;lower(VLookup(V202,Type!C:E, 3, 0)&amp;".png")),"")</f>
        <v/>
      </c>
      <c r="O202" s="53"/>
      <c r="P202" s="53"/>
      <c r="Q202" s="61" t="str">
        <f>ifna(VLookup(V202, Dex!F:K, 3, 0),"")</f>
        <v>A112</v>
      </c>
      <c r="R202" s="61">
        <f>ifna(VLookup(V202, Dex!F:K, 4, 0),"")</f>
        <v>319</v>
      </c>
      <c r="S202" s="62" t="str">
        <f>ifna(VLookup(V202, Dex!F:K, 5, 0),"")</f>
        <v/>
      </c>
      <c r="T202" s="61" t="str">
        <f>ifna(VLookup(V202, Dex!F:K, 6, 0),"")</f>
        <v/>
      </c>
      <c r="U202" s="63">
        <f>ifna(VLookup(V202, Dex!F:L, 7, 0),"")</f>
        <v>141</v>
      </c>
      <c r="V202" s="53" t="str">
        <f t="shared" si="1"/>
        <v>sharpedo</v>
      </c>
    </row>
    <row r="203" ht="31.5" customHeight="1">
      <c r="A203" s="129">
        <v>202.0</v>
      </c>
      <c r="B203" s="130">
        <v>1.0</v>
      </c>
      <c r="C203" s="130">
        <v>8.0</v>
      </c>
      <c r="D203" s="131">
        <v>2.0</v>
      </c>
      <c r="E203" s="131">
        <v>1.0</v>
      </c>
      <c r="F203" s="131">
        <v>2.0</v>
      </c>
      <c r="G203" s="131" t="str">
        <f>ifna(VLookup(V203,Shiny!B:C, 2, 0),"")</f>
        <v/>
      </c>
      <c r="H203" s="171" t="s">
        <v>434</v>
      </c>
      <c r="I203" s="158">
        <v>321.0</v>
      </c>
      <c r="J203" s="135">
        <f>IFNA(VLOOKUP(V203,'Imported Index'!G:H,2,0),1)</f>
        <v>1</v>
      </c>
      <c r="K203" s="131"/>
      <c r="L203" s="131"/>
      <c r="M203" s="166" t="str">
        <f>ifna(IMAGE("https://pokejungle.net/sprites/typeico/"&amp;lower(VLookup(V203,Type!C:E, 2, 0)&amp;".png")),"")</f>
        <v/>
      </c>
      <c r="N203" s="166" t="str">
        <f>ifna(IMAGE("https://pokejungle.net/sprites/typeico/"&amp;lower(VLookup(V203,Type!C:E, 3, 0)&amp;".png")),"")</f>
        <v/>
      </c>
      <c r="O203" s="131"/>
      <c r="P203" s="131"/>
      <c r="Q203" s="165">
        <f>ifna(VLookup(V203, Dex!F:K, 3, 0),"")</f>
        <v>357</v>
      </c>
      <c r="R203" s="165">
        <f>ifna(VLookup(V203, Dex!F:K, 4, 0),"")</f>
        <v>321</v>
      </c>
      <c r="S203" s="166" t="str">
        <f>ifna(VLookup(V203, Dex!F:K, 5, 0),"")</f>
        <v/>
      </c>
      <c r="T203" s="165" t="str">
        <f>ifna(VLookup(V203, Dex!F:K, 6, 0),"")</f>
        <v/>
      </c>
      <c r="U203" s="137" t="str">
        <f>ifna(VLookup(V203, Dex!F:L, 7, 0),"")</f>
        <v/>
      </c>
      <c r="V203" s="131" t="str">
        <f t="shared" si="1"/>
        <v>wailord</v>
      </c>
    </row>
    <row r="204" ht="31.5" customHeight="1">
      <c r="A204" s="88">
        <v>203.0</v>
      </c>
      <c r="B204" s="85">
        <v>1.0</v>
      </c>
      <c r="C204" s="85">
        <v>8.0</v>
      </c>
      <c r="D204" s="53">
        <v>3.0</v>
      </c>
      <c r="E204" s="53">
        <v>1.0</v>
      </c>
      <c r="F204" s="53">
        <v>3.0</v>
      </c>
      <c r="G204" s="53" t="str">
        <f>ifna(VLookup(V204,Shiny!B:C, 2, 0),"")</f>
        <v/>
      </c>
      <c r="H204" s="22" t="s">
        <v>436</v>
      </c>
      <c r="I204" s="157">
        <v>323.0</v>
      </c>
      <c r="J204" s="140">
        <f>IFNA(VLOOKUP(V204,'Imported Index'!G:H,2,0),1)</f>
        <v>1</v>
      </c>
      <c r="K204" s="85"/>
      <c r="L204" s="53"/>
      <c r="M204" s="62" t="str">
        <f>ifna(IMAGE("https://pokejungle.net/sprites/typeico/"&amp;lower(VLookup(V204,Type!C:E, 2, 0)&amp;".png")),"")</f>
        <v/>
      </c>
      <c r="N204" s="62" t="str">
        <f>ifna(IMAGE("https://pokejungle.net/sprites/typeico/"&amp;lower(VLookup(V204,Type!C:E, 3, 0)&amp;".png")),"")</f>
        <v/>
      </c>
      <c r="O204" s="53"/>
      <c r="P204" s="53"/>
      <c r="Q204" s="61" t="str">
        <f>ifna(VLookup(V204, Dex!F:K, 3, 0),"")</f>
        <v/>
      </c>
      <c r="R204" s="61">
        <f>ifna(VLookup(V204, Dex!F:K, 4, 0),"")</f>
        <v>323</v>
      </c>
      <c r="S204" s="62" t="str">
        <f>ifna(VLookup(V204, Dex!F:K, 5, 0),"")</f>
        <v/>
      </c>
      <c r="T204" s="61" t="str">
        <f>ifna(VLookup(V204, Dex!F:K, 6, 0),"")</f>
        <v>P152</v>
      </c>
      <c r="U204" s="63">
        <f>ifna(VLookup(V204, Dex!F:L, 7, 0),"")</f>
        <v>117</v>
      </c>
      <c r="V204" s="53" t="str">
        <f t="shared" si="1"/>
        <v>camerupt</v>
      </c>
    </row>
    <row r="205" ht="31.5" customHeight="1">
      <c r="A205" s="129">
        <v>204.0</v>
      </c>
      <c r="B205" s="130">
        <v>1.0</v>
      </c>
      <c r="C205" s="130">
        <v>8.0</v>
      </c>
      <c r="D205" s="131">
        <v>4.0</v>
      </c>
      <c r="E205" s="131">
        <v>1.0</v>
      </c>
      <c r="F205" s="131">
        <v>4.0</v>
      </c>
      <c r="G205" s="131" t="str">
        <f>ifna(VLookup(V205,Shiny!B:C, 2, 0),"")</f>
        <v/>
      </c>
      <c r="H205" s="171" t="s">
        <v>437</v>
      </c>
      <c r="I205" s="158">
        <v>324.0</v>
      </c>
      <c r="J205" s="135">
        <f>IFNA(VLOOKUP(V205,'Imported Index'!G:H,2,0),1)</f>
        <v>1</v>
      </c>
      <c r="K205" s="130"/>
      <c r="L205" s="131"/>
      <c r="M205" s="166" t="str">
        <f>ifna(IMAGE("https://pokejungle.net/sprites/typeico/"&amp;lower(VLookup(V205,Type!C:E, 2, 0)&amp;".png")),"")</f>
        <v/>
      </c>
      <c r="N205" s="166" t="str">
        <f>ifna(IMAGE("https://pokejungle.net/sprites/typeico/"&amp;lower(VLookup(V205,Type!C:E, 3, 0)&amp;".png")),"")</f>
        <v/>
      </c>
      <c r="O205" s="131"/>
      <c r="P205" s="131"/>
      <c r="Q205" s="165">
        <f>ifna(VLookup(V205, Dex!F:K, 3, 0),"")</f>
        <v>300</v>
      </c>
      <c r="R205" s="165">
        <f>ifna(VLookup(V205, Dex!F:K, 4, 0),"")</f>
        <v>324</v>
      </c>
      <c r="S205" s="166" t="str">
        <f>ifna(VLookup(V205, Dex!F:K, 5, 0),"")</f>
        <v/>
      </c>
      <c r="T205" s="165" t="str">
        <f>ifna(VLookup(V205, Dex!F:K, 6, 0),"")</f>
        <v>P150</v>
      </c>
      <c r="U205" s="137" t="str">
        <f>ifna(VLookup(V205, Dex!F:L, 7, 0),"")</f>
        <v/>
      </c>
      <c r="V205" s="131" t="str">
        <f t="shared" si="1"/>
        <v>torkoal</v>
      </c>
    </row>
    <row r="206" ht="31.5" customHeight="1">
      <c r="A206" s="88">
        <v>205.0</v>
      </c>
      <c r="B206" s="85">
        <v>1.0</v>
      </c>
      <c r="C206" s="85">
        <v>8.0</v>
      </c>
      <c r="D206" s="53">
        <v>5.0</v>
      </c>
      <c r="E206" s="53">
        <v>1.0</v>
      </c>
      <c r="F206" s="53">
        <v>5.0</v>
      </c>
      <c r="G206" s="53" t="str">
        <f>ifna(VLookup(V206,Shiny!B:C, 2, 0),"")</f>
        <v/>
      </c>
      <c r="H206" s="22" t="s">
        <v>439</v>
      </c>
      <c r="I206" s="157">
        <v>326.0</v>
      </c>
      <c r="J206" s="140">
        <f>IFNA(VLOOKUP(V206,'Imported Index'!G:H,2,0),1)</f>
        <v>1</v>
      </c>
      <c r="K206" s="85"/>
      <c r="L206" s="53"/>
      <c r="M206" s="62" t="str">
        <f>ifna(IMAGE("https://pokejungle.net/sprites/typeico/"&amp;lower(VLookup(V206,Type!C:E, 2, 0)&amp;".png")),"")</f>
        <v/>
      </c>
      <c r="N206" s="62" t="str">
        <f>ifna(IMAGE("https://pokejungle.net/sprites/typeico/"&amp;lower(VLookup(V206,Type!C:E, 3, 0)&amp;".png")),"")</f>
        <v/>
      </c>
      <c r="O206" s="53"/>
      <c r="P206" s="53"/>
      <c r="Q206" s="61" t="str">
        <f>ifna(VLookup(V206, Dex!F:K, 3, 0),"")</f>
        <v/>
      </c>
      <c r="R206" s="61">
        <f>ifna(VLookup(V206, Dex!F:K, 4, 0),"")</f>
        <v>326</v>
      </c>
      <c r="S206" s="62" t="str">
        <f>ifna(VLookup(V206, Dex!F:K, 5, 0),"")</f>
        <v/>
      </c>
      <c r="T206" s="61" t="str">
        <f>ifna(VLookup(V206, Dex!F:K, 6, 0),"")</f>
        <v>P112</v>
      </c>
      <c r="U206" s="63" t="str">
        <f>ifna(VLookup(V206, Dex!F:L, 7, 0),"")</f>
        <v>H085</v>
      </c>
      <c r="V206" s="53" t="str">
        <f t="shared" si="1"/>
        <v>grumpig</v>
      </c>
    </row>
    <row r="207" ht="31.5" customHeight="1">
      <c r="A207" s="129">
        <v>206.0</v>
      </c>
      <c r="B207" s="130">
        <v>1.0</v>
      </c>
      <c r="C207" s="130">
        <v>8.0</v>
      </c>
      <c r="D207" s="131">
        <v>6.0</v>
      </c>
      <c r="E207" s="131">
        <v>1.0</v>
      </c>
      <c r="F207" s="131">
        <v>6.0</v>
      </c>
      <c r="G207" s="131" t="str">
        <f>ifna(VLookup(V207,Shiny!B:C, 2, 0),"")</f>
        <v/>
      </c>
      <c r="H207" s="171" t="s">
        <v>440</v>
      </c>
      <c r="I207" s="158">
        <v>327.0</v>
      </c>
      <c r="J207" s="135">
        <f>IFNA(VLOOKUP(V207,'Imported Index'!G:H,2,0),1)</f>
        <v>1</v>
      </c>
      <c r="K207" s="130"/>
      <c r="L207" s="131"/>
      <c r="M207" s="166" t="str">
        <f>ifna(IMAGE("https://pokejungle.net/sprites/typeico/"&amp;lower(VLookup(V207,Type!C:E, 2, 0)&amp;".png")),"")</f>
        <v/>
      </c>
      <c r="N207" s="166" t="str">
        <f>ifna(IMAGE("https://pokejungle.net/sprites/typeico/"&amp;lower(VLookup(V207,Type!C:E, 3, 0)&amp;".png")),"")</f>
        <v/>
      </c>
      <c r="O207" s="131"/>
      <c r="P207" s="131"/>
      <c r="Q207" s="165" t="str">
        <f>ifna(VLookup(V207, Dex!F:K, 3, 0),"")</f>
        <v/>
      </c>
      <c r="R207" s="165">
        <f>ifna(VLookup(V207, Dex!F:K, 4, 0),"")</f>
        <v>327</v>
      </c>
      <c r="S207" s="166" t="str">
        <f>ifna(VLookup(V207, Dex!F:K, 5, 0),"")</f>
        <v/>
      </c>
      <c r="T207" s="165" t="str">
        <f>ifna(VLookup(V207, Dex!F:K, 6, 0),"")</f>
        <v/>
      </c>
      <c r="U207" s="137" t="str">
        <f>ifna(VLookup(V207, Dex!F:L, 7, 0),"")</f>
        <v/>
      </c>
      <c r="V207" s="131" t="str">
        <f t="shared" si="1"/>
        <v>spinda</v>
      </c>
    </row>
    <row r="208" ht="31.5" customHeight="1">
      <c r="A208" s="88">
        <v>207.0</v>
      </c>
      <c r="B208" s="85">
        <v>1.0</v>
      </c>
      <c r="C208" s="85">
        <v>8.0</v>
      </c>
      <c r="D208" s="53">
        <v>7.0</v>
      </c>
      <c r="E208" s="53">
        <v>2.0</v>
      </c>
      <c r="F208" s="53">
        <v>1.0</v>
      </c>
      <c r="G208" s="53" t="str">
        <f>ifna(VLookup(V208,Shiny!B:C, 2, 0),"")</f>
        <v/>
      </c>
      <c r="H208" s="22" t="s">
        <v>443</v>
      </c>
      <c r="I208" s="157">
        <v>330.0</v>
      </c>
      <c r="J208" s="140">
        <f>IFNA(VLOOKUP(V208,'Imported Index'!G:H,2,0),1)</f>
        <v>1</v>
      </c>
      <c r="K208" s="53"/>
      <c r="L208" s="53"/>
      <c r="M208" s="62" t="str">
        <f>ifna(IMAGE("https://pokejungle.net/sprites/typeico/"&amp;lower(VLookup(V208,Type!C:E, 2, 0)&amp;".png")),"")</f>
        <v/>
      </c>
      <c r="N208" s="62" t="str">
        <f>ifna(IMAGE("https://pokejungle.net/sprites/typeico/"&amp;lower(VLookup(V208,Type!C:E, 3, 0)&amp;".png")),"")</f>
        <v/>
      </c>
      <c r="O208" s="53"/>
      <c r="P208" s="53"/>
      <c r="Q208" s="61">
        <f>ifna(VLookup(V208, Dex!F:K, 3, 0),"")</f>
        <v>323</v>
      </c>
      <c r="R208" s="61">
        <f>ifna(VLookup(V208, Dex!F:K, 4, 0),"")</f>
        <v>330</v>
      </c>
      <c r="S208" s="62" t="str">
        <f>ifna(VLookup(V208, Dex!F:K, 5, 0),"")</f>
        <v/>
      </c>
      <c r="T208" s="61" t="str">
        <f>ifna(VLookup(V208, Dex!F:K, 6, 0),"")</f>
        <v>B046</v>
      </c>
      <c r="U208" s="63" t="str">
        <f>ifna(VLookup(V208, Dex!F:L, 7, 0),"")</f>
        <v/>
      </c>
      <c r="V208" s="53" t="str">
        <f t="shared" si="1"/>
        <v>flygon</v>
      </c>
    </row>
    <row r="209" ht="31.5" customHeight="1">
      <c r="A209" s="129">
        <v>208.0</v>
      </c>
      <c r="B209" s="130">
        <v>1.0</v>
      </c>
      <c r="C209" s="130">
        <v>8.0</v>
      </c>
      <c r="D209" s="131">
        <v>8.0</v>
      </c>
      <c r="E209" s="131">
        <v>2.0</v>
      </c>
      <c r="F209" s="131">
        <v>2.0</v>
      </c>
      <c r="G209" s="131" t="str">
        <f>ifna(VLookup(V209,Shiny!B:C, 2, 0),"")</f>
        <v/>
      </c>
      <c r="H209" s="171" t="s">
        <v>445</v>
      </c>
      <c r="I209" s="158">
        <v>332.0</v>
      </c>
      <c r="J209" s="135">
        <f>IFNA(VLOOKUP(V209,'Imported Index'!G:H,2,0),1)</f>
        <v>1</v>
      </c>
      <c r="K209" s="130"/>
      <c r="L209" s="131"/>
      <c r="M209" s="166" t="str">
        <f>ifna(IMAGE("https://pokejungle.net/sprites/typeico/"&amp;lower(VLookup(V209,Type!C:E, 2, 0)&amp;".png")),"")</f>
        <v/>
      </c>
      <c r="N209" s="166" t="str">
        <f>ifna(IMAGE("https://pokejungle.net/sprites/typeico/"&amp;lower(VLookup(V209,Type!C:E, 3, 0)&amp;".png")),"")</f>
        <v/>
      </c>
      <c r="O209" s="131"/>
      <c r="P209" s="131"/>
      <c r="Q209" s="165" t="str">
        <f>ifna(VLookup(V209, Dex!F:K, 3, 0),"")</f>
        <v/>
      </c>
      <c r="R209" s="165">
        <f>ifna(VLookup(V209, Dex!F:K, 4, 0),"")</f>
        <v>332</v>
      </c>
      <c r="S209" s="166" t="str">
        <f>ifna(VLookup(V209, Dex!F:K, 5, 0),"")</f>
        <v/>
      </c>
      <c r="T209" s="165" t="str">
        <f>ifna(VLookup(V209, Dex!F:K, 6, 0),"")</f>
        <v>P253</v>
      </c>
      <c r="U209" s="137" t="str">
        <f>ifna(VLookup(V209, Dex!F:L, 7, 0),"")</f>
        <v/>
      </c>
      <c r="V209" s="131" t="str">
        <f t="shared" si="1"/>
        <v>cacturne</v>
      </c>
    </row>
    <row r="210" ht="31.5" customHeight="1">
      <c r="A210" s="88">
        <v>209.0</v>
      </c>
      <c r="B210" s="85">
        <v>1.0</v>
      </c>
      <c r="C210" s="85">
        <v>8.0</v>
      </c>
      <c r="D210" s="53">
        <v>9.0</v>
      </c>
      <c r="E210" s="53">
        <v>2.0</v>
      </c>
      <c r="F210" s="53">
        <v>3.0</v>
      </c>
      <c r="G210" s="53" t="str">
        <f>ifna(VLookup(V210,Shiny!B:C, 2, 0),"")</f>
        <v/>
      </c>
      <c r="H210" s="22" t="s">
        <v>447</v>
      </c>
      <c r="I210" s="157">
        <v>334.0</v>
      </c>
      <c r="J210" s="140">
        <f>IFNA(VLOOKUP(V210,'Imported Index'!G:H,2,0),1)</f>
        <v>1</v>
      </c>
      <c r="K210" s="85"/>
      <c r="L210" s="53"/>
      <c r="M210" s="62" t="str">
        <f>ifna(IMAGE("https://pokejungle.net/sprites/typeico/"&amp;lower(VLookup(V210,Type!C:E, 2, 0)&amp;".png")),"")</f>
        <v/>
      </c>
      <c r="N210" s="62" t="str">
        <f>ifna(IMAGE("https://pokejungle.net/sprites/typeico/"&amp;lower(VLookup(V210,Type!C:E, 3, 0)&amp;".png")),"")</f>
        <v/>
      </c>
      <c r="O210" s="53"/>
      <c r="P210" s="53"/>
      <c r="Q210" s="61" t="str">
        <f>ifna(VLookup(V210, Dex!F:K, 3, 0),"")</f>
        <v>C036</v>
      </c>
      <c r="R210" s="61">
        <f>ifna(VLookup(V210, Dex!F:K, 4, 0),"")</f>
        <v>334</v>
      </c>
      <c r="S210" s="62" t="str">
        <f>ifna(VLookup(V210, Dex!F:K, 5, 0),"")</f>
        <v/>
      </c>
      <c r="T210" s="61" t="str">
        <f>ifna(VLookup(V210, Dex!F:K, 6, 0),"")</f>
        <v>P220</v>
      </c>
      <c r="U210" s="63">
        <f>ifna(VLookup(V210, Dex!F:L, 7, 0),"")</f>
        <v>94</v>
      </c>
      <c r="V210" s="53" t="str">
        <f t="shared" si="1"/>
        <v>altaria</v>
      </c>
    </row>
    <row r="211" ht="31.5" customHeight="1">
      <c r="A211" s="129">
        <v>210.0</v>
      </c>
      <c r="B211" s="130">
        <v>1.0</v>
      </c>
      <c r="C211" s="130">
        <v>8.0</v>
      </c>
      <c r="D211" s="131">
        <v>10.0</v>
      </c>
      <c r="E211" s="131">
        <v>2.0</v>
      </c>
      <c r="F211" s="131">
        <v>4.0</v>
      </c>
      <c r="G211" s="131" t="str">
        <f>ifna(VLookup(V211,Shiny!B:C, 2, 0),"")</f>
        <v/>
      </c>
      <c r="H211" s="171" t="s">
        <v>448</v>
      </c>
      <c r="I211" s="158">
        <v>335.0</v>
      </c>
      <c r="J211" s="135">
        <f>IFNA(VLOOKUP(V211,'Imported Index'!G:H,2,0),1)</f>
        <v>1</v>
      </c>
      <c r="K211" s="130"/>
      <c r="L211" s="131"/>
      <c r="M211" s="166" t="str">
        <f>ifna(IMAGE("https://pokejungle.net/sprites/typeico/"&amp;lower(VLookup(V211,Type!C:E, 2, 0)&amp;".png")),"")</f>
        <v/>
      </c>
      <c r="N211" s="166" t="str">
        <f>ifna(IMAGE("https://pokejungle.net/sprites/typeico/"&amp;lower(VLookup(V211,Type!C:E, 3, 0)&amp;".png")),"")</f>
        <v/>
      </c>
      <c r="O211" s="131"/>
      <c r="P211" s="131"/>
      <c r="Q211" s="165" t="str">
        <f>ifna(VLookup(V211, Dex!F:K, 3, 0),"")</f>
        <v/>
      </c>
      <c r="R211" s="165">
        <f>ifna(VLookup(V211, Dex!F:K, 4, 0),"")</f>
        <v>335</v>
      </c>
      <c r="S211" s="166" t="str">
        <f>ifna(VLookup(V211, Dex!F:K, 5, 0),"")</f>
        <v/>
      </c>
      <c r="T211" s="165" t="str">
        <f>ifna(VLookup(V211, Dex!F:K, 6, 0),"")</f>
        <v>P217</v>
      </c>
      <c r="U211" s="137" t="str">
        <f>ifna(VLookup(V211, Dex!F:L, 7, 0),"")</f>
        <v>H106</v>
      </c>
      <c r="V211" s="131" t="str">
        <f t="shared" si="1"/>
        <v>zangoose</v>
      </c>
    </row>
    <row r="212" ht="31.5" customHeight="1">
      <c r="A212" s="88">
        <v>211.0</v>
      </c>
      <c r="B212" s="85">
        <v>1.0</v>
      </c>
      <c r="C212" s="85">
        <v>8.0</v>
      </c>
      <c r="D212" s="53">
        <v>11.0</v>
      </c>
      <c r="E212" s="53">
        <v>2.0</v>
      </c>
      <c r="F212" s="53">
        <v>5.0</v>
      </c>
      <c r="G212" s="53" t="str">
        <f>ifna(VLookup(V212,Shiny!B:C, 2, 0),"")</f>
        <v/>
      </c>
      <c r="H212" s="22" t="s">
        <v>449</v>
      </c>
      <c r="I212" s="157">
        <v>336.0</v>
      </c>
      <c r="J212" s="140">
        <f>IFNA(VLOOKUP(V212,'Imported Index'!G:H,2,0),1)</f>
        <v>1</v>
      </c>
      <c r="K212" s="85"/>
      <c r="L212" s="53"/>
      <c r="M212" s="62" t="str">
        <f>ifna(IMAGE("https://pokejungle.net/sprites/typeico/"&amp;lower(VLookup(V212,Type!C:E, 2, 0)&amp;".png")),"")</f>
        <v/>
      </c>
      <c r="N212" s="62" t="str">
        <f>ifna(IMAGE("https://pokejungle.net/sprites/typeico/"&amp;lower(VLookup(V212,Type!C:E, 3, 0)&amp;".png")),"")</f>
        <v/>
      </c>
      <c r="O212" s="53"/>
      <c r="P212" s="53"/>
      <c r="Q212" s="61" t="str">
        <f>ifna(VLookup(V212, Dex!F:K, 3, 0),"")</f>
        <v/>
      </c>
      <c r="R212" s="61">
        <f>ifna(VLookup(V212, Dex!F:K, 4, 0),"")</f>
        <v>336</v>
      </c>
      <c r="S212" s="62" t="str">
        <f>ifna(VLookup(V212, Dex!F:K, 5, 0),"")</f>
        <v/>
      </c>
      <c r="T212" s="61" t="str">
        <f>ifna(VLookup(V212, Dex!F:K, 6, 0),"")</f>
        <v>P218</v>
      </c>
      <c r="U212" s="63" t="str">
        <f>ifna(VLookup(V212, Dex!F:L, 7, 0),"")</f>
        <v>H107</v>
      </c>
      <c r="V212" s="53" t="str">
        <f t="shared" si="1"/>
        <v>seviper</v>
      </c>
    </row>
    <row r="213" ht="31.5" customHeight="1">
      <c r="A213" s="129">
        <v>212.0</v>
      </c>
      <c r="B213" s="130">
        <v>1.0</v>
      </c>
      <c r="C213" s="130">
        <v>8.0</v>
      </c>
      <c r="D213" s="131">
        <v>12.0</v>
      </c>
      <c r="E213" s="131">
        <v>2.0</v>
      </c>
      <c r="F213" s="131">
        <v>6.0</v>
      </c>
      <c r="G213" s="131" t="str">
        <f>ifna(VLookup(V213,Shiny!B:C, 2, 0),"")</f>
        <v/>
      </c>
      <c r="H213" s="171" t="s">
        <v>450</v>
      </c>
      <c r="I213" s="158">
        <v>337.0</v>
      </c>
      <c r="J213" s="135">
        <f>IFNA(VLOOKUP(V213,'Imported Index'!G:H,2,0),1)</f>
        <v>1</v>
      </c>
      <c r="K213" s="130"/>
      <c r="L213" s="131"/>
      <c r="M213" s="166" t="str">
        <f>ifna(IMAGE("https://pokejungle.net/sprites/typeico/"&amp;lower(VLookup(V213,Type!C:E, 2, 0)&amp;".png")),"")</f>
        <v/>
      </c>
      <c r="N213" s="166" t="str">
        <f>ifna(IMAGE("https://pokejungle.net/sprites/typeico/"&amp;lower(VLookup(V213,Type!C:E, 3, 0)&amp;".png")),"")</f>
        <v/>
      </c>
      <c r="O213" s="131"/>
      <c r="P213" s="131"/>
      <c r="Q213" s="165">
        <f>ifna(VLookup(V213, Dex!F:K, 3, 0),"")</f>
        <v>362</v>
      </c>
      <c r="R213" s="165">
        <f>ifna(VLookup(V213, Dex!F:K, 4, 0),"")</f>
        <v>337</v>
      </c>
      <c r="S213" s="166" t="str">
        <f>ifna(VLookup(V213, Dex!F:K, 5, 0),"")</f>
        <v/>
      </c>
      <c r="T213" s="165" t="str">
        <f>ifna(VLookup(V213, Dex!F:K, 6, 0),"")</f>
        <v/>
      </c>
      <c r="U213" s="137" t="str">
        <f>ifna(VLookup(V213, Dex!F:L, 7, 0),"")</f>
        <v/>
      </c>
      <c r="V213" s="131" t="str">
        <f t="shared" si="1"/>
        <v>lunatone</v>
      </c>
    </row>
    <row r="214" ht="31.5" customHeight="1">
      <c r="A214" s="88">
        <v>213.0</v>
      </c>
      <c r="B214" s="85">
        <v>1.0</v>
      </c>
      <c r="C214" s="85">
        <v>8.0</v>
      </c>
      <c r="D214" s="53">
        <v>13.0</v>
      </c>
      <c r="E214" s="53">
        <v>3.0</v>
      </c>
      <c r="F214" s="53">
        <v>1.0</v>
      </c>
      <c r="G214" s="53" t="str">
        <f>ifna(VLookup(V214,Shiny!B:C, 2, 0),"")</f>
        <v/>
      </c>
      <c r="H214" s="22" t="s">
        <v>451</v>
      </c>
      <c r="I214" s="157">
        <v>338.0</v>
      </c>
      <c r="J214" s="140">
        <f>IFNA(VLOOKUP(V214,'Imported Index'!G:H,2,0),1)</f>
        <v>1</v>
      </c>
      <c r="K214" s="85"/>
      <c r="L214" s="53"/>
      <c r="M214" s="62" t="str">
        <f>ifna(IMAGE("https://pokejungle.net/sprites/typeico/"&amp;lower(VLookup(V214,Type!C:E, 2, 0)&amp;".png")),"")</f>
        <v/>
      </c>
      <c r="N214" s="62" t="str">
        <f>ifna(IMAGE("https://pokejungle.net/sprites/typeico/"&amp;lower(VLookup(V214,Type!C:E, 3, 0)&amp;".png")),"")</f>
        <v/>
      </c>
      <c r="O214" s="53"/>
      <c r="P214" s="53"/>
      <c r="Q214" s="61">
        <f>ifna(VLookup(V214, Dex!F:K, 3, 0),"")</f>
        <v>363</v>
      </c>
      <c r="R214" s="61">
        <f>ifna(VLookup(V214, Dex!F:K, 4, 0),"")</f>
        <v>338</v>
      </c>
      <c r="S214" s="62" t="str">
        <f>ifna(VLookup(V214, Dex!F:K, 5, 0),"")</f>
        <v/>
      </c>
      <c r="T214" s="61" t="str">
        <f>ifna(VLookup(V214, Dex!F:K, 6, 0),"")</f>
        <v/>
      </c>
      <c r="U214" s="63" t="str">
        <f>ifna(VLookup(V214, Dex!F:L, 7, 0),"")</f>
        <v/>
      </c>
      <c r="V214" s="53" t="str">
        <f t="shared" si="1"/>
        <v>solrock</v>
      </c>
    </row>
    <row r="215" ht="31.5" customHeight="1">
      <c r="A215" s="129">
        <v>214.0</v>
      </c>
      <c r="B215" s="130">
        <v>1.0</v>
      </c>
      <c r="C215" s="130">
        <v>8.0</v>
      </c>
      <c r="D215" s="131">
        <v>14.0</v>
      </c>
      <c r="E215" s="131">
        <v>3.0</v>
      </c>
      <c r="F215" s="131">
        <v>2.0</v>
      </c>
      <c r="G215" s="131" t="str">
        <f>ifna(VLookup(V215,Shiny!B:C, 2, 0),"")</f>
        <v/>
      </c>
      <c r="H215" s="171" t="s">
        <v>453</v>
      </c>
      <c r="I215" s="158">
        <v>340.0</v>
      </c>
      <c r="J215" s="135">
        <f>IFNA(VLOOKUP(V215,'Imported Index'!G:H,2,0),1)</f>
        <v>1</v>
      </c>
      <c r="K215" s="130"/>
      <c r="L215" s="131"/>
      <c r="M215" s="166" t="str">
        <f>ifna(IMAGE("https://pokejungle.net/sprites/typeico/"&amp;lower(VLookup(V215,Type!C:E, 2, 0)&amp;".png")),"")</f>
        <v/>
      </c>
      <c r="N215" s="166" t="str">
        <f>ifna(IMAGE("https://pokejungle.net/sprites/typeico/"&amp;lower(VLookup(V215,Type!C:E, 3, 0)&amp;".png")),"")</f>
        <v/>
      </c>
      <c r="O215" s="131"/>
      <c r="P215" s="131"/>
      <c r="Q215" s="165">
        <f>ifna(VLookup(V215, Dex!F:K, 3, 0),"")</f>
        <v>229</v>
      </c>
      <c r="R215" s="165">
        <f>ifna(VLookup(V215, Dex!F:K, 4, 0),"")</f>
        <v>340</v>
      </c>
      <c r="S215" s="166">
        <f>ifna(VLookup(V215, Dex!F:K, 5, 0),"")</f>
        <v>98</v>
      </c>
      <c r="T215" s="165" t="str">
        <f>ifna(VLookup(V215, Dex!F:K, 6, 0),"")</f>
        <v>P169</v>
      </c>
      <c r="U215" s="137" t="str">
        <f>ifna(VLookup(V215, Dex!F:L, 7, 0),"")</f>
        <v/>
      </c>
      <c r="V215" s="131" t="str">
        <f t="shared" si="1"/>
        <v>whiscash</v>
      </c>
    </row>
    <row r="216" ht="31.5" customHeight="1">
      <c r="A216" s="88">
        <v>215.0</v>
      </c>
      <c r="B216" s="85">
        <v>1.0</v>
      </c>
      <c r="C216" s="85">
        <v>8.0</v>
      </c>
      <c r="D216" s="53">
        <v>15.0</v>
      </c>
      <c r="E216" s="53">
        <v>3.0</v>
      </c>
      <c r="F216" s="53">
        <v>3.0</v>
      </c>
      <c r="G216" s="53" t="str">
        <f>ifna(VLookup(V216,Shiny!B:C, 2, 0),"")</f>
        <v/>
      </c>
      <c r="H216" s="22" t="s">
        <v>455</v>
      </c>
      <c r="I216" s="157">
        <v>342.0</v>
      </c>
      <c r="J216" s="140">
        <f>IFNA(VLOOKUP(V216,'Imported Index'!G:H,2,0),1)</f>
        <v>1</v>
      </c>
      <c r="K216" s="53"/>
      <c r="L216" s="53"/>
      <c r="M216" s="62" t="str">
        <f>ifna(IMAGE("https://pokejungle.net/sprites/typeico/"&amp;lower(VLookup(V216,Type!C:E, 2, 0)&amp;".png")),"")</f>
        <v/>
      </c>
      <c r="N216" s="62" t="str">
        <f>ifna(IMAGE("https://pokejungle.net/sprites/typeico/"&amp;lower(VLookup(V216,Type!C:E, 3, 0)&amp;".png")),"")</f>
        <v/>
      </c>
      <c r="O216" s="53"/>
      <c r="P216" s="53"/>
      <c r="Q216" s="61">
        <f>ifna(VLookup(V216, Dex!F:K, 3, 0),"")</f>
        <v>103</v>
      </c>
      <c r="R216" s="61">
        <f>ifna(VLookup(V216, Dex!F:K, 4, 0),"")</f>
        <v>342</v>
      </c>
      <c r="S216" s="62" t="str">
        <f>ifna(VLookup(V216, Dex!F:K, 5, 0),"")</f>
        <v/>
      </c>
      <c r="T216" s="61" t="str">
        <f>ifna(VLookup(V216, Dex!F:K, 6, 0),"")</f>
        <v>K012</v>
      </c>
      <c r="U216" s="63" t="str">
        <f>ifna(VLookup(V216, Dex!F:L, 7, 0),"")</f>
        <v/>
      </c>
      <c r="V216" s="53" t="str">
        <f t="shared" si="1"/>
        <v>crawdaunt</v>
      </c>
    </row>
    <row r="217" ht="31.5" customHeight="1">
      <c r="A217" s="129">
        <v>216.0</v>
      </c>
      <c r="B217" s="130">
        <v>1.0</v>
      </c>
      <c r="C217" s="130">
        <v>8.0</v>
      </c>
      <c r="D217" s="131">
        <v>16.0</v>
      </c>
      <c r="E217" s="131">
        <v>3.0</v>
      </c>
      <c r="F217" s="131">
        <v>4.0</v>
      </c>
      <c r="G217" s="131" t="str">
        <f>ifna(VLookup(V217,Shiny!B:C, 2, 0),"")</f>
        <v/>
      </c>
      <c r="H217" s="171" t="s">
        <v>457</v>
      </c>
      <c r="I217" s="158">
        <v>344.0</v>
      </c>
      <c r="J217" s="135">
        <f>IFNA(VLOOKUP(V217,'Imported Index'!G:H,2,0),1)</f>
        <v>1</v>
      </c>
      <c r="K217" s="130"/>
      <c r="L217" s="131"/>
      <c r="M217" s="166" t="str">
        <f>ifna(IMAGE("https://pokejungle.net/sprites/typeico/"&amp;lower(VLookup(V217,Type!C:E, 2, 0)&amp;".png")),"")</f>
        <v/>
      </c>
      <c r="N217" s="166" t="str">
        <f>ifna(IMAGE("https://pokejungle.net/sprites/typeico/"&amp;lower(VLookup(V217,Type!C:E, 3, 0)&amp;".png")),"")</f>
        <v/>
      </c>
      <c r="O217" s="131"/>
      <c r="P217" s="131"/>
      <c r="Q217" s="165">
        <f>ifna(VLookup(V217, Dex!F:K, 3, 0),"")</f>
        <v>83</v>
      </c>
      <c r="R217" s="165">
        <f>ifna(VLookup(V217, Dex!F:K, 4, 0),"")</f>
        <v>344</v>
      </c>
      <c r="S217" s="166" t="str">
        <f>ifna(VLookup(V217, Dex!F:K, 5, 0),"")</f>
        <v/>
      </c>
      <c r="T217" s="165" t="str">
        <f>ifna(VLookup(V217, Dex!F:K, 6, 0),"")</f>
        <v/>
      </c>
      <c r="U217" s="137" t="str">
        <f>ifna(VLookup(V217, Dex!F:L, 7, 0),"")</f>
        <v/>
      </c>
      <c r="V217" s="131" t="str">
        <f t="shared" si="1"/>
        <v>claydol</v>
      </c>
    </row>
    <row r="218" ht="31.5" customHeight="1">
      <c r="A218" s="88">
        <v>217.0</v>
      </c>
      <c r="B218" s="85">
        <v>1.0</v>
      </c>
      <c r="C218" s="85">
        <v>8.0</v>
      </c>
      <c r="D218" s="53">
        <v>17.0</v>
      </c>
      <c r="E218" s="53">
        <v>3.0</v>
      </c>
      <c r="F218" s="53">
        <v>5.0</v>
      </c>
      <c r="G218" s="53" t="str">
        <f>ifna(VLookup(V218,Shiny!B:C, 2, 0),"")</f>
        <v/>
      </c>
      <c r="H218" s="22" t="s">
        <v>459</v>
      </c>
      <c r="I218" s="157">
        <v>346.0</v>
      </c>
      <c r="J218" s="140">
        <f>IFNA(VLOOKUP(V218,'Imported Index'!G:H,2,0),1)</f>
        <v>1</v>
      </c>
      <c r="K218" s="53"/>
      <c r="L218" s="53"/>
      <c r="M218" s="62" t="str">
        <f>ifna(IMAGE("https://pokejungle.net/sprites/typeico/"&amp;lower(VLookup(V218,Type!C:E, 2, 0)&amp;".png")),"")</f>
        <v/>
      </c>
      <c r="N218" s="62" t="str">
        <f>ifna(IMAGE("https://pokejungle.net/sprites/typeico/"&amp;lower(VLookup(V218,Type!C:E, 3, 0)&amp;".png")),"")</f>
        <v/>
      </c>
      <c r="O218" s="53"/>
      <c r="P218" s="53"/>
      <c r="Q218" s="61" t="str">
        <f>ifna(VLookup(V218, Dex!F:K, 3, 0),"")</f>
        <v>C184</v>
      </c>
      <c r="R218" s="61">
        <f>ifna(VLookup(V218, Dex!F:K, 4, 0),"")</f>
        <v>346</v>
      </c>
      <c r="S218" s="62" t="str">
        <f>ifna(VLookup(V218, Dex!F:K, 5, 0),"")</f>
        <v/>
      </c>
      <c r="T218" s="61" t="str">
        <f>ifna(VLookup(V218, Dex!F:K, 6, 0),"")</f>
        <v/>
      </c>
      <c r="U218" s="63" t="str">
        <f>ifna(VLookup(V218, Dex!F:L, 7, 0),"")</f>
        <v/>
      </c>
      <c r="V218" s="53" t="str">
        <f t="shared" si="1"/>
        <v>cradily</v>
      </c>
    </row>
    <row r="219" ht="31.5" customHeight="1">
      <c r="A219" s="129">
        <v>218.0</v>
      </c>
      <c r="B219" s="130">
        <v>1.0</v>
      </c>
      <c r="C219" s="130">
        <v>8.0</v>
      </c>
      <c r="D219" s="131">
        <v>18.0</v>
      </c>
      <c r="E219" s="131">
        <v>3.0</v>
      </c>
      <c r="F219" s="131">
        <v>6.0</v>
      </c>
      <c r="G219" s="131" t="str">
        <f>ifna(VLookup(V219,Shiny!B:C, 2, 0),"")</f>
        <v/>
      </c>
      <c r="H219" s="171" t="s">
        <v>461</v>
      </c>
      <c r="I219" s="158">
        <v>348.0</v>
      </c>
      <c r="J219" s="135">
        <f>IFNA(VLOOKUP(V219,'Imported Index'!G:H,2,0),1)</f>
        <v>1</v>
      </c>
      <c r="K219" s="130"/>
      <c r="L219" s="130"/>
      <c r="M219" s="166" t="str">
        <f>ifna(IMAGE("https://pokejungle.net/sprites/typeico/"&amp;lower(VLookup(V219,Type!C:E, 2, 0)&amp;".png")),"")</f>
        <v/>
      </c>
      <c r="N219" s="166" t="str">
        <f>ifna(IMAGE("https://pokejungle.net/sprites/typeico/"&amp;lower(VLookup(V219,Type!C:E, 3, 0)&amp;".png")),"")</f>
        <v/>
      </c>
      <c r="O219" s="130"/>
      <c r="P219" s="131"/>
      <c r="Q219" s="165" t="str">
        <f>ifna(VLookup(V219, Dex!F:K, 3, 0),"")</f>
        <v>C186</v>
      </c>
      <c r="R219" s="165">
        <f>ifna(VLookup(V219, Dex!F:K, 4, 0),"")</f>
        <v>348</v>
      </c>
      <c r="S219" s="166" t="str">
        <f>ifna(VLookup(V219, Dex!F:K, 5, 0),"")</f>
        <v/>
      </c>
      <c r="T219" s="165" t="str">
        <f>ifna(VLookup(V219, Dex!F:K, 6, 0),"")</f>
        <v/>
      </c>
      <c r="U219" s="137" t="str">
        <f>ifna(VLookup(V219, Dex!F:L, 7, 0),"")</f>
        <v/>
      </c>
      <c r="V219" s="131" t="str">
        <f t="shared" si="1"/>
        <v>armaldo</v>
      </c>
    </row>
    <row r="220" ht="31.5" customHeight="1">
      <c r="A220" s="88">
        <v>219.0</v>
      </c>
      <c r="B220" s="85">
        <v>1.0</v>
      </c>
      <c r="C220" s="85">
        <v>8.0</v>
      </c>
      <c r="D220" s="53">
        <v>19.0</v>
      </c>
      <c r="E220" s="53">
        <v>4.0</v>
      </c>
      <c r="F220" s="53">
        <v>1.0</v>
      </c>
      <c r="G220" s="53" t="str">
        <f>ifna(VLookup(V220,Shiny!B:C, 2, 0),"")</f>
        <v/>
      </c>
      <c r="H220" s="22" t="s">
        <v>463</v>
      </c>
      <c r="I220" s="157">
        <v>350.0</v>
      </c>
      <c r="J220" s="140">
        <f>IFNA(VLOOKUP(V220,'Imported Index'!G:H,2,0),1)</f>
        <v>1</v>
      </c>
      <c r="K220" s="53"/>
      <c r="L220" s="53"/>
      <c r="M220" s="62" t="str">
        <f>ifna(IMAGE("https://pokejungle.net/sprites/typeico/"&amp;lower(VLookup(V220,Type!C:E, 2, 0)&amp;".png")),"")</f>
        <v/>
      </c>
      <c r="N220" s="62" t="str">
        <f>ifna(IMAGE("https://pokejungle.net/sprites/typeico/"&amp;lower(VLookup(V220,Type!C:E, 3, 0)&amp;".png")),"")</f>
        <v/>
      </c>
      <c r="O220" s="53"/>
      <c r="P220" s="53"/>
      <c r="Q220" s="61">
        <f>ifna(VLookup(V220, Dex!F:K, 3, 0),"")</f>
        <v>153</v>
      </c>
      <c r="R220" s="61">
        <f>ifna(VLookup(V220, Dex!F:K, 4, 0),"")</f>
        <v>350</v>
      </c>
      <c r="S220" s="62" t="str">
        <f>ifna(VLookup(V220, Dex!F:K, 5, 0),"")</f>
        <v/>
      </c>
      <c r="T220" s="61" t="str">
        <f>ifna(VLookup(V220, Dex!F:K, 6, 0),"")</f>
        <v>K159</v>
      </c>
      <c r="U220" s="63" t="str">
        <f>ifna(VLookup(V220, Dex!F:L, 7, 0),"")</f>
        <v>H049</v>
      </c>
      <c r="V220" s="53" t="str">
        <f t="shared" si="1"/>
        <v>milotic</v>
      </c>
    </row>
    <row r="221" ht="31.5" customHeight="1">
      <c r="A221" s="129">
        <v>220.0</v>
      </c>
      <c r="B221" s="130">
        <v>1.0</v>
      </c>
      <c r="C221" s="130">
        <v>8.0</v>
      </c>
      <c r="D221" s="131">
        <v>20.0</v>
      </c>
      <c r="E221" s="131">
        <v>4.0</v>
      </c>
      <c r="F221" s="131">
        <v>2.0</v>
      </c>
      <c r="G221" s="131" t="str">
        <f>ifna(VLookup(V221,Shiny!B:C, 2, 0),"")</f>
        <v/>
      </c>
      <c r="H221" s="171" t="s">
        <v>464</v>
      </c>
      <c r="I221" s="158">
        <v>351.0</v>
      </c>
      <c r="J221" s="135">
        <f>IFNA(VLOOKUP(V221,'Imported Index'!G:H,2,0),1)</f>
        <v>1</v>
      </c>
      <c r="K221" s="130"/>
      <c r="L221" s="131"/>
      <c r="M221" s="166" t="str">
        <f>ifna(IMAGE("https://pokejungle.net/sprites/typeico/"&amp;lower(VLookup(V221,Type!C:E, 2, 0)&amp;".png")),"")</f>
        <v/>
      </c>
      <c r="N221" s="166" t="str">
        <f>ifna(IMAGE("https://pokejungle.net/sprites/typeico/"&amp;lower(VLookup(V221,Type!C:E, 3, 0)&amp;".png")),"")</f>
        <v/>
      </c>
      <c r="O221" s="131"/>
      <c r="P221" s="131"/>
      <c r="Q221" s="165" t="str">
        <f>ifna(VLookup(V221, Dex!F:K, 3, 0),"")</f>
        <v/>
      </c>
      <c r="R221" s="165">
        <f>ifna(VLookup(V221, Dex!F:K, 4, 0),"")</f>
        <v>351</v>
      </c>
      <c r="S221" s="166" t="str">
        <f>ifna(VLookup(V221, Dex!F:K, 5, 0),"")</f>
        <v/>
      </c>
      <c r="T221" s="165" t="str">
        <f>ifna(VLookup(V221, Dex!F:K, 6, 0),"")</f>
        <v/>
      </c>
      <c r="U221" s="137" t="str">
        <f>ifna(VLookup(V221, Dex!F:L, 7, 0),"")</f>
        <v/>
      </c>
      <c r="V221" s="131" t="str">
        <f t="shared" si="1"/>
        <v>castform</v>
      </c>
    </row>
    <row r="222" ht="31.5" customHeight="1">
      <c r="A222" s="88">
        <v>221.0</v>
      </c>
      <c r="B222" s="85">
        <v>1.0</v>
      </c>
      <c r="C222" s="85">
        <v>8.0</v>
      </c>
      <c r="D222" s="53">
        <v>21.0</v>
      </c>
      <c r="E222" s="53">
        <v>4.0</v>
      </c>
      <c r="F222" s="53">
        <v>3.0</v>
      </c>
      <c r="G222" s="53" t="str">
        <f>ifna(VLookup(V222,Shiny!B:C, 2, 0),"")</f>
        <v/>
      </c>
      <c r="H222" s="22" t="s">
        <v>465</v>
      </c>
      <c r="I222" s="157">
        <v>352.0</v>
      </c>
      <c r="J222" s="140">
        <f>IFNA(VLOOKUP(V222,'Imported Index'!G:H,2,0),1)</f>
        <v>1</v>
      </c>
      <c r="K222" s="85"/>
      <c r="L222" s="53"/>
      <c r="M222" s="62" t="str">
        <f>ifna(IMAGE("https://pokejungle.net/sprites/typeico/"&amp;lower(VLookup(V222,Type!C:E, 2, 0)&amp;".png")),"")</f>
        <v/>
      </c>
      <c r="N222" s="62" t="str">
        <f>ifna(IMAGE("https://pokejungle.net/sprites/typeico/"&amp;lower(VLookup(V222,Type!C:E, 3, 0)&amp;".png")),"")</f>
        <v/>
      </c>
      <c r="O222" s="53"/>
      <c r="P222" s="53"/>
      <c r="Q222" s="61" t="str">
        <f>ifna(VLookup(V222, Dex!F:K, 3, 0),"")</f>
        <v/>
      </c>
      <c r="R222" s="61">
        <f>ifna(VLookup(V222, Dex!F:K, 4, 0),"")</f>
        <v>352</v>
      </c>
      <c r="S222" s="62" t="str">
        <f>ifna(VLookup(V222, Dex!F:K, 5, 0),"")</f>
        <v/>
      </c>
      <c r="T222" s="61" t="str">
        <f>ifna(VLookup(V222, Dex!F:K, 6, 0),"")</f>
        <v/>
      </c>
      <c r="U222" s="63" t="str">
        <f>ifna(VLookup(V222, Dex!F:L, 7, 0),"")</f>
        <v>H027</v>
      </c>
      <c r="V222" s="53" t="str">
        <f t="shared" si="1"/>
        <v>kecleon</v>
      </c>
    </row>
    <row r="223" ht="31.5" customHeight="1">
      <c r="A223" s="129">
        <v>222.0</v>
      </c>
      <c r="B223" s="130">
        <v>1.0</v>
      </c>
      <c r="C223" s="130">
        <v>8.0</v>
      </c>
      <c r="D223" s="131">
        <v>22.0</v>
      </c>
      <c r="E223" s="131">
        <v>4.0</v>
      </c>
      <c r="F223" s="131">
        <v>4.0</v>
      </c>
      <c r="G223" s="131" t="str">
        <f>ifna(VLookup(V223,Shiny!B:C, 2, 0),"")</f>
        <v/>
      </c>
      <c r="H223" s="171" t="s">
        <v>467</v>
      </c>
      <c r="I223" s="158">
        <v>354.0</v>
      </c>
      <c r="J223" s="135">
        <f>IFNA(VLOOKUP(V223,'Imported Index'!G:H,2,0),1)</f>
        <v>1</v>
      </c>
      <c r="K223" s="130"/>
      <c r="L223" s="131"/>
      <c r="M223" s="166" t="str">
        <f>ifna(IMAGE("https://pokejungle.net/sprites/typeico/"&amp;lower(VLookup(V223,Type!C:E, 2, 0)&amp;".png")),"")</f>
        <v/>
      </c>
      <c r="N223" s="166" t="str">
        <f>ifna(IMAGE("https://pokejungle.net/sprites/typeico/"&amp;lower(VLookup(V223,Type!C:E, 3, 0)&amp;".png")),"")</f>
        <v/>
      </c>
      <c r="O223" s="131"/>
      <c r="P223" s="131"/>
      <c r="Q223" s="165" t="str">
        <f>ifna(VLookup(V223, Dex!F:K, 3, 0),"")</f>
        <v/>
      </c>
      <c r="R223" s="165">
        <f>ifna(VLookup(V223, Dex!F:K, 4, 0),"")</f>
        <v>354</v>
      </c>
      <c r="S223" s="166" t="str">
        <f>ifna(VLookup(V223, Dex!F:K, 5, 0),"")</f>
        <v/>
      </c>
      <c r="T223" s="165" t="str">
        <f>ifna(VLookup(V223, Dex!F:K, 6, 0),"")</f>
        <v>P299</v>
      </c>
      <c r="U223" s="137">
        <f>ifna(VLookup(V223, Dex!F:L, 7, 0),"")</f>
        <v>112</v>
      </c>
      <c r="V223" s="131" t="str">
        <f t="shared" si="1"/>
        <v>banette</v>
      </c>
    </row>
    <row r="224" ht="31.5" customHeight="1">
      <c r="A224" s="88">
        <v>223.0</v>
      </c>
      <c r="B224" s="85">
        <v>1.0</v>
      </c>
      <c r="C224" s="85">
        <v>8.0</v>
      </c>
      <c r="D224" s="53">
        <v>23.0</v>
      </c>
      <c r="E224" s="53">
        <v>4.0</v>
      </c>
      <c r="F224" s="53">
        <v>5.0</v>
      </c>
      <c r="G224" s="53" t="str">
        <f>ifna(VLookup(V224,Shiny!B:C, 2, 0),"")</f>
        <v/>
      </c>
      <c r="H224" s="22" t="s">
        <v>470</v>
      </c>
      <c r="I224" s="157">
        <v>357.0</v>
      </c>
      <c r="J224" s="140">
        <f>IFNA(VLOOKUP(V224,'Imported Index'!G:H,2,0),1)</f>
        <v>1</v>
      </c>
      <c r="K224" s="85"/>
      <c r="L224" s="53"/>
      <c r="M224" s="62" t="str">
        <f>ifna(IMAGE("https://pokejungle.net/sprites/typeico/"&amp;lower(VLookup(V224,Type!C:E, 2, 0)&amp;".png")),"")</f>
        <v/>
      </c>
      <c r="N224" s="62" t="str">
        <f>ifna(IMAGE("https://pokejungle.net/sprites/typeico/"&amp;lower(VLookup(V224,Type!C:E, 3, 0)&amp;".png")),"")</f>
        <v/>
      </c>
      <c r="O224" s="53"/>
      <c r="P224" s="53"/>
      <c r="Q224" s="61" t="str">
        <f>ifna(VLookup(V224, Dex!F:K, 3, 0),"")</f>
        <v/>
      </c>
      <c r="R224" s="61">
        <f>ifna(VLookup(V224, Dex!F:K, 4, 0),"")</f>
        <v>357</v>
      </c>
      <c r="S224" s="62" t="str">
        <f>ifna(VLookup(V224, Dex!F:K, 5, 0),"")</f>
        <v/>
      </c>
      <c r="T224" s="61" t="str">
        <f>ifna(VLookup(V224, Dex!F:K, 6, 0),"")</f>
        <v>P246</v>
      </c>
      <c r="U224" s="63" t="str">
        <f>ifna(VLookup(V224, Dex!F:L, 7, 0),"")</f>
        <v/>
      </c>
      <c r="V224" s="53" t="str">
        <f t="shared" si="1"/>
        <v>tropius</v>
      </c>
    </row>
    <row r="225" ht="31.5" customHeight="1">
      <c r="A225" s="129">
        <v>224.0</v>
      </c>
      <c r="B225" s="130">
        <v>1.0</v>
      </c>
      <c r="C225" s="130">
        <v>8.0</v>
      </c>
      <c r="D225" s="131">
        <v>24.0</v>
      </c>
      <c r="E225" s="131">
        <v>4.0</v>
      </c>
      <c r="F225" s="131">
        <v>6.0</v>
      </c>
      <c r="G225" s="131" t="str">
        <f>ifna(VLookup(V225,Shiny!B:C, 2, 0),"")</f>
        <v/>
      </c>
      <c r="H225" s="171" t="s">
        <v>471</v>
      </c>
      <c r="I225" s="158">
        <v>358.0</v>
      </c>
      <c r="J225" s="135">
        <f>IFNA(VLOOKUP(V225,'Imported Index'!G:H,2,0),1)</f>
        <v>1</v>
      </c>
      <c r="K225" s="131"/>
      <c r="L225" s="131"/>
      <c r="M225" s="166" t="str">
        <f>ifna(IMAGE("https://pokejungle.net/sprites/typeico/"&amp;lower(VLookup(V225,Type!C:E, 2, 0)&amp;".png")),"")</f>
        <v/>
      </c>
      <c r="N225" s="166" t="str">
        <f>ifna(IMAGE("https://pokejungle.net/sprites/typeico/"&amp;lower(VLookup(V225,Type!C:E, 3, 0)&amp;".png")),"")</f>
        <v/>
      </c>
      <c r="O225" s="131"/>
      <c r="P225" s="131"/>
      <c r="Q225" s="165" t="str">
        <f>ifna(VLookup(V225, Dex!F:K, 3, 0),"")</f>
        <v/>
      </c>
      <c r="R225" s="165">
        <f>ifna(VLookup(V225, Dex!F:K, 4, 0),"")</f>
        <v>358</v>
      </c>
      <c r="S225" s="166">
        <f>ifna(VLookup(V225, Dex!F:K, 5, 0),"")</f>
        <v>196</v>
      </c>
      <c r="T225" s="165" t="str">
        <f>ifna(VLookup(V225, Dex!F:K, 6, 0),"")</f>
        <v>K143</v>
      </c>
      <c r="U225" s="137" t="str">
        <f>ifna(VLookup(V225, Dex!F:L, 7, 0),"")</f>
        <v>H051</v>
      </c>
      <c r="V225" s="131" t="str">
        <f t="shared" si="1"/>
        <v>chimecho</v>
      </c>
    </row>
    <row r="226" ht="31.5" customHeight="1">
      <c r="A226" s="88">
        <v>225.0</v>
      </c>
      <c r="B226" s="85">
        <v>1.0</v>
      </c>
      <c r="C226" s="85">
        <v>8.0</v>
      </c>
      <c r="D226" s="53">
        <v>25.0</v>
      </c>
      <c r="E226" s="53">
        <v>5.0</v>
      </c>
      <c r="F226" s="53">
        <v>1.0</v>
      </c>
      <c r="G226" s="53" t="str">
        <f>ifna(VLookup(V226,Shiny!B:C, 2, 0),"")</f>
        <v/>
      </c>
      <c r="H226" s="22" t="s">
        <v>472</v>
      </c>
      <c r="I226" s="157">
        <v>359.0</v>
      </c>
      <c r="J226" s="140">
        <f>IFNA(VLOOKUP(V226,'Imported Index'!G:H,2,0),1)</f>
        <v>1</v>
      </c>
      <c r="K226" s="85"/>
      <c r="L226" s="53"/>
      <c r="M226" s="62" t="str">
        <f>ifna(IMAGE("https://pokejungle.net/sprites/typeico/"&amp;lower(VLookup(V226,Type!C:E, 2, 0)&amp;".png")),"")</f>
        <v/>
      </c>
      <c r="N226" s="62" t="str">
        <f>ifna(IMAGE("https://pokejungle.net/sprites/typeico/"&amp;lower(VLookup(V226,Type!C:E, 3, 0)&amp;".png")),"")</f>
        <v/>
      </c>
      <c r="O226" s="53"/>
      <c r="P226" s="53"/>
      <c r="Q226" s="61" t="str">
        <f>ifna(VLookup(V226, Dex!F:K, 3, 0),"")</f>
        <v>C107</v>
      </c>
      <c r="R226" s="61">
        <f>ifna(VLookup(V226, Dex!F:K, 4, 0),"")</f>
        <v>359</v>
      </c>
      <c r="S226" s="62" t="str">
        <f>ifna(VLookup(V226, Dex!F:K, 5, 0),"")</f>
        <v/>
      </c>
      <c r="T226" s="61" t="str">
        <f>ifna(VLookup(V226, Dex!F:K, 6, 0),"")</f>
        <v/>
      </c>
      <c r="U226" s="63">
        <f>ifna(VLookup(V226, Dex!F:L, 7, 0),"")</f>
        <v>134</v>
      </c>
      <c r="V226" s="53" t="str">
        <f t="shared" si="1"/>
        <v>absol</v>
      </c>
    </row>
    <row r="227" ht="31.5" customHeight="1">
      <c r="A227" s="129">
        <v>226.0</v>
      </c>
      <c r="B227" s="130">
        <v>1.0</v>
      </c>
      <c r="C227" s="130">
        <v>8.0</v>
      </c>
      <c r="D227" s="131">
        <v>26.0</v>
      </c>
      <c r="E227" s="131">
        <v>5.0</v>
      </c>
      <c r="F227" s="131">
        <v>2.0</v>
      </c>
      <c r="G227" s="131" t="str">
        <f>ifna(VLookup(V227,Shiny!B:C, 2, 0),"")</f>
        <v/>
      </c>
      <c r="H227" s="171" t="s">
        <v>475</v>
      </c>
      <c r="I227" s="158">
        <v>362.0</v>
      </c>
      <c r="J227" s="135">
        <f>IFNA(VLOOKUP(V227,'Imported Index'!G:H,2,0),1)</f>
        <v>1</v>
      </c>
      <c r="K227" s="130"/>
      <c r="L227" s="131"/>
      <c r="M227" s="166" t="str">
        <f>ifna(IMAGE("https://pokejungle.net/sprites/typeico/"&amp;lower(VLookup(V227,Type!C:E, 2, 0)&amp;".png")),"")</f>
        <v/>
      </c>
      <c r="N227" s="166" t="str">
        <f>ifna(IMAGE("https://pokejungle.net/sprites/typeico/"&amp;lower(VLookup(V227,Type!C:E, 3, 0)&amp;".png")),"")</f>
        <v/>
      </c>
      <c r="O227" s="131"/>
      <c r="P227" s="131"/>
      <c r="Q227" s="165">
        <f>ifna(VLookup(V227, Dex!F:K, 3, 0),"")</f>
        <v>80</v>
      </c>
      <c r="R227" s="165">
        <f>ifna(VLookup(V227, Dex!F:K, 4, 0),"")</f>
        <v>362</v>
      </c>
      <c r="S227" s="166">
        <f>ifna(VLookup(V227, Dex!F:K, 5, 0),"")</f>
        <v>206</v>
      </c>
      <c r="T227" s="165" t="str">
        <f>ifna(VLookup(V227, Dex!F:K, 6, 0),"")</f>
        <v>P358</v>
      </c>
      <c r="U227" s="137">
        <f>ifna(VLookup(V227, Dex!F:L, 7, 0),"")</f>
        <v>170</v>
      </c>
      <c r="V227" s="131" t="str">
        <f t="shared" si="1"/>
        <v>glalie</v>
      </c>
    </row>
    <row r="228" ht="31.5" customHeight="1">
      <c r="A228" s="88">
        <v>227.0</v>
      </c>
      <c r="B228" s="85">
        <v>1.0</v>
      </c>
      <c r="C228" s="85">
        <v>8.0</v>
      </c>
      <c r="D228" s="53">
        <v>27.0</v>
      </c>
      <c r="E228" s="53">
        <v>5.0</v>
      </c>
      <c r="F228" s="53">
        <v>3.0</v>
      </c>
      <c r="G228" s="53" t="str">
        <f>ifna(VLookup(V228,Shiny!B:C, 2, 0),"")</f>
        <v/>
      </c>
      <c r="H228" s="22" t="s">
        <v>478</v>
      </c>
      <c r="I228" s="157">
        <v>365.0</v>
      </c>
      <c r="J228" s="140">
        <f>IFNA(VLOOKUP(V228,'Imported Index'!G:H,2,0),1)</f>
        <v>1</v>
      </c>
      <c r="K228" s="53"/>
      <c r="L228" s="53"/>
      <c r="M228" s="62" t="str">
        <f>ifna(IMAGE("https://pokejungle.net/sprites/typeico/"&amp;lower(VLookup(V228,Type!C:E, 2, 0)&amp;".png")),"")</f>
        <v/>
      </c>
      <c r="N228" s="62" t="str">
        <f>ifna(IMAGE("https://pokejungle.net/sprites/typeico/"&amp;lower(VLookup(V228,Type!C:E, 3, 0)&amp;".png")),"")</f>
        <v/>
      </c>
      <c r="O228" s="53"/>
      <c r="P228" s="53"/>
      <c r="Q228" s="61" t="str">
        <f>ifna(VLookup(V228, Dex!F:K, 3, 0),"")</f>
        <v>C161</v>
      </c>
      <c r="R228" s="61">
        <f>ifna(VLookup(V228, Dex!F:K, 4, 0),"")</f>
        <v>365</v>
      </c>
      <c r="S228" s="62">
        <f>ifna(VLookup(V228, Dex!F:K, 5, 0),"")</f>
        <v>145</v>
      </c>
      <c r="T228" s="61" t="str">
        <f>ifna(VLookup(V228, Dex!F:K, 6, 0),"")</f>
        <v/>
      </c>
      <c r="U228" s="63" t="str">
        <f>ifna(VLookup(V228, Dex!F:L, 7, 0),"")</f>
        <v/>
      </c>
      <c r="V228" s="53" t="str">
        <f t="shared" si="1"/>
        <v>walrein</v>
      </c>
    </row>
    <row r="229" ht="31.5" customHeight="1">
      <c r="A229" s="129">
        <v>228.0</v>
      </c>
      <c r="B229" s="130">
        <v>1.0</v>
      </c>
      <c r="C229" s="130">
        <v>8.0</v>
      </c>
      <c r="D229" s="131">
        <v>28.0</v>
      </c>
      <c r="E229" s="131">
        <v>5.0</v>
      </c>
      <c r="F229" s="131">
        <v>4.0</v>
      </c>
      <c r="G229" s="131" t="str">
        <f>ifna(VLookup(V229,Shiny!B:C, 2, 0),"")</f>
        <v/>
      </c>
      <c r="H229" s="171" t="s">
        <v>480</v>
      </c>
      <c r="I229" s="158">
        <v>367.0</v>
      </c>
      <c r="J229" s="135">
        <f>IFNA(VLOOKUP(V229,'Imported Index'!G:H,2,0),1)</f>
        <v>1</v>
      </c>
      <c r="K229" s="130"/>
      <c r="L229" s="131"/>
      <c r="M229" s="166" t="str">
        <f>ifna(IMAGE("https://pokejungle.net/sprites/typeico/"&amp;lower(VLookup(V229,Type!C:E, 2, 0)&amp;".png")),"")</f>
        <v/>
      </c>
      <c r="N229" s="166" t="str">
        <f>ifna(IMAGE("https://pokejungle.net/sprites/typeico/"&amp;lower(VLookup(V229,Type!C:E, 3, 0)&amp;".png")),"")</f>
        <v/>
      </c>
      <c r="O229" s="131"/>
      <c r="P229" s="131"/>
      <c r="Q229" s="165" t="str">
        <f>ifna(VLookup(V229, Dex!F:K, 3, 0),"")</f>
        <v/>
      </c>
      <c r="R229" s="165">
        <f>ifna(VLookup(V229, Dex!F:K, 4, 0),"")</f>
        <v>367</v>
      </c>
      <c r="S229" s="166" t="str">
        <f>ifna(VLookup(V229, Dex!F:K, 5, 0),"")</f>
        <v/>
      </c>
      <c r="T229" s="165" t="str">
        <f>ifna(VLookup(V229, Dex!F:K, 6, 0),"")</f>
        <v/>
      </c>
      <c r="U229" s="137" t="str">
        <f>ifna(VLookup(V229, Dex!F:L, 7, 0),"")</f>
        <v/>
      </c>
      <c r="V229" s="131" t="str">
        <f t="shared" si="1"/>
        <v>huntail</v>
      </c>
    </row>
    <row r="230" ht="31.5" customHeight="1">
      <c r="A230" s="88">
        <v>229.0</v>
      </c>
      <c r="B230" s="85">
        <v>1.0</v>
      </c>
      <c r="C230" s="85">
        <v>8.0</v>
      </c>
      <c r="D230" s="53">
        <v>29.0</v>
      </c>
      <c r="E230" s="53">
        <v>5.0</v>
      </c>
      <c r="F230" s="53">
        <v>5.0</v>
      </c>
      <c r="G230" s="53" t="str">
        <f>ifna(VLookup(V230,Shiny!B:C, 2, 0),"")</f>
        <v/>
      </c>
      <c r="H230" s="22" t="s">
        <v>481</v>
      </c>
      <c r="I230" s="157">
        <v>368.0</v>
      </c>
      <c r="J230" s="140">
        <f>IFNA(VLOOKUP(V230,'Imported Index'!G:H,2,0),1)</f>
        <v>1</v>
      </c>
      <c r="K230" s="85"/>
      <c r="L230" s="53"/>
      <c r="M230" s="62" t="str">
        <f>ifna(IMAGE("https://pokejungle.net/sprites/typeico/"&amp;lower(VLookup(V230,Type!C:E, 2, 0)&amp;".png")),"")</f>
        <v/>
      </c>
      <c r="N230" s="62" t="str">
        <f>ifna(IMAGE("https://pokejungle.net/sprites/typeico/"&amp;lower(VLookup(V230,Type!C:E, 3, 0)&amp;".png")),"")</f>
        <v/>
      </c>
      <c r="O230" s="53"/>
      <c r="P230" s="53"/>
      <c r="Q230" s="61" t="str">
        <f>ifna(VLookup(V230, Dex!F:K, 3, 0),"")</f>
        <v/>
      </c>
      <c r="R230" s="61">
        <f>ifna(VLookup(V230, Dex!F:K, 4, 0),"")</f>
        <v>368</v>
      </c>
      <c r="S230" s="62" t="str">
        <f>ifna(VLookup(V230, Dex!F:K, 5, 0),"")</f>
        <v/>
      </c>
      <c r="T230" s="61" t="str">
        <f>ifna(VLookup(V230, Dex!F:K, 6, 0),"")</f>
        <v/>
      </c>
      <c r="U230" s="63" t="str">
        <f>ifna(VLookup(V230, Dex!F:L, 7, 0),"")</f>
        <v/>
      </c>
      <c r="V230" s="53" t="str">
        <f t="shared" si="1"/>
        <v>gorebyss</v>
      </c>
    </row>
    <row r="231" ht="31.5" customHeight="1">
      <c r="A231" s="129">
        <v>230.0</v>
      </c>
      <c r="B231" s="130">
        <v>1.0</v>
      </c>
      <c r="C231" s="130">
        <v>8.0</v>
      </c>
      <c r="D231" s="131">
        <v>30.0</v>
      </c>
      <c r="E231" s="131">
        <v>5.0</v>
      </c>
      <c r="F231" s="131">
        <v>6.0</v>
      </c>
      <c r="G231" s="131" t="str">
        <f>ifna(VLookup(V231,Shiny!B:C, 2, 0),"")</f>
        <v/>
      </c>
      <c r="H231" s="171" t="s">
        <v>482</v>
      </c>
      <c r="I231" s="158">
        <v>369.0</v>
      </c>
      <c r="J231" s="135">
        <f>IFNA(VLOOKUP(V231,'Imported Index'!G:H,2,0),1)</f>
        <v>1</v>
      </c>
      <c r="K231" s="130"/>
      <c r="L231" s="131"/>
      <c r="M231" s="166" t="str">
        <f>ifna(IMAGE("https://pokejungle.net/sprites/typeico/"&amp;lower(VLookup(V231,Type!C:E, 2, 0)&amp;".png")),"")</f>
        <v/>
      </c>
      <c r="N231" s="166" t="str">
        <f>ifna(IMAGE("https://pokejungle.net/sprites/typeico/"&amp;lower(VLookup(V231,Type!C:E, 3, 0)&amp;".png")),"")</f>
        <v/>
      </c>
      <c r="O231" s="131"/>
      <c r="P231" s="131"/>
      <c r="Q231" s="165" t="str">
        <f>ifna(VLookup(V231, Dex!F:K, 3, 0),"")</f>
        <v>C187</v>
      </c>
      <c r="R231" s="165">
        <f>ifna(VLookup(V231, Dex!F:K, 4, 0),"")</f>
        <v>369</v>
      </c>
      <c r="S231" s="166" t="str">
        <f>ifna(VLookup(V231, Dex!F:K, 5, 0),"")</f>
        <v/>
      </c>
      <c r="T231" s="165" t="str">
        <f>ifna(VLookup(V231, Dex!F:K, 6, 0),"")</f>
        <v/>
      </c>
      <c r="U231" s="137" t="str">
        <f>ifna(VLookup(V231, Dex!F:L, 7, 0),"")</f>
        <v/>
      </c>
      <c r="V231" s="131" t="str">
        <f t="shared" si="1"/>
        <v>relicanth</v>
      </c>
    </row>
    <row r="232" ht="31.5" customHeight="1">
      <c r="A232" s="88">
        <v>231.0</v>
      </c>
      <c r="B232" s="85">
        <v>1.0</v>
      </c>
      <c r="C232" s="85">
        <v>9.0</v>
      </c>
      <c r="D232" s="53">
        <v>1.0</v>
      </c>
      <c r="E232" s="53">
        <v>1.0</v>
      </c>
      <c r="F232" s="53">
        <v>1.0</v>
      </c>
      <c r="G232" s="53" t="str">
        <f>ifna(VLookup(V232,Shiny!B:C, 2, 0),"")</f>
        <v/>
      </c>
      <c r="H232" s="22" t="s">
        <v>483</v>
      </c>
      <c r="I232" s="157">
        <v>370.0</v>
      </c>
      <c r="J232" s="140">
        <f>IFNA(VLOOKUP(V232,'Imported Index'!G:H,2,0),1)</f>
        <v>1</v>
      </c>
      <c r="K232" s="85"/>
      <c r="L232" s="53"/>
      <c r="M232" s="62" t="str">
        <f>ifna(IMAGE("https://pokejungle.net/sprites/typeico/"&amp;lower(VLookup(V232,Type!C:E, 2, 0)&amp;".png")),"")</f>
        <v/>
      </c>
      <c r="N232" s="62" t="str">
        <f>ifna(IMAGE("https://pokejungle.net/sprites/typeico/"&amp;lower(VLookup(V232,Type!C:E, 3, 0)&amp;".png")),"")</f>
        <v/>
      </c>
      <c r="O232" s="53"/>
      <c r="P232" s="53"/>
      <c r="Q232" s="61" t="str">
        <f>ifna(VLookup(V232, Dex!F:K, 3, 0),"")</f>
        <v/>
      </c>
      <c r="R232" s="61">
        <f>ifna(VLookup(V232, Dex!F:K, 4, 0),"")</f>
        <v>370</v>
      </c>
      <c r="S232" s="62" t="str">
        <f>ifna(VLookup(V232, Dex!F:K, 5, 0),"")</f>
        <v/>
      </c>
      <c r="T232" s="61" t="str">
        <f>ifna(VLookup(V232, Dex!F:K, 6, 0),"")</f>
        <v>P332</v>
      </c>
      <c r="U232" s="63" t="str">
        <f>ifna(VLookup(V232, Dex!F:L, 7, 0),"")</f>
        <v/>
      </c>
      <c r="V232" s="53" t="str">
        <f t="shared" si="1"/>
        <v>luvdisc</v>
      </c>
    </row>
    <row r="233" ht="31.5" customHeight="1">
      <c r="A233" s="129">
        <v>232.0</v>
      </c>
      <c r="B233" s="130">
        <v>1.0</v>
      </c>
      <c r="C233" s="130">
        <v>9.0</v>
      </c>
      <c r="D233" s="131">
        <v>2.0</v>
      </c>
      <c r="E233" s="131">
        <v>1.0</v>
      </c>
      <c r="F233" s="131">
        <v>2.0</v>
      </c>
      <c r="G233" s="131" t="str">
        <f>ifna(VLookup(V233,Shiny!B:C, 2, 0),"")</f>
        <v/>
      </c>
      <c r="H233" s="171" t="s">
        <v>486</v>
      </c>
      <c r="I233" s="158">
        <v>373.0</v>
      </c>
      <c r="J233" s="135">
        <f>IFNA(VLOOKUP(V233,'Imported Index'!G:H,2,0),1)</f>
        <v>1</v>
      </c>
      <c r="K233" s="130"/>
      <c r="L233" s="131"/>
      <c r="M233" s="166" t="str">
        <f>ifna(IMAGE("https://pokejungle.net/sprites/typeico/"&amp;lower(VLookup(V233,Type!C:E, 2, 0)&amp;".png")),"")</f>
        <v/>
      </c>
      <c r="N233" s="166" t="str">
        <f>ifna(IMAGE("https://pokejungle.net/sprites/typeico/"&amp;lower(VLookup(V233,Type!C:E, 3, 0)&amp;".png")),"")</f>
        <v/>
      </c>
      <c r="O233" s="131"/>
      <c r="P233" s="131"/>
      <c r="Q233" s="165" t="str">
        <f>ifna(VLookup(V233, Dex!F:K, 3, 0),"")</f>
        <v>C115</v>
      </c>
      <c r="R233" s="165">
        <f>ifna(VLookup(V233, Dex!F:K, 4, 0),"")</f>
        <v>373</v>
      </c>
      <c r="S233" s="166" t="str">
        <f>ifna(VLookup(V233, Dex!F:K, 5, 0),"")</f>
        <v/>
      </c>
      <c r="T233" s="165" t="str">
        <f>ifna(VLookup(V233, Dex!F:K, 6, 0),"")</f>
        <v>P278</v>
      </c>
      <c r="U233" s="137">
        <f>ifna(VLookup(V233, Dex!F:L, 7, 0),"")</f>
        <v>222</v>
      </c>
      <c r="V233" s="131" t="str">
        <f t="shared" si="1"/>
        <v>salamence</v>
      </c>
    </row>
    <row r="234" ht="31.5" customHeight="1">
      <c r="A234" s="88">
        <v>233.0</v>
      </c>
      <c r="B234" s="85">
        <v>1.0</v>
      </c>
      <c r="C234" s="85">
        <v>9.0</v>
      </c>
      <c r="D234" s="53">
        <v>3.0</v>
      </c>
      <c r="E234" s="53">
        <v>1.0</v>
      </c>
      <c r="F234" s="53">
        <v>3.0</v>
      </c>
      <c r="G234" s="53" t="str">
        <f>ifna(VLookup(V234,Shiny!B:C, 2, 0),"")</f>
        <v/>
      </c>
      <c r="H234" s="22" t="s">
        <v>489</v>
      </c>
      <c r="I234" s="157">
        <v>376.0</v>
      </c>
      <c r="J234" s="140">
        <f>IFNA(VLOOKUP(V234,'Imported Index'!G:H,2,0),1)</f>
        <v>1</v>
      </c>
      <c r="K234" s="53"/>
      <c r="L234" s="53"/>
      <c r="M234" s="62" t="str">
        <f>ifna(IMAGE("https://pokejungle.net/sprites/typeico/"&amp;lower(VLookup(V234,Type!C:E, 2, 0)&amp;".png")),"")</f>
        <v/>
      </c>
      <c r="N234" s="62" t="str">
        <f>ifna(IMAGE("https://pokejungle.net/sprites/typeico/"&amp;lower(VLookup(V234,Type!C:E, 3, 0)&amp;".png")),"")</f>
        <v/>
      </c>
      <c r="O234" s="53"/>
      <c r="P234" s="53"/>
      <c r="Q234" s="61" t="str">
        <f>ifna(VLookup(V234, Dex!F:K, 3, 0),"")</f>
        <v>C131</v>
      </c>
      <c r="R234" s="61">
        <f>ifna(VLookup(V234, Dex!F:K, 4, 0),"")</f>
        <v>376</v>
      </c>
      <c r="S234" s="62" t="str">
        <f>ifna(VLookup(V234, Dex!F:K, 5, 0),"")</f>
        <v/>
      </c>
      <c r="T234" s="61" t="str">
        <f>ifna(VLookup(V234, Dex!F:K, 6, 0),"")</f>
        <v>B139</v>
      </c>
      <c r="U234" s="63">
        <f>ifna(VLookup(V234, Dex!F:L, 7, 0),"")</f>
        <v>227</v>
      </c>
      <c r="V234" s="53" t="str">
        <f t="shared" si="1"/>
        <v>metagross</v>
      </c>
    </row>
    <row r="235" ht="31.5" customHeight="1">
      <c r="A235" s="129">
        <v>234.0</v>
      </c>
      <c r="B235" s="130">
        <v>1.0</v>
      </c>
      <c r="C235" s="130">
        <v>9.0</v>
      </c>
      <c r="D235" s="131">
        <v>4.0</v>
      </c>
      <c r="E235" s="131">
        <v>1.0</v>
      </c>
      <c r="F235" s="131">
        <v>4.0</v>
      </c>
      <c r="G235" s="131" t="str">
        <f>ifna(VLookup(V235,Shiny!B:C, 2, 0),"")</f>
        <v/>
      </c>
      <c r="H235" s="171" t="s">
        <v>490</v>
      </c>
      <c r="I235" s="158">
        <v>377.0</v>
      </c>
      <c r="J235" s="135">
        <f>IFNA(VLOOKUP(V235,'Imported Index'!G:H,2,0),1)</f>
        <v>1</v>
      </c>
      <c r="K235" s="131"/>
      <c r="L235" s="131"/>
      <c r="M235" s="166" t="str">
        <f>ifna(IMAGE("https://pokejungle.net/sprites/typeico/"&amp;lower(VLookup(V235,Type!C:E, 2, 0)&amp;".png")),"")</f>
        <v/>
      </c>
      <c r="N235" s="166" t="str">
        <f>ifna(IMAGE("https://pokejungle.net/sprites/typeico/"&amp;lower(VLookup(V235,Type!C:E, 3, 0)&amp;".png")),"")</f>
        <v/>
      </c>
      <c r="O235" s="131"/>
      <c r="P235" s="131"/>
      <c r="Q235" s="165" t="str">
        <f>ifna(VLookup(V235, Dex!F:K, 3, 0),"")</f>
        <v>C197</v>
      </c>
      <c r="R235" s="165">
        <f>ifna(VLookup(V235, Dex!F:K, 4, 0),"")</f>
        <v>377</v>
      </c>
      <c r="S235" s="166" t="str">
        <f>ifna(VLookup(V235, Dex!F:K, 5, 0),"")</f>
        <v/>
      </c>
      <c r="T235" s="165" t="str">
        <f>ifna(VLookup(V235, Dex!F:K, 6, 0),"")</f>
        <v/>
      </c>
      <c r="U235" s="137" t="str">
        <f>ifna(VLookup(V235, Dex!F:L, 7, 0),"")</f>
        <v/>
      </c>
      <c r="V235" s="131" t="str">
        <f t="shared" si="1"/>
        <v>regirock</v>
      </c>
    </row>
    <row r="236" ht="31.5" customHeight="1">
      <c r="A236" s="88">
        <v>235.0</v>
      </c>
      <c r="B236" s="85">
        <v>1.0</v>
      </c>
      <c r="C236" s="85">
        <v>9.0</v>
      </c>
      <c r="D236" s="53">
        <v>5.0</v>
      </c>
      <c r="E236" s="53">
        <v>1.0</v>
      </c>
      <c r="F236" s="53">
        <v>5.0</v>
      </c>
      <c r="G236" s="53" t="str">
        <f>ifna(VLookup(V236,Shiny!B:C, 2, 0),"")</f>
        <v/>
      </c>
      <c r="H236" s="22" t="s">
        <v>491</v>
      </c>
      <c r="I236" s="157">
        <v>378.0</v>
      </c>
      <c r="J236" s="140">
        <f>IFNA(VLOOKUP(V236,'Imported Index'!G:H,2,0),1)</f>
        <v>1</v>
      </c>
      <c r="K236" s="53"/>
      <c r="L236" s="53"/>
      <c r="M236" s="62" t="str">
        <f>ifna(IMAGE("https://pokejungle.net/sprites/typeico/"&amp;lower(VLookup(V236,Type!C:E, 2, 0)&amp;".png")),"")</f>
        <v/>
      </c>
      <c r="N236" s="62" t="str">
        <f>ifna(IMAGE("https://pokejungle.net/sprites/typeico/"&amp;lower(VLookup(V236,Type!C:E, 3, 0)&amp;".png")),"")</f>
        <v/>
      </c>
      <c r="O236" s="53"/>
      <c r="P236" s="53"/>
      <c r="Q236" s="61" t="str">
        <f>ifna(VLookup(V236, Dex!F:K, 3, 0),"")</f>
        <v>C198</v>
      </c>
      <c r="R236" s="61">
        <f>ifna(VLookup(V236, Dex!F:K, 4, 0),"")</f>
        <v>378</v>
      </c>
      <c r="S236" s="62" t="str">
        <f>ifna(VLookup(V236, Dex!F:K, 5, 0),"")</f>
        <v/>
      </c>
      <c r="T236" s="61" t="str">
        <f>ifna(VLookup(V236, Dex!F:K, 6, 0),"")</f>
        <v/>
      </c>
      <c r="U236" s="63" t="str">
        <f>ifna(VLookup(V236, Dex!F:L, 7, 0),"")</f>
        <v/>
      </c>
      <c r="V236" s="53" t="str">
        <f t="shared" si="1"/>
        <v>regice</v>
      </c>
    </row>
    <row r="237" ht="31.5" customHeight="1">
      <c r="A237" s="129">
        <v>236.0</v>
      </c>
      <c r="B237" s="130">
        <v>1.0</v>
      </c>
      <c r="C237" s="130">
        <v>9.0</v>
      </c>
      <c r="D237" s="131">
        <v>6.0</v>
      </c>
      <c r="E237" s="131">
        <v>1.0</v>
      </c>
      <c r="F237" s="131">
        <v>6.0</v>
      </c>
      <c r="G237" s="131" t="str">
        <f>ifna(VLookup(V237,Shiny!B:C, 2, 0),"")</f>
        <v/>
      </c>
      <c r="H237" s="171" t="s">
        <v>492</v>
      </c>
      <c r="I237" s="158">
        <v>379.0</v>
      </c>
      <c r="J237" s="135">
        <f>IFNA(VLOOKUP(V237,'Imported Index'!G:H,2,0),1)</f>
        <v>1</v>
      </c>
      <c r="K237" s="131"/>
      <c r="L237" s="131"/>
      <c r="M237" s="166" t="str">
        <f>ifna(IMAGE("https://pokejungle.net/sprites/typeico/"&amp;lower(VLookup(V237,Type!C:E, 2, 0)&amp;".png")),"")</f>
        <v/>
      </c>
      <c r="N237" s="166" t="str">
        <f>ifna(IMAGE("https://pokejungle.net/sprites/typeico/"&amp;lower(VLookup(V237,Type!C:E, 3, 0)&amp;".png")),"")</f>
        <v/>
      </c>
      <c r="O237" s="131"/>
      <c r="P237" s="131"/>
      <c r="Q237" s="165" t="str">
        <f>ifna(VLookup(V237, Dex!F:K, 3, 0),"")</f>
        <v>C199</v>
      </c>
      <c r="R237" s="165">
        <f>ifna(VLookup(V237, Dex!F:K, 4, 0),"")</f>
        <v>379</v>
      </c>
      <c r="S237" s="166" t="str">
        <f>ifna(VLookup(V237, Dex!F:K, 5, 0),"")</f>
        <v/>
      </c>
      <c r="T237" s="165" t="str">
        <f>ifna(VLookup(V237, Dex!F:K, 6, 0),"")</f>
        <v/>
      </c>
      <c r="U237" s="137" t="str">
        <f>ifna(VLookup(V237, Dex!F:L, 7, 0),"")</f>
        <v/>
      </c>
      <c r="V237" s="131" t="str">
        <f t="shared" si="1"/>
        <v>registeel</v>
      </c>
    </row>
    <row r="238" ht="31.5" customHeight="1">
      <c r="A238" s="88">
        <v>237.0</v>
      </c>
      <c r="B238" s="85">
        <v>1.0</v>
      </c>
      <c r="C238" s="85">
        <v>9.0</v>
      </c>
      <c r="D238" s="53">
        <v>7.0</v>
      </c>
      <c r="E238" s="53">
        <v>2.0</v>
      </c>
      <c r="F238" s="53">
        <v>1.0</v>
      </c>
      <c r="G238" s="53" t="str">
        <f>ifna(VLookup(V238,Shiny!B:C, 2, 0),"")</f>
        <v/>
      </c>
      <c r="H238" s="22" t="s">
        <v>493</v>
      </c>
      <c r="I238" s="157">
        <v>380.0</v>
      </c>
      <c r="J238" s="140">
        <f>IFNA(VLOOKUP(V238,'Imported Index'!G:H,2,0),1)</f>
        <v>1</v>
      </c>
      <c r="K238" s="53"/>
      <c r="L238" s="53"/>
      <c r="M238" s="62" t="str">
        <f>ifna(IMAGE("https://pokejungle.net/sprites/typeico/"&amp;lower(VLookup(V238,Type!C:E, 2, 0)&amp;".png")),"")</f>
        <v/>
      </c>
      <c r="N238" s="62" t="str">
        <f>ifna(IMAGE("https://pokejungle.net/sprites/typeico/"&amp;lower(VLookup(V238,Type!C:E, 3, 0)&amp;".png")),"")</f>
        <v/>
      </c>
      <c r="O238" s="53"/>
      <c r="P238" s="53"/>
      <c r="Q238" s="61" t="str">
        <f>ifna(VLookup(V238, Dex!F:K, 3, 0),"")</f>
        <v/>
      </c>
      <c r="R238" s="61">
        <f>ifna(VLookup(V238, Dex!F:K, 4, 0),"")</f>
        <v>380</v>
      </c>
      <c r="S238" s="62" t="str">
        <f>ifna(VLookup(V238, Dex!F:K, 5, 0),"")</f>
        <v/>
      </c>
      <c r="T238" s="61" t="str">
        <f>ifna(VLookup(V238, Dex!F:K, 6, 0),"")</f>
        <v/>
      </c>
      <c r="U238" s="63" t="str">
        <f>ifna(VLookup(V238, Dex!F:L, 7, 0),"")</f>
        <v>H126</v>
      </c>
      <c r="V238" s="53" t="str">
        <f t="shared" si="1"/>
        <v>latias</v>
      </c>
    </row>
    <row r="239" ht="31.5" customHeight="1">
      <c r="A239" s="129">
        <v>238.0</v>
      </c>
      <c r="B239" s="130">
        <v>1.0</v>
      </c>
      <c r="C239" s="130">
        <v>9.0</v>
      </c>
      <c r="D239" s="131">
        <v>8.0</v>
      </c>
      <c r="E239" s="131">
        <v>2.0</v>
      </c>
      <c r="F239" s="131">
        <v>2.0</v>
      </c>
      <c r="G239" s="131" t="str">
        <f>ifna(VLookup(V239,Shiny!B:C, 2, 0),"")</f>
        <v/>
      </c>
      <c r="H239" s="171" t="s">
        <v>494</v>
      </c>
      <c r="I239" s="158">
        <v>381.0</v>
      </c>
      <c r="J239" s="135">
        <f>IFNA(VLOOKUP(V239,'Imported Index'!G:H,2,0),1)</f>
        <v>1</v>
      </c>
      <c r="K239" s="131"/>
      <c r="L239" s="131"/>
      <c r="M239" s="166" t="str">
        <f>ifna(IMAGE("https://pokejungle.net/sprites/typeico/"&amp;lower(VLookup(V239,Type!C:E, 2, 0)&amp;".png")),"")</f>
        <v/>
      </c>
      <c r="N239" s="166" t="str">
        <f>ifna(IMAGE("https://pokejungle.net/sprites/typeico/"&amp;lower(VLookup(V239,Type!C:E, 3, 0)&amp;".png")),"")</f>
        <v/>
      </c>
      <c r="O239" s="131"/>
      <c r="P239" s="131"/>
      <c r="Q239" s="165" t="str">
        <f>ifna(VLookup(V239, Dex!F:K, 3, 0),"")</f>
        <v/>
      </c>
      <c r="R239" s="165">
        <f>ifna(VLookup(V239, Dex!F:K, 4, 0),"")</f>
        <v>381</v>
      </c>
      <c r="S239" s="166" t="str">
        <f>ifna(VLookup(V239, Dex!F:K, 5, 0),"")</f>
        <v/>
      </c>
      <c r="T239" s="165" t="str">
        <f>ifna(VLookup(V239, Dex!F:K, 6, 0),"")</f>
        <v/>
      </c>
      <c r="U239" s="137" t="str">
        <f>ifna(VLookup(V239, Dex!F:L, 7, 0),"")</f>
        <v>H127</v>
      </c>
      <c r="V239" s="131" t="str">
        <f t="shared" si="1"/>
        <v>latios</v>
      </c>
    </row>
    <row r="240" ht="31.5" customHeight="1">
      <c r="A240" s="88">
        <v>239.0</v>
      </c>
      <c r="B240" s="85">
        <v>1.0</v>
      </c>
      <c r="C240" s="85">
        <v>9.0</v>
      </c>
      <c r="D240" s="53">
        <v>9.0</v>
      </c>
      <c r="E240" s="53">
        <v>2.0</v>
      </c>
      <c r="F240" s="53">
        <v>3.0</v>
      </c>
      <c r="G240" s="53" t="str">
        <f>ifna(VLookup(V240,Shiny!B:C, 2, 0),"")</f>
        <v/>
      </c>
      <c r="H240" s="22" t="s">
        <v>495</v>
      </c>
      <c r="I240" s="157">
        <v>382.0</v>
      </c>
      <c r="J240" s="140">
        <f>IFNA(VLOOKUP(V240,'Imported Index'!G:H,2,0),1)</f>
        <v>1</v>
      </c>
      <c r="K240" s="85"/>
      <c r="L240" s="53"/>
      <c r="M240" s="62" t="str">
        <f>ifna(IMAGE("https://pokejungle.net/sprites/typeico/"&amp;lower(VLookup(V240,Type!C:E, 2, 0)&amp;".png")),"")</f>
        <v/>
      </c>
      <c r="N240" s="62" t="str">
        <f>ifna(IMAGE("https://pokejungle.net/sprites/typeico/"&amp;lower(VLookup(V240,Type!C:E, 3, 0)&amp;".png")),"")</f>
        <v/>
      </c>
      <c r="O240" s="53"/>
      <c r="P240" s="53"/>
      <c r="Q240" s="61" t="str">
        <f>ifna(VLookup(V240, Dex!F:K, 3, 0),"")</f>
        <v/>
      </c>
      <c r="R240" s="61">
        <f>ifna(VLookup(V240, Dex!F:K, 4, 0),"")</f>
        <v>382</v>
      </c>
      <c r="S240" s="62" t="str">
        <f>ifna(VLookup(V240, Dex!F:K, 5, 0),"")</f>
        <v/>
      </c>
      <c r="T240" s="61" t="str">
        <f>ifna(VLookup(V240, Dex!F:K, 6, 0),"")</f>
        <v/>
      </c>
      <c r="U240" s="63" t="str">
        <f>ifna(VLookup(V240, Dex!F:L, 7, 0),"")</f>
        <v>H128</v>
      </c>
      <c r="V240" s="53" t="str">
        <f t="shared" si="1"/>
        <v>kyogre</v>
      </c>
    </row>
    <row r="241" ht="31.5" customHeight="1">
      <c r="A241" s="129">
        <v>240.0</v>
      </c>
      <c r="B241" s="130">
        <v>1.0</v>
      </c>
      <c r="C241" s="130">
        <v>9.0</v>
      </c>
      <c r="D241" s="131">
        <v>10.0</v>
      </c>
      <c r="E241" s="131">
        <v>2.0</v>
      </c>
      <c r="F241" s="131">
        <v>4.0</v>
      </c>
      <c r="G241" s="131" t="str">
        <f>ifna(VLookup(V241,Shiny!B:C, 2, 0),"")</f>
        <v/>
      </c>
      <c r="H241" s="171" t="s">
        <v>496</v>
      </c>
      <c r="I241" s="158">
        <v>383.0</v>
      </c>
      <c r="J241" s="135">
        <f>IFNA(VLOOKUP(V241,'Imported Index'!G:H,2,0),1)</f>
        <v>1</v>
      </c>
      <c r="K241" s="131"/>
      <c r="L241" s="131"/>
      <c r="M241" s="166" t="str">
        <f>ifna(IMAGE("https://pokejungle.net/sprites/typeico/"&amp;lower(VLookup(V241,Type!C:E, 2, 0)&amp;".png")),"")</f>
        <v/>
      </c>
      <c r="N241" s="166" t="str">
        <f>ifna(IMAGE("https://pokejungle.net/sprites/typeico/"&amp;lower(VLookup(V241,Type!C:E, 3, 0)&amp;".png")),"")</f>
        <v/>
      </c>
      <c r="O241" s="131"/>
      <c r="P241" s="131"/>
      <c r="Q241" s="165" t="str">
        <f>ifna(VLookup(V241, Dex!F:K, 3, 0),"")</f>
        <v/>
      </c>
      <c r="R241" s="165">
        <f>ifna(VLookup(V241, Dex!F:K, 4, 0),"")</f>
        <v>383</v>
      </c>
      <c r="S241" s="166" t="str">
        <f>ifna(VLookup(V241, Dex!F:K, 5, 0),"")</f>
        <v/>
      </c>
      <c r="T241" s="165" t="str">
        <f>ifna(VLookup(V241, Dex!F:K, 6, 0),"")</f>
        <v/>
      </c>
      <c r="U241" s="137" t="str">
        <f>ifna(VLookup(V241, Dex!F:L, 7, 0),"")</f>
        <v>H129</v>
      </c>
      <c r="V241" s="131" t="str">
        <f t="shared" si="1"/>
        <v>groudon</v>
      </c>
    </row>
    <row r="242" ht="31.5" customHeight="1">
      <c r="A242" s="88">
        <v>241.0</v>
      </c>
      <c r="B242" s="85">
        <v>1.0</v>
      </c>
      <c r="C242" s="85">
        <v>9.0</v>
      </c>
      <c r="D242" s="53">
        <v>11.0</v>
      </c>
      <c r="E242" s="53">
        <v>2.0</v>
      </c>
      <c r="F242" s="53">
        <v>5.0</v>
      </c>
      <c r="G242" s="53" t="str">
        <f>ifna(VLookup(V242,Shiny!B:C, 2, 0),"")</f>
        <v/>
      </c>
      <c r="H242" s="22" t="s">
        <v>497</v>
      </c>
      <c r="I242" s="157">
        <v>384.0</v>
      </c>
      <c r="J242" s="140">
        <f>IFNA(VLOOKUP(V242,'Imported Index'!G:H,2,0),1)</f>
        <v>1</v>
      </c>
      <c r="K242" s="53"/>
      <c r="L242" s="53"/>
      <c r="M242" s="62" t="str">
        <f>ifna(IMAGE("https://pokejungle.net/sprites/typeico/"&amp;lower(VLookup(V242,Type!C:E, 2, 0)&amp;".png")),"")</f>
        <v/>
      </c>
      <c r="N242" s="62" t="str">
        <f>ifna(IMAGE("https://pokejungle.net/sprites/typeico/"&amp;lower(VLookup(V242,Type!C:E, 3, 0)&amp;".png")),"")</f>
        <v/>
      </c>
      <c r="O242" s="53"/>
      <c r="P242" s="53"/>
      <c r="Q242" s="61" t="str">
        <f>ifna(VLookup(V242, Dex!F:K, 3, 0),"")</f>
        <v/>
      </c>
      <c r="R242" s="61">
        <f>ifna(VLookup(V242, Dex!F:K, 4, 0),"")</f>
        <v>384</v>
      </c>
      <c r="S242" s="62" t="str">
        <f>ifna(VLookup(V242, Dex!F:K, 5, 0),"")</f>
        <v/>
      </c>
      <c r="T242" s="61" t="str">
        <f>ifna(VLookup(V242, Dex!F:K, 6, 0),"")</f>
        <v/>
      </c>
      <c r="U242" s="63" t="str">
        <f>ifna(VLookup(V242, Dex!F:L, 7, 0),"")</f>
        <v>H130</v>
      </c>
      <c r="V242" s="53" t="str">
        <f t="shared" si="1"/>
        <v>rayquaza</v>
      </c>
    </row>
    <row r="243" ht="31.5" customHeight="1">
      <c r="A243" s="129">
        <v>242.0</v>
      </c>
      <c r="B243" s="130">
        <v>1.0</v>
      </c>
      <c r="C243" s="130">
        <v>9.0</v>
      </c>
      <c r="D243" s="131">
        <v>12.0</v>
      </c>
      <c r="E243" s="131">
        <v>2.0</v>
      </c>
      <c r="F243" s="131">
        <v>6.0</v>
      </c>
      <c r="G243" s="131" t="str">
        <f>ifna(VLookup(V243,Shiny!B:C, 2, 0),"")</f>
        <v/>
      </c>
      <c r="H243" s="171" t="s">
        <v>498</v>
      </c>
      <c r="I243" s="158">
        <v>385.0</v>
      </c>
      <c r="J243" s="135">
        <f>IFNA(VLOOKUP(V243,'Imported Index'!G:H,2,0),1)</f>
        <v>1</v>
      </c>
      <c r="K243" s="131"/>
      <c r="L243" s="131"/>
      <c r="M243" s="166" t="str">
        <f>ifna(IMAGE("https://pokejungle.net/sprites/typeico/"&amp;lower(VLookup(V243,Type!C:E, 2, 0)&amp;".png")),"")</f>
        <v/>
      </c>
      <c r="N243" s="166" t="str">
        <f>ifna(IMAGE("https://pokejungle.net/sprites/typeico/"&amp;lower(VLookup(V243,Type!C:E, 3, 0)&amp;".png")),"")</f>
        <v/>
      </c>
      <c r="O243" s="131"/>
      <c r="P243" s="131"/>
      <c r="Q243" s="165" t="str">
        <f>ifna(VLookup(V243, Dex!F:K, 3, 0),"")</f>
        <v/>
      </c>
      <c r="R243" s="165">
        <f>ifna(VLookup(V243, Dex!F:K, 4, 0),"")</f>
        <v>385</v>
      </c>
      <c r="S243" s="166" t="str">
        <f>ifna(VLookup(V243, Dex!F:K, 5, 0),"")</f>
        <v/>
      </c>
      <c r="T243" s="165" t="str">
        <f>ifna(VLookup(V243, Dex!F:K, 6, 0),"")</f>
        <v/>
      </c>
      <c r="U243" s="137" t="str">
        <f>ifna(VLookup(V243, Dex!F:L, 7, 0),"")</f>
        <v/>
      </c>
      <c r="V243" s="131" t="str">
        <f t="shared" si="1"/>
        <v>jirachi</v>
      </c>
    </row>
    <row r="244" ht="31.5" customHeight="1">
      <c r="A244" s="88">
        <v>243.0</v>
      </c>
      <c r="B244" s="85">
        <v>1.0</v>
      </c>
      <c r="C244" s="85">
        <v>9.0</v>
      </c>
      <c r="D244" s="85">
        <v>13.0</v>
      </c>
      <c r="E244" s="85">
        <v>3.0</v>
      </c>
      <c r="F244" s="53">
        <v>1.0</v>
      </c>
      <c r="G244" s="53" t="str">
        <f>ifna(VLookup(V244,Shiny!B:C, 2, 0),"")</f>
        <v/>
      </c>
      <c r="H244" s="146" t="s">
        <v>499</v>
      </c>
      <c r="I244" s="157">
        <v>386.0</v>
      </c>
      <c r="J244" s="140">
        <f>IFNA(VLOOKUP(V244,'Imported Index'!G:H,2,0),1)</f>
        <v>1</v>
      </c>
      <c r="K244" s="83"/>
      <c r="L244" s="83" t="s">
        <v>500</v>
      </c>
      <c r="M244" s="62" t="str">
        <f>ifna(IMAGE("https://pokejungle.net/sprites/typeico/"&amp;lower(VLookup(V244,Type!C:E, 2, 0)&amp;".png")),"")</f>
        <v/>
      </c>
      <c r="N244" s="62" t="str">
        <f>ifna(IMAGE("https://pokejungle.net/sprites/typeico/"&amp;lower(VLookup(V244,Type!C:E, 3, 0)&amp;".png")),"")</f>
        <v/>
      </c>
      <c r="O244" s="53"/>
      <c r="P244" s="53"/>
      <c r="Q244" s="61" t="str">
        <f>ifna(VLookup(V244, Dex!F:K, 3, 0),"")</f>
        <v/>
      </c>
      <c r="R244" s="61">
        <f>ifna(VLookup(V244, Dex!F:K, 4, 0),"")</f>
        <v>386</v>
      </c>
      <c r="S244" s="62" t="str">
        <f>ifna(VLookup(V244, Dex!F:K, 5, 0),"")</f>
        <v/>
      </c>
      <c r="T244" s="61" t="str">
        <f>ifna(VLookup(V244, Dex!F:K, 6, 0),"")</f>
        <v/>
      </c>
      <c r="U244" s="63" t="str">
        <f>ifna(VLookup(V244, Dex!F:L, 7, 0),"")</f>
        <v/>
      </c>
      <c r="V244" s="53" t="str">
        <f t="shared" si="1"/>
        <v>deoxys</v>
      </c>
    </row>
    <row r="245" ht="31.5" customHeight="1">
      <c r="A245" s="129">
        <v>244.0</v>
      </c>
      <c r="B245" s="130">
        <v>1.0</v>
      </c>
      <c r="C245" s="130">
        <v>9.0</v>
      </c>
      <c r="D245" s="130">
        <v>14.0</v>
      </c>
      <c r="E245" s="130">
        <v>3.0</v>
      </c>
      <c r="F245" s="131">
        <v>2.0</v>
      </c>
      <c r="G245" s="131" t="str">
        <f>ifna(VLookup(V245,Shiny!B:C, 2, 0),"")</f>
        <v/>
      </c>
      <c r="H245" s="143" t="s">
        <v>499</v>
      </c>
      <c r="I245" s="158">
        <v>386.0</v>
      </c>
      <c r="J245" s="135">
        <f>IFNA(VLOOKUP(V245,'Imported Index'!G:H,2,0),1)</f>
        <v>1</v>
      </c>
      <c r="K245" s="132"/>
      <c r="L245" s="132" t="s">
        <v>501</v>
      </c>
      <c r="M245" s="166" t="str">
        <f>ifna(IMAGE("https://pokejungle.net/sprites/typeico/"&amp;lower(VLookup(V245,Type!C:E, 2, 0)&amp;".png")),"")</f>
        <v/>
      </c>
      <c r="N245" s="166" t="str">
        <f>ifna(IMAGE("https://pokejungle.net/sprites/typeico/"&amp;lower(VLookup(V245,Type!C:E, 3, 0)&amp;".png")),"")</f>
        <v/>
      </c>
      <c r="O245" s="131">
        <v>-1.0</v>
      </c>
      <c r="P245" s="131"/>
      <c r="Q245" s="165" t="str">
        <f>ifna(VLookup(V245, Dex!F:K, 3, 0),"")</f>
        <v/>
      </c>
      <c r="R245" s="165">
        <f>ifna(VLookup(V245, Dex!F:K, 4, 0),"")</f>
        <v>386</v>
      </c>
      <c r="S245" s="166" t="str">
        <f>ifna(VLookup(V245, Dex!F:K, 5, 0),"")</f>
        <v/>
      </c>
      <c r="T245" s="165" t="str">
        <f>ifna(VLookup(V245, Dex!F:K, 6, 0),"")</f>
        <v/>
      </c>
      <c r="U245" s="137" t="str">
        <f>ifna(VLookup(V245, Dex!F:L, 7, 0),"")</f>
        <v/>
      </c>
      <c r="V245" s="131" t="str">
        <f t="shared" si="1"/>
        <v>deoxys-1</v>
      </c>
    </row>
    <row r="246" ht="31.5" customHeight="1">
      <c r="A246" s="88">
        <v>245.0</v>
      </c>
      <c r="B246" s="85">
        <v>1.0</v>
      </c>
      <c r="C246" s="85">
        <v>9.0</v>
      </c>
      <c r="D246" s="85">
        <v>15.0</v>
      </c>
      <c r="E246" s="85">
        <v>3.0</v>
      </c>
      <c r="F246" s="53">
        <v>3.0</v>
      </c>
      <c r="G246" s="53" t="str">
        <f>ifna(VLookup(V246,Shiny!B:C, 2, 0),"")</f>
        <v/>
      </c>
      <c r="H246" s="146" t="s">
        <v>499</v>
      </c>
      <c r="I246" s="157">
        <v>386.0</v>
      </c>
      <c r="J246" s="140">
        <f>IFNA(VLOOKUP(V246,'Imported Index'!G:H,2,0),1)</f>
        <v>1</v>
      </c>
      <c r="K246" s="83"/>
      <c r="L246" s="83" t="s">
        <v>502</v>
      </c>
      <c r="M246" s="62" t="str">
        <f>ifna(IMAGE("https://pokejungle.net/sprites/typeico/"&amp;lower(VLookup(V246,Type!C:E, 2, 0)&amp;".png")),"")</f>
        <v/>
      </c>
      <c r="N246" s="62" t="str">
        <f>ifna(IMAGE("https://pokejungle.net/sprites/typeico/"&amp;lower(VLookup(V246,Type!C:E, 3, 0)&amp;".png")),"")</f>
        <v/>
      </c>
      <c r="O246" s="53">
        <v>-2.0</v>
      </c>
      <c r="P246" s="53"/>
      <c r="Q246" s="61" t="str">
        <f>ifna(VLookup(V246, Dex!F:K, 3, 0),"")</f>
        <v/>
      </c>
      <c r="R246" s="61">
        <f>ifna(VLookup(V246, Dex!F:K, 4, 0),"")</f>
        <v>386</v>
      </c>
      <c r="S246" s="62" t="str">
        <f>ifna(VLookup(V246, Dex!F:K, 5, 0),"")</f>
        <v/>
      </c>
      <c r="T246" s="61" t="str">
        <f>ifna(VLookup(V246, Dex!F:K, 6, 0),"")</f>
        <v/>
      </c>
      <c r="U246" s="63" t="str">
        <f>ifna(VLookup(V246, Dex!F:L, 7, 0),"")</f>
        <v/>
      </c>
      <c r="V246" s="53" t="str">
        <f t="shared" si="1"/>
        <v>deoxys-2</v>
      </c>
    </row>
    <row r="247" ht="31.5" customHeight="1">
      <c r="A247" s="129">
        <v>246.0</v>
      </c>
      <c r="B247" s="130">
        <v>1.0</v>
      </c>
      <c r="C247" s="130">
        <v>9.0</v>
      </c>
      <c r="D247" s="130">
        <v>16.0</v>
      </c>
      <c r="E247" s="131">
        <v>3.0</v>
      </c>
      <c r="F247" s="131">
        <v>4.0</v>
      </c>
      <c r="G247" s="131" t="str">
        <f>ifna(VLookup(V247,Shiny!B:C, 2, 0),"")</f>
        <v/>
      </c>
      <c r="H247" s="143" t="s">
        <v>499</v>
      </c>
      <c r="I247" s="158">
        <v>386.0</v>
      </c>
      <c r="J247" s="135">
        <f>IFNA(VLOOKUP(V247,'Imported Index'!G:H,2,0),1)</f>
        <v>1</v>
      </c>
      <c r="K247" s="132"/>
      <c r="L247" s="132" t="s">
        <v>503</v>
      </c>
      <c r="M247" s="166" t="str">
        <f>ifna(IMAGE("https://pokejungle.net/sprites/typeico/"&amp;lower(VLookup(V247,Type!C:E, 2, 0)&amp;".png")),"")</f>
        <v/>
      </c>
      <c r="N247" s="166" t="str">
        <f>ifna(IMAGE("https://pokejungle.net/sprites/typeico/"&amp;lower(VLookup(V247,Type!C:E, 3, 0)&amp;".png")),"")</f>
        <v/>
      </c>
      <c r="O247" s="131">
        <v>-3.0</v>
      </c>
      <c r="P247" s="131"/>
      <c r="Q247" s="165" t="str">
        <f>ifna(VLookup(V247, Dex!F:K, 3, 0),"")</f>
        <v/>
      </c>
      <c r="R247" s="165">
        <f>ifna(VLookup(V247, Dex!F:K, 4, 0),"")</f>
        <v>386</v>
      </c>
      <c r="S247" s="166" t="str">
        <f>ifna(VLookup(V247, Dex!F:K, 5, 0),"")</f>
        <v/>
      </c>
      <c r="T247" s="165" t="str">
        <f>ifna(VLookup(V247, Dex!F:K, 6, 0),"")</f>
        <v/>
      </c>
      <c r="U247" s="137" t="str">
        <f>ifna(VLookup(V247, Dex!F:L, 7, 0),"")</f>
        <v/>
      </c>
      <c r="V247" s="131" t="str">
        <f t="shared" si="1"/>
        <v>deoxys-3</v>
      </c>
    </row>
    <row r="248" ht="31.5" customHeight="1">
      <c r="A248" s="88">
        <v>247.0</v>
      </c>
      <c r="B248" s="85"/>
      <c r="C248" s="85"/>
      <c r="D248" s="85"/>
      <c r="E248" s="85"/>
      <c r="F248" s="85"/>
      <c r="G248" s="53" t="str">
        <f>ifna(VLookup(V248,Shiny!B:C, 2, 0),"")</f>
        <v/>
      </c>
      <c r="H248" s="146" t="s">
        <v>236</v>
      </c>
      <c r="I248" s="147"/>
      <c r="J248" s="140">
        <f>IFNA(VLOOKUP(V248,'Imported Index'!G:H,2,0),1)</f>
        <v>1</v>
      </c>
      <c r="K248" s="83"/>
      <c r="L248" s="83"/>
      <c r="M248" s="62" t="str">
        <f>ifna(IMAGE("https://pokejungle.net/sprites/typeico/"&amp;lower(VLookup(V248,Type!C:E, 2, 0)&amp;".png")),"")</f>
        <v/>
      </c>
      <c r="N248" s="62" t="str">
        <f>ifna(IMAGE("https://pokejungle.net/sprites/typeico/"&amp;lower(VLookup(V248,Type!C:E, 3, 0)&amp;".png")),"")</f>
        <v/>
      </c>
      <c r="O248" s="53"/>
      <c r="P248" s="53"/>
      <c r="Q248" s="61" t="str">
        <f>ifna(VLookup(V248, Dex!F:K, 3, 0),"")</f>
        <v/>
      </c>
      <c r="R248" s="61" t="str">
        <f>ifna(VLookup(V248, Dex!F:K, 4, 0),"")</f>
        <v/>
      </c>
      <c r="S248" s="62" t="str">
        <f>ifna(VLookup(V248, Dex!F:K, 5, 0),"")</f>
        <v/>
      </c>
      <c r="T248" s="61" t="str">
        <f>ifna(VLookup(V248, Dex!F:K, 6, 0),"")</f>
        <v/>
      </c>
      <c r="U248" s="63" t="str">
        <f>ifna(VLookup(V248, Dex!F:L, 7, 0),"")</f>
        <v/>
      </c>
      <c r="V248" s="53" t="str">
        <f t="shared" si="1"/>
        <v>gen</v>
      </c>
    </row>
    <row r="249" ht="31.5" customHeight="1">
      <c r="A249" s="129">
        <v>248.0</v>
      </c>
      <c r="B249" s="130">
        <v>1.0</v>
      </c>
      <c r="C249" s="130">
        <v>10.0</v>
      </c>
      <c r="D249" s="131">
        <v>1.0</v>
      </c>
      <c r="E249" s="131">
        <v>1.0</v>
      </c>
      <c r="F249" s="131">
        <v>1.0</v>
      </c>
      <c r="G249" s="131" t="str">
        <f>ifna(VLookup(V249,Shiny!B:C, 2, 0),"")</f>
        <v/>
      </c>
      <c r="H249" s="171" t="s">
        <v>506</v>
      </c>
      <c r="I249" s="158">
        <v>389.0</v>
      </c>
      <c r="J249" s="135">
        <f>IFNA(VLOOKUP(V249,'Imported Index'!G:H,2,0),1)</f>
        <v>1</v>
      </c>
      <c r="K249" s="131"/>
      <c r="L249" s="131"/>
      <c r="M249" s="166" t="str">
        <f>ifna(IMAGE("https://pokejungle.net/sprites/typeico/"&amp;lower(VLookup(V249,Type!C:E, 2, 0)&amp;".png")),"")</f>
        <v/>
      </c>
      <c r="N249" s="166" t="str">
        <f>ifna(IMAGE("https://pokejungle.net/sprites/typeico/"&amp;lower(VLookup(V249,Type!C:E, 3, 0)&amp;".png")),"")</f>
        <v/>
      </c>
      <c r="O249" s="131"/>
      <c r="P249" s="131"/>
      <c r="Q249" s="165" t="str">
        <f>ifna(VLookup(V249, Dex!F:K, 3, 0),"")</f>
        <v/>
      </c>
      <c r="R249" s="165">
        <f>ifna(VLookup(V249, Dex!F:K, 4, 0),"")</f>
        <v>389</v>
      </c>
      <c r="S249" s="166">
        <f>ifna(VLookup(V249, Dex!F:K, 5, 0),"")</f>
        <v>132</v>
      </c>
      <c r="T249" s="165" t="str">
        <f>ifna(VLookup(V249, Dex!F:K, 6, 0),"")</f>
        <v>B193</v>
      </c>
      <c r="U249" s="137" t="str">
        <f>ifna(VLookup(V249, Dex!F:L, 7, 0),"")</f>
        <v/>
      </c>
      <c r="V249" s="131" t="str">
        <f t="shared" si="1"/>
        <v>torterra</v>
      </c>
    </row>
    <row r="250" ht="31.5" customHeight="1">
      <c r="A250" s="88">
        <v>249.0</v>
      </c>
      <c r="B250" s="85">
        <v>1.0</v>
      </c>
      <c r="C250" s="85">
        <v>10.0</v>
      </c>
      <c r="D250" s="53">
        <v>2.0</v>
      </c>
      <c r="E250" s="53">
        <v>1.0</v>
      </c>
      <c r="F250" s="53">
        <v>2.0</v>
      </c>
      <c r="G250" s="53" t="str">
        <f>ifna(VLookup(V250,Shiny!B:C, 2, 0),"")</f>
        <v/>
      </c>
      <c r="H250" s="22" t="s">
        <v>509</v>
      </c>
      <c r="I250" s="157">
        <v>392.0</v>
      </c>
      <c r="J250" s="140">
        <f>IFNA(VLOOKUP(V250,'Imported Index'!G:H,2,0),1)</f>
        <v>1</v>
      </c>
      <c r="K250" s="53"/>
      <c r="L250" s="53"/>
      <c r="M250" s="62" t="str">
        <f>ifna(IMAGE("https://pokejungle.net/sprites/typeico/"&amp;lower(VLookup(V250,Type!C:E, 2, 0)&amp;".png")),"")</f>
        <v/>
      </c>
      <c r="N250" s="62" t="str">
        <f>ifna(IMAGE("https://pokejungle.net/sprites/typeico/"&amp;lower(VLookup(V250,Type!C:E, 3, 0)&amp;".png")),"")</f>
        <v/>
      </c>
      <c r="O250" s="53"/>
      <c r="P250" s="53"/>
      <c r="Q250" s="61" t="str">
        <f>ifna(VLookup(V250, Dex!F:K, 3, 0),"")</f>
        <v/>
      </c>
      <c r="R250" s="61">
        <f>ifna(VLookup(V250, Dex!F:K, 4, 0),"")</f>
        <v>392</v>
      </c>
      <c r="S250" s="62">
        <f>ifna(VLookup(V250, Dex!F:K, 5, 0),"")</f>
        <v>63</v>
      </c>
      <c r="T250" s="61" t="str">
        <f>ifna(VLookup(V250, Dex!F:K, 6, 0),"")</f>
        <v>B196</v>
      </c>
      <c r="U250" s="63" t="str">
        <f>ifna(VLookup(V250, Dex!F:L, 7, 0),"")</f>
        <v/>
      </c>
      <c r="V250" s="53" t="str">
        <f t="shared" si="1"/>
        <v>infernape</v>
      </c>
    </row>
    <row r="251" ht="31.5" customHeight="1">
      <c r="A251" s="129">
        <v>250.0</v>
      </c>
      <c r="B251" s="130">
        <v>1.0</v>
      </c>
      <c r="C251" s="130">
        <v>10.0</v>
      </c>
      <c r="D251" s="131">
        <v>3.0</v>
      </c>
      <c r="E251" s="131">
        <v>1.0</v>
      </c>
      <c r="F251" s="131">
        <v>3.0</v>
      </c>
      <c r="G251" s="131" t="str">
        <f>ifna(VLookup(V251,Shiny!B:C, 2, 0),"")</f>
        <v/>
      </c>
      <c r="H251" s="171" t="s">
        <v>512</v>
      </c>
      <c r="I251" s="158">
        <v>395.0</v>
      </c>
      <c r="J251" s="135">
        <f>IFNA(VLOOKUP(V251,'Imported Index'!G:H,2,0),1)</f>
        <v>1</v>
      </c>
      <c r="K251" s="131"/>
      <c r="L251" s="131"/>
      <c r="M251" s="166" t="str">
        <f>ifna(IMAGE("https://pokejungle.net/sprites/typeico/"&amp;lower(VLookup(V251,Type!C:E, 2, 0)&amp;".png")),"")</f>
        <v/>
      </c>
      <c r="N251" s="166" t="str">
        <f>ifna(IMAGE("https://pokejungle.net/sprites/typeico/"&amp;lower(VLookup(V251,Type!C:E, 3, 0)&amp;".png")),"")</f>
        <v/>
      </c>
      <c r="O251" s="131"/>
      <c r="P251" s="131"/>
      <c r="Q251" s="165" t="str">
        <f>ifna(VLookup(V251, Dex!F:K, 3, 0),"")</f>
        <v/>
      </c>
      <c r="R251" s="165">
        <f>ifna(VLookup(V251, Dex!F:K, 4, 0),"")</f>
        <v>395</v>
      </c>
      <c r="S251" s="166">
        <f>ifna(VLookup(V251, Dex!F:K, 5, 0),"")</f>
        <v>163</v>
      </c>
      <c r="T251" s="165" t="str">
        <f>ifna(VLookup(V251, Dex!F:K, 6, 0),"")</f>
        <v>B199</v>
      </c>
      <c r="U251" s="137" t="str">
        <f>ifna(VLookup(V251, Dex!F:L, 7, 0),"")</f>
        <v/>
      </c>
      <c r="V251" s="131" t="str">
        <f t="shared" si="1"/>
        <v>empoleon</v>
      </c>
    </row>
    <row r="252" ht="31.5" customHeight="1">
      <c r="A252" s="88">
        <v>251.0</v>
      </c>
      <c r="B252" s="85">
        <v>1.0</v>
      </c>
      <c r="C252" s="85">
        <v>10.0</v>
      </c>
      <c r="D252" s="53">
        <v>4.0</v>
      </c>
      <c r="E252" s="53">
        <v>1.0</v>
      </c>
      <c r="F252" s="53">
        <v>4.0</v>
      </c>
      <c r="G252" s="53" t="str">
        <f>ifna(VLookup(V252,Shiny!B:C, 2, 0),"")</f>
        <v/>
      </c>
      <c r="H252" s="22" t="s">
        <v>515</v>
      </c>
      <c r="I252" s="157">
        <v>398.0</v>
      </c>
      <c r="J252" s="140">
        <f>IFNA(VLOOKUP(V252,'Imported Index'!G:H,2,0),1)</f>
        <v>1</v>
      </c>
      <c r="K252" s="85"/>
      <c r="L252" s="53"/>
      <c r="M252" s="62" t="str">
        <f>ifna(IMAGE("https://pokejungle.net/sprites/typeico/"&amp;lower(VLookup(V252,Type!C:E, 2, 0)&amp;".png")),"")</f>
        <v/>
      </c>
      <c r="N252" s="62" t="str">
        <f>ifna(IMAGE("https://pokejungle.net/sprites/typeico/"&amp;lower(VLookup(V252,Type!C:E, 3, 0)&amp;".png")),"")</f>
        <v/>
      </c>
      <c r="O252" s="53"/>
      <c r="P252" s="53"/>
      <c r="Q252" s="61" t="str">
        <f>ifna(VLookup(V252, Dex!F:K, 3, 0),"")</f>
        <v/>
      </c>
      <c r="R252" s="61">
        <f>ifna(VLookup(V252, Dex!F:K, 4, 0),"")</f>
        <v>398</v>
      </c>
      <c r="S252" s="62">
        <f>ifna(VLookup(V252, Dex!F:K, 5, 0),"")</f>
        <v>14</v>
      </c>
      <c r="T252" s="61" t="str">
        <f>ifna(VLookup(V252, Dex!F:K, 6, 0),"")</f>
        <v>P099</v>
      </c>
      <c r="U252" s="63" t="str">
        <f>ifna(VLookup(V252, Dex!F:L, 7, 0),"")</f>
        <v>H083</v>
      </c>
      <c r="V252" s="53" t="str">
        <f t="shared" si="1"/>
        <v>staraptor</v>
      </c>
    </row>
    <row r="253" ht="31.5" customHeight="1">
      <c r="A253" s="129">
        <v>252.0</v>
      </c>
      <c r="B253" s="130">
        <v>1.0</v>
      </c>
      <c r="C253" s="130">
        <v>10.0</v>
      </c>
      <c r="D253" s="131">
        <v>5.0</v>
      </c>
      <c r="E253" s="131">
        <v>1.0</v>
      </c>
      <c r="F253" s="131">
        <v>5.0</v>
      </c>
      <c r="G253" s="131" t="str">
        <f>ifna(VLookup(V253,Shiny!B:C, 2, 0),"")</f>
        <v/>
      </c>
      <c r="H253" s="171" t="s">
        <v>517</v>
      </c>
      <c r="I253" s="158">
        <v>400.0</v>
      </c>
      <c r="J253" s="135">
        <f>IFNA(VLOOKUP(V253,'Imported Index'!G:H,2,0),1)</f>
        <v>1</v>
      </c>
      <c r="K253" s="131"/>
      <c r="L253" s="131"/>
      <c r="M253" s="166" t="str">
        <f>ifna(IMAGE("https://pokejungle.net/sprites/typeico/"&amp;lower(VLookup(V253,Type!C:E, 2, 0)&amp;".png")),"")</f>
        <v/>
      </c>
      <c r="N253" s="166" t="str">
        <f>ifna(IMAGE("https://pokejungle.net/sprites/typeico/"&amp;lower(VLookup(V253,Type!C:E, 3, 0)&amp;".png")),"")</f>
        <v/>
      </c>
      <c r="O253" s="131"/>
      <c r="P253" s="131"/>
      <c r="Q253" s="165" t="str">
        <f>ifna(VLookup(V253, Dex!F:K, 3, 0),"")</f>
        <v/>
      </c>
      <c r="R253" s="165">
        <f>ifna(VLookup(V253, Dex!F:K, 4, 0),"")</f>
        <v>400</v>
      </c>
      <c r="S253" s="166">
        <f>ifna(VLookup(V253, Dex!F:K, 5, 0),"")</f>
        <v>11</v>
      </c>
      <c r="T253" s="165" t="str">
        <f>ifna(VLookup(V253, Dex!F:K, 6, 0),"")</f>
        <v/>
      </c>
      <c r="U253" s="137" t="str">
        <f>ifna(VLookup(V253, Dex!F:L, 7, 0),"")</f>
        <v/>
      </c>
      <c r="V253" s="131" t="str">
        <f t="shared" si="1"/>
        <v>bibarel</v>
      </c>
    </row>
    <row r="254" ht="31.5" customHeight="1">
      <c r="A254" s="88">
        <v>253.0</v>
      </c>
      <c r="B254" s="85">
        <v>1.0</v>
      </c>
      <c r="C254" s="85">
        <v>10.0</v>
      </c>
      <c r="D254" s="53">
        <v>6.0</v>
      </c>
      <c r="E254" s="53">
        <v>1.0</v>
      </c>
      <c r="F254" s="53">
        <v>6.0</v>
      </c>
      <c r="G254" s="53" t="str">
        <f>ifna(VLookup(V254,Shiny!B:C, 2, 0),"")</f>
        <v/>
      </c>
      <c r="H254" s="22" t="s">
        <v>519</v>
      </c>
      <c r="I254" s="157">
        <v>402.0</v>
      </c>
      <c r="J254" s="140">
        <f>IFNA(VLOOKUP(V254,'Imported Index'!G:H,2,0),1)</f>
        <v>1</v>
      </c>
      <c r="K254" s="85"/>
      <c r="L254" s="53"/>
      <c r="M254" s="62" t="str">
        <f>ifna(IMAGE("https://pokejungle.net/sprites/typeico/"&amp;lower(VLookup(V254,Type!C:E, 2, 0)&amp;".png")),"")</f>
        <v/>
      </c>
      <c r="N254" s="62" t="str">
        <f>ifna(IMAGE("https://pokejungle.net/sprites/typeico/"&amp;lower(VLookup(V254,Type!C:E, 3, 0)&amp;".png")),"")</f>
        <v/>
      </c>
      <c r="O254" s="53"/>
      <c r="P254" s="53"/>
      <c r="Q254" s="61" t="str">
        <f>ifna(VLookup(V254, Dex!F:K, 3, 0),"")</f>
        <v/>
      </c>
      <c r="R254" s="61">
        <f>ifna(VLookup(V254, Dex!F:K, 4, 0),"")</f>
        <v>402</v>
      </c>
      <c r="S254" s="62">
        <f>ifna(VLookup(V254, Dex!F:K, 5, 0),"")</f>
        <v>40</v>
      </c>
      <c r="T254" s="61" t="str">
        <f>ifna(VLookup(V254, Dex!F:K, 6, 0),"")</f>
        <v>P034</v>
      </c>
      <c r="U254" s="63" t="str">
        <f>ifna(VLookup(V254, Dex!F:L, 7, 0),"")</f>
        <v/>
      </c>
      <c r="V254" s="53" t="str">
        <f t="shared" si="1"/>
        <v>kricketune</v>
      </c>
    </row>
    <row r="255" ht="31.5" customHeight="1">
      <c r="A255" s="129">
        <v>254.0</v>
      </c>
      <c r="B255" s="130">
        <v>1.0</v>
      </c>
      <c r="C255" s="130">
        <v>10.0</v>
      </c>
      <c r="D255" s="131">
        <v>7.0</v>
      </c>
      <c r="E255" s="131">
        <v>2.0</v>
      </c>
      <c r="F255" s="131">
        <v>1.0</v>
      </c>
      <c r="G255" s="131" t="str">
        <f>ifna(VLookup(V255,Shiny!B:C, 2, 0),"")</f>
        <v/>
      </c>
      <c r="H255" s="171" t="s">
        <v>522</v>
      </c>
      <c r="I255" s="158">
        <v>405.0</v>
      </c>
      <c r="J255" s="135">
        <f>IFNA(VLOOKUP(V255,'Imported Index'!G:H,2,0),1)</f>
        <v>1</v>
      </c>
      <c r="K255" s="130"/>
      <c r="L255" s="131"/>
      <c r="M255" s="166" t="str">
        <f>ifna(IMAGE("https://pokejungle.net/sprites/typeico/"&amp;lower(VLookup(V255,Type!C:E, 2, 0)&amp;".png")),"")</f>
        <v/>
      </c>
      <c r="N255" s="166" t="str">
        <f>ifna(IMAGE("https://pokejungle.net/sprites/typeico/"&amp;lower(VLookup(V255,Type!C:E, 3, 0)&amp;".png")),"")</f>
        <v/>
      </c>
      <c r="O255" s="131"/>
      <c r="P255" s="131"/>
      <c r="Q255" s="165" t="str">
        <f>ifna(VLookup(V255, Dex!F:K, 3, 0),"")</f>
        <v>A027</v>
      </c>
      <c r="R255" s="165">
        <f>ifna(VLookup(V255, Dex!F:K, 4, 0),"")</f>
        <v>405</v>
      </c>
      <c r="S255" s="166">
        <f>ifna(VLookup(V255, Dex!F:K, 5, 0),"")</f>
        <v>17</v>
      </c>
      <c r="T255" s="165" t="str">
        <f>ifna(VLookup(V255, Dex!F:K, 6, 0),"")</f>
        <v>P096</v>
      </c>
      <c r="U255" s="137" t="str">
        <f>ifna(VLookup(V255, Dex!F:L, 7, 0),"")</f>
        <v/>
      </c>
      <c r="V255" s="131" t="str">
        <f t="shared" si="1"/>
        <v>luxray</v>
      </c>
    </row>
    <row r="256" ht="31.5" customHeight="1">
      <c r="A256" s="88">
        <v>255.0</v>
      </c>
      <c r="B256" s="85">
        <v>1.0</v>
      </c>
      <c r="C256" s="85">
        <v>10.0</v>
      </c>
      <c r="D256" s="53">
        <v>8.0</v>
      </c>
      <c r="E256" s="53">
        <v>2.0</v>
      </c>
      <c r="F256" s="53">
        <v>2.0</v>
      </c>
      <c r="G256" s="53" t="str">
        <f>ifna(VLookup(V256,Shiny!B:C, 2, 0),"")</f>
        <v/>
      </c>
      <c r="H256" s="22" t="s">
        <v>524</v>
      </c>
      <c r="I256" s="157">
        <v>407.0</v>
      </c>
      <c r="J256" s="140">
        <f>IFNA(VLOOKUP(V256,'Imported Index'!G:H,2,0),1)</f>
        <v>1</v>
      </c>
      <c r="K256" s="53"/>
      <c r="L256" s="53"/>
      <c r="M256" s="62" t="str">
        <f>ifna(IMAGE("https://pokejungle.net/sprites/typeico/"&amp;lower(VLookup(V256,Type!C:E, 2, 0)&amp;".png")),"")</f>
        <v/>
      </c>
      <c r="N256" s="62" t="str">
        <f>ifna(IMAGE("https://pokejungle.net/sprites/typeico/"&amp;lower(VLookup(V256,Type!C:E, 3, 0)&amp;".png")),"")</f>
        <v/>
      </c>
      <c r="O256" s="53"/>
      <c r="P256" s="53"/>
      <c r="Q256" s="61">
        <f>ifna(VLookup(V256, Dex!F:K, 3, 0),"")</f>
        <v>61</v>
      </c>
      <c r="R256" s="61">
        <f>ifna(VLookup(V256, Dex!F:K, 4, 0),"")</f>
        <v>407</v>
      </c>
      <c r="S256" s="62">
        <f>ifna(VLookup(V256, Dex!F:K, 5, 0),"")</f>
        <v>91</v>
      </c>
      <c r="T256" s="61" t="str">
        <f>ifna(VLookup(V256, Dex!F:K, 6, 0),"")</f>
        <v/>
      </c>
      <c r="U256" s="63">
        <f>ifna(VLookup(V256, Dex!F:L, 7, 0),"")</f>
        <v>31</v>
      </c>
      <c r="V256" s="53" t="str">
        <f t="shared" si="1"/>
        <v>roserade</v>
      </c>
    </row>
    <row r="257" ht="31.5" customHeight="1">
      <c r="A257" s="129">
        <v>256.0</v>
      </c>
      <c r="B257" s="130">
        <v>1.0</v>
      </c>
      <c r="C257" s="130">
        <v>10.0</v>
      </c>
      <c r="D257" s="131">
        <v>9.0</v>
      </c>
      <c r="E257" s="131">
        <v>2.0</v>
      </c>
      <c r="F257" s="131">
        <v>3.0</v>
      </c>
      <c r="G257" s="131" t="str">
        <f>ifna(VLookup(V257,Shiny!B:C, 2, 0),"")</f>
        <v/>
      </c>
      <c r="H257" s="171" t="s">
        <v>526</v>
      </c>
      <c r="I257" s="158">
        <v>409.0</v>
      </c>
      <c r="J257" s="135">
        <f>IFNA(VLOOKUP(V257,'Imported Index'!G:H,2,0),1)</f>
        <v>1</v>
      </c>
      <c r="K257" s="131"/>
      <c r="L257" s="131"/>
      <c r="M257" s="166" t="str">
        <f>ifna(IMAGE("https://pokejungle.net/sprites/typeico/"&amp;lower(VLookup(V257,Type!C:E, 2, 0)&amp;".png")),"")</f>
        <v/>
      </c>
      <c r="N257" s="166" t="str">
        <f>ifna(IMAGE("https://pokejungle.net/sprites/typeico/"&amp;lower(VLookup(V257,Type!C:E, 3, 0)&amp;".png")),"")</f>
        <v/>
      </c>
      <c r="O257" s="131"/>
      <c r="P257" s="131"/>
      <c r="Q257" s="165" t="str">
        <f>ifna(VLookup(V257, Dex!F:K, 3, 0),"")</f>
        <v/>
      </c>
      <c r="R257" s="165">
        <f>ifna(VLookup(V257, Dex!F:K, 4, 0),"")</f>
        <v>409</v>
      </c>
      <c r="S257" s="166">
        <f>ifna(VLookup(V257, Dex!F:K, 5, 0),"")</f>
        <v>209</v>
      </c>
      <c r="T257" s="165" t="str">
        <f>ifna(VLookup(V257, Dex!F:K, 6, 0),"")</f>
        <v>B108</v>
      </c>
      <c r="U257" s="137" t="str">
        <f>ifna(VLookup(V257, Dex!F:L, 7, 0),"")</f>
        <v/>
      </c>
      <c r="V257" s="131" t="str">
        <f t="shared" si="1"/>
        <v>rampardos</v>
      </c>
    </row>
    <row r="258" ht="31.5" customHeight="1">
      <c r="A258" s="88">
        <v>257.0</v>
      </c>
      <c r="B258" s="85">
        <v>1.0</v>
      </c>
      <c r="C258" s="85">
        <v>10.0</v>
      </c>
      <c r="D258" s="53">
        <v>10.0</v>
      </c>
      <c r="E258" s="53">
        <v>2.0</v>
      </c>
      <c r="F258" s="53">
        <v>4.0</v>
      </c>
      <c r="G258" s="53" t="str">
        <f>ifna(VLookup(V258,Shiny!B:C, 2, 0),"")</f>
        <v/>
      </c>
      <c r="H258" s="22" t="s">
        <v>528</v>
      </c>
      <c r="I258" s="157">
        <v>411.0</v>
      </c>
      <c r="J258" s="140">
        <f>IFNA(VLOOKUP(V258,'Imported Index'!G:H,2,0),1)</f>
        <v>1</v>
      </c>
      <c r="K258" s="53"/>
      <c r="L258" s="85"/>
      <c r="M258" s="62" t="str">
        <f>ifna(IMAGE("https://pokejungle.net/sprites/typeico/"&amp;lower(VLookup(V258,Type!C:E, 2, 0)&amp;".png")),"")</f>
        <v/>
      </c>
      <c r="N258" s="62" t="str">
        <f>ifna(IMAGE("https://pokejungle.net/sprites/typeico/"&amp;lower(VLookup(V258,Type!C:E, 3, 0)&amp;".png")),"")</f>
        <v/>
      </c>
      <c r="O258" s="85"/>
      <c r="P258" s="53"/>
      <c r="Q258" s="61" t="str">
        <f>ifna(VLookup(V258, Dex!F:K, 3, 0),"")</f>
        <v/>
      </c>
      <c r="R258" s="61">
        <f>ifna(VLookup(V258, Dex!F:K, 4, 0),"")</f>
        <v>411</v>
      </c>
      <c r="S258" s="62">
        <f>ifna(VLookup(V258, Dex!F:K, 5, 0),"")</f>
        <v>211</v>
      </c>
      <c r="T258" s="61" t="str">
        <f>ifna(VLookup(V258, Dex!F:K, 6, 0),"")</f>
        <v>B110</v>
      </c>
      <c r="U258" s="63" t="str">
        <f>ifna(VLookup(V258, Dex!F:L, 7, 0),"")</f>
        <v/>
      </c>
      <c r="V258" s="53" t="str">
        <f t="shared" si="1"/>
        <v>bastiodon</v>
      </c>
    </row>
    <row r="259" ht="31.5" customHeight="1">
      <c r="A259" s="129">
        <v>258.0</v>
      </c>
      <c r="B259" s="130">
        <v>1.0</v>
      </c>
      <c r="C259" s="130">
        <v>10.0</v>
      </c>
      <c r="D259" s="131">
        <v>11.0</v>
      </c>
      <c r="E259" s="131">
        <v>2.0</v>
      </c>
      <c r="F259" s="131">
        <v>5.0</v>
      </c>
      <c r="G259" s="131" t="str">
        <f>ifna(VLookup(V259,Shiny!B:C, 2, 0),"")</f>
        <v/>
      </c>
      <c r="H259" s="143" t="s">
        <v>533</v>
      </c>
      <c r="I259" s="158">
        <v>413.0</v>
      </c>
      <c r="J259" s="135">
        <f>IFNA(VLOOKUP(V259,'Imported Index'!G:H,2,0),1)</f>
        <v>1</v>
      </c>
      <c r="K259" s="132"/>
      <c r="L259" s="132" t="s">
        <v>530</v>
      </c>
      <c r="M259" s="166" t="str">
        <f>ifna(IMAGE("https://pokejungle.net/sprites/typeico/"&amp;lower(VLookup(V259,Type!C:E, 2, 0)&amp;".png")),"")</f>
        <v/>
      </c>
      <c r="N259" s="166" t="str">
        <f>ifna(IMAGE("https://pokejungle.net/sprites/typeico/"&amp;lower(VLookup(V259,Type!C:E, 3, 0)&amp;".png")),"")</f>
        <v/>
      </c>
      <c r="O259" s="131"/>
      <c r="P259" s="131"/>
      <c r="Q259" s="165" t="str">
        <f>ifna(VLookup(V259, Dex!F:K, 3, 0),"")</f>
        <v/>
      </c>
      <c r="R259" s="165">
        <f>ifna(VLookup(V259, Dex!F:K, 4, 0),"")</f>
        <v>413</v>
      </c>
      <c r="S259" s="166">
        <f>ifna(VLookup(V259, Dex!F:K, 5, 0),"")</f>
        <v>44</v>
      </c>
      <c r="T259" s="165" t="str">
        <f>ifna(VLookup(V259, Dex!F:K, 6, 0),"")</f>
        <v/>
      </c>
      <c r="U259" s="137" t="str">
        <f>ifna(VLookup(V259, Dex!F:L, 7, 0),"")</f>
        <v/>
      </c>
      <c r="V259" s="131" t="str">
        <f t="shared" si="1"/>
        <v>wormadam</v>
      </c>
    </row>
    <row r="260" ht="31.5" customHeight="1">
      <c r="A260" s="88">
        <v>259.0</v>
      </c>
      <c r="B260" s="85">
        <v>1.0</v>
      </c>
      <c r="C260" s="85">
        <v>10.0</v>
      </c>
      <c r="D260" s="53">
        <v>12.0</v>
      </c>
      <c r="E260" s="53">
        <v>2.0</v>
      </c>
      <c r="F260" s="53">
        <v>6.0</v>
      </c>
      <c r="G260" s="53" t="str">
        <f>ifna(VLookup(V260,Shiny!B:C, 2, 0),"")</f>
        <v/>
      </c>
      <c r="H260" s="146" t="s">
        <v>533</v>
      </c>
      <c r="I260" s="157">
        <v>413.0</v>
      </c>
      <c r="J260" s="140">
        <f>IFNA(VLOOKUP(V260,'Imported Index'!G:H,2,0),1)</f>
        <v>1</v>
      </c>
      <c r="K260" s="83"/>
      <c r="L260" s="83" t="s">
        <v>531</v>
      </c>
      <c r="M260" s="62" t="str">
        <f>ifna(IMAGE("https://pokejungle.net/sprites/typeico/"&amp;lower(VLookup(V260,Type!C:E, 2, 0)&amp;".png")),"")</f>
        <v/>
      </c>
      <c r="N260" s="62" t="str">
        <f>ifna(IMAGE("https://pokejungle.net/sprites/typeico/"&amp;lower(VLookup(V260,Type!C:E, 3, 0)&amp;".png")),"")</f>
        <v/>
      </c>
      <c r="O260" s="53">
        <v>-1.0</v>
      </c>
      <c r="P260" s="53"/>
      <c r="Q260" s="61" t="str">
        <f>ifna(VLookup(V260, Dex!F:K, 3, 0),"")</f>
        <v/>
      </c>
      <c r="R260" s="61">
        <f>ifna(VLookup(V260, Dex!F:K, 4, 0),"")</f>
        <v>413</v>
      </c>
      <c r="S260" s="62">
        <f>ifna(VLookup(V260, Dex!F:K, 5, 0),"")</f>
        <v>44</v>
      </c>
      <c r="T260" s="61" t="str">
        <f>ifna(VLookup(V260, Dex!F:K, 6, 0),"")</f>
        <v/>
      </c>
      <c r="U260" s="63" t="str">
        <f>ifna(VLookup(V260, Dex!F:L, 7, 0),"")</f>
        <v/>
      </c>
      <c r="V260" s="53" t="str">
        <f t="shared" si="1"/>
        <v>wormadam-1</v>
      </c>
    </row>
    <row r="261" ht="31.5" customHeight="1">
      <c r="A261" s="129">
        <v>260.0</v>
      </c>
      <c r="B261" s="130">
        <v>1.0</v>
      </c>
      <c r="C261" s="130">
        <v>10.0</v>
      </c>
      <c r="D261" s="131">
        <v>13.0</v>
      </c>
      <c r="E261" s="131">
        <v>3.0</v>
      </c>
      <c r="F261" s="131">
        <v>1.0</v>
      </c>
      <c r="G261" s="131" t="str">
        <f>ifna(VLookup(V261,Shiny!B:C, 2, 0),"")</f>
        <v/>
      </c>
      <c r="H261" s="143" t="s">
        <v>533</v>
      </c>
      <c r="I261" s="158">
        <v>413.0</v>
      </c>
      <c r="J261" s="135">
        <f>IFNA(VLOOKUP(V261,'Imported Index'!G:H,2,0),1)</f>
        <v>1</v>
      </c>
      <c r="K261" s="132"/>
      <c r="L261" s="132" t="s">
        <v>532</v>
      </c>
      <c r="M261" s="166" t="str">
        <f>ifna(IMAGE("https://pokejungle.net/sprites/typeico/"&amp;lower(VLookup(V261,Type!C:E, 2, 0)&amp;".png")),"")</f>
        <v/>
      </c>
      <c r="N261" s="166" t="str">
        <f>ifna(IMAGE("https://pokejungle.net/sprites/typeico/"&amp;lower(VLookup(V261,Type!C:E, 3, 0)&amp;".png")),"")</f>
        <v/>
      </c>
      <c r="O261" s="131">
        <v>-2.0</v>
      </c>
      <c r="P261" s="131"/>
      <c r="Q261" s="165" t="str">
        <f>ifna(VLookup(V261, Dex!F:K, 3, 0),"")</f>
        <v/>
      </c>
      <c r="R261" s="165">
        <f>ifna(VLookup(V261, Dex!F:K, 4, 0),"")</f>
        <v>413</v>
      </c>
      <c r="S261" s="166">
        <f>ifna(VLookup(V261, Dex!F:K, 5, 0),"")</f>
        <v>44</v>
      </c>
      <c r="T261" s="165" t="str">
        <f>ifna(VLookup(V261, Dex!F:K, 6, 0),"")</f>
        <v/>
      </c>
      <c r="U261" s="137" t="str">
        <f>ifna(VLookup(V261, Dex!F:L, 7, 0),"")</f>
        <v/>
      </c>
      <c r="V261" s="131" t="str">
        <f t="shared" si="1"/>
        <v>wormadam-2</v>
      </c>
    </row>
    <row r="262" ht="31.5" customHeight="1">
      <c r="A262" s="88">
        <v>261.0</v>
      </c>
      <c r="B262" s="85">
        <v>1.0</v>
      </c>
      <c r="C262" s="85">
        <v>10.0</v>
      </c>
      <c r="D262" s="53">
        <v>14.0</v>
      </c>
      <c r="E262" s="53">
        <v>3.0</v>
      </c>
      <c r="F262" s="53">
        <v>2.0</v>
      </c>
      <c r="G262" s="53" t="str">
        <f>ifna(VLookup(V262,Shiny!B:C, 2, 0),"")</f>
        <v/>
      </c>
      <c r="H262" s="22" t="s">
        <v>534</v>
      </c>
      <c r="I262" s="157">
        <v>414.0</v>
      </c>
      <c r="J262" s="140">
        <f>IFNA(VLOOKUP(V262,'Imported Index'!G:H,2,0),1)</f>
        <v>1</v>
      </c>
      <c r="K262" s="53"/>
      <c r="L262" s="53"/>
      <c r="M262" s="62" t="str">
        <f>ifna(IMAGE("https://pokejungle.net/sprites/typeico/"&amp;lower(VLookup(V262,Type!C:E, 2, 0)&amp;".png")),"")</f>
        <v/>
      </c>
      <c r="N262" s="62" t="str">
        <f>ifna(IMAGE("https://pokejungle.net/sprites/typeico/"&amp;lower(VLookup(V262,Type!C:E, 3, 0)&amp;".png")),"")</f>
        <v/>
      </c>
      <c r="O262" s="53"/>
      <c r="P262" s="53"/>
      <c r="Q262" s="61" t="str">
        <f>ifna(VLookup(V262, Dex!F:K, 3, 0),"")</f>
        <v/>
      </c>
      <c r="R262" s="61">
        <f>ifna(VLookup(V262, Dex!F:K, 4, 0),"")</f>
        <v>414</v>
      </c>
      <c r="S262" s="62">
        <f>ifna(VLookup(V262, Dex!F:K, 5, 0),"")</f>
        <v>45</v>
      </c>
      <c r="T262" s="61" t="str">
        <f>ifna(VLookup(V262, Dex!F:K, 6, 0),"")</f>
        <v/>
      </c>
      <c r="U262" s="63" t="str">
        <f>ifna(VLookup(V262, Dex!F:L, 7, 0),"")</f>
        <v/>
      </c>
      <c r="V262" s="53" t="str">
        <f t="shared" si="1"/>
        <v>mothim</v>
      </c>
    </row>
    <row r="263" ht="31.5" customHeight="1">
      <c r="A263" s="129">
        <v>262.0</v>
      </c>
      <c r="B263" s="130">
        <v>1.0</v>
      </c>
      <c r="C263" s="130">
        <v>10.0</v>
      </c>
      <c r="D263" s="131">
        <v>15.0</v>
      </c>
      <c r="E263" s="131">
        <v>3.0</v>
      </c>
      <c r="F263" s="131">
        <v>3.0</v>
      </c>
      <c r="G263" s="131" t="str">
        <f>ifna(VLookup(V263,Shiny!B:C, 2, 0),"")</f>
        <v/>
      </c>
      <c r="H263" s="171" t="s">
        <v>536</v>
      </c>
      <c r="I263" s="158">
        <v>416.0</v>
      </c>
      <c r="J263" s="135">
        <f>IFNA(VLOOKUP(V263,'Imported Index'!G:H,2,0),1)</f>
        <v>1</v>
      </c>
      <c r="K263" s="130"/>
      <c r="L263" s="131"/>
      <c r="M263" s="166" t="str">
        <f>ifna(IMAGE("https://pokejungle.net/sprites/typeico/"&amp;lower(VLookup(V263,Type!C:E, 2, 0)&amp;".png")),"")</f>
        <v/>
      </c>
      <c r="N263" s="166" t="str">
        <f>ifna(IMAGE("https://pokejungle.net/sprites/typeico/"&amp;lower(VLookup(V263,Type!C:E, 3, 0)&amp;".png")),"")</f>
        <v/>
      </c>
      <c r="O263" s="131"/>
      <c r="P263" s="131"/>
      <c r="Q263" s="165">
        <f>ifna(VLookup(V263, Dex!F:K, 3, 0),"")</f>
        <v>117</v>
      </c>
      <c r="R263" s="165">
        <f>ifna(VLookup(V263, Dex!F:K, 4, 0),"")</f>
        <v>416</v>
      </c>
      <c r="S263" s="166">
        <f>ifna(VLookup(V263, Dex!F:K, 5, 0),"")</f>
        <v>71</v>
      </c>
      <c r="T263" s="165" t="str">
        <f>ifna(VLookup(V263, Dex!F:K, 6, 0),"")</f>
        <v>P039</v>
      </c>
      <c r="U263" s="137" t="str">
        <f>ifna(VLookup(V263, Dex!F:L, 7, 0),"")</f>
        <v/>
      </c>
      <c r="V263" s="131" t="str">
        <f t="shared" si="1"/>
        <v>vespiquen</v>
      </c>
    </row>
    <row r="264" ht="31.5" customHeight="1">
      <c r="A264" s="88">
        <v>263.0</v>
      </c>
      <c r="B264" s="85">
        <v>1.0</v>
      </c>
      <c r="C264" s="85">
        <v>10.0</v>
      </c>
      <c r="D264" s="53">
        <v>16.0</v>
      </c>
      <c r="E264" s="53">
        <v>3.0</v>
      </c>
      <c r="F264" s="53">
        <v>4.0</v>
      </c>
      <c r="G264" s="53" t="str">
        <f>ifna(VLookup(V264,Shiny!B:C, 2, 0),"")</f>
        <v/>
      </c>
      <c r="H264" s="22" t="s">
        <v>537</v>
      </c>
      <c r="I264" s="157">
        <v>417.0</v>
      </c>
      <c r="J264" s="140">
        <f>IFNA(VLOOKUP(V264,'Imported Index'!G:H,2,0),1)</f>
        <v>1</v>
      </c>
      <c r="K264" s="85"/>
      <c r="L264" s="53"/>
      <c r="M264" s="62" t="str">
        <f>ifna(IMAGE("https://pokejungle.net/sprites/typeico/"&amp;lower(VLookup(V264,Type!C:E, 2, 0)&amp;".png")),"")</f>
        <v/>
      </c>
      <c r="N264" s="62" t="str">
        <f>ifna(IMAGE("https://pokejungle.net/sprites/typeico/"&amp;lower(VLookup(V264,Type!C:E, 3, 0)&amp;".png")),"")</f>
        <v/>
      </c>
      <c r="O264" s="53"/>
      <c r="P264" s="53"/>
      <c r="Q264" s="61" t="str">
        <f>ifna(VLookup(V264, Dex!F:K, 3, 0),"")</f>
        <v/>
      </c>
      <c r="R264" s="61">
        <f>ifna(VLookup(V264, Dex!F:K, 4, 0),"")</f>
        <v>417</v>
      </c>
      <c r="S264" s="62">
        <f>ifna(VLookup(V264, Dex!F:K, 5, 0),"")</f>
        <v>109</v>
      </c>
      <c r="T264" s="61" t="str">
        <f>ifna(VLookup(V264, Dex!F:K, 6, 0),"")</f>
        <v>P201</v>
      </c>
      <c r="U264" s="63" t="str">
        <f>ifna(VLookup(V264, Dex!F:L, 7, 0),"")</f>
        <v/>
      </c>
      <c r="V264" s="53" t="str">
        <f t="shared" si="1"/>
        <v>pachirisu</v>
      </c>
    </row>
    <row r="265" ht="31.5" customHeight="1">
      <c r="A265" s="129">
        <v>264.0</v>
      </c>
      <c r="B265" s="130">
        <v>1.0</v>
      </c>
      <c r="C265" s="130">
        <v>10.0</v>
      </c>
      <c r="D265" s="131">
        <v>17.0</v>
      </c>
      <c r="E265" s="131">
        <v>3.0</v>
      </c>
      <c r="F265" s="131">
        <v>5.0</v>
      </c>
      <c r="G265" s="131" t="str">
        <f>ifna(VLookup(V265,Shiny!B:C, 2, 0),"")</f>
        <v/>
      </c>
      <c r="H265" s="171" t="s">
        <v>539</v>
      </c>
      <c r="I265" s="158">
        <v>419.0</v>
      </c>
      <c r="J265" s="135">
        <f>IFNA(VLOOKUP(V265,'Imported Index'!G:H,2,0),1)</f>
        <v>1</v>
      </c>
      <c r="K265" s="130"/>
      <c r="L265" s="131"/>
      <c r="M265" s="166" t="str">
        <f>ifna(IMAGE("https://pokejungle.net/sprites/typeico/"&amp;lower(VLookup(V265,Type!C:E, 2, 0)&amp;".png")),"")</f>
        <v/>
      </c>
      <c r="N265" s="166" t="str">
        <f>ifna(IMAGE("https://pokejungle.net/sprites/typeico/"&amp;lower(VLookup(V265,Type!C:E, 3, 0)&amp;".png")),"")</f>
        <v/>
      </c>
      <c r="O265" s="131"/>
      <c r="P265" s="131"/>
      <c r="Q265" s="165" t="str">
        <f>ifna(VLookup(V265, Dex!F:K, 3, 0),"")</f>
        <v/>
      </c>
      <c r="R265" s="165">
        <f>ifna(VLookup(V265, Dex!F:K, 4, 0),"")</f>
        <v>419</v>
      </c>
      <c r="S265" s="166">
        <f>ifna(VLookup(V265, Dex!F:K, 5, 0),"")</f>
        <v>42</v>
      </c>
      <c r="T265" s="165" t="str">
        <f>ifna(VLookup(V265, Dex!F:K, 6, 0),"")</f>
        <v>P052</v>
      </c>
      <c r="U265" s="137" t="str">
        <f>ifna(VLookup(V265, Dex!F:L, 7, 0),"")</f>
        <v/>
      </c>
      <c r="V265" s="131" t="str">
        <f t="shared" si="1"/>
        <v>floatzel</v>
      </c>
    </row>
    <row r="266" ht="31.5" customHeight="1">
      <c r="A266" s="88">
        <v>265.0</v>
      </c>
      <c r="B266" s="85">
        <v>1.0</v>
      </c>
      <c r="C266" s="85">
        <v>10.0</v>
      </c>
      <c r="D266" s="53">
        <v>18.0</v>
      </c>
      <c r="E266" s="53">
        <v>3.0</v>
      </c>
      <c r="F266" s="53">
        <v>6.0</v>
      </c>
      <c r="G266" s="53" t="str">
        <f>ifna(VLookup(V266,Shiny!B:C, 2, 0),"")</f>
        <v/>
      </c>
      <c r="H266" s="22" t="s">
        <v>541</v>
      </c>
      <c r="I266" s="157">
        <v>421.0</v>
      </c>
      <c r="J266" s="140">
        <f>IFNA(VLOOKUP(V266,'Imported Index'!G:H,2,0),1)</f>
        <v>1</v>
      </c>
      <c r="K266" s="53"/>
      <c r="L266" s="53"/>
      <c r="M266" s="62" t="str">
        <f>ifna(IMAGE("https://pokejungle.net/sprites/typeico/"&amp;lower(VLookup(V266,Type!C:E, 2, 0)&amp;".png")),"")</f>
        <v/>
      </c>
      <c r="N266" s="62" t="str">
        <f>ifna(IMAGE("https://pokejungle.net/sprites/typeico/"&amp;lower(VLookup(V266,Type!C:E, 3, 0)&amp;".png")),"")</f>
        <v/>
      </c>
      <c r="O266" s="53"/>
      <c r="P266" s="53"/>
      <c r="Q266" s="61">
        <f>ifna(VLookup(V266, Dex!F:K, 3, 0),"")</f>
        <v>129</v>
      </c>
      <c r="R266" s="61">
        <f>ifna(VLookup(V266, Dex!F:K, 4, 0),"")</f>
        <v>421</v>
      </c>
      <c r="S266" s="62">
        <f>ifna(VLookup(V266, Dex!F:K, 5, 0),"")</f>
        <v>67</v>
      </c>
      <c r="T266" s="61" t="str">
        <f>ifna(VLookup(V266, Dex!F:K, 6, 0),"")</f>
        <v/>
      </c>
      <c r="U266" s="63" t="str">
        <f>ifna(VLookup(V266, Dex!F:L, 7, 0),"")</f>
        <v/>
      </c>
      <c r="V266" s="53" t="str">
        <f t="shared" si="1"/>
        <v>cherrim</v>
      </c>
    </row>
    <row r="267" ht="31.5" customHeight="1">
      <c r="A267" s="129">
        <v>266.0</v>
      </c>
      <c r="B267" s="130">
        <v>1.0</v>
      </c>
      <c r="C267" s="130">
        <v>10.0</v>
      </c>
      <c r="D267" s="131">
        <v>19.0</v>
      </c>
      <c r="E267" s="131">
        <v>4.0</v>
      </c>
      <c r="F267" s="131">
        <v>1.0</v>
      </c>
      <c r="G267" s="131" t="str">
        <f>ifna(VLookup(V267,Shiny!B:C, 2, 0),"")</f>
        <v/>
      </c>
      <c r="H267" s="171" t="s">
        <v>545</v>
      </c>
      <c r="I267" s="158">
        <v>423.0</v>
      </c>
      <c r="J267" s="135">
        <f>IFNA(VLOOKUP(V267,'Imported Index'!G:H,2,0),1)</f>
        <v>1</v>
      </c>
      <c r="K267" s="130"/>
      <c r="L267" s="132" t="s">
        <v>543</v>
      </c>
      <c r="M267" s="166" t="str">
        <f>ifna(IMAGE("https://pokejungle.net/sprites/typeico/"&amp;lower(VLookup(V267,Type!C:E, 2, 0)&amp;".png")),"")</f>
        <v/>
      </c>
      <c r="N267" s="166" t="str">
        <f>ifna(IMAGE("https://pokejungle.net/sprites/typeico/"&amp;lower(VLookup(V267,Type!C:E, 3, 0)&amp;".png")),"")</f>
        <v/>
      </c>
      <c r="O267" s="131"/>
      <c r="P267" s="131"/>
      <c r="Q267" s="165">
        <f>ifna(VLookup(V267, Dex!F:K, 3, 0),"")</f>
        <v>231</v>
      </c>
      <c r="R267" s="165">
        <f>ifna(VLookup(V267, Dex!F:K, 4, 0),"")</f>
        <v>423</v>
      </c>
      <c r="S267" s="166">
        <f>ifna(VLookup(V267, Dex!F:K, 5, 0),"")</f>
        <v>83</v>
      </c>
      <c r="T267" s="165" t="str">
        <f>ifna(VLookup(V267, Dex!F:K, 6, 0),"")</f>
        <v>P328</v>
      </c>
      <c r="U267" s="137" t="str">
        <f>ifna(VLookup(V267, Dex!F:L, 7, 0),"")</f>
        <v/>
      </c>
      <c r="V267" s="131" t="str">
        <f t="shared" si="1"/>
        <v>gastrodon</v>
      </c>
    </row>
    <row r="268" ht="31.5" customHeight="1">
      <c r="A268" s="88">
        <v>267.0</v>
      </c>
      <c r="B268" s="85">
        <v>1.0</v>
      </c>
      <c r="C268" s="85">
        <v>10.0</v>
      </c>
      <c r="D268" s="53">
        <v>20.0</v>
      </c>
      <c r="E268" s="53">
        <v>4.0</v>
      </c>
      <c r="F268" s="53">
        <v>2.0</v>
      </c>
      <c r="G268" s="53" t="str">
        <f>ifna(VLookup(V268,Shiny!B:C, 2, 0),"")</f>
        <v/>
      </c>
      <c r="H268" s="22" t="s">
        <v>545</v>
      </c>
      <c r="I268" s="157">
        <v>423.0</v>
      </c>
      <c r="J268" s="140">
        <f>IFNA(VLOOKUP(V268,'Imported Index'!G:H,2,0),1)</f>
        <v>1</v>
      </c>
      <c r="K268" s="85"/>
      <c r="L268" s="83" t="s">
        <v>544</v>
      </c>
      <c r="M268" s="62" t="str">
        <f>ifna(IMAGE("https://pokejungle.net/sprites/typeico/"&amp;lower(VLookup(V268,Type!C:E, 2, 0)&amp;".png")),"")</f>
        <v/>
      </c>
      <c r="N268" s="62" t="str">
        <f>ifna(IMAGE("https://pokejungle.net/sprites/typeico/"&amp;lower(VLookup(V268,Type!C:E, 3, 0)&amp;".png")),"")</f>
        <v/>
      </c>
      <c r="O268" s="53"/>
      <c r="P268" s="53">
        <v>-1.0</v>
      </c>
      <c r="Q268" s="61">
        <f>ifna(VLookup(V268, Dex!F:K, 3, 0),"")</f>
        <v>231</v>
      </c>
      <c r="R268" s="61">
        <f>ifna(VLookup(V268, Dex!F:K, 4, 0),"")</f>
        <v>423</v>
      </c>
      <c r="S268" s="62">
        <f>ifna(VLookup(V268, Dex!F:K, 5, 0),"")</f>
        <v>83</v>
      </c>
      <c r="T268" s="61" t="str">
        <f>ifna(VLookup(V268, Dex!F:K, 6, 0),"")</f>
        <v>P328</v>
      </c>
      <c r="U268" s="63" t="str">
        <f>ifna(VLookup(V268, Dex!F:L, 7, 0),"")</f>
        <v/>
      </c>
      <c r="V268" s="53" t="str">
        <f t="shared" si="1"/>
        <v>gastrodon-1</v>
      </c>
    </row>
    <row r="269" ht="31.5" customHeight="1">
      <c r="A269" s="129">
        <v>268.0</v>
      </c>
      <c r="B269" s="130">
        <v>1.0</v>
      </c>
      <c r="C269" s="130">
        <v>10.0</v>
      </c>
      <c r="D269" s="131">
        <v>21.0</v>
      </c>
      <c r="E269" s="131">
        <v>4.0</v>
      </c>
      <c r="F269" s="131">
        <v>3.0</v>
      </c>
      <c r="G269" s="131" t="str">
        <f>ifna(VLookup(V269,Shiny!B:C, 2, 0),"")</f>
        <v/>
      </c>
      <c r="H269" s="171" t="s">
        <v>546</v>
      </c>
      <c r="I269" s="158">
        <v>424.0</v>
      </c>
      <c r="J269" s="135">
        <f>IFNA(VLOOKUP(V269,'Imported Index'!G:H,2,0),1)</f>
        <v>1</v>
      </c>
      <c r="K269" s="131"/>
      <c r="L269" s="131"/>
      <c r="M269" s="166" t="str">
        <f>ifna(IMAGE("https://pokejungle.net/sprites/typeico/"&amp;lower(VLookup(V269,Type!C:E, 2, 0)&amp;".png")),"")</f>
        <v/>
      </c>
      <c r="N269" s="166" t="str">
        <f>ifna(IMAGE("https://pokejungle.net/sprites/typeico/"&amp;lower(VLookup(V269,Type!C:E, 3, 0)&amp;".png")),"")</f>
        <v/>
      </c>
      <c r="O269" s="131"/>
      <c r="P269" s="131"/>
      <c r="Q269" s="165" t="str">
        <f>ifna(VLookup(V269, Dex!F:K, 3, 0),"")</f>
        <v/>
      </c>
      <c r="R269" s="165">
        <f>ifna(VLookup(V269, Dex!F:K, 4, 0),"")</f>
        <v>424</v>
      </c>
      <c r="S269" s="166">
        <f>ifna(VLookup(V269, Dex!F:K, 5, 0),"")</f>
        <v>79</v>
      </c>
      <c r="T269" s="165" t="str">
        <f>ifna(VLookup(V269, Dex!F:K, 6, 0),"")</f>
        <v>K048</v>
      </c>
      <c r="U269" s="137" t="str">
        <f>ifna(VLookup(V269, Dex!F:L, 7, 0),"")</f>
        <v/>
      </c>
      <c r="V269" s="131" t="str">
        <f t="shared" si="1"/>
        <v>ambipom</v>
      </c>
    </row>
    <row r="270" ht="31.5" customHeight="1">
      <c r="A270" s="88">
        <v>269.0</v>
      </c>
      <c r="B270" s="85">
        <v>1.0</v>
      </c>
      <c r="C270" s="85">
        <v>10.0</v>
      </c>
      <c r="D270" s="53">
        <v>22.0</v>
      </c>
      <c r="E270" s="53">
        <v>4.0</v>
      </c>
      <c r="F270" s="53">
        <v>4.0</v>
      </c>
      <c r="G270" s="53" t="str">
        <f>ifna(VLookup(V270,Shiny!B:C, 2, 0),"")</f>
        <v/>
      </c>
      <c r="H270" s="22" t="s">
        <v>548</v>
      </c>
      <c r="I270" s="157">
        <v>426.0</v>
      </c>
      <c r="J270" s="140">
        <f>IFNA(VLOOKUP(V270,'Imported Index'!G:H,2,0),1)</f>
        <v>1</v>
      </c>
      <c r="K270" s="85"/>
      <c r="L270" s="53"/>
      <c r="M270" s="62" t="str">
        <f>ifna(IMAGE("https://pokejungle.net/sprites/typeico/"&amp;lower(VLookup(V270,Type!C:E, 2, 0)&amp;".png")),"")</f>
        <v/>
      </c>
      <c r="N270" s="62" t="str">
        <f>ifna(IMAGE("https://pokejungle.net/sprites/typeico/"&amp;lower(VLookup(V270,Type!C:E, 3, 0)&amp;".png")),"")</f>
        <v/>
      </c>
      <c r="O270" s="53"/>
      <c r="P270" s="53"/>
      <c r="Q270" s="61">
        <f>ifna(VLookup(V270, Dex!F:K, 3, 0),"")</f>
        <v>125</v>
      </c>
      <c r="R270" s="61">
        <f>ifna(VLookup(V270, Dex!F:K, 4, 0),"")</f>
        <v>426</v>
      </c>
      <c r="S270" s="62">
        <f>ifna(VLookup(V270, Dex!F:K, 5, 0),"")</f>
        <v>38</v>
      </c>
      <c r="T270" s="61" t="str">
        <f>ifna(VLookup(V270, Dex!F:K, 6, 0),"")</f>
        <v>P144</v>
      </c>
      <c r="U270" s="63" t="str">
        <f>ifna(VLookup(V270, Dex!F:L, 7, 0),"")</f>
        <v/>
      </c>
      <c r="V270" s="53" t="str">
        <f t="shared" si="1"/>
        <v>drifblim</v>
      </c>
    </row>
    <row r="271" ht="31.5" customHeight="1">
      <c r="A271" s="129">
        <v>270.0</v>
      </c>
      <c r="B271" s="130">
        <v>1.0</v>
      </c>
      <c r="C271" s="130">
        <v>10.0</v>
      </c>
      <c r="D271" s="131">
        <v>23.0</v>
      </c>
      <c r="E271" s="131">
        <v>4.0</v>
      </c>
      <c r="F271" s="131">
        <v>5.0</v>
      </c>
      <c r="G271" s="131" t="str">
        <f>ifna(VLookup(V271,Shiny!B:C, 2, 0),"")</f>
        <v/>
      </c>
      <c r="H271" s="171" t="s">
        <v>550</v>
      </c>
      <c r="I271" s="158">
        <v>428.0</v>
      </c>
      <c r="J271" s="135">
        <f>IFNA(VLOOKUP(V271,'Imported Index'!G:H,2,0),1)</f>
        <v>1</v>
      </c>
      <c r="K271" s="131"/>
      <c r="L271" s="131"/>
      <c r="M271" s="166" t="str">
        <f>ifna(IMAGE("https://pokejungle.net/sprites/typeico/"&amp;lower(VLookup(V271,Type!C:E, 2, 0)&amp;".png")),"")</f>
        <v/>
      </c>
      <c r="N271" s="166" t="str">
        <f>ifna(IMAGE("https://pokejungle.net/sprites/typeico/"&amp;lower(VLookup(V271,Type!C:E, 3, 0)&amp;".png")),"")</f>
        <v/>
      </c>
      <c r="O271" s="131"/>
      <c r="P271" s="131"/>
      <c r="Q271" s="165" t="str">
        <f>ifna(VLookup(V271, Dex!F:K, 3, 0),"")</f>
        <v>A005</v>
      </c>
      <c r="R271" s="165">
        <f>ifna(VLookup(V271, Dex!F:K, 4, 0),"")</f>
        <v>428</v>
      </c>
      <c r="S271" s="166">
        <f>ifna(VLookup(V271, Dex!F:K, 5, 0),"")</f>
        <v>65</v>
      </c>
      <c r="T271" s="165" t="str">
        <f>ifna(VLookup(V271, Dex!F:K, 6, 0),"")</f>
        <v/>
      </c>
      <c r="U271" s="137">
        <f>ifna(VLookup(V271, Dex!F:L, 7, 0),"")</f>
        <v>110</v>
      </c>
      <c r="V271" s="131" t="str">
        <f t="shared" si="1"/>
        <v>lopunny</v>
      </c>
    </row>
    <row r="272" ht="31.5" customHeight="1">
      <c r="A272" s="88">
        <v>271.0</v>
      </c>
      <c r="B272" s="85">
        <v>1.0</v>
      </c>
      <c r="C272" s="85">
        <v>10.0</v>
      </c>
      <c r="D272" s="53">
        <v>24.0</v>
      </c>
      <c r="E272" s="53">
        <v>4.0</v>
      </c>
      <c r="F272" s="53">
        <v>6.0</v>
      </c>
      <c r="G272" s="53" t="str">
        <f>ifna(VLookup(V272,Shiny!B:C, 2, 0),"")</f>
        <v/>
      </c>
      <c r="H272" s="22" t="s">
        <v>551</v>
      </c>
      <c r="I272" s="157">
        <v>429.0</v>
      </c>
      <c r="J272" s="140">
        <f>IFNA(VLOOKUP(V272,'Imported Index'!G:H,2,0),1)</f>
        <v>1</v>
      </c>
      <c r="K272" s="85"/>
      <c r="L272" s="53"/>
      <c r="M272" s="62" t="str">
        <f>ifna(IMAGE("https://pokejungle.net/sprites/typeico/"&amp;lower(VLookup(V272,Type!C:E, 2, 0)&amp;".png")),"")</f>
        <v/>
      </c>
      <c r="N272" s="62" t="str">
        <f>ifna(IMAGE("https://pokejungle.net/sprites/typeico/"&amp;lower(VLookup(V272,Type!C:E, 3, 0)&amp;".png")),"")</f>
        <v/>
      </c>
      <c r="O272" s="53"/>
      <c r="P272" s="53"/>
      <c r="Q272" s="61" t="str">
        <f>ifna(VLookup(V272, Dex!F:K, 3, 0),"")</f>
        <v/>
      </c>
      <c r="R272" s="61">
        <f>ifna(VLookup(V272, Dex!F:K, 4, 0),"")</f>
        <v>429</v>
      </c>
      <c r="S272" s="62">
        <f>ifna(VLookup(V272, Dex!F:K, 5, 0),"")</f>
        <v>198</v>
      </c>
      <c r="T272" s="61" t="str">
        <f>ifna(VLookup(V272, Dex!F:K, 6, 0),"")</f>
        <v>P115</v>
      </c>
      <c r="U272" s="63" t="str">
        <f>ifna(VLookup(V272, Dex!F:L, 7, 0),"")</f>
        <v/>
      </c>
      <c r="V272" s="53" t="str">
        <f t="shared" si="1"/>
        <v>mismagius</v>
      </c>
    </row>
    <row r="273" ht="31.5" customHeight="1">
      <c r="A273" s="129">
        <v>272.0</v>
      </c>
      <c r="B273" s="130">
        <v>1.0</v>
      </c>
      <c r="C273" s="130">
        <v>10.0</v>
      </c>
      <c r="D273" s="131">
        <v>25.0</v>
      </c>
      <c r="E273" s="131">
        <v>5.0</v>
      </c>
      <c r="F273" s="131">
        <v>1.0</v>
      </c>
      <c r="G273" s="131" t="str">
        <f>ifna(VLookup(V273,Shiny!B:C, 2, 0),"")</f>
        <v/>
      </c>
      <c r="H273" s="171" t="s">
        <v>552</v>
      </c>
      <c r="I273" s="158">
        <v>430.0</v>
      </c>
      <c r="J273" s="135">
        <f>IFNA(VLOOKUP(V273,'Imported Index'!G:H,2,0),1)</f>
        <v>1</v>
      </c>
      <c r="K273" s="130"/>
      <c r="L273" s="131"/>
      <c r="M273" s="166" t="str">
        <f>ifna(IMAGE("https://pokejungle.net/sprites/typeico/"&amp;lower(VLookup(V273,Type!C:E, 2, 0)&amp;".png")),"")</f>
        <v/>
      </c>
      <c r="N273" s="166" t="str">
        <f>ifna(IMAGE("https://pokejungle.net/sprites/typeico/"&amp;lower(VLookup(V273,Type!C:E, 3, 0)&amp;".png")),"")</f>
        <v/>
      </c>
      <c r="O273" s="131"/>
      <c r="P273" s="131"/>
      <c r="Q273" s="165" t="str">
        <f>ifna(VLookup(V273, Dex!F:K, 3, 0),"")</f>
        <v/>
      </c>
      <c r="R273" s="165">
        <f>ifna(VLookup(V273, Dex!F:K, 4, 0),"")</f>
        <v>430</v>
      </c>
      <c r="S273" s="166">
        <f>ifna(VLookup(V273, Dex!F:K, 5, 0),"")</f>
        <v>141</v>
      </c>
      <c r="T273" s="165" t="str">
        <f>ifna(VLookup(V273, Dex!F:K, 6, 0),"")</f>
        <v>P233</v>
      </c>
      <c r="U273" s="137" t="str">
        <f>ifna(VLookup(V273, Dex!F:L, 7, 0),"")</f>
        <v/>
      </c>
      <c r="V273" s="131" t="str">
        <f t="shared" si="1"/>
        <v>honchkrow</v>
      </c>
    </row>
    <row r="274" ht="31.5" customHeight="1">
      <c r="A274" s="88">
        <v>273.0</v>
      </c>
      <c r="B274" s="85">
        <v>1.0</v>
      </c>
      <c r="C274" s="85">
        <v>10.0</v>
      </c>
      <c r="D274" s="53">
        <v>26.0</v>
      </c>
      <c r="E274" s="53">
        <v>5.0</v>
      </c>
      <c r="F274" s="53">
        <v>2.0</v>
      </c>
      <c r="G274" s="53" t="str">
        <f>ifna(VLookup(V274,Shiny!B:C, 2, 0),"")</f>
        <v/>
      </c>
      <c r="H274" s="22" t="s">
        <v>554</v>
      </c>
      <c r="I274" s="157">
        <v>432.0</v>
      </c>
      <c r="J274" s="140">
        <f>IFNA(VLOOKUP(V274,'Imported Index'!G:H,2,0),1)</f>
        <v>1</v>
      </c>
      <c r="K274" s="53"/>
      <c r="L274" s="53"/>
      <c r="M274" s="62" t="str">
        <f>ifna(IMAGE("https://pokejungle.net/sprites/typeico/"&amp;lower(VLookup(V274,Type!C:E, 2, 0)&amp;".png")),"")</f>
        <v/>
      </c>
      <c r="N274" s="62" t="str">
        <f>ifna(IMAGE("https://pokejungle.net/sprites/typeico/"&amp;lower(VLookup(V274,Type!C:E, 3, 0)&amp;".png")),"")</f>
        <v/>
      </c>
      <c r="O274" s="53"/>
      <c r="P274" s="53"/>
      <c r="Q274" s="61" t="str">
        <f>ifna(VLookup(V274, Dex!F:K, 3, 0),"")</f>
        <v/>
      </c>
      <c r="R274" s="61">
        <f>ifna(VLookup(V274, Dex!F:K, 4, 0),"")</f>
        <v>432</v>
      </c>
      <c r="S274" s="62">
        <f>ifna(VLookup(V274, Dex!F:K, 5, 0),"")</f>
        <v>153</v>
      </c>
      <c r="T274" s="61" t="str">
        <f>ifna(VLookup(V274, Dex!F:K, 6, 0),"")</f>
        <v/>
      </c>
      <c r="U274" s="63" t="str">
        <f>ifna(VLookup(V274, Dex!F:L, 7, 0),"")</f>
        <v/>
      </c>
      <c r="V274" s="53" t="str">
        <f t="shared" si="1"/>
        <v>purugly</v>
      </c>
    </row>
    <row r="275" ht="31.5" customHeight="1">
      <c r="A275" s="129">
        <v>274.0</v>
      </c>
      <c r="B275" s="130">
        <v>1.0</v>
      </c>
      <c r="C275" s="130">
        <v>10.0</v>
      </c>
      <c r="D275" s="131">
        <v>27.0</v>
      </c>
      <c r="E275" s="131">
        <v>5.0</v>
      </c>
      <c r="F275" s="131">
        <v>3.0</v>
      </c>
      <c r="G275" s="131" t="str">
        <f>ifna(VLookup(V275,Shiny!B:C, 2, 0),"")</f>
        <v/>
      </c>
      <c r="H275" s="171" t="s">
        <v>557</v>
      </c>
      <c r="I275" s="158">
        <v>435.0</v>
      </c>
      <c r="J275" s="135">
        <f>IFNA(VLOOKUP(V275,'Imported Index'!G:H,2,0),1)</f>
        <v>1</v>
      </c>
      <c r="K275" s="130"/>
      <c r="L275" s="131"/>
      <c r="M275" s="166" t="str">
        <f>ifna(IMAGE("https://pokejungle.net/sprites/typeico/"&amp;lower(VLookup(V275,Type!C:E, 2, 0)&amp;".png")),"")</f>
        <v/>
      </c>
      <c r="N275" s="166" t="str">
        <f>ifna(IMAGE("https://pokejungle.net/sprites/typeico/"&amp;lower(VLookup(V275,Type!C:E, 3, 0)&amp;".png")),"")</f>
        <v/>
      </c>
      <c r="O275" s="131"/>
      <c r="P275" s="131"/>
      <c r="Q275" s="165">
        <f>ifna(VLookup(V275, Dex!F:K, 3, 0),"")</f>
        <v>131</v>
      </c>
      <c r="R275" s="165">
        <f>ifna(VLookup(V275, Dex!F:K, 4, 0),"")</f>
        <v>435</v>
      </c>
      <c r="S275" s="166">
        <f>ifna(VLookup(V275, Dex!F:K, 5, 0),"")</f>
        <v>111</v>
      </c>
      <c r="T275" s="165" t="str">
        <f>ifna(VLookup(V275, Dex!F:K, 6, 0),"")</f>
        <v>P227</v>
      </c>
      <c r="U275" s="137" t="str">
        <f>ifna(VLookup(V275, Dex!F:L, 7, 0),"")</f>
        <v/>
      </c>
      <c r="V275" s="131" t="str">
        <f t="shared" si="1"/>
        <v>skuntank</v>
      </c>
    </row>
    <row r="276" ht="31.5" customHeight="1">
      <c r="A276" s="88">
        <v>275.0</v>
      </c>
      <c r="B276" s="85">
        <v>1.0</v>
      </c>
      <c r="C276" s="85">
        <v>10.0</v>
      </c>
      <c r="D276" s="53">
        <v>28.0</v>
      </c>
      <c r="E276" s="53">
        <v>5.0</v>
      </c>
      <c r="F276" s="53">
        <v>4.0</v>
      </c>
      <c r="G276" s="53" t="str">
        <f>ifna(VLookup(V276,Shiny!B:C, 2, 0),"")</f>
        <v/>
      </c>
      <c r="H276" s="22" t="s">
        <v>559</v>
      </c>
      <c r="I276" s="157">
        <v>437.0</v>
      </c>
      <c r="J276" s="140">
        <f>IFNA(VLOOKUP(V276,'Imported Index'!G:H,2,0),1)</f>
        <v>1</v>
      </c>
      <c r="K276" s="85"/>
      <c r="L276" s="53"/>
      <c r="M276" s="62" t="str">
        <f>ifna(IMAGE("https://pokejungle.net/sprites/typeico/"&amp;lower(VLookup(V276,Type!C:E, 2, 0)&amp;".png")),"")</f>
        <v/>
      </c>
      <c r="N276" s="62" t="str">
        <f>ifna(IMAGE("https://pokejungle.net/sprites/typeico/"&amp;lower(VLookup(V276,Type!C:E, 3, 0)&amp;".png")),"")</f>
        <v/>
      </c>
      <c r="O276" s="53"/>
      <c r="P276" s="53"/>
      <c r="Q276" s="61">
        <f>ifna(VLookup(V276, Dex!F:K, 3, 0),"")</f>
        <v>119</v>
      </c>
      <c r="R276" s="61">
        <f>ifna(VLookup(V276, Dex!F:K, 4, 0),"")</f>
        <v>437</v>
      </c>
      <c r="S276" s="62">
        <f>ifna(VLookup(V276, Dex!F:K, 5, 0),"")</f>
        <v>181</v>
      </c>
      <c r="T276" s="61" t="str">
        <f>ifna(VLookup(V276, Dex!F:K, 6, 0),"")</f>
        <v>P154</v>
      </c>
      <c r="U276" s="63" t="str">
        <f>ifna(VLookup(V276, Dex!F:L, 7, 0),"")</f>
        <v/>
      </c>
      <c r="V276" s="53" t="str">
        <f t="shared" si="1"/>
        <v>bronzong</v>
      </c>
    </row>
    <row r="277" ht="31.5" customHeight="1">
      <c r="A277" s="129">
        <v>276.0</v>
      </c>
      <c r="B277" s="130">
        <v>1.0</v>
      </c>
      <c r="C277" s="130">
        <v>10.0</v>
      </c>
      <c r="D277" s="131">
        <v>29.0</v>
      </c>
      <c r="E277" s="131">
        <v>5.0</v>
      </c>
      <c r="F277" s="131">
        <v>5.0</v>
      </c>
      <c r="G277" s="131" t="str">
        <f>ifna(VLookup(V277,Shiny!B:C, 2, 0),"")</f>
        <v/>
      </c>
      <c r="H277" s="171" t="s">
        <v>563</v>
      </c>
      <c r="I277" s="158">
        <v>441.0</v>
      </c>
      <c r="J277" s="135">
        <f>IFNA(VLOOKUP(V277,'Imported Index'!G:H,2,0),1)</f>
        <v>1</v>
      </c>
      <c r="K277" s="131"/>
      <c r="L277" s="131"/>
      <c r="M277" s="166" t="str">
        <f>ifna(IMAGE("https://pokejungle.net/sprites/typeico/"&amp;lower(VLookup(V277,Type!C:E, 2, 0)&amp;".png")),"")</f>
        <v/>
      </c>
      <c r="N277" s="166" t="str">
        <f>ifna(IMAGE("https://pokejungle.net/sprites/typeico/"&amp;lower(VLookup(V277,Type!C:E, 3, 0)&amp;".png")),"")</f>
        <v/>
      </c>
      <c r="O277" s="131"/>
      <c r="P277" s="131"/>
      <c r="Q277" s="165" t="str">
        <f>ifna(VLookup(V277, Dex!F:K, 3, 0),"")</f>
        <v/>
      </c>
      <c r="R277" s="165">
        <f>ifna(VLookup(V277, Dex!F:K, 4, 0),"")</f>
        <v>441</v>
      </c>
      <c r="S277" s="166">
        <f>ifna(VLookup(V277, Dex!F:K, 5, 0),"")</f>
        <v>157</v>
      </c>
      <c r="T277" s="165" t="str">
        <f>ifna(VLookup(V277, Dex!F:K, 6, 0),"")</f>
        <v/>
      </c>
      <c r="U277" s="137" t="str">
        <f>ifna(VLookup(V277, Dex!F:L, 7, 0),"")</f>
        <v/>
      </c>
      <c r="V277" s="131" t="str">
        <f t="shared" si="1"/>
        <v>chatot</v>
      </c>
    </row>
    <row r="278" ht="31.5" customHeight="1">
      <c r="A278" s="88">
        <v>277.0</v>
      </c>
      <c r="B278" s="85">
        <v>1.0</v>
      </c>
      <c r="C278" s="85">
        <v>10.0</v>
      </c>
      <c r="D278" s="53">
        <v>30.0</v>
      </c>
      <c r="E278" s="53">
        <v>5.0</v>
      </c>
      <c r="F278" s="53">
        <v>6.0</v>
      </c>
      <c r="G278" s="53" t="str">
        <f>ifna(VLookup(V278,Shiny!B:C, 2, 0),"")</f>
        <v/>
      </c>
      <c r="H278" s="22" t="s">
        <v>564</v>
      </c>
      <c r="I278" s="157">
        <v>442.0</v>
      </c>
      <c r="J278" s="140">
        <f>IFNA(VLOOKUP(V278,'Imported Index'!G:H,2,0),1)</f>
        <v>1</v>
      </c>
      <c r="K278" s="85"/>
      <c r="L278" s="53"/>
      <c r="M278" s="62" t="str">
        <f>ifna(IMAGE("https://pokejungle.net/sprites/typeico/"&amp;lower(VLookup(V278,Type!C:E, 2, 0)&amp;".png")),"")</f>
        <v/>
      </c>
      <c r="N278" s="62" t="str">
        <f>ifna(IMAGE("https://pokejungle.net/sprites/typeico/"&amp;lower(VLookup(V278,Type!C:E, 3, 0)&amp;".png")),"")</f>
        <v/>
      </c>
      <c r="O278" s="53"/>
      <c r="P278" s="53"/>
      <c r="Q278" s="61" t="str">
        <f>ifna(VLookup(V278, Dex!F:K, 3, 0),"")</f>
        <v>C047</v>
      </c>
      <c r="R278" s="61">
        <f>ifna(VLookup(V278, Dex!F:K, 4, 0),"")</f>
        <v>442</v>
      </c>
      <c r="S278" s="62">
        <f>ifna(VLookup(V278, Dex!F:K, 5, 0),"")</f>
        <v>139</v>
      </c>
      <c r="T278" s="61" t="str">
        <f>ifna(VLookup(V278, Dex!F:K, 6, 0),"")</f>
        <v>P302</v>
      </c>
      <c r="U278" s="63" t="str">
        <f>ifna(VLookup(V278, Dex!F:L, 7, 0),"")</f>
        <v/>
      </c>
      <c r="V278" s="53" t="str">
        <f t="shared" si="1"/>
        <v>spiritomb</v>
      </c>
    </row>
    <row r="279" ht="31.5" customHeight="1">
      <c r="A279" s="129">
        <v>278.0</v>
      </c>
      <c r="B279" s="130">
        <v>1.0</v>
      </c>
      <c r="C279" s="130">
        <v>11.0</v>
      </c>
      <c r="D279" s="131">
        <v>1.0</v>
      </c>
      <c r="E279" s="131">
        <v>1.0</v>
      </c>
      <c r="F279" s="131">
        <v>1.0</v>
      </c>
      <c r="G279" s="131" t="str">
        <f>ifna(VLookup(V279,Shiny!B:C, 2, 0),"")</f>
        <v/>
      </c>
      <c r="H279" s="171" t="s">
        <v>567</v>
      </c>
      <c r="I279" s="158">
        <v>445.0</v>
      </c>
      <c r="J279" s="135">
        <f>IFNA(VLOOKUP(V279,'Imported Index'!G:H,2,0),1)</f>
        <v>1</v>
      </c>
      <c r="K279" s="130"/>
      <c r="L279" s="131"/>
      <c r="M279" s="166" t="str">
        <f>ifna(IMAGE("https://pokejungle.net/sprites/typeico/"&amp;lower(VLookup(V279,Type!C:E, 2, 0)&amp;".png")),"")</f>
        <v/>
      </c>
      <c r="N279" s="166" t="str">
        <f>ifna(IMAGE("https://pokejungle.net/sprites/typeico/"&amp;lower(VLookup(V279,Type!C:E, 3, 0)&amp;".png")),"")</f>
        <v/>
      </c>
      <c r="O279" s="131"/>
      <c r="P279" s="131"/>
      <c r="Q279" s="165" t="str">
        <f>ifna(VLookup(V279, Dex!F:K, 3, 0),"")</f>
        <v>C118</v>
      </c>
      <c r="R279" s="165">
        <f>ifna(VLookup(V279, Dex!F:K, 4, 0),"")</f>
        <v>445</v>
      </c>
      <c r="S279" s="166">
        <f>ifna(VLookup(V279, Dex!F:K, 5, 0),"")</f>
        <v>189</v>
      </c>
      <c r="T279" s="165" t="str">
        <f>ifna(VLookup(V279, Dex!F:K, 6, 0),"")</f>
        <v>P128</v>
      </c>
      <c r="U279" s="137">
        <f>ifna(VLookup(V279, Dex!F:L, 7, 0),"")</f>
        <v>130</v>
      </c>
      <c r="V279" s="131" t="str">
        <f t="shared" si="1"/>
        <v>garchomp</v>
      </c>
    </row>
    <row r="280" ht="31.5" customHeight="1">
      <c r="A280" s="88">
        <v>279.0</v>
      </c>
      <c r="B280" s="85">
        <v>1.0</v>
      </c>
      <c r="C280" s="85">
        <v>11.0</v>
      </c>
      <c r="D280" s="53">
        <v>2.0</v>
      </c>
      <c r="E280" s="53">
        <v>1.0</v>
      </c>
      <c r="F280" s="53">
        <v>2.0</v>
      </c>
      <c r="G280" s="53" t="str">
        <f>ifna(VLookup(V280,Shiny!B:C, 2, 0),"")</f>
        <v/>
      </c>
      <c r="H280" s="22" t="s">
        <v>570</v>
      </c>
      <c r="I280" s="157">
        <v>448.0</v>
      </c>
      <c r="J280" s="140">
        <f>IFNA(VLOOKUP(V280,'Imported Index'!G:H,2,0),1)</f>
        <v>1</v>
      </c>
      <c r="K280" s="85"/>
      <c r="L280" s="53"/>
      <c r="M280" s="62" t="str">
        <f>ifna(IMAGE("https://pokejungle.net/sprites/typeico/"&amp;lower(VLookup(V280,Type!C:E, 2, 0)&amp;".png")),"")</f>
        <v/>
      </c>
      <c r="N280" s="62" t="str">
        <f>ifna(IMAGE("https://pokejungle.net/sprites/typeico/"&amp;lower(VLookup(V280,Type!C:E, 3, 0)&amp;".png")),"")</f>
        <v/>
      </c>
      <c r="O280" s="53"/>
      <c r="P280" s="53"/>
      <c r="Q280" s="61">
        <f>ifna(VLookup(V280, Dex!F:K, 3, 0),"")</f>
        <v>299</v>
      </c>
      <c r="R280" s="61">
        <f>ifna(VLookup(V280, Dex!F:K, 4, 0),"")</f>
        <v>448</v>
      </c>
      <c r="S280" s="62">
        <f>ifna(VLookup(V280, Dex!F:K, 5, 0),"")</f>
        <v>224</v>
      </c>
      <c r="T280" s="61" t="str">
        <f>ifna(VLookup(V280, Dex!F:K, 6, 0),"")</f>
        <v>P164</v>
      </c>
      <c r="U280" s="63">
        <f>ifna(VLookup(V280, Dex!F:L, 7, 0),"")</f>
        <v>136</v>
      </c>
      <c r="V280" s="53" t="str">
        <f t="shared" si="1"/>
        <v>lucario</v>
      </c>
    </row>
    <row r="281" ht="31.5" customHeight="1">
      <c r="A281" s="129">
        <v>280.0</v>
      </c>
      <c r="B281" s="130">
        <v>1.0</v>
      </c>
      <c r="C281" s="130">
        <v>11.0</v>
      </c>
      <c r="D281" s="131">
        <v>3.0</v>
      </c>
      <c r="E281" s="131">
        <v>1.0</v>
      </c>
      <c r="F281" s="131">
        <v>3.0</v>
      </c>
      <c r="G281" s="131" t="str">
        <f>ifna(VLookup(V281,Shiny!B:C, 2, 0),"")</f>
        <v/>
      </c>
      <c r="H281" s="171" t="s">
        <v>572</v>
      </c>
      <c r="I281" s="158">
        <v>450.0</v>
      </c>
      <c r="J281" s="135">
        <f>IFNA(VLOOKUP(V281,'Imported Index'!G:H,2,0),1)</f>
        <v>1</v>
      </c>
      <c r="K281" s="130"/>
      <c r="L281" s="131"/>
      <c r="M281" s="166" t="str">
        <f>ifna(IMAGE("https://pokejungle.net/sprites/typeico/"&amp;lower(VLookup(V281,Type!C:E, 2, 0)&amp;".png")),"")</f>
        <v/>
      </c>
      <c r="N281" s="166" t="str">
        <f>ifna(IMAGE("https://pokejungle.net/sprites/typeico/"&amp;lower(VLookup(V281,Type!C:E, 3, 0)&amp;".png")),"")</f>
        <v/>
      </c>
      <c r="O281" s="131"/>
      <c r="P281" s="131"/>
      <c r="Q281" s="165">
        <f>ifna(VLookup(V281, Dex!F:K, 3, 0),"")</f>
        <v>315</v>
      </c>
      <c r="R281" s="165">
        <f>ifna(VLookup(V281, Dex!F:K, 4, 0),"")</f>
        <v>450</v>
      </c>
      <c r="S281" s="166">
        <f>ifna(VLookup(V281, Dex!F:K, 5, 0),"")</f>
        <v>108</v>
      </c>
      <c r="T281" s="165" t="str">
        <f>ifna(VLookup(V281, Dex!F:K, 6, 0),"")</f>
        <v>P266</v>
      </c>
      <c r="U281" s="137">
        <f>ifna(VLookup(V281, Dex!F:L, 7, 0),"")</f>
        <v>119</v>
      </c>
      <c r="V281" s="131" t="str">
        <f t="shared" si="1"/>
        <v>hippowdon</v>
      </c>
    </row>
    <row r="282" ht="31.5" customHeight="1">
      <c r="A282" s="88">
        <v>281.0</v>
      </c>
      <c r="B282" s="85">
        <v>1.0</v>
      </c>
      <c r="C282" s="85">
        <v>11.0</v>
      </c>
      <c r="D282" s="53">
        <v>4.0</v>
      </c>
      <c r="E282" s="53">
        <v>1.0</v>
      </c>
      <c r="F282" s="53">
        <v>4.0</v>
      </c>
      <c r="G282" s="53" t="str">
        <f>ifna(VLookup(V282,Shiny!B:C, 2, 0),"")</f>
        <v/>
      </c>
      <c r="H282" s="22" t="s">
        <v>574</v>
      </c>
      <c r="I282" s="157">
        <v>452.0</v>
      </c>
      <c r="J282" s="140">
        <f>IFNA(VLOOKUP(V282,'Imported Index'!G:H,2,0),1)</f>
        <v>1</v>
      </c>
      <c r="K282" s="53"/>
      <c r="L282" s="53"/>
      <c r="M282" s="62" t="str">
        <f>ifna(IMAGE("https://pokejungle.net/sprites/typeico/"&amp;lower(VLookup(V282,Type!C:E, 2, 0)&amp;".png")),"")</f>
        <v/>
      </c>
      <c r="N282" s="62" t="str">
        <f>ifna(IMAGE("https://pokejungle.net/sprites/typeico/"&amp;lower(VLookup(V282,Type!C:E, 3, 0)&amp;".png")),"")</f>
        <v/>
      </c>
      <c r="O282" s="53"/>
      <c r="P282" s="53"/>
      <c r="Q282" s="61">
        <f>ifna(VLookup(V282, Dex!F:K, 3, 0),"")</f>
        <v>286</v>
      </c>
      <c r="R282" s="61">
        <f>ifna(VLookup(V282, Dex!F:K, 4, 0),"")</f>
        <v>452</v>
      </c>
      <c r="S282" s="62">
        <f>ifna(VLookup(V282, Dex!F:K, 5, 0),"")</f>
        <v>149</v>
      </c>
      <c r="T282" s="61" t="str">
        <f>ifna(VLookup(V282, Dex!F:K, 6, 0),"")</f>
        <v/>
      </c>
      <c r="U282" s="63" t="str">
        <f>ifna(VLookup(V282, Dex!F:L, 7, 0),"")</f>
        <v/>
      </c>
      <c r="V282" s="53" t="str">
        <f t="shared" si="1"/>
        <v>drapion</v>
      </c>
    </row>
    <row r="283" ht="31.5" customHeight="1">
      <c r="A283" s="129">
        <v>282.0</v>
      </c>
      <c r="B283" s="130">
        <v>1.0</v>
      </c>
      <c r="C283" s="130">
        <v>11.0</v>
      </c>
      <c r="D283" s="131">
        <v>5.0</v>
      </c>
      <c r="E283" s="131">
        <v>1.0</v>
      </c>
      <c r="F283" s="131">
        <v>5.0</v>
      </c>
      <c r="G283" s="131" t="str">
        <f>ifna(VLookup(V283,Shiny!B:C, 2, 0),"")</f>
        <v/>
      </c>
      <c r="H283" s="171" t="s">
        <v>576</v>
      </c>
      <c r="I283" s="158">
        <v>454.0</v>
      </c>
      <c r="J283" s="135">
        <f>IFNA(VLOOKUP(V283,'Imported Index'!G:H,2,0),1)</f>
        <v>1</v>
      </c>
      <c r="K283" s="130"/>
      <c r="L283" s="131"/>
      <c r="M283" s="166" t="str">
        <f>ifna(IMAGE("https://pokejungle.net/sprites/typeico/"&amp;lower(VLookup(V283,Type!C:E, 2, 0)&amp;".png")),"")</f>
        <v/>
      </c>
      <c r="N283" s="166" t="str">
        <f>ifna(IMAGE("https://pokejungle.net/sprites/typeico/"&amp;lower(VLookup(V283,Type!C:E, 3, 0)&amp;".png")),"")</f>
        <v/>
      </c>
      <c r="O283" s="131"/>
      <c r="P283" s="131"/>
      <c r="Q283" s="165">
        <f>ifna(VLookup(V283, Dex!F:K, 3, 0),"")</f>
        <v>223</v>
      </c>
      <c r="R283" s="165">
        <f>ifna(VLookup(V283, Dex!F:K, 4, 0),"")</f>
        <v>454</v>
      </c>
      <c r="S283" s="166">
        <f>ifna(VLookup(V283, Dex!F:K, 5, 0),"")</f>
        <v>100</v>
      </c>
      <c r="T283" s="165" t="str">
        <f>ifna(VLookup(V283, Dex!F:K, 6, 0),"")</f>
        <v>P176</v>
      </c>
      <c r="U283" s="137" t="str">
        <f>ifna(VLookup(V283, Dex!F:L, 7, 0),"")</f>
        <v/>
      </c>
      <c r="V283" s="131" t="str">
        <f t="shared" si="1"/>
        <v>toxicroak</v>
      </c>
    </row>
    <row r="284" ht="31.5" customHeight="1">
      <c r="A284" s="88">
        <v>283.0</v>
      </c>
      <c r="B284" s="85">
        <v>1.0</v>
      </c>
      <c r="C284" s="85">
        <v>11.0</v>
      </c>
      <c r="D284" s="53">
        <v>6.0</v>
      </c>
      <c r="E284" s="53">
        <v>1.0</v>
      </c>
      <c r="F284" s="53">
        <v>6.0</v>
      </c>
      <c r="G284" s="53" t="str">
        <f>ifna(VLookup(V284,Shiny!B:C, 2, 0),"")</f>
        <v/>
      </c>
      <c r="H284" s="22" t="s">
        <v>577</v>
      </c>
      <c r="I284" s="157">
        <v>455.0</v>
      </c>
      <c r="J284" s="140">
        <f>IFNA(VLOOKUP(V284,'Imported Index'!G:H,2,0),1)</f>
        <v>1</v>
      </c>
      <c r="K284" s="53"/>
      <c r="L284" s="53"/>
      <c r="M284" s="62" t="str">
        <f>ifna(IMAGE("https://pokejungle.net/sprites/typeico/"&amp;lower(VLookup(V284,Type!C:E, 2, 0)&amp;".png")),"")</f>
        <v/>
      </c>
      <c r="N284" s="62" t="str">
        <f>ifna(IMAGE("https://pokejungle.net/sprites/typeico/"&amp;lower(VLookup(V284,Type!C:E, 3, 0)&amp;".png")),"")</f>
        <v/>
      </c>
      <c r="O284" s="53"/>
      <c r="P284" s="53"/>
      <c r="Q284" s="61" t="str">
        <f>ifna(VLookup(V284, Dex!F:K, 3, 0),"")</f>
        <v/>
      </c>
      <c r="R284" s="61">
        <f>ifna(VLookup(V284, Dex!F:K, 4, 0),"")</f>
        <v>455</v>
      </c>
      <c r="S284" s="62">
        <f>ifna(VLookup(V284, Dex!F:K, 5, 0),"")</f>
        <v>92</v>
      </c>
      <c r="T284" s="61" t="str">
        <f>ifna(VLookup(V284, Dex!F:K, 6, 0),"")</f>
        <v/>
      </c>
      <c r="U284" s="63" t="str">
        <f>ifna(VLookup(V284, Dex!F:L, 7, 0),"")</f>
        <v/>
      </c>
      <c r="V284" s="53" t="str">
        <f t="shared" si="1"/>
        <v>carnivine</v>
      </c>
    </row>
    <row r="285" ht="31.5" customHeight="1">
      <c r="A285" s="129">
        <v>284.0</v>
      </c>
      <c r="B285" s="130">
        <v>1.0</v>
      </c>
      <c r="C285" s="130">
        <v>11.0</v>
      </c>
      <c r="D285" s="131">
        <v>7.0</v>
      </c>
      <c r="E285" s="131">
        <v>2.0</v>
      </c>
      <c r="F285" s="131">
        <v>1.0</v>
      </c>
      <c r="G285" s="131" t="str">
        <f>ifna(VLookup(V285,Shiny!B:C, 2, 0),"")</f>
        <v/>
      </c>
      <c r="H285" s="171" t="s">
        <v>579</v>
      </c>
      <c r="I285" s="158">
        <v>457.0</v>
      </c>
      <c r="J285" s="135">
        <f>IFNA(VLOOKUP(V285,'Imported Index'!G:H,2,0),1)</f>
        <v>1</v>
      </c>
      <c r="K285" s="130"/>
      <c r="L285" s="131"/>
      <c r="M285" s="166" t="str">
        <f>ifna(IMAGE("https://pokejungle.net/sprites/typeico/"&amp;lower(VLookup(V285,Type!C:E, 2, 0)&amp;".png")),"")</f>
        <v/>
      </c>
      <c r="N285" s="166" t="str">
        <f>ifna(IMAGE("https://pokejungle.net/sprites/typeico/"&amp;lower(VLookup(V285,Type!C:E, 3, 0)&amp;".png")),"")</f>
        <v/>
      </c>
      <c r="O285" s="131"/>
      <c r="P285" s="131"/>
      <c r="Q285" s="165" t="str">
        <f>ifna(VLookup(V285, Dex!F:K, 3, 0),"")</f>
        <v/>
      </c>
      <c r="R285" s="165">
        <f>ifna(VLookup(V285, Dex!F:K, 4, 0),"")</f>
        <v>457</v>
      </c>
      <c r="S285" s="166">
        <f>ifna(VLookup(V285, Dex!F:K, 5, 0),"")</f>
        <v>173</v>
      </c>
      <c r="T285" s="165" t="str">
        <f>ifna(VLookup(V285, Dex!F:K, 6, 0),"")</f>
        <v>P334</v>
      </c>
      <c r="U285" s="137" t="str">
        <f>ifna(VLookup(V285, Dex!F:L, 7, 0),"")</f>
        <v/>
      </c>
      <c r="V285" s="131" t="str">
        <f t="shared" si="1"/>
        <v>lumineon</v>
      </c>
    </row>
    <row r="286" ht="31.5" customHeight="1">
      <c r="A286" s="88">
        <v>285.0</v>
      </c>
      <c r="B286" s="85">
        <v>1.0</v>
      </c>
      <c r="C286" s="85">
        <v>11.0</v>
      </c>
      <c r="D286" s="53">
        <v>8.0</v>
      </c>
      <c r="E286" s="53">
        <v>2.0</v>
      </c>
      <c r="F286" s="53">
        <v>2.0</v>
      </c>
      <c r="G286" s="53" t="str">
        <f>ifna(VLookup(V286,Shiny!B:C, 2, 0),"")</f>
        <v/>
      </c>
      <c r="H286" s="22" t="s">
        <v>582</v>
      </c>
      <c r="I286" s="157">
        <v>460.0</v>
      </c>
      <c r="J286" s="140">
        <f>IFNA(VLOOKUP(V286,'Imported Index'!G:H,2,0),1)</f>
        <v>1</v>
      </c>
      <c r="K286" s="85"/>
      <c r="L286" s="53"/>
      <c r="M286" s="62" t="str">
        <f>ifna(IMAGE("https://pokejungle.net/sprites/typeico/"&amp;lower(VLookup(V286,Type!C:E, 2, 0)&amp;".png")),"")</f>
        <v/>
      </c>
      <c r="N286" s="62" t="str">
        <f>ifna(IMAGE("https://pokejungle.net/sprites/typeico/"&amp;lower(VLookup(V286,Type!C:E, 3, 0)&amp;".png")),"")</f>
        <v/>
      </c>
      <c r="O286" s="53"/>
      <c r="P286" s="53"/>
      <c r="Q286" s="61">
        <f>ifna(VLookup(V286, Dex!F:K, 3, 0),"")</f>
        <v>97</v>
      </c>
      <c r="R286" s="61">
        <f>ifna(VLookup(V286, Dex!F:K, 4, 0),"")</f>
        <v>460</v>
      </c>
      <c r="S286" s="62">
        <f>ifna(VLookup(V286, Dex!F:K, 5, 0),"")</f>
        <v>218</v>
      </c>
      <c r="T286" s="61" t="str">
        <f>ifna(VLookup(V286, Dex!F:K, 6, 0),"")</f>
        <v>P353</v>
      </c>
      <c r="U286" s="63">
        <f>ifna(VLookup(V286, Dex!F:L, 7, 0),"")</f>
        <v>173</v>
      </c>
      <c r="V286" s="53" t="str">
        <f t="shared" si="1"/>
        <v>abomasnow</v>
      </c>
    </row>
    <row r="287" ht="31.5" customHeight="1">
      <c r="A287" s="129">
        <v>286.0</v>
      </c>
      <c r="B287" s="130">
        <v>1.0</v>
      </c>
      <c r="C287" s="130">
        <v>11.0</v>
      </c>
      <c r="D287" s="131">
        <v>9.0</v>
      </c>
      <c r="E287" s="131">
        <v>2.0</v>
      </c>
      <c r="F287" s="131">
        <v>3.0</v>
      </c>
      <c r="G287" s="131" t="str">
        <f>ifna(VLookup(V287,Shiny!B:C, 2, 0),"")</f>
        <v/>
      </c>
      <c r="H287" s="171" t="s">
        <v>583</v>
      </c>
      <c r="I287" s="158">
        <v>461.0</v>
      </c>
      <c r="J287" s="135">
        <f>IFNA(VLOOKUP(V287,'Imported Index'!G:H,2,0),1)</f>
        <v>1</v>
      </c>
      <c r="K287" s="130"/>
      <c r="L287" s="131"/>
      <c r="M287" s="166" t="str">
        <f>ifna(IMAGE("https://pokejungle.net/sprites/typeico/"&amp;lower(VLookup(V287,Type!C:E, 2, 0)&amp;".png")),"")</f>
        <v/>
      </c>
      <c r="N287" s="166" t="str">
        <f>ifna(IMAGE("https://pokejungle.net/sprites/typeico/"&amp;lower(VLookup(V287,Type!C:E, 3, 0)&amp;".png")),"")</f>
        <v/>
      </c>
      <c r="O287" s="131"/>
      <c r="P287" s="131"/>
      <c r="Q287" s="165">
        <f>ifna(VLookup(V287, Dex!F:K, 3, 0),"")</f>
        <v>293</v>
      </c>
      <c r="R287" s="165">
        <f>ifna(VLookup(V287, Dex!F:K, 4, 0),"")</f>
        <v>461</v>
      </c>
      <c r="S287" s="166">
        <f>ifna(VLookup(V287, Dex!F:K, 5, 0),"")</f>
        <v>204</v>
      </c>
      <c r="T287" s="165" t="str">
        <f>ifna(VLookup(V287, Dex!F:K, 6, 0),"")</f>
        <v>P231</v>
      </c>
      <c r="U287" s="137" t="str">
        <f>ifna(VLookup(V287, Dex!F:L, 7, 0),"")</f>
        <v/>
      </c>
      <c r="V287" s="131" t="str">
        <f t="shared" si="1"/>
        <v>weavile</v>
      </c>
    </row>
    <row r="288" ht="31.5" customHeight="1">
      <c r="A288" s="88">
        <v>287.0</v>
      </c>
      <c r="B288" s="85">
        <v>1.0</v>
      </c>
      <c r="C288" s="85">
        <v>11.0</v>
      </c>
      <c r="D288" s="53">
        <v>10.0</v>
      </c>
      <c r="E288" s="53">
        <v>2.0</v>
      </c>
      <c r="F288" s="53">
        <v>4.0</v>
      </c>
      <c r="G288" s="53" t="str">
        <f>ifna(VLookup(V288,Shiny!B:C, 2, 0),"")</f>
        <v/>
      </c>
      <c r="H288" s="22" t="s">
        <v>584</v>
      </c>
      <c r="I288" s="157">
        <v>462.0</v>
      </c>
      <c r="J288" s="140">
        <f>IFNA(VLOOKUP(V288,'Imported Index'!G:H,2,0),1)</f>
        <v>1</v>
      </c>
      <c r="K288" s="85"/>
      <c r="L288" s="53"/>
      <c r="M288" s="62" t="str">
        <f>ifna(IMAGE("https://pokejungle.net/sprites/typeico/"&amp;lower(VLookup(V288,Type!C:E, 2, 0)&amp;".png")),"")</f>
        <v/>
      </c>
      <c r="N288" s="62" t="str">
        <f>ifna(IMAGE("https://pokejungle.net/sprites/typeico/"&amp;lower(VLookup(V288,Type!C:E, 3, 0)&amp;".png")),"")</f>
        <v/>
      </c>
      <c r="O288" s="53"/>
      <c r="P288" s="53"/>
      <c r="Q288" s="61" t="str">
        <f>ifna(VLookup(V288, Dex!F:K, 3, 0),"")</f>
        <v>A107</v>
      </c>
      <c r="R288" s="61">
        <f>ifna(VLookup(V288, Dex!F:K, 4, 0),"")</f>
        <v>462</v>
      </c>
      <c r="S288" s="62">
        <f>ifna(VLookup(V288, Dex!F:K, 5, 0),"")</f>
        <v>179</v>
      </c>
      <c r="T288" s="61" t="str">
        <f>ifna(VLookup(V288, Dex!F:K, 6, 0),"")</f>
        <v>P211</v>
      </c>
      <c r="U288" s="63" t="str">
        <f>ifna(VLookup(V288, Dex!F:L, 7, 0),"")</f>
        <v/>
      </c>
      <c r="V288" s="53" t="str">
        <f t="shared" si="1"/>
        <v>magnezone</v>
      </c>
    </row>
    <row r="289" ht="31.5" customHeight="1">
      <c r="A289" s="129">
        <v>288.0</v>
      </c>
      <c r="B289" s="130">
        <v>1.0</v>
      </c>
      <c r="C289" s="130">
        <v>11.0</v>
      </c>
      <c r="D289" s="131">
        <v>11.0</v>
      </c>
      <c r="E289" s="131">
        <v>2.0</v>
      </c>
      <c r="F289" s="131">
        <v>5.0</v>
      </c>
      <c r="G289" s="131" t="str">
        <f>ifna(VLookup(V289,Shiny!B:C, 2, 0),"")</f>
        <v/>
      </c>
      <c r="H289" s="171" t="s">
        <v>585</v>
      </c>
      <c r="I289" s="158">
        <v>463.0</v>
      </c>
      <c r="J289" s="135">
        <f>IFNA(VLOOKUP(V289,'Imported Index'!G:H,2,0),1)</f>
        <v>1</v>
      </c>
      <c r="K289" s="131"/>
      <c r="L289" s="131"/>
      <c r="M289" s="166" t="str">
        <f>ifna(IMAGE("https://pokejungle.net/sprites/typeico/"&amp;lower(VLookup(V289,Type!C:E, 2, 0)&amp;".png")),"")</f>
        <v/>
      </c>
      <c r="N289" s="166" t="str">
        <f>ifna(IMAGE("https://pokejungle.net/sprites/typeico/"&amp;lower(VLookup(V289,Type!C:E, 3, 0)&amp;".png")),"")</f>
        <v/>
      </c>
      <c r="O289" s="131"/>
      <c r="P289" s="131"/>
      <c r="Q289" s="165" t="str">
        <f>ifna(VLookup(V289, Dex!F:K, 3, 0),"")</f>
        <v>A055</v>
      </c>
      <c r="R289" s="165">
        <f>ifna(VLookup(V289, Dex!F:K, 4, 0),"")</f>
        <v>463</v>
      </c>
      <c r="S289" s="166">
        <f>ifna(VLookup(V289, Dex!F:K, 5, 0),"")</f>
        <v>126</v>
      </c>
      <c r="T289" s="165" t="str">
        <f>ifna(VLookup(V289, Dex!F:K, 6, 0),"")</f>
        <v/>
      </c>
      <c r="U289" s="137" t="str">
        <f>ifna(VLookup(V289, Dex!F:L, 7, 0),"")</f>
        <v/>
      </c>
      <c r="V289" s="131" t="str">
        <f t="shared" si="1"/>
        <v>lickilicky</v>
      </c>
    </row>
    <row r="290" ht="31.5" customHeight="1">
      <c r="A290" s="88">
        <v>289.0</v>
      </c>
      <c r="B290" s="85">
        <v>1.0</v>
      </c>
      <c r="C290" s="85">
        <v>11.0</v>
      </c>
      <c r="D290" s="53">
        <v>12.0</v>
      </c>
      <c r="E290" s="53">
        <v>2.0</v>
      </c>
      <c r="F290" s="53">
        <v>6.0</v>
      </c>
      <c r="G290" s="53" t="str">
        <f>ifna(VLookup(V290,Shiny!B:C, 2, 0),"")</f>
        <v/>
      </c>
      <c r="H290" s="22" t="s">
        <v>586</v>
      </c>
      <c r="I290" s="157">
        <v>464.0</v>
      </c>
      <c r="J290" s="140">
        <f>IFNA(VLOOKUP(V290,'Imported Index'!G:H,2,0),1)</f>
        <v>1</v>
      </c>
      <c r="K290" s="53"/>
      <c r="L290" s="53"/>
      <c r="M290" s="62" t="str">
        <f>ifna(IMAGE("https://pokejungle.net/sprites/typeico/"&amp;lower(VLookup(V290,Type!C:E, 2, 0)&amp;".png")),"")</f>
        <v/>
      </c>
      <c r="N290" s="62" t="str">
        <f>ifna(IMAGE("https://pokejungle.net/sprites/typeico/"&amp;lower(VLookup(V290,Type!C:E, 3, 0)&amp;".png")),"")</f>
        <v/>
      </c>
      <c r="O290" s="53"/>
      <c r="P290" s="53"/>
      <c r="Q290" s="61">
        <f>ifna(VLookup(V290, Dex!F:K, 3, 0),"")</f>
        <v>266</v>
      </c>
      <c r="R290" s="61">
        <f>ifna(VLookup(V290, Dex!F:K, 4, 0),"")</f>
        <v>464</v>
      </c>
      <c r="S290" s="62">
        <f>ifna(VLookup(V290, Dex!F:K, 5, 0),"")</f>
        <v>122</v>
      </c>
      <c r="T290" s="61" t="str">
        <f>ifna(VLookup(V290, Dex!F:K, 6, 0),"")</f>
        <v>B007</v>
      </c>
      <c r="U290" s="63" t="str">
        <f>ifna(VLookup(V290, Dex!F:L, 7, 0),"")</f>
        <v/>
      </c>
      <c r="V290" s="53" t="str">
        <f t="shared" si="1"/>
        <v>rhyperior</v>
      </c>
    </row>
    <row r="291" ht="31.5" customHeight="1">
      <c r="A291" s="129">
        <v>290.0</v>
      </c>
      <c r="B291" s="130">
        <v>1.0</v>
      </c>
      <c r="C291" s="130">
        <v>11.0</v>
      </c>
      <c r="D291" s="131">
        <v>13.0</v>
      </c>
      <c r="E291" s="131">
        <v>3.0</v>
      </c>
      <c r="F291" s="131">
        <v>1.0</v>
      </c>
      <c r="G291" s="131" t="str">
        <f>ifna(VLookup(V291,Shiny!B:C, 2, 0),"")</f>
        <v/>
      </c>
      <c r="H291" s="171" t="s">
        <v>587</v>
      </c>
      <c r="I291" s="158">
        <v>465.0</v>
      </c>
      <c r="J291" s="135">
        <f>IFNA(VLOOKUP(V291,'Imported Index'!G:H,2,0),1)</f>
        <v>1</v>
      </c>
      <c r="K291" s="131"/>
      <c r="L291" s="131"/>
      <c r="M291" s="166" t="str">
        <f>ifna(IMAGE("https://pokejungle.net/sprites/typeico/"&amp;lower(VLookup(V291,Type!C:E, 2, 0)&amp;".png")),"")</f>
        <v/>
      </c>
      <c r="N291" s="166" t="str">
        <f>ifna(IMAGE("https://pokejungle.net/sprites/typeico/"&amp;lower(VLookup(V291,Type!C:E, 3, 0)&amp;".png")),"")</f>
        <v/>
      </c>
      <c r="O291" s="131"/>
      <c r="P291" s="131"/>
      <c r="Q291" s="165" t="str">
        <f>ifna(VLookup(V291, Dex!F:K, 3, 0),"")</f>
        <v>A081</v>
      </c>
      <c r="R291" s="165">
        <f>ifna(VLookup(V291, Dex!F:K, 4, 0),"")</f>
        <v>465</v>
      </c>
      <c r="S291" s="166">
        <f>ifna(VLookup(V291, Dex!F:K, 5, 0),"")</f>
        <v>96</v>
      </c>
      <c r="T291" s="165" t="str">
        <f>ifna(VLookup(V291, Dex!F:K, 6, 0),"")</f>
        <v/>
      </c>
      <c r="U291" s="137" t="str">
        <f>ifna(VLookup(V291, Dex!F:L, 7, 0),"")</f>
        <v/>
      </c>
      <c r="V291" s="131" t="str">
        <f t="shared" si="1"/>
        <v>tangrowth</v>
      </c>
    </row>
    <row r="292" ht="31.5" customHeight="1">
      <c r="A292" s="88">
        <v>291.0</v>
      </c>
      <c r="B292" s="85">
        <v>1.0</v>
      </c>
      <c r="C292" s="85">
        <v>11.0</v>
      </c>
      <c r="D292" s="53">
        <v>14.0</v>
      </c>
      <c r="E292" s="53">
        <v>3.0</v>
      </c>
      <c r="F292" s="53">
        <v>2.0</v>
      </c>
      <c r="G292" s="53" t="str">
        <f>ifna(VLookup(V292,Shiny!B:C, 2, 0),"")</f>
        <v/>
      </c>
      <c r="H292" s="22" t="s">
        <v>588</v>
      </c>
      <c r="I292" s="157">
        <v>466.0</v>
      </c>
      <c r="J292" s="140">
        <f>IFNA(VLOOKUP(V292,'Imported Index'!G:H,2,0),1)</f>
        <v>1</v>
      </c>
      <c r="K292" s="53"/>
      <c r="L292" s="53"/>
      <c r="M292" s="62" t="str">
        <f>ifna(IMAGE("https://pokejungle.net/sprites/typeico/"&amp;lower(VLookup(V292,Type!C:E, 2, 0)&amp;".png")),"")</f>
        <v/>
      </c>
      <c r="N292" s="62" t="str">
        <f>ifna(IMAGE("https://pokejungle.net/sprites/typeico/"&amp;lower(VLookup(V292,Type!C:E, 3, 0)&amp;".png")),"")</f>
        <v/>
      </c>
      <c r="O292" s="53"/>
      <c r="P292" s="53"/>
      <c r="Q292" s="61" t="str">
        <f>ifna(VLookup(V292, Dex!F:K, 3, 0),"")</f>
        <v>C017</v>
      </c>
      <c r="R292" s="61">
        <f>ifna(VLookup(V292, Dex!F:K, 4, 0),"")</f>
        <v>466</v>
      </c>
      <c r="S292" s="62">
        <f>ifna(VLookup(V292, Dex!F:K, 5, 0),"")</f>
        <v>184</v>
      </c>
      <c r="T292" s="61" t="str">
        <f>ifna(VLookup(V292, Dex!F:K, 6, 0),"")</f>
        <v>B012</v>
      </c>
      <c r="U292" s="63" t="str">
        <f>ifna(VLookup(V292, Dex!F:L, 7, 0),"")</f>
        <v/>
      </c>
      <c r="V292" s="53" t="str">
        <f t="shared" si="1"/>
        <v>electivire</v>
      </c>
    </row>
    <row r="293" ht="31.5" customHeight="1">
      <c r="A293" s="129">
        <v>292.0</v>
      </c>
      <c r="B293" s="130">
        <v>1.0</v>
      </c>
      <c r="C293" s="130">
        <v>11.0</v>
      </c>
      <c r="D293" s="131">
        <v>15.0</v>
      </c>
      <c r="E293" s="131">
        <v>3.0</v>
      </c>
      <c r="F293" s="131">
        <v>3.0</v>
      </c>
      <c r="G293" s="131" t="str">
        <f>ifna(VLookup(V293,Shiny!B:C, 2, 0),"")</f>
        <v/>
      </c>
      <c r="H293" s="171" t="s">
        <v>589</v>
      </c>
      <c r="I293" s="158">
        <v>467.0</v>
      </c>
      <c r="J293" s="135">
        <f>IFNA(VLOOKUP(V293,'Imported Index'!G:H,2,0),1)</f>
        <v>1</v>
      </c>
      <c r="K293" s="131"/>
      <c r="L293" s="131"/>
      <c r="M293" s="166" t="str">
        <f>ifna(IMAGE("https://pokejungle.net/sprites/typeico/"&amp;lower(VLookup(V293,Type!C:E, 2, 0)&amp;".png")),"")</f>
        <v/>
      </c>
      <c r="N293" s="166" t="str">
        <f>ifna(IMAGE("https://pokejungle.net/sprites/typeico/"&amp;lower(VLookup(V293,Type!C:E, 3, 0)&amp;".png")),"")</f>
        <v/>
      </c>
      <c r="O293" s="131"/>
      <c r="P293" s="131"/>
      <c r="Q293" s="165" t="str">
        <f>ifna(VLookup(V293, Dex!F:K, 3, 0),"")</f>
        <v>C020</v>
      </c>
      <c r="R293" s="165">
        <f>ifna(VLookup(V293, Dex!F:K, 4, 0),"")</f>
        <v>467</v>
      </c>
      <c r="S293" s="166">
        <f>ifna(VLookup(V293, Dex!F:K, 5, 0),"")</f>
        <v>176</v>
      </c>
      <c r="T293" s="165" t="str">
        <f>ifna(VLookup(V293, Dex!F:K, 6, 0),"")</f>
        <v>B015</v>
      </c>
      <c r="U293" s="137" t="str">
        <f>ifna(VLookup(V293, Dex!F:L, 7, 0),"")</f>
        <v/>
      </c>
      <c r="V293" s="131" t="str">
        <f t="shared" si="1"/>
        <v>magmortar</v>
      </c>
    </row>
    <row r="294" ht="31.5" customHeight="1">
      <c r="A294" s="88">
        <v>293.0</v>
      </c>
      <c r="B294" s="85">
        <v>1.0</v>
      </c>
      <c r="C294" s="85">
        <v>11.0</v>
      </c>
      <c r="D294" s="53">
        <v>16.0</v>
      </c>
      <c r="E294" s="53">
        <v>3.0</v>
      </c>
      <c r="F294" s="53">
        <v>4.0</v>
      </c>
      <c r="G294" s="53" t="str">
        <f>ifna(VLookup(V294,Shiny!B:C, 2, 0),"")</f>
        <v/>
      </c>
      <c r="H294" s="22" t="s">
        <v>590</v>
      </c>
      <c r="I294" s="157">
        <v>468.0</v>
      </c>
      <c r="J294" s="140">
        <f>IFNA(VLOOKUP(V294,'Imported Index'!G:H,2,0),1)</f>
        <v>1</v>
      </c>
      <c r="K294" s="53"/>
      <c r="L294" s="53"/>
      <c r="M294" s="62" t="str">
        <f>ifna(IMAGE("https://pokejungle.net/sprites/typeico/"&amp;lower(VLookup(V294,Type!C:E, 2, 0)&amp;".png")),"")</f>
        <v/>
      </c>
      <c r="N294" s="62" t="str">
        <f>ifna(IMAGE("https://pokejungle.net/sprites/typeico/"&amp;lower(VLookup(V294,Type!C:E, 3, 0)&amp;".png")),"")</f>
        <v/>
      </c>
      <c r="O294" s="53"/>
      <c r="P294" s="53"/>
      <c r="Q294" s="61">
        <f>ifna(VLookup(V294, Dex!F:K, 3, 0),"")</f>
        <v>259</v>
      </c>
      <c r="R294" s="61">
        <f>ifna(VLookup(V294, Dex!F:K, 4, 0),"")</f>
        <v>468</v>
      </c>
      <c r="S294" s="62">
        <f>ifna(VLookup(V294, Dex!F:K, 5, 0),"")</f>
        <v>129</v>
      </c>
      <c r="T294" s="61" t="str">
        <f>ifna(VLookup(V294, Dex!F:K, 6, 0),"")</f>
        <v/>
      </c>
      <c r="U294" s="63" t="str">
        <f>ifna(VLookup(V294, Dex!F:L, 7, 0),"")</f>
        <v/>
      </c>
      <c r="V294" s="53" t="str">
        <f t="shared" si="1"/>
        <v>togekiss</v>
      </c>
    </row>
    <row r="295" ht="31.5" customHeight="1">
      <c r="A295" s="129">
        <v>294.0</v>
      </c>
      <c r="B295" s="130">
        <v>1.0</v>
      </c>
      <c r="C295" s="130">
        <v>11.0</v>
      </c>
      <c r="D295" s="131">
        <v>17.0</v>
      </c>
      <c r="E295" s="131">
        <v>3.0</v>
      </c>
      <c r="F295" s="131">
        <v>5.0</v>
      </c>
      <c r="G295" s="131" t="str">
        <f>ifna(VLookup(V295,Shiny!B:C, 2, 0),"")</f>
        <v/>
      </c>
      <c r="H295" s="171" t="s">
        <v>591</v>
      </c>
      <c r="I295" s="158">
        <v>469.0</v>
      </c>
      <c r="J295" s="135">
        <f>IFNA(VLOOKUP(V295,'Imported Index'!G:H,2,0),1)</f>
        <v>1</v>
      </c>
      <c r="K295" s="131"/>
      <c r="L295" s="131"/>
      <c r="M295" s="166" t="str">
        <f>ifna(IMAGE("https://pokejungle.net/sprites/typeico/"&amp;lower(VLookup(V295,Type!C:E, 2, 0)&amp;".png")),"")</f>
        <v/>
      </c>
      <c r="N295" s="166" t="str">
        <f>ifna(IMAGE("https://pokejungle.net/sprites/typeico/"&amp;lower(VLookup(V295,Type!C:E, 3, 0)&amp;".png")),"")</f>
        <v/>
      </c>
      <c r="O295" s="131"/>
      <c r="P295" s="131"/>
      <c r="Q295" s="165" t="str">
        <f>ifna(VLookup(V295, Dex!F:K, 3, 0),"")</f>
        <v/>
      </c>
      <c r="R295" s="165">
        <f>ifna(VLookup(V295, Dex!F:K, 4, 0),"")</f>
        <v>469</v>
      </c>
      <c r="S295" s="166">
        <f>ifna(VLookup(V295, Dex!F:K, 5, 0),"")</f>
        <v>106</v>
      </c>
      <c r="T295" s="165" t="str">
        <f>ifna(VLookup(V295, Dex!F:K, 6, 0),"")</f>
        <v>K004</v>
      </c>
      <c r="U295" s="137" t="str">
        <f>ifna(VLookup(V295, Dex!F:L, 7, 0),"")</f>
        <v/>
      </c>
      <c r="V295" s="131" t="str">
        <f t="shared" si="1"/>
        <v>yanmega</v>
      </c>
    </row>
    <row r="296" ht="31.5" customHeight="1">
      <c r="A296" s="88">
        <v>295.0</v>
      </c>
      <c r="B296" s="85">
        <v>1.0</v>
      </c>
      <c r="C296" s="85">
        <v>11.0</v>
      </c>
      <c r="D296" s="53">
        <v>18.0</v>
      </c>
      <c r="E296" s="53">
        <v>3.0</v>
      </c>
      <c r="F296" s="53">
        <v>6.0</v>
      </c>
      <c r="G296" s="53" t="str">
        <f>ifna(VLookup(V296,Shiny!B:C, 2, 0),"")</f>
        <v/>
      </c>
      <c r="H296" s="22" t="s">
        <v>592</v>
      </c>
      <c r="I296" s="157">
        <v>470.0</v>
      </c>
      <c r="J296" s="140">
        <f>IFNA(VLOOKUP(V296,'Imported Index'!G:H,2,0),1)</f>
        <v>1</v>
      </c>
      <c r="K296" s="85"/>
      <c r="L296" s="53"/>
      <c r="M296" s="62" t="str">
        <f>ifna(IMAGE("https://pokejungle.net/sprites/typeico/"&amp;lower(VLookup(V296,Type!C:E, 2, 0)&amp;".png")),"")</f>
        <v/>
      </c>
      <c r="N296" s="62" t="str">
        <f>ifna(IMAGE("https://pokejungle.net/sprites/typeico/"&amp;lower(VLookup(V296,Type!C:E, 3, 0)&amp;".png")),"")</f>
        <v/>
      </c>
      <c r="O296" s="53"/>
      <c r="P296" s="53"/>
      <c r="Q296" s="61">
        <f>ifna(VLookup(V296, Dex!F:K, 3, 0),"")</f>
        <v>202</v>
      </c>
      <c r="R296" s="61">
        <f>ifna(VLookup(V296, Dex!F:K, 4, 0),"")</f>
        <v>470</v>
      </c>
      <c r="S296" s="62">
        <f>ifna(VLookup(V296, Dex!F:K, 5, 0),"")</f>
        <v>31</v>
      </c>
      <c r="T296" s="61" t="str">
        <f>ifna(VLookup(V296, Dex!F:K, 6, 0),"")</f>
        <v>P185</v>
      </c>
      <c r="U296" s="63">
        <f>ifna(VLookup(V296, Dex!F:L, 7, 0),"")</f>
        <v>106</v>
      </c>
      <c r="V296" s="53" t="str">
        <f t="shared" si="1"/>
        <v>leafeon</v>
      </c>
    </row>
    <row r="297" ht="31.5" customHeight="1">
      <c r="A297" s="129">
        <v>296.0</v>
      </c>
      <c r="B297" s="130">
        <v>1.0</v>
      </c>
      <c r="C297" s="130">
        <v>11.0</v>
      </c>
      <c r="D297" s="131">
        <v>19.0</v>
      </c>
      <c r="E297" s="131">
        <v>4.0</v>
      </c>
      <c r="F297" s="131">
        <v>1.0</v>
      </c>
      <c r="G297" s="131" t="str">
        <f>ifna(VLookup(V297,Shiny!B:C, 2, 0),"")</f>
        <v/>
      </c>
      <c r="H297" s="171" t="s">
        <v>593</v>
      </c>
      <c r="I297" s="158">
        <v>471.0</v>
      </c>
      <c r="J297" s="135">
        <f>IFNA(VLOOKUP(V297,'Imported Index'!G:H,2,0),1)</f>
        <v>1</v>
      </c>
      <c r="K297" s="130"/>
      <c r="L297" s="131"/>
      <c r="M297" s="166" t="str">
        <f>ifna(IMAGE("https://pokejungle.net/sprites/typeico/"&amp;lower(VLookup(V297,Type!C:E, 2, 0)&amp;".png")),"")</f>
        <v/>
      </c>
      <c r="N297" s="166" t="str">
        <f>ifna(IMAGE("https://pokejungle.net/sprites/typeico/"&amp;lower(VLookup(V297,Type!C:E, 3, 0)&amp;".png")),"")</f>
        <v/>
      </c>
      <c r="O297" s="131"/>
      <c r="P297" s="131"/>
      <c r="Q297" s="165">
        <f>ifna(VLookup(V297, Dex!F:K, 3, 0),"")</f>
        <v>203</v>
      </c>
      <c r="R297" s="165">
        <f>ifna(VLookup(V297, Dex!F:K, 4, 0),"")</f>
        <v>471</v>
      </c>
      <c r="S297" s="166">
        <f>ifna(VLookup(V297, Dex!F:K, 5, 0),"")</f>
        <v>32</v>
      </c>
      <c r="T297" s="165" t="str">
        <f>ifna(VLookup(V297, Dex!F:K, 6, 0),"")</f>
        <v>P186</v>
      </c>
      <c r="U297" s="137">
        <f>ifna(VLookup(V297, Dex!F:L, 7, 0),"")</f>
        <v>107</v>
      </c>
      <c r="V297" s="131" t="str">
        <f t="shared" si="1"/>
        <v>glaceon</v>
      </c>
    </row>
    <row r="298" ht="31.5" customHeight="1">
      <c r="A298" s="88">
        <v>297.0</v>
      </c>
      <c r="B298" s="85">
        <v>1.0</v>
      </c>
      <c r="C298" s="85">
        <v>11.0</v>
      </c>
      <c r="D298" s="53">
        <v>20.0</v>
      </c>
      <c r="E298" s="53">
        <v>4.0</v>
      </c>
      <c r="F298" s="53">
        <v>2.0</v>
      </c>
      <c r="G298" s="53" t="str">
        <f>ifna(VLookup(V298,Shiny!B:C, 2, 0),"")</f>
        <v/>
      </c>
      <c r="H298" s="22" t="s">
        <v>594</v>
      </c>
      <c r="I298" s="157">
        <v>472.0</v>
      </c>
      <c r="J298" s="140">
        <f>IFNA(VLOOKUP(V298,'Imported Index'!G:H,2,0),1)</f>
        <v>1</v>
      </c>
      <c r="K298" s="53"/>
      <c r="L298" s="53"/>
      <c r="M298" s="62" t="str">
        <f>ifna(IMAGE("https://pokejungle.net/sprites/typeico/"&amp;lower(VLookup(V298,Type!C:E, 2, 0)&amp;".png")),"")</f>
        <v/>
      </c>
      <c r="N298" s="62" t="str">
        <f>ifna(IMAGE("https://pokejungle.net/sprites/typeico/"&amp;lower(VLookup(V298,Type!C:E, 3, 0)&amp;".png")),"")</f>
        <v/>
      </c>
      <c r="O298" s="53"/>
      <c r="P298" s="53"/>
      <c r="Q298" s="61" t="str">
        <f>ifna(VLookup(V298, Dex!F:K, 3, 0),"")</f>
        <v/>
      </c>
      <c r="R298" s="61">
        <f>ifna(VLookup(V298, Dex!F:K, 4, 0),"")</f>
        <v>472</v>
      </c>
      <c r="S298" s="62">
        <f>ifna(VLookup(V298, Dex!F:K, 5, 0),"")</f>
        <v>186</v>
      </c>
      <c r="T298" s="61" t="str">
        <f>ifna(VLookup(V298, Dex!F:K, 6, 0),"")</f>
        <v>K122</v>
      </c>
      <c r="U298" s="63" t="str">
        <f>ifna(VLookup(V298, Dex!F:L, 7, 0),"")</f>
        <v/>
      </c>
      <c r="V298" s="53" t="str">
        <f t="shared" si="1"/>
        <v>gliscor</v>
      </c>
    </row>
    <row r="299" ht="31.5" customHeight="1">
      <c r="A299" s="129">
        <v>298.0</v>
      </c>
      <c r="B299" s="130">
        <v>1.0</v>
      </c>
      <c r="C299" s="130">
        <v>11.0</v>
      </c>
      <c r="D299" s="131">
        <v>21.0</v>
      </c>
      <c r="E299" s="131">
        <v>4.0</v>
      </c>
      <c r="F299" s="131">
        <v>3.0</v>
      </c>
      <c r="G299" s="131" t="str">
        <f>ifna(VLookup(V299,Shiny!B:C, 2, 0),"")</f>
        <v/>
      </c>
      <c r="H299" s="171" t="s">
        <v>595</v>
      </c>
      <c r="I299" s="158">
        <v>473.0</v>
      </c>
      <c r="J299" s="135">
        <f>IFNA(VLOOKUP(V299,'Imported Index'!G:H,2,0),1)</f>
        <v>1</v>
      </c>
      <c r="K299" s="131"/>
      <c r="L299" s="131"/>
      <c r="M299" s="166" t="str">
        <f>ifna(IMAGE("https://pokejungle.net/sprites/typeico/"&amp;lower(VLookup(V299,Type!C:E, 2, 0)&amp;".png")),"")</f>
        <v/>
      </c>
      <c r="N299" s="166" t="str">
        <f>ifna(IMAGE("https://pokejungle.net/sprites/typeico/"&amp;lower(VLookup(V299,Type!C:E, 3, 0)&amp;".png")),"")</f>
        <v/>
      </c>
      <c r="O299" s="131"/>
      <c r="P299" s="131"/>
      <c r="Q299" s="165">
        <f>ifna(VLookup(V299, Dex!F:K, 3, 0),"")</f>
        <v>77</v>
      </c>
      <c r="R299" s="165">
        <f>ifna(VLookup(V299, Dex!F:K, 4, 0),"")</f>
        <v>473</v>
      </c>
      <c r="S299" s="166">
        <f>ifna(VLookup(V299, Dex!F:K, 5, 0),"")</f>
        <v>214</v>
      </c>
      <c r="T299" s="165" t="str">
        <f>ifna(VLookup(V299, Dex!F:K, 6, 0),"")</f>
        <v>K052</v>
      </c>
      <c r="U299" s="137" t="str">
        <f>ifna(VLookup(V299, Dex!F:L, 7, 0),"")</f>
        <v/>
      </c>
      <c r="V299" s="131" t="str">
        <f t="shared" si="1"/>
        <v>mamoswine</v>
      </c>
    </row>
    <row r="300" ht="31.5" customHeight="1">
      <c r="A300" s="88">
        <v>299.0</v>
      </c>
      <c r="B300" s="85">
        <v>1.0</v>
      </c>
      <c r="C300" s="85">
        <v>11.0</v>
      </c>
      <c r="D300" s="53">
        <v>22.0</v>
      </c>
      <c r="E300" s="53">
        <v>4.0</v>
      </c>
      <c r="F300" s="53">
        <v>4.0</v>
      </c>
      <c r="G300" s="53" t="str">
        <f>ifna(VLookup(V300,Shiny!B:C, 2, 0),"")</f>
        <v/>
      </c>
      <c r="H300" s="22" t="s">
        <v>596</v>
      </c>
      <c r="I300" s="157">
        <v>474.0</v>
      </c>
      <c r="J300" s="140">
        <f>IFNA(VLOOKUP(V300,'Imported Index'!G:H,2,0),1)</f>
        <v>1</v>
      </c>
      <c r="K300" s="53"/>
      <c r="L300" s="53"/>
      <c r="M300" s="62" t="str">
        <f>ifna(IMAGE("https://pokejungle.net/sprites/typeico/"&amp;lower(VLookup(V300,Type!C:E, 2, 0)&amp;".png")),"")</f>
        <v/>
      </c>
      <c r="N300" s="62" t="str">
        <f>ifna(IMAGE("https://pokejungle.net/sprites/typeico/"&amp;lower(VLookup(V300,Type!C:E, 3, 0)&amp;".png")),"")</f>
        <v/>
      </c>
      <c r="O300" s="53"/>
      <c r="P300" s="53"/>
      <c r="Q300" s="61" t="str">
        <f>ifna(VLookup(V300, Dex!F:K, 3, 0),"")</f>
        <v>A210</v>
      </c>
      <c r="R300" s="61">
        <f>ifna(VLookup(V300, Dex!F:K, 4, 0),"")</f>
        <v>474</v>
      </c>
      <c r="S300" s="62">
        <f>ifna(VLookup(V300, Dex!F:K, 5, 0),"")</f>
        <v>135</v>
      </c>
      <c r="T300" s="61" t="str">
        <f>ifna(VLookup(V300, Dex!F:K, 6, 0),"")</f>
        <v>B131</v>
      </c>
      <c r="U300" s="63" t="str">
        <f>ifna(VLookup(V300, Dex!F:L, 7, 0),"")</f>
        <v>H013</v>
      </c>
      <c r="V300" s="53" t="str">
        <f t="shared" si="1"/>
        <v>porygon-z</v>
      </c>
    </row>
    <row r="301" ht="31.5" customHeight="1">
      <c r="A301" s="129">
        <v>300.0</v>
      </c>
      <c r="B301" s="130">
        <v>1.0</v>
      </c>
      <c r="C301" s="130">
        <v>11.0</v>
      </c>
      <c r="D301" s="131">
        <v>23.0</v>
      </c>
      <c r="E301" s="131">
        <v>4.0</v>
      </c>
      <c r="F301" s="131">
        <v>5.0</v>
      </c>
      <c r="G301" s="131" t="str">
        <f>ifna(VLookup(V301,Shiny!B:C, 2, 0),"")</f>
        <v/>
      </c>
      <c r="H301" s="171" t="s">
        <v>597</v>
      </c>
      <c r="I301" s="158">
        <v>475.0</v>
      </c>
      <c r="J301" s="135">
        <f>IFNA(VLOOKUP(V301,'Imported Index'!G:H,2,0),1)</f>
        <v>1</v>
      </c>
      <c r="K301" s="130"/>
      <c r="L301" s="131"/>
      <c r="M301" s="166" t="str">
        <f>ifna(IMAGE("https://pokejungle.net/sprites/typeico/"&amp;lower(VLookup(V301,Type!C:E, 2, 0)&amp;".png")),"")</f>
        <v/>
      </c>
      <c r="N301" s="166" t="str">
        <f>ifna(IMAGE("https://pokejungle.net/sprites/typeico/"&amp;lower(VLookup(V301,Type!C:E, 3, 0)&amp;".png")),"")</f>
        <v/>
      </c>
      <c r="O301" s="131"/>
      <c r="P301" s="131"/>
      <c r="Q301" s="165">
        <f>ifna(VLookup(V301, Dex!F:K, 3, 0),"")</f>
        <v>123</v>
      </c>
      <c r="R301" s="165">
        <f>ifna(VLookup(V301, Dex!F:K, 4, 0),"")</f>
        <v>475</v>
      </c>
      <c r="S301" s="166">
        <f>ifna(VLookup(V301, Dex!F:K, 5, 0),"")</f>
        <v>104</v>
      </c>
      <c r="T301" s="165" t="str">
        <f>ifna(VLookup(V301, Dex!F:K, 6, 0),"")</f>
        <v>P065</v>
      </c>
      <c r="U301" s="137">
        <f>ifna(VLookup(V301, Dex!F:L, 7, 0),"")</f>
        <v>90</v>
      </c>
      <c r="V301" s="131" t="str">
        <f t="shared" si="1"/>
        <v>gallade</v>
      </c>
    </row>
    <row r="302" ht="31.5" customHeight="1">
      <c r="A302" s="88">
        <v>301.0</v>
      </c>
      <c r="B302" s="85">
        <v>1.0</v>
      </c>
      <c r="C302" s="85">
        <v>11.0</v>
      </c>
      <c r="D302" s="53">
        <v>24.0</v>
      </c>
      <c r="E302" s="53">
        <v>4.0</v>
      </c>
      <c r="F302" s="53">
        <v>6.0</v>
      </c>
      <c r="G302" s="53" t="str">
        <f>ifna(VLookup(V302,Shiny!B:C, 2, 0),"")</f>
        <v/>
      </c>
      <c r="H302" s="22" t="s">
        <v>598</v>
      </c>
      <c r="I302" s="157">
        <v>476.0</v>
      </c>
      <c r="J302" s="140">
        <f>IFNA(VLOOKUP(V302,'Imported Index'!G:H,2,0),1)</f>
        <v>1</v>
      </c>
      <c r="K302" s="53"/>
      <c r="L302" s="53"/>
      <c r="M302" s="62" t="str">
        <f>ifna(IMAGE("https://pokejungle.net/sprites/typeico/"&amp;lower(VLookup(V302,Type!C:E, 2, 0)&amp;".png")),"")</f>
        <v/>
      </c>
      <c r="N302" s="62" t="str">
        <f>ifna(IMAGE("https://pokejungle.net/sprites/typeico/"&amp;lower(VLookup(V302,Type!C:E, 3, 0)&amp;".png")),"")</f>
        <v/>
      </c>
      <c r="O302" s="53"/>
      <c r="P302" s="53"/>
      <c r="Q302" s="61" t="str">
        <f>ifna(VLookup(V302, Dex!F:K, 3, 0),"")</f>
        <v/>
      </c>
      <c r="R302" s="61">
        <f>ifna(VLookup(V302, Dex!F:K, 4, 0),"")</f>
        <v>476</v>
      </c>
      <c r="S302" s="62">
        <f>ifna(VLookup(V302, Dex!F:K, 5, 0),"")</f>
        <v>191</v>
      </c>
      <c r="T302" s="61" t="str">
        <f>ifna(VLookup(V302, Dex!F:K, 6, 0),"")</f>
        <v>K108</v>
      </c>
      <c r="U302" s="63" t="str">
        <f>ifna(VLookup(V302, Dex!F:L, 7, 0),"")</f>
        <v/>
      </c>
      <c r="V302" s="53" t="str">
        <f t="shared" si="1"/>
        <v>probopass</v>
      </c>
    </row>
    <row r="303" ht="31.5" customHeight="1">
      <c r="A303" s="129">
        <v>302.0</v>
      </c>
      <c r="B303" s="130">
        <v>1.0</v>
      </c>
      <c r="C303" s="130">
        <v>11.0</v>
      </c>
      <c r="D303" s="131">
        <v>25.0</v>
      </c>
      <c r="E303" s="131">
        <v>5.0</v>
      </c>
      <c r="F303" s="131">
        <v>1.0</v>
      </c>
      <c r="G303" s="131" t="str">
        <f>ifna(VLookup(V303,Shiny!B:C, 2, 0),"")</f>
        <v/>
      </c>
      <c r="H303" s="171" t="s">
        <v>599</v>
      </c>
      <c r="I303" s="158">
        <v>477.0</v>
      </c>
      <c r="J303" s="135">
        <f>IFNA(VLOOKUP(V303,'Imported Index'!G:H,2,0),1)</f>
        <v>1</v>
      </c>
      <c r="K303" s="131"/>
      <c r="L303" s="131"/>
      <c r="M303" s="166" t="str">
        <f>ifna(IMAGE("https://pokejungle.net/sprites/typeico/"&amp;lower(VLookup(V303,Type!C:E, 2, 0)&amp;".png")),"")</f>
        <v/>
      </c>
      <c r="N303" s="166" t="str">
        <f>ifna(IMAGE("https://pokejungle.net/sprites/typeico/"&amp;lower(VLookup(V303,Type!C:E, 3, 0)&amp;".png")),"")</f>
        <v/>
      </c>
      <c r="O303" s="131"/>
      <c r="P303" s="131"/>
      <c r="Q303" s="165">
        <f>ifna(VLookup(V303, Dex!F:K, 3, 0),"")</f>
        <v>137</v>
      </c>
      <c r="R303" s="165">
        <f>ifna(VLookup(V303, Dex!F:K, 4, 0),"")</f>
        <v>477</v>
      </c>
      <c r="S303" s="166">
        <f>ifna(VLookup(V303, Dex!F:K, 5, 0),"")</f>
        <v>160</v>
      </c>
      <c r="T303" s="165" t="str">
        <f>ifna(VLookup(V303, Dex!F:K, 6, 0),"")</f>
        <v>K141</v>
      </c>
      <c r="U303" s="137" t="str">
        <f>ifna(VLookup(V303, Dex!F:L, 7, 0),"")</f>
        <v/>
      </c>
      <c r="V303" s="131" t="str">
        <f t="shared" si="1"/>
        <v>dusknoir</v>
      </c>
    </row>
    <row r="304" ht="31.5" customHeight="1">
      <c r="A304" s="88">
        <v>303.0</v>
      </c>
      <c r="B304" s="85">
        <v>1.0</v>
      </c>
      <c r="C304" s="85">
        <v>11.0</v>
      </c>
      <c r="D304" s="53">
        <v>26.0</v>
      </c>
      <c r="E304" s="53">
        <v>5.0</v>
      </c>
      <c r="F304" s="53">
        <v>2.0</v>
      </c>
      <c r="G304" s="53" t="str">
        <f>ifna(VLookup(V304,Shiny!B:C, 2, 0),"")</f>
        <v/>
      </c>
      <c r="H304" s="22" t="s">
        <v>600</v>
      </c>
      <c r="I304" s="157">
        <v>478.0</v>
      </c>
      <c r="J304" s="140">
        <f>IFNA(VLOOKUP(V304,'Imported Index'!G:H,2,0),1)</f>
        <v>1</v>
      </c>
      <c r="K304" s="85"/>
      <c r="L304" s="53"/>
      <c r="M304" s="62" t="str">
        <f>ifna(IMAGE("https://pokejungle.net/sprites/typeico/"&amp;lower(VLookup(V304,Type!C:E, 2, 0)&amp;".png")),"")</f>
        <v/>
      </c>
      <c r="N304" s="62" t="str">
        <f>ifna(IMAGE("https://pokejungle.net/sprites/typeico/"&amp;lower(VLookup(V304,Type!C:E, 3, 0)&amp;".png")),"")</f>
        <v/>
      </c>
      <c r="O304" s="53"/>
      <c r="P304" s="53"/>
      <c r="Q304" s="61">
        <f>ifna(VLookup(V304, Dex!F:K, 3, 0),"")</f>
        <v>81</v>
      </c>
      <c r="R304" s="61">
        <f>ifna(VLookup(V304, Dex!F:K, 4, 0),"")</f>
        <v>478</v>
      </c>
      <c r="S304" s="62">
        <f>ifna(VLookup(V304, Dex!F:K, 5, 0),"")</f>
        <v>207</v>
      </c>
      <c r="T304" s="61" t="str">
        <f>ifna(VLookup(V304, Dex!F:K, 6, 0),"")</f>
        <v>P359</v>
      </c>
      <c r="U304" s="63">
        <f>ifna(VLookup(V304, Dex!F:L, 7, 0),"")</f>
        <v>171</v>
      </c>
      <c r="V304" s="53" t="str">
        <f t="shared" si="1"/>
        <v>froslass</v>
      </c>
    </row>
    <row r="305" ht="31.5" customHeight="1">
      <c r="A305" s="129">
        <v>304.0</v>
      </c>
      <c r="B305" s="130">
        <v>1.0</v>
      </c>
      <c r="C305" s="130">
        <v>11.0</v>
      </c>
      <c r="D305" s="131">
        <v>27.0</v>
      </c>
      <c r="E305" s="131">
        <v>5.0</v>
      </c>
      <c r="F305" s="131">
        <v>3.0</v>
      </c>
      <c r="G305" s="131" t="str">
        <f>ifna(VLookup(V305,Shiny!B:C, 2, 0),"")</f>
        <v/>
      </c>
      <c r="H305" s="143" t="s">
        <v>601</v>
      </c>
      <c r="I305" s="158">
        <v>479.0</v>
      </c>
      <c r="J305" s="135">
        <f>IFNA(VLOOKUP(V305,'Imported Index'!G:H,2,0),1)</f>
        <v>1</v>
      </c>
      <c r="K305" s="135"/>
      <c r="L305" s="132" t="s">
        <v>500</v>
      </c>
      <c r="M305" s="166" t="str">
        <f>ifna(IMAGE("https://pokejungle.net/sprites/typeico/"&amp;lower(VLookup(V305,Type!C:E, 2, 0)&amp;".png")),"")</f>
        <v/>
      </c>
      <c r="N305" s="166" t="str">
        <f>ifna(IMAGE("https://pokejungle.net/sprites/typeico/"&amp;lower(VLookup(V305,Type!C:E, 3, 0)&amp;".png")),"")</f>
        <v/>
      </c>
      <c r="O305" s="131"/>
      <c r="P305" s="131"/>
      <c r="Q305" s="165">
        <f>ifna(VLookup(V305, Dex!F:K, 3, 0),"")</f>
        <v>372</v>
      </c>
      <c r="R305" s="165">
        <f>ifna(VLookup(V305, Dex!F:K, 4, 0),"")</f>
        <v>479</v>
      </c>
      <c r="S305" s="166">
        <f>ifna(VLookup(V305, Dex!F:K, 5, 0),"")</f>
        <v>194</v>
      </c>
      <c r="T305" s="165" t="str">
        <f>ifna(VLookup(V305, Dex!F:K, 6, 0),"")</f>
        <v>P310</v>
      </c>
      <c r="U305" s="137" t="str">
        <f>ifna(VLookup(V305, Dex!F:L, 7, 0),"")</f>
        <v>H022</v>
      </c>
      <c r="V305" s="131" t="str">
        <f t="shared" si="1"/>
        <v>rotom</v>
      </c>
    </row>
    <row r="306" ht="31.5" customHeight="1">
      <c r="A306" s="88">
        <v>305.0</v>
      </c>
      <c r="B306" s="85">
        <v>1.0</v>
      </c>
      <c r="C306" s="85">
        <v>11.0</v>
      </c>
      <c r="D306" s="53">
        <v>28.0</v>
      </c>
      <c r="E306" s="53">
        <v>5.0</v>
      </c>
      <c r="F306" s="53">
        <v>4.0</v>
      </c>
      <c r="G306" s="53" t="str">
        <f>ifna(VLookup(V306,Shiny!B:C, 2, 0),"")</f>
        <v/>
      </c>
      <c r="H306" s="146" t="s">
        <v>601</v>
      </c>
      <c r="I306" s="157">
        <v>479.0</v>
      </c>
      <c r="J306" s="140">
        <f>IFNA(VLOOKUP(V306,'Imported Index'!G:H,2,0),1)</f>
        <v>1</v>
      </c>
      <c r="K306" s="140"/>
      <c r="L306" s="83" t="s">
        <v>602</v>
      </c>
      <c r="M306" s="62" t="str">
        <f>ifna(IMAGE("https://pokejungle.net/sprites/typeico/"&amp;lower(VLookup(V306,Type!C:E, 2, 0)&amp;".png")),"")</f>
        <v/>
      </c>
      <c r="N306" s="62" t="str">
        <f>ifna(IMAGE("https://pokejungle.net/sprites/typeico/"&amp;lower(VLookup(V306,Type!C:E, 3, 0)&amp;".png")),"")</f>
        <v/>
      </c>
      <c r="O306" s="53">
        <v>-1.0</v>
      </c>
      <c r="P306" s="53"/>
      <c r="Q306" s="61">
        <f>ifna(VLookup(V306, Dex!F:K, 3, 0),"")</f>
        <v>372</v>
      </c>
      <c r="R306" s="61">
        <f>ifna(VLookup(V306, Dex!F:K, 4, 0),"")</f>
        <v>479</v>
      </c>
      <c r="S306" s="62">
        <f>ifna(VLookup(V306, Dex!F:K, 5, 0),"")</f>
        <v>194</v>
      </c>
      <c r="T306" s="61" t="str">
        <f>ifna(VLookup(V306, Dex!F:K, 6, 0),"")</f>
        <v>P310</v>
      </c>
      <c r="U306" s="63" t="str">
        <f>ifna(VLookup(V306, Dex!F:L, 7, 0),"")</f>
        <v>H022</v>
      </c>
      <c r="V306" s="53" t="str">
        <f t="shared" si="1"/>
        <v>rotom-1</v>
      </c>
    </row>
    <row r="307" ht="31.5" customHeight="1">
      <c r="A307" s="129">
        <v>306.0</v>
      </c>
      <c r="B307" s="130">
        <v>1.0</v>
      </c>
      <c r="C307" s="130">
        <v>11.0</v>
      </c>
      <c r="D307" s="131">
        <v>29.0</v>
      </c>
      <c r="E307" s="131">
        <v>5.0</v>
      </c>
      <c r="F307" s="131">
        <v>5.0</v>
      </c>
      <c r="G307" s="131" t="str">
        <f>ifna(VLookup(V307,Shiny!B:C, 2, 0),"")</f>
        <v/>
      </c>
      <c r="H307" s="143" t="s">
        <v>601</v>
      </c>
      <c r="I307" s="158">
        <v>479.0</v>
      </c>
      <c r="J307" s="135">
        <f>IFNA(VLOOKUP(V307,'Imported Index'!G:H,2,0),1)</f>
        <v>1</v>
      </c>
      <c r="K307" s="135"/>
      <c r="L307" s="132" t="s">
        <v>603</v>
      </c>
      <c r="M307" s="166" t="str">
        <f>ifna(IMAGE("https://pokejungle.net/sprites/typeico/"&amp;lower(VLookup(V307,Type!C:E, 2, 0)&amp;".png")),"")</f>
        <v/>
      </c>
      <c r="N307" s="166" t="str">
        <f>ifna(IMAGE("https://pokejungle.net/sprites/typeico/"&amp;lower(VLookup(V307,Type!C:E, 3, 0)&amp;".png")),"")</f>
        <v/>
      </c>
      <c r="O307" s="131">
        <v>-2.0</v>
      </c>
      <c r="P307" s="131"/>
      <c r="Q307" s="165">
        <f>ifna(VLookup(V307, Dex!F:K, 3, 0),"")</f>
        <v>372</v>
      </c>
      <c r="R307" s="165">
        <f>ifna(VLookup(V307, Dex!F:K, 4, 0),"")</f>
        <v>479</v>
      </c>
      <c r="S307" s="166">
        <f>ifna(VLookup(V307, Dex!F:K, 5, 0),"")</f>
        <v>194</v>
      </c>
      <c r="T307" s="165" t="str">
        <f>ifna(VLookup(V307, Dex!F:K, 6, 0),"")</f>
        <v>P310</v>
      </c>
      <c r="U307" s="137" t="str">
        <f>ifna(VLookup(V307, Dex!F:L, 7, 0),"")</f>
        <v>H022</v>
      </c>
      <c r="V307" s="131" t="str">
        <f t="shared" si="1"/>
        <v>rotom-2</v>
      </c>
    </row>
    <row r="308" ht="31.5" customHeight="1">
      <c r="A308" s="88">
        <v>307.0</v>
      </c>
      <c r="B308" s="85">
        <v>1.0</v>
      </c>
      <c r="C308" s="85">
        <v>11.0</v>
      </c>
      <c r="D308" s="53">
        <v>30.0</v>
      </c>
      <c r="E308" s="53">
        <v>5.0</v>
      </c>
      <c r="F308" s="53">
        <v>6.0</v>
      </c>
      <c r="G308" s="53" t="str">
        <f>ifna(VLookup(V308,Shiny!B:C, 2, 0),"")</f>
        <v/>
      </c>
      <c r="H308" s="146" t="s">
        <v>601</v>
      </c>
      <c r="I308" s="157">
        <v>479.0</v>
      </c>
      <c r="J308" s="140">
        <f>IFNA(VLOOKUP(V308,'Imported Index'!G:H,2,0),1)</f>
        <v>1</v>
      </c>
      <c r="K308" s="140"/>
      <c r="L308" s="83" t="s">
        <v>604</v>
      </c>
      <c r="M308" s="62" t="str">
        <f>ifna(IMAGE("https://pokejungle.net/sprites/typeico/"&amp;lower(VLookup(V308,Type!C:E, 2, 0)&amp;".png")),"")</f>
        <v/>
      </c>
      <c r="N308" s="62" t="str">
        <f>ifna(IMAGE("https://pokejungle.net/sprites/typeico/"&amp;lower(VLookup(V308,Type!C:E, 3, 0)&amp;".png")),"")</f>
        <v/>
      </c>
      <c r="O308" s="53">
        <v>-3.0</v>
      </c>
      <c r="P308" s="53"/>
      <c r="Q308" s="61">
        <f>ifna(VLookup(V308, Dex!F:K, 3, 0),"")</f>
        <v>372</v>
      </c>
      <c r="R308" s="61">
        <f>ifna(VLookup(V308, Dex!F:K, 4, 0),"")</f>
        <v>479</v>
      </c>
      <c r="S308" s="62">
        <f>ifna(VLookup(V308, Dex!F:K, 5, 0),"")</f>
        <v>194</v>
      </c>
      <c r="T308" s="61" t="str">
        <f>ifna(VLookup(V308, Dex!F:K, 6, 0),"")</f>
        <v>P310</v>
      </c>
      <c r="U308" s="63" t="str">
        <f>ifna(VLookup(V308, Dex!F:L, 7, 0),"")</f>
        <v>H022</v>
      </c>
      <c r="V308" s="53" t="str">
        <f t="shared" si="1"/>
        <v>rotom-3</v>
      </c>
    </row>
    <row r="309" ht="31.5" customHeight="1">
      <c r="A309" s="129">
        <v>308.0</v>
      </c>
      <c r="B309" s="130">
        <v>1.0</v>
      </c>
      <c r="C309" s="130">
        <v>12.0</v>
      </c>
      <c r="D309" s="131">
        <v>1.0</v>
      </c>
      <c r="E309" s="131">
        <v>1.0</v>
      </c>
      <c r="F309" s="131">
        <v>1.0</v>
      </c>
      <c r="G309" s="131" t="str">
        <f>ifna(VLookup(V309,Shiny!B:C, 2, 0),"")</f>
        <v/>
      </c>
      <c r="H309" s="143" t="s">
        <v>601</v>
      </c>
      <c r="I309" s="158">
        <v>479.0</v>
      </c>
      <c r="J309" s="135">
        <f>IFNA(VLOOKUP(V309,'Imported Index'!G:H,2,0),1)</f>
        <v>1</v>
      </c>
      <c r="K309" s="135"/>
      <c r="L309" s="132" t="s">
        <v>605</v>
      </c>
      <c r="M309" s="166" t="str">
        <f>ifna(IMAGE("https://pokejungle.net/sprites/typeico/"&amp;lower(VLookup(V309,Type!C:E, 2, 0)&amp;".png")),"")</f>
        <v/>
      </c>
      <c r="N309" s="166" t="str">
        <f>ifna(IMAGE("https://pokejungle.net/sprites/typeico/"&amp;lower(VLookup(V309,Type!C:E, 3, 0)&amp;".png")),"")</f>
        <v/>
      </c>
      <c r="O309" s="131">
        <v>-4.0</v>
      </c>
      <c r="P309" s="131"/>
      <c r="Q309" s="165">
        <f>ifna(VLookup(V309, Dex!F:K, 3, 0),"")</f>
        <v>372</v>
      </c>
      <c r="R309" s="165">
        <f>ifna(VLookup(V309, Dex!F:K, 4, 0),"")</f>
        <v>479</v>
      </c>
      <c r="S309" s="166">
        <f>ifna(VLookup(V309, Dex!F:K, 5, 0),"")</f>
        <v>194</v>
      </c>
      <c r="T309" s="165" t="str">
        <f>ifna(VLookup(V309, Dex!F:K, 6, 0),"")</f>
        <v>P310</v>
      </c>
      <c r="U309" s="137" t="str">
        <f>ifna(VLookup(V309, Dex!F:L, 7, 0),"")</f>
        <v>H022</v>
      </c>
      <c r="V309" s="131" t="str">
        <f t="shared" si="1"/>
        <v>rotom-4</v>
      </c>
    </row>
    <row r="310" ht="31.5" customHeight="1">
      <c r="A310" s="88">
        <v>309.0</v>
      </c>
      <c r="B310" s="85">
        <v>1.0</v>
      </c>
      <c r="C310" s="85">
        <v>12.0</v>
      </c>
      <c r="D310" s="53">
        <v>2.0</v>
      </c>
      <c r="E310" s="53">
        <v>1.0</v>
      </c>
      <c r="F310" s="53">
        <v>2.0</v>
      </c>
      <c r="G310" s="53" t="str">
        <f>ifna(VLookup(V310,Shiny!B:C, 2, 0),"")</f>
        <v/>
      </c>
      <c r="H310" s="146" t="s">
        <v>601</v>
      </c>
      <c r="I310" s="157">
        <v>479.0</v>
      </c>
      <c r="J310" s="140">
        <f>IFNA(VLOOKUP(V310,'Imported Index'!G:H,2,0),1)</f>
        <v>1</v>
      </c>
      <c r="K310" s="140"/>
      <c r="L310" s="83" t="s">
        <v>606</v>
      </c>
      <c r="M310" s="62" t="str">
        <f>ifna(IMAGE("https://pokejungle.net/sprites/typeico/"&amp;lower(VLookup(V310,Type!C:E, 2, 0)&amp;".png")),"")</f>
        <v/>
      </c>
      <c r="N310" s="62" t="str">
        <f>ifna(IMAGE("https://pokejungle.net/sprites/typeico/"&amp;lower(VLookup(V310,Type!C:E, 3, 0)&amp;".png")),"")</f>
        <v/>
      </c>
      <c r="O310" s="53">
        <v>-5.0</v>
      </c>
      <c r="P310" s="53"/>
      <c r="Q310" s="61">
        <f>ifna(VLookup(V310, Dex!F:K, 3, 0),"")</f>
        <v>372</v>
      </c>
      <c r="R310" s="61">
        <f>ifna(VLookup(V310, Dex!F:K, 4, 0),"")</f>
        <v>479</v>
      </c>
      <c r="S310" s="62">
        <f>ifna(VLookup(V310, Dex!F:K, 5, 0),"")</f>
        <v>194</v>
      </c>
      <c r="T310" s="61" t="str">
        <f>ifna(VLookup(V310, Dex!F:K, 6, 0),"")</f>
        <v>P310</v>
      </c>
      <c r="U310" s="63" t="str">
        <f>ifna(VLookup(V310, Dex!F:L, 7, 0),"")</f>
        <v>H022</v>
      </c>
      <c r="V310" s="53" t="str">
        <f t="shared" si="1"/>
        <v>rotom-5</v>
      </c>
    </row>
    <row r="311" ht="31.5" customHeight="1">
      <c r="A311" s="129">
        <v>310.0</v>
      </c>
      <c r="B311" s="130">
        <v>1.0</v>
      </c>
      <c r="C311" s="130">
        <v>12.0</v>
      </c>
      <c r="D311" s="131">
        <v>3.0</v>
      </c>
      <c r="E311" s="131">
        <v>1.0</v>
      </c>
      <c r="F311" s="131">
        <v>3.0</v>
      </c>
      <c r="G311" s="131" t="str">
        <f>ifna(VLookup(V311,Shiny!B:C, 2, 0),"")</f>
        <v/>
      </c>
      <c r="H311" s="171" t="s">
        <v>607</v>
      </c>
      <c r="I311" s="158">
        <v>480.0</v>
      </c>
      <c r="J311" s="135">
        <f>IFNA(VLOOKUP(V311,'Imported Index'!G:H,2,0),1)</f>
        <v>1</v>
      </c>
      <c r="K311" s="130"/>
      <c r="L311" s="131"/>
      <c r="M311" s="166" t="str">
        <f>ifna(IMAGE("https://pokejungle.net/sprites/typeico/"&amp;lower(VLookup(V311,Type!C:E, 2, 0)&amp;".png")),"")</f>
        <v/>
      </c>
      <c r="N311" s="166" t="str">
        <f>ifna(IMAGE("https://pokejungle.net/sprites/typeico/"&amp;lower(VLookup(V311,Type!C:E, 3, 0)&amp;".png")),"")</f>
        <v/>
      </c>
      <c r="O311" s="131"/>
      <c r="P311" s="131"/>
      <c r="Q311" s="165" t="str">
        <f>ifna(VLookup(V311, Dex!F:K, 3, 0),"")</f>
        <v/>
      </c>
      <c r="R311" s="165">
        <f>ifna(VLookup(V311, Dex!F:K, 4, 0),"")</f>
        <v>480</v>
      </c>
      <c r="S311" s="166">
        <f>ifna(VLookup(V311, Dex!F:K, 5, 0),"")</f>
        <v>225</v>
      </c>
      <c r="T311" s="165" t="str">
        <f>ifna(VLookup(V311, Dex!F:K, 6, 0),"")</f>
        <v/>
      </c>
      <c r="U311" s="137" t="str">
        <f>ifna(VLookup(V311, Dex!F:L, 7, 0),"")</f>
        <v/>
      </c>
      <c r="V311" s="131" t="str">
        <f t="shared" si="1"/>
        <v>uxie</v>
      </c>
    </row>
    <row r="312" ht="31.5" customHeight="1">
      <c r="A312" s="88">
        <v>311.0</v>
      </c>
      <c r="B312" s="85">
        <v>1.0</v>
      </c>
      <c r="C312" s="85">
        <v>12.0</v>
      </c>
      <c r="D312" s="53">
        <v>4.0</v>
      </c>
      <c r="E312" s="53">
        <v>1.0</v>
      </c>
      <c r="F312" s="53">
        <v>4.0</v>
      </c>
      <c r="G312" s="53" t="str">
        <f>ifna(VLookup(V312,Shiny!B:C, 2, 0),"")</f>
        <v/>
      </c>
      <c r="H312" s="22" t="s">
        <v>608</v>
      </c>
      <c r="I312" s="157">
        <v>481.0</v>
      </c>
      <c r="J312" s="140">
        <f>IFNA(VLOOKUP(V312,'Imported Index'!G:H,2,0),1)</f>
        <v>1</v>
      </c>
      <c r="K312" s="85"/>
      <c r="L312" s="53"/>
      <c r="M312" s="62" t="str">
        <f>ifna(IMAGE("https://pokejungle.net/sprites/typeico/"&amp;lower(VLookup(V312,Type!C:E, 2, 0)&amp;".png")),"")</f>
        <v/>
      </c>
      <c r="N312" s="62" t="str">
        <f>ifna(IMAGE("https://pokejungle.net/sprites/typeico/"&amp;lower(VLookup(V312,Type!C:E, 3, 0)&amp;".png")),"")</f>
        <v/>
      </c>
      <c r="O312" s="53"/>
      <c r="P312" s="53"/>
      <c r="Q312" s="61" t="str">
        <f>ifna(VLookup(V312, Dex!F:K, 3, 0),"")</f>
        <v/>
      </c>
      <c r="R312" s="61">
        <f>ifna(VLookup(V312, Dex!F:K, 4, 0),"")</f>
        <v>481</v>
      </c>
      <c r="S312" s="62">
        <f>ifna(VLookup(V312, Dex!F:K, 5, 0),"")</f>
        <v>226</v>
      </c>
      <c r="T312" s="61" t="str">
        <f>ifna(VLookup(V312, Dex!F:K, 6, 0),"")</f>
        <v/>
      </c>
      <c r="U312" s="63" t="str">
        <f>ifna(VLookup(V312, Dex!F:L, 7, 0),"")</f>
        <v/>
      </c>
      <c r="V312" s="53" t="str">
        <f t="shared" si="1"/>
        <v>mesprit</v>
      </c>
    </row>
    <row r="313" ht="31.5" customHeight="1">
      <c r="A313" s="129">
        <v>312.0</v>
      </c>
      <c r="B313" s="130">
        <v>1.0</v>
      </c>
      <c r="C313" s="130">
        <v>12.0</v>
      </c>
      <c r="D313" s="131">
        <v>5.0</v>
      </c>
      <c r="E313" s="131">
        <v>1.0</v>
      </c>
      <c r="F313" s="131">
        <v>5.0</v>
      </c>
      <c r="G313" s="131" t="str">
        <f>ifna(VLookup(V313,Shiny!B:C, 2, 0),"")</f>
        <v/>
      </c>
      <c r="H313" s="171" t="s">
        <v>609</v>
      </c>
      <c r="I313" s="158">
        <v>482.0</v>
      </c>
      <c r="J313" s="135">
        <f>IFNA(VLOOKUP(V313,'Imported Index'!G:H,2,0),1)</f>
        <v>1</v>
      </c>
      <c r="K313" s="130"/>
      <c r="L313" s="131"/>
      <c r="M313" s="166" t="str">
        <f>ifna(IMAGE("https://pokejungle.net/sprites/typeico/"&amp;lower(VLookup(V313,Type!C:E, 2, 0)&amp;".png")),"")</f>
        <v/>
      </c>
      <c r="N313" s="166" t="str">
        <f>ifna(IMAGE("https://pokejungle.net/sprites/typeico/"&amp;lower(VLookup(V313,Type!C:E, 3, 0)&amp;".png")),"")</f>
        <v/>
      </c>
      <c r="O313" s="131"/>
      <c r="P313" s="131"/>
      <c r="Q313" s="165" t="str">
        <f>ifna(VLookup(V313, Dex!F:K, 3, 0),"")</f>
        <v/>
      </c>
      <c r="R313" s="165">
        <f>ifna(VLookup(V313, Dex!F:K, 4, 0),"")</f>
        <v>482</v>
      </c>
      <c r="S313" s="166">
        <f>ifna(VLookup(V313, Dex!F:K, 5, 0),"")</f>
        <v>227</v>
      </c>
      <c r="T313" s="165" t="str">
        <f>ifna(VLookup(V313, Dex!F:K, 6, 0),"")</f>
        <v/>
      </c>
      <c r="U313" s="137" t="str">
        <f>ifna(VLookup(V313, Dex!F:L, 7, 0),"")</f>
        <v/>
      </c>
      <c r="V313" s="131" t="str">
        <f t="shared" si="1"/>
        <v>azelf</v>
      </c>
    </row>
    <row r="314" ht="31.5" customHeight="1">
      <c r="A314" s="88">
        <v>313.0</v>
      </c>
      <c r="B314" s="85">
        <v>1.0</v>
      </c>
      <c r="C314" s="85">
        <v>12.0</v>
      </c>
      <c r="D314" s="53">
        <v>6.0</v>
      </c>
      <c r="E314" s="53">
        <v>1.0</v>
      </c>
      <c r="F314" s="53">
        <v>6.0</v>
      </c>
      <c r="G314" s="53" t="str">
        <f>ifna(VLookup(V314,Shiny!B:C, 2, 0),"")</f>
        <v/>
      </c>
      <c r="H314" s="22" t="s">
        <v>610</v>
      </c>
      <c r="I314" s="157">
        <v>483.0</v>
      </c>
      <c r="J314" s="140">
        <f>IFNA(VLOOKUP(V314,'Imported Index'!G:H,2,0),1)</f>
        <v>1</v>
      </c>
      <c r="K314" s="53"/>
      <c r="L314" s="53"/>
      <c r="M314" s="62" t="str">
        <f>ifna(IMAGE("https://pokejungle.net/sprites/typeico/"&amp;lower(VLookup(V314,Type!C:E, 2, 0)&amp;".png")),"")</f>
        <v/>
      </c>
      <c r="N314" s="62" t="str">
        <f>ifna(IMAGE("https://pokejungle.net/sprites/typeico/"&amp;lower(VLookup(V314,Type!C:E, 3, 0)&amp;".png")),"")</f>
        <v/>
      </c>
      <c r="O314" s="53"/>
      <c r="P314" s="53"/>
      <c r="Q314" s="61" t="str">
        <f>ifna(VLookup(V314, Dex!F:K, 3, 0),"")</f>
        <v/>
      </c>
      <c r="R314" s="61">
        <f>ifna(VLookup(V314, Dex!F:K, 4, 0),"")</f>
        <v>483</v>
      </c>
      <c r="S314" s="62">
        <f>ifna(VLookup(V314, Dex!F:K, 5, 0),"")</f>
        <v>235</v>
      </c>
      <c r="T314" s="61" t="str">
        <f>ifna(VLookup(V314, Dex!F:K, 6, 0),"")</f>
        <v/>
      </c>
      <c r="U314" s="63" t="str">
        <f>ifna(VLookup(V314, Dex!F:L, 7, 0),"")</f>
        <v/>
      </c>
      <c r="V314" s="53" t="str">
        <f t="shared" si="1"/>
        <v>dialga</v>
      </c>
    </row>
    <row r="315" ht="31.5" customHeight="1">
      <c r="A315" s="129">
        <v>314.0</v>
      </c>
      <c r="B315" s="130">
        <v>1.0</v>
      </c>
      <c r="C315" s="130">
        <v>12.0</v>
      </c>
      <c r="D315" s="131">
        <v>7.0</v>
      </c>
      <c r="E315" s="131">
        <v>2.0</v>
      </c>
      <c r="F315" s="131">
        <v>1.0</v>
      </c>
      <c r="G315" s="131" t="str">
        <f>ifna(VLookup(V315,Shiny!B:C, 2, 0),"")</f>
        <v/>
      </c>
      <c r="H315" s="171" t="s">
        <v>611</v>
      </c>
      <c r="I315" s="158">
        <v>484.0</v>
      </c>
      <c r="J315" s="135">
        <f>IFNA(VLOOKUP(V315,'Imported Index'!G:H,2,0),1)</f>
        <v>1</v>
      </c>
      <c r="K315" s="130"/>
      <c r="L315" s="131"/>
      <c r="M315" s="166" t="str">
        <f>ifna(IMAGE("https://pokejungle.net/sprites/typeico/"&amp;lower(VLookup(V315,Type!C:E, 2, 0)&amp;".png")),"")</f>
        <v/>
      </c>
      <c r="N315" s="166" t="str">
        <f>ifna(IMAGE("https://pokejungle.net/sprites/typeico/"&amp;lower(VLookup(V315,Type!C:E, 3, 0)&amp;".png")),"")</f>
        <v/>
      </c>
      <c r="O315" s="131"/>
      <c r="P315" s="131"/>
      <c r="Q315" s="165" t="str">
        <f>ifna(VLookup(V315, Dex!F:K, 3, 0),"")</f>
        <v/>
      </c>
      <c r="R315" s="165">
        <f>ifna(VLookup(V315, Dex!F:K, 4, 0),"")</f>
        <v>484</v>
      </c>
      <c r="S315" s="166">
        <f>ifna(VLookup(V315, Dex!F:K, 5, 0),"")</f>
        <v>236</v>
      </c>
      <c r="T315" s="165" t="str">
        <f>ifna(VLookup(V315, Dex!F:K, 6, 0),"")</f>
        <v/>
      </c>
      <c r="U315" s="137" t="str">
        <f>ifna(VLookup(V315, Dex!F:L, 7, 0),"")</f>
        <v/>
      </c>
      <c r="V315" s="131" t="str">
        <f t="shared" si="1"/>
        <v>palkia</v>
      </c>
    </row>
    <row r="316" ht="31.5" customHeight="1">
      <c r="A316" s="88">
        <v>315.0</v>
      </c>
      <c r="B316" s="85">
        <v>1.0</v>
      </c>
      <c r="C316" s="85">
        <v>12.0</v>
      </c>
      <c r="D316" s="53">
        <v>8.0</v>
      </c>
      <c r="E316" s="53">
        <v>2.0</v>
      </c>
      <c r="F316" s="53">
        <v>2.0</v>
      </c>
      <c r="G316" s="53" t="str">
        <f>ifna(VLookup(V316,Shiny!B:C, 2, 0),"")</f>
        <v/>
      </c>
      <c r="H316" s="22" t="s">
        <v>612</v>
      </c>
      <c r="I316" s="157">
        <v>485.0</v>
      </c>
      <c r="J316" s="140">
        <f>IFNA(VLOOKUP(V316,'Imported Index'!G:H,2,0),1)</f>
        <v>1</v>
      </c>
      <c r="K316" s="53"/>
      <c r="L316" s="53"/>
      <c r="M316" s="62" t="str">
        <f>ifna(IMAGE("https://pokejungle.net/sprites/typeico/"&amp;lower(VLookup(V316,Type!C:E, 2, 0)&amp;".png")),"")</f>
        <v/>
      </c>
      <c r="N316" s="62" t="str">
        <f>ifna(IMAGE("https://pokejungle.net/sprites/typeico/"&amp;lower(VLookup(V316,Type!C:E, 3, 0)&amp;".png")),"")</f>
        <v/>
      </c>
      <c r="O316" s="53"/>
      <c r="P316" s="53"/>
      <c r="Q316" s="61" t="str">
        <f>ifna(VLookup(V316, Dex!F:K, 3, 0),"")</f>
        <v/>
      </c>
      <c r="R316" s="61">
        <f>ifna(VLookup(V316, Dex!F:K, 4, 0),"")</f>
        <v>485</v>
      </c>
      <c r="S316" s="62">
        <f>ifna(VLookup(V316, Dex!F:K, 5, 0),"")</f>
        <v>228</v>
      </c>
      <c r="T316" s="61" t="str">
        <f>ifna(VLookup(V316, Dex!F:K, 6, 0),"")</f>
        <v/>
      </c>
      <c r="U316" s="63" t="str">
        <f>ifna(VLookup(V316, Dex!F:L, 7, 0),"")</f>
        <v>H113</v>
      </c>
      <c r="V316" s="53" t="str">
        <f t="shared" si="1"/>
        <v>heatran</v>
      </c>
    </row>
    <row r="317" ht="31.5" customHeight="1">
      <c r="A317" s="129">
        <v>316.0</v>
      </c>
      <c r="B317" s="130">
        <v>1.0</v>
      </c>
      <c r="C317" s="130">
        <v>12.0</v>
      </c>
      <c r="D317" s="131">
        <v>7.0</v>
      </c>
      <c r="E317" s="131">
        <v>2.0</v>
      </c>
      <c r="F317" s="131">
        <v>3.0</v>
      </c>
      <c r="G317" s="131" t="str">
        <f>ifna(VLookup(V317,Shiny!B:C, 2, 0),"")</f>
        <v/>
      </c>
      <c r="H317" s="171" t="s">
        <v>613</v>
      </c>
      <c r="I317" s="158">
        <v>486.0</v>
      </c>
      <c r="J317" s="135">
        <f>IFNA(VLOOKUP(V317,'Imported Index'!G:H,2,0),1)</f>
        <v>1</v>
      </c>
      <c r="K317" s="131"/>
      <c r="L317" s="131"/>
      <c r="M317" s="166" t="str">
        <f>ifna(IMAGE("https://pokejungle.net/sprites/typeico/"&amp;lower(VLookup(V317,Type!C:E, 2, 0)&amp;".png")),"")</f>
        <v/>
      </c>
      <c r="N317" s="166" t="str">
        <f>ifna(IMAGE("https://pokejungle.net/sprites/typeico/"&amp;lower(VLookup(V317,Type!C:E, 3, 0)&amp;".png")),"")</f>
        <v/>
      </c>
      <c r="O317" s="131"/>
      <c r="P317" s="131"/>
      <c r="Q317" s="165" t="str">
        <f>ifna(VLookup(V317, Dex!F:K, 3, 0),"")</f>
        <v/>
      </c>
      <c r="R317" s="165">
        <f>ifna(VLookup(V317, Dex!F:K, 4, 0),"")</f>
        <v>486</v>
      </c>
      <c r="S317" s="166">
        <f>ifna(VLookup(V317, Dex!F:K, 5, 0),"")</f>
        <v>229</v>
      </c>
      <c r="T317" s="165" t="str">
        <f>ifna(VLookup(V317, Dex!F:K, 6, 0),"")</f>
        <v/>
      </c>
      <c r="U317" s="137" t="str">
        <f>ifna(VLookup(V317, Dex!F:L, 7, 0),"")</f>
        <v/>
      </c>
      <c r="V317" s="131" t="str">
        <f t="shared" si="1"/>
        <v>regigigas</v>
      </c>
    </row>
    <row r="318" ht="31.5" customHeight="1">
      <c r="A318" s="88">
        <v>317.0</v>
      </c>
      <c r="B318" s="85">
        <v>1.0</v>
      </c>
      <c r="C318" s="85">
        <v>12.0</v>
      </c>
      <c r="D318" s="53">
        <v>8.0</v>
      </c>
      <c r="E318" s="53">
        <v>2.0</v>
      </c>
      <c r="F318" s="53">
        <v>4.0</v>
      </c>
      <c r="G318" s="53" t="str">
        <f>ifna(VLookup(V318,Shiny!B:C, 2, 0),"")</f>
        <v/>
      </c>
      <c r="H318" s="22" t="s">
        <v>614</v>
      </c>
      <c r="I318" s="157">
        <v>487.0</v>
      </c>
      <c r="J318" s="140">
        <f>IFNA(VLOOKUP(V318,'Imported Index'!G:H,2,0),1)</f>
        <v>1</v>
      </c>
      <c r="K318" s="53"/>
      <c r="L318" s="53"/>
      <c r="M318" s="62" t="str">
        <f>ifna(IMAGE("https://pokejungle.net/sprites/typeico/"&amp;lower(VLookup(V318,Type!C:E, 2, 0)&amp;".png")),"")</f>
        <v/>
      </c>
      <c r="N318" s="62" t="str">
        <f>ifna(IMAGE("https://pokejungle.net/sprites/typeico/"&amp;lower(VLookup(V318,Type!C:E, 3, 0)&amp;".png")),"")</f>
        <v/>
      </c>
      <c r="O318" s="53"/>
      <c r="P318" s="53"/>
      <c r="Q318" s="61" t="str">
        <f>ifna(VLookup(V318, Dex!F:K, 3, 0),"")</f>
        <v/>
      </c>
      <c r="R318" s="61">
        <f>ifna(VLookup(V318, Dex!F:K, 4, 0),"")</f>
        <v>487</v>
      </c>
      <c r="S318" s="62">
        <f>ifna(VLookup(V318, Dex!F:K, 5, 0),"")</f>
        <v>237</v>
      </c>
      <c r="T318" s="61" t="str">
        <f>ifna(VLookup(V318, Dex!F:K, 6, 0),"")</f>
        <v/>
      </c>
      <c r="U318" s="63" t="str">
        <f>ifna(VLookup(V318, Dex!F:L, 7, 0),"")</f>
        <v/>
      </c>
      <c r="V318" s="53" t="str">
        <f t="shared" si="1"/>
        <v>giratina</v>
      </c>
    </row>
    <row r="319" ht="31.5" customHeight="1">
      <c r="A319" s="129">
        <v>318.0</v>
      </c>
      <c r="B319" s="130">
        <v>1.0</v>
      </c>
      <c r="C319" s="130">
        <v>12.0</v>
      </c>
      <c r="D319" s="131">
        <v>9.0</v>
      </c>
      <c r="E319" s="131">
        <v>2.0</v>
      </c>
      <c r="F319" s="131">
        <v>5.0</v>
      </c>
      <c r="G319" s="131" t="str">
        <f>ifna(VLookup(V319,Shiny!B:C, 2, 0),"")</f>
        <v/>
      </c>
      <c r="H319" s="171" t="s">
        <v>615</v>
      </c>
      <c r="I319" s="158">
        <v>488.0</v>
      </c>
      <c r="J319" s="135">
        <f>IFNA(VLOOKUP(V319,'Imported Index'!G:H,2,0),1)</f>
        <v>1</v>
      </c>
      <c r="K319" s="130"/>
      <c r="L319" s="131"/>
      <c r="M319" s="166" t="str">
        <f>ifna(IMAGE("https://pokejungle.net/sprites/typeico/"&amp;lower(VLookup(V319,Type!C:E, 2, 0)&amp;".png")),"")</f>
        <v/>
      </c>
      <c r="N319" s="166" t="str">
        <f>ifna(IMAGE("https://pokejungle.net/sprites/typeico/"&amp;lower(VLookup(V319,Type!C:E, 3, 0)&amp;".png")),"")</f>
        <v/>
      </c>
      <c r="O319" s="131"/>
      <c r="P319" s="131"/>
      <c r="Q319" s="165" t="str">
        <f>ifna(VLookup(V319, Dex!F:K, 3, 0),"")</f>
        <v/>
      </c>
      <c r="R319" s="165">
        <f>ifna(VLookup(V319, Dex!F:K, 4, 0),"")</f>
        <v>488</v>
      </c>
      <c r="S319" s="166">
        <f>ifna(VLookup(V319, Dex!F:K, 5, 0),"")</f>
        <v>230</v>
      </c>
      <c r="T319" s="165" t="str">
        <f>ifna(VLookup(V319, Dex!F:K, 6, 0),"")</f>
        <v/>
      </c>
      <c r="U319" s="137" t="str">
        <f>ifna(VLookup(V319, Dex!F:L, 7, 0),"")</f>
        <v/>
      </c>
      <c r="V319" s="131" t="str">
        <f t="shared" si="1"/>
        <v>cresselia</v>
      </c>
    </row>
    <row r="320" ht="31.5" customHeight="1">
      <c r="A320" s="88">
        <v>319.0</v>
      </c>
      <c r="B320" s="85">
        <v>1.0</v>
      </c>
      <c r="C320" s="85">
        <v>12.0</v>
      </c>
      <c r="D320" s="85">
        <v>10.0</v>
      </c>
      <c r="E320" s="85">
        <v>2.0</v>
      </c>
      <c r="F320" s="53">
        <v>6.0</v>
      </c>
      <c r="G320" s="53" t="str">
        <f>ifna(VLookup(V320,Shiny!B:C, 2, 0),"")</f>
        <v/>
      </c>
      <c r="H320" s="22" t="s">
        <v>616</v>
      </c>
      <c r="I320" s="157">
        <v>489.0</v>
      </c>
      <c r="J320" s="140">
        <f>IFNA(VLOOKUP(V320,'Imported Index'!G:H,2,0),1)</f>
        <v>1</v>
      </c>
      <c r="K320" s="85"/>
      <c r="L320" s="53"/>
      <c r="M320" s="62" t="str">
        <f>ifna(IMAGE("https://pokejungle.net/sprites/typeico/"&amp;lower(VLookup(V320,Type!C:E, 2, 0)&amp;".png")),"")</f>
        <v/>
      </c>
      <c r="N320" s="62" t="str">
        <f>ifna(IMAGE("https://pokejungle.net/sprites/typeico/"&amp;lower(VLookup(V320,Type!C:E, 3, 0)&amp;".png")),"")</f>
        <v/>
      </c>
      <c r="O320" s="53"/>
      <c r="P320" s="53"/>
      <c r="Q320" s="61" t="str">
        <f>ifna(VLookup(V320, Dex!F:K, 3, 0),"")</f>
        <v/>
      </c>
      <c r="R320" s="61">
        <f>ifna(VLookup(V320, Dex!F:K, 4, 0),"")</f>
        <v>489</v>
      </c>
      <c r="S320" s="62">
        <f>ifna(VLookup(V320, Dex!F:K, 5, 0),"")</f>
        <v>239</v>
      </c>
      <c r="T320" s="61" t="str">
        <f>ifna(VLookup(V320, Dex!F:K, 6, 0),"")</f>
        <v/>
      </c>
      <c r="U320" s="63" t="str">
        <f>ifna(VLookup(V320, Dex!F:L, 7, 0),"")</f>
        <v/>
      </c>
      <c r="V320" s="53" t="str">
        <f t="shared" si="1"/>
        <v>phione</v>
      </c>
    </row>
    <row r="321" ht="31.5" customHeight="1">
      <c r="A321" s="129">
        <v>320.0</v>
      </c>
      <c r="B321" s="130">
        <v>1.0</v>
      </c>
      <c r="C321" s="130">
        <v>12.0</v>
      </c>
      <c r="D321" s="130">
        <v>11.0</v>
      </c>
      <c r="E321" s="130">
        <v>3.0</v>
      </c>
      <c r="F321" s="131">
        <v>1.0</v>
      </c>
      <c r="G321" s="131" t="str">
        <f>ifna(VLookup(V321,Shiny!B:C, 2, 0),"")</f>
        <v/>
      </c>
      <c r="H321" s="171" t="s">
        <v>617</v>
      </c>
      <c r="I321" s="158">
        <v>490.0</v>
      </c>
      <c r="J321" s="135">
        <f>IFNA(VLOOKUP(V321,'Imported Index'!G:H,2,0),1)</f>
        <v>1</v>
      </c>
      <c r="K321" s="130"/>
      <c r="L321" s="131"/>
      <c r="M321" s="166" t="str">
        <f>ifna(IMAGE("https://pokejungle.net/sprites/typeico/"&amp;lower(VLookup(V321,Type!C:E, 2, 0)&amp;".png")),"")</f>
        <v/>
      </c>
      <c r="N321" s="166" t="str">
        <f>ifna(IMAGE("https://pokejungle.net/sprites/typeico/"&amp;lower(VLookup(V321,Type!C:E, 3, 0)&amp;".png")),"")</f>
        <v/>
      </c>
      <c r="O321" s="131"/>
      <c r="P321" s="131"/>
      <c r="Q321" s="165" t="str">
        <f>ifna(VLookup(V321, Dex!F:K, 3, 0),"")</f>
        <v/>
      </c>
      <c r="R321" s="165">
        <f>ifna(VLookup(V321, Dex!F:K, 4, 0),"")</f>
        <v>490</v>
      </c>
      <c r="S321" s="166">
        <f>ifna(VLookup(V321, Dex!F:K, 5, 0),"")</f>
        <v>240</v>
      </c>
      <c r="T321" s="165" t="str">
        <f>ifna(VLookup(V321, Dex!F:K, 6, 0),"")</f>
        <v/>
      </c>
      <c r="U321" s="137" t="str">
        <f>ifna(VLookup(V321, Dex!F:L, 7, 0),"")</f>
        <v/>
      </c>
      <c r="V321" s="131" t="str">
        <f t="shared" si="1"/>
        <v>manaphy</v>
      </c>
    </row>
    <row r="322" ht="31.5" customHeight="1">
      <c r="A322" s="88">
        <v>321.0</v>
      </c>
      <c r="B322" s="85">
        <v>1.0</v>
      </c>
      <c r="C322" s="85">
        <v>12.0</v>
      </c>
      <c r="D322" s="85">
        <v>12.0</v>
      </c>
      <c r="E322" s="85">
        <v>3.0</v>
      </c>
      <c r="F322" s="53">
        <v>2.0</v>
      </c>
      <c r="G322" s="53" t="str">
        <f>ifna(VLookup(V322,Shiny!B:C, 2, 0),"")</f>
        <v/>
      </c>
      <c r="H322" s="22" t="s">
        <v>618</v>
      </c>
      <c r="I322" s="157">
        <v>491.0</v>
      </c>
      <c r="J322" s="140">
        <f>IFNA(VLOOKUP(V322,'Imported Index'!G:H,2,0),1)</f>
        <v>1</v>
      </c>
      <c r="K322" s="53"/>
      <c r="L322" s="53"/>
      <c r="M322" s="62" t="str">
        <f>ifna(IMAGE("https://pokejungle.net/sprites/typeico/"&amp;lower(VLookup(V322,Type!C:E, 2, 0)&amp;".png")),"")</f>
        <v/>
      </c>
      <c r="N322" s="62" t="str">
        <f>ifna(IMAGE("https://pokejungle.net/sprites/typeico/"&amp;lower(VLookup(V322,Type!C:E, 3, 0)&amp;".png")),"")</f>
        <v/>
      </c>
      <c r="O322" s="53"/>
      <c r="P322" s="53"/>
      <c r="Q322" s="61" t="str">
        <f>ifna(VLookup(V322, Dex!F:K, 3, 0),"")</f>
        <v/>
      </c>
      <c r="R322" s="61">
        <f>ifna(VLookup(V322, Dex!F:K, 4, 0),"")</f>
        <v>491</v>
      </c>
      <c r="S322" s="62">
        <f>ifna(VLookup(V322, Dex!F:K, 5, 0),"")</f>
        <v>242</v>
      </c>
      <c r="T322" s="61" t="str">
        <f>ifna(VLookup(V322, Dex!F:K, 6, 0),"")</f>
        <v/>
      </c>
      <c r="U322" s="63" t="str">
        <f>ifna(VLookup(V322, Dex!F:L, 7, 0),"")</f>
        <v>H125</v>
      </c>
      <c r="V322" s="53" t="str">
        <f t="shared" si="1"/>
        <v>darkrai</v>
      </c>
    </row>
    <row r="323" ht="31.5" customHeight="1">
      <c r="A323" s="129">
        <v>322.0</v>
      </c>
      <c r="B323" s="130">
        <v>1.0</v>
      </c>
      <c r="C323" s="130">
        <v>12.0</v>
      </c>
      <c r="D323" s="130">
        <v>13.0</v>
      </c>
      <c r="E323" s="130">
        <v>3.0</v>
      </c>
      <c r="F323" s="131">
        <v>3.0</v>
      </c>
      <c r="G323" s="131" t="str">
        <f>ifna(VLookup(V323,Shiny!B:C, 2, 0),"")</f>
        <v/>
      </c>
      <c r="H323" s="171" t="s">
        <v>619</v>
      </c>
      <c r="I323" s="158">
        <v>492.0</v>
      </c>
      <c r="J323" s="135">
        <f>IFNA(VLOOKUP(V323,'Imported Index'!G:H,2,0),1)</f>
        <v>1</v>
      </c>
      <c r="K323" s="130"/>
      <c r="L323" s="132" t="s">
        <v>500</v>
      </c>
      <c r="M323" s="166" t="str">
        <f>ifna(IMAGE("https://pokejungle.net/sprites/typeico/"&amp;lower(VLookup(V323,Type!C:E, 2, 0)&amp;".png")),"")</f>
        <v/>
      </c>
      <c r="N323" s="166" t="str">
        <f>ifna(IMAGE("https://pokejungle.net/sprites/typeico/"&amp;lower(VLookup(V323,Type!C:E, 3, 0)&amp;".png")),"")</f>
        <v/>
      </c>
      <c r="O323" s="131"/>
      <c r="P323" s="131"/>
      <c r="Q323" s="165" t="str">
        <f>ifna(VLookup(V323, Dex!F:K, 3, 0),"")</f>
        <v/>
      </c>
      <c r="R323" s="165">
        <f>ifna(VLookup(V323, Dex!F:K, 4, 0),"")</f>
        <v>492</v>
      </c>
      <c r="S323" s="166">
        <f>ifna(VLookup(V323, Dex!F:K, 5, 0),"")</f>
        <v>241</v>
      </c>
      <c r="T323" s="165" t="str">
        <f>ifna(VLookup(V323, Dex!F:K, 6, 0),"")</f>
        <v/>
      </c>
      <c r="U323" s="137" t="str">
        <f>ifna(VLookup(V323, Dex!F:L, 7, 0),"")</f>
        <v/>
      </c>
      <c r="V323" s="131" t="str">
        <f t="shared" si="1"/>
        <v>shaymin</v>
      </c>
    </row>
    <row r="324" ht="31.5" customHeight="1">
      <c r="A324" s="88">
        <v>323.0</v>
      </c>
      <c r="B324" s="85">
        <v>1.0</v>
      </c>
      <c r="C324" s="85">
        <v>12.0</v>
      </c>
      <c r="D324" s="85">
        <v>14.0</v>
      </c>
      <c r="E324" s="85">
        <v>3.0</v>
      </c>
      <c r="F324" s="53">
        <v>4.0</v>
      </c>
      <c r="G324" s="53" t="str">
        <f>ifna(VLookup(V324,Shiny!B:C, 2, 0),"")</f>
        <v/>
      </c>
      <c r="H324" s="22" t="s">
        <v>619</v>
      </c>
      <c r="I324" s="157">
        <v>492.0</v>
      </c>
      <c r="J324" s="140">
        <f>IFNA(VLOOKUP(V324,'Imported Index'!G:H,2,0),1)</f>
        <v>1</v>
      </c>
      <c r="K324" s="85"/>
      <c r="L324" s="83" t="s">
        <v>620</v>
      </c>
      <c r="M324" s="62" t="str">
        <f>ifna(IMAGE("https://pokejungle.net/sprites/typeico/"&amp;lower(VLookup(V324,Type!C:E, 2, 0)&amp;".png")),"")</f>
        <v/>
      </c>
      <c r="N324" s="62" t="str">
        <f>ifna(IMAGE("https://pokejungle.net/sprites/typeico/"&amp;lower(VLookup(V324,Type!C:E, 3, 0)&amp;".png")),"")</f>
        <v/>
      </c>
      <c r="O324" s="53">
        <v>-1.0</v>
      </c>
      <c r="P324" s="53"/>
      <c r="Q324" s="61" t="str">
        <f>ifna(VLookup(V324, Dex!F:K, 3, 0),"")</f>
        <v/>
      </c>
      <c r="R324" s="61">
        <f>ifna(VLookup(V324, Dex!F:K, 4, 0),"")</f>
        <v>492</v>
      </c>
      <c r="S324" s="62">
        <f>ifna(VLookup(V324, Dex!F:K, 5, 0),"")</f>
        <v>241</v>
      </c>
      <c r="T324" s="61" t="str">
        <f>ifna(VLookup(V324, Dex!F:K, 6, 0),"")</f>
        <v/>
      </c>
      <c r="U324" s="63" t="str">
        <f>ifna(VLookup(V324, Dex!F:L, 7, 0),"")</f>
        <v/>
      </c>
      <c r="V324" s="53" t="str">
        <f t="shared" si="1"/>
        <v>shaymin-1</v>
      </c>
    </row>
    <row r="325" ht="31.5" customHeight="1">
      <c r="A325" s="129">
        <v>324.0</v>
      </c>
      <c r="B325" s="130">
        <v>1.0</v>
      </c>
      <c r="C325" s="130">
        <v>12.0</v>
      </c>
      <c r="D325" s="130">
        <v>15.0</v>
      </c>
      <c r="E325" s="130">
        <v>3.0</v>
      </c>
      <c r="F325" s="131">
        <v>5.0</v>
      </c>
      <c r="G325" s="131" t="str">
        <f>ifna(VLookup(V325,Shiny!B:C, 2, 0),"")</f>
        <v/>
      </c>
      <c r="H325" s="171" t="s">
        <v>621</v>
      </c>
      <c r="I325" s="158">
        <v>493.0</v>
      </c>
      <c r="J325" s="135">
        <f>IFNA(VLOOKUP(V325,'Imported Index'!G:H,2,0),1)</f>
        <v>1</v>
      </c>
      <c r="K325" s="131"/>
      <c r="L325" s="131"/>
      <c r="M325" s="166" t="str">
        <f>ifna(IMAGE("https://pokejungle.net/sprites/typeico/"&amp;lower(VLookup(V325,Type!C:E, 2, 0)&amp;".png")),"")</f>
        <v/>
      </c>
      <c r="N325" s="166" t="str">
        <f>ifna(IMAGE("https://pokejungle.net/sprites/typeico/"&amp;lower(VLookup(V325,Type!C:E, 3, 0)&amp;".png")),"")</f>
        <v/>
      </c>
      <c r="O325" s="131"/>
      <c r="P325" s="131"/>
      <c r="Q325" s="165" t="str">
        <f>ifna(VLookup(V325, Dex!F:K, 3, 0),"")</f>
        <v/>
      </c>
      <c r="R325" s="165">
        <f>ifna(VLookup(V325, Dex!F:K, 4, 0),"")</f>
        <v>493</v>
      </c>
      <c r="S325" s="166">
        <f>ifna(VLookup(V325, Dex!F:K, 5, 0),"")</f>
        <v>238</v>
      </c>
      <c r="T325" s="165" t="str">
        <f>ifna(VLookup(V325, Dex!F:K, 6, 0),"")</f>
        <v/>
      </c>
      <c r="U325" s="137" t="str">
        <f>ifna(VLookup(V325, Dex!F:L, 7, 0),"")</f>
        <v/>
      </c>
      <c r="V325" s="131" t="str">
        <f t="shared" si="1"/>
        <v>arceus</v>
      </c>
    </row>
    <row r="326" ht="31.5" customHeight="1">
      <c r="A326" s="88">
        <v>325.0</v>
      </c>
      <c r="B326" s="85"/>
      <c r="C326" s="85"/>
      <c r="D326" s="85"/>
      <c r="E326" s="85"/>
      <c r="F326" s="85"/>
      <c r="G326" s="53" t="str">
        <f>ifna(VLookup(V326,Shiny!B:C, 2, 0),"")</f>
        <v/>
      </c>
      <c r="H326" s="146" t="s">
        <v>236</v>
      </c>
      <c r="I326" s="147"/>
      <c r="J326" s="140">
        <f>IFNA(VLOOKUP(V326,'Imported Index'!G:H,2,0),1)</f>
        <v>1</v>
      </c>
      <c r="K326" s="83"/>
      <c r="L326" s="83"/>
      <c r="M326" s="62" t="str">
        <f>ifna(IMAGE("https://pokejungle.net/sprites/typeico/"&amp;lower(VLookup(V326,Type!C:E, 2, 0)&amp;".png")),"")</f>
        <v/>
      </c>
      <c r="N326" s="62" t="str">
        <f>ifna(IMAGE("https://pokejungle.net/sprites/typeico/"&amp;lower(VLookup(V326,Type!C:E, 3, 0)&amp;".png")),"")</f>
        <v/>
      </c>
      <c r="O326" s="53"/>
      <c r="P326" s="53"/>
      <c r="Q326" s="61" t="str">
        <f>ifna(VLookup(V326, Dex!F:K, 3, 0),"")</f>
        <v/>
      </c>
      <c r="R326" s="61" t="str">
        <f>ifna(VLookup(V326, Dex!F:K, 4, 0),"")</f>
        <v/>
      </c>
      <c r="S326" s="62" t="str">
        <f>ifna(VLookup(V326, Dex!F:K, 5, 0),"")</f>
        <v/>
      </c>
      <c r="T326" s="61" t="str">
        <f>ifna(VLookup(V326, Dex!F:K, 6, 0),"")</f>
        <v/>
      </c>
      <c r="U326" s="63" t="str">
        <f>ifna(VLookup(V326, Dex!F:L, 7, 0),"")</f>
        <v/>
      </c>
      <c r="V326" s="53" t="str">
        <f t="shared" si="1"/>
        <v>gen</v>
      </c>
    </row>
    <row r="327" ht="31.5" customHeight="1">
      <c r="A327" s="129">
        <v>326.0</v>
      </c>
      <c r="B327" s="130">
        <v>1.0</v>
      </c>
      <c r="C327" s="130">
        <v>13.0</v>
      </c>
      <c r="D327" s="130">
        <v>1.0</v>
      </c>
      <c r="E327" s="130">
        <v>1.0</v>
      </c>
      <c r="F327" s="131">
        <v>1.0</v>
      </c>
      <c r="G327" s="131" t="str">
        <f>ifna(VLookup(V327,Shiny!B:C, 2, 0),"")</f>
        <v/>
      </c>
      <c r="H327" s="171" t="s">
        <v>622</v>
      </c>
      <c r="I327" s="158">
        <v>494.0</v>
      </c>
      <c r="J327" s="135">
        <f>IFNA(VLOOKUP(V327,'Imported Index'!G:H,2,0),1)</f>
        <v>1</v>
      </c>
      <c r="K327" s="131"/>
      <c r="L327" s="131"/>
      <c r="M327" s="166" t="str">
        <f>ifna(IMAGE("https://pokejungle.net/sprites/typeico/"&amp;lower(VLookup(V327,Type!C:E, 2, 0)&amp;".png")),"")</f>
        <v/>
      </c>
      <c r="N327" s="166" t="str">
        <f>ifna(IMAGE("https://pokejungle.net/sprites/typeico/"&amp;lower(VLookup(V327,Type!C:E, 3, 0)&amp;".png")),"")</f>
        <v/>
      </c>
      <c r="O327" s="131"/>
      <c r="P327" s="131"/>
      <c r="Q327" s="165" t="str">
        <f>ifna(VLookup(V327, Dex!F:K, 3, 0),"")</f>
        <v/>
      </c>
      <c r="R327" s="165" t="str">
        <f>ifna(VLookup(V327, Dex!F:K, 4, 0),"")</f>
        <v/>
      </c>
      <c r="S327" s="166" t="str">
        <f>ifna(VLookup(V327, Dex!F:K, 5, 0),"")</f>
        <v/>
      </c>
      <c r="T327" s="165" t="str">
        <f>ifna(VLookup(V327, Dex!F:K, 6, 0),"")</f>
        <v/>
      </c>
      <c r="U327" s="137" t="str">
        <f>ifna(VLookup(V327, Dex!F:L, 7, 0),"")</f>
        <v/>
      </c>
      <c r="V327" s="131" t="str">
        <f t="shared" si="1"/>
        <v>victini</v>
      </c>
    </row>
    <row r="328" ht="31.5" customHeight="1">
      <c r="A328" s="88">
        <v>327.0</v>
      </c>
      <c r="B328" s="85">
        <v>1.0</v>
      </c>
      <c r="C328" s="85">
        <v>13.0</v>
      </c>
      <c r="D328" s="53">
        <v>2.0</v>
      </c>
      <c r="E328" s="53">
        <v>1.0</v>
      </c>
      <c r="F328" s="53">
        <v>2.0</v>
      </c>
      <c r="G328" s="53" t="str">
        <f>ifna(VLookup(V328,Shiny!B:C, 2, 0),"")</f>
        <v/>
      </c>
      <c r="H328" s="22" t="s">
        <v>625</v>
      </c>
      <c r="I328" s="157">
        <v>497.0</v>
      </c>
      <c r="J328" s="140">
        <f>IFNA(VLOOKUP(V328,'Imported Index'!G:H,2,0),1)</f>
        <v>1</v>
      </c>
      <c r="K328" s="53"/>
      <c r="L328" s="53"/>
      <c r="M328" s="62" t="str">
        <f>ifna(IMAGE("https://pokejungle.net/sprites/typeico/"&amp;lower(VLookup(V328,Type!C:E, 2, 0)&amp;".png")),"")</f>
        <v/>
      </c>
      <c r="N328" s="62" t="str">
        <f>ifna(IMAGE("https://pokejungle.net/sprites/typeico/"&amp;lower(VLookup(V328,Type!C:E, 3, 0)&amp;".png")),"")</f>
        <v/>
      </c>
      <c r="O328" s="53"/>
      <c r="P328" s="53"/>
      <c r="Q328" s="61" t="str">
        <f>ifna(VLookup(V328, Dex!F:K, 3, 0),"")</f>
        <v/>
      </c>
      <c r="R328" s="61" t="str">
        <f>ifna(VLookup(V328, Dex!F:K, 4, 0),"")</f>
        <v/>
      </c>
      <c r="S328" s="62" t="str">
        <f>ifna(VLookup(V328, Dex!F:K, 5, 0),"")</f>
        <v/>
      </c>
      <c r="T328" s="61" t="str">
        <f>ifna(VLookup(V328, Dex!F:K, 6, 0),"")</f>
        <v>B202</v>
      </c>
      <c r="U328" s="63" t="str">
        <f>ifna(VLookup(V328, Dex!F:L, 7, 0),"")</f>
        <v/>
      </c>
      <c r="V328" s="53" t="str">
        <f t="shared" si="1"/>
        <v>serperior</v>
      </c>
    </row>
    <row r="329" ht="31.5" customHeight="1">
      <c r="A329" s="129">
        <v>328.0</v>
      </c>
      <c r="B329" s="130">
        <v>1.0</v>
      </c>
      <c r="C329" s="130">
        <v>13.0</v>
      </c>
      <c r="D329" s="131">
        <v>3.0</v>
      </c>
      <c r="E329" s="131">
        <v>1.0</v>
      </c>
      <c r="F329" s="131">
        <v>3.0</v>
      </c>
      <c r="G329" s="131" t="str">
        <f>ifna(VLookup(V329,Shiny!B:C, 2, 0),"")</f>
        <v/>
      </c>
      <c r="H329" s="171" t="s">
        <v>628</v>
      </c>
      <c r="I329" s="158">
        <v>500.0</v>
      </c>
      <c r="J329" s="135">
        <f>IFNA(VLOOKUP(V329,'Imported Index'!G:H,2,0),1)</f>
        <v>1</v>
      </c>
      <c r="K329" s="131"/>
      <c r="L329" s="131"/>
      <c r="M329" s="166" t="str">
        <f>ifna(IMAGE("https://pokejungle.net/sprites/typeico/"&amp;lower(VLookup(V329,Type!C:E, 2, 0)&amp;".png")),"")</f>
        <v/>
      </c>
      <c r="N329" s="166" t="str">
        <f>ifna(IMAGE("https://pokejungle.net/sprites/typeico/"&amp;lower(VLookup(V329,Type!C:E, 3, 0)&amp;".png")),"")</f>
        <v/>
      </c>
      <c r="O329" s="131"/>
      <c r="P329" s="131"/>
      <c r="Q329" s="165" t="str">
        <f>ifna(VLookup(V329, Dex!F:K, 3, 0),"")</f>
        <v/>
      </c>
      <c r="R329" s="165" t="str">
        <f>ifna(VLookup(V329, Dex!F:K, 4, 0),"")</f>
        <v/>
      </c>
      <c r="S329" s="166" t="str">
        <f>ifna(VLookup(V329, Dex!F:K, 5, 0),"")</f>
        <v/>
      </c>
      <c r="T329" s="165" t="str">
        <f>ifna(VLookup(V329, Dex!F:K, 6, 0),"")</f>
        <v>B205</v>
      </c>
      <c r="U329" s="137">
        <f>ifna(VLookup(V329, Dex!F:L, 7, 0),"")</f>
        <v>6</v>
      </c>
      <c r="V329" s="131" t="str">
        <f t="shared" si="1"/>
        <v>emboar</v>
      </c>
    </row>
    <row r="330" ht="31.5" customHeight="1">
      <c r="A330" s="88">
        <v>329.0</v>
      </c>
      <c r="B330" s="85">
        <v>1.0</v>
      </c>
      <c r="C330" s="85">
        <v>13.0</v>
      </c>
      <c r="D330" s="53">
        <v>4.0</v>
      </c>
      <c r="E330" s="53">
        <v>1.0</v>
      </c>
      <c r="F330" s="53">
        <v>4.0</v>
      </c>
      <c r="G330" s="53" t="str">
        <f>ifna(VLookup(V330,Shiny!B:C, 2, 0),"")</f>
        <v/>
      </c>
      <c r="H330" s="22" t="s">
        <v>631</v>
      </c>
      <c r="I330" s="157">
        <v>503.0</v>
      </c>
      <c r="J330" s="140">
        <f>IFNA(VLOOKUP(V330,'Imported Index'!G:H,2,0),1)</f>
        <v>1</v>
      </c>
      <c r="K330" s="53"/>
      <c r="L330" s="53" t="s">
        <v>97</v>
      </c>
      <c r="M330" s="62" t="str">
        <f>ifna(IMAGE("https://pokejungle.net/sprites/typeico/"&amp;lower(VLookup(V330,Type!C:E, 2, 0)&amp;".png")),"")</f>
        <v/>
      </c>
      <c r="N330" s="62" t="str">
        <f>ifna(IMAGE("https://pokejungle.net/sprites/typeico/"&amp;lower(VLookup(V330,Type!C:E, 3, 0)&amp;".png")),"")</f>
        <v/>
      </c>
      <c r="O330" s="53"/>
      <c r="P330" s="53"/>
      <c r="Q330" s="61" t="str">
        <f>ifna(VLookup(V330, Dex!F:K, 3, 0),"")</f>
        <v/>
      </c>
      <c r="R330" s="61" t="str">
        <f>ifna(VLookup(V330, Dex!F:K, 4, 0),"")</f>
        <v/>
      </c>
      <c r="S330" s="62" t="str">
        <f>ifna(VLookup(V330, Dex!F:K, 5, 0),"")</f>
        <v/>
      </c>
      <c r="T330" s="61" t="str">
        <f>ifna(VLookup(V330, Dex!F:K, 6, 0),"")</f>
        <v>B208</v>
      </c>
      <c r="U330" s="63" t="str">
        <f>ifna(VLookup(V330, Dex!F:L, 7, 0),"")</f>
        <v/>
      </c>
      <c r="V330" s="53" t="str">
        <f t="shared" si="1"/>
        <v>samurott</v>
      </c>
    </row>
    <row r="331" ht="31.5" customHeight="1">
      <c r="A331" s="129">
        <v>330.0</v>
      </c>
      <c r="B331" s="130">
        <v>1.0</v>
      </c>
      <c r="C331" s="130">
        <v>13.0</v>
      </c>
      <c r="D331" s="131">
        <v>5.0</v>
      </c>
      <c r="E331" s="131">
        <v>1.0</v>
      </c>
      <c r="F331" s="131">
        <v>5.0</v>
      </c>
      <c r="G331" s="131" t="str">
        <f>ifna(VLookup(V331,Shiny!B:C, 2, 0),"")</f>
        <v/>
      </c>
      <c r="H331" s="171" t="s">
        <v>631</v>
      </c>
      <c r="I331" s="158">
        <v>503.0</v>
      </c>
      <c r="J331" s="135">
        <f>IFNA(VLOOKUP(V331,'Imported Index'!G:H,2,0),1)</f>
        <v>1</v>
      </c>
      <c r="K331" s="131"/>
      <c r="L331" s="131" t="s">
        <v>139</v>
      </c>
      <c r="M331" s="166" t="str">
        <f>ifna(IMAGE("https://pokejungle.net/sprites/typeico/"&amp;lower(VLookup(V331,Type!C:E, 2, 0)&amp;".png")),"")</f>
        <v/>
      </c>
      <c r="N331" s="166" t="str">
        <f>ifna(IMAGE("https://pokejungle.net/sprites/typeico/"&amp;lower(VLookup(V331,Type!C:E, 3, 0)&amp;".png")),"")</f>
        <v/>
      </c>
      <c r="O331" s="130">
        <v>-1.0</v>
      </c>
      <c r="P331" s="131"/>
      <c r="Q331" s="165" t="str">
        <f>ifna(VLookup(V331, Dex!F:K, 3, 0),"")</f>
        <v/>
      </c>
      <c r="R331" s="165" t="str">
        <f>ifna(VLookup(V331, Dex!F:K, 4, 0),"")</f>
        <v/>
      </c>
      <c r="S331" s="166">
        <f>ifna(VLookup(V331, Dex!F:K, 5, 0),"")</f>
        <v>9</v>
      </c>
      <c r="T331" s="165" t="str">
        <f>ifna(VLookup(V331, Dex!F:K, 6, 0),"")</f>
        <v>B208</v>
      </c>
      <c r="U331" s="137" t="str">
        <f>ifna(VLookup(V331, Dex!F:L, 7, 0),"")</f>
        <v/>
      </c>
      <c r="V331" s="131" t="str">
        <f t="shared" si="1"/>
        <v>samurott-1</v>
      </c>
    </row>
    <row r="332" ht="31.5" customHeight="1">
      <c r="A332" s="88">
        <v>331.0</v>
      </c>
      <c r="B332" s="85">
        <v>1.0</v>
      </c>
      <c r="C332" s="85">
        <v>13.0</v>
      </c>
      <c r="D332" s="53">
        <v>6.0</v>
      </c>
      <c r="E332" s="53">
        <v>1.0</v>
      </c>
      <c r="F332" s="53">
        <v>6.0</v>
      </c>
      <c r="G332" s="53" t="str">
        <f>ifna(VLookup(V332,Shiny!B:C, 2, 0),"")</f>
        <v/>
      </c>
      <c r="H332" s="22" t="s">
        <v>633</v>
      </c>
      <c r="I332" s="157">
        <v>505.0</v>
      </c>
      <c r="J332" s="140">
        <f>IFNA(VLOOKUP(V332,'Imported Index'!G:H,2,0),1)</f>
        <v>1</v>
      </c>
      <c r="K332" s="53"/>
      <c r="L332" s="53"/>
      <c r="M332" s="62" t="str">
        <f>ifna(IMAGE("https://pokejungle.net/sprites/typeico/"&amp;lower(VLookup(V332,Type!C:E, 2, 0)&amp;".png")),"")</f>
        <v/>
      </c>
      <c r="N332" s="62" t="str">
        <f>ifna(IMAGE("https://pokejungle.net/sprites/typeico/"&amp;lower(VLookup(V332,Type!C:E, 3, 0)&amp;".png")),"")</f>
        <v/>
      </c>
      <c r="O332" s="53"/>
      <c r="P332" s="53"/>
      <c r="Q332" s="61" t="str">
        <f>ifna(VLookup(V332, Dex!F:K, 3, 0),"")</f>
        <v/>
      </c>
      <c r="R332" s="61" t="str">
        <f>ifna(VLookup(V332, Dex!F:K, 4, 0),"")</f>
        <v/>
      </c>
      <c r="S332" s="62" t="str">
        <f>ifna(VLookup(V332, Dex!F:K, 5, 0),"")</f>
        <v/>
      </c>
      <c r="T332" s="61" t="str">
        <f>ifna(VLookup(V332, Dex!F:K, 6, 0),"")</f>
        <v/>
      </c>
      <c r="U332" s="63">
        <f>ifna(VLookup(V332, Dex!F:L, 7, 0),"")</f>
        <v>28</v>
      </c>
      <c r="V332" s="53" t="str">
        <f t="shared" si="1"/>
        <v>watchog</v>
      </c>
    </row>
    <row r="333" ht="31.5" customHeight="1">
      <c r="A333" s="129">
        <v>332.0</v>
      </c>
      <c r="B333" s="130">
        <v>1.0</v>
      </c>
      <c r="C333" s="130">
        <v>13.0</v>
      </c>
      <c r="D333" s="131">
        <v>7.0</v>
      </c>
      <c r="E333" s="131">
        <v>2.0</v>
      </c>
      <c r="F333" s="131">
        <v>1.0</v>
      </c>
      <c r="G333" s="131" t="str">
        <f>ifna(VLookup(V333,Shiny!B:C, 2, 0),"")</f>
        <v/>
      </c>
      <c r="H333" s="171" t="s">
        <v>636</v>
      </c>
      <c r="I333" s="158">
        <v>508.0</v>
      </c>
      <c r="J333" s="135">
        <f>IFNA(VLOOKUP(V333,'Imported Index'!G:H,2,0),1)</f>
        <v>1</v>
      </c>
      <c r="K333" s="130"/>
      <c r="L333" s="131"/>
      <c r="M333" s="166" t="str">
        <f>ifna(IMAGE("https://pokejungle.net/sprites/typeico/"&amp;lower(VLookup(V333,Type!C:E, 2, 0)&amp;".png")),"")</f>
        <v/>
      </c>
      <c r="N333" s="166" t="str">
        <f>ifna(IMAGE("https://pokejungle.net/sprites/typeico/"&amp;lower(VLookup(V333,Type!C:E, 3, 0)&amp;".png")),"")</f>
        <v/>
      </c>
      <c r="O333" s="131"/>
      <c r="P333" s="131"/>
      <c r="Q333" s="165" t="str">
        <f>ifna(VLookup(V333, Dex!F:K, 3, 0),"")</f>
        <v>A115</v>
      </c>
      <c r="R333" s="165" t="str">
        <f>ifna(VLookup(V333, Dex!F:K, 4, 0),"")</f>
        <v/>
      </c>
      <c r="S333" s="166" t="str">
        <f>ifna(VLookup(V333, Dex!F:K, 5, 0),"")</f>
        <v/>
      </c>
      <c r="T333" s="165" t="str">
        <f>ifna(VLookup(V333, Dex!F:K, 6, 0),"")</f>
        <v/>
      </c>
      <c r="U333" s="137" t="str">
        <f>ifna(VLookup(V333, Dex!F:L, 7, 0),"")</f>
        <v/>
      </c>
      <c r="V333" s="131" t="str">
        <f t="shared" si="1"/>
        <v>stoutland</v>
      </c>
    </row>
    <row r="334" ht="31.5" customHeight="1">
      <c r="A334" s="88">
        <v>333.0</v>
      </c>
      <c r="B334" s="85">
        <v>1.0</v>
      </c>
      <c r="C334" s="85">
        <v>13.0</v>
      </c>
      <c r="D334" s="53">
        <v>8.0</v>
      </c>
      <c r="E334" s="53">
        <v>2.0</v>
      </c>
      <c r="F334" s="53">
        <v>2.0</v>
      </c>
      <c r="G334" s="53" t="str">
        <f>ifna(VLookup(V334,Shiny!B:C, 2, 0),"")</f>
        <v/>
      </c>
      <c r="H334" s="22" t="s">
        <v>638</v>
      </c>
      <c r="I334" s="157">
        <v>510.0</v>
      </c>
      <c r="J334" s="140">
        <f>IFNA(VLOOKUP(V334,'Imported Index'!G:H,2,0),1)</f>
        <v>1</v>
      </c>
      <c r="K334" s="53"/>
      <c r="L334" s="53"/>
      <c r="M334" s="62" t="str">
        <f>ifna(IMAGE("https://pokejungle.net/sprites/typeico/"&amp;lower(VLookup(V334,Type!C:E, 2, 0)&amp;".png")),"")</f>
        <v/>
      </c>
      <c r="N334" s="62" t="str">
        <f>ifna(IMAGE("https://pokejungle.net/sprites/typeico/"&amp;lower(VLookup(V334,Type!C:E, 3, 0)&amp;".png")),"")</f>
        <v/>
      </c>
      <c r="O334" s="53"/>
      <c r="P334" s="53"/>
      <c r="Q334" s="61">
        <f>ifna(VLookup(V334, Dex!F:K, 3, 0),"")</f>
        <v>45</v>
      </c>
      <c r="R334" s="61" t="str">
        <f>ifna(VLookup(V334, Dex!F:K, 4, 0),"")</f>
        <v/>
      </c>
      <c r="S334" s="62" t="str">
        <f>ifna(VLookup(V334, Dex!F:K, 5, 0),"")</f>
        <v/>
      </c>
      <c r="T334" s="61" t="str">
        <f>ifna(VLookup(V334, Dex!F:K, 6, 0),"")</f>
        <v/>
      </c>
      <c r="U334" s="63" t="str">
        <f>ifna(VLookup(V334, Dex!F:L, 7, 0),"")</f>
        <v>H054</v>
      </c>
      <c r="V334" s="53" t="str">
        <f t="shared" si="1"/>
        <v>liepard</v>
      </c>
    </row>
    <row r="335" ht="31.5" customHeight="1">
      <c r="A335" s="129">
        <v>334.0</v>
      </c>
      <c r="B335" s="130">
        <v>1.0</v>
      </c>
      <c r="C335" s="130">
        <v>13.0</v>
      </c>
      <c r="D335" s="131">
        <v>9.0</v>
      </c>
      <c r="E335" s="131">
        <v>2.0</v>
      </c>
      <c r="F335" s="131">
        <v>3.0</v>
      </c>
      <c r="G335" s="131" t="str">
        <f>ifna(VLookup(V335,Shiny!B:C, 2, 0),"")</f>
        <v/>
      </c>
      <c r="H335" s="171" t="s">
        <v>640</v>
      </c>
      <c r="I335" s="158">
        <v>512.0</v>
      </c>
      <c r="J335" s="135">
        <f>IFNA(VLOOKUP(V335,'Imported Index'!G:H,2,0),1)</f>
        <v>1</v>
      </c>
      <c r="K335" s="130"/>
      <c r="L335" s="131"/>
      <c r="M335" s="166" t="str">
        <f>ifna(IMAGE("https://pokejungle.net/sprites/typeico/"&amp;lower(VLookup(V335,Type!C:E, 2, 0)&amp;".png")),"")</f>
        <v/>
      </c>
      <c r="N335" s="166" t="str">
        <f>ifna(IMAGE("https://pokejungle.net/sprites/typeico/"&amp;lower(VLookup(V335,Type!C:E, 3, 0)&amp;".png")),"")</f>
        <v/>
      </c>
      <c r="O335" s="131"/>
      <c r="P335" s="131"/>
      <c r="Q335" s="165" t="str">
        <f>ifna(VLookup(V335, Dex!F:K, 3, 0),"")</f>
        <v/>
      </c>
      <c r="R335" s="165" t="str">
        <f>ifna(VLookup(V335, Dex!F:K, 4, 0),"")</f>
        <v/>
      </c>
      <c r="S335" s="166" t="str">
        <f>ifna(VLookup(V335, Dex!F:K, 5, 0),"")</f>
        <v/>
      </c>
      <c r="T335" s="165" t="str">
        <f>ifna(VLookup(V335, Dex!F:K, 6, 0),"")</f>
        <v/>
      </c>
      <c r="U335" s="137">
        <f>ifna(VLookup(V335, Dex!F:L, 7, 0),"")</f>
        <v>78</v>
      </c>
      <c r="V335" s="131" t="str">
        <f t="shared" si="1"/>
        <v>simisage</v>
      </c>
    </row>
    <row r="336" ht="31.5" customHeight="1">
      <c r="A336" s="88">
        <v>335.0</v>
      </c>
      <c r="B336" s="85">
        <v>1.0</v>
      </c>
      <c r="C336" s="85">
        <v>13.0</v>
      </c>
      <c r="D336" s="53">
        <v>10.0</v>
      </c>
      <c r="E336" s="53">
        <v>2.0</v>
      </c>
      <c r="F336" s="53">
        <v>4.0</v>
      </c>
      <c r="G336" s="53" t="str">
        <f>ifna(VLookup(V336,Shiny!B:C, 2, 0),"")</f>
        <v/>
      </c>
      <c r="H336" s="22" t="s">
        <v>642</v>
      </c>
      <c r="I336" s="157">
        <v>514.0</v>
      </c>
      <c r="J336" s="140">
        <f>IFNA(VLOOKUP(V336,'Imported Index'!G:H,2,0),1)</f>
        <v>1</v>
      </c>
      <c r="K336" s="85"/>
      <c r="L336" s="53"/>
      <c r="M336" s="62" t="str">
        <f>ifna(IMAGE("https://pokejungle.net/sprites/typeico/"&amp;lower(VLookup(V336,Type!C:E, 2, 0)&amp;".png")),"")</f>
        <v/>
      </c>
      <c r="N336" s="62" t="str">
        <f>ifna(IMAGE("https://pokejungle.net/sprites/typeico/"&amp;lower(VLookup(V336,Type!C:E, 3, 0)&amp;".png")),"")</f>
        <v/>
      </c>
      <c r="O336" s="53"/>
      <c r="P336" s="53"/>
      <c r="Q336" s="61" t="str">
        <f>ifna(VLookup(V336, Dex!F:K, 3, 0),"")</f>
        <v/>
      </c>
      <c r="R336" s="61" t="str">
        <f>ifna(VLookup(V336, Dex!F:K, 4, 0),"")</f>
        <v/>
      </c>
      <c r="S336" s="62" t="str">
        <f>ifna(VLookup(V336, Dex!F:K, 5, 0),"")</f>
        <v/>
      </c>
      <c r="T336" s="61" t="str">
        <f>ifna(VLookup(V336, Dex!F:K, 6, 0),"")</f>
        <v/>
      </c>
      <c r="U336" s="63">
        <f>ifna(VLookup(V336, Dex!F:L, 7, 0),"")</f>
        <v>80</v>
      </c>
      <c r="V336" s="53" t="str">
        <f t="shared" si="1"/>
        <v>simisear</v>
      </c>
    </row>
    <row r="337" ht="31.5" customHeight="1">
      <c r="A337" s="129">
        <v>336.0</v>
      </c>
      <c r="B337" s="130">
        <v>1.0</v>
      </c>
      <c r="C337" s="130">
        <v>13.0</v>
      </c>
      <c r="D337" s="131">
        <v>11.0</v>
      </c>
      <c r="E337" s="131">
        <v>2.0</v>
      </c>
      <c r="F337" s="131">
        <v>5.0</v>
      </c>
      <c r="G337" s="131" t="str">
        <f>ifna(VLookup(V337,Shiny!B:C, 2, 0),"")</f>
        <v/>
      </c>
      <c r="H337" s="171" t="s">
        <v>644</v>
      </c>
      <c r="I337" s="158">
        <v>516.0</v>
      </c>
      <c r="J337" s="135">
        <f>IFNA(VLOOKUP(V337,'Imported Index'!G:H,2,0),1)</f>
        <v>1</v>
      </c>
      <c r="K337" s="130"/>
      <c r="L337" s="131"/>
      <c r="M337" s="166" t="str">
        <f>ifna(IMAGE("https://pokejungle.net/sprites/typeico/"&amp;lower(VLookup(V337,Type!C:E, 2, 0)&amp;".png")),"")</f>
        <v/>
      </c>
      <c r="N337" s="166" t="str">
        <f>ifna(IMAGE("https://pokejungle.net/sprites/typeico/"&amp;lower(VLookup(V337,Type!C:E, 3, 0)&amp;".png")),"")</f>
        <v/>
      </c>
      <c r="O337" s="131"/>
      <c r="P337" s="131"/>
      <c r="Q337" s="165" t="str">
        <f>ifna(VLookup(V337, Dex!F:K, 3, 0),"")</f>
        <v/>
      </c>
      <c r="R337" s="165" t="str">
        <f>ifna(VLookup(V337, Dex!F:K, 4, 0),"")</f>
        <v/>
      </c>
      <c r="S337" s="166" t="str">
        <f>ifna(VLookup(V337, Dex!F:K, 5, 0),"")</f>
        <v/>
      </c>
      <c r="T337" s="165" t="str">
        <f>ifna(VLookup(V337, Dex!F:K, 6, 0),"")</f>
        <v/>
      </c>
      <c r="U337" s="137">
        <f>ifna(VLookup(V337, Dex!F:L, 7, 0),"")</f>
        <v>82</v>
      </c>
      <c r="V337" s="131" t="str">
        <f t="shared" si="1"/>
        <v>simipour</v>
      </c>
    </row>
    <row r="338" ht="31.5" customHeight="1">
      <c r="A338" s="88">
        <v>337.0</v>
      </c>
      <c r="B338" s="85">
        <v>1.0</v>
      </c>
      <c r="C338" s="85">
        <v>13.0</v>
      </c>
      <c r="D338" s="53">
        <v>12.0</v>
      </c>
      <c r="E338" s="53">
        <v>2.0</v>
      </c>
      <c r="F338" s="53">
        <v>6.0</v>
      </c>
      <c r="G338" s="53" t="str">
        <f>ifna(VLookup(V338,Shiny!B:C, 2, 0),"")</f>
        <v/>
      </c>
      <c r="H338" s="22" t="s">
        <v>646</v>
      </c>
      <c r="I338" s="157">
        <v>518.0</v>
      </c>
      <c r="J338" s="140">
        <f>IFNA(VLOOKUP(V338,'Imported Index'!G:H,2,0),1)</f>
        <v>1</v>
      </c>
      <c r="K338" s="85"/>
      <c r="L338" s="53"/>
      <c r="M338" s="62" t="str">
        <f>ifna(IMAGE("https://pokejungle.net/sprites/typeico/"&amp;lower(VLookup(V338,Type!C:E, 2, 0)&amp;".png")),"")</f>
        <v/>
      </c>
      <c r="N338" s="62" t="str">
        <f>ifna(IMAGE("https://pokejungle.net/sprites/typeico/"&amp;lower(VLookup(V338,Type!C:E, 3, 0)&amp;".png")),"")</f>
        <v/>
      </c>
      <c r="O338" s="53"/>
      <c r="P338" s="53"/>
      <c r="Q338" s="61">
        <f>ifna(VLookup(V338, Dex!F:K, 3, 0),"")</f>
        <v>91</v>
      </c>
      <c r="R338" s="61" t="str">
        <f>ifna(VLookup(V338, Dex!F:K, 4, 0),"")</f>
        <v/>
      </c>
      <c r="S338" s="62" t="str">
        <f>ifna(VLookup(V338, Dex!F:K, 5, 0),"")</f>
        <v/>
      </c>
      <c r="T338" s="61" t="str">
        <f>ifna(VLookup(V338, Dex!F:K, 6, 0),"")</f>
        <v/>
      </c>
      <c r="U338" s="63" t="str">
        <f>ifna(VLookup(V338, Dex!F:L, 7, 0),"")</f>
        <v>H056</v>
      </c>
      <c r="V338" s="53" t="str">
        <f t="shared" si="1"/>
        <v>musharna</v>
      </c>
    </row>
    <row r="339" ht="31.5" customHeight="1">
      <c r="A339" s="129">
        <v>338.0</v>
      </c>
      <c r="B339" s="130">
        <v>1.0</v>
      </c>
      <c r="C339" s="130">
        <v>13.0</v>
      </c>
      <c r="D339" s="131">
        <v>13.0</v>
      </c>
      <c r="E339" s="131">
        <v>3.0</v>
      </c>
      <c r="F339" s="131">
        <v>1.0</v>
      </c>
      <c r="G339" s="131" t="str">
        <f>ifna(VLookup(V339,Shiny!B:C, 2, 0),"")</f>
        <v/>
      </c>
      <c r="H339" s="171" t="s">
        <v>649</v>
      </c>
      <c r="I339" s="158">
        <v>521.0</v>
      </c>
      <c r="J339" s="135">
        <f>IFNA(VLOOKUP(V339,'Imported Index'!G:H,2,0),1)</f>
        <v>1</v>
      </c>
      <c r="K339" s="131"/>
      <c r="L339" s="131"/>
      <c r="M339" s="166" t="str">
        <f>ifna(IMAGE("https://pokejungle.net/sprites/typeico/"&amp;lower(VLookup(V339,Type!C:E, 2, 0)&amp;".png")),"")</f>
        <v/>
      </c>
      <c r="N339" s="166" t="str">
        <f>ifna(IMAGE("https://pokejungle.net/sprites/typeico/"&amp;lower(VLookup(V339,Type!C:E, 3, 0)&amp;".png")),"")</f>
        <v/>
      </c>
      <c r="O339" s="131"/>
      <c r="P339" s="131"/>
      <c r="Q339" s="165">
        <f>ifna(VLookup(V339, Dex!F:K, 3, 0),"")</f>
        <v>28</v>
      </c>
      <c r="R339" s="165" t="str">
        <f>ifna(VLookup(V339, Dex!F:K, 4, 0),"")</f>
        <v/>
      </c>
      <c r="S339" s="166" t="str">
        <f>ifna(VLookup(V339, Dex!F:K, 5, 0),"")</f>
        <v/>
      </c>
      <c r="T339" s="165" t="str">
        <f>ifna(VLookup(V339, Dex!F:K, 6, 0),"")</f>
        <v/>
      </c>
      <c r="U339" s="137" t="str">
        <f>ifna(VLookup(V339, Dex!F:L, 7, 0),"")</f>
        <v/>
      </c>
      <c r="V339" s="131" t="str">
        <f t="shared" si="1"/>
        <v>unfezant</v>
      </c>
    </row>
    <row r="340" ht="31.5" customHeight="1">
      <c r="A340" s="88">
        <v>339.0</v>
      </c>
      <c r="B340" s="85">
        <v>1.0</v>
      </c>
      <c r="C340" s="85">
        <v>13.0</v>
      </c>
      <c r="D340" s="53">
        <v>14.0</v>
      </c>
      <c r="E340" s="53">
        <v>3.0</v>
      </c>
      <c r="F340" s="53">
        <v>2.0</v>
      </c>
      <c r="G340" s="53" t="str">
        <f>ifna(VLookup(V340,Shiny!B:C, 2, 0),"")</f>
        <v/>
      </c>
      <c r="H340" s="22" t="s">
        <v>651</v>
      </c>
      <c r="I340" s="157">
        <v>523.0</v>
      </c>
      <c r="J340" s="140">
        <f>IFNA(VLOOKUP(V340,'Imported Index'!G:H,2,0),1)</f>
        <v>1</v>
      </c>
      <c r="K340" s="53"/>
      <c r="L340" s="53"/>
      <c r="M340" s="62" t="str">
        <f>ifna(IMAGE("https://pokejungle.net/sprites/typeico/"&amp;lower(VLookup(V340,Type!C:E, 2, 0)&amp;".png")),"")</f>
        <v/>
      </c>
      <c r="N340" s="62" t="str">
        <f>ifna(IMAGE("https://pokejungle.net/sprites/typeico/"&amp;lower(VLookup(V340,Type!C:E, 3, 0)&amp;".png")),"")</f>
        <v/>
      </c>
      <c r="O340" s="53"/>
      <c r="P340" s="53"/>
      <c r="Q340" s="61" t="str">
        <f>ifna(VLookup(V340, Dex!F:K, 3, 0),"")</f>
        <v/>
      </c>
      <c r="R340" s="61" t="str">
        <f>ifna(VLookup(V340, Dex!F:K, 4, 0),"")</f>
        <v/>
      </c>
      <c r="S340" s="62" t="str">
        <f>ifna(VLookup(V340, Dex!F:K, 5, 0),"")</f>
        <v/>
      </c>
      <c r="T340" s="61" t="str">
        <f>ifna(VLookup(V340, Dex!F:K, 6, 0),"")</f>
        <v>B024</v>
      </c>
      <c r="U340" s="63" t="str">
        <f>ifna(VLookup(V340, Dex!F:L, 7, 0),"")</f>
        <v/>
      </c>
      <c r="V340" s="53" t="str">
        <f t="shared" si="1"/>
        <v>zebstrika</v>
      </c>
    </row>
    <row r="341" ht="31.5" customHeight="1">
      <c r="A341" s="129">
        <v>340.0</v>
      </c>
      <c r="B341" s="130">
        <v>1.0</v>
      </c>
      <c r="C341" s="130">
        <v>13.0</v>
      </c>
      <c r="D341" s="131">
        <v>15.0</v>
      </c>
      <c r="E341" s="131">
        <v>3.0</v>
      </c>
      <c r="F341" s="131">
        <v>3.0</v>
      </c>
      <c r="G341" s="131" t="str">
        <f>ifna(VLookup(V341,Shiny!B:C, 2, 0),"")</f>
        <v/>
      </c>
      <c r="H341" s="171" t="s">
        <v>654</v>
      </c>
      <c r="I341" s="158">
        <v>526.0</v>
      </c>
      <c r="J341" s="135">
        <f>IFNA(VLOOKUP(V341,'Imported Index'!G:H,2,0),1)</f>
        <v>1</v>
      </c>
      <c r="K341" s="131"/>
      <c r="L341" s="131"/>
      <c r="M341" s="166" t="str">
        <f>ifna(IMAGE("https://pokejungle.net/sprites/typeico/"&amp;lower(VLookup(V341,Type!C:E, 2, 0)&amp;".png")),"")</f>
        <v/>
      </c>
      <c r="N341" s="166" t="str">
        <f>ifna(IMAGE("https://pokejungle.net/sprites/typeico/"&amp;lower(VLookup(V341,Type!C:E, 3, 0)&amp;".png")),"")</f>
        <v/>
      </c>
      <c r="O341" s="131"/>
      <c r="P341" s="131"/>
      <c r="Q341" s="165">
        <f>ifna(VLookup(V341, Dex!F:K, 3, 0),"")</f>
        <v>170</v>
      </c>
      <c r="R341" s="165" t="str">
        <f>ifna(VLookup(V341, Dex!F:K, 4, 0),"")</f>
        <v/>
      </c>
      <c r="S341" s="166" t="str">
        <f>ifna(VLookup(V341, Dex!F:K, 5, 0),"")</f>
        <v/>
      </c>
      <c r="T341" s="165" t="str">
        <f>ifna(VLookup(V341, Dex!F:K, 6, 0),"")</f>
        <v/>
      </c>
      <c r="U341" s="137" t="str">
        <f>ifna(VLookup(V341, Dex!F:L, 7, 0),"")</f>
        <v/>
      </c>
      <c r="V341" s="131" t="str">
        <f t="shared" si="1"/>
        <v>gigalith</v>
      </c>
    </row>
    <row r="342" ht="31.5" customHeight="1">
      <c r="A342" s="88">
        <v>341.0</v>
      </c>
      <c r="B342" s="85">
        <v>1.0</v>
      </c>
      <c r="C342" s="85">
        <v>13.0</v>
      </c>
      <c r="D342" s="53">
        <v>16.0</v>
      </c>
      <c r="E342" s="53">
        <v>3.0</v>
      </c>
      <c r="F342" s="53">
        <v>4.0</v>
      </c>
      <c r="G342" s="53" t="str">
        <f>ifna(VLookup(V342,Shiny!B:C, 2, 0),"")</f>
        <v/>
      </c>
      <c r="H342" s="22" t="s">
        <v>656</v>
      </c>
      <c r="I342" s="157">
        <v>528.0</v>
      </c>
      <c r="J342" s="140">
        <f>IFNA(VLOOKUP(V342,'Imported Index'!G:H,2,0),1)</f>
        <v>1</v>
      </c>
      <c r="K342" s="53"/>
      <c r="L342" s="53"/>
      <c r="M342" s="62" t="str">
        <f>ifna(IMAGE("https://pokejungle.net/sprites/typeico/"&amp;lower(VLookup(V342,Type!C:E, 2, 0)&amp;".png")),"")</f>
        <v/>
      </c>
      <c r="N342" s="62" t="str">
        <f>ifna(IMAGE("https://pokejungle.net/sprites/typeico/"&amp;lower(VLookup(V342,Type!C:E, 3, 0)&amp;".png")),"")</f>
        <v/>
      </c>
      <c r="O342" s="53"/>
      <c r="P342" s="53"/>
      <c r="Q342" s="61">
        <f>ifna(VLookup(V342, Dex!F:K, 3, 0),"")</f>
        <v>175</v>
      </c>
      <c r="R342" s="61" t="str">
        <f>ifna(VLookup(V342, Dex!F:K, 4, 0),"")</f>
        <v/>
      </c>
      <c r="S342" s="62" t="str">
        <f>ifna(VLookup(V342, Dex!F:K, 5, 0),"")</f>
        <v/>
      </c>
      <c r="T342" s="61" t="str">
        <f>ifna(VLookup(V342, Dex!F:K, 6, 0),"")</f>
        <v/>
      </c>
      <c r="U342" s="63" t="str">
        <f>ifna(VLookup(V342, Dex!F:L, 7, 0),"")</f>
        <v/>
      </c>
      <c r="V342" s="53" t="str">
        <f t="shared" si="1"/>
        <v>swoobat</v>
      </c>
    </row>
    <row r="343" ht="31.5" customHeight="1">
      <c r="A343" s="129">
        <v>342.0</v>
      </c>
      <c r="B343" s="130">
        <v>1.0</v>
      </c>
      <c r="C343" s="130">
        <v>13.0</v>
      </c>
      <c r="D343" s="131">
        <v>17.0</v>
      </c>
      <c r="E343" s="131">
        <v>3.0</v>
      </c>
      <c r="F343" s="131">
        <v>5.0</v>
      </c>
      <c r="G343" s="131" t="str">
        <f>ifna(VLookup(V343,Shiny!B:C, 2, 0),"")</f>
        <v/>
      </c>
      <c r="H343" s="171" t="s">
        <v>658</v>
      </c>
      <c r="I343" s="158">
        <v>530.0</v>
      </c>
      <c r="J343" s="135">
        <f>IFNA(VLOOKUP(V343,'Imported Index'!G:H,2,0),1)</f>
        <v>1</v>
      </c>
      <c r="K343" s="131"/>
      <c r="L343" s="131"/>
      <c r="M343" s="166" t="str">
        <f>ifna(IMAGE("https://pokejungle.net/sprites/typeico/"&amp;lower(VLookup(V343,Type!C:E, 2, 0)&amp;".png")),"")</f>
        <v/>
      </c>
      <c r="N343" s="166" t="str">
        <f>ifna(IMAGE("https://pokejungle.net/sprites/typeico/"&amp;lower(VLookup(V343,Type!C:E, 3, 0)&amp;".png")),"")</f>
        <v/>
      </c>
      <c r="O343" s="131"/>
      <c r="P343" s="131"/>
      <c r="Q343" s="165">
        <f>ifna(VLookup(V343, Dex!F:K, 3, 0),"")</f>
        <v>167</v>
      </c>
      <c r="R343" s="165" t="str">
        <f>ifna(VLookup(V343, Dex!F:K, 4, 0),"")</f>
        <v/>
      </c>
      <c r="S343" s="166" t="str">
        <f>ifna(VLookup(V343, Dex!F:K, 5, 0),"")</f>
        <v/>
      </c>
      <c r="T343" s="165" t="str">
        <f>ifna(VLookup(V343, Dex!F:K, 6, 0),"")</f>
        <v>B100</v>
      </c>
      <c r="U343" s="137">
        <f>ifna(VLookup(V343, Dex!F:L, 7, 0),"")</f>
        <v>121</v>
      </c>
      <c r="V343" s="131" t="str">
        <f t="shared" si="1"/>
        <v>excadrill</v>
      </c>
    </row>
    <row r="344" ht="31.5" customHeight="1">
      <c r="A344" s="88">
        <v>343.0</v>
      </c>
      <c r="B344" s="85">
        <v>1.0</v>
      </c>
      <c r="C344" s="85">
        <v>13.0</v>
      </c>
      <c r="D344" s="53">
        <v>18.0</v>
      </c>
      <c r="E344" s="53">
        <v>3.0</v>
      </c>
      <c r="F344" s="53">
        <v>6.0</v>
      </c>
      <c r="G344" s="53" t="str">
        <f>ifna(VLookup(V344,Shiny!B:C, 2, 0),"")</f>
        <v/>
      </c>
      <c r="H344" s="22" t="s">
        <v>659</v>
      </c>
      <c r="I344" s="157">
        <v>531.0</v>
      </c>
      <c r="J344" s="140">
        <f>IFNA(VLOOKUP(V344,'Imported Index'!G:H,2,0),1)</f>
        <v>1</v>
      </c>
      <c r="K344" s="85"/>
      <c r="L344" s="53"/>
      <c r="M344" s="62" t="str">
        <f>ifna(IMAGE("https://pokejungle.net/sprites/typeico/"&amp;lower(VLookup(V344,Type!C:E, 2, 0)&amp;".png")),"")</f>
        <v/>
      </c>
      <c r="N344" s="62" t="str">
        <f>ifna(IMAGE("https://pokejungle.net/sprites/typeico/"&amp;lower(VLookup(V344,Type!C:E, 3, 0)&amp;".png")),"")</f>
        <v/>
      </c>
      <c r="O344" s="53"/>
      <c r="P344" s="53"/>
      <c r="Q344" s="61" t="str">
        <f>ifna(VLookup(V344, Dex!F:K, 3, 0),"")</f>
        <v>C021</v>
      </c>
      <c r="R344" s="61" t="str">
        <f>ifna(VLookup(V344, Dex!F:K, 4, 0),"")</f>
        <v/>
      </c>
      <c r="S344" s="62" t="str">
        <f>ifna(VLookup(V344, Dex!F:K, 5, 0),"")</f>
        <v/>
      </c>
      <c r="T344" s="61" t="str">
        <f>ifna(VLookup(V344, Dex!F:K, 6, 0),"")</f>
        <v/>
      </c>
      <c r="U344" s="63">
        <f>ifna(VLookup(V344, Dex!F:L, 7, 0),"")</f>
        <v>95</v>
      </c>
      <c r="V344" s="53" t="str">
        <f t="shared" si="1"/>
        <v>audino</v>
      </c>
    </row>
    <row r="345" ht="31.5" customHeight="1">
      <c r="A345" s="129">
        <v>344.0</v>
      </c>
      <c r="B345" s="130">
        <v>1.0</v>
      </c>
      <c r="C345" s="130">
        <v>13.0</v>
      </c>
      <c r="D345" s="131">
        <v>19.0</v>
      </c>
      <c r="E345" s="131">
        <v>4.0</v>
      </c>
      <c r="F345" s="131">
        <v>1.0</v>
      </c>
      <c r="G345" s="131" t="str">
        <f>ifna(VLookup(V345,Shiny!B:C, 2, 0),"")</f>
        <v/>
      </c>
      <c r="H345" s="171" t="s">
        <v>662</v>
      </c>
      <c r="I345" s="158">
        <v>534.0</v>
      </c>
      <c r="J345" s="135">
        <f>IFNA(VLOOKUP(V345,'Imported Index'!G:H,2,0),1)</f>
        <v>1</v>
      </c>
      <c r="K345" s="131"/>
      <c r="L345" s="131"/>
      <c r="M345" s="166" t="str">
        <f>ifna(IMAGE("https://pokejungle.net/sprites/typeico/"&amp;lower(VLookup(V345,Type!C:E, 2, 0)&amp;".png")),"")</f>
        <v/>
      </c>
      <c r="N345" s="166" t="str">
        <f>ifna(IMAGE("https://pokejungle.net/sprites/typeico/"&amp;lower(VLookup(V345,Type!C:E, 3, 0)&amp;".png")),"")</f>
        <v/>
      </c>
      <c r="O345" s="131"/>
      <c r="P345" s="131"/>
      <c r="Q345" s="165">
        <f>ifna(VLookup(V345, Dex!F:K, 3, 0),"")</f>
        <v>173</v>
      </c>
      <c r="R345" s="165" t="str">
        <f>ifna(VLookup(V345, Dex!F:K, 4, 0),"")</f>
        <v/>
      </c>
      <c r="S345" s="166" t="str">
        <f>ifna(VLookup(V345, Dex!F:K, 5, 0),"")</f>
        <v/>
      </c>
      <c r="T345" s="165" t="str">
        <f>ifna(VLookup(V345, Dex!F:K, 6, 0),"")</f>
        <v>K087</v>
      </c>
      <c r="U345" s="137" t="str">
        <f>ifna(VLookup(V345, Dex!F:L, 7, 0),"")</f>
        <v/>
      </c>
      <c r="V345" s="131" t="str">
        <f t="shared" si="1"/>
        <v>conkeldurr</v>
      </c>
    </row>
    <row r="346" ht="31.5" customHeight="1">
      <c r="A346" s="88">
        <v>345.0</v>
      </c>
      <c r="B346" s="85">
        <v>1.0</v>
      </c>
      <c r="C346" s="85">
        <v>13.0</v>
      </c>
      <c r="D346" s="53">
        <v>20.0</v>
      </c>
      <c r="E346" s="53">
        <v>4.0</v>
      </c>
      <c r="F346" s="53">
        <v>2.0</v>
      </c>
      <c r="G346" s="53" t="str">
        <f>ifna(VLookup(V346,Shiny!B:C, 2, 0),"")</f>
        <v/>
      </c>
      <c r="H346" s="22" t="s">
        <v>665</v>
      </c>
      <c r="I346" s="157">
        <v>537.0</v>
      </c>
      <c r="J346" s="140">
        <f>IFNA(VLOOKUP(V346,'Imported Index'!G:H,2,0),1)</f>
        <v>1</v>
      </c>
      <c r="K346" s="53"/>
      <c r="L346" s="53"/>
      <c r="M346" s="62" t="str">
        <f>ifna(IMAGE("https://pokejungle.net/sprites/typeico/"&amp;lower(VLookup(V346,Type!C:E, 2, 0)&amp;".png")),"")</f>
        <v/>
      </c>
      <c r="N346" s="62" t="str">
        <f>ifna(IMAGE("https://pokejungle.net/sprites/typeico/"&amp;lower(VLookup(V346,Type!C:E, 3, 0)&amp;".png")),"")</f>
        <v/>
      </c>
      <c r="O346" s="53"/>
      <c r="P346" s="53"/>
      <c r="Q346" s="61">
        <f>ifna(VLookup(V346, Dex!F:K, 3, 0),"")</f>
        <v>134</v>
      </c>
      <c r="R346" s="61" t="str">
        <f>ifna(VLookup(V346, Dex!F:K, 4, 0),"")</f>
        <v/>
      </c>
      <c r="S346" s="62" t="str">
        <f>ifna(VLookup(V346, Dex!F:K, 5, 0),"")</f>
        <v/>
      </c>
      <c r="T346" s="61" t="str">
        <f>ifna(VLookup(V346, Dex!F:K, 6, 0),"")</f>
        <v/>
      </c>
      <c r="U346" s="63" t="str">
        <f>ifna(VLookup(V346, Dex!F:L, 7, 0),"")</f>
        <v/>
      </c>
      <c r="V346" s="53" t="str">
        <f t="shared" si="1"/>
        <v>seismitoad</v>
      </c>
    </row>
    <row r="347" ht="31.5" customHeight="1">
      <c r="A347" s="129">
        <v>346.0</v>
      </c>
      <c r="B347" s="130">
        <v>1.0</v>
      </c>
      <c r="C347" s="130">
        <v>13.0</v>
      </c>
      <c r="D347" s="131">
        <v>21.0</v>
      </c>
      <c r="E347" s="131">
        <v>4.0</v>
      </c>
      <c r="F347" s="131">
        <v>3.0</v>
      </c>
      <c r="G347" s="131" t="str">
        <f>ifna(VLookup(V347,Shiny!B:C, 2, 0),"")</f>
        <v/>
      </c>
      <c r="H347" s="171" t="s">
        <v>666</v>
      </c>
      <c r="I347" s="158">
        <v>538.0</v>
      </c>
      <c r="J347" s="135">
        <f>IFNA(VLOOKUP(V347,'Imported Index'!G:H,2,0),1)</f>
        <v>1</v>
      </c>
      <c r="K347" s="130"/>
      <c r="L347" s="131"/>
      <c r="M347" s="166" t="str">
        <f>ifna(IMAGE("https://pokejungle.net/sprites/typeico/"&amp;lower(VLookup(V347,Type!C:E, 2, 0)&amp;".png")),"")</f>
        <v/>
      </c>
      <c r="N347" s="166" t="str">
        <f>ifna(IMAGE("https://pokejungle.net/sprites/typeico/"&amp;lower(VLookup(V347,Type!C:E, 3, 0)&amp;".png")),"")</f>
        <v/>
      </c>
      <c r="O347" s="131"/>
      <c r="P347" s="131"/>
      <c r="Q347" s="165">
        <f>ifna(VLookup(V347, Dex!F:K, 3, 0),"")</f>
        <v>248</v>
      </c>
      <c r="R347" s="165" t="str">
        <f>ifna(VLookup(V347, Dex!F:K, 4, 0),"")</f>
        <v/>
      </c>
      <c r="S347" s="166" t="str">
        <f>ifna(VLookup(V347, Dex!F:K, 5, 0),"")</f>
        <v/>
      </c>
      <c r="T347" s="165" t="str">
        <f>ifna(VLookup(V347, Dex!F:K, 6, 0),"")</f>
        <v/>
      </c>
      <c r="U347" s="137" t="str">
        <f>ifna(VLookup(V347, Dex!F:L, 7, 0),"")</f>
        <v>H057</v>
      </c>
      <c r="V347" s="131" t="str">
        <f t="shared" si="1"/>
        <v>throh</v>
      </c>
    </row>
    <row r="348" ht="31.5" customHeight="1">
      <c r="A348" s="88">
        <v>347.0</v>
      </c>
      <c r="B348" s="85">
        <v>1.0</v>
      </c>
      <c r="C348" s="85">
        <v>13.0</v>
      </c>
      <c r="D348" s="53">
        <v>22.0</v>
      </c>
      <c r="E348" s="53">
        <v>4.0</v>
      </c>
      <c r="F348" s="53">
        <v>4.0</v>
      </c>
      <c r="G348" s="53" t="str">
        <f>ifna(VLookup(V348,Shiny!B:C, 2, 0),"")</f>
        <v/>
      </c>
      <c r="H348" s="22" t="s">
        <v>667</v>
      </c>
      <c r="I348" s="157">
        <v>539.0</v>
      </c>
      <c r="J348" s="140">
        <f>IFNA(VLOOKUP(V348,'Imported Index'!G:H,2,0),1)</f>
        <v>1</v>
      </c>
      <c r="K348" s="53"/>
      <c r="L348" s="53"/>
      <c r="M348" s="62" t="str">
        <f>ifna(IMAGE("https://pokejungle.net/sprites/typeico/"&amp;lower(VLookup(V348,Type!C:E, 2, 0)&amp;".png")),"")</f>
        <v/>
      </c>
      <c r="N348" s="62" t="str">
        <f>ifna(IMAGE("https://pokejungle.net/sprites/typeico/"&amp;lower(VLookup(V348,Type!C:E, 3, 0)&amp;".png")),"")</f>
        <v/>
      </c>
      <c r="O348" s="53"/>
      <c r="P348" s="53"/>
      <c r="Q348" s="61">
        <f>ifna(VLookup(V348, Dex!F:K, 3, 0),"")</f>
        <v>249</v>
      </c>
      <c r="R348" s="61" t="str">
        <f>ifna(VLookup(V348, Dex!F:K, 4, 0),"")</f>
        <v/>
      </c>
      <c r="S348" s="62" t="str">
        <f>ifna(VLookup(V348, Dex!F:K, 5, 0),"")</f>
        <v/>
      </c>
      <c r="T348" s="61" t="str">
        <f>ifna(VLookup(V348, Dex!F:K, 6, 0),"")</f>
        <v/>
      </c>
      <c r="U348" s="63" t="str">
        <f>ifna(VLookup(V348, Dex!F:L, 7, 0),"")</f>
        <v>H058</v>
      </c>
      <c r="V348" s="53" t="str">
        <f t="shared" si="1"/>
        <v>sawk</v>
      </c>
    </row>
    <row r="349" ht="31.5" customHeight="1">
      <c r="A349" s="129">
        <v>348.0</v>
      </c>
      <c r="B349" s="130">
        <v>1.0</v>
      </c>
      <c r="C349" s="130">
        <v>13.0</v>
      </c>
      <c r="D349" s="131">
        <v>23.0</v>
      </c>
      <c r="E349" s="131">
        <v>4.0</v>
      </c>
      <c r="F349" s="131">
        <v>5.0</v>
      </c>
      <c r="G349" s="131" t="str">
        <f>ifna(VLookup(V349,Shiny!B:C, 2, 0),"")</f>
        <v/>
      </c>
      <c r="H349" s="171" t="s">
        <v>670</v>
      </c>
      <c r="I349" s="158">
        <v>542.0</v>
      </c>
      <c r="J349" s="135">
        <f>IFNA(VLOOKUP(V349,'Imported Index'!G:H,2,0),1)</f>
        <v>1</v>
      </c>
      <c r="K349" s="131"/>
      <c r="L349" s="131"/>
      <c r="M349" s="166" t="str">
        <f>ifna(IMAGE("https://pokejungle.net/sprites/typeico/"&amp;lower(VLookup(V349,Type!C:E, 2, 0)&amp;".png")),"")</f>
        <v/>
      </c>
      <c r="N349" s="166" t="str">
        <f>ifna(IMAGE("https://pokejungle.net/sprites/typeico/"&amp;lower(VLookup(V349,Type!C:E, 3, 0)&amp;".png")),"")</f>
        <v/>
      </c>
      <c r="O349" s="131"/>
      <c r="P349" s="131"/>
      <c r="Q349" s="165" t="str">
        <f>ifna(VLookup(V349, Dex!F:K, 3, 0),"")</f>
        <v/>
      </c>
      <c r="R349" s="165" t="str">
        <f>ifna(VLookup(V349, Dex!F:K, 4, 0),"")</f>
        <v/>
      </c>
      <c r="S349" s="166" t="str">
        <f>ifna(VLookup(V349, Dex!F:K, 5, 0),"")</f>
        <v/>
      </c>
      <c r="T349" s="165" t="str">
        <f>ifna(VLookup(V349, Dex!F:K, 6, 0),"")</f>
        <v>K015</v>
      </c>
      <c r="U349" s="137" t="str">
        <f>ifna(VLookup(V349, Dex!F:L, 7, 0),"")</f>
        <v/>
      </c>
      <c r="V349" s="131" t="str">
        <f t="shared" si="1"/>
        <v>leavanny</v>
      </c>
    </row>
    <row r="350" ht="31.5" customHeight="1">
      <c r="A350" s="88">
        <v>349.0</v>
      </c>
      <c r="B350" s="85">
        <v>1.0</v>
      </c>
      <c r="C350" s="85">
        <v>13.0</v>
      </c>
      <c r="D350" s="53">
        <v>24.0</v>
      </c>
      <c r="E350" s="53">
        <v>4.0</v>
      </c>
      <c r="F350" s="53">
        <v>6.0</v>
      </c>
      <c r="G350" s="53" t="str">
        <f>ifna(VLookup(V350,Shiny!B:C, 2, 0),"")</f>
        <v/>
      </c>
      <c r="H350" s="22" t="s">
        <v>673</v>
      </c>
      <c r="I350" s="157">
        <v>545.0</v>
      </c>
      <c r="J350" s="140">
        <f>IFNA(VLOOKUP(V350,'Imported Index'!G:H,2,0),1)</f>
        <v>1</v>
      </c>
      <c r="K350" s="53"/>
      <c r="L350" s="53"/>
      <c r="M350" s="62" t="str">
        <f>ifna(IMAGE("https://pokejungle.net/sprites/typeico/"&amp;lower(VLookup(V350,Type!C:E, 2, 0)&amp;".png")),"")</f>
        <v/>
      </c>
      <c r="N350" s="62" t="str">
        <f>ifna(IMAGE("https://pokejungle.net/sprites/typeico/"&amp;lower(VLookup(V350,Type!C:E, 3, 0)&amp;".png")),"")</f>
        <v/>
      </c>
      <c r="O350" s="53"/>
      <c r="P350" s="53"/>
      <c r="Q350" s="61" t="str">
        <f>ifna(VLookup(V350, Dex!F:K, 3, 0),"")</f>
        <v>A076</v>
      </c>
      <c r="R350" s="61" t="str">
        <f>ifna(VLookup(V350, Dex!F:K, 4, 0),"")</f>
        <v/>
      </c>
      <c r="S350" s="62" t="str">
        <f>ifna(VLookup(V350, Dex!F:K, 5, 0),"")</f>
        <v/>
      </c>
      <c r="T350" s="61" t="str">
        <f>ifna(VLookup(V350, Dex!F:K, 6, 0),"")</f>
        <v/>
      </c>
      <c r="U350" s="63">
        <f>ifna(VLookup(V350, Dex!F:L, 7, 0),"")</f>
        <v>70</v>
      </c>
      <c r="V350" s="53" t="str">
        <f t="shared" si="1"/>
        <v>scolipede</v>
      </c>
    </row>
    <row r="351" ht="31.5" customHeight="1">
      <c r="A351" s="129">
        <v>350.0</v>
      </c>
      <c r="B351" s="130">
        <v>1.0</v>
      </c>
      <c r="C351" s="130">
        <v>13.0</v>
      </c>
      <c r="D351" s="131">
        <v>25.0</v>
      </c>
      <c r="E351" s="131">
        <v>5.0</v>
      </c>
      <c r="F351" s="131">
        <v>1.0</v>
      </c>
      <c r="G351" s="131" t="str">
        <f>ifna(VLookup(V351,Shiny!B:C, 2, 0),"")</f>
        <v/>
      </c>
      <c r="H351" s="171" t="s">
        <v>675</v>
      </c>
      <c r="I351" s="158">
        <v>547.0</v>
      </c>
      <c r="J351" s="135">
        <f>IFNA(VLOOKUP(V351,'Imported Index'!G:H,2,0),1)</f>
        <v>1</v>
      </c>
      <c r="K351" s="131"/>
      <c r="L351" s="131"/>
      <c r="M351" s="166" t="str">
        <f>ifna(IMAGE("https://pokejungle.net/sprites/typeico/"&amp;lower(VLookup(V351,Type!C:E, 2, 0)&amp;".png")),"")</f>
        <v/>
      </c>
      <c r="N351" s="166" t="str">
        <f>ifna(IMAGE("https://pokejungle.net/sprites/typeico/"&amp;lower(VLookup(V351,Type!C:E, 3, 0)&amp;".png")),"")</f>
        <v/>
      </c>
      <c r="O351" s="131"/>
      <c r="P351" s="131"/>
      <c r="Q351" s="165">
        <f>ifna(VLookup(V351, Dex!F:K, 3, 0),"")</f>
        <v>263</v>
      </c>
      <c r="R351" s="165" t="str">
        <f>ifna(VLookup(V351, Dex!F:K, 4, 0),"")</f>
        <v/>
      </c>
      <c r="S351" s="166" t="str">
        <f>ifna(VLookup(V351, Dex!F:K, 5, 0),"")</f>
        <v/>
      </c>
      <c r="T351" s="165" t="str">
        <f>ifna(VLookup(V351, Dex!F:K, 6, 0),"")</f>
        <v>B057</v>
      </c>
      <c r="U351" s="137" t="str">
        <f>ifna(VLookup(V351, Dex!F:L, 7, 0),"")</f>
        <v/>
      </c>
      <c r="V351" s="131" t="str">
        <f t="shared" si="1"/>
        <v>whimsicott</v>
      </c>
    </row>
    <row r="352" ht="31.5" customHeight="1">
      <c r="A352" s="88">
        <v>351.0</v>
      </c>
      <c r="B352" s="85">
        <v>1.0</v>
      </c>
      <c r="C352" s="85">
        <v>13.0</v>
      </c>
      <c r="D352" s="53">
        <v>26.0</v>
      </c>
      <c r="E352" s="53">
        <v>5.0</v>
      </c>
      <c r="F352" s="53">
        <v>2.0</v>
      </c>
      <c r="G352" s="53" t="str">
        <f>ifna(VLookup(V352,Shiny!B:C, 2, 0),"")</f>
        <v/>
      </c>
      <c r="H352" s="22" t="s">
        <v>677</v>
      </c>
      <c r="I352" s="157">
        <v>549.0</v>
      </c>
      <c r="J352" s="140">
        <f>IFNA(VLOOKUP(V352,'Imported Index'!G:H,2,0),1)</f>
        <v>1</v>
      </c>
      <c r="K352" s="85"/>
      <c r="L352" s="53" t="s">
        <v>97</v>
      </c>
      <c r="M352" s="62" t="str">
        <f>ifna(IMAGE("https://pokejungle.net/sprites/typeico/"&amp;lower(VLookup(V352,Type!C:E, 2, 0)&amp;".png")),"")</f>
        <v/>
      </c>
      <c r="N352" s="62" t="str">
        <f>ifna(IMAGE("https://pokejungle.net/sprites/typeico/"&amp;lower(VLookup(V352,Type!C:E, 3, 0)&amp;".png")),"")</f>
        <v/>
      </c>
      <c r="O352" s="53"/>
      <c r="P352" s="53"/>
      <c r="Q352" s="61" t="str">
        <f>ifna(VLookup(V352, Dex!F:K, 3, 0),"")</f>
        <v>A202</v>
      </c>
      <c r="R352" s="61" t="str">
        <f>ifna(VLookup(V352, Dex!F:K, 4, 0),"")</f>
        <v/>
      </c>
      <c r="S352" s="62" t="str">
        <f>ifna(VLookup(V352, Dex!F:K, 5, 0),"")</f>
        <v/>
      </c>
      <c r="T352" s="61" t="str">
        <f>ifna(VLookup(V352, Dex!F:K, 6, 0),"")</f>
        <v>P105</v>
      </c>
      <c r="U352" s="63" t="str">
        <f>ifna(VLookup(V352, Dex!F:L, 7, 0),"")</f>
        <v/>
      </c>
      <c r="V352" s="53" t="str">
        <f t="shared" si="1"/>
        <v>lilligant</v>
      </c>
    </row>
    <row r="353" ht="31.5" customHeight="1">
      <c r="A353" s="129">
        <v>352.0</v>
      </c>
      <c r="B353" s="130">
        <v>1.0</v>
      </c>
      <c r="C353" s="130">
        <v>13.0</v>
      </c>
      <c r="D353" s="131">
        <v>27.0</v>
      </c>
      <c r="E353" s="131">
        <v>5.0</v>
      </c>
      <c r="F353" s="131">
        <v>3.0</v>
      </c>
      <c r="G353" s="131" t="str">
        <f>ifna(VLookup(V353,Shiny!B:C, 2, 0),"")</f>
        <v/>
      </c>
      <c r="H353" s="171" t="s">
        <v>677</v>
      </c>
      <c r="I353" s="158">
        <v>549.0</v>
      </c>
      <c r="J353" s="135">
        <f>IFNA(VLOOKUP(V353,'Imported Index'!G:H,2,0),1)</f>
        <v>1</v>
      </c>
      <c r="K353" s="130"/>
      <c r="L353" s="131" t="s">
        <v>139</v>
      </c>
      <c r="M353" s="166" t="str">
        <f>ifna(IMAGE("https://pokejungle.net/sprites/typeico/"&amp;lower(VLookup(V353,Type!C:E, 2, 0)&amp;".png")),"")</f>
        <v/>
      </c>
      <c r="N353" s="166" t="str">
        <f>ifna(IMAGE("https://pokejungle.net/sprites/typeico/"&amp;lower(VLookup(V353,Type!C:E, 3, 0)&amp;".png")),"")</f>
        <v/>
      </c>
      <c r="O353" s="130">
        <v>-1.0</v>
      </c>
      <c r="P353" s="131"/>
      <c r="Q353" s="165" t="str">
        <f>ifna(VLookup(V353, Dex!F:K, 3, 0),"")</f>
        <v/>
      </c>
      <c r="R353" s="165" t="str">
        <f>ifna(VLookup(V353, Dex!F:K, 4, 0),"")</f>
        <v/>
      </c>
      <c r="S353" s="166">
        <f>ifna(VLookup(V353, Dex!F:K, 5, 0),"")</f>
        <v>94</v>
      </c>
      <c r="T353" s="165" t="str">
        <f>ifna(VLookup(V353, Dex!F:K, 6, 0),"")</f>
        <v>P105</v>
      </c>
      <c r="U353" s="137" t="str">
        <f>ifna(VLookup(V353, Dex!F:L, 7, 0),"")</f>
        <v/>
      </c>
      <c r="V353" s="131" t="str">
        <f t="shared" si="1"/>
        <v>lilligant-1</v>
      </c>
    </row>
    <row r="354" ht="31.5" customHeight="1">
      <c r="A354" s="88">
        <v>353.0</v>
      </c>
      <c r="B354" s="85">
        <v>1.0</v>
      </c>
      <c r="C354" s="85">
        <v>13.0</v>
      </c>
      <c r="D354" s="53">
        <v>28.0</v>
      </c>
      <c r="E354" s="53">
        <v>5.0</v>
      </c>
      <c r="F354" s="53">
        <v>4.0</v>
      </c>
      <c r="G354" s="53" t="str">
        <f>ifna(VLookup(V354,Shiny!B:C, 2, 0),"")</f>
        <v/>
      </c>
      <c r="H354" s="146" t="s">
        <v>678</v>
      </c>
      <c r="I354" s="157">
        <v>550.0</v>
      </c>
      <c r="J354" s="140">
        <f>IFNA(VLOOKUP(V354,'Imported Index'!G:H,2,0),1)</f>
        <v>1</v>
      </c>
      <c r="K354" s="140"/>
      <c r="L354" s="83" t="s">
        <v>679</v>
      </c>
      <c r="M354" s="62" t="str">
        <f>ifna(IMAGE("https://pokejungle.net/sprites/typeico/"&amp;lower(VLookup(V354,Type!C:E, 2, 0)&amp;".png")),"")</f>
        <v/>
      </c>
      <c r="N354" s="62" t="str">
        <f>ifna(IMAGE("https://pokejungle.net/sprites/typeico/"&amp;lower(VLookup(V354,Type!C:E, 3, 0)&amp;".png")),"")</f>
        <v/>
      </c>
      <c r="O354" s="53"/>
      <c r="P354" s="53"/>
      <c r="Q354" s="61">
        <f>ifna(VLookup(V354, Dex!F:K, 3, 0),"")</f>
        <v>154</v>
      </c>
      <c r="R354" s="61" t="str">
        <f>ifna(VLookup(V354, Dex!F:K, 4, 0),"")</f>
        <v/>
      </c>
      <c r="S354" s="62" t="str">
        <f>ifna(VLookup(V354, Dex!F:K, 5, 0),"")</f>
        <v/>
      </c>
      <c r="T354" s="61" t="str">
        <f>ifna(VLookup(V354, Dex!F:K, 6, 0),"")</f>
        <v>P138</v>
      </c>
      <c r="U354" s="63" t="str">
        <f>ifna(VLookup(V354, Dex!F:L, 7, 0),"")</f>
        <v/>
      </c>
      <c r="V354" s="53" t="str">
        <f t="shared" si="1"/>
        <v>basculin</v>
      </c>
    </row>
    <row r="355" ht="31.5" customHeight="1">
      <c r="A355" s="129">
        <v>354.0</v>
      </c>
      <c r="B355" s="130">
        <v>1.0</v>
      </c>
      <c r="C355" s="130">
        <v>13.0</v>
      </c>
      <c r="D355" s="131">
        <v>29.0</v>
      </c>
      <c r="E355" s="131">
        <v>5.0</v>
      </c>
      <c r="F355" s="131">
        <v>5.0</v>
      </c>
      <c r="G355" s="131" t="str">
        <f>ifna(VLookup(V355,Shiny!B:C, 2, 0),"")</f>
        <v/>
      </c>
      <c r="H355" s="143" t="s">
        <v>678</v>
      </c>
      <c r="I355" s="158">
        <v>550.0</v>
      </c>
      <c r="J355" s="135">
        <f>IFNA(VLOOKUP(V355,'Imported Index'!G:H,2,0),1)</f>
        <v>1</v>
      </c>
      <c r="K355" s="135"/>
      <c r="L355" s="132" t="s">
        <v>680</v>
      </c>
      <c r="M355" s="166" t="str">
        <f>ifna(IMAGE("https://pokejungle.net/sprites/typeico/"&amp;lower(VLookup(V355,Type!C:E, 2, 0)&amp;".png")),"")</f>
        <v/>
      </c>
      <c r="N355" s="166" t="str">
        <f>ifna(IMAGE("https://pokejungle.net/sprites/typeico/"&amp;lower(VLookup(V355,Type!C:E, 3, 0)&amp;".png")),"")</f>
        <v/>
      </c>
      <c r="O355" s="131">
        <v>-1.0</v>
      </c>
      <c r="P355" s="131"/>
      <c r="Q355" s="165">
        <f>ifna(VLookup(V355, Dex!F:K, 3, 0),"")</f>
        <v>154</v>
      </c>
      <c r="R355" s="165" t="str">
        <f>ifna(VLookup(V355, Dex!F:K, 4, 0),"")</f>
        <v/>
      </c>
      <c r="S355" s="166" t="str">
        <f>ifna(VLookup(V355, Dex!F:K, 5, 0),"")</f>
        <v/>
      </c>
      <c r="T355" s="165" t="str">
        <f>ifna(VLookup(V355, Dex!F:K, 6, 0),"")</f>
        <v>P138</v>
      </c>
      <c r="U355" s="137" t="str">
        <f>ifna(VLookup(V355, Dex!F:L, 7, 0),"")</f>
        <v/>
      </c>
      <c r="V355" s="131" t="str">
        <f t="shared" si="1"/>
        <v>basculin-1</v>
      </c>
    </row>
    <row r="356" ht="31.5" customHeight="1">
      <c r="A356" s="88">
        <v>355.0</v>
      </c>
      <c r="B356" s="85">
        <v>1.0</v>
      </c>
      <c r="C356" s="85">
        <v>13.0</v>
      </c>
      <c r="D356" s="53">
        <v>30.0</v>
      </c>
      <c r="E356" s="53">
        <v>5.0</v>
      </c>
      <c r="F356" s="53">
        <v>6.0</v>
      </c>
      <c r="G356" s="53" t="str">
        <f>ifna(VLookup(V356,Shiny!B:C, 2, 0),"")</f>
        <v/>
      </c>
      <c r="H356" s="22" t="s">
        <v>684</v>
      </c>
      <c r="I356" s="157">
        <v>553.0</v>
      </c>
      <c r="J356" s="140">
        <f>IFNA(VLOOKUP(V356,'Imported Index'!G:H,2,0),1)</f>
        <v>1</v>
      </c>
      <c r="K356" s="85"/>
      <c r="L356" s="53"/>
      <c r="M356" s="62" t="str">
        <f>ifna(IMAGE("https://pokejungle.net/sprites/typeico/"&amp;lower(VLookup(V356,Type!C:E, 2, 0)&amp;".png")),"")</f>
        <v/>
      </c>
      <c r="N356" s="62" t="str">
        <f>ifna(IMAGE("https://pokejungle.net/sprites/typeico/"&amp;lower(VLookup(V356,Type!C:E, 3, 0)&amp;".png")),"")</f>
        <v/>
      </c>
      <c r="O356" s="53"/>
      <c r="P356" s="53"/>
      <c r="Q356" s="61" t="str">
        <f>ifna(VLookup(V356, Dex!F:K, 3, 0),"")</f>
        <v>A178</v>
      </c>
      <c r="R356" s="61" t="str">
        <f>ifna(VLookup(V356, Dex!F:K, 4, 0),"")</f>
        <v/>
      </c>
      <c r="S356" s="62" t="str">
        <f>ifna(VLookup(V356, Dex!F:K, 5, 0),"")</f>
        <v/>
      </c>
      <c r="T356" s="61" t="str">
        <f>ifna(VLookup(V356, Dex!F:K, 6, 0),"")</f>
        <v>P269</v>
      </c>
      <c r="U356" s="63">
        <f>ifna(VLookup(V356, Dex!F:L, 7, 0),"")</f>
        <v>124</v>
      </c>
      <c r="V356" s="53" t="str">
        <f t="shared" si="1"/>
        <v>krookodile</v>
      </c>
    </row>
    <row r="357" ht="31.5" customHeight="1">
      <c r="A357" s="129">
        <v>356.0</v>
      </c>
      <c r="B357" s="130">
        <v>1.0</v>
      </c>
      <c r="C357" s="130">
        <v>14.0</v>
      </c>
      <c r="D357" s="131">
        <v>1.0</v>
      </c>
      <c r="E357" s="131">
        <v>1.0</v>
      </c>
      <c r="F357" s="131">
        <v>1.0</v>
      </c>
      <c r="G357" s="131" t="str">
        <f>ifna(VLookup(V357,Shiny!B:C, 2, 0),"")</f>
        <v/>
      </c>
      <c r="H357" s="171" t="s">
        <v>686</v>
      </c>
      <c r="I357" s="158">
        <v>555.0</v>
      </c>
      <c r="J357" s="135">
        <f>IFNA(VLOOKUP(V357,'Imported Index'!G:H,2,0),1)</f>
        <v>1</v>
      </c>
      <c r="K357" s="131"/>
      <c r="L357" s="131" t="s">
        <v>97</v>
      </c>
      <c r="M357" s="166" t="str">
        <f>ifna(IMAGE("https://pokejungle.net/sprites/typeico/"&amp;lower(VLookup(V357,Type!C:E, 2, 0)&amp;".png")),"")</f>
        <v/>
      </c>
      <c r="N357" s="166" t="str">
        <f>ifna(IMAGE("https://pokejungle.net/sprites/typeico/"&amp;lower(VLookup(V357,Type!C:E, 3, 0)&amp;".png")),"")</f>
        <v/>
      </c>
      <c r="O357" s="131"/>
      <c r="P357" s="131"/>
      <c r="Q357" s="165">
        <f>ifna(VLookup(V357, Dex!F:K, 3, 0),"")</f>
        <v>368</v>
      </c>
      <c r="R357" s="165" t="str">
        <f>ifna(VLookup(V357, Dex!F:K, 4, 0),"")</f>
        <v/>
      </c>
      <c r="S357" s="166" t="str">
        <f>ifna(VLookup(V357, Dex!F:K, 5, 0),"")</f>
        <v/>
      </c>
      <c r="T357" s="165" t="str">
        <f>ifna(VLookup(V357, Dex!F:K, 6, 0),"")</f>
        <v/>
      </c>
      <c r="U357" s="137" t="str">
        <f>ifna(VLookup(V357, Dex!F:L, 7, 0),"")</f>
        <v/>
      </c>
      <c r="V357" s="131" t="str">
        <f t="shared" si="1"/>
        <v>darmanitan</v>
      </c>
    </row>
    <row r="358" ht="31.5" customHeight="1">
      <c r="A358" s="88">
        <v>357.0</v>
      </c>
      <c r="B358" s="85">
        <v>1.0</v>
      </c>
      <c r="C358" s="85">
        <v>14.0</v>
      </c>
      <c r="D358" s="53">
        <v>2.0</v>
      </c>
      <c r="E358" s="53">
        <v>1.0</v>
      </c>
      <c r="F358" s="53">
        <v>2.0</v>
      </c>
      <c r="G358" s="53" t="str">
        <f>ifna(VLookup(V358,Shiny!B:C, 2, 0),"")</f>
        <v/>
      </c>
      <c r="H358" s="22" t="s">
        <v>686</v>
      </c>
      <c r="I358" s="157">
        <v>555.0</v>
      </c>
      <c r="J358" s="140">
        <f>IFNA(VLOOKUP(V358,'Imported Index'!G:H,2,0),1)</f>
        <v>1</v>
      </c>
      <c r="K358" s="53"/>
      <c r="L358" s="88" t="s">
        <v>132</v>
      </c>
      <c r="M358" s="62" t="str">
        <f>ifna(IMAGE("https://pokejungle.net/sprites/typeico/"&amp;lower(VLookup(V358,Type!C:E, 2, 0)&amp;".png")),"")</f>
        <v/>
      </c>
      <c r="N358" s="62" t="str">
        <f>ifna(IMAGE("https://pokejungle.net/sprites/typeico/"&amp;lower(VLookup(V358,Type!C:E, 3, 0)&amp;".png")),"")</f>
        <v/>
      </c>
      <c r="O358" s="85">
        <v>-1.0</v>
      </c>
      <c r="P358" s="53"/>
      <c r="Q358" s="61">
        <f>ifna(VLookup(V358, Dex!F:K, 3, 0),"")</f>
        <v>368</v>
      </c>
      <c r="R358" s="61" t="str">
        <f>ifna(VLookup(V358, Dex!F:K, 4, 0),"")</f>
        <v/>
      </c>
      <c r="S358" s="62" t="str">
        <f>ifna(VLookup(V358, Dex!F:K, 5, 0),"")</f>
        <v/>
      </c>
      <c r="T358" s="61" t="str">
        <f>ifna(VLookup(V358, Dex!F:K, 6, 0),"")</f>
        <v/>
      </c>
      <c r="U358" s="63" t="str">
        <f>ifna(VLookup(V358, Dex!F:L, 7, 0),"")</f>
        <v/>
      </c>
      <c r="V358" s="53" t="str">
        <f t="shared" si="1"/>
        <v>darmanitan-1</v>
      </c>
    </row>
    <row r="359" ht="31.5" customHeight="1">
      <c r="A359" s="129">
        <v>358.0</v>
      </c>
      <c r="B359" s="130">
        <v>1.0</v>
      </c>
      <c r="C359" s="130">
        <v>14.0</v>
      </c>
      <c r="D359" s="131">
        <v>3.0</v>
      </c>
      <c r="E359" s="131">
        <v>1.0</v>
      </c>
      <c r="F359" s="131">
        <v>3.0</v>
      </c>
      <c r="G359" s="131" t="str">
        <f>ifna(VLookup(V359,Shiny!B:C, 2, 0),"")</f>
        <v/>
      </c>
      <c r="H359" s="171" t="s">
        <v>687</v>
      </c>
      <c r="I359" s="158">
        <v>556.0</v>
      </c>
      <c r="J359" s="135">
        <f>IFNA(VLOOKUP(V359,'Imported Index'!G:H,2,0),1)</f>
        <v>1</v>
      </c>
      <c r="K359" s="130"/>
      <c r="L359" s="131"/>
      <c r="M359" s="166" t="str">
        <f>ifna(IMAGE("https://pokejungle.net/sprites/typeico/"&amp;lower(VLookup(V359,Type!C:E, 2, 0)&amp;".png")),"")</f>
        <v/>
      </c>
      <c r="N359" s="166" t="str">
        <f>ifna(IMAGE("https://pokejungle.net/sprites/typeico/"&amp;lower(VLookup(V359,Type!C:E, 3, 0)&amp;".png")),"")</f>
        <v/>
      </c>
      <c r="O359" s="131"/>
      <c r="P359" s="131"/>
      <c r="Q359" s="165">
        <f>ifna(VLookup(V359, Dex!F:K, 3, 0),"")</f>
        <v>296</v>
      </c>
      <c r="R359" s="165" t="str">
        <f>ifna(VLookup(V359, Dex!F:K, 4, 0),"")</f>
        <v/>
      </c>
      <c r="S359" s="166" t="str">
        <f>ifna(VLookup(V359, Dex!F:K, 5, 0),"")</f>
        <v/>
      </c>
      <c r="T359" s="165" t="str">
        <f>ifna(VLookup(V359, Dex!F:K, 6, 0),"")</f>
        <v/>
      </c>
      <c r="U359" s="137" t="str">
        <f>ifna(VLookup(V359, Dex!F:L, 7, 0),"")</f>
        <v/>
      </c>
      <c r="V359" s="131" t="str">
        <f t="shared" si="1"/>
        <v>maractus</v>
      </c>
    </row>
    <row r="360" ht="31.5" customHeight="1">
      <c r="A360" s="88">
        <v>359.0</v>
      </c>
      <c r="B360" s="85">
        <v>1.0</v>
      </c>
      <c r="C360" s="85">
        <v>14.0</v>
      </c>
      <c r="D360" s="53">
        <v>4.0</v>
      </c>
      <c r="E360" s="53">
        <v>1.0</v>
      </c>
      <c r="F360" s="53">
        <v>4.0</v>
      </c>
      <c r="G360" s="53" t="str">
        <f>ifna(VLookup(V360,Shiny!B:C, 2, 0),"")</f>
        <v/>
      </c>
      <c r="H360" s="22" t="s">
        <v>689</v>
      </c>
      <c r="I360" s="157">
        <v>558.0</v>
      </c>
      <c r="J360" s="140">
        <f>IFNA(VLOOKUP(V360,'Imported Index'!G:H,2,0),1)</f>
        <v>1</v>
      </c>
      <c r="K360" s="53"/>
      <c r="L360" s="53"/>
      <c r="M360" s="62" t="str">
        <f>ifna(IMAGE("https://pokejungle.net/sprites/typeico/"&amp;lower(VLookup(V360,Type!C:E, 2, 0)&amp;".png")),"")</f>
        <v/>
      </c>
      <c r="N360" s="62" t="str">
        <f>ifna(IMAGE("https://pokejungle.net/sprites/typeico/"&amp;lower(VLookup(V360,Type!C:E, 3, 0)&amp;".png")),"")</f>
        <v/>
      </c>
      <c r="O360" s="53"/>
      <c r="P360" s="53"/>
      <c r="Q360" s="61">
        <f>ifna(VLookup(V360, Dex!F:K, 3, 0),"")</f>
        <v>87</v>
      </c>
      <c r="R360" s="61" t="str">
        <f>ifna(VLookup(V360, Dex!F:K, 4, 0),"")</f>
        <v/>
      </c>
      <c r="S360" s="62" t="str">
        <f>ifna(VLookup(V360, Dex!F:K, 5, 0),"")</f>
        <v/>
      </c>
      <c r="T360" s="61" t="str">
        <f>ifna(VLookup(V360, Dex!F:K, 6, 0),"")</f>
        <v/>
      </c>
      <c r="U360" s="63" t="str">
        <f>ifna(VLookup(V360, Dex!F:L, 7, 0),"")</f>
        <v/>
      </c>
      <c r="V360" s="53" t="str">
        <f t="shared" si="1"/>
        <v>crustle</v>
      </c>
    </row>
    <row r="361" ht="31.5" customHeight="1">
      <c r="A361" s="129">
        <v>360.0</v>
      </c>
      <c r="B361" s="130">
        <v>1.0</v>
      </c>
      <c r="C361" s="130">
        <v>14.0</v>
      </c>
      <c r="D361" s="131">
        <v>5.0</v>
      </c>
      <c r="E361" s="131">
        <v>1.0</v>
      </c>
      <c r="F361" s="131">
        <v>5.0</v>
      </c>
      <c r="G361" s="131" t="str">
        <f>ifna(VLookup(V361,Shiny!B:C, 2, 0),"")</f>
        <v/>
      </c>
      <c r="H361" s="171" t="s">
        <v>691</v>
      </c>
      <c r="I361" s="158">
        <v>560.0</v>
      </c>
      <c r="J361" s="135">
        <f>IFNA(VLOOKUP(V361,'Imported Index'!G:H,2,0),1)</f>
        <v>1</v>
      </c>
      <c r="K361" s="131"/>
      <c r="L361" s="131"/>
      <c r="M361" s="166" t="str">
        <f>ifna(IMAGE("https://pokejungle.net/sprites/typeico/"&amp;lower(VLookup(V361,Type!C:E, 2, 0)&amp;".png")),"")</f>
        <v/>
      </c>
      <c r="N361" s="166" t="str">
        <f>ifna(IMAGE("https://pokejungle.net/sprites/typeico/"&amp;lower(VLookup(V361,Type!C:E, 3, 0)&amp;".png")),"")</f>
        <v/>
      </c>
      <c r="O361" s="131"/>
      <c r="P361" s="131"/>
      <c r="Q361" s="165">
        <f>ifna(VLookup(V361, Dex!F:K, 3, 0),"")</f>
        <v>225</v>
      </c>
      <c r="R361" s="165" t="str">
        <f>ifna(VLookup(V361, Dex!F:K, 4, 0),"")</f>
        <v/>
      </c>
      <c r="S361" s="166" t="str">
        <f>ifna(VLookup(V361, Dex!F:K, 5, 0),"")</f>
        <v/>
      </c>
      <c r="T361" s="165" t="str">
        <f>ifna(VLookup(V361, Dex!F:K, 6, 0),"")</f>
        <v>B122</v>
      </c>
      <c r="U361" s="137">
        <f>ifna(VLookup(V361, Dex!F:L, 7, 0),"")</f>
        <v>185</v>
      </c>
      <c r="V361" s="131" t="str">
        <f t="shared" si="1"/>
        <v>scrafty</v>
      </c>
    </row>
    <row r="362" ht="31.5" customHeight="1">
      <c r="A362" s="88">
        <v>361.0</v>
      </c>
      <c r="B362" s="85">
        <v>1.0</v>
      </c>
      <c r="C362" s="85">
        <v>14.0</v>
      </c>
      <c r="D362" s="53">
        <v>6.0</v>
      </c>
      <c r="E362" s="53">
        <v>1.0</v>
      </c>
      <c r="F362" s="53">
        <v>6.0</v>
      </c>
      <c r="G362" s="53" t="str">
        <f>ifna(VLookup(V362,Shiny!B:C, 2, 0),"")</f>
        <v/>
      </c>
      <c r="H362" s="22" t="s">
        <v>692</v>
      </c>
      <c r="I362" s="157">
        <v>561.0</v>
      </c>
      <c r="J362" s="140">
        <f>IFNA(VLOOKUP(V362,'Imported Index'!G:H,2,0),1)</f>
        <v>1</v>
      </c>
      <c r="K362" s="53"/>
      <c r="L362" s="53"/>
      <c r="M362" s="62" t="str">
        <f>ifna(IMAGE("https://pokejungle.net/sprites/typeico/"&amp;lower(VLookup(V362,Type!C:E, 2, 0)&amp;".png")),"")</f>
        <v/>
      </c>
      <c r="N362" s="62" t="str">
        <f>ifna(IMAGE("https://pokejungle.net/sprites/typeico/"&amp;lower(VLookup(V362,Type!C:E, 3, 0)&amp;".png")),"")</f>
        <v/>
      </c>
      <c r="O362" s="53"/>
      <c r="P362" s="53"/>
      <c r="Q362" s="61">
        <f>ifna(VLookup(V362, Dex!F:K, 3, 0),"")</f>
        <v>297</v>
      </c>
      <c r="R362" s="61" t="str">
        <f>ifna(VLookup(V362, Dex!F:K, 4, 0),"")</f>
        <v/>
      </c>
      <c r="S362" s="62" t="str">
        <f>ifna(VLookup(V362, Dex!F:K, 5, 0),"")</f>
        <v/>
      </c>
      <c r="T362" s="61" t="str">
        <f>ifna(VLookup(V362, Dex!F:K, 6, 0),"")</f>
        <v/>
      </c>
      <c r="U362" s="63" t="str">
        <f>ifna(VLookup(V362, Dex!F:L, 7, 0),"")</f>
        <v/>
      </c>
      <c r="V362" s="53" t="str">
        <f t="shared" si="1"/>
        <v>sigilyph</v>
      </c>
    </row>
    <row r="363" ht="31.5" customHeight="1">
      <c r="A363" s="129">
        <v>362.0</v>
      </c>
      <c r="B363" s="130">
        <v>1.0</v>
      </c>
      <c r="C363" s="130">
        <v>14.0</v>
      </c>
      <c r="D363" s="131">
        <v>7.0</v>
      </c>
      <c r="E363" s="131">
        <v>2.0</v>
      </c>
      <c r="F363" s="131">
        <v>1.0</v>
      </c>
      <c r="G363" s="131" t="str">
        <f>ifna(VLookup(V363,Shiny!B:C, 2, 0),"")</f>
        <v/>
      </c>
      <c r="H363" s="171" t="s">
        <v>694</v>
      </c>
      <c r="I363" s="158">
        <v>563.0</v>
      </c>
      <c r="J363" s="135">
        <f>IFNA(VLOOKUP(V363,'Imported Index'!G:H,2,0),1)</f>
        <v>1</v>
      </c>
      <c r="K363" s="130"/>
      <c r="L363" s="131"/>
      <c r="M363" s="166" t="str">
        <f>ifna(IMAGE("https://pokejungle.net/sprites/typeico/"&amp;lower(VLookup(V363,Type!C:E, 2, 0)&amp;".png")),"")</f>
        <v/>
      </c>
      <c r="N363" s="166" t="str">
        <f>ifna(IMAGE("https://pokejungle.net/sprites/typeico/"&amp;lower(VLookup(V363,Type!C:E, 3, 0)&amp;".png")),"")</f>
        <v/>
      </c>
      <c r="O363" s="131"/>
      <c r="P363" s="131"/>
      <c r="Q363" s="165">
        <f>ifna(VLookup(V363, Dex!F:K, 3, 0),"")</f>
        <v>329</v>
      </c>
      <c r="R363" s="165" t="str">
        <f>ifna(VLookup(V363, Dex!F:K, 4, 0),"")</f>
        <v/>
      </c>
      <c r="S363" s="166" t="str">
        <f>ifna(VLookup(V363, Dex!F:K, 5, 0),"")</f>
        <v/>
      </c>
      <c r="T363" s="165" t="str">
        <f>ifna(VLookup(V363, Dex!F:K, 6, 0),"")</f>
        <v/>
      </c>
      <c r="U363" s="137" t="str">
        <f>ifna(VLookup(V363, Dex!F:L, 7, 0),"")</f>
        <v>H060</v>
      </c>
      <c r="V363" s="131" t="str">
        <f t="shared" si="1"/>
        <v>cofagrigus</v>
      </c>
    </row>
    <row r="364" ht="31.5" customHeight="1">
      <c r="A364" s="88">
        <v>363.0</v>
      </c>
      <c r="B364" s="85">
        <v>1.0</v>
      </c>
      <c r="C364" s="85">
        <v>14.0</v>
      </c>
      <c r="D364" s="53">
        <v>8.0</v>
      </c>
      <c r="E364" s="53">
        <v>2.0</v>
      </c>
      <c r="F364" s="53">
        <v>2.0</v>
      </c>
      <c r="G364" s="53" t="str">
        <f>ifna(VLookup(V364,Shiny!B:C, 2, 0),"")</f>
        <v/>
      </c>
      <c r="H364" s="22" t="s">
        <v>696</v>
      </c>
      <c r="I364" s="157">
        <v>565.0</v>
      </c>
      <c r="J364" s="140">
        <f>IFNA(VLOOKUP(V364,'Imported Index'!G:H,2,0),1)</f>
        <v>1</v>
      </c>
      <c r="K364" s="85"/>
      <c r="L364" s="85"/>
      <c r="M364" s="62" t="str">
        <f>ifna(IMAGE("https://pokejungle.net/sprites/typeico/"&amp;lower(VLookup(V364,Type!C:E, 2, 0)&amp;".png")),"")</f>
        <v/>
      </c>
      <c r="N364" s="62" t="str">
        <f>ifna(IMAGE("https://pokejungle.net/sprites/typeico/"&amp;lower(VLookup(V364,Type!C:E, 3, 0)&amp;".png")),"")</f>
        <v/>
      </c>
      <c r="O364" s="53"/>
      <c r="P364" s="53"/>
      <c r="Q364" s="61" t="str">
        <f>ifna(VLookup(V364, Dex!F:K, 3, 0),"")</f>
        <v>C148</v>
      </c>
      <c r="R364" s="61" t="str">
        <f>ifna(VLookup(V364, Dex!F:K, 4, 0),"")</f>
        <v/>
      </c>
      <c r="S364" s="62" t="str">
        <f>ifna(VLookup(V364, Dex!F:K, 5, 0),"")</f>
        <v/>
      </c>
      <c r="T364" s="61" t="str">
        <f>ifna(VLookup(V364, Dex!F:K, 6, 0),"")</f>
        <v/>
      </c>
      <c r="U364" s="63" t="str">
        <f>ifna(VLookup(V364, Dex!F:L, 7, 0),"")</f>
        <v/>
      </c>
      <c r="V364" s="53" t="str">
        <f t="shared" si="1"/>
        <v>carracosta</v>
      </c>
    </row>
    <row r="365" ht="31.5" customHeight="1">
      <c r="A365" s="129">
        <v>364.0</v>
      </c>
      <c r="B365" s="130">
        <v>1.0</v>
      </c>
      <c r="C365" s="130">
        <v>14.0</v>
      </c>
      <c r="D365" s="131">
        <v>9.0</v>
      </c>
      <c r="E365" s="131">
        <v>2.0</v>
      </c>
      <c r="F365" s="131">
        <v>3.0</v>
      </c>
      <c r="G365" s="131" t="str">
        <f>ifna(VLookup(V365,Shiny!B:C, 2, 0),"")</f>
        <v/>
      </c>
      <c r="H365" s="171" t="s">
        <v>698</v>
      </c>
      <c r="I365" s="158">
        <v>567.0</v>
      </c>
      <c r="J365" s="135">
        <f>IFNA(VLOOKUP(V365,'Imported Index'!G:H,2,0),1)</f>
        <v>1</v>
      </c>
      <c r="K365" s="130"/>
      <c r="L365" s="130"/>
      <c r="M365" s="166" t="str">
        <f>ifna(IMAGE("https://pokejungle.net/sprites/typeico/"&amp;lower(VLookup(V365,Type!C:E, 2, 0)&amp;".png")),"")</f>
        <v/>
      </c>
      <c r="N365" s="166" t="str">
        <f>ifna(IMAGE("https://pokejungle.net/sprites/typeico/"&amp;lower(VLookup(V365,Type!C:E, 3, 0)&amp;".png")),"")</f>
        <v/>
      </c>
      <c r="O365" s="131"/>
      <c r="P365" s="131"/>
      <c r="Q365" s="165" t="str">
        <f>ifna(VLookup(V365, Dex!F:K, 3, 0),"")</f>
        <v>C150</v>
      </c>
      <c r="R365" s="165" t="str">
        <f>ifna(VLookup(V365, Dex!F:K, 4, 0),"")</f>
        <v/>
      </c>
      <c r="S365" s="166" t="str">
        <f>ifna(VLookup(V365, Dex!F:K, 5, 0),"")</f>
        <v/>
      </c>
      <c r="T365" s="165" t="str">
        <f>ifna(VLookup(V365, Dex!F:K, 6, 0),"")</f>
        <v/>
      </c>
      <c r="U365" s="137" t="str">
        <f>ifna(VLookup(V365, Dex!F:L, 7, 0),"")</f>
        <v/>
      </c>
      <c r="V365" s="131" t="str">
        <f t="shared" si="1"/>
        <v>archeops</v>
      </c>
    </row>
    <row r="366" ht="31.5" customHeight="1">
      <c r="A366" s="88">
        <v>365.0</v>
      </c>
      <c r="B366" s="85">
        <v>1.0</v>
      </c>
      <c r="C366" s="85">
        <v>14.0</v>
      </c>
      <c r="D366" s="53">
        <v>10.0</v>
      </c>
      <c r="E366" s="53">
        <v>2.0</v>
      </c>
      <c r="F366" s="53">
        <v>4.0</v>
      </c>
      <c r="G366" s="53" t="str">
        <f>ifna(VLookup(V366,Shiny!B:C, 2, 0),"")</f>
        <v/>
      </c>
      <c r="H366" s="22" t="s">
        <v>700</v>
      </c>
      <c r="I366" s="157">
        <v>569.0</v>
      </c>
      <c r="J366" s="140">
        <f>IFNA(VLOOKUP(V366,'Imported Index'!G:H,2,0),1)</f>
        <v>1</v>
      </c>
      <c r="K366" s="53"/>
      <c r="L366" s="53"/>
      <c r="M366" s="62" t="str">
        <f>ifna(IMAGE("https://pokejungle.net/sprites/typeico/"&amp;lower(VLookup(V366,Type!C:E, 2, 0)&amp;".png")),"")</f>
        <v/>
      </c>
      <c r="N366" s="62" t="str">
        <f>ifna(IMAGE("https://pokejungle.net/sprites/typeico/"&amp;lower(VLookup(V366,Type!C:E, 3, 0)&amp;".png")),"")</f>
        <v/>
      </c>
      <c r="O366" s="53"/>
      <c r="P366" s="53"/>
      <c r="Q366" s="61">
        <f>ifna(VLookup(V366, Dex!F:K, 3, 0),"")</f>
        <v>158</v>
      </c>
      <c r="R366" s="61" t="str">
        <f>ifna(VLookup(V366, Dex!F:K, 4, 0),"")</f>
        <v/>
      </c>
      <c r="S366" s="62" t="str">
        <f>ifna(VLookup(V366, Dex!F:K, 5, 0),"")</f>
        <v/>
      </c>
      <c r="T366" s="61" t="str">
        <f>ifna(VLookup(V366, Dex!F:K, 6, 0),"")</f>
        <v/>
      </c>
      <c r="U366" s="63">
        <f>ifna(VLookup(V366, Dex!F:L, 7, 0),"")</f>
        <v>50</v>
      </c>
      <c r="V366" s="53" t="str">
        <f t="shared" si="1"/>
        <v>garbodor</v>
      </c>
    </row>
    <row r="367" ht="31.5" customHeight="1">
      <c r="A367" s="129">
        <v>366.0</v>
      </c>
      <c r="B367" s="130">
        <v>1.0</v>
      </c>
      <c r="C367" s="130">
        <v>14.0</v>
      </c>
      <c r="D367" s="131">
        <v>11.0</v>
      </c>
      <c r="E367" s="131">
        <v>2.0</v>
      </c>
      <c r="F367" s="131">
        <v>5.0</v>
      </c>
      <c r="G367" s="131" t="str">
        <f>ifna(VLookup(V367,Shiny!B:C, 2, 0),"")</f>
        <v/>
      </c>
      <c r="H367" s="171" t="s">
        <v>702</v>
      </c>
      <c r="I367" s="158">
        <v>571.0</v>
      </c>
      <c r="J367" s="135">
        <f>IFNA(VLOOKUP(V367,'Imported Index'!G:H,2,0),1)</f>
        <v>1</v>
      </c>
      <c r="K367" s="130"/>
      <c r="L367" s="131" t="s">
        <v>97</v>
      </c>
      <c r="M367" s="166" t="str">
        <f>ifna(IMAGE("https://pokejungle.net/sprites/typeico/"&amp;lower(VLookup(V367,Type!C:E, 2, 0)&amp;".png")),"")</f>
        <v/>
      </c>
      <c r="N367" s="166" t="str">
        <f>ifna(IMAGE("https://pokejungle.net/sprites/typeico/"&amp;lower(VLookup(V367,Type!C:E, 3, 0)&amp;".png")),"")</f>
        <v/>
      </c>
      <c r="O367" s="131"/>
      <c r="P367" s="131"/>
      <c r="Q367" s="165" t="str">
        <f>ifna(VLookup(V367, Dex!F:K, 3, 0),"")</f>
        <v>A088</v>
      </c>
      <c r="R367" s="165" t="str">
        <f>ifna(VLookup(V367, Dex!F:K, 4, 0),"")</f>
        <v/>
      </c>
      <c r="S367" s="166" t="str">
        <f>ifna(VLookup(V367, Dex!F:K, 5, 0),"")</f>
        <v/>
      </c>
      <c r="T367" s="165" t="str">
        <f>ifna(VLookup(V367, Dex!F:K, 6, 0),"")</f>
        <v>P229</v>
      </c>
      <c r="U367" s="137" t="str">
        <f>ifna(VLookup(V367, Dex!F:L, 7, 0),"")</f>
        <v/>
      </c>
      <c r="V367" s="131" t="str">
        <f t="shared" si="1"/>
        <v>zoroark</v>
      </c>
    </row>
    <row r="368" ht="31.5" customHeight="1">
      <c r="A368" s="88">
        <v>367.0</v>
      </c>
      <c r="B368" s="85">
        <v>1.0</v>
      </c>
      <c r="C368" s="85">
        <v>14.0</v>
      </c>
      <c r="D368" s="53">
        <v>12.0</v>
      </c>
      <c r="E368" s="53">
        <v>2.0</v>
      </c>
      <c r="F368" s="53">
        <v>6.0</v>
      </c>
      <c r="G368" s="53" t="str">
        <f>ifna(VLookup(V368,Shiny!B:C, 2, 0),"")</f>
        <v/>
      </c>
      <c r="H368" s="22" t="s">
        <v>702</v>
      </c>
      <c r="I368" s="157">
        <v>571.0</v>
      </c>
      <c r="J368" s="140">
        <f>IFNA(VLOOKUP(V368,'Imported Index'!G:H,2,0),1)</f>
        <v>1</v>
      </c>
      <c r="K368" s="85"/>
      <c r="L368" s="53" t="s">
        <v>139</v>
      </c>
      <c r="M368" s="62" t="str">
        <f>ifna(IMAGE("https://pokejungle.net/sprites/typeico/"&amp;lower(VLookup(V368,Type!C:E, 2, 0)&amp;".png")),"")</f>
        <v/>
      </c>
      <c r="N368" s="62" t="str">
        <f>ifna(IMAGE("https://pokejungle.net/sprites/typeico/"&amp;lower(VLookup(V368,Type!C:E, 3, 0)&amp;".png")),"")</f>
        <v/>
      </c>
      <c r="O368" s="85">
        <v>-1.0</v>
      </c>
      <c r="P368" s="53"/>
      <c r="Q368" s="61" t="str">
        <f>ifna(VLookup(V368, Dex!F:K, 3, 0),"")</f>
        <v/>
      </c>
      <c r="R368" s="61" t="str">
        <f>ifna(VLookup(V368, Dex!F:K, 4, 0),"")</f>
        <v/>
      </c>
      <c r="S368" s="62">
        <f>ifna(VLookup(V368, Dex!F:K, 5, 0),"")</f>
        <v>220</v>
      </c>
      <c r="T368" s="61" t="str">
        <f>ifna(VLookup(V368, Dex!F:K, 6, 0),"")</f>
        <v>P229</v>
      </c>
      <c r="U368" s="63" t="str">
        <f>ifna(VLookup(V368, Dex!F:L, 7, 0),"")</f>
        <v/>
      </c>
      <c r="V368" s="53" t="str">
        <f t="shared" si="1"/>
        <v>zoroark-1</v>
      </c>
    </row>
    <row r="369" ht="31.5" customHeight="1">
      <c r="A369" s="129">
        <v>368.0</v>
      </c>
      <c r="B369" s="130">
        <v>1.0</v>
      </c>
      <c r="C369" s="130">
        <v>14.0</v>
      </c>
      <c r="D369" s="131">
        <v>13.0</v>
      </c>
      <c r="E369" s="131">
        <v>3.0</v>
      </c>
      <c r="F369" s="131">
        <v>1.0</v>
      </c>
      <c r="G369" s="131" t="str">
        <f>ifna(VLookup(V369,Shiny!B:C, 2, 0),"")</f>
        <v/>
      </c>
      <c r="H369" s="171" t="s">
        <v>704</v>
      </c>
      <c r="I369" s="158">
        <v>573.0</v>
      </c>
      <c r="J369" s="135">
        <f>IFNA(VLOOKUP(V369,'Imported Index'!G:H,2,0),1)</f>
        <v>1</v>
      </c>
      <c r="K369" s="131"/>
      <c r="L369" s="131"/>
      <c r="M369" s="166" t="str">
        <f>ifna(IMAGE("https://pokejungle.net/sprites/typeico/"&amp;lower(VLookup(V369,Type!C:E, 2, 0)&amp;".png")),"")</f>
        <v/>
      </c>
      <c r="N369" s="166" t="str">
        <f>ifna(IMAGE("https://pokejungle.net/sprites/typeico/"&amp;lower(VLookup(V369,Type!C:E, 3, 0)&amp;".png")),"")</f>
        <v/>
      </c>
      <c r="O369" s="131"/>
      <c r="P369" s="131"/>
      <c r="Q369" s="165">
        <f>ifna(VLookup(V369, Dex!F:K, 3, 0),"")</f>
        <v>51</v>
      </c>
      <c r="R369" s="165" t="str">
        <f>ifna(VLookup(V369, Dex!F:K, 4, 0),"")</f>
        <v/>
      </c>
      <c r="S369" s="166" t="str">
        <f>ifna(VLookup(V369, Dex!F:K, 5, 0),"")</f>
        <v/>
      </c>
      <c r="T369" s="165" t="str">
        <f>ifna(VLookup(V369, Dex!F:K, 6, 0),"")</f>
        <v>B112</v>
      </c>
      <c r="U369" s="137" t="str">
        <f>ifna(VLookup(V369, Dex!F:L, 7, 0),"")</f>
        <v/>
      </c>
      <c r="V369" s="131" t="str">
        <f t="shared" si="1"/>
        <v>cinccino</v>
      </c>
    </row>
    <row r="370" ht="31.5" customHeight="1">
      <c r="A370" s="88">
        <v>369.0</v>
      </c>
      <c r="B370" s="85">
        <v>1.0</v>
      </c>
      <c r="C370" s="85">
        <v>14.0</v>
      </c>
      <c r="D370" s="53">
        <v>14.0</v>
      </c>
      <c r="E370" s="53">
        <v>3.0</v>
      </c>
      <c r="F370" s="53">
        <v>2.0</v>
      </c>
      <c r="G370" s="53" t="str">
        <f>ifna(VLookup(V370,Shiny!B:C, 2, 0),"")</f>
        <v/>
      </c>
      <c r="H370" s="22" t="s">
        <v>707</v>
      </c>
      <c r="I370" s="157">
        <v>576.0</v>
      </c>
      <c r="J370" s="140">
        <f>IFNA(VLOOKUP(V370,'Imported Index'!G:H,2,0),1)</f>
        <v>1</v>
      </c>
      <c r="K370" s="85"/>
      <c r="L370" s="53"/>
      <c r="M370" s="62" t="str">
        <f>ifna(IMAGE("https://pokejungle.net/sprites/typeico/"&amp;lower(VLookup(V370,Type!C:E, 2, 0)&amp;".png")),"")</f>
        <v/>
      </c>
      <c r="N370" s="62" t="str">
        <f>ifna(IMAGE("https://pokejungle.net/sprites/typeico/"&amp;lower(VLookup(V370,Type!C:E, 3, 0)&amp;".png")),"")</f>
        <v/>
      </c>
      <c r="O370" s="53"/>
      <c r="P370" s="53"/>
      <c r="Q370" s="61">
        <f>ifna(VLookup(V370, Dex!F:K, 3, 0),"")</f>
        <v>269</v>
      </c>
      <c r="R370" s="61" t="str">
        <f>ifna(VLookup(V370, Dex!F:K, 4, 0),"")</f>
        <v/>
      </c>
      <c r="S370" s="62" t="str">
        <f>ifna(VLookup(V370, Dex!F:K, 5, 0),"")</f>
        <v/>
      </c>
      <c r="T370" s="61" t="str">
        <f>ifna(VLookup(V370, Dex!F:K, 6, 0),"")</f>
        <v>P236</v>
      </c>
      <c r="U370" s="63" t="str">
        <f>ifna(VLookup(V370, Dex!F:L, 7, 0),"")</f>
        <v/>
      </c>
      <c r="V370" s="53" t="str">
        <f t="shared" si="1"/>
        <v>gothitelle</v>
      </c>
    </row>
    <row r="371" ht="31.5" customHeight="1">
      <c r="A371" s="129">
        <v>370.0</v>
      </c>
      <c r="B371" s="130">
        <v>1.0</v>
      </c>
      <c r="C371" s="130">
        <v>14.0</v>
      </c>
      <c r="D371" s="131">
        <v>15.0</v>
      </c>
      <c r="E371" s="131">
        <v>3.0</v>
      </c>
      <c r="F371" s="131">
        <v>3.0</v>
      </c>
      <c r="G371" s="131" t="str">
        <f>ifna(VLookup(V371,Shiny!B:C, 2, 0),"")</f>
        <v/>
      </c>
      <c r="H371" s="171" t="s">
        <v>710</v>
      </c>
      <c r="I371" s="158">
        <v>579.0</v>
      </c>
      <c r="J371" s="135">
        <f>IFNA(VLOOKUP(V371,'Imported Index'!G:H,2,0),1)</f>
        <v>1</v>
      </c>
      <c r="K371" s="131"/>
      <c r="L371" s="131"/>
      <c r="M371" s="166" t="str">
        <f>ifna(IMAGE("https://pokejungle.net/sprites/typeico/"&amp;lower(VLookup(V371,Type!C:E, 2, 0)&amp;".png")),"")</f>
        <v/>
      </c>
      <c r="N371" s="166" t="str">
        <f>ifna(IMAGE("https://pokejungle.net/sprites/typeico/"&amp;lower(VLookup(V371,Type!C:E, 3, 0)&amp;".png")),"")</f>
        <v/>
      </c>
      <c r="O371" s="131"/>
      <c r="P371" s="131"/>
      <c r="Q371" s="165">
        <f>ifna(VLookup(V371, Dex!F:K, 3, 0),"")</f>
        <v>272</v>
      </c>
      <c r="R371" s="165" t="str">
        <f>ifna(VLookup(V371, Dex!F:K, 4, 0),"")</f>
        <v/>
      </c>
      <c r="S371" s="166" t="str">
        <f>ifna(VLookup(V371, Dex!F:K, 5, 0),"")</f>
        <v/>
      </c>
      <c r="T371" s="165" t="str">
        <f>ifna(VLookup(V371, Dex!F:K, 6, 0),"")</f>
        <v>B150</v>
      </c>
      <c r="U371" s="137" t="str">
        <f>ifna(VLookup(V371, Dex!F:L, 7, 0),"")</f>
        <v/>
      </c>
      <c r="V371" s="131" t="str">
        <f t="shared" si="1"/>
        <v>reuniclus</v>
      </c>
    </row>
    <row r="372" ht="31.5" customHeight="1">
      <c r="A372" s="88">
        <v>371.0</v>
      </c>
      <c r="B372" s="85">
        <v>1.0</v>
      </c>
      <c r="C372" s="85">
        <v>14.0</v>
      </c>
      <c r="D372" s="53">
        <v>16.0</v>
      </c>
      <c r="E372" s="53">
        <v>3.0</v>
      </c>
      <c r="F372" s="53">
        <v>4.0</v>
      </c>
      <c r="G372" s="53" t="str">
        <f>ifna(VLookup(V372,Shiny!B:C, 2, 0),"")</f>
        <v/>
      </c>
      <c r="H372" s="22" t="s">
        <v>712</v>
      </c>
      <c r="I372" s="157">
        <v>581.0</v>
      </c>
      <c r="J372" s="140">
        <f>IFNA(VLOOKUP(V372,'Imported Index'!G:H,2,0),1)</f>
        <v>1</v>
      </c>
      <c r="K372" s="53"/>
      <c r="L372" s="53"/>
      <c r="M372" s="62" t="str">
        <f>ifna(IMAGE("https://pokejungle.net/sprites/typeico/"&amp;lower(VLookup(V372,Type!C:E, 2, 0)&amp;".png")),"")</f>
        <v/>
      </c>
      <c r="N372" s="62" t="str">
        <f>ifna(IMAGE("https://pokejungle.net/sprites/typeico/"&amp;lower(VLookup(V372,Type!C:E, 3, 0)&amp;".png")),"")</f>
        <v/>
      </c>
      <c r="O372" s="53"/>
      <c r="P372" s="53"/>
      <c r="Q372" s="61" t="str">
        <f>ifna(VLookup(V372, Dex!F:K, 3, 0),"")</f>
        <v/>
      </c>
      <c r="R372" s="61" t="str">
        <f>ifna(VLookup(V372, Dex!F:K, 4, 0),"")</f>
        <v/>
      </c>
      <c r="S372" s="62" t="str">
        <f>ifna(VLookup(V372, Dex!F:K, 5, 0),"")</f>
        <v/>
      </c>
      <c r="T372" s="61" t="str">
        <f>ifna(VLookup(V372, Dex!F:K, 6, 0),"")</f>
        <v>K182</v>
      </c>
      <c r="U372" s="63" t="str">
        <f>ifna(VLookup(V372, Dex!F:L, 7, 0),"")</f>
        <v/>
      </c>
      <c r="V372" s="53" t="str">
        <f t="shared" si="1"/>
        <v>swanna</v>
      </c>
    </row>
    <row r="373" ht="31.5" customHeight="1">
      <c r="A373" s="129">
        <v>372.0</v>
      </c>
      <c r="B373" s="130">
        <v>1.0</v>
      </c>
      <c r="C373" s="130">
        <v>14.0</v>
      </c>
      <c r="D373" s="131">
        <v>17.0</v>
      </c>
      <c r="E373" s="131">
        <v>3.0</v>
      </c>
      <c r="F373" s="131">
        <v>5.0</v>
      </c>
      <c r="G373" s="131" t="str">
        <f>ifna(VLookup(V373,Shiny!B:C, 2, 0),"")</f>
        <v/>
      </c>
      <c r="H373" s="171" t="s">
        <v>715</v>
      </c>
      <c r="I373" s="158">
        <v>584.0</v>
      </c>
      <c r="J373" s="135">
        <f>IFNA(VLOOKUP(V373,'Imported Index'!G:H,2,0),1)</f>
        <v>1</v>
      </c>
      <c r="K373" s="130"/>
      <c r="L373" s="131"/>
      <c r="M373" s="166" t="str">
        <f>ifna(IMAGE("https://pokejungle.net/sprites/typeico/"&amp;lower(VLookup(V373,Type!C:E, 2, 0)&amp;".png")),"")</f>
        <v/>
      </c>
      <c r="N373" s="166" t="str">
        <f>ifna(IMAGE("https://pokejungle.net/sprites/typeico/"&amp;lower(VLookup(V373,Type!C:E, 3, 0)&amp;".png")),"")</f>
        <v/>
      </c>
      <c r="O373" s="131"/>
      <c r="P373" s="131"/>
      <c r="Q373" s="165">
        <f>ifna(VLookup(V373, Dex!F:K, 3, 0),"")</f>
        <v>74</v>
      </c>
      <c r="R373" s="165" t="str">
        <f>ifna(VLookup(V373, Dex!F:K, 4, 0),"")</f>
        <v/>
      </c>
      <c r="S373" s="166" t="str">
        <f>ifna(VLookup(V373, Dex!F:K, 5, 0),"")</f>
        <v/>
      </c>
      <c r="T373" s="165" t="str">
        <f>ifna(VLookup(V373, Dex!F:K, 6, 0),"")</f>
        <v/>
      </c>
      <c r="U373" s="137">
        <f>ifna(VLookup(V373, Dex!F:L, 7, 0),"")</f>
        <v>115</v>
      </c>
      <c r="V373" s="131" t="str">
        <f t="shared" si="1"/>
        <v>vanilluxe</v>
      </c>
    </row>
    <row r="374" ht="31.5" customHeight="1">
      <c r="A374" s="88">
        <v>373.0</v>
      </c>
      <c r="B374" s="85">
        <v>1.0</v>
      </c>
      <c r="C374" s="85">
        <v>14.0</v>
      </c>
      <c r="D374" s="53">
        <v>18.0</v>
      </c>
      <c r="E374" s="53">
        <v>3.0</v>
      </c>
      <c r="F374" s="53">
        <v>6.0</v>
      </c>
      <c r="G374" s="53" t="str">
        <f>ifna(VLookup(V374,Shiny!B:C, 2, 0),"")</f>
        <v/>
      </c>
      <c r="H374" s="146" t="s">
        <v>721</v>
      </c>
      <c r="I374" s="157">
        <v>586.0</v>
      </c>
      <c r="J374" s="140">
        <f>IFNA(VLOOKUP(V374,'Imported Index'!G:H,2,0),1)</f>
        <v>1</v>
      </c>
      <c r="K374" s="140"/>
      <c r="L374" s="83" t="s">
        <v>717</v>
      </c>
      <c r="M374" s="62" t="str">
        <f>ifna(IMAGE("https://pokejungle.net/sprites/typeico/"&amp;lower(VLookup(V374,Type!C:E, 2, 0)&amp;".png")),"")</f>
        <v/>
      </c>
      <c r="N374" s="62" t="str">
        <f>ifna(IMAGE("https://pokejungle.net/sprites/typeico/"&amp;lower(VLookup(V374,Type!C:E, 3, 0)&amp;".png")),"")</f>
        <v/>
      </c>
      <c r="O374" s="53"/>
      <c r="P374" s="53"/>
      <c r="Q374" s="61" t="str">
        <f>ifna(VLookup(V374, Dex!F:K, 3, 0),"")</f>
        <v/>
      </c>
      <c r="R374" s="61" t="str">
        <f>ifna(VLookup(V374, Dex!F:K, 4, 0),"")</f>
        <v/>
      </c>
      <c r="S374" s="62" t="str">
        <f>ifna(VLookup(V374, Dex!F:K, 5, 0),"")</f>
        <v/>
      </c>
      <c r="T374" s="61" t="str">
        <f>ifna(VLookup(V374, Dex!F:K, 6, 0),"")</f>
        <v>P191</v>
      </c>
      <c r="U374" s="63" t="str">
        <f>ifna(VLookup(V374, Dex!F:L, 7, 0),"")</f>
        <v/>
      </c>
      <c r="V374" s="53" t="str">
        <f t="shared" si="1"/>
        <v>sawsbuck</v>
      </c>
    </row>
    <row r="375" ht="31.5" customHeight="1">
      <c r="A375" s="129">
        <v>374.0</v>
      </c>
      <c r="B375" s="130"/>
      <c r="C375" s="130">
        <v>14.0</v>
      </c>
      <c r="D375" s="131">
        <v>19.0</v>
      </c>
      <c r="E375" s="131">
        <v>4.0</v>
      </c>
      <c r="F375" s="131">
        <v>1.0</v>
      </c>
      <c r="G375" s="131" t="str">
        <f>ifna(VLookup(V375,Shiny!B:C, 2, 0),"")</f>
        <v/>
      </c>
      <c r="H375" s="143" t="s">
        <v>721</v>
      </c>
      <c r="I375" s="158">
        <v>586.0</v>
      </c>
      <c r="J375" s="135">
        <f>IFNA(VLOOKUP(V375,'Imported Index'!G:H,2,0),1)</f>
        <v>1</v>
      </c>
      <c r="K375" s="135"/>
      <c r="L375" s="132" t="s">
        <v>718</v>
      </c>
      <c r="M375" s="166" t="str">
        <f>ifna(IMAGE("https://pokejungle.net/sprites/typeico/"&amp;lower(VLookup(V375,Type!C:E, 2, 0)&amp;".png")),"")</f>
        <v/>
      </c>
      <c r="N375" s="166" t="str">
        <f>ifna(IMAGE("https://pokejungle.net/sprites/typeico/"&amp;lower(VLookup(V375,Type!C:E, 3, 0)&amp;".png")),"")</f>
        <v/>
      </c>
      <c r="O375" s="131">
        <v>-1.0</v>
      </c>
      <c r="P375" s="131"/>
      <c r="Q375" s="165" t="str">
        <f>ifna(VLookup(V375, Dex!F:K, 3, 0),"")</f>
        <v/>
      </c>
      <c r="R375" s="165" t="str">
        <f>ifna(VLookup(V375, Dex!F:K, 4, 0),"")</f>
        <v/>
      </c>
      <c r="S375" s="166" t="str">
        <f>ifna(VLookup(V375, Dex!F:K, 5, 0),"")</f>
        <v/>
      </c>
      <c r="T375" s="165" t="str">
        <f>ifna(VLookup(V375, Dex!F:K, 6, 0),"")</f>
        <v>P191</v>
      </c>
      <c r="U375" s="137" t="str">
        <f>ifna(VLookup(V375, Dex!F:L, 7, 0),"")</f>
        <v/>
      </c>
      <c r="V375" s="131" t="str">
        <f t="shared" si="1"/>
        <v>sawsbuck-1</v>
      </c>
    </row>
    <row r="376" ht="31.5" customHeight="1">
      <c r="A376" s="88">
        <v>375.0</v>
      </c>
      <c r="B376" s="85"/>
      <c r="C376" s="85">
        <v>14.0</v>
      </c>
      <c r="D376" s="53">
        <v>20.0</v>
      </c>
      <c r="E376" s="53">
        <v>4.0</v>
      </c>
      <c r="F376" s="53">
        <v>2.0</v>
      </c>
      <c r="G376" s="53" t="str">
        <f>ifna(VLookup(V376,Shiny!B:C, 2, 0),"")</f>
        <v/>
      </c>
      <c r="H376" s="146" t="s">
        <v>721</v>
      </c>
      <c r="I376" s="157">
        <v>586.0</v>
      </c>
      <c r="J376" s="140">
        <f>IFNA(VLOOKUP(V376,'Imported Index'!G:H,2,0),1)</f>
        <v>1</v>
      </c>
      <c r="K376" s="140"/>
      <c r="L376" s="83" t="s">
        <v>719</v>
      </c>
      <c r="M376" s="62" t="str">
        <f>ifna(IMAGE("https://pokejungle.net/sprites/typeico/"&amp;lower(VLookup(V376,Type!C:E, 2, 0)&amp;".png")),"")</f>
        <v/>
      </c>
      <c r="N376" s="62" t="str">
        <f>ifna(IMAGE("https://pokejungle.net/sprites/typeico/"&amp;lower(VLookup(V376,Type!C:E, 3, 0)&amp;".png")),"")</f>
        <v/>
      </c>
      <c r="O376" s="53">
        <v>-2.0</v>
      </c>
      <c r="P376" s="53"/>
      <c r="Q376" s="61" t="str">
        <f>ifna(VLookup(V376, Dex!F:K, 3, 0),"")</f>
        <v/>
      </c>
      <c r="R376" s="61" t="str">
        <f>ifna(VLookup(V376, Dex!F:K, 4, 0),"")</f>
        <v/>
      </c>
      <c r="S376" s="62" t="str">
        <f>ifna(VLookup(V376, Dex!F:K, 5, 0),"")</f>
        <v/>
      </c>
      <c r="T376" s="61" t="str">
        <f>ifna(VLookup(V376, Dex!F:K, 6, 0),"")</f>
        <v>P191</v>
      </c>
      <c r="U376" s="63" t="str">
        <f>ifna(VLookup(V376, Dex!F:L, 7, 0),"")</f>
        <v/>
      </c>
      <c r="V376" s="53" t="str">
        <f t="shared" si="1"/>
        <v>sawsbuck-2</v>
      </c>
    </row>
    <row r="377" ht="31.5" customHeight="1">
      <c r="A377" s="129">
        <v>376.0</v>
      </c>
      <c r="B377" s="130"/>
      <c r="C377" s="130">
        <v>14.0</v>
      </c>
      <c r="D377" s="131">
        <v>21.0</v>
      </c>
      <c r="E377" s="131">
        <v>4.0</v>
      </c>
      <c r="F377" s="131">
        <v>3.0</v>
      </c>
      <c r="G377" s="131" t="str">
        <f>ifna(VLookup(V377,Shiny!B:C, 2, 0),"")</f>
        <v/>
      </c>
      <c r="H377" s="143" t="s">
        <v>721</v>
      </c>
      <c r="I377" s="158">
        <v>586.0</v>
      </c>
      <c r="J377" s="135">
        <f>IFNA(VLOOKUP(V377,'Imported Index'!G:H,2,0),1)</f>
        <v>1</v>
      </c>
      <c r="K377" s="135"/>
      <c r="L377" s="132" t="s">
        <v>720</v>
      </c>
      <c r="M377" s="166" t="str">
        <f>ifna(IMAGE("https://pokejungle.net/sprites/typeico/"&amp;lower(VLookup(V377,Type!C:E, 2, 0)&amp;".png")),"")</f>
        <v/>
      </c>
      <c r="N377" s="166" t="str">
        <f>ifna(IMAGE("https://pokejungle.net/sprites/typeico/"&amp;lower(VLookup(V377,Type!C:E, 3, 0)&amp;".png")),"")</f>
        <v/>
      </c>
      <c r="O377" s="131">
        <v>-3.0</v>
      </c>
      <c r="P377" s="131"/>
      <c r="Q377" s="165" t="str">
        <f>ifna(VLookup(V377, Dex!F:K, 3, 0),"")</f>
        <v/>
      </c>
      <c r="R377" s="165" t="str">
        <f>ifna(VLookup(V377, Dex!F:K, 4, 0),"")</f>
        <v/>
      </c>
      <c r="S377" s="166" t="str">
        <f>ifna(VLookup(V377, Dex!F:K, 5, 0),"")</f>
        <v/>
      </c>
      <c r="T377" s="165" t="str">
        <f>ifna(VLookup(V377, Dex!F:K, 6, 0),"")</f>
        <v>P191</v>
      </c>
      <c r="U377" s="137" t="str">
        <f>ifna(VLookup(V377, Dex!F:L, 7, 0),"")</f>
        <v/>
      </c>
      <c r="V377" s="131" t="str">
        <f t="shared" si="1"/>
        <v>sawsbuck-3</v>
      </c>
    </row>
    <row r="378" ht="31.5" customHeight="1">
      <c r="A378" s="88">
        <v>377.0</v>
      </c>
      <c r="B378" s="85">
        <v>1.0</v>
      </c>
      <c r="C378" s="85">
        <v>14.0</v>
      </c>
      <c r="D378" s="53">
        <v>22.0</v>
      </c>
      <c r="E378" s="53">
        <v>4.0</v>
      </c>
      <c r="F378" s="53">
        <v>4.0</v>
      </c>
      <c r="G378" s="53" t="str">
        <f>ifna(VLookup(V378,Shiny!B:C, 2, 0),"")</f>
        <v/>
      </c>
      <c r="H378" s="22" t="s">
        <v>722</v>
      </c>
      <c r="I378" s="157">
        <v>587.0</v>
      </c>
      <c r="J378" s="140">
        <f>IFNA(VLOOKUP(V378,'Imported Index'!G:H,2,0),1)</f>
        <v>1</v>
      </c>
      <c r="K378" s="53"/>
      <c r="L378" s="53"/>
      <c r="M378" s="62" t="str">
        <f>ifna(IMAGE("https://pokejungle.net/sprites/typeico/"&amp;lower(VLookup(V378,Type!C:E, 2, 0)&amp;".png")),"")</f>
        <v/>
      </c>
      <c r="N378" s="62" t="str">
        <f>ifna(IMAGE("https://pokejungle.net/sprites/typeico/"&amp;lower(VLookup(V378,Type!C:E, 3, 0)&amp;".png")),"")</f>
        <v/>
      </c>
      <c r="O378" s="53"/>
      <c r="P378" s="53"/>
      <c r="Q378" s="61" t="str">
        <f>ifna(VLookup(V378, Dex!F:K, 3, 0),"")</f>
        <v>A102</v>
      </c>
      <c r="R378" s="61" t="str">
        <f>ifna(VLookup(V378, Dex!F:K, 4, 0),"")</f>
        <v/>
      </c>
      <c r="S378" s="62" t="str">
        <f>ifna(VLookup(V378, Dex!F:K, 5, 0),"")</f>
        <v/>
      </c>
      <c r="T378" s="61" t="str">
        <f>ifna(VLookup(V378, Dex!F:K, 6, 0),"")</f>
        <v/>
      </c>
      <c r="U378" s="63">
        <f>ifna(VLookup(V378, Dex!F:L, 7, 0),"")</f>
        <v>180</v>
      </c>
      <c r="V378" s="53" t="str">
        <f t="shared" si="1"/>
        <v>emolga</v>
      </c>
    </row>
    <row r="379" ht="31.5" customHeight="1">
      <c r="A379" s="129">
        <v>378.0</v>
      </c>
      <c r="B379" s="130">
        <v>1.0</v>
      </c>
      <c r="C379" s="130">
        <v>14.0</v>
      </c>
      <c r="D379" s="131">
        <v>23.0</v>
      </c>
      <c r="E379" s="131">
        <v>4.0</v>
      </c>
      <c r="F379" s="131">
        <v>5.0</v>
      </c>
      <c r="G379" s="131" t="str">
        <f>ifna(VLookup(V379,Shiny!B:C, 2, 0),"")</f>
        <v/>
      </c>
      <c r="H379" s="171" t="s">
        <v>724</v>
      </c>
      <c r="I379" s="158">
        <v>589.0</v>
      </c>
      <c r="J379" s="135">
        <f>IFNA(VLOOKUP(V379,'Imported Index'!G:H,2,0),1)</f>
        <v>1</v>
      </c>
      <c r="K379" s="131"/>
      <c r="L379" s="131"/>
      <c r="M379" s="166" t="str">
        <f>ifna(IMAGE("https://pokejungle.net/sprites/typeico/"&amp;lower(VLookup(V379,Type!C:E, 2, 0)&amp;".png")),"")</f>
        <v/>
      </c>
      <c r="N379" s="166" t="str">
        <f>ifna(IMAGE("https://pokejungle.net/sprites/typeico/"&amp;lower(VLookup(V379,Type!C:E, 3, 0)&amp;".png")),"")</f>
        <v/>
      </c>
      <c r="O379" s="131"/>
      <c r="P379" s="131"/>
      <c r="Q379" s="165">
        <f>ifna(VLookup(V379, Dex!F:K, 3, 0),"")</f>
        <v>274</v>
      </c>
      <c r="R379" s="165" t="str">
        <f>ifna(VLookup(V379, Dex!F:K, 4, 0),"")</f>
        <v/>
      </c>
      <c r="S379" s="166" t="str">
        <f>ifna(VLookup(V379, Dex!F:K, 5, 0),"")</f>
        <v/>
      </c>
      <c r="T379" s="165" t="str">
        <f>ifna(VLookup(V379, Dex!F:K, 6, 0),"")</f>
        <v/>
      </c>
      <c r="U379" s="137" t="str">
        <f>ifna(VLookup(V379, Dex!F:L, 7, 0),"")</f>
        <v/>
      </c>
      <c r="V379" s="131" t="str">
        <f t="shared" si="1"/>
        <v>escavalier</v>
      </c>
    </row>
    <row r="380" ht="31.5" customHeight="1">
      <c r="A380" s="88">
        <v>379.0</v>
      </c>
      <c r="B380" s="85">
        <v>1.0</v>
      </c>
      <c r="C380" s="85">
        <v>14.0</v>
      </c>
      <c r="D380" s="53">
        <v>24.0</v>
      </c>
      <c r="E380" s="53">
        <v>4.0</v>
      </c>
      <c r="F380" s="53">
        <v>6.0</v>
      </c>
      <c r="G380" s="53" t="str">
        <f>ifna(VLookup(V380,Shiny!B:C, 2, 0),"")</f>
        <v/>
      </c>
      <c r="H380" s="22" t="s">
        <v>726</v>
      </c>
      <c r="I380" s="157">
        <v>591.0</v>
      </c>
      <c r="J380" s="140">
        <f>IFNA(VLOOKUP(V380,'Imported Index'!G:H,2,0),1)</f>
        <v>1</v>
      </c>
      <c r="K380" s="85"/>
      <c r="L380" s="53"/>
      <c r="M380" s="62" t="str">
        <f>ifna(IMAGE("https://pokejungle.net/sprites/typeico/"&amp;lower(VLookup(V380,Type!C:E, 2, 0)&amp;".png")),"")</f>
        <v/>
      </c>
      <c r="N380" s="62" t="str">
        <f>ifna(IMAGE("https://pokejungle.net/sprites/typeico/"&amp;lower(VLookup(V380,Type!C:E, 3, 0)&amp;".png")),"")</f>
        <v/>
      </c>
      <c r="O380" s="53"/>
      <c r="P380" s="53"/>
      <c r="Q380" s="61" t="str">
        <f>ifna(VLookup(V380, Dex!F:K, 3, 0),"")</f>
        <v>A078</v>
      </c>
      <c r="R380" s="61" t="str">
        <f>ifna(VLookup(V380, Dex!F:K, 4, 0),"")</f>
        <v/>
      </c>
      <c r="S380" s="62" t="str">
        <f>ifna(VLookup(V380, Dex!F:K, 5, 0),"")</f>
        <v/>
      </c>
      <c r="T380" s="61" t="str">
        <f>ifna(VLookup(V380, Dex!F:K, 6, 0),"")</f>
        <v>P206</v>
      </c>
      <c r="U380" s="63" t="str">
        <f>ifna(VLookup(V380, Dex!F:L, 7, 0),"")</f>
        <v>H112</v>
      </c>
      <c r="V380" s="53" t="str">
        <f t="shared" si="1"/>
        <v>amoonguss</v>
      </c>
    </row>
    <row r="381" ht="31.5" customHeight="1">
      <c r="A381" s="129">
        <v>380.0</v>
      </c>
      <c r="B381" s="130">
        <v>1.0</v>
      </c>
      <c r="C381" s="130">
        <v>14.0</v>
      </c>
      <c r="D381" s="131">
        <v>25.0</v>
      </c>
      <c r="E381" s="131">
        <v>5.0</v>
      </c>
      <c r="F381" s="131">
        <v>1.0</v>
      </c>
      <c r="G381" s="131" t="str">
        <f>ifna(VLookup(V381,Shiny!B:C, 2, 0),"")</f>
        <v/>
      </c>
      <c r="H381" s="171" t="s">
        <v>728</v>
      </c>
      <c r="I381" s="158">
        <v>593.0</v>
      </c>
      <c r="J381" s="135">
        <f>IFNA(VLOOKUP(V381,'Imported Index'!G:H,2,0),1)</f>
        <v>1</v>
      </c>
      <c r="K381" s="130"/>
      <c r="L381" s="131"/>
      <c r="M381" s="166" t="str">
        <f>ifna(IMAGE("https://pokejungle.net/sprites/typeico/"&amp;lower(VLookup(V381,Type!C:E, 2, 0)&amp;".png")),"")</f>
        <v/>
      </c>
      <c r="N381" s="166" t="str">
        <f>ifna(IMAGE("https://pokejungle.net/sprites/typeico/"&amp;lower(VLookup(V381,Type!C:E, 3, 0)&amp;".png")),"")</f>
        <v/>
      </c>
      <c r="O381" s="131"/>
      <c r="P381" s="131"/>
      <c r="Q381" s="165">
        <f>ifna(VLookup(V381, Dex!F:K, 3, 0),"")</f>
        <v>306</v>
      </c>
      <c r="R381" s="165" t="str">
        <f>ifna(VLookup(V381, Dex!F:K, 4, 0),"")</f>
        <v/>
      </c>
      <c r="S381" s="166" t="str">
        <f>ifna(VLookup(V381, Dex!F:K, 5, 0),"")</f>
        <v/>
      </c>
      <c r="T381" s="165" t="str">
        <f>ifna(VLookup(V381, Dex!F:K, 6, 0),"")</f>
        <v/>
      </c>
      <c r="U381" s="137" t="str">
        <f>ifna(VLookup(V381, Dex!F:L, 7, 0),"")</f>
        <v/>
      </c>
      <c r="V381" s="131" t="str">
        <f t="shared" si="1"/>
        <v>jellicent</v>
      </c>
    </row>
    <row r="382" ht="31.5" customHeight="1">
      <c r="A382" s="88">
        <v>381.0</v>
      </c>
      <c r="B382" s="85">
        <v>1.0</v>
      </c>
      <c r="C382" s="85">
        <v>14.0</v>
      </c>
      <c r="D382" s="53">
        <v>26.0</v>
      </c>
      <c r="E382" s="53">
        <v>5.0</v>
      </c>
      <c r="F382" s="53">
        <v>2.0</v>
      </c>
      <c r="G382" s="53" t="str">
        <f>ifna(VLookup(V382,Shiny!B:C, 2, 0),"")</f>
        <v/>
      </c>
      <c r="H382" s="22" t="s">
        <v>729</v>
      </c>
      <c r="I382" s="157">
        <v>594.0</v>
      </c>
      <c r="J382" s="140">
        <f>IFNA(VLOOKUP(V382,'Imported Index'!G:H,2,0),1)</f>
        <v>1</v>
      </c>
      <c r="K382" s="85"/>
      <c r="L382" s="53"/>
      <c r="M382" s="62" t="str">
        <f>ifna(IMAGE("https://pokejungle.net/sprites/typeico/"&amp;lower(VLookup(V382,Type!C:E, 2, 0)&amp;".png")),"")</f>
        <v/>
      </c>
      <c r="N382" s="62" t="str">
        <f>ifna(IMAGE("https://pokejungle.net/sprites/typeico/"&amp;lower(VLookup(V382,Type!C:E, 3, 0)&amp;".png")),"")</f>
        <v/>
      </c>
      <c r="O382" s="53"/>
      <c r="P382" s="53"/>
      <c r="Q382" s="61" t="str">
        <f>ifna(VLookup(V382, Dex!F:K, 3, 0),"")</f>
        <v/>
      </c>
      <c r="R382" s="61" t="str">
        <f>ifna(VLookup(V382, Dex!F:K, 4, 0),"")</f>
        <v/>
      </c>
      <c r="S382" s="62" t="str">
        <f>ifna(VLookup(V382, Dex!F:K, 5, 0),"")</f>
        <v/>
      </c>
      <c r="T382" s="61" t="str">
        <f>ifna(VLookup(V382, Dex!F:K, 6, 0),"")</f>
        <v>P336</v>
      </c>
      <c r="U382" s="63" t="str">
        <f>ifna(VLookup(V382, Dex!F:L, 7, 0),"")</f>
        <v/>
      </c>
      <c r="V382" s="53" t="str">
        <f t="shared" si="1"/>
        <v>alomomola</v>
      </c>
    </row>
    <row r="383" ht="31.5" customHeight="1">
      <c r="A383" s="129">
        <v>382.0</v>
      </c>
      <c r="B383" s="130">
        <v>1.0</v>
      </c>
      <c r="C383" s="130">
        <v>14.0</v>
      </c>
      <c r="D383" s="131">
        <v>27.0</v>
      </c>
      <c r="E383" s="131">
        <v>5.0</v>
      </c>
      <c r="F383" s="131">
        <v>3.0</v>
      </c>
      <c r="G383" s="131" t="str">
        <f>ifna(VLookup(V383,Shiny!B:C, 2, 0),"")</f>
        <v/>
      </c>
      <c r="H383" s="171" t="s">
        <v>731</v>
      </c>
      <c r="I383" s="158">
        <v>596.0</v>
      </c>
      <c r="J383" s="135">
        <f>IFNA(VLOOKUP(V383,'Imported Index'!G:H,2,0),1)</f>
        <v>1</v>
      </c>
      <c r="K383" s="131"/>
      <c r="L383" s="131"/>
      <c r="M383" s="166" t="str">
        <f>ifna(IMAGE("https://pokejungle.net/sprites/typeico/"&amp;lower(VLookup(V383,Type!C:E, 2, 0)&amp;".png")),"")</f>
        <v/>
      </c>
      <c r="N383" s="166" t="str">
        <f>ifna(IMAGE("https://pokejungle.net/sprites/typeico/"&amp;lower(VLookup(V383,Type!C:E, 3, 0)&amp;".png")),"")</f>
        <v/>
      </c>
      <c r="O383" s="131"/>
      <c r="P383" s="131"/>
      <c r="Q383" s="165">
        <f>ifna(VLookup(V383, Dex!F:K, 3, 0),"")</f>
        <v>65</v>
      </c>
      <c r="R383" s="165" t="str">
        <f>ifna(VLookup(V383, Dex!F:K, 4, 0),"")</f>
        <v/>
      </c>
      <c r="S383" s="166" t="str">
        <f>ifna(VLookup(V383, Dex!F:K, 5, 0),"")</f>
        <v/>
      </c>
      <c r="T383" s="165" t="str">
        <f>ifna(VLookup(V383, Dex!F:K, 6, 0),"")</f>
        <v>B133</v>
      </c>
      <c r="U383" s="137" t="str">
        <f>ifna(VLookup(V383, Dex!F:L, 7, 0),"")</f>
        <v/>
      </c>
      <c r="V383" s="131" t="str">
        <f t="shared" si="1"/>
        <v>galvantula</v>
      </c>
    </row>
    <row r="384" ht="31.5" customHeight="1">
      <c r="A384" s="88">
        <v>383.0</v>
      </c>
      <c r="B384" s="85">
        <v>1.0</v>
      </c>
      <c r="C384" s="85">
        <v>14.0</v>
      </c>
      <c r="D384" s="53">
        <v>28.0</v>
      </c>
      <c r="E384" s="53">
        <v>5.0</v>
      </c>
      <c r="F384" s="53">
        <v>4.0</v>
      </c>
      <c r="G384" s="53" t="str">
        <f>ifna(VLookup(V384,Shiny!B:C, 2, 0),"")</f>
        <v/>
      </c>
      <c r="H384" s="22" t="s">
        <v>733</v>
      </c>
      <c r="I384" s="157">
        <v>598.0</v>
      </c>
      <c r="J384" s="140">
        <f>IFNA(VLOOKUP(V384,'Imported Index'!G:H,2,0),1)</f>
        <v>1</v>
      </c>
      <c r="K384" s="85"/>
      <c r="L384" s="53"/>
      <c r="M384" s="62" t="str">
        <f>ifna(IMAGE("https://pokejungle.net/sprites/typeico/"&amp;lower(VLookup(V384,Type!C:E, 2, 0)&amp;".png")),"")</f>
        <v/>
      </c>
      <c r="N384" s="62" t="str">
        <f>ifna(IMAGE("https://pokejungle.net/sprites/typeico/"&amp;lower(VLookup(V384,Type!C:E, 3, 0)&amp;".png")),"")</f>
        <v/>
      </c>
      <c r="O384" s="53"/>
      <c r="P384" s="53"/>
      <c r="Q384" s="61">
        <f>ifna(VLookup(V384, Dex!F:K, 3, 0),"")</f>
        <v>190</v>
      </c>
      <c r="R384" s="61" t="str">
        <f>ifna(VLookup(V384, Dex!F:K, 4, 0),"")</f>
        <v/>
      </c>
      <c r="S384" s="62" t="str">
        <f>ifna(VLookup(V384, Dex!F:K, 5, 0),"")</f>
        <v/>
      </c>
      <c r="T384" s="61" t="str">
        <f>ifna(VLookup(V384, Dex!F:K, 6, 0),"")</f>
        <v/>
      </c>
      <c r="U384" s="63" t="str">
        <f>ifna(VLookup(V384, Dex!F:L, 7, 0),"")</f>
        <v/>
      </c>
      <c r="V384" s="53" t="str">
        <f t="shared" si="1"/>
        <v>ferrothorn</v>
      </c>
    </row>
    <row r="385" ht="31.5" customHeight="1">
      <c r="A385" s="129">
        <v>384.0</v>
      </c>
      <c r="B385" s="130">
        <v>1.0</v>
      </c>
      <c r="C385" s="130">
        <v>14.0</v>
      </c>
      <c r="D385" s="131">
        <v>29.0</v>
      </c>
      <c r="E385" s="131">
        <v>5.0</v>
      </c>
      <c r="F385" s="131">
        <v>5.0</v>
      </c>
      <c r="G385" s="131" t="str">
        <f>ifna(VLookup(V385,Shiny!B:C, 2, 0),"")</f>
        <v/>
      </c>
      <c r="H385" s="171" t="s">
        <v>736</v>
      </c>
      <c r="I385" s="158">
        <v>601.0</v>
      </c>
      <c r="J385" s="135">
        <f>IFNA(VLOOKUP(V385,'Imported Index'!G:H,2,0),1)</f>
        <v>1</v>
      </c>
      <c r="K385" s="130"/>
      <c r="L385" s="131"/>
      <c r="M385" s="166" t="str">
        <f>ifna(IMAGE("https://pokejungle.net/sprites/typeico/"&amp;lower(VLookup(V385,Type!C:E, 2, 0)&amp;".png")),"")</f>
        <v/>
      </c>
      <c r="N385" s="166" t="str">
        <f>ifna(IMAGE("https://pokejungle.net/sprites/typeico/"&amp;lower(VLookup(V385,Type!C:E, 3, 0)&amp;".png")),"")</f>
        <v/>
      </c>
      <c r="O385" s="131"/>
      <c r="P385" s="131"/>
      <c r="Q385" s="165">
        <f>ifna(VLookup(V385, Dex!F:K, 3, 0),"")</f>
        <v>115</v>
      </c>
      <c r="R385" s="165" t="str">
        <f>ifna(VLookup(V385, Dex!F:K, 4, 0),"")</f>
        <v/>
      </c>
      <c r="S385" s="166" t="str">
        <f>ifna(VLookup(V385, Dex!F:K, 5, 0),"")</f>
        <v/>
      </c>
      <c r="T385" s="165" t="str">
        <f>ifna(VLookup(V385, Dex!F:K, 6, 0),"")</f>
        <v/>
      </c>
      <c r="U385" s="137" t="str">
        <f>ifna(VLookup(V385, Dex!F:L, 7, 0),"")</f>
        <v/>
      </c>
      <c r="V385" s="131" t="str">
        <f t="shared" si="1"/>
        <v>klinklang</v>
      </c>
    </row>
    <row r="386" ht="31.5" customHeight="1">
      <c r="A386" s="88">
        <v>385.0</v>
      </c>
      <c r="B386" s="85">
        <v>1.0</v>
      </c>
      <c r="C386" s="85">
        <v>14.0</v>
      </c>
      <c r="D386" s="53">
        <v>30.0</v>
      </c>
      <c r="E386" s="53">
        <v>5.0</v>
      </c>
      <c r="F386" s="53">
        <v>6.0</v>
      </c>
      <c r="G386" s="53" t="str">
        <f>ifna(VLookup(V386,Shiny!B:C, 2, 0),"")</f>
        <v/>
      </c>
      <c r="H386" s="22" t="s">
        <v>739</v>
      </c>
      <c r="I386" s="157">
        <v>604.0</v>
      </c>
      <c r="J386" s="140">
        <f>IFNA(VLOOKUP(V386,'Imported Index'!G:H,2,0),1)</f>
        <v>1</v>
      </c>
      <c r="K386" s="85"/>
      <c r="L386" s="53"/>
      <c r="M386" s="62" t="str">
        <f>ifna(IMAGE("https://pokejungle.net/sprites/typeico/"&amp;lower(VLookup(V386,Type!C:E, 2, 0)&amp;".png")),"")</f>
        <v/>
      </c>
      <c r="N386" s="62" t="str">
        <f>ifna(IMAGE("https://pokejungle.net/sprites/typeico/"&amp;lower(VLookup(V386,Type!C:E, 3, 0)&amp;".png")),"")</f>
        <v/>
      </c>
      <c r="O386" s="53"/>
      <c r="P386" s="53"/>
      <c r="Q386" s="61" t="str">
        <f>ifna(VLookup(V386, Dex!F:K, 3, 0),"")</f>
        <v/>
      </c>
      <c r="R386" s="61" t="str">
        <f>ifna(VLookup(V386, Dex!F:K, 4, 0),"")</f>
        <v/>
      </c>
      <c r="S386" s="62" t="str">
        <f>ifna(VLookup(V386, Dex!F:K, 5, 0),"")</f>
        <v/>
      </c>
      <c r="T386" s="61" t="str">
        <f>ifna(VLookup(V386, Dex!F:K, 6, 0),"")</f>
        <v>P343</v>
      </c>
      <c r="U386" s="63">
        <f>ifna(VLookup(V386, Dex!F:L, 7, 0),"")</f>
        <v>144</v>
      </c>
      <c r="V386" s="53" t="str">
        <f t="shared" si="1"/>
        <v>eelektross</v>
      </c>
    </row>
    <row r="387" ht="31.5" customHeight="1">
      <c r="A387" s="129">
        <v>386.0</v>
      </c>
      <c r="B387" s="130">
        <v>1.0</v>
      </c>
      <c r="C387" s="130">
        <v>15.0</v>
      </c>
      <c r="D387" s="131">
        <v>1.0</v>
      </c>
      <c r="E387" s="131">
        <v>1.0</v>
      </c>
      <c r="F387" s="131">
        <v>1.0</v>
      </c>
      <c r="G387" s="131" t="str">
        <f>ifna(VLookup(V387,Shiny!B:C, 2, 0),"")</f>
        <v/>
      </c>
      <c r="H387" s="171" t="s">
        <v>741</v>
      </c>
      <c r="I387" s="158">
        <v>606.0</v>
      </c>
      <c r="J387" s="135">
        <f>IFNA(VLOOKUP(V387,'Imported Index'!G:H,2,0),1)</f>
        <v>1</v>
      </c>
      <c r="K387" s="130"/>
      <c r="L387" s="131"/>
      <c r="M387" s="166" t="str">
        <f>ifna(IMAGE("https://pokejungle.net/sprites/typeico/"&amp;lower(VLookup(V387,Type!C:E, 2, 0)&amp;".png")),"")</f>
        <v/>
      </c>
      <c r="N387" s="166" t="str">
        <f>ifna(IMAGE("https://pokejungle.net/sprites/typeico/"&amp;lower(VLookup(V387,Type!C:E, 3, 0)&amp;".png")),"")</f>
        <v/>
      </c>
      <c r="O387" s="131"/>
      <c r="P387" s="131"/>
      <c r="Q387" s="165">
        <f>ifna(VLookup(V387, Dex!F:K, 3, 0),"")</f>
        <v>278</v>
      </c>
      <c r="R387" s="165" t="str">
        <f>ifna(VLookup(V387, Dex!F:K, 4, 0),"")</f>
        <v/>
      </c>
      <c r="S387" s="166" t="str">
        <f>ifna(VLookup(V387, Dex!F:K, 5, 0),"")</f>
        <v/>
      </c>
      <c r="T387" s="165" t="str">
        <f>ifna(VLookup(V387, Dex!F:K, 6, 0),"")</f>
        <v/>
      </c>
      <c r="U387" s="137" t="str">
        <f>ifna(VLookup(V387, Dex!F:L, 7, 0),"")</f>
        <v/>
      </c>
      <c r="V387" s="131" t="str">
        <f t="shared" si="1"/>
        <v>beheeyem</v>
      </c>
    </row>
    <row r="388" ht="31.5" customHeight="1">
      <c r="A388" s="88">
        <v>387.0</v>
      </c>
      <c r="B388" s="85">
        <v>1.0</v>
      </c>
      <c r="C388" s="85">
        <v>15.0</v>
      </c>
      <c r="D388" s="53">
        <v>2.0</v>
      </c>
      <c r="E388" s="53">
        <v>1.0</v>
      </c>
      <c r="F388" s="53">
        <v>2.0</v>
      </c>
      <c r="G388" s="53" t="str">
        <f>ifna(VLookup(V388,Shiny!B:C, 2, 0),"")</f>
        <v/>
      </c>
      <c r="H388" s="22" t="s">
        <v>744</v>
      </c>
      <c r="I388" s="157">
        <v>609.0</v>
      </c>
      <c r="J388" s="140">
        <f>IFNA(VLOOKUP(V388,'Imported Index'!G:H,2,0),1)</f>
        <v>1</v>
      </c>
      <c r="K388" s="53"/>
      <c r="L388" s="53"/>
      <c r="M388" s="62" t="str">
        <f>ifna(IMAGE("https://pokejungle.net/sprites/typeico/"&amp;lower(VLookup(V388,Type!C:E, 2, 0)&amp;".png")),"")</f>
        <v/>
      </c>
      <c r="N388" s="62" t="str">
        <f>ifna(IMAGE("https://pokejungle.net/sprites/typeico/"&amp;lower(VLookup(V388,Type!C:E, 3, 0)&amp;".png")),"")</f>
        <v/>
      </c>
      <c r="O388" s="53"/>
      <c r="P388" s="53"/>
      <c r="Q388" s="61">
        <f>ifna(VLookup(V388, Dex!F:K, 3, 0),"")</f>
        <v>289</v>
      </c>
      <c r="R388" s="61" t="str">
        <f>ifna(VLookup(V388, Dex!F:K, 4, 0),"")</f>
        <v/>
      </c>
      <c r="S388" s="62" t="str">
        <f>ifna(VLookup(V388, Dex!F:K, 5, 0),"")</f>
        <v/>
      </c>
      <c r="T388" s="61" t="str">
        <f>ifna(VLookup(V388, Dex!F:K, 6, 0),"")</f>
        <v>K148</v>
      </c>
      <c r="U388" s="63">
        <f>ifna(VLookup(V388, Dex!F:L, 7, 0),"")</f>
        <v>191</v>
      </c>
      <c r="V388" s="53" t="str">
        <f t="shared" si="1"/>
        <v>chandelure</v>
      </c>
    </row>
    <row r="389" ht="31.5" customHeight="1">
      <c r="A389" s="129">
        <v>388.0</v>
      </c>
      <c r="B389" s="130">
        <v>1.0</v>
      </c>
      <c r="C389" s="130">
        <v>15.0</v>
      </c>
      <c r="D389" s="131">
        <v>3.0</v>
      </c>
      <c r="E389" s="131">
        <v>1.0</v>
      </c>
      <c r="F389" s="131">
        <v>3.0</v>
      </c>
      <c r="G389" s="131" t="str">
        <f>ifna(VLookup(V389,Shiny!B:C, 2, 0),"")</f>
        <v/>
      </c>
      <c r="H389" s="171" t="s">
        <v>747</v>
      </c>
      <c r="I389" s="158">
        <v>612.0</v>
      </c>
      <c r="J389" s="135">
        <f>IFNA(VLOOKUP(V389,'Imported Index'!G:H,2,0),1)</f>
        <v>1</v>
      </c>
      <c r="K389" s="130"/>
      <c r="L389" s="131"/>
      <c r="M389" s="166" t="str">
        <f>ifna(IMAGE("https://pokejungle.net/sprites/typeico/"&amp;lower(VLookup(V389,Type!C:E, 2, 0)&amp;".png")),"")</f>
        <v/>
      </c>
      <c r="N389" s="166" t="str">
        <f>ifna(IMAGE("https://pokejungle.net/sprites/typeico/"&amp;lower(VLookup(V389,Type!C:E, 3, 0)&amp;".png")),"")</f>
        <v/>
      </c>
      <c r="O389" s="131"/>
      <c r="P389" s="131"/>
      <c r="Q389" s="165">
        <f>ifna(VLookup(V389, Dex!F:K, 3, 0),"")</f>
        <v>326</v>
      </c>
      <c r="R389" s="165" t="str">
        <f>ifna(VLookup(V389, Dex!F:K, 4, 0),"")</f>
        <v/>
      </c>
      <c r="S389" s="166" t="str">
        <f>ifna(VLookup(V389, Dex!F:K, 5, 0),"")</f>
        <v/>
      </c>
      <c r="T389" s="165" t="str">
        <f>ifna(VLookup(V389, Dex!F:K, 6, 0),"")</f>
        <v>P157</v>
      </c>
      <c r="U389" s="137" t="str">
        <f>ifna(VLookup(V389, Dex!F:L, 7, 0),"")</f>
        <v/>
      </c>
      <c r="V389" s="131" t="str">
        <f t="shared" si="1"/>
        <v>haxorus</v>
      </c>
    </row>
    <row r="390" ht="31.5" customHeight="1">
      <c r="A390" s="88">
        <v>389.0</v>
      </c>
      <c r="B390" s="85">
        <v>1.0</v>
      </c>
      <c r="C390" s="85">
        <v>15.0</v>
      </c>
      <c r="D390" s="53">
        <v>4.0</v>
      </c>
      <c r="E390" s="53">
        <v>1.0</v>
      </c>
      <c r="F390" s="53">
        <v>4.0</v>
      </c>
      <c r="G390" s="53" t="str">
        <f>ifna(VLookup(V390,Shiny!B:C, 2, 0),"")</f>
        <v/>
      </c>
      <c r="H390" s="22" t="s">
        <v>749</v>
      </c>
      <c r="I390" s="157">
        <v>614.0</v>
      </c>
      <c r="J390" s="140">
        <f>IFNA(VLOOKUP(V390,'Imported Index'!G:H,2,0),1)</f>
        <v>1</v>
      </c>
      <c r="K390" s="85"/>
      <c r="L390" s="53"/>
      <c r="M390" s="62" t="str">
        <f>ifna(IMAGE("https://pokejungle.net/sprites/typeico/"&amp;lower(VLookup(V390,Type!C:E, 2, 0)&amp;".png")),"")</f>
        <v/>
      </c>
      <c r="N390" s="62" t="str">
        <f>ifna(IMAGE("https://pokejungle.net/sprites/typeico/"&amp;lower(VLookup(V390,Type!C:E, 3, 0)&amp;".png")),"")</f>
        <v/>
      </c>
      <c r="O390" s="53"/>
      <c r="P390" s="53"/>
      <c r="Q390" s="61">
        <f>ifna(VLookup(V390, Dex!F:K, 3, 0),"")</f>
        <v>280</v>
      </c>
      <c r="R390" s="61" t="str">
        <f>ifna(VLookup(V390, Dex!F:K, 4, 0),"")</f>
        <v/>
      </c>
      <c r="S390" s="62" t="str">
        <f>ifna(VLookup(V390, Dex!F:K, 5, 0),"")</f>
        <v/>
      </c>
      <c r="T390" s="61" t="str">
        <f>ifna(VLookup(V390, Dex!F:K, 6, 0),"")</f>
        <v>P356</v>
      </c>
      <c r="U390" s="63" t="str">
        <f>ifna(VLookup(V390, Dex!F:L, 7, 0),"")</f>
        <v/>
      </c>
      <c r="V390" s="53" t="str">
        <f t="shared" si="1"/>
        <v>beartic</v>
      </c>
    </row>
    <row r="391" ht="31.5" customHeight="1">
      <c r="A391" s="129">
        <v>390.0</v>
      </c>
      <c r="B391" s="130">
        <v>1.0</v>
      </c>
      <c r="C391" s="130">
        <v>15.0</v>
      </c>
      <c r="D391" s="131">
        <v>5.0</v>
      </c>
      <c r="E391" s="131">
        <v>1.0</v>
      </c>
      <c r="F391" s="131">
        <v>5.0</v>
      </c>
      <c r="G391" s="131" t="str">
        <f>ifna(VLookup(V391,Shiny!B:C, 2, 0),"")</f>
        <v/>
      </c>
      <c r="H391" s="171" t="s">
        <v>750</v>
      </c>
      <c r="I391" s="158">
        <v>615.0</v>
      </c>
      <c r="J391" s="135">
        <f>IFNA(VLOOKUP(V391,'Imported Index'!G:H,2,0),1)</f>
        <v>1</v>
      </c>
      <c r="K391" s="130"/>
      <c r="L391" s="131"/>
      <c r="M391" s="166" t="str">
        <f>ifna(IMAGE("https://pokejungle.net/sprites/typeico/"&amp;lower(VLookup(V391,Type!C:E, 2, 0)&amp;".png")),"")</f>
        <v/>
      </c>
      <c r="N391" s="166" t="str">
        <f>ifna(IMAGE("https://pokejungle.net/sprites/typeico/"&amp;lower(VLookup(V391,Type!C:E, 3, 0)&amp;".png")),"")</f>
        <v/>
      </c>
      <c r="O391" s="131"/>
      <c r="P391" s="131"/>
      <c r="Q391" s="165" t="str">
        <f>ifna(VLookup(V391, Dex!F:K, 3, 0),"")</f>
        <v>C030</v>
      </c>
      <c r="R391" s="165" t="str">
        <f>ifna(VLookup(V391, Dex!F:K, 4, 0),"")</f>
        <v/>
      </c>
      <c r="S391" s="166" t="str">
        <f>ifna(VLookup(V391, Dex!F:K, 5, 0),"")</f>
        <v/>
      </c>
      <c r="T391" s="165" t="str">
        <f>ifna(VLookup(V391, Dex!F:K, 6, 0),"")</f>
        <v>P360</v>
      </c>
      <c r="U391" s="137" t="str">
        <f>ifna(VLookup(V391, Dex!F:L, 7, 0),"")</f>
        <v>H029</v>
      </c>
      <c r="V391" s="131" t="str">
        <f t="shared" si="1"/>
        <v>cryogonal</v>
      </c>
    </row>
    <row r="392" ht="31.5" customHeight="1">
      <c r="A392" s="88">
        <v>391.0</v>
      </c>
      <c r="B392" s="85">
        <v>1.0</v>
      </c>
      <c r="C392" s="85">
        <v>15.0</v>
      </c>
      <c r="D392" s="53">
        <v>6.0</v>
      </c>
      <c r="E392" s="53">
        <v>1.0</v>
      </c>
      <c r="F392" s="53">
        <v>6.0</v>
      </c>
      <c r="G392" s="53" t="str">
        <f>ifna(VLookup(V392,Shiny!B:C, 2, 0),"")</f>
        <v/>
      </c>
      <c r="H392" s="22" t="s">
        <v>752</v>
      </c>
      <c r="I392" s="157">
        <v>617.0</v>
      </c>
      <c r="J392" s="140">
        <f>IFNA(VLOOKUP(V392,'Imported Index'!G:H,2,0),1)</f>
        <v>1</v>
      </c>
      <c r="K392" s="53"/>
      <c r="L392" s="53"/>
      <c r="M392" s="62" t="str">
        <f>ifna(IMAGE("https://pokejungle.net/sprites/typeico/"&amp;lower(VLookup(V392,Type!C:E, 2, 0)&amp;".png")),"")</f>
        <v/>
      </c>
      <c r="N392" s="62" t="str">
        <f>ifna(IMAGE("https://pokejungle.net/sprites/typeico/"&amp;lower(VLookup(V392,Type!C:E, 3, 0)&amp;".png")),"")</f>
        <v/>
      </c>
      <c r="O392" s="53"/>
      <c r="P392" s="53"/>
      <c r="Q392" s="61">
        <f>ifna(VLookup(V392, Dex!F:K, 3, 0),"")</f>
        <v>276</v>
      </c>
      <c r="R392" s="61" t="str">
        <f>ifna(VLookup(V392, Dex!F:K, 4, 0),"")</f>
        <v/>
      </c>
      <c r="S392" s="62" t="str">
        <f>ifna(VLookup(V392, Dex!F:K, 5, 0),"")</f>
        <v/>
      </c>
      <c r="T392" s="61" t="str">
        <f>ifna(VLookup(V392, Dex!F:K, 6, 0),"")</f>
        <v/>
      </c>
      <c r="U392" s="63" t="str">
        <f>ifna(VLookup(V392, Dex!F:L, 7, 0),"")</f>
        <v/>
      </c>
      <c r="V392" s="53" t="str">
        <f t="shared" si="1"/>
        <v>accelgor</v>
      </c>
    </row>
    <row r="393" ht="31.5" customHeight="1">
      <c r="A393" s="129">
        <v>392.0</v>
      </c>
      <c r="B393" s="130">
        <v>1.0</v>
      </c>
      <c r="C393" s="130">
        <v>15.0</v>
      </c>
      <c r="D393" s="131">
        <v>7.0</v>
      </c>
      <c r="E393" s="131">
        <v>2.0</v>
      </c>
      <c r="F393" s="131">
        <v>1.0</v>
      </c>
      <c r="G393" s="131" t="str">
        <f>ifna(VLookup(V393,Shiny!B:C, 2, 0),"")</f>
        <v/>
      </c>
      <c r="H393" s="171" t="s">
        <v>753</v>
      </c>
      <c r="I393" s="158">
        <v>618.0</v>
      </c>
      <c r="J393" s="135">
        <f>IFNA(VLOOKUP(V393,'Imported Index'!G:H,2,0),1)</f>
        <v>1</v>
      </c>
      <c r="K393" s="130"/>
      <c r="L393" s="131" t="s">
        <v>97</v>
      </c>
      <c r="M393" s="166" t="str">
        <f>ifna(IMAGE("https://pokejungle.net/sprites/typeico/"&amp;lower(VLookup(V393,Type!C:E, 2, 0)&amp;".png")),"")</f>
        <v/>
      </c>
      <c r="N393" s="166" t="str">
        <f>ifna(IMAGE("https://pokejungle.net/sprites/typeico/"&amp;lower(VLookup(V393,Type!C:E, 3, 0)&amp;".png")),"")</f>
        <v/>
      </c>
      <c r="O393" s="131"/>
      <c r="P393" s="131"/>
      <c r="Q393" s="165">
        <f>ifna(VLookup(V393, Dex!F:K, 3, 0),"")</f>
        <v>226</v>
      </c>
      <c r="R393" s="165" t="str">
        <f>ifna(VLookup(V393, Dex!F:K, 4, 0),"")</f>
        <v/>
      </c>
      <c r="S393" s="166" t="str">
        <f>ifna(VLookup(V393, Dex!F:K, 5, 0),"")</f>
        <v/>
      </c>
      <c r="T393" s="165" t="str">
        <f>ifna(VLookup(V393, Dex!F:K, 6, 0),"")</f>
        <v/>
      </c>
      <c r="U393" s="137">
        <f>ifna(VLookup(V393, Dex!F:L, 7, 0),"")</f>
        <v>157</v>
      </c>
      <c r="V393" s="131" t="str">
        <f t="shared" si="1"/>
        <v>stunfisk</v>
      </c>
    </row>
    <row r="394" ht="31.5" customHeight="1">
      <c r="A394" s="88">
        <v>393.0</v>
      </c>
      <c r="B394" s="85">
        <v>1.0</v>
      </c>
      <c r="C394" s="85">
        <v>15.0</v>
      </c>
      <c r="D394" s="53">
        <v>8.0</v>
      </c>
      <c r="E394" s="53">
        <v>2.0</v>
      </c>
      <c r="F394" s="53">
        <v>2.0</v>
      </c>
      <c r="G394" s="53" t="str">
        <f>ifna(VLookup(V394,Shiny!B:C, 2, 0),"")</f>
        <v/>
      </c>
      <c r="H394" s="22" t="s">
        <v>753</v>
      </c>
      <c r="I394" s="157">
        <v>618.0</v>
      </c>
      <c r="J394" s="140">
        <f>IFNA(VLOOKUP(V394,'Imported Index'!G:H,2,0),1)</f>
        <v>1</v>
      </c>
      <c r="K394" s="53"/>
      <c r="L394" s="53" t="s">
        <v>132</v>
      </c>
      <c r="M394" s="62" t="str">
        <f>ifna(IMAGE("https://pokejungle.net/sprites/typeico/"&amp;lower(VLookup(V394,Type!C:E, 2, 0)&amp;".png")),"")</f>
        <v/>
      </c>
      <c r="N394" s="62" t="str">
        <f>ifna(IMAGE("https://pokejungle.net/sprites/typeico/"&amp;lower(VLookup(V394,Type!C:E, 3, 0)&amp;".png")),"")</f>
        <v/>
      </c>
      <c r="O394" s="85">
        <v>-1.0</v>
      </c>
      <c r="P394" s="53"/>
      <c r="Q394" s="61">
        <f>ifna(VLookup(V394, Dex!F:K, 3, 0),"")</f>
        <v>226</v>
      </c>
      <c r="R394" s="61" t="str">
        <f>ifna(VLookup(V394, Dex!F:K, 4, 0),"")</f>
        <v/>
      </c>
      <c r="S394" s="62" t="str">
        <f>ifna(VLookup(V394, Dex!F:K, 5, 0),"")</f>
        <v/>
      </c>
      <c r="T394" s="61" t="str">
        <f>ifna(VLookup(V394, Dex!F:K, 6, 0),"")</f>
        <v/>
      </c>
      <c r="U394" s="63">
        <f>ifna(VLookup(V394, Dex!F:L, 7, 0),"")</f>
        <v>157</v>
      </c>
      <c r="V394" s="53" t="str">
        <f t="shared" si="1"/>
        <v>stunfisk-1</v>
      </c>
    </row>
    <row r="395" ht="31.5" customHeight="1">
      <c r="A395" s="129">
        <v>394.0</v>
      </c>
      <c r="B395" s="130">
        <v>1.0</v>
      </c>
      <c r="C395" s="130">
        <v>15.0</v>
      </c>
      <c r="D395" s="131">
        <v>9.0</v>
      </c>
      <c r="E395" s="131">
        <v>2.0</v>
      </c>
      <c r="F395" s="131">
        <v>3.0</v>
      </c>
      <c r="G395" s="131" t="str">
        <f>ifna(VLookup(V395,Shiny!B:C, 2, 0),"")</f>
        <v/>
      </c>
      <c r="H395" s="171" t="s">
        <v>755</v>
      </c>
      <c r="I395" s="158">
        <v>620.0</v>
      </c>
      <c r="J395" s="135">
        <f>IFNA(VLOOKUP(V395,'Imported Index'!G:H,2,0),1)</f>
        <v>1</v>
      </c>
      <c r="K395" s="131"/>
      <c r="L395" s="131"/>
      <c r="M395" s="166" t="str">
        <f>ifna(IMAGE("https://pokejungle.net/sprites/typeico/"&amp;lower(VLookup(V395,Type!C:E, 2, 0)&amp;".png")),"")</f>
        <v/>
      </c>
      <c r="N395" s="166" t="str">
        <f>ifna(IMAGE("https://pokejungle.net/sprites/typeico/"&amp;lower(VLookup(V395,Type!C:E, 3, 0)&amp;".png")),"")</f>
        <v/>
      </c>
      <c r="O395" s="131"/>
      <c r="P395" s="131"/>
      <c r="Q395" s="165" t="str">
        <f>ifna(VLookup(V395, Dex!F:K, 3, 0),"")</f>
        <v>A164</v>
      </c>
      <c r="R395" s="165" t="str">
        <f>ifna(VLookup(V395, Dex!F:K, 4, 0),"")</f>
        <v/>
      </c>
      <c r="S395" s="166" t="str">
        <f>ifna(VLookup(V395, Dex!F:K, 5, 0),"")</f>
        <v/>
      </c>
      <c r="T395" s="165" t="str">
        <f>ifna(VLookup(V395, Dex!F:K, 6, 0),"")</f>
        <v>K138</v>
      </c>
      <c r="U395" s="137" t="str">
        <f>ifna(VLookup(V395, Dex!F:L, 7, 0),"")</f>
        <v/>
      </c>
      <c r="V395" s="131" t="str">
        <f t="shared" si="1"/>
        <v>mienshao</v>
      </c>
    </row>
    <row r="396" ht="31.5" customHeight="1">
      <c r="A396" s="88">
        <v>395.0</v>
      </c>
      <c r="B396" s="85">
        <v>1.0</v>
      </c>
      <c r="C396" s="85">
        <v>15.0</v>
      </c>
      <c r="D396" s="53">
        <v>10.0</v>
      </c>
      <c r="E396" s="53">
        <v>2.0</v>
      </c>
      <c r="F396" s="53">
        <v>4.0</v>
      </c>
      <c r="G396" s="53" t="str">
        <f>ifna(VLookup(V396,Shiny!B:C, 2, 0),"")</f>
        <v/>
      </c>
      <c r="H396" s="22" t="s">
        <v>756</v>
      </c>
      <c r="I396" s="157">
        <v>621.0</v>
      </c>
      <c r="J396" s="140">
        <f>IFNA(VLOOKUP(V396,'Imported Index'!G:H,2,0),1)</f>
        <v>1</v>
      </c>
      <c r="K396" s="53"/>
      <c r="L396" s="53"/>
      <c r="M396" s="62" t="str">
        <f>ifna(IMAGE("https://pokejungle.net/sprites/typeico/"&amp;lower(VLookup(V396,Type!C:E, 2, 0)&amp;".png")),"")</f>
        <v/>
      </c>
      <c r="N396" s="62" t="str">
        <f>ifna(IMAGE("https://pokejungle.net/sprites/typeico/"&amp;lower(VLookup(V396,Type!C:E, 3, 0)&amp;".png")),"")</f>
        <v/>
      </c>
      <c r="O396" s="53"/>
      <c r="P396" s="53"/>
      <c r="Q396" s="61" t="str">
        <f>ifna(VLookup(V396, Dex!F:K, 3, 0),"")</f>
        <v>A063</v>
      </c>
      <c r="R396" s="61" t="str">
        <f>ifna(VLookup(V396, Dex!F:K, 4, 0),"")</f>
        <v/>
      </c>
      <c r="S396" s="62" t="str">
        <f>ifna(VLookup(V396, Dex!F:K, 5, 0),"")</f>
        <v/>
      </c>
      <c r="T396" s="61" t="str">
        <f>ifna(VLookup(V396, Dex!F:K, 6, 0),"")</f>
        <v/>
      </c>
      <c r="U396" s="63" t="str">
        <f>ifna(VLookup(V396, Dex!F:L, 7, 0),"")</f>
        <v/>
      </c>
      <c r="V396" s="53" t="str">
        <f t="shared" si="1"/>
        <v>druddigon</v>
      </c>
    </row>
    <row r="397" ht="31.5" customHeight="1">
      <c r="A397" s="129">
        <v>396.0</v>
      </c>
      <c r="B397" s="130">
        <v>1.0</v>
      </c>
      <c r="C397" s="130">
        <v>15.0</v>
      </c>
      <c r="D397" s="131">
        <v>11.0</v>
      </c>
      <c r="E397" s="131">
        <v>2.0</v>
      </c>
      <c r="F397" s="131">
        <v>5.0</v>
      </c>
      <c r="G397" s="131" t="str">
        <f>ifna(VLookup(V397,Shiny!B:C, 2, 0),"")</f>
        <v/>
      </c>
      <c r="H397" s="171" t="s">
        <v>758</v>
      </c>
      <c r="I397" s="158">
        <v>623.0</v>
      </c>
      <c r="J397" s="135">
        <f>IFNA(VLOOKUP(V397,'Imported Index'!G:H,2,0),1)</f>
        <v>1</v>
      </c>
      <c r="K397" s="131"/>
      <c r="L397" s="131"/>
      <c r="M397" s="166" t="str">
        <f>ifna(IMAGE("https://pokejungle.net/sprites/typeico/"&amp;lower(VLookup(V397,Type!C:E, 2, 0)&amp;".png")),"")</f>
        <v/>
      </c>
      <c r="N397" s="166" t="str">
        <f>ifna(IMAGE("https://pokejungle.net/sprites/typeico/"&amp;lower(VLookup(V397,Type!C:E, 3, 0)&amp;".png")),"")</f>
        <v/>
      </c>
      <c r="O397" s="131"/>
      <c r="P397" s="131"/>
      <c r="Q397" s="165">
        <f>ifna(VLookup(V397, Dex!F:K, 3, 0),"")</f>
        <v>89</v>
      </c>
      <c r="R397" s="165" t="str">
        <f>ifna(VLookup(V397, Dex!F:K, 4, 0),"")</f>
        <v/>
      </c>
      <c r="S397" s="166" t="str">
        <f>ifna(VLookup(V397, Dex!F:K, 5, 0),"")</f>
        <v/>
      </c>
      <c r="T397" s="165" t="str">
        <f>ifna(VLookup(V397, Dex!F:K, 6, 0),"")</f>
        <v>B124</v>
      </c>
      <c r="U397" s="137" t="str">
        <f>ifna(VLookup(V397, Dex!F:L, 7, 0),"")</f>
        <v>H072</v>
      </c>
      <c r="V397" s="131" t="str">
        <f t="shared" si="1"/>
        <v>golurk</v>
      </c>
    </row>
    <row r="398" ht="31.5" customHeight="1">
      <c r="A398" s="88">
        <v>397.0</v>
      </c>
      <c r="B398" s="85">
        <v>1.0</v>
      </c>
      <c r="C398" s="85">
        <v>15.0</v>
      </c>
      <c r="D398" s="53">
        <v>12.0</v>
      </c>
      <c r="E398" s="53">
        <v>2.0</v>
      </c>
      <c r="F398" s="53">
        <v>6.0</v>
      </c>
      <c r="G398" s="53" t="str">
        <f>ifna(VLookup(V398,Shiny!B:C, 2, 0),"")</f>
        <v/>
      </c>
      <c r="H398" s="22" t="s">
        <v>761</v>
      </c>
      <c r="I398" s="157">
        <v>626.0</v>
      </c>
      <c r="J398" s="140">
        <f>IFNA(VLOOKUP(V398,'Imported Index'!G:H,2,0),1)</f>
        <v>1</v>
      </c>
      <c r="K398" s="53"/>
      <c r="L398" s="53"/>
      <c r="M398" s="62" t="str">
        <f>ifna(IMAGE("https://pokejungle.net/sprites/typeico/"&amp;lower(VLookup(V398,Type!C:E, 2, 0)&amp;".png")),"")</f>
        <v/>
      </c>
      <c r="N398" s="62" t="str">
        <f>ifna(IMAGE("https://pokejungle.net/sprites/typeico/"&amp;lower(VLookup(V398,Type!C:E, 3, 0)&amp;".png")),"")</f>
        <v/>
      </c>
      <c r="O398" s="53"/>
      <c r="P398" s="53"/>
      <c r="Q398" s="61" t="str">
        <f>ifna(VLookup(V398, Dex!F:K, 3, 0),"")</f>
        <v>A053</v>
      </c>
      <c r="R398" s="61" t="str">
        <f>ifna(VLookup(V398, Dex!F:K, 4, 0),"")</f>
        <v/>
      </c>
      <c r="S398" s="62" t="str">
        <f>ifna(VLookup(V398, Dex!F:K, 5, 0),"")</f>
        <v/>
      </c>
      <c r="T398" s="61" t="str">
        <f>ifna(VLookup(V398, Dex!F:K, 6, 0),"")</f>
        <v/>
      </c>
      <c r="U398" s="63" t="str">
        <f>ifna(VLookup(V398, Dex!F:L, 7, 0),"")</f>
        <v/>
      </c>
      <c r="V398" s="53" t="str">
        <f t="shared" si="1"/>
        <v>bouffalant</v>
      </c>
    </row>
    <row r="399" ht="31.5" customHeight="1">
      <c r="A399" s="129">
        <v>398.0</v>
      </c>
      <c r="B399" s="130">
        <v>1.0</v>
      </c>
      <c r="C399" s="130">
        <v>15.0</v>
      </c>
      <c r="D399" s="131">
        <v>13.0</v>
      </c>
      <c r="E399" s="131">
        <v>3.0</v>
      </c>
      <c r="F399" s="131">
        <v>1.0</v>
      </c>
      <c r="G399" s="131" t="str">
        <f>ifna(VLookup(V399,Shiny!B:C, 2, 0),"")</f>
        <v/>
      </c>
      <c r="H399" s="171" t="s">
        <v>763</v>
      </c>
      <c r="I399" s="158">
        <v>628.0</v>
      </c>
      <c r="J399" s="135">
        <f>IFNA(VLOOKUP(V399,'Imported Index'!G:H,2,0),1)</f>
        <v>1</v>
      </c>
      <c r="K399" s="130"/>
      <c r="L399" s="131" t="s">
        <v>97</v>
      </c>
      <c r="M399" s="166" t="str">
        <f>ifna(IMAGE("https://pokejungle.net/sprites/typeico/"&amp;lower(VLookup(V399,Type!C:E, 2, 0)&amp;".png")),"")</f>
        <v/>
      </c>
      <c r="N399" s="166" t="str">
        <f>ifna(IMAGE("https://pokejungle.net/sprites/typeico/"&amp;lower(VLookup(V399,Type!C:E, 3, 0)&amp;".png")),"")</f>
        <v/>
      </c>
      <c r="O399" s="131"/>
      <c r="P399" s="131"/>
      <c r="Q399" s="165">
        <f>ifna(VLookup(V399, Dex!F:K, 3, 0),"")</f>
        <v>282</v>
      </c>
      <c r="R399" s="165" t="str">
        <f>ifna(VLookup(V399, Dex!F:K, 4, 0),"")</f>
        <v/>
      </c>
      <c r="S399" s="166" t="str">
        <f>ifna(VLookup(V399, Dex!F:K, 5, 0),"")</f>
        <v/>
      </c>
      <c r="T399" s="165" t="str">
        <f>ifna(VLookup(V399, Dex!F:K, 6, 0),"")</f>
        <v>P366</v>
      </c>
      <c r="U399" s="137" t="str">
        <f>ifna(VLookup(V399, Dex!F:L, 7, 0),"")</f>
        <v/>
      </c>
      <c r="V399" s="131" t="str">
        <f t="shared" si="1"/>
        <v>braviary</v>
      </c>
    </row>
    <row r="400" ht="31.5" customHeight="1">
      <c r="A400" s="88">
        <v>399.0</v>
      </c>
      <c r="B400" s="85">
        <v>1.0</v>
      </c>
      <c r="C400" s="85">
        <v>15.0</v>
      </c>
      <c r="D400" s="53">
        <v>14.0</v>
      </c>
      <c r="E400" s="53">
        <v>3.0</v>
      </c>
      <c r="F400" s="53">
        <v>2.0</v>
      </c>
      <c r="G400" s="53" t="str">
        <f>ifna(VLookup(V400,Shiny!B:C, 2, 0),"")</f>
        <v/>
      </c>
      <c r="H400" s="22" t="s">
        <v>763</v>
      </c>
      <c r="I400" s="157">
        <v>628.0</v>
      </c>
      <c r="J400" s="140">
        <f>IFNA(VLOOKUP(V400,'Imported Index'!G:H,2,0),1)</f>
        <v>1</v>
      </c>
      <c r="K400" s="85"/>
      <c r="L400" s="53" t="s">
        <v>139</v>
      </c>
      <c r="M400" s="62" t="str">
        <f>ifna(IMAGE("https://pokejungle.net/sprites/typeico/"&amp;lower(VLookup(V400,Type!C:E, 2, 0)&amp;".png")),"")</f>
        <v/>
      </c>
      <c r="N400" s="62" t="str">
        <f>ifna(IMAGE("https://pokejungle.net/sprites/typeico/"&amp;lower(VLookup(V400,Type!C:E, 3, 0)&amp;".png")),"")</f>
        <v/>
      </c>
      <c r="O400" s="85">
        <v>-1.0</v>
      </c>
      <c r="P400" s="53"/>
      <c r="Q400" s="61" t="str">
        <f>ifna(VLookup(V400, Dex!F:K, 3, 0),"")</f>
        <v/>
      </c>
      <c r="R400" s="61" t="str">
        <f>ifna(VLookup(V400, Dex!F:K, 4, 0),"")</f>
        <v/>
      </c>
      <c r="S400" s="62">
        <f>ifna(VLookup(V400, Dex!F:K, 5, 0),"")</f>
        <v>222</v>
      </c>
      <c r="T400" s="61" t="str">
        <f>ifna(VLookup(V400, Dex!F:K, 6, 0),"")</f>
        <v>P366</v>
      </c>
      <c r="U400" s="63" t="str">
        <f>ifna(VLookup(V400, Dex!F:L, 7, 0),"")</f>
        <v/>
      </c>
      <c r="V400" s="53" t="str">
        <f t="shared" si="1"/>
        <v>braviary-1</v>
      </c>
    </row>
    <row r="401" ht="31.5" customHeight="1">
      <c r="A401" s="129">
        <v>400.0</v>
      </c>
      <c r="B401" s="130">
        <v>1.0</v>
      </c>
      <c r="C401" s="130">
        <v>15.0</v>
      </c>
      <c r="D401" s="131">
        <v>15.0</v>
      </c>
      <c r="E401" s="131">
        <v>3.0</v>
      </c>
      <c r="F401" s="131">
        <v>3.0</v>
      </c>
      <c r="G401" s="131" t="str">
        <f>ifna(VLookup(V401,Shiny!B:C, 2, 0),"")</f>
        <v/>
      </c>
      <c r="H401" s="171" t="s">
        <v>765</v>
      </c>
      <c r="I401" s="158">
        <v>630.0</v>
      </c>
      <c r="J401" s="135">
        <f>IFNA(VLOOKUP(V401,'Imported Index'!G:H,2,0),1)</f>
        <v>1</v>
      </c>
      <c r="K401" s="131"/>
      <c r="L401" s="131"/>
      <c r="M401" s="166" t="str">
        <f>ifna(IMAGE("https://pokejungle.net/sprites/typeico/"&amp;lower(VLookup(V401,Type!C:E, 2, 0)&amp;".png")),"")</f>
        <v/>
      </c>
      <c r="N401" s="166" t="str">
        <f>ifna(IMAGE("https://pokejungle.net/sprites/typeico/"&amp;lower(VLookup(V401,Type!C:E, 3, 0)&amp;".png")),"")</f>
        <v/>
      </c>
      <c r="O401" s="131"/>
      <c r="P401" s="131"/>
      <c r="Q401" s="165">
        <f>ifna(VLookup(V401, Dex!F:K, 3, 0),"")</f>
        <v>284</v>
      </c>
      <c r="R401" s="165" t="str">
        <f>ifna(VLookup(V401, Dex!F:K, 4, 0),"")</f>
        <v/>
      </c>
      <c r="S401" s="166" t="str">
        <f>ifna(VLookup(V401, Dex!F:K, 5, 0),"")</f>
        <v/>
      </c>
      <c r="T401" s="165" t="str">
        <f>ifna(VLookup(V401, Dex!F:K, 6, 0),"")</f>
        <v>K128</v>
      </c>
      <c r="U401" s="137" t="str">
        <f>ifna(VLookup(V401, Dex!F:L, 7, 0),"")</f>
        <v/>
      </c>
      <c r="V401" s="131" t="str">
        <f t="shared" si="1"/>
        <v>mandibuzz</v>
      </c>
    </row>
    <row r="402" ht="31.5" customHeight="1">
      <c r="A402" s="88">
        <v>401.0</v>
      </c>
      <c r="B402" s="85">
        <v>1.0</v>
      </c>
      <c r="C402" s="85">
        <v>15.0</v>
      </c>
      <c r="D402" s="53">
        <v>16.0</v>
      </c>
      <c r="E402" s="53">
        <v>3.0</v>
      </c>
      <c r="F402" s="53">
        <v>4.0</v>
      </c>
      <c r="G402" s="53" t="str">
        <f>ifna(VLookup(V402,Shiny!B:C, 2, 0),"")</f>
        <v/>
      </c>
      <c r="H402" s="22" t="s">
        <v>766</v>
      </c>
      <c r="I402" s="157">
        <v>631.0</v>
      </c>
      <c r="J402" s="140">
        <f>IFNA(VLOOKUP(V402,'Imported Index'!G:H,2,0),1)</f>
        <v>1</v>
      </c>
      <c r="K402" s="53"/>
      <c r="L402" s="53"/>
      <c r="M402" s="62" t="str">
        <f>ifna(IMAGE("https://pokejungle.net/sprites/typeico/"&amp;lower(VLookup(V402,Type!C:E, 2, 0)&amp;".png")),"")</f>
        <v/>
      </c>
      <c r="N402" s="62" t="str">
        <f>ifna(IMAGE("https://pokejungle.net/sprites/typeico/"&amp;lower(VLookup(V402,Type!C:E, 3, 0)&amp;".png")),"")</f>
        <v/>
      </c>
      <c r="O402" s="53"/>
      <c r="P402" s="53"/>
      <c r="Q402" s="61">
        <f>ifna(VLookup(V402, Dex!F:K, 3, 0),"")</f>
        <v>317</v>
      </c>
      <c r="R402" s="61" t="str">
        <f>ifna(VLookup(V402, Dex!F:K, 4, 0),"")</f>
        <v/>
      </c>
      <c r="S402" s="62" t="str">
        <f>ifna(VLookup(V402, Dex!F:K, 5, 0),"")</f>
        <v/>
      </c>
      <c r="T402" s="61" t="str">
        <f>ifna(VLookup(V402, Dex!F:K, 6, 0),"")</f>
        <v/>
      </c>
      <c r="U402" s="63" t="str">
        <f>ifna(VLookup(V402, Dex!F:L, 7, 0),"")</f>
        <v/>
      </c>
      <c r="V402" s="53" t="str">
        <f t="shared" si="1"/>
        <v>heatmor</v>
      </c>
    </row>
    <row r="403" ht="31.5" customHeight="1">
      <c r="A403" s="129">
        <v>402.0</v>
      </c>
      <c r="B403" s="130">
        <v>1.0</v>
      </c>
      <c r="C403" s="130">
        <v>15.0</v>
      </c>
      <c r="D403" s="131">
        <v>17.0</v>
      </c>
      <c r="E403" s="131">
        <v>3.0</v>
      </c>
      <c r="F403" s="131">
        <v>5.0</v>
      </c>
      <c r="G403" s="131" t="str">
        <f>ifna(VLookup(V403,Shiny!B:C, 2, 0),"")</f>
        <v/>
      </c>
      <c r="H403" s="171" t="s">
        <v>767</v>
      </c>
      <c r="I403" s="158">
        <v>632.0</v>
      </c>
      <c r="J403" s="135">
        <f>IFNA(VLOOKUP(V403,'Imported Index'!G:H,2,0),1)</f>
        <v>1</v>
      </c>
      <c r="K403" s="130"/>
      <c r="L403" s="131"/>
      <c r="M403" s="166" t="str">
        <f>ifna(IMAGE("https://pokejungle.net/sprites/typeico/"&amp;lower(VLookup(V403,Type!C:E, 2, 0)&amp;".png")),"")</f>
        <v/>
      </c>
      <c r="N403" s="166" t="str">
        <f>ifna(IMAGE("https://pokejungle.net/sprites/typeico/"&amp;lower(VLookup(V403,Type!C:E, 3, 0)&amp;".png")),"")</f>
        <v/>
      </c>
      <c r="O403" s="131"/>
      <c r="P403" s="131"/>
      <c r="Q403" s="165">
        <f>ifna(VLookup(V403, Dex!F:K, 3, 0),"")</f>
        <v>316</v>
      </c>
      <c r="R403" s="165" t="str">
        <f>ifna(VLookup(V403, Dex!F:K, 4, 0),"")</f>
        <v/>
      </c>
      <c r="S403" s="166" t="str">
        <f>ifna(VLookup(V403, Dex!F:K, 5, 0),"")</f>
        <v/>
      </c>
      <c r="T403" s="165" t="str">
        <f>ifna(VLookup(V403, Dex!F:K, 6, 0),"")</f>
        <v/>
      </c>
      <c r="U403" s="137" t="str">
        <f>ifna(VLookup(V403, Dex!F:L, 7, 0),"")</f>
        <v/>
      </c>
      <c r="V403" s="131" t="str">
        <f t="shared" si="1"/>
        <v>durant</v>
      </c>
    </row>
    <row r="404" ht="31.5" customHeight="1">
      <c r="A404" s="88">
        <v>403.0</v>
      </c>
      <c r="B404" s="85">
        <v>1.0</v>
      </c>
      <c r="C404" s="85">
        <v>15.0</v>
      </c>
      <c r="D404" s="53">
        <v>18.0</v>
      </c>
      <c r="E404" s="53">
        <v>3.0</v>
      </c>
      <c r="F404" s="53">
        <v>6.0</v>
      </c>
      <c r="G404" s="53" t="str">
        <f>ifna(VLookup(V404,Shiny!B:C, 2, 0),"")</f>
        <v/>
      </c>
      <c r="H404" s="22" t="s">
        <v>770</v>
      </c>
      <c r="I404" s="157">
        <v>635.0</v>
      </c>
      <c r="J404" s="140">
        <f>IFNA(VLOOKUP(V404,'Imported Index'!G:H,2,0),1)</f>
        <v>1</v>
      </c>
      <c r="K404" s="85"/>
      <c r="L404" s="53"/>
      <c r="M404" s="62" t="str">
        <f>ifna(IMAGE("https://pokejungle.net/sprites/typeico/"&amp;lower(VLookup(V404,Type!C:E, 2, 0)&amp;".png")),"")</f>
        <v/>
      </c>
      <c r="N404" s="62" t="str">
        <f>ifna(IMAGE("https://pokejungle.net/sprites/typeico/"&amp;lower(VLookup(V404,Type!C:E, 3, 0)&amp;".png")),"")</f>
        <v/>
      </c>
      <c r="O404" s="53"/>
      <c r="P404" s="53"/>
      <c r="Q404" s="61">
        <f>ifna(VLookup(V404, Dex!F:K, 3, 0),"")</f>
        <v>388</v>
      </c>
      <c r="R404" s="61" t="str">
        <f>ifna(VLookup(V404, Dex!F:K, 4, 0),"")</f>
        <v/>
      </c>
      <c r="S404" s="62" t="str">
        <f>ifna(VLookup(V404, Dex!F:K, 5, 0),"")</f>
        <v/>
      </c>
      <c r="T404" s="61" t="str">
        <f>ifna(VLookup(V404, Dex!F:K, 6, 0),"")</f>
        <v>P372</v>
      </c>
      <c r="U404" s="63" t="str">
        <f>ifna(VLookup(V404, Dex!F:L, 7, 0),"")</f>
        <v/>
      </c>
      <c r="V404" s="53" t="str">
        <f t="shared" si="1"/>
        <v>hydreigon</v>
      </c>
    </row>
    <row r="405" ht="31.5" customHeight="1">
      <c r="A405" s="129">
        <v>404.0</v>
      </c>
      <c r="B405" s="130">
        <v>1.0</v>
      </c>
      <c r="C405" s="130">
        <v>15.0</v>
      </c>
      <c r="D405" s="131">
        <v>19.0</v>
      </c>
      <c r="E405" s="131">
        <v>4.0</v>
      </c>
      <c r="F405" s="131">
        <v>1.0</v>
      </c>
      <c r="G405" s="131" t="str">
        <f>ifna(VLookup(V405,Shiny!B:C, 2, 0),"")</f>
        <v/>
      </c>
      <c r="H405" s="171" t="s">
        <v>772</v>
      </c>
      <c r="I405" s="158">
        <v>637.0</v>
      </c>
      <c r="J405" s="135">
        <f>IFNA(VLOOKUP(V405,'Imported Index'!G:H,2,0),1)</f>
        <v>1</v>
      </c>
      <c r="K405" s="130"/>
      <c r="L405" s="131"/>
      <c r="M405" s="166" t="str">
        <f>ifna(IMAGE("https://pokejungle.net/sprites/typeico/"&amp;lower(VLookup(V405,Type!C:E, 2, 0)&amp;".png")),"")</f>
        <v/>
      </c>
      <c r="N405" s="166" t="str">
        <f>ifna(IMAGE("https://pokejungle.net/sprites/typeico/"&amp;lower(VLookup(V405,Type!C:E, 3, 0)&amp;".png")),"")</f>
        <v/>
      </c>
      <c r="O405" s="131"/>
      <c r="P405" s="131"/>
      <c r="Q405" s="165" t="str">
        <f>ifna(VLookup(V405, Dex!F:K, 3, 0),"")</f>
        <v>A187</v>
      </c>
      <c r="R405" s="165" t="str">
        <f>ifna(VLookup(V405, Dex!F:K, 4, 0),"")</f>
        <v/>
      </c>
      <c r="S405" s="166" t="str">
        <f>ifna(VLookup(V405, Dex!F:K, 5, 0),"")</f>
        <v/>
      </c>
      <c r="T405" s="165" t="str">
        <f>ifna(VLookup(V405, Dex!F:K, 6, 0),"")</f>
        <v>P275</v>
      </c>
      <c r="U405" s="137" t="str">
        <f>ifna(VLookup(V405, Dex!F:L, 7, 0),"")</f>
        <v/>
      </c>
      <c r="V405" s="131" t="str">
        <f t="shared" si="1"/>
        <v>volcarona</v>
      </c>
    </row>
    <row r="406" ht="31.5" customHeight="1">
      <c r="A406" s="88">
        <v>405.0</v>
      </c>
      <c r="B406" s="85">
        <v>1.0</v>
      </c>
      <c r="C406" s="85">
        <v>15.0</v>
      </c>
      <c r="D406" s="53">
        <v>20.0</v>
      </c>
      <c r="E406" s="53">
        <v>4.0</v>
      </c>
      <c r="F406" s="53">
        <v>2.0</v>
      </c>
      <c r="G406" s="53" t="str">
        <f>ifna(VLookup(V406,Shiny!B:C, 2, 0),"")</f>
        <v/>
      </c>
      <c r="H406" s="22" t="s">
        <v>773</v>
      </c>
      <c r="I406" s="157">
        <v>638.0</v>
      </c>
      <c r="J406" s="140">
        <f>IFNA(VLOOKUP(V406,'Imported Index'!G:H,2,0),1)</f>
        <v>1</v>
      </c>
      <c r="K406" s="53"/>
      <c r="L406" s="53"/>
      <c r="M406" s="62" t="str">
        <f>ifna(IMAGE("https://pokejungle.net/sprites/typeico/"&amp;lower(VLookup(V406,Type!C:E, 2, 0)&amp;".png")),"")</f>
        <v/>
      </c>
      <c r="N406" s="62" t="str">
        <f>ifna(IMAGE("https://pokejungle.net/sprites/typeico/"&amp;lower(VLookup(V406,Type!C:E, 3, 0)&amp;".png")),"")</f>
        <v/>
      </c>
      <c r="O406" s="53"/>
      <c r="P406" s="53"/>
      <c r="Q406" s="61" t="str">
        <f>ifna(VLookup(V406, Dex!F:K, 3, 0),"")</f>
        <v>C205</v>
      </c>
      <c r="R406" s="61" t="str">
        <f>ifna(VLookup(V406, Dex!F:K, 4, 0),"")</f>
        <v/>
      </c>
      <c r="S406" s="62" t="str">
        <f>ifna(VLookup(V406, Dex!F:K, 5, 0),"")</f>
        <v/>
      </c>
      <c r="T406" s="61" t="str">
        <f>ifna(VLookup(V406, Dex!F:K, 6, 0),"")</f>
        <v/>
      </c>
      <c r="U406" s="63" t="str">
        <f>ifna(VLookup(V406, Dex!F:L, 7, 0),"")</f>
        <v>H115</v>
      </c>
      <c r="V406" s="53" t="str">
        <f t="shared" si="1"/>
        <v>cobalion</v>
      </c>
    </row>
    <row r="407" ht="31.5" customHeight="1">
      <c r="A407" s="129">
        <v>406.0</v>
      </c>
      <c r="B407" s="130">
        <v>1.0</v>
      </c>
      <c r="C407" s="130">
        <v>15.0</v>
      </c>
      <c r="D407" s="131">
        <v>21.0</v>
      </c>
      <c r="E407" s="131">
        <v>4.0</v>
      </c>
      <c r="F407" s="131">
        <v>3.0</v>
      </c>
      <c r="G407" s="131" t="str">
        <f>ifna(VLookup(V407,Shiny!B:C, 2, 0),"")</f>
        <v/>
      </c>
      <c r="H407" s="171" t="s">
        <v>774</v>
      </c>
      <c r="I407" s="158">
        <v>639.0</v>
      </c>
      <c r="J407" s="135">
        <f>IFNA(VLOOKUP(V407,'Imported Index'!G:H,2,0),1)</f>
        <v>1</v>
      </c>
      <c r="K407" s="131"/>
      <c r="L407" s="131"/>
      <c r="M407" s="166" t="str">
        <f>ifna(IMAGE("https://pokejungle.net/sprites/typeico/"&amp;lower(VLookup(V407,Type!C:E, 2, 0)&amp;".png")),"")</f>
        <v/>
      </c>
      <c r="N407" s="166" t="str">
        <f>ifna(IMAGE("https://pokejungle.net/sprites/typeico/"&amp;lower(VLookup(V407,Type!C:E, 3, 0)&amp;".png")),"")</f>
        <v/>
      </c>
      <c r="O407" s="131"/>
      <c r="P407" s="131"/>
      <c r="Q407" s="165" t="str">
        <f>ifna(VLookup(V407, Dex!F:K, 3, 0),"")</f>
        <v>C206</v>
      </c>
      <c r="R407" s="165" t="str">
        <f>ifna(VLookup(V407, Dex!F:K, 4, 0),"")</f>
        <v/>
      </c>
      <c r="S407" s="166" t="str">
        <f>ifna(VLookup(V407, Dex!F:K, 5, 0),"")</f>
        <v/>
      </c>
      <c r="T407" s="165" t="str">
        <f>ifna(VLookup(V407, Dex!F:K, 6, 0),"")</f>
        <v/>
      </c>
      <c r="U407" s="137" t="str">
        <f>ifna(VLookup(V407, Dex!F:L, 7, 0),"")</f>
        <v>H116</v>
      </c>
      <c r="V407" s="131" t="str">
        <f t="shared" si="1"/>
        <v>terrakion</v>
      </c>
    </row>
    <row r="408" ht="31.5" customHeight="1">
      <c r="A408" s="88">
        <v>407.0</v>
      </c>
      <c r="B408" s="85">
        <v>1.0</v>
      </c>
      <c r="C408" s="85">
        <v>15.0</v>
      </c>
      <c r="D408" s="53">
        <v>22.0</v>
      </c>
      <c r="E408" s="53">
        <v>4.0</v>
      </c>
      <c r="F408" s="53">
        <v>4.0</v>
      </c>
      <c r="G408" s="53" t="str">
        <f>ifna(VLookup(V408,Shiny!B:C, 2, 0),"")</f>
        <v/>
      </c>
      <c r="H408" s="22" t="s">
        <v>775</v>
      </c>
      <c r="I408" s="157">
        <v>640.0</v>
      </c>
      <c r="J408" s="140">
        <f>IFNA(VLOOKUP(V408,'Imported Index'!G:H,2,0),1)</f>
        <v>1</v>
      </c>
      <c r="K408" s="53"/>
      <c r="L408" s="53"/>
      <c r="M408" s="62" t="str">
        <f>ifna(IMAGE("https://pokejungle.net/sprites/typeico/"&amp;lower(VLookup(V408,Type!C:E, 2, 0)&amp;".png")),"")</f>
        <v/>
      </c>
      <c r="N408" s="62" t="str">
        <f>ifna(IMAGE("https://pokejungle.net/sprites/typeico/"&amp;lower(VLookup(V408,Type!C:E, 3, 0)&amp;".png")),"")</f>
        <v/>
      </c>
      <c r="O408" s="53"/>
      <c r="P408" s="53"/>
      <c r="Q408" s="61" t="str">
        <f>ifna(VLookup(V408, Dex!F:K, 3, 0),"")</f>
        <v>C207</v>
      </c>
      <c r="R408" s="61" t="str">
        <f>ifna(VLookup(V408, Dex!F:K, 4, 0),"")</f>
        <v/>
      </c>
      <c r="S408" s="62" t="str">
        <f>ifna(VLookup(V408, Dex!F:K, 5, 0),"")</f>
        <v/>
      </c>
      <c r="T408" s="61" t="str">
        <f>ifna(VLookup(V408, Dex!F:K, 6, 0),"")</f>
        <v/>
      </c>
      <c r="U408" s="63" t="str">
        <f>ifna(VLookup(V408, Dex!F:L, 7, 0),"")</f>
        <v>H117</v>
      </c>
      <c r="V408" s="53" t="str">
        <f t="shared" si="1"/>
        <v>virizion</v>
      </c>
    </row>
    <row r="409" ht="31.5" customHeight="1">
      <c r="A409" s="129">
        <v>408.0</v>
      </c>
      <c r="B409" s="130">
        <v>1.0</v>
      </c>
      <c r="C409" s="130">
        <v>15.0</v>
      </c>
      <c r="D409" s="131">
        <v>23.0</v>
      </c>
      <c r="E409" s="131">
        <v>4.0</v>
      </c>
      <c r="F409" s="131">
        <v>5.0</v>
      </c>
      <c r="G409" s="131" t="str">
        <f>ifna(VLookup(V409,Shiny!B:C, 2, 0),"")</f>
        <v/>
      </c>
      <c r="H409" s="143" t="s">
        <v>776</v>
      </c>
      <c r="I409" s="158">
        <v>641.0</v>
      </c>
      <c r="J409" s="135">
        <f>IFNA(VLOOKUP(V409,'Imported Index'!G:H,2,0),1)</f>
        <v>1</v>
      </c>
      <c r="K409" s="132"/>
      <c r="L409" s="132" t="s">
        <v>777</v>
      </c>
      <c r="M409" s="166" t="str">
        <f>ifna(IMAGE("https://pokejungle.net/sprites/typeico/"&amp;lower(VLookup(V409,Type!C:E, 2, 0)&amp;".png")),"")</f>
        <v/>
      </c>
      <c r="N409" s="166" t="str">
        <f>ifna(IMAGE("https://pokejungle.net/sprites/typeico/"&amp;lower(VLookup(V409,Type!C:E, 3, 0)&amp;".png")),"")</f>
        <v/>
      </c>
      <c r="O409" s="131"/>
      <c r="P409" s="131"/>
      <c r="Q409" s="165" t="str">
        <f>ifna(VLookup(V409, Dex!F:K, 3, 0),"")</f>
        <v/>
      </c>
      <c r="R409" s="165" t="str">
        <f>ifna(VLookup(V409, Dex!F:K, 4, 0),"")</f>
        <v/>
      </c>
      <c r="S409" s="166">
        <f>ifna(VLookup(V409, Dex!F:K, 5, 0),"")</f>
        <v>231</v>
      </c>
      <c r="T409" s="165" t="str">
        <f>ifna(VLookup(V409, Dex!F:K, 6, 0),"")</f>
        <v/>
      </c>
      <c r="U409" s="137" t="str">
        <f>ifna(VLookup(V409, Dex!F:L, 7, 0),"")</f>
        <v/>
      </c>
      <c r="V409" s="131" t="str">
        <f t="shared" si="1"/>
        <v>tornadus</v>
      </c>
    </row>
    <row r="410" ht="31.5" customHeight="1">
      <c r="A410" s="88">
        <v>409.0</v>
      </c>
      <c r="B410" s="85">
        <v>1.0</v>
      </c>
      <c r="C410" s="85">
        <v>15.0</v>
      </c>
      <c r="D410" s="85">
        <v>24.0</v>
      </c>
      <c r="E410" s="85">
        <v>4.0</v>
      </c>
      <c r="F410" s="53">
        <v>6.0</v>
      </c>
      <c r="G410" s="53" t="str">
        <f>ifna(VLookup(V410,Shiny!B:C, 2, 0),"")</f>
        <v/>
      </c>
      <c r="H410" s="146" t="s">
        <v>776</v>
      </c>
      <c r="I410" s="157">
        <v>641.0</v>
      </c>
      <c r="J410" s="140">
        <f>IFNA(VLOOKUP(V410,'Imported Index'!G:H,2,0),1)</f>
        <v>1</v>
      </c>
      <c r="K410" s="83"/>
      <c r="L410" s="83" t="s">
        <v>778</v>
      </c>
      <c r="M410" s="62" t="str">
        <f>ifna(IMAGE("https://pokejungle.net/sprites/typeico/"&amp;lower(VLookup(V410,Type!C:E, 2, 0)&amp;".png")),"")</f>
        <v/>
      </c>
      <c r="N410" s="62" t="str">
        <f>ifna(IMAGE("https://pokejungle.net/sprites/typeico/"&amp;lower(VLookup(V410,Type!C:E, 3, 0)&amp;".png")),"")</f>
        <v/>
      </c>
      <c r="O410" s="53">
        <v>-1.0</v>
      </c>
      <c r="P410" s="53"/>
      <c r="Q410" s="61" t="str">
        <f>ifna(VLookup(V410, Dex!F:K, 3, 0),"")</f>
        <v/>
      </c>
      <c r="R410" s="61" t="str">
        <f>ifna(VLookup(V410, Dex!F:K, 4, 0),"")</f>
        <v/>
      </c>
      <c r="S410" s="62">
        <f>ifna(VLookup(V410, Dex!F:K, 5, 0),"")</f>
        <v>231</v>
      </c>
      <c r="T410" s="61" t="str">
        <f>ifna(VLookup(V410, Dex!F:K, 6, 0),"")</f>
        <v/>
      </c>
      <c r="U410" s="63" t="str">
        <f>ifna(VLookup(V410, Dex!F:L, 7, 0),"")</f>
        <v/>
      </c>
      <c r="V410" s="53" t="str">
        <f t="shared" si="1"/>
        <v>tornadus-1</v>
      </c>
    </row>
    <row r="411" ht="31.5" customHeight="1">
      <c r="A411" s="129">
        <v>410.0</v>
      </c>
      <c r="B411" s="130">
        <v>1.0</v>
      </c>
      <c r="C411" s="130">
        <v>15.0</v>
      </c>
      <c r="D411" s="130">
        <v>25.0</v>
      </c>
      <c r="E411" s="130">
        <v>5.0</v>
      </c>
      <c r="F411" s="131">
        <v>1.0</v>
      </c>
      <c r="G411" s="131" t="str">
        <f>ifna(VLookup(V411,Shiny!B:C, 2, 0),"")</f>
        <v/>
      </c>
      <c r="H411" s="143" t="s">
        <v>779</v>
      </c>
      <c r="I411" s="158">
        <v>642.0</v>
      </c>
      <c r="J411" s="135">
        <f>IFNA(VLOOKUP(V411,'Imported Index'!G:H,2,0),1)</f>
        <v>1</v>
      </c>
      <c r="K411" s="132"/>
      <c r="L411" s="132" t="s">
        <v>777</v>
      </c>
      <c r="M411" s="166" t="str">
        <f>ifna(IMAGE("https://pokejungle.net/sprites/typeico/"&amp;lower(VLookup(V411,Type!C:E, 2, 0)&amp;".png")),"")</f>
        <v/>
      </c>
      <c r="N411" s="166" t="str">
        <f>ifna(IMAGE("https://pokejungle.net/sprites/typeico/"&amp;lower(VLookup(V411,Type!C:E, 3, 0)&amp;".png")),"")</f>
        <v/>
      </c>
      <c r="O411" s="131"/>
      <c r="P411" s="131"/>
      <c r="Q411" s="165" t="str">
        <f>ifna(VLookup(V411, Dex!F:K, 3, 0),"")</f>
        <v/>
      </c>
      <c r="R411" s="165" t="str">
        <f>ifna(VLookup(V411, Dex!F:K, 4, 0),"")</f>
        <v/>
      </c>
      <c r="S411" s="166">
        <f>ifna(VLookup(V411, Dex!F:K, 5, 0),"")</f>
        <v>232</v>
      </c>
      <c r="T411" s="165" t="str">
        <f>ifna(VLookup(V411, Dex!F:K, 6, 0),"")</f>
        <v/>
      </c>
      <c r="U411" s="137" t="str">
        <f>ifna(VLookup(V411, Dex!F:L, 7, 0),"")</f>
        <v/>
      </c>
      <c r="V411" s="131" t="str">
        <f t="shared" si="1"/>
        <v>thundurus</v>
      </c>
    </row>
    <row r="412" ht="31.5" customHeight="1">
      <c r="A412" s="88">
        <v>411.0</v>
      </c>
      <c r="B412" s="85">
        <v>1.0</v>
      </c>
      <c r="C412" s="85">
        <v>15.0</v>
      </c>
      <c r="D412" s="85">
        <v>26.0</v>
      </c>
      <c r="E412" s="85">
        <v>5.0</v>
      </c>
      <c r="F412" s="53">
        <v>2.0</v>
      </c>
      <c r="G412" s="53" t="str">
        <f>ifna(VLookup(V412,Shiny!B:C, 2, 0),"")</f>
        <v/>
      </c>
      <c r="H412" s="146" t="s">
        <v>779</v>
      </c>
      <c r="I412" s="157">
        <v>642.0</v>
      </c>
      <c r="J412" s="140">
        <f>IFNA(VLOOKUP(V412,'Imported Index'!G:H,2,0),1)</f>
        <v>1</v>
      </c>
      <c r="K412" s="83"/>
      <c r="L412" s="83" t="s">
        <v>778</v>
      </c>
      <c r="M412" s="62" t="str">
        <f>ifna(IMAGE("https://pokejungle.net/sprites/typeico/"&amp;lower(VLookup(V412,Type!C:E, 2, 0)&amp;".png")),"")</f>
        <v/>
      </c>
      <c r="N412" s="62" t="str">
        <f>ifna(IMAGE("https://pokejungle.net/sprites/typeico/"&amp;lower(VLookup(V412,Type!C:E, 3, 0)&amp;".png")),"")</f>
        <v/>
      </c>
      <c r="O412" s="53">
        <v>-1.0</v>
      </c>
      <c r="P412" s="53"/>
      <c r="Q412" s="61" t="str">
        <f>ifna(VLookup(V412, Dex!F:K, 3, 0),"")</f>
        <v/>
      </c>
      <c r="R412" s="61" t="str">
        <f>ifna(VLookup(V412, Dex!F:K, 4, 0),"")</f>
        <v/>
      </c>
      <c r="S412" s="62">
        <f>ifna(VLookup(V412, Dex!F:K, 5, 0),"")</f>
        <v>232</v>
      </c>
      <c r="T412" s="61" t="str">
        <f>ifna(VLookup(V412, Dex!F:K, 6, 0),"")</f>
        <v/>
      </c>
      <c r="U412" s="63" t="str">
        <f>ifna(VLookup(V412, Dex!F:L, 7, 0),"")</f>
        <v/>
      </c>
      <c r="V412" s="53" t="str">
        <f t="shared" si="1"/>
        <v>thundurus-1</v>
      </c>
    </row>
    <row r="413" ht="31.5" customHeight="1">
      <c r="A413" s="129">
        <v>412.0</v>
      </c>
      <c r="B413" s="130">
        <v>1.0</v>
      </c>
      <c r="C413" s="130">
        <v>15.0</v>
      </c>
      <c r="D413" s="130">
        <v>27.0</v>
      </c>
      <c r="E413" s="130">
        <v>5.0</v>
      </c>
      <c r="F413" s="131">
        <v>3.0</v>
      </c>
      <c r="G413" s="131" t="str">
        <f>ifna(VLookup(V413,Shiny!B:C, 2, 0),"")</f>
        <v/>
      </c>
      <c r="H413" s="171" t="s">
        <v>780</v>
      </c>
      <c r="I413" s="158">
        <v>643.0</v>
      </c>
      <c r="J413" s="135">
        <f>IFNA(VLOOKUP(V413,'Imported Index'!G:H,2,0),1)</f>
        <v>1</v>
      </c>
      <c r="K413" s="130"/>
      <c r="L413" s="131"/>
      <c r="M413" s="166" t="str">
        <f>ifna(IMAGE("https://pokejungle.net/sprites/typeico/"&amp;lower(VLookup(V413,Type!C:E, 2, 0)&amp;".png")),"")</f>
        <v/>
      </c>
      <c r="N413" s="166" t="str">
        <f>ifna(IMAGE("https://pokejungle.net/sprites/typeico/"&amp;lower(VLookup(V413,Type!C:E, 3, 0)&amp;".png")),"")</f>
        <v/>
      </c>
      <c r="O413" s="131"/>
      <c r="P413" s="131"/>
      <c r="Q413" s="165" t="str">
        <f>ifna(VLookup(V413, Dex!F:K, 3, 0),"")</f>
        <v/>
      </c>
      <c r="R413" s="165" t="str">
        <f>ifna(VLookup(V413, Dex!F:K, 4, 0),"")</f>
        <v/>
      </c>
      <c r="S413" s="166" t="str">
        <f>ifna(VLookup(V413, Dex!F:K, 5, 0),"")</f>
        <v/>
      </c>
      <c r="T413" s="165" t="str">
        <f>ifna(VLookup(V413, Dex!F:K, 6, 0),"")</f>
        <v/>
      </c>
      <c r="U413" s="137" t="str">
        <f>ifna(VLookup(V413, Dex!F:L, 7, 0),"")</f>
        <v/>
      </c>
      <c r="V413" s="131" t="str">
        <f t="shared" si="1"/>
        <v>reshiram</v>
      </c>
    </row>
    <row r="414" ht="31.5" customHeight="1">
      <c r="A414" s="88">
        <v>413.0</v>
      </c>
      <c r="B414" s="85">
        <v>1.0</v>
      </c>
      <c r="C414" s="85">
        <v>15.0</v>
      </c>
      <c r="D414" s="85">
        <v>28.0</v>
      </c>
      <c r="E414" s="85">
        <v>5.0</v>
      </c>
      <c r="F414" s="53">
        <v>4.0</v>
      </c>
      <c r="G414" s="53" t="str">
        <f>ifna(VLookup(V414,Shiny!B:C, 2, 0),"")</f>
        <v/>
      </c>
      <c r="H414" s="22" t="s">
        <v>781</v>
      </c>
      <c r="I414" s="157">
        <v>644.0</v>
      </c>
      <c r="J414" s="140">
        <f>IFNA(VLOOKUP(V414,'Imported Index'!G:H,2,0),1)</f>
        <v>1</v>
      </c>
      <c r="K414" s="85"/>
      <c r="L414" s="53"/>
      <c r="M414" s="62" t="str">
        <f>ifna(IMAGE("https://pokejungle.net/sprites/typeico/"&amp;lower(VLookup(V414,Type!C:E, 2, 0)&amp;".png")),"")</f>
        <v/>
      </c>
      <c r="N414" s="62" t="str">
        <f>ifna(IMAGE("https://pokejungle.net/sprites/typeico/"&amp;lower(VLookup(V414,Type!C:E, 3, 0)&amp;".png")),"")</f>
        <v/>
      </c>
      <c r="O414" s="53"/>
      <c r="P414" s="53"/>
      <c r="Q414" s="61" t="str">
        <f>ifna(VLookup(V414, Dex!F:K, 3, 0),"")</f>
        <v/>
      </c>
      <c r="R414" s="61" t="str">
        <f>ifna(VLookup(V414, Dex!F:K, 4, 0),"")</f>
        <v/>
      </c>
      <c r="S414" s="62" t="str">
        <f>ifna(VLookup(V414, Dex!F:K, 5, 0),"")</f>
        <v/>
      </c>
      <c r="T414" s="61" t="str">
        <f>ifna(VLookup(V414, Dex!F:K, 6, 0),"")</f>
        <v/>
      </c>
      <c r="U414" s="63" t="str">
        <f>ifna(VLookup(V414, Dex!F:L, 7, 0),"")</f>
        <v/>
      </c>
      <c r="V414" s="53" t="str">
        <f t="shared" si="1"/>
        <v>zekrom</v>
      </c>
    </row>
    <row r="415" ht="31.5" customHeight="1">
      <c r="A415" s="129">
        <v>414.0</v>
      </c>
      <c r="B415" s="130">
        <v>1.0</v>
      </c>
      <c r="C415" s="130">
        <v>15.0</v>
      </c>
      <c r="D415" s="130">
        <v>29.0</v>
      </c>
      <c r="E415" s="130">
        <v>5.0</v>
      </c>
      <c r="F415" s="131">
        <v>5.0</v>
      </c>
      <c r="G415" s="131" t="str">
        <f>ifna(VLookup(V415,Shiny!B:C, 2, 0),"")</f>
        <v/>
      </c>
      <c r="H415" s="143" t="s">
        <v>782</v>
      </c>
      <c r="I415" s="158">
        <v>645.0</v>
      </c>
      <c r="J415" s="135">
        <f>IFNA(VLOOKUP(V415,'Imported Index'!G:H,2,0),1)</f>
        <v>1</v>
      </c>
      <c r="K415" s="132"/>
      <c r="L415" s="132" t="s">
        <v>777</v>
      </c>
      <c r="M415" s="166" t="str">
        <f>ifna(IMAGE("https://pokejungle.net/sprites/typeico/"&amp;lower(VLookup(V415,Type!C:E, 2, 0)&amp;".png")),"")</f>
        <v/>
      </c>
      <c r="N415" s="166" t="str">
        <f>ifna(IMAGE("https://pokejungle.net/sprites/typeico/"&amp;lower(VLookup(V415,Type!C:E, 3, 0)&amp;".png")),"")</f>
        <v/>
      </c>
      <c r="O415" s="131"/>
      <c r="P415" s="131"/>
      <c r="Q415" s="165" t="str">
        <f>ifna(VLookup(V415, Dex!F:K, 3, 0),"")</f>
        <v/>
      </c>
      <c r="R415" s="165" t="str">
        <f>ifna(VLookup(V415, Dex!F:K, 4, 0),"")</f>
        <v/>
      </c>
      <c r="S415" s="166">
        <f>ifna(VLookup(V415, Dex!F:K, 5, 0),"")</f>
        <v>233</v>
      </c>
      <c r="T415" s="165" t="str">
        <f>ifna(VLookup(V415, Dex!F:K, 6, 0),"")</f>
        <v/>
      </c>
      <c r="U415" s="137" t="str">
        <f>ifna(VLookup(V415, Dex!F:L, 7, 0),"")</f>
        <v/>
      </c>
      <c r="V415" s="131" t="str">
        <f t="shared" si="1"/>
        <v>landorus</v>
      </c>
    </row>
    <row r="416" ht="31.5" customHeight="1">
      <c r="A416" s="88">
        <v>415.0</v>
      </c>
      <c r="B416" s="85">
        <v>1.0</v>
      </c>
      <c r="C416" s="85">
        <v>15.0</v>
      </c>
      <c r="D416" s="85">
        <v>30.0</v>
      </c>
      <c r="E416" s="85">
        <v>5.0</v>
      </c>
      <c r="F416" s="53">
        <v>6.0</v>
      </c>
      <c r="G416" s="53" t="str">
        <f>ifna(VLookup(V416,Shiny!B:C, 2, 0),"")</f>
        <v/>
      </c>
      <c r="H416" s="146" t="s">
        <v>782</v>
      </c>
      <c r="I416" s="157">
        <v>645.0</v>
      </c>
      <c r="J416" s="140">
        <f>IFNA(VLOOKUP(V416,'Imported Index'!G:H,2,0),1)</f>
        <v>1</v>
      </c>
      <c r="K416" s="83"/>
      <c r="L416" s="83" t="s">
        <v>778</v>
      </c>
      <c r="M416" s="62" t="str">
        <f>ifna(IMAGE("https://pokejungle.net/sprites/typeico/"&amp;lower(VLookup(V416,Type!C:E, 2, 0)&amp;".png")),"")</f>
        <v/>
      </c>
      <c r="N416" s="62" t="str">
        <f>ifna(IMAGE("https://pokejungle.net/sprites/typeico/"&amp;lower(VLookup(V416,Type!C:E, 3, 0)&amp;".png")),"")</f>
        <v/>
      </c>
      <c r="O416" s="53">
        <v>-1.0</v>
      </c>
      <c r="P416" s="53"/>
      <c r="Q416" s="61" t="str">
        <f>ifna(VLookup(V416, Dex!F:K, 3, 0),"")</f>
        <v/>
      </c>
      <c r="R416" s="61" t="str">
        <f>ifna(VLookup(V416, Dex!F:K, 4, 0),"")</f>
        <v/>
      </c>
      <c r="S416" s="62">
        <f>ifna(VLookup(V416, Dex!F:K, 5, 0),"")</f>
        <v>233</v>
      </c>
      <c r="T416" s="61" t="str">
        <f>ifna(VLookup(V416, Dex!F:K, 6, 0),"")</f>
        <v/>
      </c>
      <c r="U416" s="63" t="str">
        <f>ifna(VLookup(V416, Dex!F:L, 7, 0),"")</f>
        <v/>
      </c>
      <c r="V416" s="53" t="str">
        <f t="shared" si="1"/>
        <v>landorus-1</v>
      </c>
    </row>
    <row r="417" ht="31.5" customHeight="1">
      <c r="A417" s="129">
        <v>416.0</v>
      </c>
      <c r="B417" s="130">
        <v>1.0</v>
      </c>
      <c r="C417" s="130">
        <v>16.0</v>
      </c>
      <c r="D417" s="130">
        <v>1.0</v>
      </c>
      <c r="E417" s="130">
        <v>1.0</v>
      </c>
      <c r="F417" s="131">
        <v>1.0</v>
      </c>
      <c r="G417" s="131" t="str">
        <f>ifna(VLookup(V417,Shiny!B:C, 2, 0),"")</f>
        <v/>
      </c>
      <c r="H417" s="171" t="s">
        <v>783</v>
      </c>
      <c r="I417" s="158">
        <v>646.0</v>
      </c>
      <c r="J417" s="135">
        <f>IFNA(VLOOKUP(V417,'Imported Index'!G:H,2,0),1)</f>
        <v>1</v>
      </c>
      <c r="K417" s="130"/>
      <c r="L417" s="131"/>
      <c r="M417" s="166" t="str">
        <f>ifna(IMAGE("https://pokejungle.net/sprites/typeico/"&amp;lower(VLookup(V417,Type!C:E, 2, 0)&amp;".png")),"")</f>
        <v/>
      </c>
      <c r="N417" s="166" t="str">
        <f>ifna(IMAGE("https://pokejungle.net/sprites/typeico/"&amp;lower(VLookup(V417,Type!C:E, 3, 0)&amp;".png")),"")</f>
        <v/>
      </c>
      <c r="O417" s="131"/>
      <c r="P417" s="131"/>
      <c r="Q417" s="165" t="str">
        <f>ifna(VLookup(V417, Dex!F:K, 3, 0),"")</f>
        <v/>
      </c>
      <c r="R417" s="165" t="str">
        <f>ifna(VLookup(V417, Dex!F:K, 4, 0),"")</f>
        <v/>
      </c>
      <c r="S417" s="166" t="str">
        <f>ifna(VLookup(V417, Dex!F:K, 5, 0),"")</f>
        <v/>
      </c>
      <c r="T417" s="165" t="str">
        <f>ifna(VLookup(V417, Dex!F:K, 6, 0),"")</f>
        <v/>
      </c>
      <c r="U417" s="137" t="str">
        <f>ifna(VLookup(V417, Dex!F:L, 7, 0),"")</f>
        <v/>
      </c>
      <c r="V417" s="131" t="str">
        <f t="shared" si="1"/>
        <v>kyurem</v>
      </c>
    </row>
    <row r="418" ht="31.5" customHeight="1">
      <c r="A418" s="88">
        <v>417.0</v>
      </c>
      <c r="B418" s="85">
        <v>1.0</v>
      </c>
      <c r="C418" s="85">
        <v>16.0</v>
      </c>
      <c r="D418" s="85">
        <v>2.0</v>
      </c>
      <c r="E418" s="85">
        <v>1.0</v>
      </c>
      <c r="F418" s="53">
        <v>2.0</v>
      </c>
      <c r="G418" s="53" t="str">
        <f>ifna(VLookup(V418,Shiny!B:C, 2, 0),"")</f>
        <v/>
      </c>
      <c r="H418" s="146" t="s">
        <v>784</v>
      </c>
      <c r="I418" s="157">
        <v>647.0</v>
      </c>
      <c r="J418" s="140">
        <f>IFNA(VLOOKUP(V418,'Imported Index'!G:H,2,0),1)</f>
        <v>1</v>
      </c>
      <c r="K418" s="140"/>
      <c r="L418" s="83"/>
      <c r="M418" s="62" t="str">
        <f>ifna(IMAGE("https://pokejungle.net/sprites/typeico/"&amp;lower(VLookup(V418,Type!C:E, 2, 0)&amp;".png")),"")</f>
        <v/>
      </c>
      <c r="N418" s="62" t="str">
        <f>ifna(IMAGE("https://pokejungle.net/sprites/typeico/"&amp;lower(VLookup(V418,Type!C:E, 3, 0)&amp;".png")),"")</f>
        <v/>
      </c>
      <c r="O418" s="53"/>
      <c r="P418" s="53"/>
      <c r="Q418" s="61" t="str">
        <f>ifna(VLookup(V418, Dex!F:K, 3, 0),"")</f>
        <v/>
      </c>
      <c r="R418" s="61" t="str">
        <f>ifna(VLookup(V418, Dex!F:K, 4, 0),"")</f>
        <v/>
      </c>
      <c r="S418" s="62" t="str">
        <f>ifna(VLookup(V418, Dex!F:K, 5, 0),"")</f>
        <v/>
      </c>
      <c r="T418" s="61" t="str">
        <f>ifna(VLookup(V418, Dex!F:K, 6, 0),"")</f>
        <v/>
      </c>
      <c r="U418" s="63" t="str">
        <f>ifna(VLookup(V418, Dex!F:L, 7, 0),"")</f>
        <v>H118</v>
      </c>
      <c r="V418" s="53" t="str">
        <f t="shared" si="1"/>
        <v>keldeo</v>
      </c>
    </row>
    <row r="419" ht="31.5" customHeight="1">
      <c r="A419" s="129">
        <v>418.0</v>
      </c>
      <c r="B419" s="130">
        <v>1.0</v>
      </c>
      <c r="C419" s="130">
        <v>16.0</v>
      </c>
      <c r="D419" s="130">
        <v>3.0</v>
      </c>
      <c r="E419" s="130">
        <v>1.0</v>
      </c>
      <c r="F419" s="131">
        <v>3.0</v>
      </c>
      <c r="G419" s="131" t="str">
        <f>ifna(VLookup(V419,Shiny!B:C, 2, 0),"")</f>
        <v/>
      </c>
      <c r="H419" s="143" t="s">
        <v>784</v>
      </c>
      <c r="I419" s="158">
        <v>647.0</v>
      </c>
      <c r="J419" s="135">
        <f>IFNA(VLOOKUP(V419,'Imported Index'!G:H,2,0),1)</f>
        <v>1</v>
      </c>
      <c r="K419" s="132"/>
      <c r="L419" s="132" t="s">
        <v>785</v>
      </c>
      <c r="M419" s="166" t="str">
        <f>ifna(IMAGE("https://pokejungle.net/sprites/typeico/"&amp;lower(VLookup(V419,Type!C:E, 2, 0)&amp;".png")),"")</f>
        <v/>
      </c>
      <c r="N419" s="166" t="str">
        <f>ifna(IMAGE("https://pokejungle.net/sprites/typeico/"&amp;lower(VLookup(V419,Type!C:E, 3, 0)&amp;".png")),"")</f>
        <v/>
      </c>
      <c r="O419" s="131">
        <v>-1.0</v>
      </c>
      <c r="P419" s="131"/>
      <c r="Q419" s="165" t="str">
        <f>ifna(VLookup(V419, Dex!F:K, 3, 0),"")</f>
        <v/>
      </c>
      <c r="R419" s="165" t="str">
        <f>ifna(VLookup(V419, Dex!F:K, 4, 0),"")</f>
        <v/>
      </c>
      <c r="S419" s="166" t="str">
        <f>ifna(VLookup(V419, Dex!F:K, 5, 0),"")</f>
        <v/>
      </c>
      <c r="T419" s="165" t="str">
        <f>ifna(VLookup(V419, Dex!F:K, 6, 0),"")</f>
        <v/>
      </c>
      <c r="U419" s="137" t="str">
        <f>ifna(VLookup(V419, Dex!F:L, 7, 0),"")</f>
        <v>H118</v>
      </c>
      <c r="V419" s="131" t="str">
        <f t="shared" si="1"/>
        <v>keldeo-1</v>
      </c>
    </row>
    <row r="420" ht="31.5" customHeight="1">
      <c r="A420" s="88">
        <v>419.0</v>
      </c>
      <c r="B420" s="85">
        <v>1.0</v>
      </c>
      <c r="C420" s="85">
        <v>16.0</v>
      </c>
      <c r="D420" s="85">
        <v>4.0</v>
      </c>
      <c r="E420" s="85">
        <v>1.0</v>
      </c>
      <c r="F420" s="53">
        <v>4.0</v>
      </c>
      <c r="G420" s="53" t="str">
        <f>ifna(VLookup(V420,Shiny!B:C, 2, 0),"")</f>
        <v/>
      </c>
      <c r="H420" s="22" t="s">
        <v>786</v>
      </c>
      <c r="I420" s="157">
        <v>648.0</v>
      </c>
      <c r="J420" s="140">
        <f>IFNA(VLOOKUP(V420,'Imported Index'!G:H,2,0),1)</f>
        <v>1</v>
      </c>
      <c r="K420" s="53"/>
      <c r="L420" s="53"/>
      <c r="M420" s="62" t="str">
        <f>ifna(IMAGE("https://pokejungle.net/sprites/typeico/"&amp;lower(VLookup(V420,Type!C:E, 2, 0)&amp;".png")),"")</f>
        <v/>
      </c>
      <c r="N420" s="62" t="str">
        <f>ifna(IMAGE("https://pokejungle.net/sprites/typeico/"&amp;lower(VLookup(V420,Type!C:E, 3, 0)&amp;".png")),"")</f>
        <v/>
      </c>
      <c r="O420" s="53"/>
      <c r="P420" s="53"/>
      <c r="Q420" s="61" t="str">
        <f>ifna(VLookup(V420, Dex!F:K, 3, 0),"")</f>
        <v/>
      </c>
      <c r="R420" s="61" t="str">
        <f>ifna(VLookup(V420, Dex!F:K, 4, 0),"")</f>
        <v/>
      </c>
      <c r="S420" s="62" t="str">
        <f>ifna(VLookup(V420, Dex!F:K, 5, 0),"")</f>
        <v/>
      </c>
      <c r="T420" s="61" t="str">
        <f>ifna(VLookup(V420, Dex!F:K, 6, 0),"")</f>
        <v/>
      </c>
      <c r="U420" s="63" t="str">
        <f>ifna(VLookup(V420, Dex!F:L, 7, 0),"")</f>
        <v>H119</v>
      </c>
      <c r="V420" s="53" t="str">
        <f t="shared" si="1"/>
        <v>meloetta</v>
      </c>
    </row>
    <row r="421" ht="31.5" customHeight="1">
      <c r="A421" s="129">
        <v>420.0</v>
      </c>
      <c r="B421" s="130">
        <v>1.0</v>
      </c>
      <c r="C421" s="130">
        <v>16.0</v>
      </c>
      <c r="D421" s="130">
        <v>5.0</v>
      </c>
      <c r="E421" s="130">
        <v>1.0</v>
      </c>
      <c r="F421" s="131">
        <v>5.0</v>
      </c>
      <c r="G421" s="131" t="str">
        <f>ifna(VLookup(V421,Shiny!B:C, 2, 0),"")</f>
        <v/>
      </c>
      <c r="H421" s="171" t="s">
        <v>787</v>
      </c>
      <c r="I421" s="158">
        <v>649.0</v>
      </c>
      <c r="J421" s="135">
        <f>IFNA(VLOOKUP(V421,'Imported Index'!G:H,2,0),1)</f>
        <v>1</v>
      </c>
      <c r="K421" s="131"/>
      <c r="L421" s="131"/>
      <c r="M421" s="166" t="str">
        <f>ifna(IMAGE("https://pokejungle.net/sprites/typeico/"&amp;lower(VLookup(V421,Type!C:E, 2, 0)&amp;".png")),"")</f>
        <v/>
      </c>
      <c r="N421" s="166" t="str">
        <f>ifna(IMAGE("https://pokejungle.net/sprites/typeico/"&amp;lower(VLookup(V421,Type!C:E, 3, 0)&amp;".png")),"")</f>
        <v/>
      </c>
      <c r="O421" s="131"/>
      <c r="P421" s="131"/>
      <c r="Q421" s="165" t="str">
        <f>ifna(VLookup(V421, Dex!F:K, 3, 0),"")</f>
        <v/>
      </c>
      <c r="R421" s="165" t="str">
        <f>ifna(VLookup(V421, Dex!F:K, 4, 0),"")</f>
        <v/>
      </c>
      <c r="S421" s="166" t="str">
        <f>ifna(VLookup(V421, Dex!F:K, 5, 0),"")</f>
        <v/>
      </c>
      <c r="T421" s="165" t="str">
        <f>ifna(VLookup(V421, Dex!F:K, 6, 0),"")</f>
        <v/>
      </c>
      <c r="U421" s="137" t="str">
        <f>ifna(VLookup(V421, Dex!F:L, 7, 0),"")</f>
        <v>H120</v>
      </c>
      <c r="V421" s="131" t="str">
        <f t="shared" si="1"/>
        <v>genesect</v>
      </c>
    </row>
    <row r="422" ht="31.5" customHeight="1">
      <c r="A422" s="88">
        <v>421.0</v>
      </c>
      <c r="B422" s="85"/>
      <c r="C422" s="85"/>
      <c r="D422" s="85"/>
      <c r="E422" s="85"/>
      <c r="F422" s="53"/>
      <c r="G422" s="53" t="str">
        <f>ifna(VLookup(V422,Shiny!B:C, 2, 0),"")</f>
        <v/>
      </c>
      <c r="H422" s="146" t="s">
        <v>236</v>
      </c>
      <c r="I422" s="147"/>
      <c r="J422" s="140">
        <f>IFNA(VLOOKUP(V422,'Imported Index'!G:H,2,0),1)</f>
        <v>1</v>
      </c>
      <c r="K422" s="83"/>
      <c r="L422" s="83"/>
      <c r="M422" s="62" t="str">
        <f>ifna(IMAGE("https://pokejungle.net/sprites/typeico/"&amp;lower(VLookup(V422,Type!C:E, 2, 0)&amp;".png")),"")</f>
        <v/>
      </c>
      <c r="N422" s="62" t="str">
        <f>ifna(IMAGE("https://pokejungle.net/sprites/typeico/"&amp;lower(VLookup(V422,Type!C:E, 3, 0)&amp;".png")),"")</f>
        <v/>
      </c>
      <c r="O422" s="53"/>
      <c r="P422" s="53"/>
      <c r="Q422" s="61" t="str">
        <f>ifna(VLookup(V422, Dex!F:K, 3, 0),"")</f>
        <v/>
      </c>
      <c r="R422" s="61" t="str">
        <f>ifna(VLookup(V422, Dex!F:K, 4, 0),"")</f>
        <v/>
      </c>
      <c r="S422" s="62" t="str">
        <f>ifna(VLookup(V422, Dex!F:K, 5, 0),"")</f>
        <v/>
      </c>
      <c r="T422" s="61" t="str">
        <f>ifna(VLookup(V422, Dex!F:K, 6, 0),"")</f>
        <v/>
      </c>
      <c r="U422" s="63" t="str">
        <f>ifna(VLookup(V422, Dex!F:L, 7, 0),"")</f>
        <v/>
      </c>
      <c r="V422" s="53" t="str">
        <f t="shared" si="1"/>
        <v>gen</v>
      </c>
    </row>
    <row r="423" ht="31.5" customHeight="1">
      <c r="A423" s="129">
        <v>422.0</v>
      </c>
      <c r="B423" s="130">
        <v>1.0</v>
      </c>
      <c r="C423" s="130">
        <v>17.0</v>
      </c>
      <c r="D423" s="131">
        <v>1.0</v>
      </c>
      <c r="E423" s="131">
        <v>1.0</v>
      </c>
      <c r="F423" s="131">
        <v>1.0</v>
      </c>
      <c r="G423" s="131" t="str">
        <f>ifna(VLookup(V423,Shiny!B:C, 2, 0),"")</f>
        <v/>
      </c>
      <c r="H423" s="171" t="s">
        <v>790</v>
      </c>
      <c r="I423" s="158">
        <v>652.0</v>
      </c>
      <c r="J423" s="135">
        <f>IFNA(VLOOKUP(V423,'Imported Index'!G:H,2,0),1)</f>
        <v>1</v>
      </c>
      <c r="K423" s="131"/>
      <c r="L423" s="131"/>
      <c r="M423" s="166" t="str">
        <f>ifna(IMAGE("https://pokejungle.net/sprites/typeico/"&amp;lower(VLookup(V423,Type!C:E, 2, 0)&amp;".png")),"")</f>
        <v/>
      </c>
      <c r="N423" s="166" t="str">
        <f>ifna(IMAGE("https://pokejungle.net/sprites/typeico/"&amp;lower(VLookup(V423,Type!C:E, 3, 0)&amp;".png")),"")</f>
        <v/>
      </c>
      <c r="O423" s="131"/>
      <c r="P423" s="131"/>
      <c r="Q423" s="165" t="str">
        <f>ifna(VLookup(V423, Dex!F:K, 3, 0),"")</f>
        <v/>
      </c>
      <c r="R423" s="165" t="str">
        <f>ifna(VLookup(V423, Dex!F:K, 4, 0),"")</f>
        <v/>
      </c>
      <c r="S423" s="166" t="str">
        <f>ifna(VLookup(V423, Dex!F:K, 5, 0),"")</f>
        <v/>
      </c>
      <c r="T423" s="165" t="str">
        <f>ifna(VLookup(V423, Dex!F:K, 6, 0),"")</f>
        <v>B211</v>
      </c>
      <c r="U423" s="137">
        <f>ifna(VLookup(V423, Dex!F:L, 7, 0),"")</f>
        <v>215</v>
      </c>
      <c r="V423" s="131" t="str">
        <f t="shared" si="1"/>
        <v>chesnaught</v>
      </c>
    </row>
    <row r="424" ht="31.5" customHeight="1">
      <c r="A424" s="88">
        <v>423.0</v>
      </c>
      <c r="B424" s="85">
        <v>1.0</v>
      </c>
      <c r="C424" s="85">
        <v>17.0</v>
      </c>
      <c r="D424" s="53">
        <v>2.0</v>
      </c>
      <c r="E424" s="53">
        <v>1.0</v>
      </c>
      <c r="F424" s="53">
        <v>2.0</v>
      </c>
      <c r="G424" s="53" t="str">
        <f>ifna(VLookup(V424,Shiny!B:C, 2, 0),"")</f>
        <v/>
      </c>
      <c r="H424" s="22" t="s">
        <v>793</v>
      </c>
      <c r="I424" s="157">
        <v>655.0</v>
      </c>
      <c r="J424" s="140">
        <f>IFNA(VLOOKUP(V424,'Imported Index'!G:H,2,0),1)</f>
        <v>1</v>
      </c>
      <c r="K424" s="53"/>
      <c r="L424" s="53"/>
      <c r="M424" s="62" t="str">
        <f>ifna(IMAGE("https://pokejungle.net/sprites/typeico/"&amp;lower(VLookup(V424,Type!C:E, 2, 0)&amp;".png")),"")</f>
        <v/>
      </c>
      <c r="N424" s="62" t="str">
        <f>ifna(IMAGE("https://pokejungle.net/sprites/typeico/"&amp;lower(VLookup(V424,Type!C:E, 3, 0)&amp;".png")),"")</f>
        <v/>
      </c>
      <c r="O424" s="53"/>
      <c r="P424" s="53"/>
      <c r="Q424" s="61" t="str">
        <f>ifna(VLookup(V424, Dex!F:K, 3, 0),"")</f>
        <v/>
      </c>
      <c r="R424" s="61" t="str">
        <f>ifna(VLookup(V424, Dex!F:K, 4, 0),"")</f>
        <v/>
      </c>
      <c r="S424" s="62" t="str">
        <f>ifna(VLookup(V424, Dex!F:K, 5, 0),"")</f>
        <v/>
      </c>
      <c r="T424" s="61" t="str">
        <f>ifna(VLookup(V424, Dex!F:K, 6, 0),"")</f>
        <v>B214</v>
      </c>
      <c r="U424" s="63">
        <f>ifna(VLookup(V424, Dex!F:L, 7, 0),"")</f>
        <v>219</v>
      </c>
      <c r="V424" s="53" t="str">
        <f t="shared" si="1"/>
        <v>delphox</v>
      </c>
    </row>
    <row r="425" ht="31.5" customHeight="1">
      <c r="A425" s="129">
        <v>424.0</v>
      </c>
      <c r="B425" s="130">
        <v>1.0</v>
      </c>
      <c r="C425" s="130">
        <v>17.0</v>
      </c>
      <c r="D425" s="131">
        <v>3.0</v>
      </c>
      <c r="E425" s="131">
        <v>1.0</v>
      </c>
      <c r="F425" s="131">
        <v>3.0</v>
      </c>
      <c r="G425" s="131" t="str">
        <f>ifna(VLookup(V425,Shiny!B:C, 2, 0),"")</f>
        <v/>
      </c>
      <c r="H425" s="171" t="s">
        <v>796</v>
      </c>
      <c r="I425" s="158">
        <v>658.0</v>
      </c>
      <c r="J425" s="135">
        <f>IFNA(VLOOKUP(V425,'Imported Index'!G:H,2,0),1)</f>
        <v>1</v>
      </c>
      <c r="K425" s="131"/>
      <c r="L425" s="131"/>
      <c r="M425" s="166" t="str">
        <f>ifna(IMAGE("https://pokejungle.net/sprites/typeico/"&amp;lower(VLookup(V425,Type!C:E, 2, 0)&amp;".png")),"")</f>
        <v/>
      </c>
      <c r="N425" s="166" t="str">
        <f>ifna(IMAGE("https://pokejungle.net/sprites/typeico/"&amp;lower(VLookup(V425,Type!C:E, 3, 0)&amp;".png")),"")</f>
        <v/>
      </c>
      <c r="O425" s="131"/>
      <c r="P425" s="131"/>
      <c r="Q425" s="165" t="str">
        <f>ifna(VLookup(V425, Dex!F:K, 3, 0),"")</f>
        <v/>
      </c>
      <c r="R425" s="165" t="str">
        <f>ifna(VLookup(V425, Dex!F:K, 4, 0),"")</f>
        <v/>
      </c>
      <c r="S425" s="166" t="str">
        <f>ifna(VLookup(V425, Dex!F:K, 5, 0),"")</f>
        <v/>
      </c>
      <c r="T425" s="165" t="str">
        <f>ifna(VLookup(V425, Dex!F:K, 6, 0),"")</f>
        <v>B217</v>
      </c>
      <c r="U425" s="137">
        <f>ifna(VLookup(V425, Dex!F:L, 7, 0),"")</f>
        <v>211</v>
      </c>
      <c r="V425" s="131" t="str">
        <f t="shared" si="1"/>
        <v>greninja</v>
      </c>
    </row>
    <row r="426" ht="31.5" customHeight="1">
      <c r="A426" s="88">
        <v>425.0</v>
      </c>
      <c r="B426" s="85">
        <v>1.0</v>
      </c>
      <c r="C426" s="85">
        <v>17.0</v>
      </c>
      <c r="D426" s="53">
        <v>4.0</v>
      </c>
      <c r="E426" s="53">
        <v>1.0</v>
      </c>
      <c r="F426" s="53">
        <v>4.0</v>
      </c>
      <c r="G426" s="53" t="str">
        <f>ifna(VLookup(V426,Shiny!B:C, 2, 0),"")</f>
        <v/>
      </c>
      <c r="H426" s="22" t="s">
        <v>798</v>
      </c>
      <c r="I426" s="157">
        <v>660.0</v>
      </c>
      <c r="J426" s="140">
        <f>IFNA(VLOOKUP(V426,'Imported Index'!G:H,2,0),1)</f>
        <v>1</v>
      </c>
      <c r="K426" s="53"/>
      <c r="L426" s="53"/>
      <c r="M426" s="62" t="str">
        <f>ifna(IMAGE("https://pokejungle.net/sprites/typeico/"&amp;lower(VLookup(V426,Type!C:E, 2, 0)&amp;".png")),"")</f>
        <v/>
      </c>
      <c r="N426" s="62" t="str">
        <f>ifna(IMAGE("https://pokejungle.net/sprites/typeico/"&amp;lower(VLookup(V426,Type!C:E, 3, 0)&amp;".png")),"")</f>
        <v/>
      </c>
      <c r="O426" s="53"/>
      <c r="P426" s="53"/>
      <c r="Q426" s="61">
        <f>ifna(VLookup(V426, Dex!F:K, 3, 0),"")</f>
        <v>49</v>
      </c>
      <c r="R426" s="61" t="str">
        <f>ifna(VLookup(V426, Dex!F:K, 4, 0),"")</f>
        <v/>
      </c>
      <c r="S426" s="62" t="str">
        <f>ifna(VLookup(V426, Dex!F:K, 5, 0),"")</f>
        <v/>
      </c>
      <c r="T426" s="61" t="str">
        <f>ifna(VLookup(V426, Dex!F:K, 6, 0),"")</f>
        <v/>
      </c>
      <c r="U426" s="63">
        <f>ifna(VLookup(V426, Dex!F:L, 7, 0),"")</f>
        <v>14</v>
      </c>
      <c r="V426" s="53" t="str">
        <f t="shared" si="1"/>
        <v>diggersby</v>
      </c>
    </row>
    <row r="427" ht="31.5" customHeight="1">
      <c r="A427" s="129">
        <v>426.0</v>
      </c>
      <c r="B427" s="130">
        <v>1.0</v>
      </c>
      <c r="C427" s="130">
        <v>17.0</v>
      </c>
      <c r="D427" s="131">
        <v>5.0</v>
      </c>
      <c r="E427" s="131">
        <v>1.0</v>
      </c>
      <c r="F427" s="131">
        <v>5.0</v>
      </c>
      <c r="G427" s="131" t="str">
        <f>ifna(VLookup(V427,Shiny!B:C, 2, 0),"")</f>
        <v/>
      </c>
      <c r="H427" s="171" t="s">
        <v>801</v>
      </c>
      <c r="I427" s="158">
        <v>663.0</v>
      </c>
      <c r="J427" s="135">
        <f>IFNA(VLOOKUP(V427,'Imported Index'!G:H,2,0),1)</f>
        <v>1</v>
      </c>
      <c r="K427" s="130"/>
      <c r="L427" s="131"/>
      <c r="M427" s="166" t="str">
        <f>ifna(IMAGE("https://pokejungle.net/sprites/typeico/"&amp;lower(VLookup(V427,Type!C:E, 2, 0)&amp;".png")),"")</f>
        <v/>
      </c>
      <c r="N427" s="166" t="str">
        <f>ifna(IMAGE("https://pokejungle.net/sprites/typeico/"&amp;lower(VLookup(V427,Type!C:E, 3, 0)&amp;".png")),"")</f>
        <v/>
      </c>
      <c r="O427" s="131"/>
      <c r="P427" s="131"/>
      <c r="Q427" s="165" t="str">
        <f>ifna(VLookup(V427, Dex!F:K, 3, 0),"")</f>
        <v>A024</v>
      </c>
      <c r="R427" s="165" t="str">
        <f>ifna(VLookup(V427, Dex!F:K, 4, 0),"")</f>
        <v/>
      </c>
      <c r="S427" s="166" t="str">
        <f>ifna(VLookup(V427, Dex!F:K, 5, 0),"")</f>
        <v/>
      </c>
      <c r="T427" s="165" t="str">
        <f>ifna(VLookup(V427, Dex!F:K, 6, 0),"")</f>
        <v>P021</v>
      </c>
      <c r="U427" s="137">
        <f>ifna(VLookup(V427, Dex!F:L, 7, 0),"")</f>
        <v>12</v>
      </c>
      <c r="V427" s="131" t="str">
        <f t="shared" si="1"/>
        <v>talonflame</v>
      </c>
    </row>
    <row r="428" ht="31.5" customHeight="1">
      <c r="A428" s="88">
        <v>427.0</v>
      </c>
      <c r="B428" s="85">
        <v>1.0</v>
      </c>
      <c r="C428" s="85">
        <v>17.0</v>
      </c>
      <c r="D428" s="53">
        <v>6.0</v>
      </c>
      <c r="E428" s="53">
        <v>1.0</v>
      </c>
      <c r="F428" s="53">
        <v>6.0</v>
      </c>
      <c r="G428" s="53" t="str">
        <f>ifna(VLookup(V428,Shiny!B:C, 2, 0),"")</f>
        <v/>
      </c>
      <c r="H428" s="146" t="s">
        <v>804</v>
      </c>
      <c r="I428" s="157">
        <v>666.0</v>
      </c>
      <c r="J428" s="140">
        <f>IFNA(VLOOKUP(V428,'Imported Index'!G:H,2,0),1)</f>
        <v>1</v>
      </c>
      <c r="K428" s="140"/>
      <c r="L428" s="83" t="s">
        <v>805</v>
      </c>
      <c r="M428" s="62" t="str">
        <f>ifna(IMAGE("https://pokejungle.net/sprites/typeico/"&amp;lower(VLookup(V428,Type!C:E, 2, 0)&amp;".png")),"")</f>
        <v/>
      </c>
      <c r="N428" s="62" t="str">
        <f>ifna(IMAGE("https://pokejungle.net/sprites/typeico/"&amp;lower(VLookup(V428,Type!C:E, 3, 0)&amp;".png")),"")</f>
        <v/>
      </c>
      <c r="O428" s="53"/>
      <c r="P428" s="53"/>
      <c r="Q428" s="61" t="str">
        <f>ifna(VLookup(V428, Dex!F:K, 3, 0),"")</f>
        <v/>
      </c>
      <c r="R428" s="61" t="str">
        <f>ifna(VLookup(V428, Dex!F:K, 4, 0),"")</f>
        <v/>
      </c>
      <c r="S428" s="62" t="str">
        <f>ifna(VLookup(V428, Dex!F:K, 5, 0),"")</f>
        <v/>
      </c>
      <c r="T428" s="61" t="str">
        <f>ifna(VLookup(V428, Dex!F:K, 6, 0),"")</f>
        <v>P037</v>
      </c>
      <c r="U428" s="63">
        <f>ifna(VLookup(V428, Dex!F:L, 7, 0),"")</f>
        <v>17</v>
      </c>
      <c r="V428" s="53" t="str">
        <f t="shared" si="1"/>
        <v>vivillon</v>
      </c>
    </row>
    <row r="429" ht="31.5" customHeight="1">
      <c r="A429" s="129">
        <v>428.0</v>
      </c>
      <c r="B429" s="130">
        <v>1.0</v>
      </c>
      <c r="C429" s="130">
        <v>17.0</v>
      </c>
      <c r="D429" s="131">
        <v>7.0</v>
      </c>
      <c r="E429" s="131">
        <v>2.0</v>
      </c>
      <c r="F429" s="131">
        <v>1.0</v>
      </c>
      <c r="G429" s="131" t="str">
        <f>ifna(VLookup(V429,Shiny!B:C, 2, 0),"")</f>
        <v/>
      </c>
      <c r="H429" s="143" t="s">
        <v>804</v>
      </c>
      <c r="I429" s="158">
        <v>666.0</v>
      </c>
      <c r="J429" s="135">
        <f>IFNA(VLOOKUP(V429,'Imported Index'!G:H,2,0),1)</f>
        <v>1</v>
      </c>
      <c r="K429" s="135"/>
      <c r="L429" s="132" t="s">
        <v>806</v>
      </c>
      <c r="M429" s="166" t="str">
        <f>ifna(IMAGE("https://pokejungle.net/sprites/typeico/"&amp;lower(VLookup(V429,Type!C:E, 2, 0)&amp;".png")),"")</f>
        <v/>
      </c>
      <c r="N429" s="166" t="str">
        <f>ifna(IMAGE("https://pokejungle.net/sprites/typeico/"&amp;lower(VLookup(V429,Type!C:E, 3, 0)&amp;".png")),"")</f>
        <v/>
      </c>
      <c r="O429" s="131">
        <v>-1.0</v>
      </c>
      <c r="P429" s="131"/>
      <c r="Q429" s="165" t="str">
        <f>ifna(VLookup(V429, Dex!F:K, 3, 0),"")</f>
        <v/>
      </c>
      <c r="R429" s="165" t="str">
        <f>ifna(VLookup(V429, Dex!F:K, 4, 0),"")</f>
        <v/>
      </c>
      <c r="S429" s="166" t="str">
        <f>ifna(VLookup(V429, Dex!F:K, 5, 0),"")</f>
        <v/>
      </c>
      <c r="T429" s="165" t="str">
        <f>ifna(VLookup(V429, Dex!F:K, 6, 0),"")</f>
        <v>P037</v>
      </c>
      <c r="U429" s="137">
        <f>ifna(VLookup(V429, Dex!F:L, 7, 0),"")</f>
        <v>17</v>
      </c>
      <c r="V429" s="131" t="str">
        <f t="shared" si="1"/>
        <v>vivillon-1</v>
      </c>
    </row>
    <row r="430" ht="31.5" customHeight="1">
      <c r="A430" s="88">
        <v>429.0</v>
      </c>
      <c r="B430" s="85">
        <v>1.0</v>
      </c>
      <c r="C430" s="85">
        <v>17.0</v>
      </c>
      <c r="D430" s="53">
        <v>8.0</v>
      </c>
      <c r="E430" s="53">
        <v>2.0</v>
      </c>
      <c r="F430" s="53">
        <v>2.0</v>
      </c>
      <c r="G430" s="53" t="str">
        <f>ifna(VLookup(V430,Shiny!B:C, 2, 0),"")</f>
        <v/>
      </c>
      <c r="H430" s="146" t="s">
        <v>804</v>
      </c>
      <c r="I430" s="157">
        <v>666.0</v>
      </c>
      <c r="J430" s="140">
        <f>IFNA(VLOOKUP(V430,'Imported Index'!G:H,2,0),1)</f>
        <v>1</v>
      </c>
      <c r="K430" s="140"/>
      <c r="L430" s="83" t="s">
        <v>807</v>
      </c>
      <c r="M430" s="62" t="str">
        <f>ifna(IMAGE("https://pokejungle.net/sprites/typeico/"&amp;lower(VLookup(V430,Type!C:E, 2, 0)&amp;".png")),"")</f>
        <v/>
      </c>
      <c r="N430" s="62" t="str">
        <f>ifna(IMAGE("https://pokejungle.net/sprites/typeico/"&amp;lower(VLookup(V430,Type!C:E, 3, 0)&amp;".png")),"")</f>
        <v/>
      </c>
      <c r="O430" s="53">
        <v>-2.0</v>
      </c>
      <c r="P430" s="53"/>
      <c r="Q430" s="61" t="str">
        <f>ifna(VLookup(V430, Dex!F:K, 3, 0),"")</f>
        <v/>
      </c>
      <c r="R430" s="61" t="str">
        <f>ifna(VLookup(V430, Dex!F:K, 4, 0),"")</f>
        <v/>
      </c>
      <c r="S430" s="62" t="str">
        <f>ifna(VLookup(V430, Dex!F:K, 5, 0),"")</f>
        <v/>
      </c>
      <c r="T430" s="61" t="str">
        <f>ifna(VLookup(V430, Dex!F:K, 6, 0),"")</f>
        <v>P037</v>
      </c>
      <c r="U430" s="63">
        <f>ifna(VLookup(V430, Dex!F:L, 7, 0),"")</f>
        <v>17</v>
      </c>
      <c r="V430" s="53" t="str">
        <f t="shared" si="1"/>
        <v>vivillon-2</v>
      </c>
    </row>
    <row r="431" ht="31.5" customHeight="1">
      <c r="A431" s="129">
        <v>430.0</v>
      </c>
      <c r="B431" s="130">
        <v>1.0</v>
      </c>
      <c r="C431" s="130">
        <v>17.0</v>
      </c>
      <c r="D431" s="131">
        <v>9.0</v>
      </c>
      <c r="E431" s="131">
        <v>2.0</v>
      </c>
      <c r="F431" s="131">
        <v>3.0</v>
      </c>
      <c r="G431" s="131" t="str">
        <f>ifna(VLookup(V431,Shiny!B:C, 2, 0),"")</f>
        <v/>
      </c>
      <c r="H431" s="143" t="s">
        <v>804</v>
      </c>
      <c r="I431" s="158">
        <v>666.0</v>
      </c>
      <c r="J431" s="135">
        <f>IFNA(VLOOKUP(V431,'Imported Index'!G:H,2,0),1)</f>
        <v>1</v>
      </c>
      <c r="K431" s="135"/>
      <c r="L431" s="132" t="s">
        <v>808</v>
      </c>
      <c r="M431" s="166" t="str">
        <f>ifna(IMAGE("https://pokejungle.net/sprites/typeico/"&amp;lower(VLookup(V431,Type!C:E, 2, 0)&amp;".png")),"")</f>
        <v/>
      </c>
      <c r="N431" s="166" t="str">
        <f>ifna(IMAGE("https://pokejungle.net/sprites/typeico/"&amp;lower(VLookup(V431,Type!C:E, 3, 0)&amp;".png")),"")</f>
        <v/>
      </c>
      <c r="O431" s="131">
        <v>-3.0</v>
      </c>
      <c r="P431" s="131"/>
      <c r="Q431" s="165" t="str">
        <f>ifna(VLookup(V431, Dex!F:K, 3, 0),"")</f>
        <v/>
      </c>
      <c r="R431" s="165" t="str">
        <f>ifna(VLookup(V431, Dex!F:K, 4, 0),"")</f>
        <v/>
      </c>
      <c r="S431" s="166" t="str">
        <f>ifna(VLookup(V431, Dex!F:K, 5, 0),"")</f>
        <v/>
      </c>
      <c r="T431" s="165" t="str">
        <f>ifna(VLookup(V431, Dex!F:K, 6, 0),"")</f>
        <v>P037</v>
      </c>
      <c r="U431" s="137">
        <f>ifna(VLookup(V431, Dex!F:L, 7, 0),"")</f>
        <v>17</v>
      </c>
      <c r="V431" s="131" t="str">
        <f t="shared" si="1"/>
        <v>vivillon-3</v>
      </c>
    </row>
    <row r="432" ht="31.5" customHeight="1">
      <c r="A432" s="88">
        <v>431.0</v>
      </c>
      <c r="B432" s="85">
        <v>1.0</v>
      </c>
      <c r="C432" s="85">
        <v>17.0</v>
      </c>
      <c r="D432" s="53">
        <v>10.0</v>
      </c>
      <c r="E432" s="53">
        <v>2.0</v>
      </c>
      <c r="F432" s="53">
        <v>4.0</v>
      </c>
      <c r="G432" s="53" t="str">
        <f>ifna(VLookup(V432,Shiny!B:C, 2, 0),"")</f>
        <v/>
      </c>
      <c r="H432" s="146" t="s">
        <v>804</v>
      </c>
      <c r="I432" s="157">
        <v>666.0</v>
      </c>
      <c r="J432" s="140">
        <f>IFNA(VLOOKUP(V432,'Imported Index'!G:H,2,0),1)</f>
        <v>1</v>
      </c>
      <c r="K432" s="140"/>
      <c r="L432" s="83" t="s">
        <v>809</v>
      </c>
      <c r="M432" s="62" t="str">
        <f>ifna(IMAGE("https://pokejungle.net/sprites/typeico/"&amp;lower(VLookup(V432,Type!C:E, 2, 0)&amp;".png")),"")</f>
        <v/>
      </c>
      <c r="N432" s="62" t="str">
        <f>ifna(IMAGE("https://pokejungle.net/sprites/typeico/"&amp;lower(VLookup(V432,Type!C:E, 3, 0)&amp;".png")),"")</f>
        <v/>
      </c>
      <c r="O432" s="53">
        <v>-4.0</v>
      </c>
      <c r="P432" s="53"/>
      <c r="Q432" s="61" t="str">
        <f>ifna(VLookup(V432, Dex!F:K, 3, 0),"")</f>
        <v/>
      </c>
      <c r="R432" s="61" t="str">
        <f>ifna(VLookup(V432, Dex!F:K, 4, 0),"")</f>
        <v/>
      </c>
      <c r="S432" s="62" t="str">
        <f>ifna(VLookup(V432, Dex!F:K, 5, 0),"")</f>
        <v/>
      </c>
      <c r="T432" s="61" t="str">
        <f>ifna(VLookup(V432, Dex!F:K, 6, 0),"")</f>
        <v>P037</v>
      </c>
      <c r="U432" s="63">
        <f>ifna(VLookup(V432, Dex!F:L, 7, 0),"")</f>
        <v>17</v>
      </c>
      <c r="V432" s="53" t="str">
        <f t="shared" si="1"/>
        <v>vivillon-4</v>
      </c>
    </row>
    <row r="433" ht="31.5" customHeight="1">
      <c r="A433" s="129">
        <v>432.0</v>
      </c>
      <c r="B433" s="130">
        <v>1.0</v>
      </c>
      <c r="C433" s="130">
        <v>17.0</v>
      </c>
      <c r="D433" s="131">
        <v>11.0</v>
      </c>
      <c r="E433" s="131">
        <v>2.0</v>
      </c>
      <c r="F433" s="131">
        <v>5.0</v>
      </c>
      <c r="G433" s="131" t="str">
        <f>ifna(VLookup(V433,Shiny!B:C, 2, 0),"")</f>
        <v/>
      </c>
      <c r="H433" s="143" t="s">
        <v>804</v>
      </c>
      <c r="I433" s="158">
        <v>666.0</v>
      </c>
      <c r="J433" s="135">
        <f>IFNA(VLOOKUP(V433,'Imported Index'!G:H,2,0),1)</f>
        <v>1</v>
      </c>
      <c r="K433" s="135"/>
      <c r="L433" s="132" t="s">
        <v>810</v>
      </c>
      <c r="M433" s="166" t="str">
        <f>ifna(IMAGE("https://pokejungle.net/sprites/typeico/"&amp;lower(VLookup(V433,Type!C:E, 2, 0)&amp;".png")),"")</f>
        <v/>
      </c>
      <c r="N433" s="166" t="str">
        <f>ifna(IMAGE("https://pokejungle.net/sprites/typeico/"&amp;lower(VLookup(V433,Type!C:E, 3, 0)&amp;".png")),"")</f>
        <v/>
      </c>
      <c r="O433" s="131">
        <v>-5.0</v>
      </c>
      <c r="P433" s="131"/>
      <c r="Q433" s="165" t="str">
        <f>ifna(VLookup(V433, Dex!F:K, 3, 0),"")</f>
        <v/>
      </c>
      <c r="R433" s="165" t="str">
        <f>ifna(VLookup(V433, Dex!F:K, 4, 0),"")</f>
        <v/>
      </c>
      <c r="S433" s="166" t="str">
        <f>ifna(VLookup(V433, Dex!F:K, 5, 0),"")</f>
        <v/>
      </c>
      <c r="T433" s="165" t="str">
        <f>ifna(VLookup(V433, Dex!F:K, 6, 0),"")</f>
        <v>P037</v>
      </c>
      <c r="U433" s="137">
        <f>ifna(VLookup(V433, Dex!F:L, 7, 0),"")</f>
        <v>17</v>
      </c>
      <c r="V433" s="131" t="str">
        <f t="shared" si="1"/>
        <v>vivillon-5</v>
      </c>
    </row>
    <row r="434" ht="31.5" customHeight="1">
      <c r="A434" s="88">
        <v>433.0</v>
      </c>
      <c r="B434" s="85">
        <v>1.0</v>
      </c>
      <c r="C434" s="85">
        <v>17.0</v>
      </c>
      <c r="D434" s="53">
        <v>12.0</v>
      </c>
      <c r="E434" s="53">
        <v>2.0</v>
      </c>
      <c r="F434" s="53">
        <v>6.0</v>
      </c>
      <c r="G434" s="53" t="str">
        <f>ifna(VLookup(V434,Shiny!B:C, 2, 0),"")</f>
        <v/>
      </c>
      <c r="H434" s="146" t="s">
        <v>804</v>
      </c>
      <c r="I434" s="157">
        <v>666.0</v>
      </c>
      <c r="J434" s="140">
        <f>IFNA(VLOOKUP(V434,'Imported Index'!G:H,2,0),1)</f>
        <v>1</v>
      </c>
      <c r="K434" s="140"/>
      <c r="L434" s="83" t="s">
        <v>811</v>
      </c>
      <c r="M434" s="62" t="str">
        <f>ifna(IMAGE("https://pokejungle.net/sprites/typeico/"&amp;lower(VLookup(V434,Type!C:E, 2, 0)&amp;".png")),"")</f>
        <v/>
      </c>
      <c r="N434" s="62" t="str">
        <f>ifna(IMAGE("https://pokejungle.net/sprites/typeico/"&amp;lower(VLookup(V434,Type!C:E, 3, 0)&amp;".png")),"")</f>
        <v/>
      </c>
      <c r="O434" s="53">
        <v>-6.0</v>
      </c>
      <c r="P434" s="53"/>
      <c r="Q434" s="61" t="str">
        <f>ifna(VLookup(V434, Dex!F:K, 3, 0),"")</f>
        <v/>
      </c>
      <c r="R434" s="61" t="str">
        <f>ifna(VLookup(V434, Dex!F:K, 4, 0),"")</f>
        <v/>
      </c>
      <c r="S434" s="62" t="str">
        <f>ifna(VLookup(V434, Dex!F:K, 5, 0),"")</f>
        <v/>
      </c>
      <c r="T434" s="61" t="str">
        <f>ifna(VLookup(V434, Dex!F:K, 6, 0),"")</f>
        <v>P037</v>
      </c>
      <c r="U434" s="63">
        <f>ifna(VLookup(V434, Dex!F:L, 7, 0),"")</f>
        <v>17</v>
      </c>
      <c r="V434" s="53" t="str">
        <f t="shared" si="1"/>
        <v>vivillon-6</v>
      </c>
    </row>
    <row r="435" ht="31.5" customHeight="1">
      <c r="A435" s="129">
        <v>434.0</v>
      </c>
      <c r="B435" s="130">
        <v>1.0</v>
      </c>
      <c r="C435" s="130">
        <v>17.0</v>
      </c>
      <c r="D435" s="131">
        <v>13.0</v>
      </c>
      <c r="E435" s="131">
        <v>3.0</v>
      </c>
      <c r="F435" s="131">
        <v>1.0</v>
      </c>
      <c r="G435" s="131" t="str">
        <f>ifna(VLookup(V435,Shiny!B:C, 2, 0),"")</f>
        <v/>
      </c>
      <c r="H435" s="143" t="s">
        <v>804</v>
      </c>
      <c r="I435" s="158">
        <v>666.0</v>
      </c>
      <c r="J435" s="135">
        <f>IFNA(VLOOKUP(V435,'Imported Index'!G:H,2,0),1)</f>
        <v>1</v>
      </c>
      <c r="K435" s="135"/>
      <c r="L435" s="132" t="s">
        <v>812</v>
      </c>
      <c r="M435" s="166" t="str">
        <f>ifna(IMAGE("https://pokejungle.net/sprites/typeico/"&amp;lower(VLookup(V435,Type!C:E, 2, 0)&amp;".png")),"")</f>
        <v/>
      </c>
      <c r="N435" s="166" t="str">
        <f>ifna(IMAGE("https://pokejungle.net/sprites/typeico/"&amp;lower(VLookup(V435,Type!C:E, 3, 0)&amp;".png")),"")</f>
        <v/>
      </c>
      <c r="O435" s="131">
        <v>-7.0</v>
      </c>
      <c r="P435" s="131"/>
      <c r="Q435" s="165" t="str">
        <f>ifna(VLookup(V435, Dex!F:K, 3, 0),"")</f>
        <v/>
      </c>
      <c r="R435" s="165" t="str">
        <f>ifna(VLookup(V435, Dex!F:K, 4, 0),"")</f>
        <v/>
      </c>
      <c r="S435" s="166" t="str">
        <f>ifna(VLookup(V435, Dex!F:K, 5, 0),"")</f>
        <v/>
      </c>
      <c r="T435" s="165" t="str">
        <f>ifna(VLookup(V435, Dex!F:K, 6, 0),"")</f>
        <v>P037</v>
      </c>
      <c r="U435" s="137">
        <f>ifna(VLookup(V435, Dex!F:L, 7, 0),"")</f>
        <v>17</v>
      </c>
      <c r="V435" s="131" t="str">
        <f t="shared" si="1"/>
        <v>vivillon-7</v>
      </c>
    </row>
    <row r="436" ht="31.5" customHeight="1">
      <c r="A436" s="88">
        <v>435.0</v>
      </c>
      <c r="B436" s="85">
        <v>1.0</v>
      </c>
      <c r="C436" s="85">
        <v>17.0</v>
      </c>
      <c r="D436" s="53">
        <v>14.0</v>
      </c>
      <c r="E436" s="53">
        <v>3.0</v>
      </c>
      <c r="F436" s="53">
        <v>2.0</v>
      </c>
      <c r="G436" s="53" t="str">
        <f>ifna(VLookup(V436,Shiny!B:C, 2, 0),"")</f>
        <v/>
      </c>
      <c r="H436" s="146" t="s">
        <v>804</v>
      </c>
      <c r="I436" s="157">
        <v>666.0</v>
      </c>
      <c r="J436" s="140">
        <f>IFNA(VLOOKUP(V436,'Imported Index'!G:H,2,0),1)</f>
        <v>1</v>
      </c>
      <c r="K436" s="140"/>
      <c r="L436" s="83" t="s">
        <v>813</v>
      </c>
      <c r="M436" s="62" t="str">
        <f>ifna(IMAGE("https://pokejungle.net/sprites/typeico/"&amp;lower(VLookup(V436,Type!C:E, 2, 0)&amp;".png")),"")</f>
        <v/>
      </c>
      <c r="N436" s="62" t="str">
        <f>ifna(IMAGE("https://pokejungle.net/sprites/typeico/"&amp;lower(VLookup(V436,Type!C:E, 3, 0)&amp;".png")),"")</f>
        <v/>
      </c>
      <c r="O436" s="53">
        <v>-8.0</v>
      </c>
      <c r="P436" s="53"/>
      <c r="Q436" s="61" t="str">
        <f>ifna(VLookup(V436, Dex!F:K, 3, 0),"")</f>
        <v/>
      </c>
      <c r="R436" s="61" t="str">
        <f>ifna(VLookup(V436, Dex!F:K, 4, 0),"")</f>
        <v/>
      </c>
      <c r="S436" s="62" t="str">
        <f>ifna(VLookup(V436, Dex!F:K, 5, 0),"")</f>
        <v/>
      </c>
      <c r="T436" s="61" t="str">
        <f>ifna(VLookup(V436, Dex!F:K, 6, 0),"")</f>
        <v>P037</v>
      </c>
      <c r="U436" s="63">
        <f>ifna(VLookup(V436, Dex!F:L, 7, 0),"")</f>
        <v>17</v>
      </c>
      <c r="V436" s="53" t="str">
        <f t="shared" si="1"/>
        <v>vivillon-8</v>
      </c>
    </row>
    <row r="437" ht="31.5" customHeight="1">
      <c r="A437" s="129">
        <v>436.0</v>
      </c>
      <c r="B437" s="130">
        <v>1.0</v>
      </c>
      <c r="C437" s="130">
        <v>17.0</v>
      </c>
      <c r="D437" s="131">
        <v>15.0</v>
      </c>
      <c r="E437" s="131">
        <v>3.0</v>
      </c>
      <c r="F437" s="131">
        <v>3.0</v>
      </c>
      <c r="G437" s="131" t="str">
        <f>ifna(VLookup(V437,Shiny!B:C, 2, 0),"")</f>
        <v/>
      </c>
      <c r="H437" s="143" t="s">
        <v>804</v>
      </c>
      <c r="I437" s="158">
        <v>666.0</v>
      </c>
      <c r="J437" s="135">
        <f>IFNA(VLOOKUP(V437,'Imported Index'!G:H,2,0),1)</f>
        <v>1</v>
      </c>
      <c r="K437" s="135"/>
      <c r="L437" s="132" t="s">
        <v>814</v>
      </c>
      <c r="M437" s="166" t="str">
        <f>ifna(IMAGE("https://pokejungle.net/sprites/typeico/"&amp;lower(VLookup(V437,Type!C:E, 2, 0)&amp;".png")),"")</f>
        <v/>
      </c>
      <c r="N437" s="166" t="str">
        <f>ifna(IMAGE("https://pokejungle.net/sprites/typeico/"&amp;lower(VLookup(V437,Type!C:E, 3, 0)&amp;".png")),"")</f>
        <v/>
      </c>
      <c r="O437" s="131">
        <v>-9.0</v>
      </c>
      <c r="P437" s="131"/>
      <c r="Q437" s="165" t="str">
        <f>ifna(VLookup(V437, Dex!F:K, 3, 0),"")</f>
        <v/>
      </c>
      <c r="R437" s="165" t="str">
        <f>ifna(VLookup(V437, Dex!F:K, 4, 0),"")</f>
        <v/>
      </c>
      <c r="S437" s="166" t="str">
        <f>ifna(VLookup(V437, Dex!F:K, 5, 0),"")</f>
        <v/>
      </c>
      <c r="T437" s="165" t="str">
        <f>ifna(VLookup(V437, Dex!F:K, 6, 0),"")</f>
        <v>P037</v>
      </c>
      <c r="U437" s="137">
        <f>ifna(VLookup(V437, Dex!F:L, 7, 0),"")</f>
        <v>17</v>
      </c>
      <c r="V437" s="131" t="str">
        <f t="shared" si="1"/>
        <v>vivillon-9</v>
      </c>
    </row>
    <row r="438" ht="31.5" customHeight="1">
      <c r="A438" s="88">
        <v>437.0</v>
      </c>
      <c r="B438" s="85">
        <v>1.0</v>
      </c>
      <c r="C438" s="85">
        <v>17.0</v>
      </c>
      <c r="D438" s="53">
        <v>16.0</v>
      </c>
      <c r="E438" s="53">
        <v>3.0</v>
      </c>
      <c r="F438" s="53">
        <v>4.0</v>
      </c>
      <c r="G438" s="53" t="str">
        <f>ifna(VLookup(V438,Shiny!B:C, 2, 0),"")</f>
        <v/>
      </c>
      <c r="H438" s="146" t="s">
        <v>804</v>
      </c>
      <c r="I438" s="157">
        <v>666.0</v>
      </c>
      <c r="J438" s="140">
        <f>IFNA(VLOOKUP(V438,'Imported Index'!G:H,2,0),1)</f>
        <v>1</v>
      </c>
      <c r="K438" s="140"/>
      <c r="L438" s="83" t="s">
        <v>815</v>
      </c>
      <c r="M438" s="62" t="str">
        <f>ifna(IMAGE("https://pokejungle.net/sprites/typeico/"&amp;lower(VLookup(V438,Type!C:E, 2, 0)&amp;".png")),"")</f>
        <v/>
      </c>
      <c r="N438" s="62" t="str">
        <f>ifna(IMAGE("https://pokejungle.net/sprites/typeico/"&amp;lower(VLookup(V438,Type!C:E, 3, 0)&amp;".png")),"")</f>
        <v/>
      </c>
      <c r="O438" s="53">
        <v>-10.0</v>
      </c>
      <c r="P438" s="53"/>
      <c r="Q438" s="61" t="str">
        <f>ifna(VLookup(V438, Dex!F:K, 3, 0),"")</f>
        <v/>
      </c>
      <c r="R438" s="61" t="str">
        <f>ifna(VLookup(V438, Dex!F:K, 4, 0),"")</f>
        <v/>
      </c>
      <c r="S438" s="62" t="str">
        <f>ifna(VLookup(V438, Dex!F:K, 5, 0),"")</f>
        <v/>
      </c>
      <c r="T438" s="61" t="str">
        <f>ifna(VLookup(V438, Dex!F:K, 6, 0),"")</f>
        <v>P037</v>
      </c>
      <c r="U438" s="63">
        <f>ifna(VLookup(V438, Dex!F:L, 7, 0),"")</f>
        <v>17</v>
      </c>
      <c r="V438" s="53" t="str">
        <f t="shared" si="1"/>
        <v>vivillon-10</v>
      </c>
    </row>
    <row r="439" ht="31.5" customHeight="1">
      <c r="A439" s="129">
        <v>438.0</v>
      </c>
      <c r="B439" s="130">
        <v>1.0</v>
      </c>
      <c r="C439" s="130">
        <v>17.0</v>
      </c>
      <c r="D439" s="131">
        <v>17.0</v>
      </c>
      <c r="E439" s="131">
        <v>3.0</v>
      </c>
      <c r="F439" s="131">
        <v>5.0</v>
      </c>
      <c r="G439" s="131" t="str">
        <f>ifna(VLookup(V439,Shiny!B:C, 2, 0),"")</f>
        <v/>
      </c>
      <c r="H439" s="143" t="s">
        <v>804</v>
      </c>
      <c r="I439" s="158">
        <v>666.0</v>
      </c>
      <c r="J439" s="135">
        <f>IFNA(VLOOKUP(V439,'Imported Index'!G:H,2,0),1)</f>
        <v>1</v>
      </c>
      <c r="K439" s="135"/>
      <c r="L439" s="132" t="s">
        <v>816</v>
      </c>
      <c r="M439" s="166" t="str">
        <f>ifna(IMAGE("https://pokejungle.net/sprites/typeico/"&amp;lower(VLookup(V439,Type!C:E, 2, 0)&amp;".png")),"")</f>
        <v/>
      </c>
      <c r="N439" s="166" t="str">
        <f>ifna(IMAGE("https://pokejungle.net/sprites/typeico/"&amp;lower(VLookup(V439,Type!C:E, 3, 0)&amp;".png")),"")</f>
        <v/>
      </c>
      <c r="O439" s="131">
        <v>-11.0</v>
      </c>
      <c r="P439" s="131"/>
      <c r="Q439" s="165" t="str">
        <f>ifna(VLookup(V439, Dex!F:K, 3, 0),"")</f>
        <v/>
      </c>
      <c r="R439" s="165" t="str">
        <f>ifna(VLookup(V439, Dex!F:K, 4, 0),"")</f>
        <v/>
      </c>
      <c r="S439" s="166" t="str">
        <f>ifna(VLookup(V439, Dex!F:K, 5, 0),"")</f>
        <v/>
      </c>
      <c r="T439" s="165" t="str">
        <f>ifna(VLookup(V439, Dex!F:K, 6, 0),"")</f>
        <v>P037</v>
      </c>
      <c r="U439" s="137">
        <f>ifna(VLookup(V439, Dex!F:L, 7, 0),"")</f>
        <v>17</v>
      </c>
      <c r="V439" s="131" t="str">
        <f t="shared" si="1"/>
        <v>vivillon-11</v>
      </c>
    </row>
    <row r="440" ht="31.5" customHeight="1">
      <c r="A440" s="88">
        <v>439.0</v>
      </c>
      <c r="B440" s="85">
        <v>1.0</v>
      </c>
      <c r="C440" s="85">
        <v>17.0</v>
      </c>
      <c r="D440" s="53">
        <v>18.0</v>
      </c>
      <c r="E440" s="53">
        <v>3.0</v>
      </c>
      <c r="F440" s="53">
        <v>6.0</v>
      </c>
      <c r="G440" s="53" t="str">
        <f>ifna(VLookup(V440,Shiny!B:C, 2, 0),"")</f>
        <v/>
      </c>
      <c r="H440" s="146" t="s">
        <v>804</v>
      </c>
      <c r="I440" s="157">
        <v>666.0</v>
      </c>
      <c r="J440" s="140">
        <f>IFNA(VLOOKUP(V440,'Imported Index'!G:H,2,0),1)</f>
        <v>1</v>
      </c>
      <c r="K440" s="140"/>
      <c r="L440" s="83" t="s">
        <v>817</v>
      </c>
      <c r="M440" s="62" t="str">
        <f>ifna(IMAGE("https://pokejungle.net/sprites/typeico/"&amp;lower(VLookup(V440,Type!C:E, 2, 0)&amp;".png")),"")</f>
        <v/>
      </c>
      <c r="N440" s="62" t="str">
        <f>ifna(IMAGE("https://pokejungle.net/sprites/typeico/"&amp;lower(VLookup(V440,Type!C:E, 3, 0)&amp;".png")),"")</f>
        <v/>
      </c>
      <c r="O440" s="53">
        <v>-12.0</v>
      </c>
      <c r="P440" s="53"/>
      <c r="Q440" s="61" t="str">
        <f>ifna(VLookup(V440, Dex!F:K, 3, 0),"")</f>
        <v/>
      </c>
      <c r="R440" s="61" t="str">
        <f>ifna(VLookup(V440, Dex!F:K, 4, 0),"")</f>
        <v/>
      </c>
      <c r="S440" s="62" t="str">
        <f>ifna(VLookup(V440, Dex!F:K, 5, 0),"")</f>
        <v/>
      </c>
      <c r="T440" s="61" t="str">
        <f>ifna(VLookup(V440, Dex!F:K, 6, 0),"")</f>
        <v>P037</v>
      </c>
      <c r="U440" s="63">
        <f>ifna(VLookup(V440, Dex!F:L, 7, 0),"")</f>
        <v>17</v>
      </c>
      <c r="V440" s="53" t="str">
        <f t="shared" si="1"/>
        <v>vivillon-12</v>
      </c>
    </row>
    <row r="441" ht="31.5" customHeight="1">
      <c r="A441" s="129">
        <v>440.0</v>
      </c>
      <c r="B441" s="130">
        <v>1.0</v>
      </c>
      <c r="C441" s="130">
        <v>17.0</v>
      </c>
      <c r="D441" s="131">
        <v>19.0</v>
      </c>
      <c r="E441" s="131">
        <v>4.0</v>
      </c>
      <c r="F441" s="131">
        <v>1.0</v>
      </c>
      <c r="G441" s="131" t="str">
        <f>ifna(VLookup(V441,Shiny!B:C, 2, 0),"")</f>
        <v/>
      </c>
      <c r="H441" s="143" t="s">
        <v>804</v>
      </c>
      <c r="I441" s="158">
        <v>666.0</v>
      </c>
      <c r="J441" s="135">
        <f>IFNA(VLOOKUP(V441,'Imported Index'!G:H,2,0),1)</f>
        <v>1</v>
      </c>
      <c r="K441" s="135"/>
      <c r="L441" s="132" t="s">
        <v>818</v>
      </c>
      <c r="M441" s="166" t="str">
        <f>ifna(IMAGE("https://pokejungle.net/sprites/typeico/"&amp;lower(VLookup(V441,Type!C:E, 2, 0)&amp;".png")),"")</f>
        <v/>
      </c>
      <c r="N441" s="166" t="str">
        <f>ifna(IMAGE("https://pokejungle.net/sprites/typeico/"&amp;lower(VLookup(V441,Type!C:E, 3, 0)&amp;".png")),"")</f>
        <v/>
      </c>
      <c r="O441" s="131">
        <v>-13.0</v>
      </c>
      <c r="P441" s="131"/>
      <c r="Q441" s="165" t="str">
        <f>ifna(VLookup(V441, Dex!F:K, 3, 0),"")</f>
        <v/>
      </c>
      <c r="R441" s="165" t="str">
        <f>ifna(VLookup(V441, Dex!F:K, 4, 0),"")</f>
        <v/>
      </c>
      <c r="S441" s="166" t="str">
        <f>ifna(VLookup(V441, Dex!F:K, 5, 0),"")</f>
        <v/>
      </c>
      <c r="T441" s="165" t="str">
        <f>ifna(VLookup(V441, Dex!F:K, 6, 0),"")</f>
        <v>P037</v>
      </c>
      <c r="U441" s="137">
        <f>ifna(VLookup(V441, Dex!F:L, 7, 0),"")</f>
        <v>17</v>
      </c>
      <c r="V441" s="131" t="str">
        <f t="shared" si="1"/>
        <v>vivillon-13</v>
      </c>
    </row>
    <row r="442" ht="31.5" customHeight="1">
      <c r="A442" s="88">
        <v>441.0</v>
      </c>
      <c r="B442" s="85">
        <v>1.0</v>
      </c>
      <c r="C442" s="85">
        <v>17.0</v>
      </c>
      <c r="D442" s="53">
        <v>20.0</v>
      </c>
      <c r="E442" s="53">
        <v>4.0</v>
      </c>
      <c r="F442" s="53">
        <v>2.0</v>
      </c>
      <c r="G442" s="53" t="str">
        <f>ifna(VLookup(V442,Shiny!B:C, 2, 0),"")</f>
        <v/>
      </c>
      <c r="H442" s="146" t="s">
        <v>804</v>
      </c>
      <c r="I442" s="157">
        <v>666.0</v>
      </c>
      <c r="J442" s="140">
        <f>IFNA(VLOOKUP(V442,'Imported Index'!G:H,2,0),1)</f>
        <v>1</v>
      </c>
      <c r="K442" s="140"/>
      <c r="L442" s="83" t="s">
        <v>819</v>
      </c>
      <c r="M442" s="62" t="str">
        <f>ifna(IMAGE("https://pokejungle.net/sprites/typeico/"&amp;lower(VLookup(V442,Type!C:E, 2, 0)&amp;".png")),"")</f>
        <v/>
      </c>
      <c r="N442" s="62" t="str">
        <f>ifna(IMAGE("https://pokejungle.net/sprites/typeico/"&amp;lower(VLookup(V442,Type!C:E, 3, 0)&amp;".png")),"")</f>
        <v/>
      </c>
      <c r="O442" s="53">
        <v>-14.0</v>
      </c>
      <c r="P442" s="53"/>
      <c r="Q442" s="61" t="str">
        <f>ifna(VLookup(V442, Dex!F:K, 3, 0),"")</f>
        <v/>
      </c>
      <c r="R442" s="61" t="str">
        <f>ifna(VLookup(V442, Dex!F:K, 4, 0),"")</f>
        <v/>
      </c>
      <c r="S442" s="62" t="str">
        <f>ifna(VLookup(V442, Dex!F:K, 5, 0),"")</f>
        <v/>
      </c>
      <c r="T442" s="61" t="str">
        <f>ifna(VLookup(V442, Dex!F:K, 6, 0),"")</f>
        <v>P037</v>
      </c>
      <c r="U442" s="63">
        <f>ifna(VLookup(V442, Dex!F:L, 7, 0),"")</f>
        <v>17</v>
      </c>
      <c r="V442" s="53" t="str">
        <f t="shared" si="1"/>
        <v>vivillon-14</v>
      </c>
    </row>
    <row r="443" ht="31.5" customHeight="1">
      <c r="A443" s="129">
        <v>442.0</v>
      </c>
      <c r="B443" s="130">
        <v>1.0</v>
      </c>
      <c r="C443" s="130">
        <v>17.0</v>
      </c>
      <c r="D443" s="131">
        <v>21.0</v>
      </c>
      <c r="E443" s="131">
        <v>4.0</v>
      </c>
      <c r="F443" s="131">
        <v>3.0</v>
      </c>
      <c r="G443" s="131" t="str">
        <f>ifna(VLookup(V443,Shiny!B:C, 2, 0),"")</f>
        <v/>
      </c>
      <c r="H443" s="143" t="s">
        <v>804</v>
      </c>
      <c r="I443" s="158">
        <v>666.0</v>
      </c>
      <c r="J443" s="135">
        <f>IFNA(VLOOKUP(V443,'Imported Index'!G:H,2,0),1)</f>
        <v>1</v>
      </c>
      <c r="K443" s="135"/>
      <c r="L443" s="132" t="s">
        <v>820</v>
      </c>
      <c r="M443" s="166" t="str">
        <f>ifna(IMAGE("https://pokejungle.net/sprites/typeico/"&amp;lower(VLookup(V443,Type!C:E, 2, 0)&amp;".png")),"")</f>
        <v/>
      </c>
      <c r="N443" s="166" t="str">
        <f>ifna(IMAGE("https://pokejungle.net/sprites/typeico/"&amp;lower(VLookup(V443,Type!C:E, 3, 0)&amp;".png")),"")</f>
        <v/>
      </c>
      <c r="O443" s="131">
        <v>-15.0</v>
      </c>
      <c r="P443" s="131"/>
      <c r="Q443" s="165" t="str">
        <f>ifna(VLookup(V443, Dex!F:K, 3, 0),"")</f>
        <v/>
      </c>
      <c r="R443" s="165" t="str">
        <f>ifna(VLookup(V443, Dex!F:K, 4, 0),"")</f>
        <v/>
      </c>
      <c r="S443" s="166" t="str">
        <f>ifna(VLookup(V443, Dex!F:K, 5, 0),"")</f>
        <v/>
      </c>
      <c r="T443" s="165" t="str">
        <f>ifna(VLookup(V443, Dex!F:K, 6, 0),"")</f>
        <v>P037</v>
      </c>
      <c r="U443" s="137">
        <f>ifna(VLookup(V443, Dex!F:L, 7, 0),"")</f>
        <v>17</v>
      </c>
      <c r="V443" s="131" t="str">
        <f t="shared" si="1"/>
        <v>vivillon-15</v>
      </c>
    </row>
    <row r="444" ht="31.5" customHeight="1">
      <c r="A444" s="88">
        <v>443.0</v>
      </c>
      <c r="B444" s="85">
        <v>1.0</v>
      </c>
      <c r="C444" s="85">
        <v>17.0</v>
      </c>
      <c r="D444" s="53">
        <v>22.0</v>
      </c>
      <c r="E444" s="53">
        <v>4.0</v>
      </c>
      <c r="F444" s="53">
        <v>4.0</v>
      </c>
      <c r="G444" s="53" t="str">
        <f>ifna(VLookup(V444,Shiny!B:C, 2, 0),"")</f>
        <v/>
      </c>
      <c r="H444" s="146" t="s">
        <v>804</v>
      </c>
      <c r="I444" s="157">
        <v>666.0</v>
      </c>
      <c r="J444" s="140">
        <f>IFNA(VLOOKUP(V444,'Imported Index'!G:H,2,0),1)</f>
        <v>1</v>
      </c>
      <c r="K444" s="140"/>
      <c r="L444" s="83" t="s">
        <v>821</v>
      </c>
      <c r="M444" s="62" t="str">
        <f>ifna(IMAGE("https://pokejungle.net/sprites/typeico/"&amp;lower(VLookup(V444,Type!C:E, 2, 0)&amp;".png")),"")</f>
        <v/>
      </c>
      <c r="N444" s="62" t="str">
        <f>ifna(IMAGE("https://pokejungle.net/sprites/typeico/"&amp;lower(VLookup(V444,Type!C:E, 3, 0)&amp;".png")),"")</f>
        <v/>
      </c>
      <c r="O444" s="53">
        <v>-16.0</v>
      </c>
      <c r="P444" s="53"/>
      <c r="Q444" s="61" t="str">
        <f>ifna(VLookup(V444, Dex!F:K, 3, 0),"")</f>
        <v/>
      </c>
      <c r="R444" s="61" t="str">
        <f>ifna(VLookup(V444, Dex!F:K, 4, 0),"")</f>
        <v/>
      </c>
      <c r="S444" s="62" t="str">
        <f>ifna(VLookup(V444, Dex!F:K, 5, 0),"")</f>
        <v/>
      </c>
      <c r="T444" s="61" t="str">
        <f>ifna(VLookup(V444, Dex!F:K, 6, 0),"")</f>
        <v>P037</v>
      </c>
      <c r="U444" s="63">
        <f>ifna(VLookup(V444, Dex!F:L, 7, 0),"")</f>
        <v>17</v>
      </c>
      <c r="V444" s="53" t="str">
        <f t="shared" si="1"/>
        <v>vivillon-16</v>
      </c>
    </row>
    <row r="445" ht="31.5" customHeight="1">
      <c r="A445" s="129">
        <v>444.0</v>
      </c>
      <c r="B445" s="130">
        <v>1.0</v>
      </c>
      <c r="C445" s="130">
        <v>17.0</v>
      </c>
      <c r="D445" s="131">
        <v>23.0</v>
      </c>
      <c r="E445" s="131">
        <v>4.0</v>
      </c>
      <c r="F445" s="131">
        <v>5.0</v>
      </c>
      <c r="G445" s="131" t="str">
        <f>ifna(VLookup(V445,Shiny!B:C, 2, 0),"")</f>
        <v/>
      </c>
      <c r="H445" s="143" t="s">
        <v>804</v>
      </c>
      <c r="I445" s="158">
        <v>666.0</v>
      </c>
      <c r="J445" s="135">
        <f>IFNA(VLOOKUP(V445,'Imported Index'!G:H,2,0),1)</f>
        <v>1</v>
      </c>
      <c r="K445" s="135"/>
      <c r="L445" s="132" t="s">
        <v>822</v>
      </c>
      <c r="M445" s="166" t="str">
        <f>ifna(IMAGE("https://pokejungle.net/sprites/typeico/"&amp;lower(VLookup(V445,Type!C:E, 2, 0)&amp;".png")),"")</f>
        <v/>
      </c>
      <c r="N445" s="166" t="str">
        <f>ifna(IMAGE("https://pokejungle.net/sprites/typeico/"&amp;lower(VLookup(V445,Type!C:E, 3, 0)&amp;".png")),"")</f>
        <v/>
      </c>
      <c r="O445" s="131">
        <v>-17.0</v>
      </c>
      <c r="P445" s="131"/>
      <c r="Q445" s="165" t="str">
        <f>ifna(VLookup(V445, Dex!F:K, 3, 0),"")</f>
        <v/>
      </c>
      <c r="R445" s="165" t="str">
        <f>ifna(VLookup(V445, Dex!F:K, 4, 0),"")</f>
        <v/>
      </c>
      <c r="S445" s="166" t="str">
        <f>ifna(VLookup(V445, Dex!F:K, 5, 0),"")</f>
        <v/>
      </c>
      <c r="T445" s="165" t="str">
        <f>ifna(VLookup(V445, Dex!F:K, 6, 0),"")</f>
        <v>P037</v>
      </c>
      <c r="U445" s="137">
        <f>ifna(VLookup(V445, Dex!F:L, 7, 0),"")</f>
        <v>17</v>
      </c>
      <c r="V445" s="131" t="str">
        <f t="shared" si="1"/>
        <v>vivillon-17</v>
      </c>
    </row>
    <row r="446" ht="31.5" customHeight="1">
      <c r="A446" s="88">
        <v>445.0</v>
      </c>
      <c r="B446" s="85">
        <v>1.0</v>
      </c>
      <c r="C446" s="85">
        <v>17.0</v>
      </c>
      <c r="D446" s="53">
        <v>24.0</v>
      </c>
      <c r="E446" s="53">
        <v>4.0</v>
      </c>
      <c r="F446" s="53">
        <v>6.0</v>
      </c>
      <c r="G446" s="53" t="str">
        <f>ifna(VLookup(V446,Shiny!B:C, 2, 0),"")</f>
        <v/>
      </c>
      <c r="H446" s="146" t="s">
        <v>804</v>
      </c>
      <c r="I446" s="157">
        <v>666.0</v>
      </c>
      <c r="J446" s="140">
        <f>IFNA(VLOOKUP(V446,'Imported Index'!G:H,2,0),1)</f>
        <v>1</v>
      </c>
      <c r="K446" s="140"/>
      <c r="L446" s="83" t="s">
        <v>823</v>
      </c>
      <c r="M446" s="62" t="str">
        <f>ifna(IMAGE("https://pokejungle.net/sprites/typeico/"&amp;lower(VLookup(V446,Type!C:E, 2, 0)&amp;".png")),"")</f>
        <v/>
      </c>
      <c r="N446" s="62" t="str">
        <f>ifna(IMAGE("https://pokejungle.net/sprites/typeico/"&amp;lower(VLookup(V446,Type!C:E, 3, 0)&amp;".png")),"")</f>
        <v/>
      </c>
      <c r="O446" s="53">
        <v>-18.0</v>
      </c>
      <c r="P446" s="53"/>
      <c r="Q446" s="61" t="str">
        <f>ifna(VLookup(V446, Dex!F:K, 3, 0),"")</f>
        <v/>
      </c>
      <c r="R446" s="61" t="str">
        <f>ifna(VLookup(V446, Dex!F:K, 4, 0),"")</f>
        <v/>
      </c>
      <c r="S446" s="62" t="str">
        <f>ifna(VLookup(V446, Dex!F:K, 5, 0),"")</f>
        <v/>
      </c>
      <c r="T446" s="61" t="str">
        <f>ifna(VLookup(V446, Dex!F:K, 6, 0),"")</f>
        <v>P037</v>
      </c>
      <c r="U446" s="63">
        <f>ifna(VLookup(V446, Dex!F:L, 7, 0),"")</f>
        <v>17</v>
      </c>
      <c r="V446" s="53" t="str">
        <f t="shared" si="1"/>
        <v>vivillon-18</v>
      </c>
    </row>
    <row r="447" ht="31.5" customHeight="1">
      <c r="A447" s="129">
        <v>446.0</v>
      </c>
      <c r="B447" s="130">
        <v>1.0</v>
      </c>
      <c r="C447" s="130">
        <v>17.0</v>
      </c>
      <c r="D447" s="131">
        <v>25.0</v>
      </c>
      <c r="E447" s="131">
        <v>5.0</v>
      </c>
      <c r="F447" s="131">
        <v>1.0</v>
      </c>
      <c r="G447" s="131" t="str">
        <f>ifna(VLookup(V447,Shiny!B:C, 2, 0),"")</f>
        <v/>
      </c>
      <c r="H447" s="143" t="s">
        <v>804</v>
      </c>
      <c r="I447" s="158">
        <v>666.0</v>
      </c>
      <c r="J447" s="135">
        <f>IFNA(VLOOKUP(V447,'Imported Index'!G:H,2,0),1)</f>
        <v>1</v>
      </c>
      <c r="K447" s="135"/>
      <c r="L447" s="132" t="s">
        <v>824</v>
      </c>
      <c r="M447" s="166" t="str">
        <f>ifna(IMAGE("https://pokejungle.net/sprites/typeico/"&amp;lower(VLookup(V447,Type!C:E, 2, 0)&amp;".png")),"")</f>
        <v/>
      </c>
      <c r="N447" s="166" t="str">
        <f>ifna(IMAGE("https://pokejungle.net/sprites/typeico/"&amp;lower(VLookup(V447,Type!C:E, 3, 0)&amp;".png")),"")</f>
        <v/>
      </c>
      <c r="O447" s="131">
        <v>-19.0</v>
      </c>
      <c r="P447" s="131"/>
      <c r="Q447" s="165" t="str">
        <f>ifna(VLookup(V447, Dex!F:K, 3, 0),"")</f>
        <v/>
      </c>
      <c r="R447" s="165" t="str">
        <f>ifna(VLookup(V447, Dex!F:K, 4, 0),"")</f>
        <v/>
      </c>
      <c r="S447" s="166" t="str">
        <f>ifna(VLookup(V447, Dex!F:K, 5, 0),"")</f>
        <v/>
      </c>
      <c r="T447" s="165" t="str">
        <f>ifna(VLookup(V447, Dex!F:K, 6, 0),"")</f>
        <v>P037</v>
      </c>
      <c r="U447" s="137">
        <f>ifna(VLookup(V447, Dex!F:L, 7, 0),"")</f>
        <v>17</v>
      </c>
      <c r="V447" s="131" t="str">
        <f t="shared" si="1"/>
        <v>vivillon-19</v>
      </c>
    </row>
    <row r="448" ht="31.5" customHeight="1">
      <c r="A448" s="88">
        <v>447.0</v>
      </c>
      <c r="B448" s="85">
        <v>1.0</v>
      </c>
      <c r="C448" s="85">
        <v>17.0</v>
      </c>
      <c r="D448" s="53">
        <v>26.0</v>
      </c>
      <c r="E448" s="53">
        <v>5.0</v>
      </c>
      <c r="F448" s="53">
        <v>2.0</v>
      </c>
      <c r="G448" s="53" t="str">
        <f>ifna(VLookup(V448,Shiny!B:C, 2, 0),"")</f>
        <v/>
      </c>
      <c r="H448" s="22" t="s">
        <v>826</v>
      </c>
      <c r="I448" s="157">
        <v>668.0</v>
      </c>
      <c r="J448" s="140">
        <f>IFNA(VLOOKUP(V448,'Imported Index'!G:H,2,0),1)</f>
        <v>1</v>
      </c>
      <c r="K448" s="85"/>
      <c r="L448" s="53"/>
      <c r="M448" s="62" t="str">
        <f>ifna(IMAGE("https://pokejungle.net/sprites/typeico/"&amp;lower(VLookup(V448,Type!C:E, 2, 0)&amp;".png")),"")</f>
        <v/>
      </c>
      <c r="N448" s="62" t="str">
        <f>ifna(IMAGE("https://pokejungle.net/sprites/typeico/"&amp;lower(VLookup(V448,Type!C:E, 3, 0)&amp;".png")),"")</f>
        <v/>
      </c>
      <c r="O448" s="53"/>
      <c r="P448" s="53"/>
      <c r="Q448" s="61" t="str">
        <f>ifna(VLookup(V448, Dex!F:K, 3, 0),"")</f>
        <v/>
      </c>
      <c r="R448" s="61" t="str">
        <f>ifna(VLookup(V448, Dex!F:K, 4, 0),"")</f>
        <v/>
      </c>
      <c r="S448" s="62" t="str">
        <f>ifna(VLookup(V448, Dex!F:K, 5, 0),"")</f>
        <v/>
      </c>
      <c r="T448" s="61" t="str">
        <f>ifna(VLookup(V448, Dex!F:K, 6, 0),"")</f>
        <v>P225</v>
      </c>
      <c r="U448" s="63">
        <f>ifna(VLookup(V448, Dex!F:L, 7, 0),"")</f>
        <v>46</v>
      </c>
      <c r="V448" s="53" t="str">
        <f t="shared" si="1"/>
        <v>pyroar</v>
      </c>
    </row>
    <row r="449" ht="31.5" customHeight="1">
      <c r="A449" s="129">
        <v>448.0</v>
      </c>
      <c r="B449" s="130">
        <v>1.0</v>
      </c>
      <c r="C449" s="130">
        <v>17.0</v>
      </c>
      <c r="D449" s="131">
        <v>27.0</v>
      </c>
      <c r="E449" s="131">
        <v>5.0</v>
      </c>
      <c r="F449" s="131">
        <v>3.0</v>
      </c>
      <c r="G449" s="131" t="str">
        <f>ifna(VLookup(V449,Shiny!B:C, 2, 0),"")</f>
        <v/>
      </c>
      <c r="H449" s="159" t="s">
        <v>833</v>
      </c>
      <c r="I449" s="158">
        <v>671.0</v>
      </c>
      <c r="J449" s="135">
        <f>IFNA(VLOOKUP(V449,'Imported Index'!G:H,2,0),1)</f>
        <v>1</v>
      </c>
      <c r="K449" s="135"/>
      <c r="L449" s="129" t="s">
        <v>834</v>
      </c>
      <c r="M449" s="166" t="str">
        <f>ifna(IMAGE("https://pokejungle.net/sprites/typeico/"&amp;lower(VLookup(V449,Type!C:E, 2, 0)&amp;".png")),"")</f>
        <v/>
      </c>
      <c r="N449" s="166" t="str">
        <f>ifna(IMAGE("https://pokejungle.net/sprites/typeico/"&amp;lower(VLookup(V449,Type!C:E, 3, 0)&amp;".png")),"")</f>
        <v/>
      </c>
      <c r="O449" s="129">
        <v>-5.0</v>
      </c>
      <c r="P449" s="131"/>
      <c r="Q449" s="165" t="str">
        <f>ifna(VLookup(V449, Dex!F:K, 3, 0),"")</f>
        <v/>
      </c>
      <c r="R449" s="165" t="str">
        <f>ifna(VLookup(V449, Dex!F:K, 4, 0),"")</f>
        <v/>
      </c>
      <c r="S449" s="166" t="str">
        <f>ifna(VLookup(V449, Dex!F:K, 5, 0),"")</f>
        <v/>
      </c>
      <c r="T449" s="165" t="str">
        <f>ifna(VLookup(V449, Dex!F:K, 6, 0),"")</f>
        <v/>
      </c>
      <c r="U449" s="137">
        <f>ifna(VLookup(V449, Dex!F:L, 7, 0),"")</f>
        <v>39</v>
      </c>
      <c r="V449" s="131" t="str">
        <f t="shared" si="1"/>
        <v>floette-5</v>
      </c>
    </row>
    <row r="450" ht="31.5" customHeight="1">
      <c r="A450" s="88">
        <v>449.0</v>
      </c>
      <c r="B450" s="85">
        <v>1.0</v>
      </c>
      <c r="C450" s="85">
        <v>17.0</v>
      </c>
      <c r="D450" s="53">
        <v>28.0</v>
      </c>
      <c r="E450" s="53">
        <v>5.0</v>
      </c>
      <c r="F450" s="53">
        <v>4.0</v>
      </c>
      <c r="G450" s="53" t="str">
        <f>ifna(VLookup(V450,Shiny!B:C, 2, 0),"")</f>
        <v/>
      </c>
      <c r="H450" s="146" t="s">
        <v>835</v>
      </c>
      <c r="I450" s="157">
        <v>671.0</v>
      </c>
      <c r="J450" s="140">
        <f>IFNA(VLOOKUP(V450,'Imported Index'!G:H,2,0),1)</f>
        <v>1</v>
      </c>
      <c r="K450" s="140"/>
      <c r="L450" s="53" t="s">
        <v>828</v>
      </c>
      <c r="M450" s="62" t="str">
        <f>ifna(IMAGE("https://pokejungle.net/sprites/typeico/"&amp;lower(VLookup(V450,Type!C:E, 2, 0)&amp;".png")),"")</f>
        <v/>
      </c>
      <c r="N450" s="62" t="str">
        <f>ifna(IMAGE("https://pokejungle.net/sprites/typeico/"&amp;lower(VLookup(V450,Type!C:E, 3, 0)&amp;".png")),"")</f>
        <v/>
      </c>
      <c r="O450" s="53"/>
      <c r="P450" s="53"/>
      <c r="Q450" s="61" t="str">
        <f>ifna(VLookup(V450, Dex!F:K, 3, 0),"")</f>
        <v/>
      </c>
      <c r="R450" s="61" t="str">
        <f>ifna(VLookup(V450, Dex!F:K, 4, 0),"")</f>
        <v/>
      </c>
      <c r="S450" s="62" t="str">
        <f>ifna(VLookup(V450, Dex!F:K, 5, 0),"")</f>
        <v/>
      </c>
      <c r="T450" s="61" t="str">
        <f>ifna(VLookup(V450, Dex!F:K, 6, 0),"")</f>
        <v>P147</v>
      </c>
      <c r="U450" s="63">
        <f>ifna(VLookup(V450, Dex!F:L, 7, 0),"")</f>
        <v>40</v>
      </c>
      <c r="V450" s="53" t="str">
        <f t="shared" si="1"/>
        <v>florges</v>
      </c>
    </row>
    <row r="451" ht="31.5" customHeight="1">
      <c r="A451" s="129">
        <v>450.0</v>
      </c>
      <c r="B451" s="130">
        <v>1.0</v>
      </c>
      <c r="C451" s="130">
        <v>17.0</v>
      </c>
      <c r="D451" s="131">
        <v>29.0</v>
      </c>
      <c r="E451" s="131">
        <v>5.0</v>
      </c>
      <c r="F451" s="131">
        <v>5.0</v>
      </c>
      <c r="G451" s="131" t="str">
        <f>ifna(VLookup(V451,Shiny!B:C, 2, 0),"")</f>
        <v/>
      </c>
      <c r="H451" s="143" t="s">
        <v>835</v>
      </c>
      <c r="I451" s="158">
        <v>671.0</v>
      </c>
      <c r="J451" s="135">
        <f>IFNA(VLOOKUP(V451,'Imported Index'!G:H,2,0),1)</f>
        <v>1</v>
      </c>
      <c r="K451" s="135"/>
      <c r="L451" s="131" t="s">
        <v>829</v>
      </c>
      <c r="M451" s="166" t="str">
        <f>ifna(IMAGE("https://pokejungle.net/sprites/typeico/"&amp;lower(VLookup(V451,Type!C:E, 2, 0)&amp;".png")),"")</f>
        <v/>
      </c>
      <c r="N451" s="166" t="str">
        <f>ifna(IMAGE("https://pokejungle.net/sprites/typeico/"&amp;lower(VLookup(V451,Type!C:E, 3, 0)&amp;".png")),"")</f>
        <v/>
      </c>
      <c r="O451" s="131">
        <v>-1.0</v>
      </c>
      <c r="P451" s="131"/>
      <c r="Q451" s="165" t="str">
        <f>ifna(VLookup(V451, Dex!F:K, 3, 0),"")</f>
        <v/>
      </c>
      <c r="R451" s="165" t="str">
        <f>ifna(VLookup(V451, Dex!F:K, 4, 0),"")</f>
        <v/>
      </c>
      <c r="S451" s="166" t="str">
        <f>ifna(VLookup(V451, Dex!F:K, 5, 0),"")</f>
        <v/>
      </c>
      <c r="T451" s="165" t="str">
        <f>ifna(VLookup(V451, Dex!F:K, 6, 0),"")</f>
        <v>P147</v>
      </c>
      <c r="U451" s="137">
        <f>ifna(VLookup(V451, Dex!F:L, 7, 0),"")</f>
        <v>40</v>
      </c>
      <c r="V451" s="131" t="str">
        <f t="shared" si="1"/>
        <v>florges-1</v>
      </c>
    </row>
    <row r="452" ht="31.5" customHeight="1">
      <c r="A452" s="88">
        <v>451.0</v>
      </c>
      <c r="B452" s="85">
        <v>1.0</v>
      </c>
      <c r="C452" s="85">
        <v>17.0</v>
      </c>
      <c r="D452" s="53">
        <v>30.0</v>
      </c>
      <c r="E452" s="53">
        <v>5.0</v>
      </c>
      <c r="F452" s="53">
        <v>6.0</v>
      </c>
      <c r="G452" s="53" t="str">
        <f>ifna(VLookup(V452,Shiny!B:C, 2, 0),"")</f>
        <v/>
      </c>
      <c r="H452" s="146" t="s">
        <v>835</v>
      </c>
      <c r="I452" s="157">
        <v>671.0</v>
      </c>
      <c r="J452" s="140">
        <f>IFNA(VLOOKUP(V452,'Imported Index'!G:H,2,0),1)</f>
        <v>1</v>
      </c>
      <c r="K452" s="140"/>
      <c r="L452" s="53" t="s">
        <v>830</v>
      </c>
      <c r="M452" s="62" t="str">
        <f>ifna(IMAGE("https://pokejungle.net/sprites/typeico/"&amp;lower(VLookup(V452,Type!C:E, 2, 0)&amp;".png")),"")</f>
        <v/>
      </c>
      <c r="N452" s="62" t="str">
        <f>ifna(IMAGE("https://pokejungle.net/sprites/typeico/"&amp;lower(VLookup(V452,Type!C:E, 3, 0)&amp;".png")),"")</f>
        <v/>
      </c>
      <c r="O452" s="53">
        <v>-2.0</v>
      </c>
      <c r="P452" s="53"/>
      <c r="Q452" s="61" t="str">
        <f>ifna(VLookup(V452, Dex!F:K, 3, 0),"")</f>
        <v/>
      </c>
      <c r="R452" s="61" t="str">
        <f>ifna(VLookup(V452, Dex!F:K, 4, 0),"")</f>
        <v/>
      </c>
      <c r="S452" s="62" t="str">
        <f>ifna(VLookup(V452, Dex!F:K, 5, 0),"")</f>
        <v/>
      </c>
      <c r="T452" s="61" t="str">
        <f>ifna(VLookup(V452, Dex!F:K, 6, 0),"")</f>
        <v>P147</v>
      </c>
      <c r="U452" s="63">
        <f>ifna(VLookup(V452, Dex!F:L, 7, 0),"")</f>
        <v>40</v>
      </c>
      <c r="V452" s="53" t="str">
        <f t="shared" si="1"/>
        <v>florges-2</v>
      </c>
    </row>
    <row r="453" ht="31.5" customHeight="1">
      <c r="A453" s="129">
        <v>452.0</v>
      </c>
      <c r="B453" s="130">
        <v>1.0</v>
      </c>
      <c r="C453" s="130">
        <v>18.0</v>
      </c>
      <c r="D453" s="131">
        <v>1.0</v>
      </c>
      <c r="E453" s="131">
        <v>1.0</v>
      </c>
      <c r="F453" s="131">
        <v>1.0</v>
      </c>
      <c r="G453" s="131" t="str">
        <f>ifna(VLookup(V453,Shiny!B:C, 2, 0),"")</f>
        <v/>
      </c>
      <c r="H453" s="143" t="s">
        <v>835</v>
      </c>
      <c r="I453" s="158">
        <v>671.0</v>
      </c>
      <c r="J453" s="135">
        <f>IFNA(VLOOKUP(V453,'Imported Index'!G:H,2,0),1)</f>
        <v>1</v>
      </c>
      <c r="K453" s="135"/>
      <c r="L453" s="131" t="s">
        <v>831</v>
      </c>
      <c r="M453" s="166" t="str">
        <f>ifna(IMAGE("https://pokejungle.net/sprites/typeico/"&amp;lower(VLookup(V453,Type!C:E, 2, 0)&amp;".png")),"")</f>
        <v/>
      </c>
      <c r="N453" s="166" t="str">
        <f>ifna(IMAGE("https://pokejungle.net/sprites/typeico/"&amp;lower(VLookup(V453,Type!C:E, 3, 0)&amp;".png")),"")</f>
        <v/>
      </c>
      <c r="O453" s="131">
        <v>-3.0</v>
      </c>
      <c r="P453" s="131"/>
      <c r="Q453" s="165" t="str">
        <f>ifna(VLookup(V453, Dex!F:K, 3, 0),"")</f>
        <v/>
      </c>
      <c r="R453" s="165" t="str">
        <f>ifna(VLookup(V453, Dex!F:K, 4, 0),"")</f>
        <v/>
      </c>
      <c r="S453" s="166" t="str">
        <f>ifna(VLookup(V453, Dex!F:K, 5, 0),"")</f>
        <v/>
      </c>
      <c r="T453" s="165" t="str">
        <f>ifna(VLookup(V453, Dex!F:K, 6, 0),"")</f>
        <v>P147</v>
      </c>
      <c r="U453" s="137">
        <f>ifna(VLookup(V453, Dex!F:L, 7, 0),"")</f>
        <v>40</v>
      </c>
      <c r="V453" s="131" t="str">
        <f t="shared" si="1"/>
        <v>florges-3</v>
      </c>
    </row>
    <row r="454" ht="31.5" customHeight="1">
      <c r="A454" s="88">
        <v>453.0</v>
      </c>
      <c r="B454" s="85">
        <v>1.0</v>
      </c>
      <c r="C454" s="85">
        <v>18.0</v>
      </c>
      <c r="D454" s="53">
        <v>2.0</v>
      </c>
      <c r="E454" s="53">
        <v>1.0</v>
      </c>
      <c r="F454" s="53">
        <v>2.0</v>
      </c>
      <c r="G454" s="53" t="str">
        <f>ifna(VLookup(V454,Shiny!B:C, 2, 0),"")</f>
        <v/>
      </c>
      <c r="H454" s="146" t="s">
        <v>835</v>
      </c>
      <c r="I454" s="157">
        <v>671.0</v>
      </c>
      <c r="J454" s="140">
        <f>IFNA(VLOOKUP(V454,'Imported Index'!G:H,2,0),1)</f>
        <v>1</v>
      </c>
      <c r="K454" s="140"/>
      <c r="L454" s="53" t="s">
        <v>832</v>
      </c>
      <c r="M454" s="62" t="str">
        <f>ifna(IMAGE("https://pokejungle.net/sprites/typeico/"&amp;lower(VLookup(V454,Type!C:E, 2, 0)&amp;".png")),"")</f>
        <v/>
      </c>
      <c r="N454" s="62" t="str">
        <f>ifna(IMAGE("https://pokejungle.net/sprites/typeico/"&amp;lower(VLookup(V454,Type!C:E, 3, 0)&amp;".png")),"")</f>
        <v/>
      </c>
      <c r="O454" s="53">
        <v>-4.0</v>
      </c>
      <c r="P454" s="53"/>
      <c r="Q454" s="61" t="str">
        <f>ifna(VLookup(V454, Dex!F:K, 3, 0),"")</f>
        <v/>
      </c>
      <c r="R454" s="61" t="str">
        <f>ifna(VLookup(V454, Dex!F:K, 4, 0),"")</f>
        <v/>
      </c>
      <c r="S454" s="62" t="str">
        <f>ifna(VLookup(V454, Dex!F:K, 5, 0),"")</f>
        <v/>
      </c>
      <c r="T454" s="61" t="str">
        <f>ifna(VLookup(V454, Dex!F:K, 6, 0),"")</f>
        <v>P147</v>
      </c>
      <c r="U454" s="63">
        <f>ifna(VLookup(V454, Dex!F:L, 7, 0),"")</f>
        <v>40</v>
      </c>
      <c r="V454" s="53" t="str">
        <f t="shared" si="1"/>
        <v>florges-4</v>
      </c>
    </row>
    <row r="455" ht="31.5" customHeight="1">
      <c r="A455" s="129">
        <v>454.0</v>
      </c>
      <c r="B455" s="130">
        <v>1.0</v>
      </c>
      <c r="C455" s="130">
        <v>18.0</v>
      </c>
      <c r="D455" s="131">
        <v>3.0</v>
      </c>
      <c r="E455" s="131">
        <v>1.0</v>
      </c>
      <c r="F455" s="131">
        <v>3.0</v>
      </c>
      <c r="G455" s="131" t="str">
        <f>ifna(VLookup(V455,Shiny!B:C, 2, 0),"")</f>
        <v/>
      </c>
      <c r="H455" s="171" t="s">
        <v>837</v>
      </c>
      <c r="I455" s="158">
        <v>673.0</v>
      </c>
      <c r="J455" s="135">
        <f>IFNA(VLOOKUP(V455,'Imported Index'!G:H,2,0),1)</f>
        <v>1</v>
      </c>
      <c r="K455" s="130"/>
      <c r="L455" s="131"/>
      <c r="M455" s="166" t="str">
        <f>ifna(IMAGE("https://pokejungle.net/sprites/typeico/"&amp;lower(VLookup(V455,Type!C:E, 2, 0)&amp;".png")),"")</f>
        <v/>
      </c>
      <c r="N455" s="166" t="str">
        <f>ifna(IMAGE("https://pokejungle.net/sprites/typeico/"&amp;lower(VLookup(V455,Type!C:E, 3, 0)&amp;".png")),"")</f>
        <v/>
      </c>
      <c r="O455" s="131"/>
      <c r="P455" s="131"/>
      <c r="Q455" s="165" t="str">
        <f>ifna(VLookup(V455, Dex!F:K, 3, 0),"")</f>
        <v/>
      </c>
      <c r="R455" s="165" t="str">
        <f>ifna(VLookup(V455, Dex!F:K, 4, 0),"")</f>
        <v/>
      </c>
      <c r="S455" s="166" t="str">
        <f>ifna(VLookup(V455, Dex!F:K, 5, 0),"")</f>
        <v/>
      </c>
      <c r="T455" s="165" t="str">
        <f>ifna(VLookup(V455, Dex!F:K, 6, 0),"")</f>
        <v>P222</v>
      </c>
      <c r="U455" s="137">
        <f>ifna(VLookup(V455, Dex!F:L, 7, 0),"")</f>
        <v>42</v>
      </c>
      <c r="V455" s="131" t="str">
        <f t="shared" si="1"/>
        <v>gogoat</v>
      </c>
    </row>
    <row r="456" ht="31.5" customHeight="1">
      <c r="A456" s="88">
        <v>455.0</v>
      </c>
      <c r="B456" s="85">
        <v>1.0</v>
      </c>
      <c r="C456" s="85">
        <v>18.0</v>
      </c>
      <c r="D456" s="53">
        <v>4.0</v>
      </c>
      <c r="E456" s="53">
        <v>1.0</v>
      </c>
      <c r="F456" s="53">
        <v>4.0</v>
      </c>
      <c r="G456" s="53" t="str">
        <f>ifna(VLookup(V456,Shiny!B:C, 2, 0),"")</f>
        <v/>
      </c>
      <c r="H456" s="22" t="s">
        <v>839</v>
      </c>
      <c r="I456" s="157">
        <v>675.0</v>
      </c>
      <c r="J456" s="140">
        <f>IFNA(VLOOKUP(V456,'Imported Index'!G:H,2,0),1)</f>
        <v>1</v>
      </c>
      <c r="K456" s="53"/>
      <c r="L456" s="53"/>
      <c r="M456" s="62" t="str">
        <f>ifna(IMAGE("https://pokejungle.net/sprites/typeico/"&amp;lower(VLookup(V456,Type!C:E, 2, 0)&amp;".png")),"")</f>
        <v/>
      </c>
      <c r="N456" s="62" t="str">
        <f>ifna(IMAGE("https://pokejungle.net/sprites/typeico/"&amp;lower(VLookup(V456,Type!C:E, 3, 0)&amp;".png")),"")</f>
        <v/>
      </c>
      <c r="O456" s="53"/>
      <c r="P456" s="53"/>
      <c r="Q456" s="61">
        <f>ifna(VLookup(V456, Dex!F:K, 3, 0),"")</f>
        <v>112</v>
      </c>
      <c r="R456" s="61" t="str">
        <f>ifna(VLookup(V456, Dex!F:K, 4, 0),"")</f>
        <v/>
      </c>
      <c r="S456" s="62" t="str">
        <f>ifna(VLookup(V456, Dex!F:K, 5, 0),"")</f>
        <v/>
      </c>
      <c r="T456" s="61" t="str">
        <f>ifna(VLookup(V456, Dex!F:K, 6, 0),"")</f>
        <v/>
      </c>
      <c r="U456" s="63">
        <f>ifna(VLookup(V456, Dex!F:L, 7, 0),"")</f>
        <v>48</v>
      </c>
      <c r="V456" s="53" t="str">
        <f t="shared" si="1"/>
        <v>pangoro</v>
      </c>
    </row>
    <row r="457" ht="31.5" customHeight="1">
      <c r="A457" s="129">
        <v>456.0</v>
      </c>
      <c r="B457" s="130">
        <v>1.0</v>
      </c>
      <c r="C457" s="130">
        <v>18.0</v>
      </c>
      <c r="D457" s="131">
        <v>5.0</v>
      </c>
      <c r="E457" s="131">
        <v>1.0</v>
      </c>
      <c r="F457" s="131">
        <v>5.0</v>
      </c>
      <c r="G457" s="131" t="str">
        <f>ifna(VLookup(V457,Shiny!B:C, 2, 0),"")</f>
        <v/>
      </c>
      <c r="H457" s="143" t="s">
        <v>840</v>
      </c>
      <c r="I457" s="158">
        <v>676.0</v>
      </c>
      <c r="J457" s="135">
        <f>IFNA(VLOOKUP(V457,'Imported Index'!G:H,2,0),1)</f>
        <v>1</v>
      </c>
      <c r="K457" s="132"/>
      <c r="L457" s="132" t="s">
        <v>500</v>
      </c>
      <c r="M457" s="166" t="str">
        <f>ifna(IMAGE("https://pokejungle.net/sprites/typeico/"&amp;lower(VLookup(V457,Type!C:E, 2, 0)&amp;".png")),"")</f>
        <v/>
      </c>
      <c r="N457" s="166" t="str">
        <f>ifna(IMAGE("https://pokejungle.net/sprites/typeico/"&amp;lower(VLookup(V457,Type!C:E, 3, 0)&amp;".png")),"")</f>
        <v/>
      </c>
      <c r="O457" s="131"/>
      <c r="P457" s="131"/>
      <c r="Q457" s="165" t="str">
        <f>ifna(VLookup(V457, Dex!F:K, 3, 0),"")</f>
        <v/>
      </c>
      <c r="R457" s="165" t="str">
        <f>ifna(VLookup(V457, Dex!F:K, 4, 0),"")</f>
        <v/>
      </c>
      <c r="S457" s="166" t="str">
        <f>ifna(VLookup(V457, Dex!F:K, 5, 0),"")</f>
        <v/>
      </c>
      <c r="T457" s="165" t="str">
        <f>ifna(VLookup(V457, Dex!F:K, 6, 0),"")</f>
        <v/>
      </c>
      <c r="U457" s="137">
        <f>ifna(VLookup(V457, Dex!F:L, 7, 0),"")</f>
        <v>158</v>
      </c>
      <c r="V457" s="131" t="str">
        <f t="shared" si="1"/>
        <v>furfrou</v>
      </c>
    </row>
    <row r="458" ht="31.5" customHeight="1">
      <c r="A458" s="88">
        <v>457.0</v>
      </c>
      <c r="B458" s="85">
        <v>1.0</v>
      </c>
      <c r="C458" s="85">
        <v>18.0</v>
      </c>
      <c r="D458" s="53">
        <v>6.0</v>
      </c>
      <c r="E458" s="53">
        <v>1.0</v>
      </c>
      <c r="F458" s="53">
        <v>6.0</v>
      </c>
      <c r="G458" s="53" t="str">
        <f>ifna(VLookup(V458,Shiny!B:C, 2, 0),"")</f>
        <v/>
      </c>
      <c r="H458" s="146" t="s">
        <v>840</v>
      </c>
      <c r="I458" s="157">
        <v>676.0</v>
      </c>
      <c r="J458" s="140">
        <f>IFNA(VLOOKUP(V458,'Imported Index'!G:H,2,0),1)</f>
        <v>1</v>
      </c>
      <c r="K458" s="83"/>
      <c r="L458" s="83" t="s">
        <v>841</v>
      </c>
      <c r="M458" s="62" t="str">
        <f>ifna(IMAGE("https://pokejungle.net/sprites/typeico/"&amp;lower(VLookup(V458,Type!C:E, 2, 0)&amp;".png")),"")</f>
        <v/>
      </c>
      <c r="N458" s="62" t="str">
        <f>ifna(IMAGE("https://pokejungle.net/sprites/typeico/"&amp;lower(VLookup(V458,Type!C:E, 3, 0)&amp;".png")),"")</f>
        <v/>
      </c>
      <c r="O458" s="53">
        <v>-1.0</v>
      </c>
      <c r="P458" s="53"/>
      <c r="Q458" s="61" t="str">
        <f>ifna(VLookup(V458, Dex!F:K, 3, 0),"")</f>
        <v/>
      </c>
      <c r="R458" s="61" t="str">
        <f>ifna(VLookup(V458, Dex!F:K, 4, 0),"")</f>
        <v/>
      </c>
      <c r="S458" s="62" t="str">
        <f>ifna(VLookup(V458, Dex!F:K, 5, 0),"")</f>
        <v/>
      </c>
      <c r="T458" s="61" t="str">
        <f>ifna(VLookup(V458, Dex!F:K, 6, 0),"")</f>
        <v/>
      </c>
      <c r="U458" s="63">
        <f>ifna(VLookup(V458, Dex!F:L, 7, 0),"")</f>
        <v>158</v>
      </c>
      <c r="V458" s="53" t="str">
        <f t="shared" si="1"/>
        <v>furfrou-1</v>
      </c>
    </row>
    <row r="459" ht="31.5" customHeight="1">
      <c r="A459" s="129">
        <v>458.0</v>
      </c>
      <c r="B459" s="130">
        <v>1.0</v>
      </c>
      <c r="C459" s="130">
        <v>18.0</v>
      </c>
      <c r="D459" s="131">
        <v>7.0</v>
      </c>
      <c r="E459" s="131">
        <v>2.0</v>
      </c>
      <c r="F459" s="131">
        <v>1.0</v>
      </c>
      <c r="G459" s="131" t="str">
        <f>ifna(VLookup(V459,Shiny!B:C, 2, 0),"")</f>
        <v/>
      </c>
      <c r="H459" s="143" t="s">
        <v>840</v>
      </c>
      <c r="I459" s="158">
        <v>676.0</v>
      </c>
      <c r="J459" s="135">
        <f>IFNA(VLOOKUP(V459,'Imported Index'!G:H,2,0),1)</f>
        <v>1</v>
      </c>
      <c r="K459" s="132"/>
      <c r="L459" s="132" t="s">
        <v>842</v>
      </c>
      <c r="M459" s="166" t="str">
        <f>ifna(IMAGE("https://pokejungle.net/sprites/typeico/"&amp;lower(VLookup(V459,Type!C:E, 2, 0)&amp;".png")),"")</f>
        <v/>
      </c>
      <c r="N459" s="166" t="str">
        <f>ifna(IMAGE("https://pokejungle.net/sprites/typeico/"&amp;lower(VLookup(V459,Type!C:E, 3, 0)&amp;".png")),"")</f>
        <v/>
      </c>
      <c r="O459" s="131">
        <v>-2.0</v>
      </c>
      <c r="P459" s="131"/>
      <c r="Q459" s="165" t="str">
        <f>ifna(VLookup(V459, Dex!F:K, 3, 0),"")</f>
        <v/>
      </c>
      <c r="R459" s="165" t="str">
        <f>ifna(VLookup(V459, Dex!F:K, 4, 0),"")</f>
        <v/>
      </c>
      <c r="S459" s="166" t="str">
        <f>ifna(VLookup(V459, Dex!F:K, 5, 0),"")</f>
        <v/>
      </c>
      <c r="T459" s="165" t="str">
        <f>ifna(VLookup(V459, Dex!F:K, 6, 0),"")</f>
        <v/>
      </c>
      <c r="U459" s="137">
        <f>ifna(VLookup(V459, Dex!F:L, 7, 0),"")</f>
        <v>158</v>
      </c>
      <c r="V459" s="131" t="str">
        <f t="shared" si="1"/>
        <v>furfrou-2</v>
      </c>
    </row>
    <row r="460" ht="31.5" customHeight="1">
      <c r="A460" s="88">
        <v>459.0</v>
      </c>
      <c r="B460" s="85">
        <v>1.0</v>
      </c>
      <c r="C460" s="85">
        <v>18.0</v>
      </c>
      <c r="D460" s="53">
        <v>8.0</v>
      </c>
      <c r="E460" s="53">
        <v>2.0</v>
      </c>
      <c r="F460" s="53">
        <v>2.0</v>
      </c>
      <c r="G460" s="53" t="str">
        <f>ifna(VLookup(V460,Shiny!B:C, 2, 0),"")</f>
        <v/>
      </c>
      <c r="H460" s="146" t="s">
        <v>840</v>
      </c>
      <c r="I460" s="157">
        <v>676.0</v>
      </c>
      <c r="J460" s="140">
        <f>IFNA(VLOOKUP(V460,'Imported Index'!G:H,2,0),1)</f>
        <v>1</v>
      </c>
      <c r="K460" s="83"/>
      <c r="L460" s="83" t="s">
        <v>843</v>
      </c>
      <c r="M460" s="62" t="str">
        <f>ifna(IMAGE("https://pokejungle.net/sprites/typeico/"&amp;lower(VLookup(V460,Type!C:E, 2, 0)&amp;".png")),"")</f>
        <v/>
      </c>
      <c r="N460" s="62" t="str">
        <f>ifna(IMAGE("https://pokejungle.net/sprites/typeico/"&amp;lower(VLookup(V460,Type!C:E, 3, 0)&amp;".png")),"")</f>
        <v/>
      </c>
      <c r="O460" s="53">
        <v>-3.0</v>
      </c>
      <c r="P460" s="53"/>
      <c r="Q460" s="61" t="str">
        <f>ifna(VLookup(V460, Dex!F:K, 3, 0),"")</f>
        <v/>
      </c>
      <c r="R460" s="61" t="str">
        <f>ifna(VLookup(V460, Dex!F:K, 4, 0),"")</f>
        <v/>
      </c>
      <c r="S460" s="62" t="str">
        <f>ifna(VLookup(V460, Dex!F:K, 5, 0),"")</f>
        <v/>
      </c>
      <c r="T460" s="61" t="str">
        <f>ifna(VLookup(V460, Dex!F:K, 6, 0),"")</f>
        <v/>
      </c>
      <c r="U460" s="63">
        <f>ifna(VLookup(V460, Dex!F:L, 7, 0),"")</f>
        <v>158</v>
      </c>
      <c r="V460" s="53" t="str">
        <f t="shared" si="1"/>
        <v>furfrou-3</v>
      </c>
    </row>
    <row r="461" ht="31.5" customHeight="1">
      <c r="A461" s="129">
        <v>460.0</v>
      </c>
      <c r="B461" s="130">
        <v>1.0</v>
      </c>
      <c r="C461" s="130">
        <v>18.0</v>
      </c>
      <c r="D461" s="131">
        <v>9.0</v>
      </c>
      <c r="E461" s="131">
        <v>2.0</v>
      </c>
      <c r="F461" s="131">
        <v>3.0</v>
      </c>
      <c r="G461" s="131" t="str">
        <f>ifna(VLookup(V461,Shiny!B:C, 2, 0),"")</f>
        <v/>
      </c>
      <c r="H461" s="143" t="s">
        <v>840</v>
      </c>
      <c r="I461" s="158">
        <v>676.0</v>
      </c>
      <c r="J461" s="135">
        <f>IFNA(VLOOKUP(V461,'Imported Index'!G:H,2,0),1)</f>
        <v>1</v>
      </c>
      <c r="K461" s="132"/>
      <c r="L461" s="132" t="s">
        <v>844</v>
      </c>
      <c r="M461" s="166" t="str">
        <f>ifna(IMAGE("https://pokejungle.net/sprites/typeico/"&amp;lower(VLookup(V461,Type!C:E, 2, 0)&amp;".png")),"")</f>
        <v/>
      </c>
      <c r="N461" s="166" t="str">
        <f>ifna(IMAGE("https://pokejungle.net/sprites/typeico/"&amp;lower(VLookup(V461,Type!C:E, 3, 0)&amp;".png")),"")</f>
        <v/>
      </c>
      <c r="O461" s="131">
        <v>-4.0</v>
      </c>
      <c r="P461" s="131"/>
      <c r="Q461" s="165" t="str">
        <f>ifna(VLookup(V461, Dex!F:K, 3, 0),"")</f>
        <v/>
      </c>
      <c r="R461" s="165" t="str">
        <f>ifna(VLookup(V461, Dex!F:K, 4, 0),"")</f>
        <v/>
      </c>
      <c r="S461" s="166" t="str">
        <f>ifna(VLookup(V461, Dex!F:K, 5, 0),"")</f>
        <v/>
      </c>
      <c r="T461" s="165" t="str">
        <f>ifna(VLookup(V461, Dex!F:K, 6, 0),"")</f>
        <v/>
      </c>
      <c r="U461" s="137">
        <f>ifna(VLookup(V461, Dex!F:L, 7, 0),"")</f>
        <v>158</v>
      </c>
      <c r="V461" s="131" t="str">
        <f t="shared" si="1"/>
        <v>furfrou-4</v>
      </c>
    </row>
    <row r="462" ht="31.5" customHeight="1">
      <c r="A462" s="88">
        <v>461.0</v>
      </c>
      <c r="B462" s="85">
        <v>1.0</v>
      </c>
      <c r="C462" s="85">
        <v>18.0</v>
      </c>
      <c r="D462" s="53">
        <v>10.0</v>
      </c>
      <c r="E462" s="53">
        <v>2.0</v>
      </c>
      <c r="F462" s="53">
        <v>4.0</v>
      </c>
      <c r="G462" s="53" t="str">
        <f>ifna(VLookup(V462,Shiny!B:C, 2, 0),"")</f>
        <v/>
      </c>
      <c r="H462" s="146" t="s">
        <v>840</v>
      </c>
      <c r="I462" s="157">
        <v>676.0</v>
      </c>
      <c r="J462" s="140">
        <f>IFNA(VLOOKUP(V462,'Imported Index'!G:H,2,0),1)</f>
        <v>1</v>
      </c>
      <c r="K462" s="83"/>
      <c r="L462" s="83" t="s">
        <v>845</v>
      </c>
      <c r="M462" s="62" t="str">
        <f>ifna(IMAGE("https://pokejungle.net/sprites/typeico/"&amp;lower(VLookup(V462,Type!C:E, 2, 0)&amp;".png")),"")</f>
        <v/>
      </c>
      <c r="N462" s="62" t="str">
        <f>ifna(IMAGE("https://pokejungle.net/sprites/typeico/"&amp;lower(VLookup(V462,Type!C:E, 3, 0)&amp;".png")),"")</f>
        <v/>
      </c>
      <c r="O462" s="53">
        <v>-5.0</v>
      </c>
      <c r="P462" s="53"/>
      <c r="Q462" s="61" t="str">
        <f>ifna(VLookup(V462, Dex!F:K, 3, 0),"")</f>
        <v/>
      </c>
      <c r="R462" s="61" t="str">
        <f>ifna(VLookup(V462, Dex!F:K, 4, 0),"")</f>
        <v/>
      </c>
      <c r="S462" s="62" t="str">
        <f>ifna(VLookup(V462, Dex!F:K, 5, 0),"")</f>
        <v/>
      </c>
      <c r="T462" s="61" t="str">
        <f>ifna(VLookup(V462, Dex!F:K, 6, 0),"")</f>
        <v/>
      </c>
      <c r="U462" s="63">
        <f>ifna(VLookup(V462, Dex!F:L, 7, 0),"")</f>
        <v>158</v>
      </c>
      <c r="V462" s="53" t="str">
        <f t="shared" si="1"/>
        <v>furfrou-5</v>
      </c>
    </row>
    <row r="463" ht="31.5" customHeight="1">
      <c r="A463" s="129">
        <v>462.0</v>
      </c>
      <c r="B463" s="130">
        <v>1.0</v>
      </c>
      <c r="C463" s="130">
        <v>18.0</v>
      </c>
      <c r="D463" s="131">
        <v>11.0</v>
      </c>
      <c r="E463" s="131">
        <v>2.0</v>
      </c>
      <c r="F463" s="131">
        <v>5.0</v>
      </c>
      <c r="G463" s="131" t="str">
        <f>ifna(VLookup(V463,Shiny!B:C, 2, 0),"")</f>
        <v/>
      </c>
      <c r="H463" s="143" t="s">
        <v>840</v>
      </c>
      <c r="I463" s="158">
        <v>676.0</v>
      </c>
      <c r="J463" s="135">
        <f>IFNA(VLOOKUP(V463,'Imported Index'!G:H,2,0),1)</f>
        <v>1</v>
      </c>
      <c r="K463" s="132"/>
      <c r="L463" s="132" t="s">
        <v>846</v>
      </c>
      <c r="M463" s="166" t="str">
        <f>ifna(IMAGE("https://pokejungle.net/sprites/typeico/"&amp;lower(VLookup(V463,Type!C:E, 2, 0)&amp;".png")),"")</f>
        <v/>
      </c>
      <c r="N463" s="166" t="str">
        <f>ifna(IMAGE("https://pokejungle.net/sprites/typeico/"&amp;lower(VLookup(V463,Type!C:E, 3, 0)&amp;".png")),"")</f>
        <v/>
      </c>
      <c r="O463" s="131">
        <v>-6.0</v>
      </c>
      <c r="P463" s="131"/>
      <c r="Q463" s="165" t="str">
        <f>ifna(VLookup(V463, Dex!F:K, 3, 0),"")</f>
        <v/>
      </c>
      <c r="R463" s="165" t="str">
        <f>ifna(VLookup(V463, Dex!F:K, 4, 0),"")</f>
        <v/>
      </c>
      <c r="S463" s="166" t="str">
        <f>ifna(VLookup(V463, Dex!F:K, 5, 0),"")</f>
        <v/>
      </c>
      <c r="T463" s="165" t="str">
        <f>ifna(VLookup(V463, Dex!F:K, 6, 0),"")</f>
        <v/>
      </c>
      <c r="U463" s="137">
        <f>ifna(VLookup(V463, Dex!F:L, 7, 0),"")</f>
        <v>158</v>
      </c>
      <c r="V463" s="131" t="str">
        <f t="shared" si="1"/>
        <v>furfrou-6</v>
      </c>
    </row>
    <row r="464" ht="31.5" customHeight="1">
      <c r="A464" s="88">
        <v>463.0</v>
      </c>
      <c r="B464" s="85">
        <v>1.0</v>
      </c>
      <c r="C464" s="85">
        <v>18.0</v>
      </c>
      <c r="D464" s="53">
        <v>12.0</v>
      </c>
      <c r="E464" s="53">
        <v>2.0</v>
      </c>
      <c r="F464" s="53">
        <v>6.0</v>
      </c>
      <c r="G464" s="53" t="str">
        <f>ifna(VLookup(V464,Shiny!B:C, 2, 0),"")</f>
        <v/>
      </c>
      <c r="H464" s="146" t="s">
        <v>840</v>
      </c>
      <c r="I464" s="157">
        <v>676.0</v>
      </c>
      <c r="J464" s="140">
        <f>IFNA(VLOOKUP(V464,'Imported Index'!G:H,2,0),1)</f>
        <v>1</v>
      </c>
      <c r="K464" s="83"/>
      <c r="L464" s="83" t="s">
        <v>847</v>
      </c>
      <c r="M464" s="62" t="str">
        <f>ifna(IMAGE("https://pokejungle.net/sprites/typeico/"&amp;lower(VLookup(V464,Type!C:E, 2, 0)&amp;".png")),"")</f>
        <v/>
      </c>
      <c r="N464" s="62" t="str">
        <f>ifna(IMAGE("https://pokejungle.net/sprites/typeico/"&amp;lower(VLookup(V464,Type!C:E, 3, 0)&amp;".png")),"")</f>
        <v/>
      </c>
      <c r="O464" s="53">
        <v>-7.0</v>
      </c>
      <c r="P464" s="53"/>
      <c r="Q464" s="61" t="str">
        <f>ifna(VLookup(V464, Dex!F:K, 3, 0),"")</f>
        <v/>
      </c>
      <c r="R464" s="61" t="str">
        <f>ifna(VLookup(V464, Dex!F:K, 4, 0),"")</f>
        <v/>
      </c>
      <c r="S464" s="62" t="str">
        <f>ifna(VLookup(V464, Dex!F:K, 5, 0),"")</f>
        <v/>
      </c>
      <c r="T464" s="61" t="str">
        <f>ifna(VLookup(V464, Dex!F:K, 6, 0),"")</f>
        <v/>
      </c>
      <c r="U464" s="63">
        <f>ifna(VLookup(V464, Dex!F:L, 7, 0),"")</f>
        <v>158</v>
      </c>
      <c r="V464" s="53" t="str">
        <f t="shared" si="1"/>
        <v>furfrou-7</v>
      </c>
    </row>
    <row r="465" ht="31.5" customHeight="1">
      <c r="A465" s="129">
        <v>464.0</v>
      </c>
      <c r="B465" s="130">
        <v>1.0</v>
      </c>
      <c r="C465" s="130">
        <v>18.0</v>
      </c>
      <c r="D465" s="131">
        <v>13.0</v>
      </c>
      <c r="E465" s="131">
        <v>3.0</v>
      </c>
      <c r="F465" s="131">
        <v>1.0</v>
      </c>
      <c r="G465" s="131" t="str">
        <f>ifna(VLookup(V465,Shiny!B:C, 2, 0),"")</f>
        <v/>
      </c>
      <c r="H465" s="143" t="s">
        <v>840</v>
      </c>
      <c r="I465" s="158">
        <v>676.0</v>
      </c>
      <c r="J465" s="135">
        <f>IFNA(VLOOKUP(V465,'Imported Index'!G:H,2,0),1)</f>
        <v>1</v>
      </c>
      <c r="K465" s="132"/>
      <c r="L465" s="132" t="s">
        <v>848</v>
      </c>
      <c r="M465" s="166" t="str">
        <f>ifna(IMAGE("https://pokejungle.net/sprites/typeico/"&amp;lower(VLookup(V465,Type!C:E, 2, 0)&amp;".png")),"")</f>
        <v/>
      </c>
      <c r="N465" s="166" t="str">
        <f>ifna(IMAGE("https://pokejungle.net/sprites/typeico/"&amp;lower(VLookup(V465,Type!C:E, 3, 0)&amp;".png")),"")</f>
        <v/>
      </c>
      <c r="O465" s="131">
        <v>-8.0</v>
      </c>
      <c r="P465" s="131"/>
      <c r="Q465" s="165" t="str">
        <f>ifna(VLookup(V465, Dex!F:K, 3, 0),"")</f>
        <v/>
      </c>
      <c r="R465" s="165" t="str">
        <f>ifna(VLookup(V465, Dex!F:K, 4, 0),"")</f>
        <v/>
      </c>
      <c r="S465" s="166" t="str">
        <f>ifna(VLookup(V465, Dex!F:K, 5, 0),"")</f>
        <v/>
      </c>
      <c r="T465" s="165" t="str">
        <f>ifna(VLookup(V465, Dex!F:K, 6, 0),"")</f>
        <v/>
      </c>
      <c r="U465" s="137">
        <f>ifna(VLookup(V465, Dex!F:L, 7, 0),"")</f>
        <v>158</v>
      </c>
      <c r="V465" s="131" t="str">
        <f t="shared" si="1"/>
        <v>furfrou-8</v>
      </c>
    </row>
    <row r="466" ht="31.5" customHeight="1">
      <c r="A466" s="88">
        <v>465.0</v>
      </c>
      <c r="B466" s="85">
        <v>1.0</v>
      </c>
      <c r="C466" s="85">
        <v>18.0</v>
      </c>
      <c r="D466" s="53">
        <v>14.0</v>
      </c>
      <c r="E466" s="53">
        <v>3.0</v>
      </c>
      <c r="F466" s="53">
        <v>2.0</v>
      </c>
      <c r="G466" s="53" t="str">
        <f>ifna(VLookup(V466,Shiny!B:C, 2, 0),"")</f>
        <v/>
      </c>
      <c r="H466" s="146" t="s">
        <v>840</v>
      </c>
      <c r="I466" s="157">
        <v>676.0</v>
      </c>
      <c r="J466" s="140">
        <f>IFNA(VLOOKUP(V466,'Imported Index'!G:H,2,0),1)</f>
        <v>1</v>
      </c>
      <c r="K466" s="83"/>
      <c r="L466" s="83" t="s">
        <v>849</v>
      </c>
      <c r="M466" s="62" t="str">
        <f>ifna(IMAGE("https://pokejungle.net/sprites/typeico/"&amp;lower(VLookup(V466,Type!C:E, 2, 0)&amp;".png")),"")</f>
        <v/>
      </c>
      <c r="N466" s="62" t="str">
        <f>ifna(IMAGE("https://pokejungle.net/sprites/typeico/"&amp;lower(VLookup(V466,Type!C:E, 3, 0)&amp;".png")),"")</f>
        <v/>
      </c>
      <c r="O466" s="53">
        <v>-9.0</v>
      </c>
      <c r="P466" s="53"/>
      <c r="Q466" s="61" t="str">
        <f>ifna(VLookup(V466, Dex!F:K, 3, 0),"")</f>
        <v/>
      </c>
      <c r="R466" s="61" t="str">
        <f>ifna(VLookup(V466, Dex!F:K, 4, 0),"")</f>
        <v/>
      </c>
      <c r="S466" s="62" t="str">
        <f>ifna(VLookup(V466, Dex!F:K, 5, 0),"")</f>
        <v/>
      </c>
      <c r="T466" s="61" t="str">
        <f>ifna(VLookup(V466, Dex!F:K, 6, 0),"")</f>
        <v/>
      </c>
      <c r="U466" s="63">
        <f>ifna(VLookup(V466, Dex!F:L, 7, 0),"")</f>
        <v>158</v>
      </c>
      <c r="V466" s="53" t="str">
        <f t="shared" si="1"/>
        <v>furfrou-9</v>
      </c>
    </row>
    <row r="467" ht="31.5" customHeight="1">
      <c r="A467" s="129">
        <v>466.0</v>
      </c>
      <c r="B467" s="130">
        <v>1.0</v>
      </c>
      <c r="C467" s="130">
        <v>18.0</v>
      </c>
      <c r="D467" s="131">
        <v>15.0</v>
      </c>
      <c r="E467" s="131">
        <v>3.0</v>
      </c>
      <c r="F467" s="131">
        <v>3.0</v>
      </c>
      <c r="G467" s="131" t="str">
        <f>ifna(VLookup(V467,Shiny!B:C, 2, 0),"")</f>
        <v/>
      </c>
      <c r="H467" s="171" t="s">
        <v>851</v>
      </c>
      <c r="I467" s="158">
        <v>678.0</v>
      </c>
      <c r="J467" s="135">
        <f>IFNA(VLOOKUP(V467,'Imported Index'!G:H,2,0),1)</f>
        <v>1</v>
      </c>
      <c r="K467" s="131"/>
      <c r="L467" s="131"/>
      <c r="M467" s="166" t="str">
        <f>ifna(IMAGE("https://pokejungle.net/sprites/typeico/"&amp;lower(VLookup(V467,Type!C:E, 2, 0)&amp;".png")),"")</f>
        <v/>
      </c>
      <c r="N467" s="166" t="str">
        <f>ifna(IMAGE("https://pokejungle.net/sprites/typeico/"&amp;lower(VLookup(V467,Type!C:E, 3, 0)&amp;".png")),"")</f>
        <v/>
      </c>
      <c r="O467" s="131"/>
      <c r="P467" s="131"/>
      <c r="Q467" s="165">
        <f>ifna(VLookup(V467, Dex!F:K, 3, 0),"")</f>
        <v>209</v>
      </c>
      <c r="R467" s="165" t="str">
        <f>ifna(VLookup(V467, Dex!F:K, 4, 0),"")</f>
        <v/>
      </c>
      <c r="S467" s="166" t="str">
        <f>ifna(VLookup(V467, Dex!F:K, 5, 0),"")</f>
        <v/>
      </c>
      <c r="T467" s="165" t="str">
        <f>ifna(VLookup(V467, Dex!F:K, 6, 0),"")</f>
        <v>B105</v>
      </c>
      <c r="U467" s="137">
        <f>ifna(VLookup(V467, Dex!F:L, 7, 0),"")</f>
        <v>44</v>
      </c>
      <c r="V467" s="131" t="str">
        <f t="shared" si="1"/>
        <v>meowstic</v>
      </c>
    </row>
    <row r="468" ht="31.5" customHeight="1">
      <c r="A468" s="88">
        <v>467.0</v>
      </c>
      <c r="B468" s="85">
        <v>1.0</v>
      </c>
      <c r="C468" s="85">
        <v>18.0</v>
      </c>
      <c r="D468" s="53">
        <v>16.0</v>
      </c>
      <c r="E468" s="53">
        <v>3.0</v>
      </c>
      <c r="F468" s="53">
        <v>4.0</v>
      </c>
      <c r="G468" s="53" t="str">
        <f>ifna(VLookup(V468,Shiny!B:C, 2, 0),"")</f>
        <v/>
      </c>
      <c r="H468" s="22" t="s">
        <v>854</v>
      </c>
      <c r="I468" s="157">
        <v>681.0</v>
      </c>
      <c r="J468" s="140">
        <f>IFNA(VLOOKUP(V468,'Imported Index'!G:H,2,0),1)</f>
        <v>1</v>
      </c>
      <c r="K468" s="53"/>
      <c r="L468" s="53"/>
      <c r="M468" s="62" t="str">
        <f>ifna(IMAGE("https://pokejungle.net/sprites/typeico/"&amp;lower(VLookup(V468,Type!C:E, 2, 0)&amp;".png")),"")</f>
        <v/>
      </c>
      <c r="N468" s="62" t="str">
        <f>ifna(IMAGE("https://pokejungle.net/sprites/typeico/"&amp;lower(VLookup(V468,Type!C:E, 3, 0)&amp;".png")),"")</f>
        <v/>
      </c>
      <c r="O468" s="53"/>
      <c r="P468" s="53"/>
      <c r="Q468" s="61">
        <f>ifna(VLookup(V468, Dex!F:K, 3, 0),"")</f>
        <v>332</v>
      </c>
      <c r="R468" s="61" t="str">
        <f>ifna(VLookup(V468, Dex!F:K, 4, 0),"")</f>
        <v/>
      </c>
      <c r="S468" s="62" t="str">
        <f>ifna(VLookup(V468, Dex!F:K, 5, 0),"")</f>
        <v/>
      </c>
      <c r="T468" s="61" t="str">
        <f>ifna(VLookup(V468, Dex!F:K, 6, 0),"")</f>
        <v/>
      </c>
      <c r="U468" s="63">
        <f>ifna(VLookup(V468, Dex!F:L, 7, 0),"")</f>
        <v>73</v>
      </c>
      <c r="V468" s="53" t="str">
        <f t="shared" si="1"/>
        <v>aegislash</v>
      </c>
    </row>
    <row r="469" ht="31.5" customHeight="1">
      <c r="A469" s="129">
        <v>468.0</v>
      </c>
      <c r="B469" s="130">
        <v>1.0</v>
      </c>
      <c r="C469" s="130">
        <v>18.0</v>
      </c>
      <c r="D469" s="131">
        <v>17.0</v>
      </c>
      <c r="E469" s="131">
        <v>3.0</v>
      </c>
      <c r="F469" s="131">
        <v>5.0</v>
      </c>
      <c r="G469" s="131" t="str">
        <f>ifna(VLookup(V469,Shiny!B:C, 2, 0),"")</f>
        <v/>
      </c>
      <c r="H469" s="171" t="s">
        <v>856</v>
      </c>
      <c r="I469" s="158">
        <v>683.0</v>
      </c>
      <c r="J469" s="135">
        <f>IFNA(VLOOKUP(V469,'Imported Index'!G:H,2,0),1)</f>
        <v>1</v>
      </c>
      <c r="K469" s="131"/>
      <c r="L469" s="131"/>
      <c r="M469" s="166" t="str">
        <f>ifna(IMAGE("https://pokejungle.net/sprites/typeico/"&amp;lower(VLookup(V469,Type!C:E, 2, 0)&amp;".png")),"")</f>
        <v/>
      </c>
      <c r="N469" s="166" t="str">
        <f>ifna(IMAGE("https://pokejungle.net/sprites/typeico/"&amp;lower(VLookup(V469,Type!C:E, 3, 0)&amp;".png")),"")</f>
        <v/>
      </c>
      <c r="O469" s="131"/>
      <c r="P469" s="131"/>
      <c r="Q469" s="165">
        <f>ifna(VLookup(V469, Dex!F:K, 3, 0),"")</f>
        <v>213</v>
      </c>
      <c r="R469" s="165" t="str">
        <f>ifna(VLookup(V469, Dex!F:K, 4, 0),"")</f>
        <v/>
      </c>
      <c r="S469" s="166" t="str">
        <f>ifna(VLookup(V469, Dex!F:K, 5, 0),"")</f>
        <v/>
      </c>
      <c r="T469" s="165" t="str">
        <f>ifna(VLookup(V469, Dex!F:K, 6, 0),"")</f>
        <v/>
      </c>
      <c r="U469" s="137">
        <f>ifna(VLookup(V469, Dex!F:L, 7, 0),"")</f>
        <v>97</v>
      </c>
      <c r="V469" s="131" t="str">
        <f t="shared" si="1"/>
        <v>aromatisse</v>
      </c>
    </row>
    <row r="470" ht="31.5" customHeight="1">
      <c r="A470" s="88">
        <v>469.0</v>
      </c>
      <c r="B470" s="85">
        <v>1.0</v>
      </c>
      <c r="C470" s="85">
        <v>18.0</v>
      </c>
      <c r="D470" s="53">
        <v>18.0</v>
      </c>
      <c r="E470" s="53">
        <v>3.0</v>
      </c>
      <c r="F470" s="53">
        <v>6.0</v>
      </c>
      <c r="G470" s="53" t="str">
        <f>ifna(VLookup(V470,Shiny!B:C, 2, 0),"")</f>
        <v/>
      </c>
      <c r="H470" s="22" t="s">
        <v>858</v>
      </c>
      <c r="I470" s="157">
        <v>685.0</v>
      </c>
      <c r="J470" s="140">
        <f>IFNA(VLOOKUP(V470,'Imported Index'!G:H,2,0),1)</f>
        <v>1</v>
      </c>
      <c r="K470" s="53"/>
      <c r="L470" s="53"/>
      <c r="M470" s="62" t="str">
        <f>ifna(IMAGE("https://pokejungle.net/sprites/typeico/"&amp;lower(VLookup(V470,Type!C:E, 2, 0)&amp;".png")),"")</f>
        <v/>
      </c>
      <c r="N470" s="62" t="str">
        <f>ifna(IMAGE("https://pokejungle.net/sprites/typeico/"&amp;lower(VLookup(V470,Type!C:E, 3, 0)&amp;".png")),"")</f>
        <v/>
      </c>
      <c r="O470" s="53"/>
      <c r="P470" s="53"/>
      <c r="Q470" s="61">
        <f>ifna(VLookup(V470, Dex!F:K, 3, 0),"")</f>
        <v>211</v>
      </c>
      <c r="R470" s="61" t="str">
        <f>ifna(VLookup(V470, Dex!F:K, 4, 0),"")</f>
        <v/>
      </c>
      <c r="S470" s="62" t="str">
        <f>ifna(VLookup(V470, Dex!F:K, 5, 0),"")</f>
        <v/>
      </c>
      <c r="T470" s="61" t="str">
        <f>ifna(VLookup(V470, Dex!F:K, 6, 0),"")</f>
        <v/>
      </c>
      <c r="U470" s="63">
        <f>ifna(VLookup(V470, Dex!F:L, 7, 0),"")</f>
        <v>99</v>
      </c>
      <c r="V470" s="53" t="str">
        <f t="shared" si="1"/>
        <v>slurpuff</v>
      </c>
    </row>
    <row r="471" ht="31.5" customHeight="1">
      <c r="A471" s="129">
        <v>470.0</v>
      </c>
      <c r="B471" s="130">
        <v>1.0</v>
      </c>
      <c r="C471" s="130">
        <v>18.0</v>
      </c>
      <c r="D471" s="131">
        <v>19.0</v>
      </c>
      <c r="E471" s="131">
        <v>4.0</v>
      </c>
      <c r="F471" s="131">
        <v>1.0</v>
      </c>
      <c r="G471" s="131" t="str">
        <f>ifna(VLookup(V471,Shiny!B:C, 2, 0),"")</f>
        <v/>
      </c>
      <c r="H471" s="171" t="s">
        <v>860</v>
      </c>
      <c r="I471" s="158">
        <v>687.0</v>
      </c>
      <c r="J471" s="135">
        <f>IFNA(VLOOKUP(V471,'Imported Index'!G:H,2,0),1)</f>
        <v>1</v>
      </c>
      <c r="K471" s="131"/>
      <c r="L471" s="131"/>
      <c r="M471" s="166" t="str">
        <f>ifna(IMAGE("https://pokejungle.net/sprites/typeico/"&amp;lower(VLookup(V471,Type!C:E, 2, 0)&amp;".png")),"")</f>
        <v/>
      </c>
      <c r="N471" s="166" t="str">
        <f>ifna(IMAGE("https://pokejungle.net/sprites/typeico/"&amp;lower(VLookup(V471,Type!C:E, 3, 0)&amp;".png")),"")</f>
        <v/>
      </c>
      <c r="O471" s="131"/>
      <c r="P471" s="131"/>
      <c r="Q471" s="165">
        <f>ifna(VLookup(V471, Dex!F:K, 3, 0),"")</f>
        <v>291</v>
      </c>
      <c r="R471" s="165" t="str">
        <f>ifna(VLookup(V471, Dex!F:K, 4, 0),"")</f>
        <v/>
      </c>
      <c r="S471" s="166" t="str">
        <f>ifna(VLookup(V471, Dex!F:K, 5, 0),"")</f>
        <v/>
      </c>
      <c r="T471" s="165" t="str">
        <f>ifna(VLookup(V471, Dex!F:K, 6, 0),"")</f>
        <v>B081</v>
      </c>
      <c r="U471" s="137">
        <f>ifna(VLookup(V471, Dex!F:L, 7, 0),"")</f>
        <v>160</v>
      </c>
      <c r="V471" s="131" t="str">
        <f t="shared" si="1"/>
        <v>malamar</v>
      </c>
    </row>
    <row r="472" ht="31.5" customHeight="1">
      <c r="A472" s="88">
        <v>471.0</v>
      </c>
      <c r="B472" s="85">
        <v>1.0</v>
      </c>
      <c r="C472" s="85">
        <v>18.0</v>
      </c>
      <c r="D472" s="53">
        <v>20.0</v>
      </c>
      <c r="E472" s="53">
        <v>4.0</v>
      </c>
      <c r="F472" s="53">
        <v>2.0</v>
      </c>
      <c r="G472" s="53" t="str">
        <f>ifna(VLookup(V472,Shiny!B:C, 2, 0),"")</f>
        <v/>
      </c>
      <c r="H472" s="22" t="s">
        <v>862</v>
      </c>
      <c r="I472" s="157">
        <v>689.0</v>
      </c>
      <c r="J472" s="140">
        <f>IFNA(VLOOKUP(V472,'Imported Index'!G:H,2,0),1)</f>
        <v>1</v>
      </c>
      <c r="K472" s="53"/>
      <c r="L472" s="53"/>
      <c r="M472" s="62" t="str">
        <f>ifna(IMAGE("https://pokejungle.net/sprites/typeico/"&amp;lower(VLookup(V472,Type!C:E, 2, 0)&amp;".png")),"")</f>
        <v/>
      </c>
      <c r="N472" s="62" t="str">
        <f>ifna(IMAGE("https://pokejungle.net/sprites/typeico/"&amp;lower(VLookup(V472,Type!C:E, 3, 0)&amp;".png")),"")</f>
        <v/>
      </c>
      <c r="O472" s="53"/>
      <c r="P472" s="53"/>
      <c r="Q472" s="61">
        <f>ifna(VLookup(V472, Dex!F:K, 3, 0),"")</f>
        <v>235</v>
      </c>
      <c r="R472" s="61" t="str">
        <f>ifna(VLookup(V472, Dex!F:K, 4, 0),"")</f>
        <v/>
      </c>
      <c r="S472" s="62" t="str">
        <f>ifna(VLookup(V472, Dex!F:K, 5, 0),"")</f>
        <v/>
      </c>
      <c r="T472" s="61" t="str">
        <f>ifna(VLookup(V472, Dex!F:K, 6, 0),"")</f>
        <v/>
      </c>
      <c r="U472" s="63">
        <f>ifna(VLookup(V472, Dex!F:L, 7, 0),"")</f>
        <v>35</v>
      </c>
      <c r="V472" s="53" t="str">
        <f t="shared" si="1"/>
        <v>barbaracle</v>
      </c>
    </row>
    <row r="473" ht="31.5" customHeight="1">
      <c r="A473" s="129">
        <v>472.0</v>
      </c>
      <c r="B473" s="130">
        <v>1.0</v>
      </c>
      <c r="C473" s="130">
        <v>18.0</v>
      </c>
      <c r="D473" s="131">
        <v>21.0</v>
      </c>
      <c r="E473" s="131">
        <v>4.0</v>
      </c>
      <c r="F473" s="131">
        <v>3.0</v>
      </c>
      <c r="G473" s="131" t="str">
        <f>ifna(VLookup(V473,Shiny!B:C, 2, 0),"")</f>
        <v/>
      </c>
      <c r="H473" s="171" t="s">
        <v>864</v>
      </c>
      <c r="I473" s="158">
        <v>691.0</v>
      </c>
      <c r="J473" s="135">
        <f>IFNA(VLOOKUP(V473,'Imported Index'!G:H,2,0),1)</f>
        <v>1</v>
      </c>
      <c r="K473" s="130"/>
      <c r="L473" s="131"/>
      <c r="M473" s="166" t="str">
        <f>ifna(IMAGE("https://pokejungle.net/sprites/typeico/"&amp;lower(VLookup(V473,Type!C:E, 2, 0)&amp;".png")),"")</f>
        <v/>
      </c>
      <c r="N473" s="166" t="str">
        <f>ifna(IMAGE("https://pokejungle.net/sprites/typeico/"&amp;lower(VLookup(V473,Type!C:E, 3, 0)&amp;".png")),"")</f>
        <v/>
      </c>
      <c r="O473" s="131"/>
      <c r="P473" s="131"/>
      <c r="Q473" s="165" t="str">
        <f>ifna(VLookup(V473, Dex!F:K, 3, 0),"")</f>
        <v>A195</v>
      </c>
      <c r="R473" s="165" t="str">
        <f>ifna(VLookup(V473, Dex!F:K, 4, 0),"")</f>
        <v/>
      </c>
      <c r="S473" s="166" t="str">
        <f>ifna(VLookup(V473, Dex!F:K, 5, 0),"")</f>
        <v/>
      </c>
      <c r="T473" s="165" t="str">
        <f>ifna(VLookup(V473, Dex!F:K, 6, 0),"")</f>
        <v>P338</v>
      </c>
      <c r="U473" s="137">
        <f>ifna(VLookup(V473, Dex!F:L, 7, 0),"")</f>
        <v>162</v>
      </c>
      <c r="V473" s="131" t="str">
        <f t="shared" si="1"/>
        <v>dragalge</v>
      </c>
    </row>
    <row r="474" ht="31.5" customHeight="1">
      <c r="A474" s="88">
        <v>473.0</v>
      </c>
      <c r="B474" s="85">
        <v>1.0</v>
      </c>
      <c r="C474" s="85">
        <v>18.0</v>
      </c>
      <c r="D474" s="53">
        <v>22.0</v>
      </c>
      <c r="E474" s="53">
        <v>4.0</v>
      </c>
      <c r="F474" s="53">
        <v>4.0</v>
      </c>
      <c r="G474" s="53" t="str">
        <f>ifna(VLookup(V474,Shiny!B:C, 2, 0),"")</f>
        <v/>
      </c>
      <c r="H474" s="22" t="s">
        <v>866</v>
      </c>
      <c r="I474" s="157">
        <v>693.0</v>
      </c>
      <c r="J474" s="140">
        <f>IFNA(VLOOKUP(V474,'Imported Index'!G:H,2,0),1)</f>
        <v>1</v>
      </c>
      <c r="K474" s="85"/>
      <c r="L474" s="53"/>
      <c r="M474" s="62" t="str">
        <f>ifna(IMAGE("https://pokejungle.net/sprites/typeico/"&amp;lower(VLookup(V474,Type!C:E, 2, 0)&amp;".png")),"")</f>
        <v/>
      </c>
      <c r="N474" s="62" t="str">
        <f>ifna(IMAGE("https://pokejungle.net/sprites/typeico/"&amp;lower(VLookup(V474,Type!C:E, 3, 0)&amp;".png")),"")</f>
        <v/>
      </c>
      <c r="O474" s="53"/>
      <c r="P474" s="53"/>
      <c r="Q474" s="61" t="str">
        <f>ifna(VLookup(V474, Dex!F:K, 3, 0),"")</f>
        <v>A197</v>
      </c>
      <c r="R474" s="61" t="str">
        <f>ifna(VLookup(V474, Dex!F:K, 4, 0),"")</f>
        <v/>
      </c>
      <c r="S474" s="62" t="str">
        <f>ifna(VLookup(V474, Dex!F:K, 5, 0),"")</f>
        <v/>
      </c>
      <c r="T474" s="61" t="str">
        <f>ifna(VLookup(V474, Dex!F:K, 6, 0),"")</f>
        <v>P340</v>
      </c>
      <c r="U474" s="63">
        <f>ifna(VLookup(V474, Dex!F:L, 7, 0),"")</f>
        <v>164</v>
      </c>
      <c r="V474" s="53" t="str">
        <f t="shared" si="1"/>
        <v>clawitzer</v>
      </c>
    </row>
    <row r="475" ht="31.5" customHeight="1">
      <c r="A475" s="129">
        <v>474.0</v>
      </c>
      <c r="B475" s="130">
        <v>1.0</v>
      </c>
      <c r="C475" s="130">
        <v>18.0</v>
      </c>
      <c r="D475" s="131">
        <v>23.0</v>
      </c>
      <c r="E475" s="131">
        <v>4.0</v>
      </c>
      <c r="F475" s="131">
        <v>5.0</v>
      </c>
      <c r="G475" s="131" t="str">
        <f>ifna(VLookup(V475,Shiny!B:C, 2, 0),"")</f>
        <v/>
      </c>
      <c r="H475" s="171" t="s">
        <v>868</v>
      </c>
      <c r="I475" s="158">
        <v>695.0</v>
      </c>
      <c r="J475" s="135">
        <f>IFNA(VLOOKUP(V475,'Imported Index'!G:H,2,0),1)</f>
        <v>1</v>
      </c>
      <c r="K475" s="131"/>
      <c r="L475" s="131"/>
      <c r="M475" s="166" t="str">
        <f>ifna(IMAGE("https://pokejungle.net/sprites/typeico/"&amp;lower(VLookup(V475,Type!C:E, 2, 0)&amp;".png")),"")</f>
        <v/>
      </c>
      <c r="N475" s="166" t="str">
        <f>ifna(IMAGE("https://pokejungle.net/sprites/typeico/"&amp;lower(VLookup(V475,Type!C:E, 3, 0)&amp;".png")),"")</f>
        <v/>
      </c>
      <c r="O475" s="131"/>
      <c r="P475" s="131"/>
      <c r="Q475" s="165">
        <f>ifna(VLookup(V475, Dex!F:K, 3, 0),"")</f>
        <v>319</v>
      </c>
      <c r="R475" s="165" t="str">
        <f>ifna(VLookup(V475, Dex!F:K, 4, 0),"")</f>
        <v/>
      </c>
      <c r="S475" s="166" t="str">
        <f>ifna(VLookup(V475, Dex!F:K, 5, 0),"")</f>
        <v/>
      </c>
      <c r="T475" s="165" t="str">
        <f>ifna(VLookup(V475, Dex!F:K, 6, 0),"")</f>
        <v/>
      </c>
      <c r="U475" s="137">
        <f>ifna(VLookup(V475, Dex!F:L, 7, 0),"")</f>
        <v>203</v>
      </c>
      <c r="V475" s="131" t="str">
        <f t="shared" si="1"/>
        <v>heliolisk</v>
      </c>
    </row>
    <row r="476" ht="31.5" customHeight="1">
      <c r="A476" s="88">
        <v>475.0</v>
      </c>
      <c r="B476" s="85">
        <v>1.0</v>
      </c>
      <c r="C476" s="85">
        <v>18.0</v>
      </c>
      <c r="D476" s="53">
        <v>24.0</v>
      </c>
      <c r="E476" s="53">
        <v>4.0</v>
      </c>
      <c r="F476" s="53">
        <v>6.0</v>
      </c>
      <c r="G476" s="53" t="str">
        <f>ifna(VLookup(V476,Shiny!B:C, 2, 0),"")</f>
        <v/>
      </c>
      <c r="H476" s="22" t="s">
        <v>870</v>
      </c>
      <c r="I476" s="157">
        <v>697.0</v>
      </c>
      <c r="J476" s="140">
        <f>IFNA(VLOOKUP(V476,'Imported Index'!G:H,2,0),1)</f>
        <v>1</v>
      </c>
      <c r="K476" s="53"/>
      <c r="L476" s="53"/>
      <c r="M476" s="62" t="str">
        <f>ifna(IMAGE("https://pokejungle.net/sprites/typeico/"&amp;lower(VLookup(V476,Type!C:E, 2, 0)&amp;".png")),"")</f>
        <v/>
      </c>
      <c r="N476" s="62" t="str">
        <f>ifna(IMAGE("https://pokejungle.net/sprites/typeico/"&amp;lower(VLookup(V476,Type!C:E, 3, 0)&amp;".png")),"")</f>
        <v/>
      </c>
      <c r="O476" s="53"/>
      <c r="P476" s="53"/>
      <c r="Q476" s="61" t="str">
        <f>ifna(VLookup(V476, Dex!F:K, 3, 0),"")</f>
        <v>C084</v>
      </c>
      <c r="R476" s="61" t="str">
        <f>ifna(VLookup(V476, Dex!F:K, 4, 0),"")</f>
        <v/>
      </c>
      <c r="S476" s="62" t="str">
        <f>ifna(VLookup(V476, Dex!F:K, 5, 0),"")</f>
        <v/>
      </c>
      <c r="T476" s="61" t="str">
        <f>ifna(VLookup(V476, Dex!F:K, 6, 0),"")</f>
        <v/>
      </c>
      <c r="U476" s="63">
        <f>ifna(VLookup(V476, Dex!F:L, 7, 0),"")</f>
        <v>194</v>
      </c>
      <c r="V476" s="53" t="str">
        <f t="shared" si="1"/>
        <v>tyrantrum</v>
      </c>
    </row>
    <row r="477" ht="31.5" customHeight="1">
      <c r="A477" s="129">
        <v>476.0</v>
      </c>
      <c r="B477" s="130">
        <v>1.0</v>
      </c>
      <c r="C477" s="130">
        <v>18.0</v>
      </c>
      <c r="D477" s="131">
        <v>25.0</v>
      </c>
      <c r="E477" s="131">
        <v>5.0</v>
      </c>
      <c r="F477" s="131">
        <v>1.0</v>
      </c>
      <c r="G477" s="131" t="str">
        <f>ifna(VLookup(V477,Shiny!B:C, 2, 0),"")</f>
        <v/>
      </c>
      <c r="H477" s="171" t="s">
        <v>872</v>
      </c>
      <c r="I477" s="158">
        <v>699.0</v>
      </c>
      <c r="J477" s="135">
        <f>IFNA(VLOOKUP(V477,'Imported Index'!G:H,2,0),1)</f>
        <v>1</v>
      </c>
      <c r="K477" s="131"/>
      <c r="L477" s="131"/>
      <c r="M477" s="166" t="str">
        <f>ifna(IMAGE("https://pokejungle.net/sprites/typeico/"&amp;lower(VLookup(V477,Type!C:E, 2, 0)&amp;".png")),"")</f>
        <v/>
      </c>
      <c r="N477" s="166" t="str">
        <f>ifna(IMAGE("https://pokejungle.net/sprites/typeico/"&amp;lower(VLookup(V477,Type!C:E, 3, 0)&amp;".png")),"")</f>
        <v/>
      </c>
      <c r="O477" s="131"/>
      <c r="P477" s="131"/>
      <c r="Q477" s="165" t="str">
        <f>ifna(VLookup(V477, Dex!F:K, 3, 0),"")</f>
        <v>C086</v>
      </c>
      <c r="R477" s="165" t="str">
        <f>ifna(VLookup(V477, Dex!F:K, 4, 0),"")</f>
        <v/>
      </c>
      <c r="S477" s="166" t="str">
        <f>ifna(VLookup(V477, Dex!F:K, 5, 0),"")</f>
        <v/>
      </c>
      <c r="T477" s="165" t="str">
        <f>ifna(VLookup(V477, Dex!F:K, 6, 0),"")</f>
        <v/>
      </c>
      <c r="U477" s="137">
        <f>ifna(VLookup(V477, Dex!F:L, 7, 0),"")</f>
        <v>196</v>
      </c>
      <c r="V477" s="131" t="str">
        <f t="shared" si="1"/>
        <v>aurorus</v>
      </c>
    </row>
    <row r="478" ht="31.5" customHeight="1">
      <c r="A478" s="88">
        <v>477.0</v>
      </c>
      <c r="B478" s="85">
        <v>1.0</v>
      </c>
      <c r="C478" s="85">
        <v>18.0</v>
      </c>
      <c r="D478" s="53">
        <v>26.0</v>
      </c>
      <c r="E478" s="53">
        <v>5.0</v>
      </c>
      <c r="F478" s="53">
        <v>2.0</v>
      </c>
      <c r="G478" s="53" t="str">
        <f>ifna(VLookup(V478,Shiny!B:C, 2, 0),"")</f>
        <v/>
      </c>
      <c r="H478" s="22" t="s">
        <v>873</v>
      </c>
      <c r="I478" s="157">
        <v>700.0</v>
      </c>
      <c r="J478" s="140">
        <f>IFNA(VLOOKUP(V478,'Imported Index'!G:H,2,0),1)</f>
        <v>1</v>
      </c>
      <c r="K478" s="85"/>
      <c r="L478" s="53"/>
      <c r="M478" s="62" t="str">
        <f>ifna(IMAGE("https://pokejungle.net/sprites/typeico/"&amp;lower(VLookup(V478,Type!C:E, 2, 0)&amp;".png")),"")</f>
        <v/>
      </c>
      <c r="N478" s="62" t="str">
        <f>ifna(IMAGE("https://pokejungle.net/sprites/typeico/"&amp;lower(VLookup(V478,Type!C:E, 3, 0)&amp;".png")),"")</f>
        <v/>
      </c>
      <c r="O478" s="53"/>
      <c r="P478" s="53"/>
      <c r="Q478" s="61">
        <f>ifna(VLookup(V478, Dex!F:K, 3, 0),"")</f>
        <v>204</v>
      </c>
      <c r="R478" s="61" t="str">
        <f>ifna(VLookup(V478, Dex!F:K, 4, 0),"")</f>
        <v/>
      </c>
      <c r="S478" s="62">
        <f>ifna(VLookup(V478, Dex!F:K, 5, 0),"")</f>
        <v>33</v>
      </c>
      <c r="T478" s="61" t="str">
        <f>ifna(VLookup(V478, Dex!F:K, 6, 0),"")</f>
        <v>P187</v>
      </c>
      <c r="U478" s="63">
        <f>ifna(VLookup(V478, Dex!F:L, 7, 0),"")</f>
        <v>108</v>
      </c>
      <c r="V478" s="53" t="str">
        <f t="shared" si="1"/>
        <v>sylveon</v>
      </c>
    </row>
    <row r="479" ht="31.5" customHeight="1">
      <c r="A479" s="129">
        <v>478.0</v>
      </c>
      <c r="B479" s="130">
        <v>1.0</v>
      </c>
      <c r="C479" s="130">
        <v>18.0</v>
      </c>
      <c r="D479" s="131">
        <v>27.0</v>
      </c>
      <c r="E479" s="131">
        <v>5.0</v>
      </c>
      <c r="F479" s="131">
        <v>3.0</v>
      </c>
      <c r="G479" s="131" t="str">
        <f>ifna(VLookup(V479,Shiny!B:C, 2, 0),"")</f>
        <v/>
      </c>
      <c r="H479" s="171" t="s">
        <v>874</v>
      </c>
      <c r="I479" s="158">
        <v>701.0</v>
      </c>
      <c r="J479" s="135">
        <f>IFNA(VLOOKUP(V479,'Imported Index'!G:H,2,0),1)</f>
        <v>1</v>
      </c>
      <c r="K479" s="130"/>
      <c r="L479" s="131"/>
      <c r="M479" s="166" t="str">
        <f>ifna(IMAGE("https://pokejungle.net/sprites/typeico/"&amp;lower(VLookup(V479,Type!C:E, 2, 0)&amp;".png")),"")</f>
        <v/>
      </c>
      <c r="N479" s="166" t="str">
        <f>ifna(IMAGE("https://pokejungle.net/sprites/typeico/"&amp;lower(VLookup(V479,Type!C:E, 3, 0)&amp;".png")),"")</f>
        <v/>
      </c>
      <c r="O479" s="131"/>
      <c r="P479" s="131"/>
      <c r="Q479" s="165">
        <f>ifna(VLookup(V479, Dex!F:K, 3, 0),"")</f>
        <v>320</v>
      </c>
      <c r="R479" s="165" t="str">
        <f>ifna(VLookup(V479, Dex!F:K, 4, 0),"")</f>
        <v/>
      </c>
      <c r="S479" s="166" t="str">
        <f>ifna(VLookup(V479, Dex!F:K, 5, 0),"")</f>
        <v/>
      </c>
      <c r="T479" s="165" t="str">
        <f>ifna(VLookup(V479, Dex!F:K, 6, 0),"")</f>
        <v>P301</v>
      </c>
      <c r="U479" s="137">
        <f>ifna(VLookup(V479, Dex!F:L, 7, 0),"")</f>
        <v>181</v>
      </c>
      <c r="V479" s="131" t="str">
        <f t="shared" si="1"/>
        <v>hawlucha</v>
      </c>
    </row>
    <row r="480" ht="31.5" customHeight="1">
      <c r="A480" s="88">
        <v>479.0</v>
      </c>
      <c r="B480" s="85">
        <v>1.0</v>
      </c>
      <c r="C480" s="85">
        <v>18.0</v>
      </c>
      <c r="D480" s="53">
        <v>28.0</v>
      </c>
      <c r="E480" s="53">
        <v>5.0</v>
      </c>
      <c r="F480" s="53">
        <v>4.0</v>
      </c>
      <c r="G480" s="53" t="str">
        <f>ifna(VLookup(V480,Shiny!B:C, 2, 0),"")</f>
        <v/>
      </c>
      <c r="H480" s="22" t="s">
        <v>875</v>
      </c>
      <c r="I480" s="157">
        <v>702.0</v>
      </c>
      <c r="J480" s="140">
        <f>IFNA(VLOOKUP(V480,'Imported Index'!G:H,2,0),1)</f>
        <v>1</v>
      </c>
      <c r="K480" s="85"/>
      <c r="L480" s="53"/>
      <c r="M480" s="62" t="str">
        <f>ifna(IMAGE("https://pokejungle.net/sprites/typeico/"&amp;lower(VLookup(V480,Type!C:E, 2, 0)&amp;".png")),"")</f>
        <v/>
      </c>
      <c r="N480" s="62" t="str">
        <f>ifna(IMAGE("https://pokejungle.net/sprites/typeico/"&amp;lower(VLookup(V480,Type!C:E, 3, 0)&amp;".png")),"")</f>
        <v/>
      </c>
      <c r="O480" s="53"/>
      <c r="P480" s="53"/>
      <c r="Q480" s="61" t="str">
        <f>ifna(VLookup(V480, Dex!F:K, 3, 0),"")</f>
        <v>A103</v>
      </c>
      <c r="R480" s="61" t="str">
        <f>ifna(VLookup(V480, Dex!F:K, 4, 0),"")</f>
        <v/>
      </c>
      <c r="S480" s="62" t="str">
        <f>ifna(VLookup(V480, Dex!F:K, 5, 0),"")</f>
        <v/>
      </c>
      <c r="T480" s="61" t="str">
        <f>ifna(VLookup(V480, Dex!F:K, 6, 0),"")</f>
        <v>P200</v>
      </c>
      <c r="U480" s="63">
        <f>ifna(VLookup(V480, Dex!F:L, 7, 0),"")</f>
        <v>51</v>
      </c>
      <c r="V480" s="53" t="str">
        <f t="shared" si="1"/>
        <v>dedenne</v>
      </c>
    </row>
    <row r="481" ht="31.5" customHeight="1">
      <c r="A481" s="129">
        <v>480.0</v>
      </c>
      <c r="B481" s="130">
        <v>1.0</v>
      </c>
      <c r="C481" s="130">
        <v>18.0</v>
      </c>
      <c r="D481" s="131">
        <v>29.0</v>
      </c>
      <c r="E481" s="131">
        <v>5.0</v>
      </c>
      <c r="F481" s="131">
        <v>5.0</v>
      </c>
      <c r="G481" s="131" t="str">
        <f>ifna(VLookup(V481,Shiny!B:C, 2, 0),"")</f>
        <v/>
      </c>
      <c r="H481" s="171" t="s">
        <v>876</v>
      </c>
      <c r="I481" s="158">
        <v>703.0</v>
      </c>
      <c r="J481" s="135">
        <f>IFNA(VLOOKUP(V481,'Imported Index'!G:H,2,0),1)</f>
        <v>1</v>
      </c>
      <c r="K481" s="131"/>
      <c r="L481" s="131"/>
      <c r="M481" s="166" t="str">
        <f>ifna(IMAGE("https://pokejungle.net/sprites/typeico/"&amp;lower(VLookup(V481,Type!C:E, 2, 0)&amp;".png")),"")</f>
        <v/>
      </c>
      <c r="N481" s="166" t="str">
        <f>ifna(IMAGE("https://pokejungle.net/sprites/typeico/"&amp;lower(VLookup(V481,Type!C:E, 3, 0)&amp;".png")),"")</f>
        <v/>
      </c>
      <c r="O481" s="131"/>
      <c r="P481" s="131"/>
      <c r="Q481" s="165" t="str">
        <f>ifna(VLookup(V481, Dex!F:K, 3, 0),"")</f>
        <v>C128</v>
      </c>
      <c r="R481" s="165" t="str">
        <f>ifna(VLookup(V481, Dex!F:K, 4, 0),"")</f>
        <v/>
      </c>
      <c r="S481" s="166" t="str">
        <f>ifna(VLookup(V481, Dex!F:K, 5, 0),"")</f>
        <v/>
      </c>
      <c r="T481" s="165" t="str">
        <f>ifna(VLookup(V481, Dex!F:K, 6, 0),"")</f>
        <v>K167</v>
      </c>
      <c r="U481" s="137">
        <f>ifna(VLookup(V481, Dex!F:L, 7, 0),"")</f>
        <v>131</v>
      </c>
      <c r="V481" s="131" t="str">
        <f t="shared" si="1"/>
        <v>carbink</v>
      </c>
    </row>
    <row r="482" ht="31.5" customHeight="1">
      <c r="A482" s="88">
        <v>481.0</v>
      </c>
      <c r="B482" s="85">
        <v>1.0</v>
      </c>
      <c r="C482" s="85">
        <v>18.0</v>
      </c>
      <c r="D482" s="53">
        <v>30.0</v>
      </c>
      <c r="E482" s="53">
        <v>5.0</v>
      </c>
      <c r="F482" s="53">
        <v>6.0</v>
      </c>
      <c r="G482" s="53" t="str">
        <f>ifna(VLookup(V482,Shiny!B:C, 2, 0),"")</f>
        <v/>
      </c>
      <c r="H482" s="22" t="s">
        <v>879</v>
      </c>
      <c r="I482" s="157">
        <v>706.0</v>
      </c>
      <c r="J482" s="140">
        <f>IFNA(VLOOKUP(V482,'Imported Index'!G:H,2,0),1)</f>
        <v>1</v>
      </c>
      <c r="K482" s="85"/>
      <c r="L482" s="53" t="s">
        <v>97</v>
      </c>
      <c r="M482" s="62" t="str">
        <f>ifna(IMAGE("https://pokejungle.net/sprites/typeico/"&amp;lower(VLookup(V482,Type!C:E, 2, 0)&amp;".png")),"")</f>
        <v/>
      </c>
      <c r="N482" s="62" t="str">
        <f>ifna(IMAGE("https://pokejungle.net/sprites/typeico/"&amp;lower(VLookup(V482,Type!C:E, 3, 0)&amp;".png")),"")</f>
        <v/>
      </c>
      <c r="O482" s="53"/>
      <c r="P482" s="53"/>
      <c r="Q482" s="61">
        <f>ifna(VLookup(V482, Dex!F:K, 3, 0),"")</f>
        <v>391</v>
      </c>
      <c r="R482" s="61" t="str">
        <f>ifna(VLookup(V482, Dex!F:K, 4, 0),"")</f>
        <v/>
      </c>
      <c r="S482" s="62" t="str">
        <f>ifna(VLookup(V482, Dex!F:K, 5, 0),"")</f>
        <v/>
      </c>
      <c r="T482" s="61" t="str">
        <f>ifna(VLookup(V482, Dex!F:K, 6, 0),"")</f>
        <v>P174</v>
      </c>
      <c r="U482" s="63">
        <f>ifna(VLookup(V482, Dex!F:L, 7, 0),"")</f>
        <v>167</v>
      </c>
      <c r="V482" s="53" t="str">
        <f t="shared" si="1"/>
        <v>goodra</v>
      </c>
    </row>
    <row r="483" ht="31.5" customHeight="1">
      <c r="A483" s="129">
        <v>482.0</v>
      </c>
      <c r="B483" s="130">
        <v>1.0</v>
      </c>
      <c r="C483" s="130">
        <v>19.0</v>
      </c>
      <c r="D483" s="131">
        <v>1.0</v>
      </c>
      <c r="E483" s="131">
        <v>1.0</v>
      </c>
      <c r="F483" s="131">
        <v>1.0</v>
      </c>
      <c r="G483" s="131" t="str">
        <f>ifna(VLookup(V483,Shiny!B:C, 2, 0),"")</f>
        <v/>
      </c>
      <c r="H483" s="171" t="s">
        <v>879</v>
      </c>
      <c r="I483" s="158">
        <v>706.0</v>
      </c>
      <c r="J483" s="135">
        <f>IFNA(VLOOKUP(V483,'Imported Index'!G:H,2,0),1)</f>
        <v>1</v>
      </c>
      <c r="K483" s="130"/>
      <c r="L483" s="131" t="s">
        <v>139</v>
      </c>
      <c r="M483" s="166" t="str">
        <f>ifna(IMAGE("https://pokejungle.net/sprites/typeico/"&amp;lower(VLookup(V483,Type!C:E, 2, 0)&amp;".png")),"")</f>
        <v/>
      </c>
      <c r="N483" s="166" t="str">
        <f>ifna(IMAGE("https://pokejungle.net/sprites/typeico/"&amp;lower(VLookup(V483,Type!C:E, 3, 0)&amp;".png")),"")</f>
        <v/>
      </c>
      <c r="O483" s="130">
        <v>-1.0</v>
      </c>
      <c r="P483" s="131"/>
      <c r="Q483" s="165" t="str">
        <f>ifna(VLookup(V483, Dex!F:K, 3, 0),"")</f>
        <v/>
      </c>
      <c r="R483" s="165" t="str">
        <f>ifna(VLookup(V483, Dex!F:K, 4, 0),"")</f>
        <v/>
      </c>
      <c r="S483" s="166">
        <f>ifna(VLookup(V483, Dex!F:K, 5, 0),"")</f>
        <v>117</v>
      </c>
      <c r="T483" s="165" t="str">
        <f>ifna(VLookup(V483, Dex!F:K, 6, 0),"")</f>
        <v>P174</v>
      </c>
      <c r="U483" s="137">
        <f>ifna(VLookup(V483, Dex!F:L, 7, 0),"")</f>
        <v>167</v>
      </c>
      <c r="V483" s="131" t="str">
        <f t="shared" si="1"/>
        <v>goodra-1</v>
      </c>
    </row>
    <row r="484" ht="31.5" customHeight="1">
      <c r="A484" s="88">
        <v>483.0</v>
      </c>
      <c r="B484" s="85">
        <v>1.0</v>
      </c>
      <c r="C484" s="85">
        <v>19.0</v>
      </c>
      <c r="D484" s="53">
        <v>2.0</v>
      </c>
      <c r="E484" s="53">
        <v>1.0</v>
      </c>
      <c r="F484" s="53">
        <v>2.0</v>
      </c>
      <c r="G484" s="53" t="str">
        <f>ifna(VLookup(V484,Shiny!B:C, 2, 0),"")</f>
        <v/>
      </c>
      <c r="H484" s="22" t="s">
        <v>880</v>
      </c>
      <c r="I484" s="157">
        <v>707.0</v>
      </c>
      <c r="J484" s="140">
        <f>IFNA(VLOOKUP(V484,'Imported Index'!G:H,2,0),1)</f>
        <v>1</v>
      </c>
      <c r="K484" s="85"/>
      <c r="L484" s="53"/>
      <c r="M484" s="62" t="str">
        <f>ifna(IMAGE("https://pokejungle.net/sprites/typeico/"&amp;lower(VLookup(V484,Type!C:E, 2, 0)&amp;".png")),"")</f>
        <v/>
      </c>
      <c r="N484" s="62" t="str">
        <f>ifna(IMAGE("https://pokejungle.net/sprites/typeico/"&amp;lower(VLookup(V484,Type!C:E, 3, 0)&amp;".png")),"")</f>
        <v/>
      </c>
      <c r="O484" s="53"/>
      <c r="P484" s="53"/>
      <c r="Q484" s="61" t="str">
        <f>ifna(VLookup(V484, Dex!F:K, 3, 0),"")</f>
        <v>A028</v>
      </c>
      <c r="R484" s="61" t="str">
        <f>ifna(VLookup(V484, Dex!F:K, 4, 0),"")</f>
        <v/>
      </c>
      <c r="S484" s="62" t="str">
        <f>ifna(VLookup(V484, Dex!F:K, 5, 0),"")</f>
        <v/>
      </c>
      <c r="T484" s="61" t="str">
        <f>ifna(VLookup(V484, Dex!F:K, 6, 0),"")</f>
        <v>P240</v>
      </c>
      <c r="U484" s="63">
        <f>ifna(VLookup(V484, Dex!F:L, 7, 0),"")</f>
        <v>188</v>
      </c>
      <c r="V484" s="53" t="str">
        <f t="shared" si="1"/>
        <v>klefki</v>
      </c>
    </row>
    <row r="485" ht="31.5" customHeight="1">
      <c r="A485" s="129">
        <v>484.0</v>
      </c>
      <c r="B485" s="130">
        <v>1.0</v>
      </c>
      <c r="C485" s="130">
        <v>19.0</v>
      </c>
      <c r="D485" s="131">
        <v>3.0</v>
      </c>
      <c r="E485" s="131">
        <v>1.0</v>
      </c>
      <c r="F485" s="131">
        <v>3.0</v>
      </c>
      <c r="G485" s="131" t="str">
        <f>ifna(VLookup(V485,Shiny!B:C, 2, 0),"")</f>
        <v/>
      </c>
      <c r="H485" s="171" t="s">
        <v>882</v>
      </c>
      <c r="I485" s="158">
        <v>709.0</v>
      </c>
      <c r="J485" s="135">
        <f>IFNA(VLOOKUP(V485,'Imported Index'!G:H,2,0),1)</f>
        <v>1</v>
      </c>
      <c r="K485" s="131"/>
      <c r="L485" s="131"/>
      <c r="M485" s="166" t="str">
        <f>ifna(IMAGE("https://pokejungle.net/sprites/typeico/"&amp;lower(VLookup(V485,Type!C:E, 2, 0)&amp;".png")),"")</f>
        <v/>
      </c>
      <c r="N485" s="166" t="str">
        <f>ifna(IMAGE("https://pokejungle.net/sprites/typeico/"&amp;lower(VLookup(V485,Type!C:E, 3, 0)&amp;".png")),"")</f>
        <v/>
      </c>
      <c r="O485" s="131"/>
      <c r="P485" s="131"/>
      <c r="Q485" s="165">
        <f>ifna(VLookup(V485, Dex!F:K, 3, 0),"")</f>
        <v>339</v>
      </c>
      <c r="R485" s="165" t="str">
        <f>ifna(VLookup(V485, Dex!F:K, 4, 0),"")</f>
        <v/>
      </c>
      <c r="S485" s="166" t="str">
        <f>ifna(VLookup(V485, Dex!F:K, 5, 0),"")</f>
        <v/>
      </c>
      <c r="T485" s="165" t="str">
        <f>ifna(VLookup(V485, Dex!F:K, 6, 0),"")</f>
        <v>K069</v>
      </c>
      <c r="U485" s="137">
        <f>ifna(VLookup(V485, Dex!F:L, 7, 0),"")</f>
        <v>183</v>
      </c>
      <c r="V485" s="131" t="str">
        <f t="shared" si="1"/>
        <v>trevenant</v>
      </c>
    </row>
    <row r="486" ht="31.5" customHeight="1">
      <c r="A486" s="88">
        <v>485.0</v>
      </c>
      <c r="B486" s="85">
        <v>1.0</v>
      </c>
      <c r="C486" s="85">
        <v>19.0</v>
      </c>
      <c r="D486" s="53">
        <v>4.0</v>
      </c>
      <c r="E486" s="53">
        <v>1.0</v>
      </c>
      <c r="F486" s="53">
        <v>4.0</v>
      </c>
      <c r="G486" s="53" t="str">
        <f>ifna(VLookup(V486,Shiny!B:C, 2, 0),"")</f>
        <v/>
      </c>
      <c r="H486" s="146" t="s">
        <v>888</v>
      </c>
      <c r="I486" s="157">
        <v>711.0</v>
      </c>
      <c r="J486" s="140">
        <f>IFNA(VLOOKUP(V486,'Imported Index'!G:H,2,0),1)</f>
        <v>1</v>
      </c>
      <c r="K486" s="83"/>
      <c r="L486" s="53" t="s">
        <v>884</v>
      </c>
      <c r="M486" s="62" t="str">
        <f>ifna(IMAGE("https://pokejungle.net/sprites/typeico/"&amp;lower(VLookup(V486,Type!C:E, 2, 0)&amp;".png")),"")</f>
        <v/>
      </c>
      <c r="N486" s="62" t="str">
        <f>ifna(IMAGE("https://pokejungle.net/sprites/typeico/"&amp;lower(VLookup(V486,Type!C:E, 3, 0)&amp;".png")),"")</f>
        <v/>
      </c>
      <c r="O486" s="53"/>
      <c r="P486" s="53"/>
      <c r="Q486" s="61">
        <f>ifna(VLookup(V486, Dex!F:K, 3, 0),"")</f>
        <v>192</v>
      </c>
      <c r="R486" s="61" t="str">
        <f>ifna(VLookup(V486, Dex!F:K, 4, 0),"")</f>
        <v/>
      </c>
      <c r="S486" s="62" t="str">
        <f>ifna(VLookup(V486, Dex!F:K, 5, 0),"")</f>
        <v/>
      </c>
      <c r="T486" s="61" t="str">
        <f>ifna(VLookup(V486, Dex!F:K, 6, 0),"")</f>
        <v/>
      </c>
      <c r="U486" s="63">
        <f>ifna(VLookup(V486, Dex!F:L, 7, 0),"")</f>
        <v>205</v>
      </c>
      <c r="V486" s="53" t="str">
        <f t="shared" si="1"/>
        <v>gourgeist</v>
      </c>
    </row>
    <row r="487" ht="31.5" customHeight="1">
      <c r="A487" s="129">
        <v>486.0</v>
      </c>
      <c r="B487" s="130">
        <v>1.0</v>
      </c>
      <c r="C487" s="130">
        <v>19.0</v>
      </c>
      <c r="D487" s="131">
        <v>5.0</v>
      </c>
      <c r="E487" s="131">
        <v>1.0</v>
      </c>
      <c r="F487" s="131">
        <v>5.0</v>
      </c>
      <c r="G487" s="131" t="str">
        <f>ifna(VLookup(V487,Shiny!B:C, 2, 0),"")</f>
        <v/>
      </c>
      <c r="H487" s="143" t="s">
        <v>888</v>
      </c>
      <c r="I487" s="158">
        <v>711.0</v>
      </c>
      <c r="J487" s="135">
        <f>IFNA(VLOOKUP(V487,'Imported Index'!G:H,2,0),1)</f>
        <v>1</v>
      </c>
      <c r="K487" s="132"/>
      <c r="L487" s="131" t="s">
        <v>885</v>
      </c>
      <c r="M487" s="166" t="str">
        <f>ifna(IMAGE("https://pokejungle.net/sprites/typeico/"&amp;lower(VLookup(V487,Type!C:E, 2, 0)&amp;".png")),"")</f>
        <v/>
      </c>
      <c r="N487" s="166" t="str">
        <f>ifna(IMAGE("https://pokejungle.net/sprites/typeico/"&amp;lower(VLookup(V487,Type!C:E, 3, 0)&amp;".png")),"")</f>
        <v/>
      </c>
      <c r="O487" s="129">
        <v>-1.0</v>
      </c>
      <c r="P487" s="131"/>
      <c r="Q487" s="165">
        <f>ifna(VLookup(V487, Dex!F:K, 3, 0),"")</f>
        <v>192</v>
      </c>
      <c r="R487" s="165" t="str">
        <f>ifna(VLookup(V487, Dex!F:K, 4, 0),"")</f>
        <v/>
      </c>
      <c r="S487" s="166" t="str">
        <f>ifna(VLookup(V487, Dex!F:K, 5, 0),"")</f>
        <v/>
      </c>
      <c r="T487" s="165" t="str">
        <f>ifna(VLookup(V487, Dex!F:K, 6, 0),"")</f>
        <v/>
      </c>
      <c r="U487" s="137">
        <f>ifna(VLookup(V487, Dex!F:L, 7, 0),"")</f>
        <v>205</v>
      </c>
      <c r="V487" s="131" t="str">
        <f t="shared" si="1"/>
        <v>gourgeist-1</v>
      </c>
    </row>
    <row r="488" ht="31.5" customHeight="1">
      <c r="A488" s="88">
        <v>487.0</v>
      </c>
      <c r="B488" s="85">
        <v>1.0</v>
      </c>
      <c r="C488" s="85">
        <v>19.0</v>
      </c>
      <c r="D488" s="53">
        <v>6.0</v>
      </c>
      <c r="E488" s="53">
        <v>1.0</v>
      </c>
      <c r="F488" s="53">
        <v>6.0</v>
      </c>
      <c r="G488" s="53" t="str">
        <f>ifna(VLookup(V488,Shiny!B:C, 2, 0),"")</f>
        <v/>
      </c>
      <c r="H488" s="146" t="s">
        <v>888</v>
      </c>
      <c r="I488" s="157">
        <v>711.0</v>
      </c>
      <c r="J488" s="140">
        <f>IFNA(VLOOKUP(V488,'Imported Index'!G:H,2,0),1)</f>
        <v>1</v>
      </c>
      <c r="K488" s="83"/>
      <c r="L488" s="53" t="s">
        <v>886</v>
      </c>
      <c r="M488" s="62" t="str">
        <f>ifna(IMAGE("https://pokejungle.net/sprites/typeico/"&amp;lower(VLookup(V488,Type!C:E, 2, 0)&amp;".png")),"")</f>
        <v/>
      </c>
      <c r="N488" s="62" t="str">
        <f>ifna(IMAGE("https://pokejungle.net/sprites/typeico/"&amp;lower(VLookup(V488,Type!C:E, 3, 0)&amp;".png")),"")</f>
        <v/>
      </c>
      <c r="O488" s="88">
        <v>-2.0</v>
      </c>
      <c r="P488" s="53"/>
      <c r="Q488" s="61">
        <f>ifna(VLookup(V488, Dex!F:K, 3, 0),"")</f>
        <v>192</v>
      </c>
      <c r="R488" s="61" t="str">
        <f>ifna(VLookup(V488, Dex!F:K, 4, 0),"")</f>
        <v/>
      </c>
      <c r="S488" s="62" t="str">
        <f>ifna(VLookup(V488, Dex!F:K, 5, 0),"")</f>
        <v/>
      </c>
      <c r="T488" s="61" t="str">
        <f>ifna(VLookup(V488, Dex!F:K, 6, 0),"")</f>
        <v/>
      </c>
      <c r="U488" s="63">
        <f>ifna(VLookup(V488, Dex!F:L, 7, 0),"")</f>
        <v>205</v>
      </c>
      <c r="V488" s="53" t="str">
        <f t="shared" si="1"/>
        <v>gourgeist-2</v>
      </c>
    </row>
    <row r="489" ht="31.5" customHeight="1">
      <c r="A489" s="129">
        <v>488.0</v>
      </c>
      <c r="B489" s="130">
        <v>1.0</v>
      </c>
      <c r="C489" s="130">
        <v>19.0</v>
      </c>
      <c r="D489" s="131">
        <v>7.0</v>
      </c>
      <c r="E489" s="131">
        <v>2.0</v>
      </c>
      <c r="F489" s="131">
        <v>1.0</v>
      </c>
      <c r="G489" s="131" t="str">
        <f>ifna(VLookup(V489,Shiny!B:C, 2, 0),"")</f>
        <v/>
      </c>
      <c r="H489" s="143" t="s">
        <v>888</v>
      </c>
      <c r="I489" s="158">
        <v>711.0</v>
      </c>
      <c r="J489" s="135">
        <f>IFNA(VLOOKUP(V489,'Imported Index'!G:H,2,0),1)</f>
        <v>1</v>
      </c>
      <c r="K489" s="135"/>
      <c r="L489" s="131" t="s">
        <v>887</v>
      </c>
      <c r="M489" s="166" t="str">
        <f>ifna(IMAGE("https://pokejungle.net/sprites/typeico/"&amp;lower(VLookup(V489,Type!C:E, 2, 0)&amp;".png")),"")</f>
        <v/>
      </c>
      <c r="N489" s="166" t="str">
        <f>ifna(IMAGE("https://pokejungle.net/sprites/typeico/"&amp;lower(VLookup(V489,Type!C:E, 3, 0)&amp;".png")),"")</f>
        <v/>
      </c>
      <c r="O489" s="129">
        <v>-3.0</v>
      </c>
      <c r="P489" s="131"/>
      <c r="Q489" s="165">
        <f>ifna(VLookup(V489, Dex!F:K, 3, 0),"")</f>
        <v>192</v>
      </c>
      <c r="R489" s="165" t="str">
        <f>ifna(VLookup(V489, Dex!F:K, 4, 0),"")</f>
        <v/>
      </c>
      <c r="S489" s="166" t="str">
        <f>ifna(VLookup(V489, Dex!F:K, 5, 0),"")</f>
        <v/>
      </c>
      <c r="T489" s="165" t="str">
        <f>ifna(VLookup(V489, Dex!F:K, 6, 0),"")</f>
        <v/>
      </c>
      <c r="U489" s="137">
        <f>ifna(VLookup(V489, Dex!F:L, 7, 0),"")</f>
        <v>205</v>
      </c>
      <c r="V489" s="131" t="str">
        <f t="shared" si="1"/>
        <v>gourgeist-3</v>
      </c>
    </row>
    <row r="490" ht="31.5" customHeight="1">
      <c r="A490" s="88">
        <v>489.0</v>
      </c>
      <c r="B490" s="85">
        <v>1.0</v>
      </c>
      <c r="C490" s="85">
        <v>19.0</v>
      </c>
      <c r="D490" s="53">
        <v>8.0</v>
      </c>
      <c r="E490" s="53">
        <v>2.0</v>
      </c>
      <c r="F490" s="53">
        <v>2.0</v>
      </c>
      <c r="G490" s="53" t="str">
        <f>ifna(VLookup(V490,Shiny!B:C, 2, 0),"")</f>
        <v/>
      </c>
      <c r="H490" s="22" t="s">
        <v>890</v>
      </c>
      <c r="I490" s="157">
        <v>713.0</v>
      </c>
      <c r="J490" s="140">
        <f>IFNA(VLOOKUP(V490,'Imported Index'!G:H,2,0),1)</f>
        <v>1</v>
      </c>
      <c r="K490" s="85"/>
      <c r="L490" s="53" t="s">
        <v>97</v>
      </c>
      <c r="M490" s="62" t="str">
        <f>ifna(IMAGE("https://pokejungle.net/sprites/typeico/"&amp;lower(VLookup(V490,Type!C:E, 2, 0)&amp;".png")),"")</f>
        <v/>
      </c>
      <c r="N490" s="62" t="str">
        <f>ifna(IMAGE("https://pokejungle.net/sprites/typeico/"&amp;lower(VLookup(V490,Type!C:E, 3, 0)&amp;".png")),"")</f>
        <v/>
      </c>
      <c r="O490" s="53"/>
      <c r="P490" s="53"/>
      <c r="Q490" s="61">
        <f>ifna(VLookup(V490, Dex!F:K, 3, 0),"")</f>
        <v>359</v>
      </c>
      <c r="R490" s="61" t="str">
        <f>ifna(VLookup(V490, Dex!F:K, 4, 0),"")</f>
        <v/>
      </c>
      <c r="S490" s="62" t="str">
        <f>ifna(VLookup(V490, Dex!F:K, 5, 0),"")</f>
        <v/>
      </c>
      <c r="T490" s="61" t="str">
        <f>ifna(VLookup(V490, Dex!F:K, 6, 0),"")</f>
        <v>P364</v>
      </c>
      <c r="U490" s="63">
        <f>ifna(VLookup(V490, Dex!F:L, 7, 0),"")</f>
        <v>175</v>
      </c>
      <c r="V490" s="53" t="str">
        <f t="shared" si="1"/>
        <v>avalugg</v>
      </c>
    </row>
    <row r="491" ht="31.5" customHeight="1">
      <c r="A491" s="129">
        <v>490.0</v>
      </c>
      <c r="B491" s="130">
        <v>1.0</v>
      </c>
      <c r="C491" s="130">
        <v>19.0</v>
      </c>
      <c r="D491" s="131">
        <v>9.0</v>
      </c>
      <c r="E491" s="131">
        <v>2.0</v>
      </c>
      <c r="F491" s="131">
        <v>3.0</v>
      </c>
      <c r="G491" s="131" t="str">
        <f>ifna(VLookup(V491,Shiny!B:C, 2, 0),"")</f>
        <v/>
      </c>
      <c r="H491" s="171" t="s">
        <v>890</v>
      </c>
      <c r="I491" s="158">
        <v>713.0</v>
      </c>
      <c r="J491" s="135">
        <f>IFNA(VLOOKUP(V491,'Imported Index'!G:H,2,0),1)</f>
        <v>1</v>
      </c>
      <c r="K491" s="130"/>
      <c r="L491" s="131" t="s">
        <v>139</v>
      </c>
      <c r="M491" s="166" t="str">
        <f>ifna(IMAGE("https://pokejungle.net/sprites/typeico/"&amp;lower(VLookup(V491,Type!C:E, 2, 0)&amp;".png")),"")</f>
        <v/>
      </c>
      <c r="N491" s="166" t="str">
        <f>ifna(IMAGE("https://pokejungle.net/sprites/typeico/"&amp;lower(VLookup(V491,Type!C:E, 3, 0)&amp;".png")),"")</f>
        <v/>
      </c>
      <c r="O491" s="130">
        <v>-1.0</v>
      </c>
      <c r="P491" s="131"/>
      <c r="Q491" s="165" t="str">
        <f>ifna(VLookup(V491, Dex!F:K, 3, 0),"")</f>
        <v/>
      </c>
      <c r="R491" s="165" t="str">
        <f>ifna(VLookup(V491, Dex!F:K, 4, 0),"")</f>
        <v/>
      </c>
      <c r="S491" s="166">
        <f>ifna(VLookup(V491, Dex!F:K, 5, 0),"")</f>
        <v>216</v>
      </c>
      <c r="T491" s="165" t="str">
        <f>ifna(VLookup(V491, Dex!F:K, 6, 0),"")</f>
        <v>P364</v>
      </c>
      <c r="U491" s="137">
        <f>ifna(VLookup(V491, Dex!F:L, 7, 0),"")</f>
        <v>175</v>
      </c>
      <c r="V491" s="131" t="str">
        <f t="shared" si="1"/>
        <v>avalugg-1</v>
      </c>
    </row>
    <row r="492" ht="31.5" customHeight="1">
      <c r="A492" s="88">
        <v>491.0</v>
      </c>
      <c r="B492" s="85">
        <v>1.0</v>
      </c>
      <c r="C492" s="85">
        <v>19.0</v>
      </c>
      <c r="D492" s="53">
        <v>10.0</v>
      </c>
      <c r="E492" s="53">
        <v>2.0</v>
      </c>
      <c r="F492" s="53">
        <v>4.0</v>
      </c>
      <c r="G492" s="53" t="str">
        <f>ifna(VLookup(V492,Shiny!B:C, 2, 0),"")</f>
        <v/>
      </c>
      <c r="H492" s="22" t="s">
        <v>892</v>
      </c>
      <c r="I492" s="157">
        <v>715.0</v>
      </c>
      <c r="J492" s="140">
        <f>IFNA(VLOOKUP(V492,'Imported Index'!G:H,2,0),1)</f>
        <v>1</v>
      </c>
      <c r="K492" s="85"/>
      <c r="L492" s="53"/>
      <c r="M492" s="62" t="str">
        <f>ifna(IMAGE("https://pokejungle.net/sprites/typeico/"&amp;lower(VLookup(V492,Type!C:E, 2, 0)&amp;".png")),"")</f>
        <v/>
      </c>
      <c r="N492" s="62" t="str">
        <f>ifna(IMAGE("https://pokejungle.net/sprites/typeico/"&amp;lower(VLookup(V492,Type!C:E, 3, 0)&amp;".png")),"")</f>
        <v/>
      </c>
      <c r="O492" s="53"/>
      <c r="P492" s="53"/>
      <c r="Q492" s="61">
        <f>ifna(VLookup(V492, Dex!F:K, 3, 0),"")</f>
        <v>177</v>
      </c>
      <c r="R492" s="61" t="str">
        <f>ifna(VLookup(V492, Dex!F:K, 4, 0),"")</f>
        <v/>
      </c>
      <c r="S492" s="62" t="str">
        <f>ifna(VLookup(V492, Dex!F:K, 5, 0),"")</f>
        <v/>
      </c>
      <c r="T492" s="61" t="str">
        <f>ifna(VLookup(V492, Dex!F:K, 6, 0),"")</f>
        <v>P304</v>
      </c>
      <c r="U492" s="63">
        <f>ifna(VLookup(V492, Dex!F:L, 7, 0),"")</f>
        <v>187</v>
      </c>
      <c r="V492" s="53" t="str">
        <f t="shared" si="1"/>
        <v>noivern</v>
      </c>
    </row>
    <row r="493" ht="31.5" customHeight="1">
      <c r="A493" s="129">
        <v>492.0</v>
      </c>
      <c r="B493" s="130">
        <v>1.0</v>
      </c>
      <c r="C493" s="130">
        <v>19.0</v>
      </c>
      <c r="D493" s="131">
        <v>11.0</v>
      </c>
      <c r="E493" s="131">
        <v>2.0</v>
      </c>
      <c r="F493" s="131">
        <v>5.0</v>
      </c>
      <c r="G493" s="131" t="str">
        <f>ifna(VLookup(V493,Shiny!B:C, 2, 0),"")</f>
        <v/>
      </c>
      <c r="H493" s="171" t="s">
        <v>893</v>
      </c>
      <c r="I493" s="158">
        <v>716.0</v>
      </c>
      <c r="J493" s="135">
        <f>IFNA(VLOOKUP(V493,'Imported Index'!G:H,2,0),1)</f>
        <v>1</v>
      </c>
      <c r="K493" s="131"/>
      <c r="L493" s="131"/>
      <c r="M493" s="166" t="str">
        <f>ifna(IMAGE("https://pokejungle.net/sprites/typeico/"&amp;lower(VLookup(V493,Type!C:E, 2, 0)&amp;".png")),"")</f>
        <v/>
      </c>
      <c r="N493" s="166" t="str">
        <f>ifna(IMAGE("https://pokejungle.net/sprites/typeico/"&amp;lower(VLookup(V493,Type!C:E, 3, 0)&amp;".png")),"")</f>
        <v/>
      </c>
      <c r="O493" s="131"/>
      <c r="P493" s="131"/>
      <c r="Q493" s="165" t="str">
        <f>ifna(VLookup(V493, Dex!F:K, 3, 0),"")</f>
        <v/>
      </c>
      <c r="R493" s="165" t="str">
        <f>ifna(VLookup(V493, Dex!F:K, 4, 0),"")</f>
        <v/>
      </c>
      <c r="S493" s="166" t="str">
        <f>ifna(VLookup(V493, Dex!F:K, 5, 0),"")</f>
        <v/>
      </c>
      <c r="T493" s="165" t="str">
        <f>ifna(VLookup(V493, Dex!F:K, 6, 0),"")</f>
        <v/>
      </c>
      <c r="U493" s="137">
        <f>ifna(VLookup(V493, Dex!F:L, 7, 0),"")</f>
        <v>228</v>
      </c>
      <c r="V493" s="131" t="str">
        <f t="shared" si="1"/>
        <v>xerneas</v>
      </c>
    </row>
    <row r="494" ht="31.5" customHeight="1">
      <c r="A494" s="88">
        <v>493.0</v>
      </c>
      <c r="B494" s="85">
        <v>1.0</v>
      </c>
      <c r="C494" s="85">
        <v>19.0</v>
      </c>
      <c r="D494" s="53">
        <v>12.0</v>
      </c>
      <c r="E494" s="53">
        <v>2.0</v>
      </c>
      <c r="F494" s="53">
        <v>6.0</v>
      </c>
      <c r="G494" s="53" t="str">
        <f>ifna(VLookup(V494,Shiny!B:C, 2, 0),"")</f>
        <v/>
      </c>
      <c r="H494" s="22" t="s">
        <v>894</v>
      </c>
      <c r="I494" s="157">
        <v>717.0</v>
      </c>
      <c r="J494" s="140">
        <f>IFNA(VLOOKUP(V494,'Imported Index'!G:H,2,0),1)</f>
        <v>1</v>
      </c>
      <c r="K494" s="53"/>
      <c r="L494" s="53"/>
      <c r="M494" s="62" t="str">
        <f>ifna(IMAGE("https://pokejungle.net/sprites/typeico/"&amp;lower(VLookup(V494,Type!C:E, 2, 0)&amp;".png")),"")</f>
        <v/>
      </c>
      <c r="N494" s="62" t="str">
        <f>ifna(IMAGE("https://pokejungle.net/sprites/typeico/"&amp;lower(VLookup(V494,Type!C:E, 3, 0)&amp;".png")),"")</f>
        <v/>
      </c>
      <c r="O494" s="53"/>
      <c r="P494" s="53"/>
      <c r="Q494" s="61" t="str">
        <f>ifna(VLookup(V494, Dex!F:K, 3, 0),"")</f>
        <v/>
      </c>
      <c r="R494" s="61" t="str">
        <f>ifna(VLookup(V494, Dex!F:K, 4, 0),"")</f>
        <v/>
      </c>
      <c r="S494" s="62" t="str">
        <f>ifna(VLookup(V494, Dex!F:K, 5, 0),"")</f>
        <v/>
      </c>
      <c r="T494" s="61" t="str">
        <f>ifna(VLookup(V494, Dex!F:K, 6, 0),"")</f>
        <v/>
      </c>
      <c r="U494" s="63">
        <f>ifna(VLookup(V494, Dex!F:L, 7, 0),"")</f>
        <v>229</v>
      </c>
      <c r="V494" s="53" t="str">
        <f t="shared" si="1"/>
        <v>yveltal</v>
      </c>
    </row>
    <row r="495" ht="31.5" customHeight="1">
      <c r="A495" s="129">
        <v>494.0</v>
      </c>
      <c r="B495" s="130">
        <v>1.0</v>
      </c>
      <c r="C495" s="130">
        <v>19.0</v>
      </c>
      <c r="D495" s="130">
        <v>13.0</v>
      </c>
      <c r="E495" s="130">
        <v>3.0</v>
      </c>
      <c r="F495" s="131">
        <v>1.0</v>
      </c>
      <c r="G495" s="131" t="str">
        <f>ifna(VLookup(V495,Shiny!B:C, 2, 0),"")</f>
        <v/>
      </c>
      <c r="H495" s="143" t="s">
        <v>895</v>
      </c>
      <c r="I495" s="158">
        <v>718.0</v>
      </c>
      <c r="J495" s="135">
        <f>IFNA(VLOOKUP(V495,'Imported Index'!G:H,2,0),1)</f>
        <v>1</v>
      </c>
      <c r="K495" s="149"/>
      <c r="L495" s="149">
        <v>0.5</v>
      </c>
      <c r="M495" s="166" t="str">
        <f>ifna(IMAGE("https://pokejungle.net/sprites/typeico/"&amp;lower(VLookup(V495,Type!C:E, 2, 0)&amp;".png")),"")</f>
        <v/>
      </c>
      <c r="N495" s="166" t="str">
        <f>ifna(IMAGE("https://pokejungle.net/sprites/typeico/"&amp;lower(VLookup(V495,Type!C:E, 3, 0)&amp;".png")),"")</f>
        <v/>
      </c>
      <c r="O495" s="131"/>
      <c r="P495" s="149"/>
      <c r="Q495" s="165" t="str">
        <f>ifna(VLookup(V495, Dex!F:K, 3, 0),"")</f>
        <v/>
      </c>
      <c r="R495" s="165" t="str">
        <f>ifna(VLookup(V495, Dex!F:K, 4, 0),"")</f>
        <v/>
      </c>
      <c r="S495" s="166" t="str">
        <f>ifna(VLookup(V495, Dex!F:K, 5, 0),"")</f>
        <v/>
      </c>
      <c r="T495" s="165" t="str">
        <f>ifna(VLookup(V495, Dex!F:K, 6, 0),"")</f>
        <v/>
      </c>
      <c r="U495" s="137">
        <f>ifna(VLookup(V495, Dex!F:L, 7, 0),"")</f>
        <v>230</v>
      </c>
      <c r="V495" s="131" t="str">
        <f t="shared" si="1"/>
        <v>zygarde</v>
      </c>
    </row>
    <row r="496" ht="31.5" customHeight="1">
      <c r="A496" s="88">
        <v>495.0</v>
      </c>
      <c r="B496" s="85">
        <v>1.0</v>
      </c>
      <c r="C496" s="85">
        <v>19.0</v>
      </c>
      <c r="D496" s="85">
        <v>14.0</v>
      </c>
      <c r="E496" s="85">
        <v>3.0</v>
      </c>
      <c r="F496" s="53">
        <v>2.0</v>
      </c>
      <c r="G496" s="53" t="str">
        <f>ifna(VLookup(V496,Shiny!B:C, 2, 0),"")</f>
        <v/>
      </c>
      <c r="H496" s="146" t="s">
        <v>895</v>
      </c>
      <c r="I496" s="157">
        <v>718.0</v>
      </c>
      <c r="J496" s="140">
        <f>IFNA(VLOOKUP(V496,'Imported Index'!G:H,2,0),1)</f>
        <v>1</v>
      </c>
      <c r="K496" s="94"/>
      <c r="L496" s="94">
        <v>0.1</v>
      </c>
      <c r="M496" s="62" t="str">
        <f>ifna(IMAGE("https://pokejungle.net/sprites/typeico/"&amp;lower(VLookup(V496,Type!C:E, 2, 0)&amp;".png")),"")</f>
        <v/>
      </c>
      <c r="N496" s="62" t="str">
        <f>ifna(IMAGE("https://pokejungle.net/sprites/typeico/"&amp;lower(VLookup(V496,Type!C:E, 3, 0)&amp;".png")),"")</f>
        <v/>
      </c>
      <c r="O496" s="151">
        <v>-1.0</v>
      </c>
      <c r="P496" s="94"/>
      <c r="Q496" s="61" t="str">
        <f>ifna(VLookup(V496, Dex!F:K, 3, 0),"")</f>
        <v/>
      </c>
      <c r="R496" s="61" t="str">
        <f>ifna(VLookup(V496, Dex!F:K, 4, 0),"")</f>
        <v/>
      </c>
      <c r="S496" s="62" t="str">
        <f>ifna(VLookup(V496, Dex!F:K, 5, 0),"")</f>
        <v/>
      </c>
      <c r="T496" s="61" t="str">
        <f>ifna(VLookup(V496, Dex!F:K, 6, 0),"")</f>
        <v/>
      </c>
      <c r="U496" s="63">
        <f>ifna(VLookup(V496, Dex!F:L, 7, 0),"")</f>
        <v>230</v>
      </c>
      <c r="V496" s="53" t="str">
        <f t="shared" si="1"/>
        <v>zygarde-1</v>
      </c>
    </row>
    <row r="497" ht="31.5" customHeight="1">
      <c r="A497" s="129">
        <v>496.0</v>
      </c>
      <c r="B497" s="130">
        <v>1.0</v>
      </c>
      <c r="C497" s="130">
        <v>19.0</v>
      </c>
      <c r="D497" s="130">
        <v>15.0</v>
      </c>
      <c r="E497" s="130">
        <v>3.0</v>
      </c>
      <c r="F497" s="131">
        <v>3.0</v>
      </c>
      <c r="G497" s="131" t="str">
        <f>ifna(VLookup(V497,Shiny!B:C, 2, 0),"")</f>
        <v/>
      </c>
      <c r="H497" s="171" t="s">
        <v>896</v>
      </c>
      <c r="I497" s="158">
        <v>719.0</v>
      </c>
      <c r="J497" s="135">
        <f>IFNA(VLOOKUP(V497,'Imported Index'!G:H,2,0),1)</f>
        <v>1</v>
      </c>
      <c r="K497" s="131"/>
      <c r="L497" s="131"/>
      <c r="M497" s="166" t="str">
        <f>ifna(IMAGE("https://pokejungle.net/sprites/typeico/"&amp;lower(VLookup(V497,Type!C:E, 2, 0)&amp;".png")),"")</f>
        <v/>
      </c>
      <c r="N497" s="166" t="str">
        <f>ifna(IMAGE("https://pokejungle.net/sprites/typeico/"&amp;lower(VLookup(V497,Type!C:E, 3, 0)&amp;".png")),"")</f>
        <v/>
      </c>
      <c r="O497" s="131"/>
      <c r="P497" s="131"/>
      <c r="Q497" s="165" t="str">
        <f>ifna(VLookup(V497, Dex!F:K, 3, 0),"")</f>
        <v/>
      </c>
      <c r="R497" s="165" t="str">
        <f>ifna(VLookup(V497, Dex!F:K, 4, 0),"")</f>
        <v/>
      </c>
      <c r="S497" s="166" t="str">
        <f>ifna(VLookup(V497, Dex!F:K, 5, 0),"")</f>
        <v/>
      </c>
      <c r="T497" s="165" t="str">
        <f>ifna(VLookup(V497, Dex!F:K, 6, 0),"")</f>
        <v/>
      </c>
      <c r="U497" s="137" t="str">
        <f>ifna(VLookup(V497, Dex!F:L, 7, 0),"")</f>
        <v/>
      </c>
      <c r="V497" s="131" t="str">
        <f t="shared" si="1"/>
        <v>diancie</v>
      </c>
    </row>
    <row r="498" ht="31.5" customHeight="1">
      <c r="A498" s="88">
        <v>497.0</v>
      </c>
      <c r="B498" s="85">
        <v>1.0</v>
      </c>
      <c r="C498" s="85">
        <v>19.0</v>
      </c>
      <c r="D498" s="85">
        <v>16.0</v>
      </c>
      <c r="E498" s="85">
        <v>3.0</v>
      </c>
      <c r="F498" s="53">
        <v>4.0</v>
      </c>
      <c r="G498" s="53" t="str">
        <f>ifna(VLookup(V498,Shiny!B:C, 2, 0),"")</f>
        <v/>
      </c>
      <c r="H498" s="22" t="s">
        <v>897</v>
      </c>
      <c r="I498" s="157">
        <v>720.0</v>
      </c>
      <c r="J498" s="140">
        <f>IFNA(VLOOKUP(V498,'Imported Index'!G:H,2,0),1)</f>
        <v>1</v>
      </c>
      <c r="K498" s="53"/>
      <c r="L498" s="53"/>
      <c r="M498" s="62" t="str">
        <f>ifna(IMAGE("https://pokejungle.net/sprites/typeico/"&amp;lower(VLookup(V498,Type!C:E, 2, 0)&amp;".png")),"")</f>
        <v/>
      </c>
      <c r="N498" s="62" t="str">
        <f>ifna(IMAGE("https://pokejungle.net/sprites/typeico/"&amp;lower(VLookup(V498,Type!C:E, 3, 0)&amp;".png")),"")</f>
        <v/>
      </c>
      <c r="O498" s="53"/>
      <c r="P498" s="53"/>
      <c r="Q498" s="61" t="str">
        <f>ifna(VLookup(V498, Dex!F:K, 3, 0),"")</f>
        <v/>
      </c>
      <c r="R498" s="61" t="str">
        <f>ifna(VLookup(V498, Dex!F:K, 4, 0),"")</f>
        <v/>
      </c>
      <c r="S498" s="62" t="str">
        <f>ifna(VLookup(V498, Dex!F:K, 5, 0),"")</f>
        <v/>
      </c>
      <c r="T498" s="61" t="str">
        <f>ifna(VLookup(V498, Dex!F:K, 6, 0),"")</f>
        <v/>
      </c>
      <c r="U498" s="63" t="str">
        <f>ifna(VLookup(V498, Dex!F:L, 7, 0),"")</f>
        <v>H121</v>
      </c>
      <c r="V498" s="53" t="str">
        <f t="shared" si="1"/>
        <v>hoopa</v>
      </c>
    </row>
    <row r="499" ht="31.5" customHeight="1">
      <c r="A499" s="129">
        <v>498.0</v>
      </c>
      <c r="B499" s="130">
        <v>1.0</v>
      </c>
      <c r="C499" s="130">
        <v>19.0</v>
      </c>
      <c r="D499" s="130">
        <v>17.0</v>
      </c>
      <c r="E499" s="130">
        <v>3.0</v>
      </c>
      <c r="F499" s="131">
        <v>5.0</v>
      </c>
      <c r="G499" s="131" t="str">
        <f>ifna(VLookup(V499,Shiny!B:C, 2, 0),"")</f>
        <v/>
      </c>
      <c r="H499" s="143" t="s">
        <v>897</v>
      </c>
      <c r="I499" s="158">
        <v>720.0</v>
      </c>
      <c r="J499" s="135">
        <f>IFNA(VLOOKUP(V499,'Imported Index'!G:H,2,0),1)</f>
        <v>1</v>
      </c>
      <c r="K499" s="132"/>
      <c r="L499" s="132" t="s">
        <v>898</v>
      </c>
      <c r="M499" s="166" t="str">
        <f>ifna(IMAGE("https://pokejungle.net/sprites/typeico/"&amp;lower(VLookup(V499,Type!C:E, 2, 0)&amp;".png")),"")</f>
        <v/>
      </c>
      <c r="N499" s="166" t="str">
        <f>ifna(IMAGE("https://pokejungle.net/sprites/typeico/"&amp;lower(VLookup(V499,Type!C:E, 3, 0)&amp;".png")),"")</f>
        <v/>
      </c>
      <c r="O499" s="131"/>
      <c r="P499" s="131"/>
      <c r="Q499" s="165" t="str">
        <f>ifna(VLookup(V499, Dex!F:K, 3, 0),"")</f>
        <v/>
      </c>
      <c r="R499" s="165" t="str">
        <f>ifna(VLookup(V499, Dex!F:K, 4, 0),"")</f>
        <v/>
      </c>
      <c r="S499" s="166" t="str">
        <f>ifna(VLookup(V499, Dex!F:K, 5, 0),"")</f>
        <v/>
      </c>
      <c r="T499" s="165" t="str">
        <f>ifna(VLookup(V499, Dex!F:K, 6, 0),"")</f>
        <v/>
      </c>
      <c r="U499" s="137" t="str">
        <f>ifna(VLookup(V499, Dex!F:L, 7, 0),"")</f>
        <v>H121</v>
      </c>
      <c r="V499" s="131" t="str">
        <f t="shared" si="1"/>
        <v>hoopa</v>
      </c>
    </row>
    <row r="500" ht="31.5" customHeight="1">
      <c r="A500" s="88">
        <v>499.0</v>
      </c>
      <c r="B500" s="85">
        <v>1.0</v>
      </c>
      <c r="C500" s="85">
        <v>19.0</v>
      </c>
      <c r="D500" s="85">
        <v>17.0</v>
      </c>
      <c r="E500" s="85">
        <v>3.0</v>
      </c>
      <c r="F500" s="88">
        <v>6.0</v>
      </c>
      <c r="G500" s="53" t="str">
        <f>ifna(VLookup(V500,Shiny!B:C, 2, 0),"")</f>
        <v/>
      </c>
      <c r="H500" s="22" t="s">
        <v>899</v>
      </c>
      <c r="I500" s="157">
        <v>721.0</v>
      </c>
      <c r="J500" s="140">
        <f>IFNA(VLOOKUP(V500,'Imported Index'!G:H,2,0),1)</f>
        <v>1</v>
      </c>
      <c r="K500" s="53"/>
      <c r="L500" s="53"/>
      <c r="M500" s="62" t="str">
        <f>ifna(IMAGE("https://pokejungle.net/sprites/typeico/"&amp;lower(VLookup(V500,Type!C:E, 2, 0)&amp;".png")),"")</f>
        <v/>
      </c>
      <c r="N500" s="62" t="str">
        <f>ifna(IMAGE("https://pokejungle.net/sprites/typeico/"&amp;lower(VLookup(V500,Type!C:E, 3, 0)&amp;".png")),"")</f>
        <v/>
      </c>
      <c r="O500" s="53"/>
      <c r="P500" s="53"/>
      <c r="Q500" s="61" t="str">
        <f>ifna(VLookup(V500, Dex!F:K, 3, 0),"")</f>
        <v/>
      </c>
      <c r="R500" s="61" t="str">
        <f>ifna(VLookup(V500, Dex!F:K, 4, 0),"")</f>
        <v/>
      </c>
      <c r="S500" s="62" t="str">
        <f>ifna(VLookup(V500, Dex!F:K, 5, 0),"")</f>
        <v/>
      </c>
      <c r="T500" s="61" t="str">
        <f>ifna(VLookup(V500, Dex!F:K, 6, 0),"")</f>
        <v/>
      </c>
      <c r="U500" s="63" t="str">
        <f>ifna(VLookup(V500, Dex!F:L, 7, 0),"")</f>
        <v>H114</v>
      </c>
      <c r="V500" s="53" t="str">
        <f t="shared" si="1"/>
        <v>volcanion</v>
      </c>
    </row>
    <row r="501" ht="31.5" customHeight="1">
      <c r="A501" s="129">
        <v>500.0</v>
      </c>
      <c r="B501" s="130"/>
      <c r="C501" s="130"/>
      <c r="D501" s="130"/>
      <c r="E501" s="130"/>
      <c r="F501" s="130"/>
      <c r="G501" s="131" t="str">
        <f>ifna(VLookup(V501,Shiny!B:C, 2, 0),"")</f>
        <v/>
      </c>
      <c r="H501" s="143" t="s">
        <v>236</v>
      </c>
      <c r="I501" s="144"/>
      <c r="J501" s="135">
        <f>IFNA(VLOOKUP(V501,'Imported Index'!G:H,2,0),1)</f>
        <v>1</v>
      </c>
      <c r="K501" s="132"/>
      <c r="L501" s="132"/>
      <c r="M501" s="166" t="str">
        <f>ifna(IMAGE("https://pokejungle.net/sprites/typeico/"&amp;lower(VLookup(V501,Type!C:E, 2, 0)&amp;".png")),"")</f>
        <v/>
      </c>
      <c r="N501" s="166" t="str">
        <f>ifna(IMAGE("https://pokejungle.net/sprites/typeico/"&amp;lower(VLookup(V501,Type!C:E, 3, 0)&amp;".png")),"")</f>
        <v/>
      </c>
      <c r="O501" s="131"/>
      <c r="P501" s="131"/>
      <c r="Q501" s="165" t="str">
        <f>ifna(VLookup(V501, Dex!F:K, 3, 0),"")</f>
        <v/>
      </c>
      <c r="R501" s="165" t="str">
        <f>ifna(VLookup(V501, Dex!F:K, 4, 0),"")</f>
        <v/>
      </c>
      <c r="S501" s="166" t="str">
        <f>ifna(VLookup(V501, Dex!F:K, 5, 0),"")</f>
        <v/>
      </c>
      <c r="T501" s="165" t="str">
        <f>ifna(VLookup(V501, Dex!F:K, 6, 0),"")</f>
        <v/>
      </c>
      <c r="U501" s="137" t="str">
        <f>ifna(VLookup(V501, Dex!F:L, 7, 0),"")</f>
        <v/>
      </c>
      <c r="V501" s="131" t="str">
        <f t="shared" si="1"/>
        <v>gen</v>
      </c>
    </row>
    <row r="502" ht="31.5" customHeight="1">
      <c r="A502" s="88">
        <v>501.0</v>
      </c>
      <c r="B502" s="85">
        <v>1.0</v>
      </c>
      <c r="C502" s="85">
        <v>20.0</v>
      </c>
      <c r="D502" s="53">
        <v>1.0</v>
      </c>
      <c r="E502" s="53">
        <v>1.0</v>
      </c>
      <c r="F502" s="53">
        <v>1.0</v>
      </c>
      <c r="G502" s="53" t="str">
        <f>ifna(VLookup(V502,Shiny!B:C, 2, 0),"")</f>
        <v/>
      </c>
      <c r="H502" s="22" t="s">
        <v>902</v>
      </c>
      <c r="I502" s="157">
        <v>724.0</v>
      </c>
      <c r="J502" s="140">
        <f>IFNA(VLOOKUP(V502,'Imported Index'!G:H,2,0),1)</f>
        <v>1</v>
      </c>
      <c r="K502" s="53"/>
      <c r="L502" s="53" t="s">
        <v>97</v>
      </c>
      <c r="M502" s="62" t="str">
        <f>ifna(IMAGE("https://pokejungle.net/sprites/typeico/"&amp;lower(VLookup(V502,Type!C:E, 2, 0)&amp;".png")),"")</f>
        <v/>
      </c>
      <c r="N502" s="62" t="str">
        <f>ifna(IMAGE("https://pokejungle.net/sprites/typeico/"&amp;lower(VLookup(V502,Type!C:E, 3, 0)&amp;".png")),"")</f>
        <v/>
      </c>
      <c r="O502" s="53"/>
      <c r="P502" s="53"/>
      <c r="Q502" s="61" t="str">
        <f>ifna(VLookup(V502, Dex!F:K, 3, 0),"")</f>
        <v/>
      </c>
      <c r="R502" s="61" t="str">
        <f>ifna(VLookup(V502, Dex!F:K, 4, 0),"")</f>
        <v/>
      </c>
      <c r="S502" s="62" t="str">
        <f>ifna(VLookup(V502, Dex!F:K, 5, 0),"")</f>
        <v/>
      </c>
      <c r="T502" s="61" t="str">
        <f>ifna(VLookup(V502, Dex!F:K, 6, 0),"")</f>
        <v>B220</v>
      </c>
      <c r="U502" s="63" t="str">
        <f>ifna(VLookup(V502, Dex!F:L, 7, 0),"")</f>
        <v/>
      </c>
      <c r="V502" s="53" t="str">
        <f t="shared" si="1"/>
        <v>decidueye</v>
      </c>
    </row>
    <row r="503" ht="31.5" customHeight="1">
      <c r="A503" s="129">
        <v>502.0</v>
      </c>
      <c r="B503" s="130">
        <v>1.0</v>
      </c>
      <c r="C503" s="130">
        <v>20.0</v>
      </c>
      <c r="D503" s="131">
        <v>2.0</v>
      </c>
      <c r="E503" s="131">
        <v>1.0</v>
      </c>
      <c r="F503" s="131">
        <v>2.0</v>
      </c>
      <c r="G503" s="131" t="str">
        <f>ifna(VLookup(V503,Shiny!B:C, 2, 0),"")</f>
        <v/>
      </c>
      <c r="H503" s="171" t="s">
        <v>902</v>
      </c>
      <c r="I503" s="158">
        <v>724.0</v>
      </c>
      <c r="J503" s="135">
        <f>IFNA(VLOOKUP(V503,'Imported Index'!G:H,2,0),1)</f>
        <v>1</v>
      </c>
      <c r="K503" s="131"/>
      <c r="L503" s="131" t="s">
        <v>139</v>
      </c>
      <c r="M503" s="166" t="str">
        <f>ifna(IMAGE("https://pokejungle.net/sprites/typeico/"&amp;lower(VLookup(V503,Type!C:E, 2, 0)&amp;".png")),"")</f>
        <v/>
      </c>
      <c r="N503" s="166" t="str">
        <f>ifna(IMAGE("https://pokejungle.net/sprites/typeico/"&amp;lower(VLookup(V503,Type!C:E, 3, 0)&amp;".png")),"")</f>
        <v/>
      </c>
      <c r="O503" s="130">
        <v>-1.0</v>
      </c>
      <c r="P503" s="131"/>
      <c r="Q503" s="165" t="str">
        <f>ifna(VLookup(V503, Dex!F:K, 3, 0),"")</f>
        <v/>
      </c>
      <c r="R503" s="165" t="str">
        <f>ifna(VLookup(V503, Dex!F:K, 4, 0),"")</f>
        <v/>
      </c>
      <c r="S503" s="166">
        <f>ifna(VLookup(V503, Dex!F:K, 5, 0),"")</f>
        <v>3</v>
      </c>
      <c r="T503" s="165" t="str">
        <f>ifna(VLookup(V503, Dex!F:K, 6, 0),"")</f>
        <v>B220</v>
      </c>
      <c r="U503" s="137" t="str">
        <f>ifna(VLookup(V503, Dex!F:L, 7, 0),"")</f>
        <v/>
      </c>
      <c r="V503" s="131" t="str">
        <f t="shared" si="1"/>
        <v>decidueye-1</v>
      </c>
    </row>
    <row r="504" ht="31.5" customHeight="1">
      <c r="A504" s="88">
        <v>503.0</v>
      </c>
      <c r="B504" s="85">
        <v>1.0</v>
      </c>
      <c r="C504" s="85">
        <v>20.0</v>
      </c>
      <c r="D504" s="53">
        <v>3.0</v>
      </c>
      <c r="E504" s="53">
        <v>1.0</v>
      </c>
      <c r="F504" s="53">
        <v>3.0</v>
      </c>
      <c r="G504" s="53" t="str">
        <f>ifna(VLookup(V504,Shiny!B:C, 2, 0),"")</f>
        <v/>
      </c>
      <c r="H504" s="22" t="s">
        <v>905</v>
      </c>
      <c r="I504" s="157">
        <v>727.0</v>
      </c>
      <c r="J504" s="140">
        <f>IFNA(VLOOKUP(V504,'Imported Index'!G:H,2,0),1)</f>
        <v>1</v>
      </c>
      <c r="K504" s="53"/>
      <c r="L504" s="53"/>
      <c r="M504" s="62" t="str">
        <f>ifna(IMAGE("https://pokejungle.net/sprites/typeico/"&amp;lower(VLookup(V504,Type!C:E, 2, 0)&amp;".png")),"")</f>
        <v/>
      </c>
      <c r="N504" s="62" t="str">
        <f>ifna(IMAGE("https://pokejungle.net/sprites/typeico/"&amp;lower(VLookup(V504,Type!C:E, 3, 0)&amp;".png")),"")</f>
        <v/>
      </c>
      <c r="O504" s="53"/>
      <c r="P504" s="53"/>
      <c r="Q504" s="61" t="str">
        <f>ifna(VLookup(V504, Dex!F:K, 3, 0),"")</f>
        <v/>
      </c>
      <c r="R504" s="61" t="str">
        <f>ifna(VLookup(V504, Dex!F:K, 4, 0),"")</f>
        <v/>
      </c>
      <c r="S504" s="62" t="str">
        <f>ifna(VLookup(V504, Dex!F:K, 5, 0),"")</f>
        <v/>
      </c>
      <c r="T504" s="61" t="str">
        <f>ifna(VLookup(V504, Dex!F:K, 6, 0),"")</f>
        <v>B223</v>
      </c>
      <c r="U504" s="63" t="str">
        <f>ifna(VLookup(V504, Dex!F:L, 7, 0),"")</f>
        <v/>
      </c>
      <c r="V504" s="53" t="str">
        <f t="shared" si="1"/>
        <v>incineroar</v>
      </c>
    </row>
    <row r="505" ht="31.5" customHeight="1">
      <c r="A505" s="129">
        <v>504.0</v>
      </c>
      <c r="B505" s="130">
        <v>1.0</v>
      </c>
      <c r="C505" s="130">
        <v>20.0</v>
      </c>
      <c r="D505" s="131">
        <v>4.0</v>
      </c>
      <c r="E505" s="131">
        <v>1.0</v>
      </c>
      <c r="F505" s="131">
        <v>4.0</v>
      </c>
      <c r="G505" s="131" t="str">
        <f>ifna(VLookup(V505,Shiny!B:C, 2, 0),"")</f>
        <v/>
      </c>
      <c r="H505" s="171" t="s">
        <v>908</v>
      </c>
      <c r="I505" s="158">
        <v>730.0</v>
      </c>
      <c r="J505" s="135">
        <f>IFNA(VLOOKUP(V505,'Imported Index'!G:H,2,0),1)</f>
        <v>1</v>
      </c>
      <c r="K505" s="131"/>
      <c r="L505" s="131"/>
      <c r="M505" s="166" t="str">
        <f>ifna(IMAGE("https://pokejungle.net/sprites/typeico/"&amp;lower(VLookup(V505,Type!C:E, 2, 0)&amp;".png")),"")</f>
        <v/>
      </c>
      <c r="N505" s="166" t="str">
        <f>ifna(IMAGE("https://pokejungle.net/sprites/typeico/"&amp;lower(VLookup(V505,Type!C:E, 3, 0)&amp;".png")),"")</f>
        <v/>
      </c>
      <c r="O505" s="131"/>
      <c r="P505" s="131"/>
      <c r="Q505" s="165" t="str">
        <f>ifna(VLookup(V505, Dex!F:K, 3, 0),"")</f>
        <v/>
      </c>
      <c r="R505" s="165" t="str">
        <f>ifna(VLookup(V505, Dex!F:K, 4, 0),"")</f>
        <v/>
      </c>
      <c r="S505" s="166" t="str">
        <f>ifna(VLookup(V505, Dex!F:K, 5, 0),"")</f>
        <v/>
      </c>
      <c r="T505" s="165" t="str">
        <f>ifna(VLookup(V505, Dex!F:K, 6, 0),"")</f>
        <v>B226</v>
      </c>
      <c r="U505" s="137" t="str">
        <f>ifna(VLookup(V505, Dex!F:L, 7, 0),"")</f>
        <v/>
      </c>
      <c r="V505" s="131" t="str">
        <f t="shared" si="1"/>
        <v>primarina</v>
      </c>
    </row>
    <row r="506" ht="31.5" customHeight="1">
      <c r="A506" s="88">
        <v>505.0</v>
      </c>
      <c r="B506" s="85">
        <v>1.0</v>
      </c>
      <c r="C506" s="85">
        <v>20.0</v>
      </c>
      <c r="D506" s="53">
        <v>5.0</v>
      </c>
      <c r="E506" s="53">
        <v>1.0</v>
      </c>
      <c r="F506" s="53">
        <v>5.0</v>
      </c>
      <c r="G506" s="53" t="str">
        <f>ifna(VLookup(V506,Shiny!B:C, 2, 0),"")</f>
        <v/>
      </c>
      <c r="H506" s="22" t="s">
        <v>911</v>
      </c>
      <c r="I506" s="157">
        <v>733.0</v>
      </c>
      <c r="J506" s="140">
        <f>IFNA(VLOOKUP(V506,'Imported Index'!G:H,2,0),1)</f>
        <v>1</v>
      </c>
      <c r="K506" s="53"/>
      <c r="L506" s="53"/>
      <c r="M506" s="62" t="str">
        <f>ifna(IMAGE("https://pokejungle.net/sprites/typeico/"&amp;lower(VLookup(V506,Type!C:E, 2, 0)&amp;".png")),"")</f>
        <v/>
      </c>
      <c r="N506" s="62" t="str">
        <f>ifna(IMAGE("https://pokejungle.net/sprites/typeico/"&amp;lower(VLookup(V506,Type!C:E, 3, 0)&amp;".png")),"")</f>
        <v/>
      </c>
      <c r="O506" s="53"/>
      <c r="P506" s="53"/>
      <c r="Q506" s="61" t="str">
        <f>ifna(VLookup(V506, Dex!F:K, 3, 0),"")</f>
        <v/>
      </c>
      <c r="R506" s="61" t="str">
        <f>ifna(VLookup(V506, Dex!F:K, 4, 0),"")</f>
        <v/>
      </c>
      <c r="S506" s="62" t="str">
        <f>ifna(VLookup(V506, Dex!F:K, 5, 0),"")</f>
        <v/>
      </c>
      <c r="T506" s="61" t="str">
        <f>ifna(VLookup(V506, Dex!F:K, 6, 0),"")</f>
        <v>B049</v>
      </c>
      <c r="U506" s="63" t="str">
        <f>ifna(VLookup(V506, Dex!F:L, 7, 0),"")</f>
        <v/>
      </c>
      <c r="V506" s="53" t="str">
        <f t="shared" si="1"/>
        <v>toucannon</v>
      </c>
    </row>
    <row r="507" ht="31.5" customHeight="1">
      <c r="A507" s="129">
        <v>506.0</v>
      </c>
      <c r="B507" s="130">
        <v>1.0</v>
      </c>
      <c r="C507" s="130">
        <v>20.0</v>
      </c>
      <c r="D507" s="131">
        <v>6.0</v>
      </c>
      <c r="E507" s="131">
        <v>1.0</v>
      </c>
      <c r="F507" s="131">
        <v>6.0</v>
      </c>
      <c r="G507" s="131" t="str">
        <f>ifna(VLookup(V507,Shiny!B:C, 2, 0),"")</f>
        <v/>
      </c>
      <c r="H507" s="171" t="s">
        <v>913</v>
      </c>
      <c r="I507" s="158">
        <v>735.0</v>
      </c>
      <c r="J507" s="135">
        <f>IFNA(VLOOKUP(V507,'Imported Index'!G:H,2,0),1)</f>
        <v>1</v>
      </c>
      <c r="K507" s="130"/>
      <c r="L507" s="131"/>
      <c r="M507" s="166" t="str">
        <f>ifna(IMAGE("https://pokejungle.net/sprites/typeico/"&amp;lower(VLookup(V507,Type!C:E, 2, 0)&amp;".png")),"")</f>
        <v/>
      </c>
      <c r="N507" s="166" t="str">
        <f>ifna(IMAGE("https://pokejungle.net/sprites/typeico/"&amp;lower(VLookup(V507,Type!C:E, 3, 0)&amp;".png")),"")</f>
        <v/>
      </c>
      <c r="O507" s="131"/>
      <c r="P507" s="131"/>
      <c r="Q507" s="165" t="str">
        <f>ifna(VLookup(V507, Dex!F:K, 3, 0),"")</f>
        <v/>
      </c>
      <c r="R507" s="165" t="str">
        <f>ifna(VLookup(V507, Dex!F:K, 4, 0),"")</f>
        <v/>
      </c>
      <c r="S507" s="166" t="str">
        <f>ifna(VLookup(V507, Dex!F:K, 5, 0),"")</f>
        <v/>
      </c>
      <c r="T507" s="165" t="str">
        <f>ifna(VLookup(V507, Dex!F:K, 6, 0),"")</f>
        <v>P028</v>
      </c>
      <c r="U507" s="137" t="str">
        <f>ifna(VLookup(V507, Dex!F:L, 7, 0),"")</f>
        <v/>
      </c>
      <c r="V507" s="131" t="str">
        <f t="shared" si="1"/>
        <v>gumshoos</v>
      </c>
    </row>
    <row r="508" ht="31.5" customHeight="1">
      <c r="A508" s="88">
        <v>507.0</v>
      </c>
      <c r="B508" s="85">
        <v>1.0</v>
      </c>
      <c r="C508" s="85">
        <v>20.0</v>
      </c>
      <c r="D508" s="53">
        <v>7.0</v>
      </c>
      <c r="E508" s="53">
        <v>2.0</v>
      </c>
      <c r="F508" s="53">
        <v>1.0</v>
      </c>
      <c r="G508" s="53" t="str">
        <f>ifna(VLookup(V508,Shiny!B:C, 2, 0),"")</f>
        <v/>
      </c>
      <c r="H508" s="22" t="s">
        <v>916</v>
      </c>
      <c r="I508" s="157">
        <v>738.0</v>
      </c>
      <c r="J508" s="140">
        <f>IFNA(VLOOKUP(V508,'Imported Index'!G:H,2,0),1)</f>
        <v>1</v>
      </c>
      <c r="K508" s="53"/>
      <c r="L508" s="53"/>
      <c r="M508" s="62" t="str">
        <f>ifna(IMAGE("https://pokejungle.net/sprites/typeico/"&amp;lower(VLookup(V508,Type!C:E, 2, 0)&amp;".png")),"")</f>
        <v/>
      </c>
      <c r="N508" s="62" t="str">
        <f>ifna(IMAGE("https://pokejungle.net/sprites/typeico/"&amp;lower(VLookup(V508,Type!C:E, 3, 0)&amp;".png")),"")</f>
        <v/>
      </c>
      <c r="O508" s="53"/>
      <c r="P508" s="53"/>
      <c r="Q508" s="61">
        <f>ifna(VLookup(V508, Dex!F:K, 3, 0),"")</f>
        <v>18</v>
      </c>
      <c r="R508" s="61" t="str">
        <f>ifna(VLookup(V508, Dex!F:K, 4, 0),"")</f>
        <v/>
      </c>
      <c r="S508" s="62" t="str">
        <f>ifna(VLookup(V508, Dex!F:K, 5, 0),"")</f>
        <v/>
      </c>
      <c r="T508" s="61" t="str">
        <f>ifna(VLookup(V508, Dex!F:K, 6, 0),"")</f>
        <v>K114</v>
      </c>
      <c r="U508" s="63" t="str">
        <f>ifna(VLookup(V508, Dex!F:L, 7, 0),"")</f>
        <v/>
      </c>
      <c r="V508" s="53" t="str">
        <f t="shared" si="1"/>
        <v>vikavolt</v>
      </c>
    </row>
    <row r="509" ht="31.5" customHeight="1">
      <c r="A509" s="129">
        <v>508.0</v>
      </c>
      <c r="B509" s="130">
        <v>1.0</v>
      </c>
      <c r="C509" s="130">
        <v>20.0</v>
      </c>
      <c r="D509" s="131">
        <v>8.0</v>
      </c>
      <c r="E509" s="131">
        <v>2.0</v>
      </c>
      <c r="F509" s="131">
        <v>2.0</v>
      </c>
      <c r="G509" s="131" t="str">
        <f>ifna(VLookup(V509,Shiny!B:C, 2, 0),"")</f>
        <v/>
      </c>
      <c r="H509" s="171" t="s">
        <v>918</v>
      </c>
      <c r="I509" s="158">
        <v>740.0</v>
      </c>
      <c r="J509" s="135">
        <f>IFNA(VLOOKUP(V509,'Imported Index'!G:H,2,0),1)</f>
        <v>1</v>
      </c>
      <c r="K509" s="130"/>
      <c r="L509" s="131"/>
      <c r="M509" s="166" t="str">
        <f>ifna(IMAGE("https://pokejungle.net/sprites/typeico/"&amp;lower(VLookup(V509,Type!C:E, 2, 0)&amp;".png")),"")</f>
        <v/>
      </c>
      <c r="N509" s="166" t="str">
        <f>ifna(IMAGE("https://pokejungle.net/sprites/typeico/"&amp;lower(VLookup(V509,Type!C:E, 3, 0)&amp;".png")),"")</f>
        <v/>
      </c>
      <c r="O509" s="131"/>
      <c r="P509" s="131"/>
      <c r="Q509" s="165" t="str">
        <f>ifna(VLookup(V509, Dex!F:K, 3, 0),"")</f>
        <v/>
      </c>
      <c r="R509" s="165" t="str">
        <f>ifna(VLookup(V509, Dex!F:K, 4, 0),"")</f>
        <v/>
      </c>
      <c r="S509" s="166" t="str">
        <f>ifna(VLookup(V509, Dex!F:K, 5, 0),"")</f>
        <v/>
      </c>
      <c r="T509" s="165" t="str">
        <f>ifna(VLookup(V509, Dex!F:K, 6, 0),"")</f>
        <v>P119</v>
      </c>
      <c r="U509" s="137" t="str">
        <f>ifna(VLookup(V509, Dex!F:L, 7, 0),"")</f>
        <v>H088</v>
      </c>
      <c r="V509" s="131" t="str">
        <f t="shared" si="1"/>
        <v>crabominable</v>
      </c>
    </row>
    <row r="510" ht="31.5" customHeight="1">
      <c r="A510" s="88">
        <v>509.0</v>
      </c>
      <c r="B510" s="85">
        <v>1.0</v>
      </c>
      <c r="C510" s="85">
        <v>20.0</v>
      </c>
      <c r="D510" s="53">
        <v>9.0</v>
      </c>
      <c r="E510" s="53">
        <v>2.0</v>
      </c>
      <c r="F510" s="53">
        <v>3.0</v>
      </c>
      <c r="G510" s="53" t="str">
        <f>ifna(VLookup(V510,Shiny!B:C, 2, 0),"")</f>
        <v/>
      </c>
      <c r="H510" s="146" t="s">
        <v>919</v>
      </c>
      <c r="I510" s="157">
        <v>741.0</v>
      </c>
      <c r="J510" s="140">
        <f>IFNA(VLOOKUP(V510,'Imported Index'!G:H,2,0),1)</f>
        <v>1</v>
      </c>
      <c r="K510" s="140"/>
      <c r="L510" s="83" t="s">
        <v>920</v>
      </c>
      <c r="M510" s="62" t="str">
        <f>ifna(IMAGE("https://pokejungle.net/sprites/typeico/"&amp;lower(VLookup(V510,Type!C:E, 2, 0)&amp;".png")),"")</f>
        <v/>
      </c>
      <c r="N510" s="62" t="str">
        <f>ifna(IMAGE("https://pokejungle.net/sprites/typeico/"&amp;lower(VLookup(V510,Type!C:E, 3, 0)&amp;".png")),"")</f>
        <v/>
      </c>
      <c r="O510" s="53"/>
      <c r="P510" s="53"/>
      <c r="Q510" s="61" t="str">
        <f>ifna(VLookup(V510, Dex!F:K, 3, 0),"")</f>
        <v/>
      </c>
      <c r="R510" s="61" t="str">
        <f>ifna(VLookup(V510, Dex!F:K, 4, 0),"")</f>
        <v/>
      </c>
      <c r="S510" s="62" t="str">
        <f>ifna(VLookup(V510, Dex!F:K, 5, 0),"")</f>
        <v/>
      </c>
      <c r="T510" s="61" t="str">
        <f>ifna(VLookup(V510, Dex!F:K, 6, 0),"")</f>
        <v>P100</v>
      </c>
      <c r="U510" s="63" t="str">
        <f>ifna(VLookup(V510, Dex!F:L, 7, 0),"")</f>
        <v/>
      </c>
      <c r="V510" s="53" t="str">
        <f t="shared" si="1"/>
        <v>oricorio</v>
      </c>
    </row>
    <row r="511" ht="31.5" customHeight="1">
      <c r="A511" s="129">
        <v>510.0</v>
      </c>
      <c r="B511" s="130">
        <v>1.0</v>
      </c>
      <c r="C511" s="130">
        <v>20.0</v>
      </c>
      <c r="D511" s="131">
        <v>10.0</v>
      </c>
      <c r="E511" s="131">
        <v>2.0</v>
      </c>
      <c r="F511" s="131">
        <v>4.0</v>
      </c>
      <c r="G511" s="131" t="str">
        <f>ifna(VLookup(V511,Shiny!B:C, 2, 0),"")</f>
        <v/>
      </c>
      <c r="H511" s="143" t="s">
        <v>919</v>
      </c>
      <c r="I511" s="158">
        <v>741.0</v>
      </c>
      <c r="J511" s="135">
        <f>IFNA(VLOOKUP(V511,'Imported Index'!G:H,2,0),1)</f>
        <v>1</v>
      </c>
      <c r="K511" s="135"/>
      <c r="L511" s="132" t="s">
        <v>921</v>
      </c>
      <c r="M511" s="166" t="str">
        <f>ifna(IMAGE("https://pokejungle.net/sprites/typeico/"&amp;lower(VLookup(V511,Type!C:E, 2, 0)&amp;".png")),"")</f>
        <v/>
      </c>
      <c r="N511" s="166" t="str">
        <f>ifna(IMAGE("https://pokejungle.net/sprites/typeico/"&amp;lower(VLookup(V511,Type!C:E, 3, 0)&amp;".png")),"")</f>
        <v/>
      </c>
      <c r="O511" s="131">
        <v>-1.0</v>
      </c>
      <c r="P511" s="131"/>
      <c r="Q511" s="165" t="str">
        <f>ifna(VLookup(V511, Dex!F:K, 3, 0),"")</f>
        <v/>
      </c>
      <c r="R511" s="165" t="str">
        <f>ifna(VLookup(V511, Dex!F:K, 4, 0),"")</f>
        <v/>
      </c>
      <c r="S511" s="166" t="str">
        <f>ifna(VLookup(V511, Dex!F:K, 5, 0),"")</f>
        <v/>
      </c>
      <c r="T511" s="165" t="str">
        <f>ifna(VLookup(V511, Dex!F:K, 6, 0),"")</f>
        <v>P100</v>
      </c>
      <c r="U511" s="137" t="str">
        <f>ifna(VLookup(V511, Dex!F:L, 7, 0),"")</f>
        <v/>
      </c>
      <c r="V511" s="131" t="str">
        <f t="shared" si="1"/>
        <v>oricorio-1</v>
      </c>
    </row>
    <row r="512" ht="31.5" customHeight="1">
      <c r="A512" s="88">
        <v>511.0</v>
      </c>
      <c r="B512" s="85">
        <v>1.0</v>
      </c>
      <c r="C512" s="85">
        <v>20.0</v>
      </c>
      <c r="D512" s="53">
        <v>11.0</v>
      </c>
      <c r="E512" s="53">
        <v>2.0</v>
      </c>
      <c r="F512" s="53">
        <v>5.0</v>
      </c>
      <c r="G512" s="53" t="str">
        <f>ifna(VLookup(V512,Shiny!B:C, 2, 0),"")</f>
        <v/>
      </c>
      <c r="H512" s="146" t="s">
        <v>919</v>
      </c>
      <c r="I512" s="157">
        <v>741.0</v>
      </c>
      <c r="J512" s="140">
        <f>IFNA(VLOOKUP(V512,'Imported Index'!G:H,2,0),1)</f>
        <v>1</v>
      </c>
      <c r="K512" s="140"/>
      <c r="L512" s="83" t="s">
        <v>922</v>
      </c>
      <c r="M512" s="62" t="str">
        <f>ifna(IMAGE("https://pokejungle.net/sprites/typeico/"&amp;lower(VLookup(V512,Type!C:E, 2, 0)&amp;".png")),"")</f>
        <v/>
      </c>
      <c r="N512" s="62" t="str">
        <f>ifna(IMAGE("https://pokejungle.net/sprites/typeico/"&amp;lower(VLookup(V512,Type!C:E, 3, 0)&amp;".png")),"")</f>
        <v/>
      </c>
      <c r="O512" s="53">
        <v>-2.0</v>
      </c>
      <c r="P512" s="53"/>
      <c r="Q512" s="61" t="str">
        <f>ifna(VLookup(V512, Dex!F:K, 3, 0),"")</f>
        <v/>
      </c>
      <c r="R512" s="61" t="str">
        <f>ifna(VLookup(V512, Dex!F:K, 4, 0),"")</f>
        <v/>
      </c>
      <c r="S512" s="62" t="str">
        <f>ifna(VLookup(V512, Dex!F:K, 5, 0),"")</f>
        <v/>
      </c>
      <c r="T512" s="61" t="str">
        <f>ifna(VLookup(V512, Dex!F:K, 6, 0),"")</f>
        <v>P100</v>
      </c>
      <c r="U512" s="63" t="str">
        <f>ifna(VLookup(V512, Dex!F:L, 7, 0),"")</f>
        <v/>
      </c>
      <c r="V512" s="53" t="str">
        <f t="shared" si="1"/>
        <v>oricorio-2</v>
      </c>
    </row>
    <row r="513" ht="31.5" customHeight="1">
      <c r="A513" s="129">
        <v>512.0</v>
      </c>
      <c r="B513" s="130">
        <v>1.0</v>
      </c>
      <c r="C513" s="130">
        <v>20.0</v>
      </c>
      <c r="D513" s="131">
        <v>12.0</v>
      </c>
      <c r="E513" s="131">
        <v>2.0</v>
      </c>
      <c r="F513" s="131">
        <v>6.0</v>
      </c>
      <c r="G513" s="131" t="str">
        <f>ifna(VLookup(V513,Shiny!B:C, 2, 0),"")</f>
        <v/>
      </c>
      <c r="H513" s="143" t="s">
        <v>919</v>
      </c>
      <c r="I513" s="158">
        <v>741.0</v>
      </c>
      <c r="J513" s="135">
        <f>IFNA(VLOOKUP(V513,'Imported Index'!G:H,2,0),1)</f>
        <v>1</v>
      </c>
      <c r="K513" s="135"/>
      <c r="L513" s="132" t="s">
        <v>923</v>
      </c>
      <c r="M513" s="166" t="str">
        <f>ifna(IMAGE("https://pokejungle.net/sprites/typeico/"&amp;lower(VLookup(V513,Type!C:E, 2, 0)&amp;".png")),"")</f>
        <v/>
      </c>
      <c r="N513" s="166" t="str">
        <f>ifna(IMAGE("https://pokejungle.net/sprites/typeico/"&amp;lower(VLookup(V513,Type!C:E, 3, 0)&amp;".png")),"")</f>
        <v/>
      </c>
      <c r="O513" s="131">
        <v>-3.0</v>
      </c>
      <c r="P513" s="131"/>
      <c r="Q513" s="165" t="str">
        <f>ifna(VLookup(V513, Dex!F:K, 3, 0),"")</f>
        <v/>
      </c>
      <c r="R513" s="165" t="str">
        <f>ifna(VLookup(V513, Dex!F:K, 4, 0),"")</f>
        <v/>
      </c>
      <c r="S513" s="166" t="str">
        <f>ifna(VLookup(V513, Dex!F:K, 5, 0),"")</f>
        <v/>
      </c>
      <c r="T513" s="165" t="str">
        <f>ifna(VLookup(V513, Dex!F:K, 6, 0),"")</f>
        <v>P100</v>
      </c>
      <c r="U513" s="137" t="str">
        <f>ifna(VLookup(V513, Dex!F:L, 7, 0),"")</f>
        <v/>
      </c>
      <c r="V513" s="131" t="str">
        <f t="shared" si="1"/>
        <v>oricorio-3</v>
      </c>
    </row>
    <row r="514" ht="31.5" customHeight="1">
      <c r="A514" s="88">
        <v>513.0</v>
      </c>
      <c r="B514" s="85">
        <v>1.0</v>
      </c>
      <c r="C514" s="85">
        <v>20.0</v>
      </c>
      <c r="D514" s="53">
        <v>13.0</v>
      </c>
      <c r="E514" s="53">
        <v>3.0</v>
      </c>
      <c r="F514" s="53">
        <v>1.0</v>
      </c>
      <c r="G514" s="53" t="str">
        <f>ifna(VLookup(V514,Shiny!B:C, 2, 0),"")</f>
        <v/>
      </c>
      <c r="H514" s="22" t="s">
        <v>925</v>
      </c>
      <c r="I514" s="157">
        <v>743.0</v>
      </c>
      <c r="J514" s="140">
        <f>IFNA(VLOOKUP(V514,'Imported Index'!G:H,2,0),1)</f>
        <v>1</v>
      </c>
      <c r="K514" s="53"/>
      <c r="L514" s="53"/>
      <c r="M514" s="62" t="str">
        <f>ifna(IMAGE("https://pokejungle.net/sprites/typeico/"&amp;lower(VLookup(V514,Type!C:E, 2, 0)&amp;".png")),"")</f>
        <v/>
      </c>
      <c r="N514" s="62" t="str">
        <f>ifna(IMAGE("https://pokejungle.net/sprites/typeico/"&amp;lower(VLookup(V514,Type!C:E, 3, 0)&amp;".png")),"")</f>
        <v/>
      </c>
      <c r="O514" s="53"/>
      <c r="P514" s="53"/>
      <c r="Q514" s="61">
        <f>ifna(VLookup(V514, Dex!F:K, 3, 0),"")</f>
        <v>188</v>
      </c>
      <c r="R514" s="61" t="str">
        <f>ifna(VLookup(V514, Dex!F:K, 4, 0),"")</f>
        <v/>
      </c>
      <c r="S514" s="62" t="str">
        <f>ifna(VLookup(V514, Dex!F:K, 5, 0),"")</f>
        <v/>
      </c>
      <c r="T514" s="61" t="str">
        <f>ifna(VLookup(V514, Dex!F:K, 6, 0),"")</f>
        <v>K017</v>
      </c>
      <c r="U514" s="63" t="str">
        <f>ifna(VLookup(V514, Dex!F:L, 7, 0),"")</f>
        <v/>
      </c>
      <c r="V514" s="53" t="str">
        <f t="shared" si="1"/>
        <v>ribombee</v>
      </c>
    </row>
    <row r="515" ht="31.5" customHeight="1">
      <c r="A515" s="129">
        <v>514.0</v>
      </c>
      <c r="B515" s="130">
        <v>1.0</v>
      </c>
      <c r="C515" s="130">
        <v>20.0</v>
      </c>
      <c r="D515" s="131">
        <v>14.0</v>
      </c>
      <c r="E515" s="131">
        <v>3.0</v>
      </c>
      <c r="F515" s="131">
        <v>2.0</v>
      </c>
      <c r="G515" s="131" t="str">
        <f>ifna(VLookup(V515,Shiny!B:C, 2, 0),"")</f>
        <v/>
      </c>
      <c r="H515" s="143" t="s">
        <v>927</v>
      </c>
      <c r="I515" s="158">
        <v>745.0</v>
      </c>
      <c r="J515" s="135">
        <f>IFNA(VLOOKUP(V515,'Imported Index'!G:H,2,0),1)</f>
        <v>1</v>
      </c>
      <c r="K515" s="135"/>
      <c r="L515" s="132" t="s">
        <v>928</v>
      </c>
      <c r="M515" s="166" t="str">
        <f>ifna(IMAGE("https://pokejungle.net/sprites/typeico/"&amp;lower(VLookup(V515,Type!C:E, 2, 0)&amp;".png")),"")</f>
        <v/>
      </c>
      <c r="N515" s="166" t="str">
        <f>ifna(IMAGE("https://pokejungle.net/sprites/typeico/"&amp;lower(VLookup(V515,Type!C:E, 3, 0)&amp;".png")),"")</f>
        <v/>
      </c>
      <c r="O515" s="131"/>
      <c r="P515" s="131"/>
      <c r="Q515" s="165" t="str">
        <f>ifna(VLookup(V515, Dex!F:K, 3, 0),"")</f>
        <v>A158</v>
      </c>
      <c r="R515" s="165" t="str">
        <f>ifna(VLookup(V515, Dex!F:K, 4, 0),"")</f>
        <v/>
      </c>
      <c r="S515" s="166" t="str">
        <f>ifna(VLookup(V515, Dex!F:K, 5, 0),"")</f>
        <v/>
      </c>
      <c r="T515" s="165" t="str">
        <f>ifna(VLookup(V515, Dex!F:K, 6, 0),"")</f>
        <v>P090</v>
      </c>
      <c r="U515" s="137" t="str">
        <f>ifna(VLookup(V515, Dex!F:L, 7, 0),"")</f>
        <v/>
      </c>
      <c r="V515" s="131" t="str">
        <f t="shared" si="1"/>
        <v>lycanroc</v>
      </c>
    </row>
    <row r="516" ht="31.5" customHeight="1">
      <c r="A516" s="88">
        <v>515.0</v>
      </c>
      <c r="B516" s="85">
        <v>1.0</v>
      </c>
      <c r="C516" s="85">
        <v>20.0</v>
      </c>
      <c r="D516" s="53">
        <v>15.0</v>
      </c>
      <c r="E516" s="53">
        <v>3.0</v>
      </c>
      <c r="F516" s="53">
        <v>3.0</v>
      </c>
      <c r="G516" s="53" t="str">
        <f>ifna(VLookup(V516,Shiny!B:C, 2, 0),"")</f>
        <v/>
      </c>
      <c r="H516" s="146" t="s">
        <v>927</v>
      </c>
      <c r="I516" s="157">
        <v>745.0</v>
      </c>
      <c r="J516" s="140">
        <f>IFNA(VLOOKUP(V516,'Imported Index'!G:H,2,0),1)</f>
        <v>1</v>
      </c>
      <c r="K516" s="140"/>
      <c r="L516" s="83" t="s">
        <v>929</v>
      </c>
      <c r="M516" s="62" t="str">
        <f>ifna(IMAGE("https://pokejungle.net/sprites/typeico/"&amp;lower(VLookup(V516,Type!C:E, 2, 0)&amp;".png")),"")</f>
        <v/>
      </c>
      <c r="N516" s="62" t="str">
        <f>ifna(IMAGE("https://pokejungle.net/sprites/typeico/"&amp;lower(VLookup(V516,Type!C:E, 3, 0)&amp;".png")),"")</f>
        <v/>
      </c>
      <c r="O516" s="53">
        <v>-1.0</v>
      </c>
      <c r="P516" s="53"/>
      <c r="Q516" s="61" t="str">
        <f>ifna(VLookup(V516, Dex!F:K, 3, 0),"")</f>
        <v>A158</v>
      </c>
      <c r="R516" s="61" t="str">
        <f>ifna(VLookup(V516, Dex!F:K, 4, 0),"")</f>
        <v/>
      </c>
      <c r="S516" s="62" t="str">
        <f>ifna(VLookup(V516, Dex!F:K, 5, 0),"")</f>
        <v/>
      </c>
      <c r="T516" s="61" t="str">
        <f>ifna(VLookup(V516, Dex!F:K, 6, 0),"")</f>
        <v>P090</v>
      </c>
      <c r="U516" s="63" t="str">
        <f>ifna(VLookup(V516, Dex!F:L, 7, 0),"")</f>
        <v/>
      </c>
      <c r="V516" s="53" t="str">
        <f t="shared" si="1"/>
        <v>lycanroc-1</v>
      </c>
    </row>
    <row r="517" ht="31.5" customHeight="1">
      <c r="A517" s="129">
        <v>516.0</v>
      </c>
      <c r="B517" s="130">
        <v>1.0</v>
      </c>
      <c r="C517" s="130">
        <v>20.0</v>
      </c>
      <c r="D517" s="131">
        <v>16.0</v>
      </c>
      <c r="E517" s="131">
        <v>3.0</v>
      </c>
      <c r="F517" s="131">
        <v>4.0</v>
      </c>
      <c r="G517" s="131" t="str">
        <f>ifna(VLookup(V517,Shiny!B:C, 2, 0),"")</f>
        <v/>
      </c>
      <c r="H517" s="143" t="s">
        <v>927</v>
      </c>
      <c r="I517" s="158">
        <v>745.0</v>
      </c>
      <c r="J517" s="135">
        <f>IFNA(VLOOKUP(V517,'Imported Index'!G:H,2,0),1)</f>
        <v>1</v>
      </c>
      <c r="K517" s="135"/>
      <c r="L517" s="132" t="s">
        <v>930</v>
      </c>
      <c r="M517" s="166" t="str">
        <f>ifna(IMAGE("https://pokejungle.net/sprites/typeico/"&amp;lower(VLookup(V517,Type!C:E, 2, 0)&amp;".png")),"")</f>
        <v/>
      </c>
      <c r="N517" s="166" t="str">
        <f>ifna(IMAGE("https://pokejungle.net/sprites/typeico/"&amp;lower(VLookup(V517,Type!C:E, 3, 0)&amp;".png")),"")</f>
        <v/>
      </c>
      <c r="O517" s="131">
        <v>-2.0</v>
      </c>
      <c r="P517" s="131"/>
      <c r="Q517" s="165" t="str">
        <f>ifna(VLookup(V517, Dex!F:K, 3, 0),"")</f>
        <v>A158</v>
      </c>
      <c r="R517" s="165" t="str">
        <f>ifna(VLookup(V517, Dex!F:K, 4, 0),"")</f>
        <v/>
      </c>
      <c r="S517" s="166" t="str">
        <f>ifna(VLookup(V517, Dex!F:K, 5, 0),"")</f>
        <v/>
      </c>
      <c r="T517" s="165" t="str">
        <f>ifna(VLookup(V517, Dex!F:K, 6, 0),"")</f>
        <v>P090</v>
      </c>
      <c r="U517" s="137" t="str">
        <f>ifna(VLookup(V517, Dex!F:L, 7, 0),"")</f>
        <v/>
      </c>
      <c r="V517" s="131" t="str">
        <f t="shared" si="1"/>
        <v>lycanroc-2</v>
      </c>
    </row>
    <row r="518" ht="31.5" customHeight="1">
      <c r="A518" s="88">
        <v>517.0</v>
      </c>
      <c r="B518" s="85">
        <v>1.0</v>
      </c>
      <c r="C518" s="85">
        <v>20.0</v>
      </c>
      <c r="D518" s="53">
        <v>17.0</v>
      </c>
      <c r="E518" s="53">
        <v>3.0</v>
      </c>
      <c r="F518" s="53">
        <v>5.0</v>
      </c>
      <c r="G518" s="53" t="str">
        <f>ifna(VLookup(V518,Shiny!B:C, 2, 0),"")</f>
        <v/>
      </c>
      <c r="H518" s="22" t="s">
        <v>931</v>
      </c>
      <c r="I518" s="157">
        <v>746.0</v>
      </c>
      <c r="J518" s="140">
        <f>IFNA(VLOOKUP(V518,'Imported Index'!G:H,2,0),1)</f>
        <v>1</v>
      </c>
      <c r="K518" s="53"/>
      <c r="L518" s="53"/>
      <c r="M518" s="62" t="str">
        <f>ifna(IMAGE("https://pokejungle.net/sprites/typeico/"&amp;lower(VLookup(V518,Type!C:E, 2, 0)&amp;".png")),"")</f>
        <v/>
      </c>
      <c r="N518" s="62" t="str">
        <f>ifna(IMAGE("https://pokejungle.net/sprites/typeico/"&amp;lower(VLookup(V518,Type!C:E, 3, 0)&amp;".png")),"")</f>
        <v/>
      </c>
      <c r="O518" s="53"/>
      <c r="P518" s="53"/>
      <c r="Q518" s="61">
        <f>ifna(VLookup(V518, Dex!F:K, 3, 0),"")</f>
        <v>155</v>
      </c>
      <c r="R518" s="61" t="str">
        <f>ifna(VLookup(V518, Dex!F:K, 4, 0),"")</f>
        <v/>
      </c>
      <c r="S518" s="62" t="str">
        <f>ifna(VLookup(V518, Dex!F:K, 5, 0),"")</f>
        <v/>
      </c>
      <c r="T518" s="61" t="str">
        <f>ifna(VLookup(V518, Dex!F:K, 6, 0),"")</f>
        <v/>
      </c>
      <c r="U518" s="63" t="str">
        <f>ifna(VLookup(V518, Dex!F:L, 7, 0),"")</f>
        <v/>
      </c>
      <c r="V518" s="53" t="str">
        <f t="shared" si="1"/>
        <v>wishiwashi</v>
      </c>
    </row>
    <row r="519" ht="31.5" customHeight="1">
      <c r="A519" s="129">
        <v>518.0</v>
      </c>
      <c r="B519" s="130">
        <v>1.0</v>
      </c>
      <c r="C519" s="130">
        <v>20.0</v>
      </c>
      <c r="D519" s="131">
        <v>18.0</v>
      </c>
      <c r="E519" s="131">
        <v>3.0</v>
      </c>
      <c r="F519" s="131">
        <v>6.0</v>
      </c>
      <c r="G519" s="131" t="str">
        <f>ifna(VLookup(V519,Shiny!B:C, 2, 0),"")</f>
        <v/>
      </c>
      <c r="H519" s="171" t="s">
        <v>933</v>
      </c>
      <c r="I519" s="158">
        <v>748.0</v>
      </c>
      <c r="J519" s="135">
        <f>IFNA(VLOOKUP(V519,'Imported Index'!G:H,2,0),1)</f>
        <v>1</v>
      </c>
      <c r="K519" s="130"/>
      <c r="L519" s="131"/>
      <c r="M519" s="166" t="str">
        <f>ifna(IMAGE("https://pokejungle.net/sprites/typeico/"&amp;lower(VLookup(V519,Type!C:E, 2, 0)&amp;".png")),"")</f>
        <v/>
      </c>
      <c r="N519" s="166" t="str">
        <f>ifna(IMAGE("https://pokejungle.net/sprites/typeico/"&amp;lower(VLookup(V519,Type!C:E, 3, 0)&amp;".png")),"")</f>
        <v/>
      </c>
      <c r="O519" s="131"/>
      <c r="P519" s="131"/>
      <c r="Q519" s="165">
        <f>ifna(VLookup(V519, Dex!F:K, 3, 0),"")</f>
        <v>308</v>
      </c>
      <c r="R519" s="165" t="str">
        <f>ifna(VLookup(V519, Dex!F:K, 4, 0),"")</f>
        <v/>
      </c>
      <c r="S519" s="166" t="str">
        <f>ifna(VLookup(V519, Dex!F:K, 5, 0),"")</f>
        <v/>
      </c>
      <c r="T519" s="165" t="str">
        <f>ifna(VLookup(V519, Dex!F:K, 6, 0),"")</f>
        <v>P345</v>
      </c>
      <c r="U519" s="137" t="str">
        <f>ifna(VLookup(V519, Dex!F:L, 7, 0),"")</f>
        <v/>
      </c>
      <c r="V519" s="131" t="str">
        <f t="shared" si="1"/>
        <v>toxapex</v>
      </c>
    </row>
    <row r="520" ht="31.5" customHeight="1">
      <c r="A520" s="88">
        <v>519.0</v>
      </c>
      <c r="B520" s="85">
        <v>1.0</v>
      </c>
      <c r="C520" s="85">
        <v>20.0</v>
      </c>
      <c r="D520" s="53">
        <v>19.0</v>
      </c>
      <c r="E520" s="53">
        <v>4.0</v>
      </c>
      <c r="F520" s="53">
        <v>1.0</v>
      </c>
      <c r="G520" s="53" t="str">
        <f>ifna(VLookup(V520,Shiny!B:C, 2, 0),"")</f>
        <v/>
      </c>
      <c r="H520" s="22" t="s">
        <v>935</v>
      </c>
      <c r="I520" s="157">
        <v>750.0</v>
      </c>
      <c r="J520" s="140">
        <f>IFNA(VLOOKUP(V520,'Imported Index'!G:H,2,0),1)</f>
        <v>1</v>
      </c>
      <c r="K520" s="85"/>
      <c r="L520" s="53"/>
      <c r="M520" s="62" t="str">
        <f>ifna(IMAGE("https://pokejungle.net/sprites/typeico/"&amp;lower(VLookup(V520,Type!C:E, 2, 0)&amp;".png")),"")</f>
        <v/>
      </c>
      <c r="N520" s="62" t="str">
        <f>ifna(IMAGE("https://pokejungle.net/sprites/typeico/"&amp;lower(VLookup(V520,Type!C:E, 3, 0)&amp;".png")),"")</f>
        <v/>
      </c>
      <c r="O520" s="53"/>
      <c r="P520" s="53"/>
      <c r="Q520" s="61">
        <f>ifna(VLookup(V520, Dex!F:K, 3, 0),"")</f>
        <v>85</v>
      </c>
      <c r="R520" s="61" t="str">
        <f>ifna(VLookup(V520, Dex!F:K, 4, 0),"")</f>
        <v/>
      </c>
      <c r="S520" s="62" t="str">
        <f>ifna(VLookup(V520, Dex!F:K, 5, 0),"")</f>
        <v/>
      </c>
      <c r="T520" s="61" t="str">
        <f>ifna(VLookup(V520, Dex!F:K, 6, 0),"")</f>
        <v>P273</v>
      </c>
      <c r="U520" s="63" t="str">
        <f>ifna(VLookup(V520, Dex!F:L, 7, 0),"")</f>
        <v/>
      </c>
      <c r="V520" s="53" t="str">
        <f t="shared" si="1"/>
        <v>mudsdale</v>
      </c>
    </row>
    <row r="521" ht="31.5" customHeight="1">
      <c r="A521" s="129">
        <v>520.0</v>
      </c>
      <c r="B521" s="130">
        <v>1.0</v>
      </c>
      <c r="C521" s="130">
        <v>20.0</v>
      </c>
      <c r="D521" s="131">
        <v>20.0</v>
      </c>
      <c r="E521" s="131">
        <v>4.0</v>
      </c>
      <c r="F521" s="131">
        <v>2.0</v>
      </c>
      <c r="G521" s="131" t="str">
        <f>ifna(VLookup(V521,Shiny!B:C, 2, 0),"")</f>
        <v/>
      </c>
      <c r="H521" s="171" t="s">
        <v>937</v>
      </c>
      <c r="I521" s="158">
        <v>752.0</v>
      </c>
      <c r="J521" s="135">
        <f>IFNA(VLOOKUP(V521,'Imported Index'!G:H,2,0),1)</f>
        <v>1</v>
      </c>
      <c r="K521" s="131"/>
      <c r="L521" s="131"/>
      <c r="M521" s="166" t="str">
        <f>ifna(IMAGE("https://pokejungle.net/sprites/typeico/"&amp;lower(VLookup(V521,Type!C:E, 2, 0)&amp;".png")),"")</f>
        <v/>
      </c>
      <c r="N521" s="166" t="str">
        <f>ifna(IMAGE("https://pokejungle.net/sprites/typeico/"&amp;lower(VLookup(V521,Type!C:E, 3, 0)&amp;".png")),"")</f>
        <v/>
      </c>
      <c r="O521" s="131"/>
      <c r="P521" s="131"/>
      <c r="Q521" s="165">
        <f>ifna(VLookup(V521, Dex!F:K, 3, 0),"")</f>
        <v>215</v>
      </c>
      <c r="R521" s="165" t="str">
        <f>ifna(VLookup(V521, Dex!F:K, 4, 0),"")</f>
        <v/>
      </c>
      <c r="S521" s="166" t="str">
        <f>ifna(VLookup(V521, Dex!F:K, 5, 0),"")</f>
        <v/>
      </c>
      <c r="T521" s="165" t="str">
        <f>ifna(VLookup(V521, Dex!F:K, 6, 0),"")</f>
        <v>B091</v>
      </c>
      <c r="U521" s="137" t="str">
        <f>ifna(VLookup(V521, Dex!F:L, 7, 0),"")</f>
        <v/>
      </c>
      <c r="V521" s="131" t="str">
        <f t="shared" si="1"/>
        <v>araquanid</v>
      </c>
    </row>
    <row r="522" ht="31.5" customHeight="1">
      <c r="A522" s="88">
        <v>521.0</v>
      </c>
      <c r="B522" s="85">
        <v>1.0</v>
      </c>
      <c r="C522" s="85">
        <v>20.0</v>
      </c>
      <c r="D522" s="53">
        <v>21.0</v>
      </c>
      <c r="E522" s="53">
        <v>4.0</v>
      </c>
      <c r="F522" s="53">
        <v>3.0</v>
      </c>
      <c r="G522" s="53" t="str">
        <f>ifna(VLookup(V522,Shiny!B:C, 2, 0),"")</f>
        <v/>
      </c>
      <c r="H522" s="22" t="s">
        <v>939</v>
      </c>
      <c r="I522" s="157">
        <v>754.0</v>
      </c>
      <c r="J522" s="140">
        <f>IFNA(VLOOKUP(V522,'Imported Index'!G:H,2,0),1)</f>
        <v>1</v>
      </c>
      <c r="K522" s="85"/>
      <c r="L522" s="53"/>
      <c r="M522" s="62" t="str">
        <f>ifna(IMAGE("https://pokejungle.net/sprites/typeico/"&amp;lower(VLookup(V522,Type!C:E, 2, 0)&amp;".png")),"")</f>
        <v/>
      </c>
      <c r="N522" s="62" t="str">
        <f>ifna(IMAGE("https://pokejungle.net/sprites/typeico/"&amp;lower(VLookup(V522,Type!C:E, 3, 0)&amp;".png")),"")</f>
        <v/>
      </c>
      <c r="O522" s="53"/>
      <c r="P522" s="53"/>
      <c r="Q522" s="61" t="str">
        <f>ifna(VLookup(V522, Dex!F:K, 3, 0),"")</f>
        <v>A018</v>
      </c>
      <c r="R522" s="61" t="str">
        <f>ifna(VLookup(V522, Dex!F:K, 4, 0),"")</f>
        <v/>
      </c>
      <c r="S522" s="62" t="str">
        <f>ifna(VLookup(V522, Dex!F:K, 5, 0),"")</f>
        <v/>
      </c>
      <c r="T522" s="61" t="str">
        <f>ifna(VLookup(V522, Dex!F:K, 6, 0),"")</f>
        <v>P248</v>
      </c>
      <c r="U522" s="63" t="str">
        <f>ifna(VLookup(V522, Dex!F:L, 7, 0),"")</f>
        <v/>
      </c>
      <c r="V522" s="53" t="str">
        <f t="shared" si="1"/>
        <v>lurantis</v>
      </c>
    </row>
    <row r="523" ht="31.5" customHeight="1">
      <c r="A523" s="129">
        <v>522.0</v>
      </c>
      <c r="B523" s="130">
        <v>1.0</v>
      </c>
      <c r="C523" s="130">
        <v>20.0</v>
      </c>
      <c r="D523" s="131">
        <v>22.0</v>
      </c>
      <c r="E523" s="131">
        <v>4.0</v>
      </c>
      <c r="F523" s="131">
        <v>4.0</v>
      </c>
      <c r="G523" s="131" t="str">
        <f>ifna(VLookup(V523,Shiny!B:C, 2, 0),"")</f>
        <v/>
      </c>
      <c r="H523" s="171" t="s">
        <v>941</v>
      </c>
      <c r="I523" s="158">
        <v>756.0</v>
      </c>
      <c r="J523" s="135">
        <f>IFNA(VLOOKUP(V523,'Imported Index'!G:H,2,0),1)</f>
        <v>1</v>
      </c>
      <c r="K523" s="131"/>
      <c r="L523" s="131"/>
      <c r="M523" s="166" t="str">
        <f>ifna(IMAGE("https://pokejungle.net/sprites/typeico/"&amp;lower(VLookup(V523,Type!C:E, 2, 0)&amp;".png")),"")</f>
        <v/>
      </c>
      <c r="N523" s="166" t="str">
        <f>ifna(IMAGE("https://pokejungle.net/sprites/typeico/"&amp;lower(VLookup(V523,Type!C:E, 3, 0)&amp;".png")),"")</f>
        <v/>
      </c>
      <c r="O523" s="131"/>
      <c r="P523" s="131"/>
      <c r="Q523" s="165">
        <f>ifna(VLookup(V523, Dex!F:K, 3, 0),"")</f>
        <v>341</v>
      </c>
      <c r="R523" s="165" t="str">
        <f>ifna(VLookup(V523, Dex!F:K, 4, 0),"")</f>
        <v/>
      </c>
      <c r="S523" s="166" t="str">
        <f>ifna(VLookup(V523, Dex!F:K, 5, 0),"")</f>
        <v/>
      </c>
      <c r="T523" s="165" t="str">
        <f>ifna(VLookup(V523, Dex!F:K, 6, 0),"")</f>
        <v/>
      </c>
      <c r="U523" s="137" t="str">
        <f>ifna(VLookup(V523, Dex!F:L, 7, 0),"")</f>
        <v/>
      </c>
      <c r="V523" s="131" t="str">
        <f t="shared" si="1"/>
        <v>shiinotic</v>
      </c>
    </row>
    <row r="524" ht="31.5" customHeight="1">
      <c r="A524" s="88">
        <v>523.0</v>
      </c>
      <c r="B524" s="85">
        <v>1.0</v>
      </c>
      <c r="C524" s="85">
        <v>20.0</v>
      </c>
      <c r="D524" s="53">
        <v>23.0</v>
      </c>
      <c r="E524" s="53">
        <v>4.0</v>
      </c>
      <c r="F524" s="53">
        <v>5.0</v>
      </c>
      <c r="G524" s="53" t="str">
        <f>ifna(VLookup(V524,Shiny!B:C, 2, 0),"")</f>
        <v/>
      </c>
      <c r="H524" s="22" t="s">
        <v>943</v>
      </c>
      <c r="I524" s="157">
        <v>758.0</v>
      </c>
      <c r="J524" s="140">
        <f>IFNA(VLOOKUP(V524,'Imported Index'!G:H,2,0),1)</f>
        <v>1</v>
      </c>
      <c r="K524" s="85"/>
      <c r="L524" s="53"/>
      <c r="M524" s="62" t="str">
        <f>ifna(IMAGE("https://pokejungle.net/sprites/typeico/"&amp;lower(VLookup(V524,Type!C:E, 2, 0)&amp;".png")),"")</f>
        <v/>
      </c>
      <c r="N524" s="62" t="str">
        <f>ifna(IMAGE("https://pokejungle.net/sprites/typeico/"&amp;lower(VLookup(V524,Type!C:E, 3, 0)&amp;".png")),"")</f>
        <v/>
      </c>
      <c r="O524" s="53"/>
      <c r="P524" s="53"/>
      <c r="Q524" s="61">
        <f>ifna(VLookup(V524, Dex!F:K, 3, 0),"")</f>
        <v>245</v>
      </c>
      <c r="R524" s="61" t="str">
        <f>ifna(VLookup(V524, Dex!F:K, 4, 0),"")</f>
        <v/>
      </c>
      <c r="S524" s="62" t="str">
        <f>ifna(VLookup(V524, Dex!F:K, 5, 0),"")</f>
        <v/>
      </c>
      <c r="T524" s="61" t="str">
        <f>ifna(VLookup(V524, Dex!F:K, 6, 0),"")</f>
        <v>P121</v>
      </c>
      <c r="U524" s="63" t="str">
        <f>ifna(VLookup(V524, Dex!F:L, 7, 0),"")</f>
        <v/>
      </c>
      <c r="V524" s="53" t="str">
        <f t="shared" si="1"/>
        <v>salazzle</v>
      </c>
    </row>
    <row r="525" ht="31.5" customHeight="1">
      <c r="A525" s="129">
        <v>524.0</v>
      </c>
      <c r="B525" s="130">
        <v>1.0</v>
      </c>
      <c r="C525" s="130">
        <v>20.0</v>
      </c>
      <c r="D525" s="131">
        <v>24.0</v>
      </c>
      <c r="E525" s="131">
        <v>4.0</v>
      </c>
      <c r="F525" s="131">
        <v>6.0</v>
      </c>
      <c r="G525" s="131" t="str">
        <f>ifna(VLookup(V525,Shiny!B:C, 2, 0),"")</f>
        <v/>
      </c>
      <c r="H525" s="171" t="s">
        <v>945</v>
      </c>
      <c r="I525" s="158">
        <v>760.0</v>
      </c>
      <c r="J525" s="135">
        <f>IFNA(VLOOKUP(V525,'Imported Index'!G:H,2,0),1)</f>
        <v>1</v>
      </c>
      <c r="K525" s="131"/>
      <c r="L525" s="131"/>
      <c r="M525" s="166" t="str">
        <f>ifna(IMAGE("https://pokejungle.net/sprites/typeico/"&amp;lower(VLookup(V525,Type!C:E, 2, 0)&amp;".png")),"")</f>
        <v/>
      </c>
      <c r="N525" s="166" t="str">
        <f>ifna(IMAGE("https://pokejungle.net/sprites/typeico/"&amp;lower(VLookup(V525,Type!C:E, 3, 0)&amp;".png")),"")</f>
        <v/>
      </c>
      <c r="O525" s="131"/>
      <c r="P525" s="131"/>
      <c r="Q525" s="165">
        <f>ifna(VLookup(V525, Dex!F:K, 3, 0),"")</f>
        <v>95</v>
      </c>
      <c r="R525" s="165" t="str">
        <f>ifna(VLookup(V525, Dex!F:K, 4, 0),"")</f>
        <v/>
      </c>
      <c r="S525" s="166" t="str">
        <f>ifna(VLookup(V525, Dex!F:K, 5, 0),"")</f>
        <v/>
      </c>
      <c r="T525" s="165" t="str">
        <f>ifna(VLookup(V525, Dex!F:K, 6, 0),"")</f>
        <v/>
      </c>
      <c r="U525" s="137" t="str">
        <f>ifna(VLookup(V525, Dex!F:L, 7, 0),"")</f>
        <v/>
      </c>
      <c r="V525" s="131" t="str">
        <f t="shared" si="1"/>
        <v>bewear</v>
      </c>
    </row>
    <row r="526" ht="31.5" customHeight="1">
      <c r="A526" s="88">
        <v>525.0</v>
      </c>
      <c r="B526" s="85">
        <v>1.0</v>
      </c>
      <c r="C526" s="85">
        <v>20.0</v>
      </c>
      <c r="D526" s="53">
        <v>25.0</v>
      </c>
      <c r="E526" s="53">
        <v>5.0</v>
      </c>
      <c r="F526" s="53">
        <v>1.0</v>
      </c>
      <c r="G526" s="53" t="str">
        <f>ifna(VLookup(V526,Shiny!B:C, 2, 0),"")</f>
        <v/>
      </c>
      <c r="H526" s="22" t="s">
        <v>948</v>
      </c>
      <c r="I526" s="157">
        <v>763.0</v>
      </c>
      <c r="J526" s="140">
        <f>IFNA(VLOOKUP(V526,'Imported Index'!G:H,2,0),1)</f>
        <v>1</v>
      </c>
      <c r="K526" s="85"/>
      <c r="L526" s="53"/>
      <c r="M526" s="62" t="str">
        <f>ifna(IMAGE("https://pokejungle.net/sprites/typeico/"&amp;lower(VLookup(V526,Type!C:E, 2, 0)&amp;".png")),"")</f>
        <v/>
      </c>
      <c r="N526" s="62" t="str">
        <f>ifna(IMAGE("https://pokejungle.net/sprites/typeico/"&amp;lower(VLookup(V526,Type!C:E, 3, 0)&amp;".png")),"")</f>
        <v/>
      </c>
      <c r="O526" s="53"/>
      <c r="P526" s="53"/>
      <c r="Q526" s="61">
        <f>ifna(VLookup(V526, Dex!F:K, 3, 0),"")</f>
        <v>54</v>
      </c>
      <c r="R526" s="61" t="str">
        <f>ifna(VLookup(V526, Dex!F:K, 4, 0),"")</f>
        <v/>
      </c>
      <c r="S526" s="62" t="str">
        <f>ifna(VLookup(V526, Dex!F:K, 5, 0),"")</f>
        <v/>
      </c>
      <c r="T526" s="61" t="str">
        <f>ifna(VLookup(V526, Dex!F:K, 6, 0),"")</f>
        <v>P083</v>
      </c>
      <c r="U526" s="63" t="str">
        <f>ifna(VLookup(V526, Dex!F:L, 7, 0),"")</f>
        <v/>
      </c>
      <c r="V526" s="53" t="str">
        <f t="shared" si="1"/>
        <v>tsareena</v>
      </c>
    </row>
    <row r="527" ht="31.5" customHeight="1">
      <c r="A527" s="129">
        <v>526.0</v>
      </c>
      <c r="B527" s="130">
        <v>1.0</v>
      </c>
      <c r="C527" s="130">
        <v>20.0</v>
      </c>
      <c r="D527" s="131">
        <v>26.0</v>
      </c>
      <c r="E527" s="131">
        <v>5.0</v>
      </c>
      <c r="F527" s="131">
        <v>2.0</v>
      </c>
      <c r="G527" s="131" t="str">
        <f>ifna(VLookup(V527,Shiny!B:C, 2, 0),"")</f>
        <v/>
      </c>
      <c r="H527" s="171" t="s">
        <v>949</v>
      </c>
      <c r="I527" s="158">
        <v>764.0</v>
      </c>
      <c r="J527" s="135">
        <f>IFNA(VLOOKUP(V527,'Imported Index'!G:H,2,0),1)</f>
        <v>1</v>
      </c>
      <c r="K527" s="131"/>
      <c r="L527" s="131"/>
      <c r="M527" s="166" t="str">
        <f>ifna(IMAGE("https://pokejungle.net/sprites/typeico/"&amp;lower(VLookup(V527,Type!C:E, 2, 0)&amp;".png")),"")</f>
        <v/>
      </c>
      <c r="N527" s="166" t="str">
        <f>ifna(IMAGE("https://pokejungle.net/sprites/typeico/"&amp;lower(VLookup(V527,Type!C:E, 3, 0)&amp;".png")),"")</f>
        <v/>
      </c>
      <c r="O527" s="131"/>
      <c r="P527" s="131"/>
      <c r="Q527" s="165" t="str">
        <f>ifna(VLookup(V527, Dex!F:K, 3, 0),"")</f>
        <v>A079</v>
      </c>
      <c r="R527" s="165" t="str">
        <f>ifna(VLookup(V527, Dex!F:K, 4, 0),"")</f>
        <v/>
      </c>
      <c r="S527" s="166" t="str">
        <f>ifna(VLookup(V527, Dex!F:K, 5, 0),"")</f>
        <v/>
      </c>
      <c r="T527" s="165" t="str">
        <f>ifna(VLookup(V527, Dex!F:K, 6, 0),"")</f>
        <v>B058</v>
      </c>
      <c r="U527" s="137" t="str">
        <f>ifna(VLookup(V527, Dex!F:L, 7, 0),"")</f>
        <v/>
      </c>
      <c r="V527" s="131" t="str">
        <f t="shared" si="1"/>
        <v>comfey</v>
      </c>
    </row>
    <row r="528" ht="31.5" customHeight="1">
      <c r="A528" s="88">
        <v>527.0</v>
      </c>
      <c r="B528" s="85">
        <v>1.0</v>
      </c>
      <c r="C528" s="85">
        <v>20.0</v>
      </c>
      <c r="D528" s="53">
        <v>27.0</v>
      </c>
      <c r="E528" s="53">
        <v>5.0</v>
      </c>
      <c r="F528" s="53">
        <v>3.0</v>
      </c>
      <c r="G528" s="53" t="str">
        <f>ifna(VLookup(V528,Shiny!B:C, 2, 0),"")</f>
        <v/>
      </c>
      <c r="H528" s="22" t="s">
        <v>950</v>
      </c>
      <c r="I528" s="157">
        <v>765.0</v>
      </c>
      <c r="J528" s="140">
        <f>IFNA(VLOOKUP(V528,'Imported Index'!G:H,2,0),1)</f>
        <v>1</v>
      </c>
      <c r="K528" s="85"/>
      <c r="L528" s="53"/>
      <c r="M528" s="62" t="str">
        <f>ifna(IMAGE("https://pokejungle.net/sprites/typeico/"&amp;lower(VLookup(V528,Type!C:E, 2, 0)&amp;".png")),"")</f>
        <v/>
      </c>
      <c r="N528" s="62" t="str">
        <f>ifna(IMAGE("https://pokejungle.net/sprites/typeico/"&amp;lower(VLookup(V528,Type!C:E, 3, 0)&amp;".png")),"")</f>
        <v/>
      </c>
      <c r="O528" s="53"/>
      <c r="P528" s="53"/>
      <c r="Q528" s="61">
        <f>ifna(VLookup(V528, Dex!F:K, 3, 0),"")</f>
        <v>342</v>
      </c>
      <c r="R528" s="61" t="str">
        <f>ifna(VLookup(V528, Dex!F:K, 4, 0),"")</f>
        <v/>
      </c>
      <c r="S528" s="62" t="str">
        <f>ifna(VLookup(V528, Dex!F:K, 5, 0),"")</f>
        <v/>
      </c>
      <c r="T528" s="61" t="str">
        <f>ifna(VLookup(V528, Dex!F:K, 6, 0),"")</f>
        <v>P313</v>
      </c>
      <c r="U528" s="63" t="str">
        <f>ifna(VLookup(V528, Dex!F:L, 7, 0),"")</f>
        <v/>
      </c>
      <c r="V528" s="53" t="str">
        <f t="shared" si="1"/>
        <v>oranguru</v>
      </c>
    </row>
    <row r="529" ht="31.5" customHeight="1">
      <c r="A529" s="129">
        <v>528.0</v>
      </c>
      <c r="B529" s="130">
        <v>1.0</v>
      </c>
      <c r="C529" s="130">
        <v>20.0</v>
      </c>
      <c r="D529" s="131">
        <v>28.0</v>
      </c>
      <c r="E529" s="131">
        <v>5.0</v>
      </c>
      <c r="F529" s="131">
        <v>4.0</v>
      </c>
      <c r="G529" s="131" t="str">
        <f>ifna(VLookup(V529,Shiny!B:C, 2, 0),"")</f>
        <v/>
      </c>
      <c r="H529" s="171" t="s">
        <v>951</v>
      </c>
      <c r="I529" s="158">
        <v>766.0</v>
      </c>
      <c r="J529" s="135">
        <f>IFNA(VLOOKUP(V529,'Imported Index'!G:H,2,0),1)</f>
        <v>1</v>
      </c>
      <c r="K529" s="130"/>
      <c r="L529" s="131"/>
      <c r="M529" s="166" t="str">
        <f>ifna(IMAGE("https://pokejungle.net/sprites/typeico/"&amp;lower(VLookup(V529,Type!C:E, 2, 0)&amp;".png")),"")</f>
        <v/>
      </c>
      <c r="N529" s="166" t="str">
        <f>ifna(IMAGE("https://pokejungle.net/sprites/typeico/"&amp;lower(VLookup(V529,Type!C:E, 3, 0)&amp;".png")),"")</f>
        <v/>
      </c>
      <c r="O529" s="131"/>
      <c r="P529" s="131"/>
      <c r="Q529" s="165">
        <f>ifna(VLookup(V529, Dex!F:K, 3, 0),"")</f>
        <v>343</v>
      </c>
      <c r="R529" s="165" t="str">
        <f>ifna(VLookup(V529, Dex!F:K, 4, 0),"")</f>
        <v/>
      </c>
      <c r="S529" s="166" t="str">
        <f>ifna(VLookup(V529, Dex!F:K, 5, 0),"")</f>
        <v/>
      </c>
      <c r="T529" s="165" t="str">
        <f>ifna(VLookup(V529, Dex!F:K, 6, 0),"")</f>
        <v>P314</v>
      </c>
      <c r="U529" s="137" t="str">
        <f>ifna(VLookup(V529, Dex!F:L, 7, 0),"")</f>
        <v/>
      </c>
      <c r="V529" s="131" t="str">
        <f t="shared" si="1"/>
        <v>passimian</v>
      </c>
    </row>
    <row r="530" ht="31.5" customHeight="1">
      <c r="A530" s="88">
        <v>529.0</v>
      </c>
      <c r="B530" s="85">
        <v>1.0</v>
      </c>
      <c r="C530" s="85">
        <v>20.0</v>
      </c>
      <c r="D530" s="53">
        <v>29.0</v>
      </c>
      <c r="E530" s="53">
        <v>5.0</v>
      </c>
      <c r="F530" s="53">
        <v>5.0</v>
      </c>
      <c r="G530" s="53" t="str">
        <f>ifna(VLookup(V530,Shiny!B:C, 2, 0),"")</f>
        <v/>
      </c>
      <c r="H530" s="22" t="s">
        <v>953</v>
      </c>
      <c r="I530" s="157">
        <v>768.0</v>
      </c>
      <c r="J530" s="140">
        <f>IFNA(VLOOKUP(V530,'Imported Index'!G:H,2,0),1)</f>
        <v>1</v>
      </c>
      <c r="K530" s="53"/>
      <c r="L530" s="53"/>
      <c r="M530" s="62" t="str">
        <f>ifna(IMAGE("https://pokejungle.net/sprites/typeico/"&amp;lower(VLookup(V530,Type!C:E, 2, 0)&amp;".png")),"")</f>
        <v/>
      </c>
      <c r="N530" s="62" t="str">
        <f>ifna(IMAGE("https://pokejungle.net/sprites/typeico/"&amp;lower(VLookup(V530,Type!C:E, 3, 0)&amp;".png")),"")</f>
        <v/>
      </c>
      <c r="O530" s="53"/>
      <c r="P530" s="53"/>
      <c r="Q530" s="61">
        <f>ifna(VLookup(V530, Dex!F:K, 3, 0),"")</f>
        <v>233</v>
      </c>
      <c r="R530" s="61" t="str">
        <f>ifna(VLookup(V530, Dex!F:K, 4, 0),"")</f>
        <v/>
      </c>
      <c r="S530" s="62" t="str">
        <f>ifna(VLookup(V530, Dex!F:K, 5, 0),"")</f>
        <v/>
      </c>
      <c r="T530" s="61" t="str">
        <f>ifna(VLookup(V530, Dex!F:K, 6, 0),"")</f>
        <v/>
      </c>
      <c r="U530" s="63" t="str">
        <f>ifna(VLookup(V530, Dex!F:L, 7, 0),"")</f>
        <v>H063</v>
      </c>
      <c r="V530" s="53" t="str">
        <f t="shared" si="1"/>
        <v>golisopod</v>
      </c>
    </row>
    <row r="531" ht="31.5" customHeight="1">
      <c r="A531" s="129">
        <v>530.0</v>
      </c>
      <c r="B531" s="130">
        <v>1.0</v>
      </c>
      <c r="C531" s="130">
        <v>20.0</v>
      </c>
      <c r="D531" s="131">
        <v>30.0</v>
      </c>
      <c r="E531" s="131">
        <v>5.0</v>
      </c>
      <c r="F531" s="131">
        <v>6.0</v>
      </c>
      <c r="G531" s="131" t="str">
        <f>ifna(VLookup(V531,Shiny!B:C, 2, 0),"")</f>
        <v/>
      </c>
      <c r="H531" s="171" t="s">
        <v>955</v>
      </c>
      <c r="I531" s="158">
        <v>770.0</v>
      </c>
      <c r="J531" s="135">
        <f>IFNA(VLOOKUP(V531,'Imported Index'!G:H,2,0),1)</f>
        <v>1</v>
      </c>
      <c r="K531" s="130"/>
      <c r="L531" s="131"/>
      <c r="M531" s="166" t="str">
        <f>ifna(IMAGE("https://pokejungle.net/sprites/typeico/"&amp;lower(VLookup(V531,Type!C:E, 2, 0)&amp;".png")),"")</f>
        <v/>
      </c>
      <c r="N531" s="166" t="str">
        <f>ifna(IMAGE("https://pokejungle.net/sprites/typeico/"&amp;lower(VLookup(V531,Type!C:E, 3, 0)&amp;".png")),"")</f>
        <v/>
      </c>
      <c r="O531" s="131"/>
      <c r="P531" s="131"/>
      <c r="Q531" s="165" t="str">
        <f>ifna(VLookup(V531, Dex!F:K, 3, 0),"")</f>
        <v>A134</v>
      </c>
      <c r="R531" s="165" t="str">
        <f>ifna(VLookup(V531, Dex!F:K, 4, 0),"")</f>
        <v/>
      </c>
      <c r="S531" s="166" t="str">
        <f>ifna(VLookup(V531, Dex!F:K, 5, 0),"")</f>
        <v/>
      </c>
      <c r="T531" s="165" t="str">
        <f>ifna(VLookup(V531, Dex!F:K, 6, 0),"")</f>
        <v>P323</v>
      </c>
      <c r="U531" s="137" t="str">
        <f>ifna(VLookup(V531, Dex!F:L, 7, 0),"")</f>
        <v>H026</v>
      </c>
      <c r="V531" s="131" t="str">
        <f t="shared" si="1"/>
        <v>palossand</v>
      </c>
    </row>
    <row r="532" ht="31.5" customHeight="1">
      <c r="A532" s="88">
        <v>531.0</v>
      </c>
      <c r="B532" s="85">
        <v>1.0</v>
      </c>
      <c r="C532" s="85">
        <v>21.0</v>
      </c>
      <c r="D532" s="53">
        <v>1.0</v>
      </c>
      <c r="E532" s="53">
        <v>1.0</v>
      </c>
      <c r="F532" s="53">
        <v>1.0</v>
      </c>
      <c r="G532" s="53" t="str">
        <f>ifna(VLookup(V532,Shiny!B:C, 2, 0),"")</f>
        <v/>
      </c>
      <c r="H532" s="22" t="s">
        <v>956</v>
      </c>
      <c r="I532" s="157">
        <v>771.0</v>
      </c>
      <c r="J532" s="140">
        <f>IFNA(VLOOKUP(V532,'Imported Index'!G:H,2,0),1)</f>
        <v>1</v>
      </c>
      <c r="K532" s="53"/>
      <c r="L532" s="53"/>
      <c r="M532" s="62" t="str">
        <f>ifna(IMAGE("https://pokejungle.net/sprites/typeico/"&amp;lower(VLookup(V532,Type!C:E, 2, 0)&amp;".png")),"")</f>
        <v/>
      </c>
      <c r="N532" s="62" t="str">
        <f>ifna(IMAGE("https://pokejungle.net/sprites/typeico/"&amp;lower(VLookup(V532,Type!C:E, 3, 0)&amp;".png")),"")</f>
        <v/>
      </c>
      <c r="O532" s="53"/>
      <c r="P532" s="53"/>
      <c r="Q532" s="61">
        <f>ifna(VLookup(V532, Dex!F:K, 3, 0),"")</f>
        <v>156</v>
      </c>
      <c r="R532" s="61" t="str">
        <f>ifna(VLookup(V532, Dex!F:K, 4, 0),"")</f>
        <v/>
      </c>
      <c r="S532" s="62" t="str">
        <f>ifna(VLookup(V532, Dex!F:K, 5, 0),"")</f>
        <v/>
      </c>
      <c r="T532" s="61" t="str">
        <f>ifna(VLookup(V532, Dex!F:K, 6, 0),"")</f>
        <v/>
      </c>
      <c r="U532" s="63" t="str">
        <f>ifna(VLookup(V532, Dex!F:L, 7, 0),"")</f>
        <v/>
      </c>
      <c r="V532" s="53" t="str">
        <f t="shared" si="1"/>
        <v>pyukumuku</v>
      </c>
    </row>
    <row r="533" ht="31.5" customHeight="1">
      <c r="A533" s="129">
        <v>532.0</v>
      </c>
      <c r="B533" s="130">
        <v>1.0</v>
      </c>
      <c r="C533" s="130">
        <v>21.0</v>
      </c>
      <c r="D533" s="131">
        <v>2.0</v>
      </c>
      <c r="E533" s="131">
        <v>1.0</v>
      </c>
      <c r="F533" s="131">
        <v>2.0</v>
      </c>
      <c r="G533" s="131" t="str">
        <f>ifna(VLookup(V533,Shiny!B:C, 2, 0),"")</f>
        <v/>
      </c>
      <c r="H533" s="171" t="s">
        <v>958</v>
      </c>
      <c r="I533" s="158">
        <v>773.0</v>
      </c>
      <c r="J533" s="135">
        <f>IFNA(VLOOKUP(V533,'Imported Index'!G:H,2,0),1)</f>
        <v>1</v>
      </c>
      <c r="K533" s="131"/>
      <c r="L533" s="131"/>
      <c r="M533" s="166" t="str">
        <f>ifna(IMAGE("https://pokejungle.net/sprites/typeico/"&amp;lower(VLookup(V533,Type!C:E, 2, 0)&amp;".png")),"")</f>
        <v/>
      </c>
      <c r="N533" s="166" t="str">
        <f>ifna(IMAGE("https://pokejungle.net/sprites/typeico/"&amp;lower(VLookup(V533,Type!C:E, 3, 0)&amp;".png")),"")</f>
        <v/>
      </c>
      <c r="O533" s="131"/>
      <c r="P533" s="131"/>
      <c r="Q533" s="165">
        <f>ifna(VLookup(V533, Dex!F:K, 3, 0),"")</f>
        <v>382</v>
      </c>
      <c r="R533" s="165" t="str">
        <f>ifna(VLookup(V533, Dex!F:K, 4, 0),"")</f>
        <v/>
      </c>
      <c r="S533" s="166" t="str">
        <f>ifna(VLookup(V533, Dex!F:K, 5, 0),"")</f>
        <v/>
      </c>
      <c r="T533" s="165" t="str">
        <f>ifna(VLookup(V533, Dex!F:K, 6, 0),"")</f>
        <v/>
      </c>
      <c r="U533" s="137" t="str">
        <f>ifna(VLookup(V533, Dex!F:L, 7, 0),"")</f>
        <v/>
      </c>
      <c r="V533" s="131" t="str">
        <f t="shared" si="1"/>
        <v>silvally</v>
      </c>
    </row>
    <row r="534" ht="31.5" customHeight="1">
      <c r="A534" s="88">
        <v>533.0</v>
      </c>
      <c r="B534" s="85">
        <v>1.0</v>
      </c>
      <c r="C534" s="85">
        <v>21.0</v>
      </c>
      <c r="D534" s="53">
        <v>3.0</v>
      </c>
      <c r="E534" s="53">
        <v>1.0</v>
      </c>
      <c r="F534" s="53">
        <v>3.0</v>
      </c>
      <c r="G534" s="53" t="str">
        <f>ifna(VLookup(V534,Shiny!B:C, 2, 0),"")</f>
        <v/>
      </c>
      <c r="H534" s="22" t="s">
        <v>959</v>
      </c>
      <c r="I534" s="157">
        <v>774.0</v>
      </c>
      <c r="J534" s="140">
        <f>IFNA(VLOOKUP(V534,'Imported Index'!G:H,2,0),1)</f>
        <v>1</v>
      </c>
      <c r="K534" s="53"/>
      <c r="L534" s="85"/>
      <c r="M534" s="62" t="str">
        <f>ifna(IMAGE("https://pokejungle.net/sprites/typeico/"&amp;lower(VLookup(V534,Type!C:E, 2, 0)&amp;".png")),"")</f>
        <v/>
      </c>
      <c r="N534" s="62" t="str">
        <f>ifna(IMAGE("https://pokejungle.net/sprites/typeico/"&amp;lower(VLookup(V534,Type!C:E, 3, 0)&amp;".png")),"")</f>
        <v/>
      </c>
      <c r="O534" s="85"/>
      <c r="P534" s="53"/>
      <c r="Q534" s="61" t="str">
        <f>ifna(VLookup(V534, Dex!F:K, 3, 0),"")</f>
        <v/>
      </c>
      <c r="R534" s="61" t="str">
        <f>ifna(VLookup(V534, Dex!F:K, 4, 0),"")</f>
        <v/>
      </c>
      <c r="S534" s="62" t="str">
        <f>ifna(VLookup(V534, Dex!F:K, 5, 0),"")</f>
        <v/>
      </c>
      <c r="T534" s="61" t="str">
        <f>ifna(VLookup(V534, Dex!F:K, 6, 0),"")</f>
        <v>B106</v>
      </c>
      <c r="U534" s="63" t="str">
        <f>ifna(VLookup(V534, Dex!F:L, 7, 0),"")</f>
        <v/>
      </c>
      <c r="V534" s="53" t="str">
        <f t="shared" si="1"/>
        <v>minior</v>
      </c>
    </row>
    <row r="535" ht="31.5" customHeight="1">
      <c r="A535" s="129">
        <v>534.0</v>
      </c>
      <c r="B535" s="130">
        <v>1.0</v>
      </c>
      <c r="C535" s="130">
        <v>21.0</v>
      </c>
      <c r="D535" s="131">
        <v>4.0</v>
      </c>
      <c r="E535" s="131">
        <v>1.0</v>
      </c>
      <c r="F535" s="131">
        <v>4.0</v>
      </c>
      <c r="G535" s="131" t="str">
        <f>ifna(VLookup(V535,Shiny!B:C, 2, 0),"")</f>
        <v/>
      </c>
      <c r="H535" s="171" t="s">
        <v>960</v>
      </c>
      <c r="I535" s="158">
        <v>775.0</v>
      </c>
      <c r="J535" s="135">
        <f>IFNA(VLOOKUP(V535,'Imported Index'!G:H,2,0),1)</f>
        <v>1</v>
      </c>
      <c r="K535" s="130"/>
      <c r="L535" s="131"/>
      <c r="M535" s="166" t="str">
        <f>ifna(IMAGE("https://pokejungle.net/sprites/typeico/"&amp;lower(VLookup(V535,Type!C:E, 2, 0)&amp;".png")),"")</f>
        <v/>
      </c>
      <c r="N535" s="166" t="str">
        <f>ifna(IMAGE("https://pokejungle.net/sprites/typeico/"&amp;lower(VLookup(V535,Type!C:E, 3, 0)&amp;".png")),"")</f>
        <v/>
      </c>
      <c r="O535" s="131"/>
      <c r="P535" s="131"/>
      <c r="Q535" s="165" t="str">
        <f>ifna(VLookup(V535, Dex!F:K, 3, 0),"")</f>
        <v/>
      </c>
      <c r="R535" s="165" t="str">
        <f>ifna(VLookup(V535, Dex!F:K, 4, 0),"")</f>
        <v/>
      </c>
      <c r="S535" s="166" t="str">
        <f>ifna(VLookup(V535, Dex!F:K, 5, 0),"")</f>
        <v/>
      </c>
      <c r="T535" s="165" t="str">
        <f>ifna(VLookup(V535, Dex!F:K, 6, 0),"")</f>
        <v>P315</v>
      </c>
      <c r="U535" s="137" t="str">
        <f>ifna(VLookup(V535, Dex!F:L, 7, 0),"")</f>
        <v/>
      </c>
      <c r="V535" s="131" t="str">
        <f t="shared" si="1"/>
        <v>komala</v>
      </c>
    </row>
    <row r="536" ht="31.5" customHeight="1">
      <c r="A536" s="88">
        <v>535.0</v>
      </c>
      <c r="B536" s="85">
        <v>1.0</v>
      </c>
      <c r="C536" s="85">
        <v>21.0</v>
      </c>
      <c r="D536" s="53">
        <v>5.0</v>
      </c>
      <c r="E536" s="53">
        <v>1.0</v>
      </c>
      <c r="F536" s="53">
        <v>5.0</v>
      </c>
      <c r="G536" s="53" t="str">
        <f>ifna(VLookup(V536,Shiny!B:C, 2, 0),"")</f>
        <v/>
      </c>
      <c r="H536" s="22" t="s">
        <v>961</v>
      </c>
      <c r="I536" s="157">
        <v>776.0</v>
      </c>
      <c r="J536" s="140">
        <f>IFNA(VLOOKUP(V536,'Imported Index'!G:H,2,0),1)</f>
        <v>1</v>
      </c>
      <c r="K536" s="53"/>
      <c r="L536" s="53"/>
      <c r="M536" s="62" t="str">
        <f>ifna(IMAGE("https://pokejungle.net/sprites/typeico/"&amp;lower(VLookup(V536,Type!C:E, 2, 0)&amp;".png")),"")</f>
        <v/>
      </c>
      <c r="N536" s="62" t="str">
        <f>ifna(IMAGE("https://pokejungle.net/sprites/typeico/"&amp;lower(VLookup(V536,Type!C:E, 3, 0)&amp;".png")),"")</f>
        <v/>
      </c>
      <c r="O536" s="53"/>
      <c r="P536" s="53"/>
      <c r="Q536" s="61">
        <f>ifna(VLookup(V536, Dex!F:K, 3, 0),"")</f>
        <v>347</v>
      </c>
      <c r="R536" s="61" t="str">
        <f>ifna(VLookup(V536, Dex!F:K, 4, 0),"")</f>
        <v/>
      </c>
      <c r="S536" s="62" t="str">
        <f>ifna(VLookup(V536, Dex!F:K, 5, 0),"")</f>
        <v/>
      </c>
      <c r="T536" s="61" t="str">
        <f>ifna(VLookup(V536, Dex!F:K, 6, 0),"")</f>
        <v/>
      </c>
      <c r="U536" s="63" t="str">
        <f>ifna(VLookup(V536, Dex!F:L, 7, 0),"")</f>
        <v/>
      </c>
      <c r="V536" s="53" t="str">
        <f t="shared" si="1"/>
        <v>turtonator</v>
      </c>
    </row>
    <row r="537" ht="31.5" customHeight="1">
      <c r="A537" s="129">
        <v>536.0</v>
      </c>
      <c r="B537" s="130">
        <v>1.0</v>
      </c>
      <c r="C537" s="130">
        <v>21.0</v>
      </c>
      <c r="D537" s="131">
        <v>6.0</v>
      </c>
      <c r="E537" s="131">
        <v>1.0</v>
      </c>
      <c r="F537" s="131">
        <v>6.0</v>
      </c>
      <c r="G537" s="131" t="str">
        <f>ifna(VLookup(V537,Shiny!B:C, 2, 0),"")</f>
        <v/>
      </c>
      <c r="H537" s="171" t="s">
        <v>962</v>
      </c>
      <c r="I537" s="158">
        <v>777.0</v>
      </c>
      <c r="J537" s="135">
        <f>IFNA(VLOOKUP(V537,'Imported Index'!G:H,2,0),1)</f>
        <v>1</v>
      </c>
      <c r="K537" s="131"/>
      <c r="L537" s="131"/>
      <c r="M537" s="166" t="str">
        <f>ifna(IMAGE("https://pokejungle.net/sprites/typeico/"&amp;lower(VLookup(V537,Type!C:E, 2, 0)&amp;".png")),"")</f>
        <v/>
      </c>
      <c r="N537" s="166" t="str">
        <f>ifna(IMAGE("https://pokejungle.net/sprites/typeico/"&amp;lower(VLookup(V537,Type!C:E, 3, 0)&amp;".png")),"")</f>
        <v/>
      </c>
      <c r="O537" s="131"/>
      <c r="P537" s="131"/>
      <c r="Q537" s="165">
        <f>ifna(VLookup(V537, Dex!F:K, 3, 0),"")</f>
        <v>348</v>
      </c>
      <c r="R537" s="165" t="str">
        <f>ifna(VLookup(V537, Dex!F:K, 4, 0),"")</f>
        <v/>
      </c>
      <c r="S537" s="166" t="str">
        <f>ifna(VLookup(V537, Dex!F:K, 5, 0),"")</f>
        <v/>
      </c>
      <c r="T537" s="165" t="str">
        <f>ifna(VLookup(V537, Dex!F:K, 6, 0),"")</f>
        <v/>
      </c>
      <c r="U537" s="137" t="str">
        <f>ifna(VLookup(V537, Dex!F:L, 7, 0),"")</f>
        <v/>
      </c>
      <c r="V537" s="131" t="str">
        <f t="shared" si="1"/>
        <v>togedemaru</v>
      </c>
    </row>
    <row r="538" ht="31.5" customHeight="1">
      <c r="A538" s="88">
        <v>537.0</v>
      </c>
      <c r="B538" s="85">
        <v>1.0</v>
      </c>
      <c r="C538" s="85">
        <v>21.0</v>
      </c>
      <c r="D538" s="53">
        <v>7.0</v>
      </c>
      <c r="E538" s="53">
        <v>2.0</v>
      </c>
      <c r="F538" s="53">
        <v>1.0</v>
      </c>
      <c r="G538" s="53" t="str">
        <f>ifna(VLookup(V538,Shiny!B:C, 2, 0),"")</f>
        <v/>
      </c>
      <c r="H538" s="22" t="s">
        <v>963</v>
      </c>
      <c r="I538" s="157">
        <v>778.0</v>
      </c>
      <c r="J538" s="140">
        <f>IFNA(VLOOKUP(V538,'Imported Index'!G:H,2,0),1)</f>
        <v>1</v>
      </c>
      <c r="K538" s="85"/>
      <c r="L538" s="53"/>
      <c r="M538" s="62" t="str">
        <f>ifna(IMAGE("https://pokejungle.net/sprites/typeico/"&amp;lower(VLookup(V538,Type!C:E, 2, 0)&amp;".png")),"")</f>
        <v/>
      </c>
      <c r="N538" s="62" t="str">
        <f>ifna(IMAGE("https://pokejungle.net/sprites/typeico/"&amp;lower(VLookup(V538,Type!C:E, 3, 0)&amp;".png")),"")</f>
        <v/>
      </c>
      <c r="O538" s="53"/>
      <c r="P538" s="53"/>
      <c r="Q538" s="61">
        <f>ifna(VLookup(V538, Dex!F:K, 3, 0),"")</f>
        <v>301</v>
      </c>
      <c r="R538" s="61" t="str">
        <f>ifna(VLookup(V538, Dex!F:K, 4, 0),"")</f>
        <v/>
      </c>
      <c r="S538" s="62" t="str">
        <f>ifna(VLookup(V538, Dex!F:K, 5, 0),"")</f>
        <v/>
      </c>
      <c r="T538" s="61" t="str">
        <f>ifna(VLookup(V538, Dex!F:K, 6, 0),"")</f>
        <v>P239</v>
      </c>
      <c r="U538" s="63" t="str">
        <f>ifna(VLookup(V538, Dex!F:L, 7, 0),"")</f>
        <v>H068</v>
      </c>
      <c r="V538" s="53" t="str">
        <f t="shared" si="1"/>
        <v>mimikyu</v>
      </c>
    </row>
    <row r="539" ht="31.5" customHeight="1">
      <c r="A539" s="129">
        <v>538.0</v>
      </c>
      <c r="B539" s="130">
        <v>1.0</v>
      </c>
      <c r="C539" s="130">
        <v>21.0</v>
      </c>
      <c r="D539" s="131">
        <v>8.0</v>
      </c>
      <c r="E539" s="131">
        <v>2.0</v>
      </c>
      <c r="F539" s="131">
        <v>2.0</v>
      </c>
      <c r="G539" s="131" t="str">
        <f>ifna(VLookup(V539,Shiny!B:C, 2, 0),"")</f>
        <v/>
      </c>
      <c r="H539" s="171" t="s">
        <v>964</v>
      </c>
      <c r="I539" s="158">
        <v>779.0</v>
      </c>
      <c r="J539" s="135">
        <f>IFNA(VLOOKUP(V539,'Imported Index'!G:H,2,0),1)</f>
        <v>1</v>
      </c>
      <c r="K539" s="130"/>
      <c r="L539" s="131"/>
      <c r="M539" s="166" t="str">
        <f>ifna(IMAGE("https://pokejungle.net/sprites/typeico/"&amp;lower(VLookup(V539,Type!C:E, 2, 0)&amp;".png")),"")</f>
        <v/>
      </c>
      <c r="N539" s="166" t="str">
        <f>ifna(IMAGE("https://pokejungle.net/sprites/typeico/"&amp;lower(VLookup(V539,Type!C:E, 3, 0)&amp;".png")),"")</f>
        <v/>
      </c>
      <c r="O539" s="131"/>
      <c r="P539" s="131"/>
      <c r="Q539" s="165" t="str">
        <f>ifna(VLookup(V539, Dex!F:K, 3, 0),"")</f>
        <v/>
      </c>
      <c r="R539" s="165" t="str">
        <f>ifna(VLookup(V539, Dex!F:K, 4, 0),"")</f>
        <v/>
      </c>
      <c r="S539" s="166" t="str">
        <f>ifna(VLookup(V539, Dex!F:K, 5, 0),"")</f>
        <v/>
      </c>
      <c r="T539" s="165" t="str">
        <f>ifna(VLookup(V539, Dex!F:K, 6, 0),"")</f>
        <v>P335</v>
      </c>
      <c r="U539" s="137" t="str">
        <f>ifna(VLookup(V539, Dex!F:L, 7, 0),"")</f>
        <v/>
      </c>
      <c r="V539" s="131" t="str">
        <f t="shared" si="1"/>
        <v>bruxish</v>
      </c>
    </row>
    <row r="540" ht="31.5" customHeight="1">
      <c r="A540" s="88">
        <v>539.0</v>
      </c>
      <c r="B540" s="85">
        <v>1.0</v>
      </c>
      <c r="C540" s="85">
        <v>21.0</v>
      </c>
      <c r="D540" s="53">
        <v>9.0</v>
      </c>
      <c r="E540" s="53">
        <v>2.0</v>
      </c>
      <c r="F540" s="53">
        <v>3.0</v>
      </c>
      <c r="G540" s="53" t="str">
        <f>ifna(VLookup(V540,Shiny!B:C, 2, 0),"")</f>
        <v/>
      </c>
      <c r="H540" s="22" t="s">
        <v>965</v>
      </c>
      <c r="I540" s="157">
        <v>780.0</v>
      </c>
      <c r="J540" s="140">
        <f>IFNA(VLOOKUP(V540,'Imported Index'!G:H,2,0),1)</f>
        <v>1</v>
      </c>
      <c r="K540" s="53"/>
      <c r="L540" s="53"/>
      <c r="M540" s="62" t="str">
        <f>ifna(IMAGE("https://pokejungle.net/sprites/typeico/"&amp;lower(VLookup(V540,Type!C:E, 2, 0)&amp;".png")),"")</f>
        <v/>
      </c>
      <c r="N540" s="62" t="str">
        <f>ifna(IMAGE("https://pokejungle.net/sprites/typeico/"&amp;lower(VLookup(V540,Type!C:E, 3, 0)&amp;".png")),"")</f>
        <v/>
      </c>
      <c r="O540" s="53"/>
      <c r="P540" s="53"/>
      <c r="Q540" s="61">
        <f>ifna(VLookup(V540, Dex!F:K, 3, 0),"")</f>
        <v>346</v>
      </c>
      <c r="R540" s="61" t="str">
        <f>ifna(VLookup(V540, Dex!F:K, 4, 0),"")</f>
        <v/>
      </c>
      <c r="S540" s="62" t="str">
        <f>ifna(VLookup(V540, Dex!F:K, 5, 0),"")</f>
        <v/>
      </c>
      <c r="T540" s="61" t="str">
        <f>ifna(VLookup(V540, Dex!F:K, 6, 0),"")</f>
        <v/>
      </c>
      <c r="U540" s="63">
        <f>ifna(VLookup(V540, Dex!F:L, 7, 0),"")</f>
        <v>224</v>
      </c>
      <c r="V540" s="53" t="str">
        <f t="shared" si="1"/>
        <v>drampa</v>
      </c>
    </row>
    <row r="541" ht="31.5" customHeight="1">
      <c r="A541" s="129">
        <v>540.0</v>
      </c>
      <c r="B541" s="130">
        <v>1.0</v>
      </c>
      <c r="C541" s="130">
        <v>21.0</v>
      </c>
      <c r="D541" s="131">
        <v>10.0</v>
      </c>
      <c r="E541" s="131">
        <v>2.0</v>
      </c>
      <c r="F541" s="131">
        <v>4.0</v>
      </c>
      <c r="G541" s="131" t="str">
        <f>ifna(VLookup(V541,Shiny!B:C, 2, 0),"")</f>
        <v/>
      </c>
      <c r="H541" s="171" t="s">
        <v>966</v>
      </c>
      <c r="I541" s="158">
        <v>781.0</v>
      </c>
      <c r="J541" s="135">
        <f>IFNA(VLOOKUP(V541,'Imported Index'!G:H,2,0),1)</f>
        <v>1</v>
      </c>
      <c r="K541" s="131"/>
      <c r="L541" s="131"/>
      <c r="M541" s="166" t="str">
        <f>ifna(IMAGE("https://pokejungle.net/sprites/typeico/"&amp;lower(VLookup(V541,Type!C:E, 2, 0)&amp;".png")),"")</f>
        <v/>
      </c>
      <c r="N541" s="166" t="str">
        <f>ifna(IMAGE("https://pokejungle.net/sprites/typeico/"&amp;lower(VLookup(V541,Type!C:E, 3, 0)&amp;".png")),"")</f>
        <v/>
      </c>
      <c r="O541" s="131"/>
      <c r="P541" s="131"/>
      <c r="Q541" s="165">
        <f>ifna(VLookup(V541, Dex!F:K, 3, 0),"")</f>
        <v>360</v>
      </c>
      <c r="R541" s="165" t="str">
        <f>ifna(VLookup(V541, Dex!F:K, 4, 0),"")</f>
        <v/>
      </c>
      <c r="S541" s="166" t="str">
        <f>ifna(VLookup(V541, Dex!F:K, 5, 0),"")</f>
        <v/>
      </c>
      <c r="T541" s="165" t="str">
        <f>ifna(VLookup(V541, Dex!F:K, 6, 0),"")</f>
        <v/>
      </c>
      <c r="U541" s="137" t="str">
        <f>ifna(VLookup(V541, Dex!F:L, 7, 0),"")</f>
        <v/>
      </c>
      <c r="V541" s="131" t="str">
        <f t="shared" si="1"/>
        <v>dhelmise</v>
      </c>
    </row>
    <row r="542" ht="31.5" customHeight="1">
      <c r="A542" s="88">
        <v>541.0</v>
      </c>
      <c r="B542" s="85">
        <v>1.0</v>
      </c>
      <c r="C542" s="85">
        <v>21.0</v>
      </c>
      <c r="D542" s="53">
        <v>11.0</v>
      </c>
      <c r="E542" s="53">
        <v>2.0</v>
      </c>
      <c r="F542" s="53">
        <v>5.0</v>
      </c>
      <c r="G542" s="53" t="str">
        <f>ifna(VLookup(V542,Shiny!B:C, 2, 0),"")</f>
        <v/>
      </c>
      <c r="H542" s="22" t="s">
        <v>969</v>
      </c>
      <c r="I542" s="157">
        <v>784.0</v>
      </c>
      <c r="J542" s="140">
        <f>IFNA(VLOOKUP(V542,'Imported Index'!G:H,2,0),1)</f>
        <v>1</v>
      </c>
      <c r="K542" s="53"/>
      <c r="L542" s="53"/>
      <c r="M542" s="62" t="str">
        <f>ifna(IMAGE("https://pokejungle.net/sprites/typeico/"&amp;lower(VLookup(V542,Type!C:E, 2, 0)&amp;".png")),"")</f>
        <v/>
      </c>
      <c r="N542" s="62" t="str">
        <f>ifna(IMAGE("https://pokejungle.net/sprites/typeico/"&amp;lower(VLookup(V542,Type!C:E, 3, 0)&amp;".png")),"")</f>
        <v/>
      </c>
      <c r="O542" s="53"/>
      <c r="P542" s="53"/>
      <c r="Q542" s="61">
        <f>ifna(VLookup(V542, Dex!F:K, 3, 0),"")</f>
        <v>394</v>
      </c>
      <c r="R542" s="61" t="str">
        <f>ifna(VLookup(V542, Dex!F:K, 4, 0),"")</f>
        <v/>
      </c>
      <c r="S542" s="62" t="str">
        <f>ifna(VLookup(V542, Dex!F:K, 5, 0),"")</f>
        <v/>
      </c>
      <c r="T542" s="61" t="str">
        <f>ifna(VLookup(V542, Dex!F:K, 6, 0),"")</f>
        <v>K133</v>
      </c>
      <c r="U542" s="63" t="str">
        <f>ifna(VLookup(V542, Dex!F:L, 7, 0),"")</f>
        <v/>
      </c>
      <c r="V542" s="53" t="str">
        <f t="shared" si="1"/>
        <v>kommo-o</v>
      </c>
    </row>
    <row r="543" ht="31.5" customHeight="1">
      <c r="A543" s="129">
        <v>542.0</v>
      </c>
      <c r="B543" s="130">
        <v>1.0</v>
      </c>
      <c r="C543" s="130">
        <v>21.0</v>
      </c>
      <c r="D543" s="131">
        <v>12.0</v>
      </c>
      <c r="E543" s="131">
        <v>2.0</v>
      </c>
      <c r="F543" s="131">
        <v>6.0</v>
      </c>
      <c r="G543" s="131" t="str">
        <f>ifna(VLookup(V543,Shiny!B:C, 2, 0),"")</f>
        <v/>
      </c>
      <c r="H543" s="171" t="s">
        <v>970</v>
      </c>
      <c r="I543" s="158">
        <v>785.0</v>
      </c>
      <c r="J543" s="135">
        <f>IFNA(VLOOKUP(V543,'Imported Index'!G:H,2,0),1)</f>
        <v>1</v>
      </c>
      <c r="K543" s="131"/>
      <c r="L543" s="131"/>
      <c r="M543" s="166" t="str">
        <f>ifna(IMAGE("https://pokejungle.net/sprites/typeico/"&amp;lower(VLookup(V543,Type!C:E, 2, 0)&amp;".png")),"")</f>
        <v/>
      </c>
      <c r="N543" s="166" t="str">
        <f>ifna(IMAGE("https://pokejungle.net/sprites/typeico/"&amp;lower(VLookup(V543,Type!C:E, 3, 0)&amp;".png")),"")</f>
        <v/>
      </c>
      <c r="O543" s="131"/>
      <c r="P543" s="131"/>
      <c r="Q543" s="165" t="str">
        <f>ifna(VLookup(V543, Dex!F:K, 3, 0),"")</f>
        <v/>
      </c>
      <c r="R543" s="165" t="str">
        <f>ifna(VLookup(V543, Dex!F:K, 4, 0),"")</f>
        <v/>
      </c>
      <c r="S543" s="166" t="str">
        <f>ifna(VLookup(V543, Dex!F:K, 5, 0),"")</f>
        <v/>
      </c>
      <c r="T543" s="165" t="str">
        <f>ifna(VLookup(V543, Dex!F:K, 6, 0),"")</f>
        <v/>
      </c>
      <c r="U543" s="137" t="str">
        <f>ifna(VLookup(V543, Dex!F:L, 7, 0),"")</f>
        <v/>
      </c>
      <c r="V543" s="131" t="str">
        <f t="shared" si="1"/>
        <v>tapu koko</v>
      </c>
    </row>
    <row r="544" ht="31.5" customHeight="1">
      <c r="A544" s="88">
        <v>543.0</v>
      </c>
      <c r="B544" s="85">
        <v>1.0</v>
      </c>
      <c r="C544" s="85">
        <v>21.0</v>
      </c>
      <c r="D544" s="53">
        <v>13.0</v>
      </c>
      <c r="E544" s="53">
        <v>3.0</v>
      </c>
      <c r="F544" s="53">
        <v>1.0</v>
      </c>
      <c r="G544" s="53" t="str">
        <f>ifna(VLookup(V544,Shiny!B:C, 2, 0),"")</f>
        <v/>
      </c>
      <c r="H544" s="22" t="s">
        <v>971</v>
      </c>
      <c r="I544" s="157">
        <v>786.0</v>
      </c>
      <c r="J544" s="140">
        <f>IFNA(VLOOKUP(V544,'Imported Index'!G:H,2,0),1)</f>
        <v>1</v>
      </c>
      <c r="K544" s="53"/>
      <c r="L544" s="53"/>
      <c r="M544" s="62" t="str">
        <f>ifna(IMAGE("https://pokejungle.net/sprites/typeico/"&amp;lower(VLookup(V544,Type!C:E, 2, 0)&amp;".png")),"")</f>
        <v/>
      </c>
      <c r="N544" s="62" t="str">
        <f>ifna(IMAGE("https://pokejungle.net/sprites/typeico/"&amp;lower(VLookup(V544,Type!C:E, 3, 0)&amp;".png")),"")</f>
        <v/>
      </c>
      <c r="O544" s="53"/>
      <c r="P544" s="53"/>
      <c r="Q544" s="61" t="str">
        <f>ifna(VLookup(V544, Dex!F:K, 3, 0),"")</f>
        <v/>
      </c>
      <c r="R544" s="61" t="str">
        <f>ifna(VLookup(V544, Dex!F:K, 4, 0),"")</f>
        <v/>
      </c>
      <c r="S544" s="62" t="str">
        <f>ifna(VLookup(V544, Dex!F:K, 5, 0),"")</f>
        <v/>
      </c>
      <c r="T544" s="61" t="str">
        <f>ifna(VLookup(V544, Dex!F:K, 6, 0),"")</f>
        <v/>
      </c>
      <c r="U544" s="63" t="str">
        <f>ifna(VLookup(V544, Dex!F:L, 7, 0),"")</f>
        <v/>
      </c>
      <c r="V544" s="53" t="str">
        <f t="shared" si="1"/>
        <v>tapu lele</v>
      </c>
    </row>
    <row r="545" ht="31.5" customHeight="1">
      <c r="A545" s="129">
        <v>544.0</v>
      </c>
      <c r="B545" s="130">
        <v>1.0</v>
      </c>
      <c r="C545" s="130">
        <v>21.0</v>
      </c>
      <c r="D545" s="131">
        <v>14.0</v>
      </c>
      <c r="E545" s="131">
        <v>3.0</v>
      </c>
      <c r="F545" s="131">
        <v>2.0</v>
      </c>
      <c r="G545" s="131" t="str">
        <f>ifna(VLookup(V545,Shiny!B:C, 2, 0),"")</f>
        <v/>
      </c>
      <c r="H545" s="171" t="s">
        <v>972</v>
      </c>
      <c r="I545" s="158">
        <v>787.0</v>
      </c>
      <c r="J545" s="135">
        <f>IFNA(VLOOKUP(V545,'Imported Index'!G:H,2,0),1)</f>
        <v>1</v>
      </c>
      <c r="K545" s="131"/>
      <c r="L545" s="131"/>
      <c r="M545" s="166" t="str">
        <f>ifna(IMAGE("https://pokejungle.net/sprites/typeico/"&amp;lower(VLookup(V545,Type!C:E, 2, 0)&amp;".png")),"")</f>
        <v/>
      </c>
      <c r="N545" s="166" t="str">
        <f>ifna(IMAGE("https://pokejungle.net/sprites/typeico/"&amp;lower(VLookup(V545,Type!C:E, 3, 0)&amp;".png")),"")</f>
        <v/>
      </c>
      <c r="O545" s="131"/>
      <c r="P545" s="131"/>
      <c r="Q545" s="165" t="str">
        <f>ifna(VLookup(V545, Dex!F:K, 3, 0),"")</f>
        <v/>
      </c>
      <c r="R545" s="165" t="str">
        <f>ifna(VLookup(V545, Dex!F:K, 4, 0),"")</f>
        <v/>
      </c>
      <c r="S545" s="166" t="str">
        <f>ifna(VLookup(V545, Dex!F:K, 5, 0),"")</f>
        <v/>
      </c>
      <c r="T545" s="165" t="str">
        <f>ifna(VLookup(V545, Dex!F:K, 6, 0),"")</f>
        <v/>
      </c>
      <c r="U545" s="137" t="str">
        <f>ifna(VLookup(V545, Dex!F:L, 7, 0),"")</f>
        <v/>
      </c>
      <c r="V545" s="131" t="str">
        <f t="shared" si="1"/>
        <v>tapu bulu</v>
      </c>
    </row>
    <row r="546" ht="31.5" customHeight="1">
      <c r="A546" s="88">
        <v>545.0</v>
      </c>
      <c r="B546" s="85">
        <v>1.0</v>
      </c>
      <c r="C546" s="85">
        <v>21.0</v>
      </c>
      <c r="D546" s="53">
        <v>15.0</v>
      </c>
      <c r="E546" s="53">
        <v>3.0</v>
      </c>
      <c r="F546" s="53">
        <v>3.0</v>
      </c>
      <c r="G546" s="53" t="str">
        <f>ifna(VLookup(V546,Shiny!B:C, 2, 0),"")</f>
        <v/>
      </c>
      <c r="H546" s="22" t="s">
        <v>973</v>
      </c>
      <c r="I546" s="157">
        <v>788.0</v>
      </c>
      <c r="J546" s="140">
        <f>IFNA(VLOOKUP(V546,'Imported Index'!G:H,2,0),1)</f>
        <v>1</v>
      </c>
      <c r="K546" s="53"/>
      <c r="L546" s="53"/>
      <c r="M546" s="62" t="str">
        <f>ifna(IMAGE("https://pokejungle.net/sprites/typeico/"&amp;lower(VLookup(V546,Type!C:E, 2, 0)&amp;".png")),"")</f>
        <v/>
      </c>
      <c r="N546" s="62" t="str">
        <f>ifna(IMAGE("https://pokejungle.net/sprites/typeico/"&amp;lower(VLookup(V546,Type!C:E, 3, 0)&amp;".png")),"")</f>
        <v/>
      </c>
      <c r="O546" s="53"/>
      <c r="P546" s="53"/>
      <c r="Q546" s="61" t="str">
        <f>ifna(VLookup(V546, Dex!F:K, 3, 0),"")</f>
        <v/>
      </c>
      <c r="R546" s="61" t="str">
        <f>ifna(VLookup(V546, Dex!F:K, 4, 0),"")</f>
        <v/>
      </c>
      <c r="S546" s="62" t="str">
        <f>ifna(VLookup(V546, Dex!F:K, 5, 0),"")</f>
        <v/>
      </c>
      <c r="T546" s="61" t="str">
        <f>ifna(VLookup(V546, Dex!F:K, 6, 0),"")</f>
        <v/>
      </c>
      <c r="U546" s="63" t="str">
        <f>ifna(VLookup(V546, Dex!F:L, 7, 0),"")</f>
        <v/>
      </c>
      <c r="V546" s="53" t="str">
        <f t="shared" si="1"/>
        <v>tapu fini</v>
      </c>
    </row>
    <row r="547" ht="31.5" customHeight="1">
      <c r="A547" s="129">
        <v>546.0</v>
      </c>
      <c r="B547" s="130">
        <v>1.0</v>
      </c>
      <c r="C547" s="130">
        <v>21.0</v>
      </c>
      <c r="D547" s="131">
        <v>16.0</v>
      </c>
      <c r="E547" s="131">
        <v>3.0</v>
      </c>
      <c r="F547" s="131">
        <v>4.0</v>
      </c>
      <c r="G547" s="131" t="str">
        <f>ifna(VLookup(V547,Shiny!B:C, 2, 0),"")</f>
        <v/>
      </c>
      <c r="H547" s="171" t="s">
        <v>976</v>
      </c>
      <c r="I547" s="158">
        <v>791.0</v>
      </c>
      <c r="J547" s="135">
        <f>IFNA(VLOOKUP(V547,'Imported Index'!G:H,2,0),1)</f>
        <v>1</v>
      </c>
      <c r="K547" s="131"/>
      <c r="L547" s="131"/>
      <c r="M547" s="166" t="str">
        <f>ifna(IMAGE("https://pokejungle.net/sprites/typeico/"&amp;lower(VLookup(V547,Type!C:E, 2, 0)&amp;".png")),"")</f>
        <v/>
      </c>
      <c r="N547" s="166" t="str">
        <f>ifna(IMAGE("https://pokejungle.net/sprites/typeico/"&amp;lower(VLookup(V547,Type!C:E, 3, 0)&amp;".png")),"")</f>
        <v/>
      </c>
      <c r="O547" s="131"/>
      <c r="P547" s="131"/>
      <c r="Q547" s="165" t="str">
        <f>ifna(VLookup(V547, Dex!F:K, 3, 0),"")</f>
        <v/>
      </c>
      <c r="R547" s="165" t="str">
        <f>ifna(VLookup(V547, Dex!F:K, 4, 0),"")</f>
        <v/>
      </c>
      <c r="S547" s="166" t="str">
        <f>ifna(VLookup(V547, Dex!F:K, 5, 0),"")</f>
        <v/>
      </c>
      <c r="T547" s="165" t="str">
        <f>ifna(VLookup(V547, Dex!F:K, 6, 0),"")</f>
        <v/>
      </c>
      <c r="U547" s="137" t="str">
        <f>ifna(VLookup(V547, Dex!F:L, 7, 0),"")</f>
        <v/>
      </c>
      <c r="V547" s="131" t="str">
        <f t="shared" si="1"/>
        <v>solgaleo</v>
      </c>
    </row>
    <row r="548" ht="31.5" customHeight="1">
      <c r="A548" s="88">
        <v>547.0</v>
      </c>
      <c r="B548" s="85">
        <v>1.0</v>
      </c>
      <c r="C548" s="85">
        <v>21.0</v>
      </c>
      <c r="D548" s="53">
        <v>17.0</v>
      </c>
      <c r="E548" s="53">
        <v>3.0</v>
      </c>
      <c r="F548" s="53">
        <v>5.0</v>
      </c>
      <c r="G548" s="53" t="str">
        <f>ifna(VLookup(V548,Shiny!B:C, 2, 0),"")</f>
        <v/>
      </c>
      <c r="H548" s="22" t="s">
        <v>977</v>
      </c>
      <c r="I548" s="157">
        <v>792.0</v>
      </c>
      <c r="J548" s="140">
        <f>IFNA(VLOOKUP(V548,'Imported Index'!G:H,2,0),1)</f>
        <v>1</v>
      </c>
      <c r="K548" s="53"/>
      <c r="L548" s="53"/>
      <c r="M548" s="62" t="str">
        <f>ifna(IMAGE("https://pokejungle.net/sprites/typeico/"&amp;lower(VLookup(V548,Type!C:E, 2, 0)&amp;".png")),"")</f>
        <v/>
      </c>
      <c r="N548" s="62" t="str">
        <f>ifna(IMAGE("https://pokejungle.net/sprites/typeico/"&amp;lower(VLookup(V548,Type!C:E, 3, 0)&amp;".png")),"")</f>
        <v/>
      </c>
      <c r="O548" s="53"/>
      <c r="P548" s="53"/>
      <c r="Q548" s="61" t="str">
        <f>ifna(VLookup(V548, Dex!F:K, 3, 0),"")</f>
        <v/>
      </c>
      <c r="R548" s="61" t="str">
        <f>ifna(VLookup(V548, Dex!F:K, 4, 0),"")</f>
        <v/>
      </c>
      <c r="S548" s="62" t="str">
        <f>ifna(VLookup(V548, Dex!F:K, 5, 0),"")</f>
        <v/>
      </c>
      <c r="T548" s="61" t="str">
        <f>ifna(VLookup(V548, Dex!F:K, 6, 0),"")</f>
        <v/>
      </c>
      <c r="U548" s="63" t="str">
        <f>ifna(VLookup(V548, Dex!F:L, 7, 0),"")</f>
        <v/>
      </c>
      <c r="V548" s="53" t="str">
        <f t="shared" si="1"/>
        <v>lunala</v>
      </c>
    </row>
    <row r="549" ht="31.5" customHeight="1">
      <c r="A549" s="129">
        <v>548.0</v>
      </c>
      <c r="B549" s="130">
        <v>1.0</v>
      </c>
      <c r="C549" s="130">
        <v>21.0</v>
      </c>
      <c r="D549" s="131">
        <v>18.0</v>
      </c>
      <c r="E549" s="131">
        <v>3.0</v>
      </c>
      <c r="F549" s="131">
        <v>6.0</v>
      </c>
      <c r="G549" s="131" t="str">
        <f>ifna(VLookup(V549,Shiny!B:C, 2, 0),"")</f>
        <v/>
      </c>
      <c r="H549" s="171" t="s">
        <v>978</v>
      </c>
      <c r="I549" s="158">
        <v>793.0</v>
      </c>
      <c r="J549" s="135">
        <f>IFNA(VLOOKUP(V549,'Imported Index'!G:H,2,0),1)</f>
        <v>1</v>
      </c>
      <c r="K549" s="131"/>
      <c r="L549" s="131"/>
      <c r="M549" s="166" t="str">
        <f>ifna(IMAGE("https://pokejungle.net/sprites/typeico/"&amp;lower(VLookup(V549,Type!C:E, 2, 0)&amp;".png")),"")</f>
        <v/>
      </c>
      <c r="N549" s="166" t="str">
        <f>ifna(IMAGE("https://pokejungle.net/sprites/typeico/"&amp;lower(VLookup(V549,Type!C:E, 3, 0)&amp;".png")),"")</f>
        <v/>
      </c>
      <c r="O549" s="131"/>
      <c r="P549" s="131"/>
      <c r="Q549" s="165" t="str">
        <f>ifna(VLookup(V549, Dex!F:K, 3, 0),"")</f>
        <v/>
      </c>
      <c r="R549" s="165" t="str">
        <f>ifna(VLookup(V549, Dex!F:K, 4, 0),"")</f>
        <v/>
      </c>
      <c r="S549" s="166" t="str">
        <f>ifna(VLookup(V549, Dex!F:K, 5, 0),"")</f>
        <v/>
      </c>
      <c r="T549" s="165" t="str">
        <f>ifna(VLookup(V549, Dex!F:K, 6, 0),"")</f>
        <v/>
      </c>
      <c r="U549" s="137" t="str">
        <f>ifna(VLookup(V549, Dex!F:L, 7, 0),"")</f>
        <v/>
      </c>
      <c r="V549" s="131" t="str">
        <f t="shared" si="1"/>
        <v>nihilego</v>
      </c>
    </row>
    <row r="550" ht="31.5" customHeight="1">
      <c r="A550" s="88">
        <v>549.0</v>
      </c>
      <c r="B550" s="85">
        <v>1.0</v>
      </c>
      <c r="C550" s="85">
        <v>21.0</v>
      </c>
      <c r="D550" s="53">
        <v>19.0</v>
      </c>
      <c r="E550" s="53">
        <v>4.0</v>
      </c>
      <c r="F550" s="53">
        <v>1.0</v>
      </c>
      <c r="G550" s="53" t="str">
        <f>ifna(VLookup(V550,Shiny!B:C, 2, 0),"")</f>
        <v/>
      </c>
      <c r="H550" s="22" t="s">
        <v>979</v>
      </c>
      <c r="I550" s="157">
        <v>794.0</v>
      </c>
      <c r="J550" s="140">
        <f>IFNA(VLOOKUP(V550,'Imported Index'!G:H,2,0),1)</f>
        <v>1</v>
      </c>
      <c r="K550" s="53"/>
      <c r="L550" s="53"/>
      <c r="M550" s="62" t="str">
        <f>ifna(IMAGE("https://pokejungle.net/sprites/typeico/"&amp;lower(VLookup(V550,Type!C:E, 2, 0)&amp;".png")),"")</f>
        <v/>
      </c>
      <c r="N550" s="62" t="str">
        <f>ifna(IMAGE("https://pokejungle.net/sprites/typeico/"&amp;lower(VLookup(V550,Type!C:E, 3, 0)&amp;".png")),"")</f>
        <v/>
      </c>
      <c r="O550" s="53"/>
      <c r="P550" s="53"/>
      <c r="Q550" s="61" t="str">
        <f>ifna(VLookup(V550, Dex!F:K, 3, 0),"")</f>
        <v/>
      </c>
      <c r="R550" s="61" t="str">
        <f>ifna(VLookup(V550, Dex!F:K, 4, 0),"")</f>
        <v/>
      </c>
      <c r="S550" s="62" t="str">
        <f>ifna(VLookup(V550, Dex!F:K, 5, 0),"")</f>
        <v/>
      </c>
      <c r="T550" s="61" t="str">
        <f>ifna(VLookup(V550, Dex!F:K, 6, 0),"")</f>
        <v/>
      </c>
      <c r="U550" s="63" t="str">
        <f>ifna(VLookup(V550, Dex!F:L, 7, 0),"")</f>
        <v/>
      </c>
      <c r="V550" s="53" t="str">
        <f t="shared" si="1"/>
        <v>buzzwole</v>
      </c>
    </row>
    <row r="551" ht="31.5" customHeight="1">
      <c r="A551" s="129">
        <v>550.0</v>
      </c>
      <c r="B551" s="130">
        <v>1.0</v>
      </c>
      <c r="C551" s="130">
        <v>21.0</v>
      </c>
      <c r="D551" s="131">
        <v>20.0</v>
      </c>
      <c r="E551" s="131">
        <v>4.0</v>
      </c>
      <c r="F551" s="131">
        <v>2.0</v>
      </c>
      <c r="G551" s="131" t="str">
        <f>ifna(VLookup(V551,Shiny!B:C, 2, 0),"")</f>
        <v/>
      </c>
      <c r="H551" s="171" t="s">
        <v>980</v>
      </c>
      <c r="I551" s="158">
        <v>795.0</v>
      </c>
      <c r="J551" s="135">
        <f>IFNA(VLOOKUP(V551,'Imported Index'!G:H,2,0),1)</f>
        <v>1</v>
      </c>
      <c r="K551" s="131"/>
      <c r="L551" s="131"/>
      <c r="M551" s="166" t="str">
        <f>ifna(IMAGE("https://pokejungle.net/sprites/typeico/"&amp;lower(VLookup(V551,Type!C:E, 2, 0)&amp;".png")),"")</f>
        <v/>
      </c>
      <c r="N551" s="166" t="str">
        <f>ifna(IMAGE("https://pokejungle.net/sprites/typeico/"&amp;lower(VLookup(V551,Type!C:E, 3, 0)&amp;".png")),"")</f>
        <v/>
      </c>
      <c r="O551" s="131"/>
      <c r="P551" s="131"/>
      <c r="Q551" s="165" t="str">
        <f>ifna(VLookup(V551, Dex!F:K, 3, 0),"")</f>
        <v/>
      </c>
      <c r="R551" s="165" t="str">
        <f>ifna(VLookup(V551, Dex!F:K, 4, 0),"")</f>
        <v/>
      </c>
      <c r="S551" s="166" t="str">
        <f>ifna(VLookup(V551, Dex!F:K, 5, 0),"")</f>
        <v/>
      </c>
      <c r="T551" s="165" t="str">
        <f>ifna(VLookup(V551, Dex!F:K, 6, 0),"")</f>
        <v/>
      </c>
      <c r="U551" s="137" t="str">
        <f>ifna(VLookup(V551, Dex!F:L, 7, 0),"")</f>
        <v/>
      </c>
      <c r="V551" s="131" t="str">
        <f t="shared" si="1"/>
        <v>pheromosa</v>
      </c>
    </row>
    <row r="552" ht="31.5" customHeight="1">
      <c r="A552" s="88">
        <v>551.0</v>
      </c>
      <c r="B552" s="85">
        <v>1.0</v>
      </c>
      <c r="C552" s="85">
        <v>21.0</v>
      </c>
      <c r="D552" s="53">
        <v>21.0</v>
      </c>
      <c r="E552" s="53">
        <v>4.0</v>
      </c>
      <c r="F552" s="53">
        <v>3.0</v>
      </c>
      <c r="G552" s="53" t="str">
        <f>ifna(VLookup(V552,Shiny!B:C, 2, 0),"")</f>
        <v/>
      </c>
      <c r="H552" s="22" t="s">
        <v>981</v>
      </c>
      <c r="I552" s="157">
        <v>796.0</v>
      </c>
      <c r="J552" s="140">
        <f>IFNA(VLOOKUP(V552,'Imported Index'!G:H,2,0),1)</f>
        <v>1</v>
      </c>
      <c r="K552" s="53"/>
      <c r="L552" s="53"/>
      <c r="M552" s="62" t="str">
        <f>ifna(IMAGE("https://pokejungle.net/sprites/typeico/"&amp;lower(VLookup(V552,Type!C:E, 2, 0)&amp;".png")),"")</f>
        <v/>
      </c>
      <c r="N552" s="62" t="str">
        <f>ifna(IMAGE("https://pokejungle.net/sprites/typeico/"&amp;lower(VLookup(V552,Type!C:E, 3, 0)&amp;".png")),"")</f>
        <v/>
      </c>
      <c r="O552" s="53"/>
      <c r="P552" s="53"/>
      <c r="Q552" s="61" t="str">
        <f>ifna(VLookup(V552, Dex!F:K, 3, 0),"")</f>
        <v/>
      </c>
      <c r="R552" s="61" t="str">
        <f>ifna(VLookup(V552, Dex!F:K, 4, 0),"")</f>
        <v/>
      </c>
      <c r="S552" s="62" t="str">
        <f>ifna(VLookup(V552, Dex!F:K, 5, 0),"")</f>
        <v/>
      </c>
      <c r="T552" s="61" t="str">
        <f>ifna(VLookup(V552, Dex!F:K, 6, 0),"")</f>
        <v/>
      </c>
      <c r="U552" s="63" t="str">
        <f>ifna(VLookup(V552, Dex!F:L, 7, 0),"")</f>
        <v/>
      </c>
      <c r="V552" s="53" t="str">
        <f t="shared" si="1"/>
        <v>xurkitree</v>
      </c>
    </row>
    <row r="553" ht="31.5" customHeight="1">
      <c r="A553" s="129">
        <v>552.0</v>
      </c>
      <c r="B553" s="130">
        <v>1.0</v>
      </c>
      <c r="C553" s="130">
        <v>21.0</v>
      </c>
      <c r="D553" s="131">
        <v>22.0</v>
      </c>
      <c r="E553" s="131">
        <v>4.0</v>
      </c>
      <c r="F553" s="131">
        <v>4.0</v>
      </c>
      <c r="G553" s="131" t="str">
        <f>ifna(VLookup(V553,Shiny!B:C, 2, 0),"")</f>
        <v/>
      </c>
      <c r="H553" s="171" t="s">
        <v>982</v>
      </c>
      <c r="I553" s="158">
        <v>797.0</v>
      </c>
      <c r="J553" s="135">
        <f>IFNA(VLOOKUP(V553,'Imported Index'!G:H,2,0),1)</f>
        <v>1</v>
      </c>
      <c r="K553" s="131"/>
      <c r="L553" s="131"/>
      <c r="M553" s="166" t="str">
        <f>ifna(IMAGE("https://pokejungle.net/sprites/typeico/"&amp;lower(VLookup(V553,Type!C:E, 2, 0)&amp;".png")),"")</f>
        <v/>
      </c>
      <c r="N553" s="166" t="str">
        <f>ifna(IMAGE("https://pokejungle.net/sprites/typeico/"&amp;lower(VLookup(V553,Type!C:E, 3, 0)&amp;".png")),"")</f>
        <v/>
      </c>
      <c r="O553" s="131"/>
      <c r="P553" s="131"/>
      <c r="Q553" s="165" t="str">
        <f>ifna(VLookup(V553, Dex!F:K, 3, 0),"")</f>
        <v/>
      </c>
      <c r="R553" s="165" t="str">
        <f>ifna(VLookup(V553, Dex!F:K, 4, 0),"")</f>
        <v/>
      </c>
      <c r="S553" s="166" t="str">
        <f>ifna(VLookup(V553, Dex!F:K, 5, 0),"")</f>
        <v/>
      </c>
      <c r="T553" s="165" t="str">
        <f>ifna(VLookup(V553, Dex!F:K, 6, 0),"")</f>
        <v/>
      </c>
      <c r="U553" s="137" t="str">
        <f>ifna(VLookup(V553, Dex!F:L, 7, 0),"")</f>
        <v/>
      </c>
      <c r="V553" s="131" t="str">
        <f t="shared" si="1"/>
        <v>celesteela</v>
      </c>
    </row>
    <row r="554" ht="31.5" customHeight="1">
      <c r="A554" s="88">
        <v>553.0</v>
      </c>
      <c r="B554" s="85">
        <v>1.0</v>
      </c>
      <c r="C554" s="85">
        <v>21.0</v>
      </c>
      <c r="D554" s="53">
        <v>23.0</v>
      </c>
      <c r="E554" s="53">
        <v>4.0</v>
      </c>
      <c r="F554" s="53">
        <v>5.0</v>
      </c>
      <c r="G554" s="53" t="str">
        <f>ifna(VLookup(V554,Shiny!B:C, 2, 0),"")</f>
        <v/>
      </c>
      <c r="H554" s="22" t="s">
        <v>983</v>
      </c>
      <c r="I554" s="157">
        <v>798.0</v>
      </c>
      <c r="J554" s="140">
        <f>IFNA(VLOOKUP(V554,'Imported Index'!G:H,2,0),1)</f>
        <v>1</v>
      </c>
      <c r="K554" s="53"/>
      <c r="L554" s="53"/>
      <c r="M554" s="62" t="str">
        <f>ifna(IMAGE("https://pokejungle.net/sprites/typeico/"&amp;lower(VLookup(V554,Type!C:E, 2, 0)&amp;".png")),"")</f>
        <v/>
      </c>
      <c r="N554" s="62" t="str">
        <f>ifna(IMAGE("https://pokejungle.net/sprites/typeico/"&amp;lower(VLookup(V554,Type!C:E, 3, 0)&amp;".png")),"")</f>
        <v/>
      </c>
      <c r="O554" s="53"/>
      <c r="P554" s="53"/>
      <c r="Q554" s="61" t="str">
        <f>ifna(VLookup(V554, Dex!F:K, 3, 0),"")</f>
        <v/>
      </c>
      <c r="R554" s="61" t="str">
        <f>ifna(VLookup(V554, Dex!F:K, 4, 0),"")</f>
        <v/>
      </c>
      <c r="S554" s="62" t="str">
        <f>ifna(VLookup(V554, Dex!F:K, 5, 0),"")</f>
        <v/>
      </c>
      <c r="T554" s="61" t="str">
        <f>ifna(VLookup(V554, Dex!F:K, 6, 0),"")</f>
        <v/>
      </c>
      <c r="U554" s="63" t="str">
        <f>ifna(VLookup(V554, Dex!F:L, 7, 0),"")</f>
        <v/>
      </c>
      <c r="V554" s="53" t="str">
        <f t="shared" si="1"/>
        <v>kartana</v>
      </c>
    </row>
    <row r="555" ht="31.5" customHeight="1">
      <c r="A555" s="129">
        <v>554.0</v>
      </c>
      <c r="B555" s="130">
        <v>1.0</v>
      </c>
      <c r="C555" s="130">
        <v>21.0</v>
      </c>
      <c r="D555" s="131">
        <v>24.0</v>
      </c>
      <c r="E555" s="131">
        <v>4.0</v>
      </c>
      <c r="F555" s="131">
        <v>6.0</v>
      </c>
      <c r="G555" s="131" t="str">
        <f>ifna(VLookup(V555,Shiny!B:C, 2, 0),"")</f>
        <v/>
      </c>
      <c r="H555" s="171" t="s">
        <v>984</v>
      </c>
      <c r="I555" s="158">
        <v>799.0</v>
      </c>
      <c r="J555" s="135">
        <f>IFNA(VLOOKUP(V555,'Imported Index'!G:H,2,0),1)</f>
        <v>1</v>
      </c>
      <c r="K555" s="131"/>
      <c r="L555" s="131"/>
      <c r="M555" s="166" t="str">
        <f>ifna(IMAGE("https://pokejungle.net/sprites/typeico/"&amp;lower(VLookup(V555,Type!C:E, 2, 0)&amp;".png")),"")</f>
        <v/>
      </c>
      <c r="N555" s="166" t="str">
        <f>ifna(IMAGE("https://pokejungle.net/sprites/typeico/"&amp;lower(VLookup(V555,Type!C:E, 3, 0)&amp;".png")),"")</f>
        <v/>
      </c>
      <c r="O555" s="131"/>
      <c r="P555" s="131"/>
      <c r="Q555" s="165" t="str">
        <f>ifna(VLookup(V555, Dex!F:K, 3, 0),"")</f>
        <v/>
      </c>
      <c r="R555" s="165" t="str">
        <f>ifna(VLookup(V555, Dex!F:K, 4, 0),"")</f>
        <v/>
      </c>
      <c r="S555" s="166" t="str">
        <f>ifna(VLookup(V555, Dex!F:K, 5, 0),"")</f>
        <v/>
      </c>
      <c r="T555" s="165" t="str">
        <f>ifna(VLookup(V555, Dex!F:K, 6, 0),"")</f>
        <v/>
      </c>
      <c r="U555" s="137" t="str">
        <f>ifna(VLookup(V555, Dex!F:L, 7, 0),"")</f>
        <v/>
      </c>
      <c r="V555" s="131" t="str">
        <f t="shared" si="1"/>
        <v>guzzlord</v>
      </c>
    </row>
    <row r="556" ht="31.5" customHeight="1">
      <c r="A556" s="88">
        <v>555.0</v>
      </c>
      <c r="B556" s="85">
        <v>1.0</v>
      </c>
      <c r="C556" s="85">
        <v>21.0</v>
      </c>
      <c r="D556" s="53">
        <v>25.0</v>
      </c>
      <c r="E556" s="53">
        <v>5.0</v>
      </c>
      <c r="F556" s="53">
        <v>1.0</v>
      </c>
      <c r="G556" s="53" t="str">
        <f>ifna(VLookup(V556,Shiny!B:C, 2, 0),"")</f>
        <v/>
      </c>
      <c r="H556" s="22" t="s">
        <v>985</v>
      </c>
      <c r="I556" s="157">
        <v>800.0</v>
      </c>
      <c r="J556" s="140">
        <f>IFNA(VLOOKUP(V556,'Imported Index'!G:H,2,0),1)</f>
        <v>1</v>
      </c>
      <c r="K556" s="85"/>
      <c r="L556" s="53"/>
      <c r="M556" s="62" t="str">
        <f>ifna(IMAGE("https://pokejungle.net/sprites/typeico/"&amp;lower(VLookup(V556,Type!C:E, 2, 0)&amp;".png")),"")</f>
        <v/>
      </c>
      <c r="N556" s="62" t="str">
        <f>ifna(IMAGE("https://pokejungle.net/sprites/typeico/"&amp;lower(VLookup(V556,Type!C:E, 3, 0)&amp;".png")),"")</f>
        <v/>
      </c>
      <c r="O556" s="53"/>
      <c r="P556" s="53"/>
      <c r="Q556" s="61" t="str">
        <f>ifna(VLookup(V556, Dex!F:K, 3, 0),"")</f>
        <v/>
      </c>
      <c r="R556" s="61" t="str">
        <f>ifna(VLookup(V556, Dex!F:K, 4, 0),"")</f>
        <v/>
      </c>
      <c r="S556" s="62" t="str">
        <f>ifna(VLookup(V556, Dex!F:K, 5, 0),"")</f>
        <v/>
      </c>
      <c r="T556" s="61" t="str">
        <f>ifna(VLookup(V556, Dex!F:K, 6, 0),"")</f>
        <v/>
      </c>
      <c r="U556" s="63" t="str">
        <f>ifna(VLookup(V556, Dex!F:L, 7, 0),"")</f>
        <v/>
      </c>
      <c r="V556" s="53" t="str">
        <f t="shared" si="1"/>
        <v>necrozma</v>
      </c>
    </row>
    <row r="557" ht="31.5" customHeight="1">
      <c r="A557" s="129">
        <v>556.0</v>
      </c>
      <c r="B557" s="130">
        <v>1.0</v>
      </c>
      <c r="C557" s="130">
        <v>21.0</v>
      </c>
      <c r="D557" s="131">
        <v>26.0</v>
      </c>
      <c r="E557" s="131">
        <v>5.0</v>
      </c>
      <c r="F557" s="131">
        <v>2.0</v>
      </c>
      <c r="G557" s="131" t="str">
        <f>ifna(VLookup(V557,Shiny!B:C, 2, 0),"")</f>
        <v/>
      </c>
      <c r="H557" s="171" t="s">
        <v>986</v>
      </c>
      <c r="I557" s="158">
        <v>801.0</v>
      </c>
      <c r="J557" s="135">
        <f>IFNA(VLOOKUP(V557,'Imported Index'!G:H,2,0),1)</f>
        <v>1</v>
      </c>
      <c r="K557" s="131"/>
      <c r="L557" s="131"/>
      <c r="M557" s="166" t="str">
        <f>ifna(IMAGE("https://pokejungle.net/sprites/typeico/"&amp;lower(VLookup(V557,Type!C:E, 2, 0)&amp;".png")),"")</f>
        <v/>
      </c>
      <c r="N557" s="166" t="str">
        <f>ifna(IMAGE("https://pokejungle.net/sprites/typeico/"&amp;lower(VLookup(V557,Type!C:E, 3, 0)&amp;".png")),"")</f>
        <v/>
      </c>
      <c r="O557" s="131"/>
      <c r="P557" s="131"/>
      <c r="Q557" s="165" t="str">
        <f>ifna(VLookup(V557, Dex!F:K, 3, 0),"")</f>
        <v/>
      </c>
      <c r="R557" s="165" t="str">
        <f>ifna(VLookup(V557, Dex!F:K, 4, 0),"")</f>
        <v/>
      </c>
      <c r="S557" s="166" t="str">
        <f>ifna(VLookup(V557, Dex!F:K, 5, 0),"")</f>
        <v/>
      </c>
      <c r="T557" s="165" t="str">
        <f>ifna(VLookup(V557, Dex!F:K, 6, 0),"")</f>
        <v/>
      </c>
      <c r="U557" s="137" t="str">
        <f>ifna(VLookup(V557, Dex!F:L, 7, 0),"")</f>
        <v>H130</v>
      </c>
      <c r="V557" s="131" t="str">
        <f t="shared" si="1"/>
        <v>magearna</v>
      </c>
    </row>
    <row r="558" ht="31.5" customHeight="1">
      <c r="A558" s="88">
        <v>557.0</v>
      </c>
      <c r="B558" s="85">
        <v>1.0</v>
      </c>
      <c r="C558" s="85">
        <v>21.0</v>
      </c>
      <c r="D558" s="53">
        <v>27.0</v>
      </c>
      <c r="E558" s="53">
        <v>5.0</v>
      </c>
      <c r="F558" s="53">
        <v>3.0</v>
      </c>
      <c r="G558" s="53" t="str">
        <f>ifna(VLookup(V558,Shiny!B:C, 2, 0),"")</f>
        <v/>
      </c>
      <c r="H558" s="22" t="s">
        <v>989</v>
      </c>
      <c r="I558" s="157">
        <v>802.0</v>
      </c>
      <c r="J558" s="140">
        <f>IFNA(VLOOKUP(V558,'Imported Index'!G:H,2,0),1)</f>
        <v>1</v>
      </c>
      <c r="K558" s="53"/>
      <c r="L558" s="53"/>
      <c r="M558" s="62" t="str">
        <f>ifna(IMAGE("https://pokejungle.net/sprites/typeico/"&amp;lower(VLookup(V558,Type!C:E, 2, 0)&amp;".png")),"")</f>
        <v/>
      </c>
      <c r="N558" s="62" t="str">
        <f>ifna(IMAGE("https://pokejungle.net/sprites/typeico/"&amp;lower(VLookup(V558,Type!C:E, 3, 0)&amp;".png")),"")</f>
        <v/>
      </c>
      <c r="O558" s="53"/>
      <c r="P558" s="53"/>
      <c r="Q558" s="61" t="str">
        <f>ifna(VLookup(V558, Dex!F:K, 3, 0),"")</f>
        <v/>
      </c>
      <c r="R558" s="61" t="str">
        <f>ifna(VLookup(V558, Dex!F:K, 4, 0),"")</f>
        <v/>
      </c>
      <c r="S558" s="62" t="str">
        <f>ifna(VLookup(V558, Dex!F:K, 5, 0),"")</f>
        <v/>
      </c>
      <c r="T558" s="61" t="str">
        <f>ifna(VLookup(V558, Dex!F:K, 6, 0),"")</f>
        <v/>
      </c>
      <c r="U558" s="63" t="str">
        <f>ifna(VLookup(V558, Dex!F:L, 7, 0),"")</f>
        <v>H122</v>
      </c>
      <c r="V558" s="53" t="str">
        <f t="shared" si="1"/>
        <v>marshadow</v>
      </c>
    </row>
    <row r="559" ht="31.5" customHeight="1">
      <c r="A559" s="129">
        <v>558.0</v>
      </c>
      <c r="B559" s="130">
        <v>1.0</v>
      </c>
      <c r="C559" s="130">
        <v>21.0</v>
      </c>
      <c r="D559" s="130">
        <v>28.0</v>
      </c>
      <c r="E559" s="131">
        <v>5.0</v>
      </c>
      <c r="F559" s="131">
        <v>4.0</v>
      </c>
      <c r="G559" s="131" t="str">
        <f>ifna(VLookup(V559,Shiny!B:C, 2, 0),"")</f>
        <v/>
      </c>
      <c r="H559" s="171" t="s">
        <v>991</v>
      </c>
      <c r="I559" s="158">
        <v>804.0</v>
      </c>
      <c r="J559" s="135">
        <f>IFNA(VLOOKUP(V559,'Imported Index'!G:H,2,0),1)</f>
        <v>1</v>
      </c>
      <c r="K559" s="131"/>
      <c r="L559" s="131"/>
      <c r="M559" s="166" t="str">
        <f>ifna(IMAGE("https://pokejungle.net/sprites/typeico/"&amp;lower(VLookup(V559,Type!C:E, 2, 0)&amp;".png")),"")</f>
        <v/>
      </c>
      <c r="N559" s="166" t="str">
        <f>ifna(IMAGE("https://pokejungle.net/sprites/typeico/"&amp;lower(VLookup(V559,Type!C:E, 3, 0)&amp;".png")),"")</f>
        <v/>
      </c>
      <c r="O559" s="131"/>
      <c r="P559" s="131"/>
      <c r="Q559" s="165" t="str">
        <f>ifna(VLookup(V559, Dex!F:K, 3, 0),"")</f>
        <v/>
      </c>
      <c r="R559" s="165" t="str">
        <f>ifna(VLookup(V559, Dex!F:K, 4, 0),"")</f>
        <v/>
      </c>
      <c r="S559" s="166" t="str">
        <f>ifna(VLookup(V559, Dex!F:K, 5, 0),"")</f>
        <v/>
      </c>
      <c r="T559" s="165" t="str">
        <f>ifna(VLookup(V559, Dex!F:K, 6, 0),"")</f>
        <v/>
      </c>
      <c r="U559" s="137" t="str">
        <f>ifna(VLookup(V559, Dex!F:L, 7, 0),"")</f>
        <v/>
      </c>
      <c r="V559" s="131" t="str">
        <f t="shared" si="1"/>
        <v>naganadel</v>
      </c>
    </row>
    <row r="560" ht="31.5" customHeight="1">
      <c r="A560" s="88">
        <v>559.0</v>
      </c>
      <c r="B560" s="85">
        <v>1.0</v>
      </c>
      <c r="C560" s="85">
        <v>21.0</v>
      </c>
      <c r="D560" s="85">
        <v>29.0</v>
      </c>
      <c r="E560" s="53">
        <v>5.0</v>
      </c>
      <c r="F560" s="53">
        <v>5.0</v>
      </c>
      <c r="G560" s="53" t="str">
        <f>ifna(VLookup(V560,Shiny!B:C, 2, 0),"")</f>
        <v/>
      </c>
      <c r="H560" s="22" t="s">
        <v>992</v>
      </c>
      <c r="I560" s="157">
        <v>805.0</v>
      </c>
      <c r="J560" s="140">
        <f>IFNA(VLOOKUP(V560,'Imported Index'!G:H,2,0),1)</f>
        <v>1</v>
      </c>
      <c r="K560" s="53"/>
      <c r="L560" s="53"/>
      <c r="M560" s="62" t="str">
        <f>ifna(IMAGE("https://pokejungle.net/sprites/typeico/"&amp;lower(VLookup(V560,Type!C:E, 2, 0)&amp;".png")),"")</f>
        <v/>
      </c>
      <c r="N560" s="62" t="str">
        <f>ifna(IMAGE("https://pokejungle.net/sprites/typeico/"&amp;lower(VLookup(V560,Type!C:E, 3, 0)&amp;".png")),"")</f>
        <v/>
      </c>
      <c r="O560" s="53"/>
      <c r="P560" s="53"/>
      <c r="Q560" s="61" t="str">
        <f>ifna(VLookup(V560, Dex!F:K, 3, 0),"")</f>
        <v/>
      </c>
      <c r="R560" s="61" t="str">
        <f>ifna(VLookup(V560, Dex!F:K, 4, 0),"")</f>
        <v/>
      </c>
      <c r="S560" s="62" t="str">
        <f>ifna(VLookup(V560, Dex!F:K, 5, 0),"")</f>
        <v/>
      </c>
      <c r="T560" s="61" t="str">
        <f>ifna(VLookup(V560, Dex!F:K, 6, 0),"")</f>
        <v/>
      </c>
      <c r="U560" s="63" t="str">
        <f>ifna(VLookup(V560, Dex!F:L, 7, 0),"")</f>
        <v/>
      </c>
      <c r="V560" s="53" t="str">
        <f t="shared" si="1"/>
        <v>stakataka</v>
      </c>
    </row>
    <row r="561" ht="31.5" customHeight="1">
      <c r="A561" s="129">
        <v>560.0</v>
      </c>
      <c r="B561" s="130">
        <v>1.0</v>
      </c>
      <c r="C561" s="130">
        <v>21.0</v>
      </c>
      <c r="D561" s="130">
        <v>30.0</v>
      </c>
      <c r="E561" s="131">
        <v>5.0</v>
      </c>
      <c r="F561" s="131">
        <v>6.0</v>
      </c>
      <c r="G561" s="131" t="str">
        <f>ifna(VLookup(V561,Shiny!B:C, 2, 0),"")</f>
        <v/>
      </c>
      <c r="H561" s="171" t="s">
        <v>993</v>
      </c>
      <c r="I561" s="158">
        <v>806.0</v>
      </c>
      <c r="J561" s="135">
        <f>IFNA(VLOOKUP(V561,'Imported Index'!G:H,2,0),1)</f>
        <v>1</v>
      </c>
      <c r="K561" s="131"/>
      <c r="L561" s="131"/>
      <c r="M561" s="166" t="str">
        <f>ifna(IMAGE("https://pokejungle.net/sprites/typeico/"&amp;lower(VLookup(V561,Type!C:E, 2, 0)&amp;".png")),"")</f>
        <v/>
      </c>
      <c r="N561" s="166" t="str">
        <f>ifna(IMAGE("https://pokejungle.net/sprites/typeico/"&amp;lower(VLookup(V561,Type!C:E, 3, 0)&amp;".png")),"")</f>
        <v/>
      </c>
      <c r="O561" s="131"/>
      <c r="P561" s="131"/>
      <c r="Q561" s="165" t="str">
        <f>ifna(VLookup(V561, Dex!F:K, 3, 0),"")</f>
        <v/>
      </c>
      <c r="R561" s="165" t="str">
        <f>ifna(VLookup(V561, Dex!F:K, 4, 0),"")</f>
        <v/>
      </c>
      <c r="S561" s="166" t="str">
        <f>ifna(VLookup(V561, Dex!F:K, 5, 0),"")</f>
        <v/>
      </c>
      <c r="T561" s="165" t="str">
        <f>ifna(VLookup(V561, Dex!F:K, 6, 0),"")</f>
        <v/>
      </c>
      <c r="U561" s="137" t="str">
        <f>ifna(VLookup(V561, Dex!F:L, 7, 0),"")</f>
        <v/>
      </c>
      <c r="V561" s="131" t="str">
        <f t="shared" si="1"/>
        <v>blacephalon</v>
      </c>
    </row>
    <row r="562" ht="31.5" customHeight="1">
      <c r="A562" s="88">
        <v>561.0</v>
      </c>
      <c r="B562" s="85">
        <v>1.0</v>
      </c>
      <c r="C562" s="85">
        <v>22.0</v>
      </c>
      <c r="D562" s="85">
        <v>1.0</v>
      </c>
      <c r="E562" s="85">
        <v>1.0</v>
      </c>
      <c r="F562" s="85">
        <v>1.0</v>
      </c>
      <c r="G562" s="53" t="str">
        <f>ifna(VLookup(V562,Shiny!B:C, 2, 0),"")</f>
        <v/>
      </c>
      <c r="H562" s="22" t="s">
        <v>994</v>
      </c>
      <c r="I562" s="157">
        <v>807.0</v>
      </c>
      <c r="J562" s="140">
        <f>IFNA(VLOOKUP(V562,'Imported Index'!G:H,2,0),1)</f>
        <v>1</v>
      </c>
      <c r="K562" s="53"/>
      <c r="L562" s="53"/>
      <c r="M562" s="62" t="str">
        <f>ifna(IMAGE("https://pokejungle.net/sprites/typeico/"&amp;lower(VLookup(V562,Type!C:E, 2, 0)&amp;".png")),"")</f>
        <v/>
      </c>
      <c r="N562" s="62" t="str">
        <f>ifna(IMAGE("https://pokejungle.net/sprites/typeico/"&amp;lower(VLookup(V562,Type!C:E, 3, 0)&amp;".png")),"")</f>
        <v/>
      </c>
      <c r="O562" s="53"/>
      <c r="P562" s="53"/>
      <c r="Q562" s="61" t="str">
        <f>ifna(VLookup(V562, Dex!F:K, 3, 0),"")</f>
        <v/>
      </c>
      <c r="R562" s="61" t="str">
        <f>ifna(VLookup(V562, Dex!F:K, 4, 0),"")</f>
        <v/>
      </c>
      <c r="S562" s="62" t="str">
        <f>ifna(VLookup(V562, Dex!F:K, 5, 0),"")</f>
        <v/>
      </c>
      <c r="T562" s="61" t="str">
        <f>ifna(VLookup(V562, Dex!F:K, 6, 0),"")</f>
        <v/>
      </c>
      <c r="U562" s="63" t="str">
        <f>ifna(VLookup(V562, Dex!F:L, 7, 0),"")</f>
        <v>H130</v>
      </c>
      <c r="V562" s="53" t="str">
        <f t="shared" si="1"/>
        <v>zeraora</v>
      </c>
    </row>
    <row r="563" ht="31.5" customHeight="1">
      <c r="A563" s="129">
        <v>562.0</v>
      </c>
      <c r="B563" s="130">
        <v>1.0</v>
      </c>
      <c r="C563" s="130">
        <v>22.0</v>
      </c>
      <c r="D563" s="130">
        <v>2.0</v>
      </c>
      <c r="E563" s="130">
        <v>1.0</v>
      </c>
      <c r="F563" s="130">
        <v>2.0</v>
      </c>
      <c r="G563" s="131" t="str">
        <f>ifna(VLookup(V563,Shiny!B:C, 2, 0),"")</f>
        <v/>
      </c>
      <c r="H563" s="171" t="s">
        <v>996</v>
      </c>
      <c r="I563" s="158">
        <v>809.0</v>
      </c>
      <c r="J563" s="135">
        <f>IFNA(VLOOKUP(V563,'Imported Index'!G:H,2,0),1)</f>
        <v>1</v>
      </c>
      <c r="K563" s="131"/>
      <c r="L563" s="131"/>
      <c r="M563" s="166" t="str">
        <f>ifna(IMAGE("https://pokejungle.net/sprites/typeico/"&amp;lower(VLookup(V563,Type!C:E, 2, 0)&amp;".png")),"")</f>
        <v/>
      </c>
      <c r="N563" s="166" t="str">
        <f>ifna(IMAGE("https://pokejungle.net/sprites/typeico/"&amp;lower(VLookup(V563,Type!C:E, 3, 0)&amp;".png")),"")</f>
        <v/>
      </c>
      <c r="O563" s="131"/>
      <c r="P563" s="131"/>
      <c r="Q563" s="165" t="str">
        <f>ifna(VLookup(V563, Dex!F:K, 3, 0),"")</f>
        <v/>
      </c>
      <c r="R563" s="165" t="str">
        <f>ifna(VLookup(V563, Dex!F:K, 4, 0),"")</f>
        <v/>
      </c>
      <c r="S563" s="166" t="str">
        <f>ifna(VLookup(V563, Dex!F:K, 5, 0),"")</f>
        <v/>
      </c>
      <c r="T563" s="165" t="str">
        <f>ifna(VLookup(V563, Dex!F:K, 6, 0),"")</f>
        <v/>
      </c>
      <c r="U563" s="137" t="str">
        <f>ifna(VLookup(V563, Dex!F:L, 7, 0),"")</f>
        <v>H124</v>
      </c>
      <c r="V563" s="131" t="str">
        <f t="shared" si="1"/>
        <v>melmetal</v>
      </c>
    </row>
    <row r="564" ht="31.5" customHeight="1">
      <c r="A564" s="88">
        <v>563.0</v>
      </c>
      <c r="B564" s="85"/>
      <c r="C564" s="85"/>
      <c r="D564" s="85"/>
      <c r="E564" s="85"/>
      <c r="F564" s="85"/>
      <c r="G564" s="53" t="str">
        <f>ifna(VLookup(V564,Shiny!B:C, 2, 0),"")</f>
        <v/>
      </c>
      <c r="H564" s="146" t="s">
        <v>236</v>
      </c>
      <c r="I564" s="147"/>
      <c r="J564" s="140">
        <f>IFNA(VLOOKUP(V564,'Imported Index'!G:H,2,0),1)</f>
        <v>1</v>
      </c>
      <c r="K564" s="83"/>
      <c r="L564" s="83"/>
      <c r="M564" s="62" t="str">
        <f>ifna(IMAGE("https://pokejungle.net/sprites/typeico/"&amp;lower(VLookup(V564,Type!C:E, 2, 0)&amp;".png")),"")</f>
        <v/>
      </c>
      <c r="N564" s="62" t="str">
        <f>ifna(IMAGE("https://pokejungle.net/sprites/typeico/"&amp;lower(VLookup(V564,Type!C:E, 3, 0)&amp;".png")),"")</f>
        <v/>
      </c>
      <c r="O564" s="53"/>
      <c r="P564" s="53"/>
      <c r="Q564" s="61" t="str">
        <f>ifna(VLookup(V564, Dex!F:K, 3, 0),"")</f>
        <v/>
      </c>
      <c r="R564" s="61" t="str">
        <f>ifna(VLookup(V564, Dex!F:K, 4, 0),"")</f>
        <v/>
      </c>
      <c r="S564" s="62" t="str">
        <f>ifna(VLookup(V564, Dex!F:K, 5, 0),"")</f>
        <v/>
      </c>
      <c r="T564" s="61" t="str">
        <f>ifna(VLookup(V564, Dex!F:K, 6, 0),"")</f>
        <v/>
      </c>
      <c r="U564" s="63" t="str">
        <f>ifna(VLookup(V564, Dex!F:L, 7, 0),"")</f>
        <v/>
      </c>
      <c r="V564" s="53" t="str">
        <f t="shared" si="1"/>
        <v>gen</v>
      </c>
    </row>
    <row r="565" ht="31.5" customHeight="1">
      <c r="A565" s="129">
        <v>564.0</v>
      </c>
      <c r="B565" s="130">
        <v>1.0</v>
      </c>
      <c r="C565" s="130">
        <v>23.0</v>
      </c>
      <c r="D565" s="131">
        <v>1.0</v>
      </c>
      <c r="E565" s="131">
        <v>1.0</v>
      </c>
      <c r="F565" s="131">
        <v>1.0</v>
      </c>
      <c r="G565" s="131" t="str">
        <f>ifna(VLookup(V565,Shiny!B:C, 2, 0),"")</f>
        <v/>
      </c>
      <c r="H565" s="171" t="s">
        <v>999</v>
      </c>
      <c r="I565" s="158">
        <v>812.0</v>
      </c>
      <c r="J565" s="135">
        <f>IFNA(VLOOKUP(V565,'Imported Index'!G:H,2,0),1)</f>
        <v>1</v>
      </c>
      <c r="K565" s="131"/>
      <c r="L565" s="131"/>
      <c r="M565" s="166" t="str">
        <f>ifna(IMAGE("https://pokejungle.net/sprites/typeico/"&amp;lower(VLookup(V565,Type!C:E, 2, 0)&amp;".png")),"")</f>
        <v/>
      </c>
      <c r="N565" s="166" t="str">
        <f>ifna(IMAGE("https://pokejungle.net/sprites/typeico/"&amp;lower(VLookup(V565,Type!C:E, 3, 0)&amp;".png")),"")</f>
        <v/>
      </c>
      <c r="O565" s="131"/>
      <c r="P565" s="131"/>
      <c r="Q565" s="165">
        <f>ifna(VLookup(V565, Dex!F:K, 3, 0),"")</f>
        <v>3</v>
      </c>
      <c r="R565" s="165" t="str">
        <f>ifna(VLookup(V565, Dex!F:K, 4, 0),"")</f>
        <v/>
      </c>
      <c r="S565" s="166" t="str">
        <f>ifna(VLookup(V565, Dex!F:K, 5, 0),"")</f>
        <v/>
      </c>
      <c r="T565" s="165" t="str">
        <f>ifna(VLookup(V565, Dex!F:K, 6, 0),"")</f>
        <v>B229</v>
      </c>
      <c r="U565" s="137" t="str">
        <f>ifna(VLookup(V565, Dex!F:L, 7, 0),"")</f>
        <v/>
      </c>
      <c r="V565" s="131" t="str">
        <f t="shared" si="1"/>
        <v>rillaboom</v>
      </c>
    </row>
    <row r="566" ht="31.5" customHeight="1">
      <c r="A566" s="88">
        <v>565.0</v>
      </c>
      <c r="B566" s="85">
        <v>1.0</v>
      </c>
      <c r="C566" s="85">
        <v>23.0</v>
      </c>
      <c r="D566" s="53">
        <v>2.0</v>
      </c>
      <c r="E566" s="53">
        <v>1.0</v>
      </c>
      <c r="F566" s="53">
        <v>2.0</v>
      </c>
      <c r="G566" s="53" t="str">
        <f>ifna(VLookup(V566,Shiny!B:C, 2, 0),"")</f>
        <v/>
      </c>
      <c r="H566" s="22" t="s">
        <v>1002</v>
      </c>
      <c r="I566" s="157">
        <v>815.0</v>
      </c>
      <c r="J566" s="140">
        <f>IFNA(VLOOKUP(V566,'Imported Index'!G:H,2,0),1)</f>
        <v>1</v>
      </c>
      <c r="K566" s="53"/>
      <c r="L566" s="53"/>
      <c r="M566" s="62" t="str">
        <f>ifna(IMAGE("https://pokejungle.net/sprites/typeico/"&amp;lower(VLookup(V566,Type!C:E, 2, 0)&amp;".png")),"")</f>
        <v/>
      </c>
      <c r="N566" s="62" t="str">
        <f>ifna(IMAGE("https://pokejungle.net/sprites/typeico/"&amp;lower(VLookup(V566,Type!C:E, 3, 0)&amp;".png")),"")</f>
        <v/>
      </c>
      <c r="O566" s="53"/>
      <c r="P566" s="53"/>
      <c r="Q566" s="61">
        <f>ifna(VLookup(V566, Dex!F:K, 3, 0),"")</f>
        <v>6</v>
      </c>
      <c r="R566" s="61" t="str">
        <f>ifna(VLookup(V566, Dex!F:K, 4, 0),"")</f>
        <v/>
      </c>
      <c r="S566" s="62" t="str">
        <f>ifna(VLookup(V566, Dex!F:K, 5, 0),"")</f>
        <v/>
      </c>
      <c r="T566" s="61" t="str">
        <f>ifna(VLookup(V566, Dex!F:K, 6, 0),"")</f>
        <v>B232</v>
      </c>
      <c r="U566" s="63" t="str">
        <f>ifna(VLookup(V566, Dex!F:L, 7, 0),"")</f>
        <v/>
      </c>
      <c r="V566" s="53" t="str">
        <f t="shared" si="1"/>
        <v>cinderace</v>
      </c>
    </row>
    <row r="567" ht="31.5" customHeight="1">
      <c r="A567" s="129">
        <v>566.0</v>
      </c>
      <c r="B567" s="130">
        <v>1.0</v>
      </c>
      <c r="C567" s="130">
        <v>23.0</v>
      </c>
      <c r="D567" s="131">
        <v>3.0</v>
      </c>
      <c r="E567" s="131">
        <v>1.0</v>
      </c>
      <c r="F567" s="131">
        <v>3.0</v>
      </c>
      <c r="G567" s="131" t="str">
        <f>ifna(VLookup(V567,Shiny!B:C, 2, 0),"")</f>
        <v/>
      </c>
      <c r="H567" s="171" t="s">
        <v>1005</v>
      </c>
      <c r="I567" s="158">
        <v>818.0</v>
      </c>
      <c r="J567" s="135">
        <f>IFNA(VLOOKUP(V567,'Imported Index'!G:H,2,0),1)</f>
        <v>1</v>
      </c>
      <c r="K567" s="131"/>
      <c r="L567" s="131"/>
      <c r="M567" s="166" t="str">
        <f>ifna(IMAGE("https://pokejungle.net/sprites/typeico/"&amp;lower(VLookup(V567,Type!C:E, 2, 0)&amp;".png")),"")</f>
        <v/>
      </c>
      <c r="N567" s="166" t="str">
        <f>ifna(IMAGE("https://pokejungle.net/sprites/typeico/"&amp;lower(VLookup(V567,Type!C:E, 3, 0)&amp;".png")),"")</f>
        <v/>
      </c>
      <c r="O567" s="131"/>
      <c r="P567" s="131"/>
      <c r="Q567" s="165">
        <f>ifna(VLookup(V567, Dex!F:K, 3, 0),"")</f>
        <v>9</v>
      </c>
      <c r="R567" s="165" t="str">
        <f>ifna(VLookup(V567, Dex!F:K, 4, 0),"")</f>
        <v/>
      </c>
      <c r="S567" s="166" t="str">
        <f>ifna(VLookup(V567, Dex!F:K, 5, 0),"")</f>
        <v/>
      </c>
      <c r="T567" s="165" t="str">
        <f>ifna(VLookup(V567, Dex!F:K, 6, 0),"")</f>
        <v>B235</v>
      </c>
      <c r="U567" s="137" t="str">
        <f>ifna(VLookup(V567, Dex!F:L, 7, 0),"")</f>
        <v/>
      </c>
      <c r="V567" s="131" t="str">
        <f t="shared" si="1"/>
        <v>inteleon</v>
      </c>
    </row>
    <row r="568" ht="31.5" customHeight="1">
      <c r="A568" s="88">
        <v>567.0</v>
      </c>
      <c r="B568" s="85">
        <v>1.0</v>
      </c>
      <c r="C568" s="85">
        <v>23.0</v>
      </c>
      <c r="D568" s="53">
        <v>4.0</v>
      </c>
      <c r="E568" s="53">
        <v>1.0</v>
      </c>
      <c r="F568" s="53">
        <v>4.0</v>
      </c>
      <c r="G568" s="53" t="str">
        <f>ifna(VLookup(V568,Shiny!B:C, 2, 0),"")</f>
        <v/>
      </c>
      <c r="H568" s="22" t="s">
        <v>1007</v>
      </c>
      <c r="I568" s="157">
        <v>820.0</v>
      </c>
      <c r="J568" s="140">
        <f>IFNA(VLOOKUP(V568,'Imported Index'!G:H,2,0),1)</f>
        <v>1</v>
      </c>
      <c r="K568" s="85"/>
      <c r="L568" s="53"/>
      <c r="M568" s="62" t="str">
        <f>ifna(IMAGE("https://pokejungle.net/sprites/typeico/"&amp;lower(VLookup(V568,Type!C:E, 2, 0)&amp;".png")),"")</f>
        <v/>
      </c>
      <c r="N568" s="62" t="str">
        <f>ifna(IMAGE("https://pokejungle.net/sprites/typeico/"&amp;lower(VLookup(V568,Type!C:E, 3, 0)&amp;".png")),"")</f>
        <v/>
      </c>
      <c r="O568" s="53"/>
      <c r="P568" s="53"/>
      <c r="Q568" s="61">
        <f>ifna(VLookup(V568, Dex!F:K, 3, 0),"")</f>
        <v>25</v>
      </c>
      <c r="R568" s="61" t="str">
        <f>ifna(VLookup(V568, Dex!F:K, 4, 0),"")</f>
        <v/>
      </c>
      <c r="S568" s="62" t="str">
        <f>ifna(VLookup(V568, Dex!F:K, 5, 0),"")</f>
        <v/>
      </c>
      <c r="T568" s="61" t="str">
        <f>ifna(VLookup(V568, Dex!F:K, 6, 0),"")</f>
        <v>P030</v>
      </c>
      <c r="U568" s="63" t="str">
        <f>ifna(VLookup(V568, Dex!F:L, 7, 0),"")</f>
        <v/>
      </c>
      <c r="V568" s="53" t="str">
        <f t="shared" si="1"/>
        <v>greedent</v>
      </c>
    </row>
    <row r="569" ht="31.5" customHeight="1">
      <c r="A569" s="129">
        <v>568.0</v>
      </c>
      <c r="B569" s="130">
        <v>1.0</v>
      </c>
      <c r="C569" s="130">
        <v>23.0</v>
      </c>
      <c r="D569" s="131">
        <v>5.0</v>
      </c>
      <c r="E569" s="131">
        <v>1.0</v>
      </c>
      <c r="F569" s="131">
        <v>5.0</v>
      </c>
      <c r="G569" s="131" t="str">
        <f>ifna(VLookup(V569,Shiny!B:C, 2, 0),"")</f>
        <v/>
      </c>
      <c r="H569" s="171" t="s">
        <v>1010</v>
      </c>
      <c r="I569" s="158">
        <v>823.0</v>
      </c>
      <c r="J569" s="135">
        <f>IFNA(VLOOKUP(V569,'Imported Index'!G:H,2,0),1)</f>
        <v>1</v>
      </c>
      <c r="K569" s="130"/>
      <c r="L569" s="131"/>
      <c r="M569" s="166" t="str">
        <f>ifna(IMAGE("https://pokejungle.net/sprites/typeico/"&amp;lower(VLookup(V569,Type!C:E, 2, 0)&amp;".png")),"")</f>
        <v/>
      </c>
      <c r="N569" s="166" t="str">
        <f>ifna(IMAGE("https://pokejungle.net/sprites/typeico/"&amp;lower(VLookup(V569,Type!C:E, 3, 0)&amp;".png")),"")</f>
        <v/>
      </c>
      <c r="O569" s="131"/>
      <c r="P569" s="131"/>
      <c r="Q569" s="165">
        <f>ifna(VLookup(V569, Dex!F:K, 3, 0),"")</f>
        <v>23</v>
      </c>
      <c r="R569" s="165" t="str">
        <f>ifna(VLookup(V569, Dex!F:K, 4, 0),"")</f>
        <v/>
      </c>
      <c r="S569" s="166" t="str">
        <f>ifna(VLookup(V569, Dex!F:K, 5, 0),"")</f>
        <v/>
      </c>
      <c r="T569" s="165" t="str">
        <f>ifna(VLookup(V569, Dex!F:K, 6, 0),"")</f>
        <v>P042</v>
      </c>
      <c r="U569" s="137" t="str">
        <f>ifna(VLookup(V569, Dex!F:L, 7, 0),"")</f>
        <v>H075</v>
      </c>
      <c r="V569" s="131" t="str">
        <f t="shared" si="1"/>
        <v>corviknight</v>
      </c>
    </row>
    <row r="570" ht="31.5" customHeight="1">
      <c r="A570" s="88">
        <v>569.0</v>
      </c>
      <c r="B570" s="85">
        <v>1.0</v>
      </c>
      <c r="C570" s="85">
        <v>23.0</v>
      </c>
      <c r="D570" s="53">
        <v>6.0</v>
      </c>
      <c r="E570" s="53">
        <v>1.0</v>
      </c>
      <c r="F570" s="53">
        <v>6.0</v>
      </c>
      <c r="G570" s="53" t="str">
        <f>ifna(VLookup(V570,Shiny!B:C, 2, 0),"")</f>
        <v/>
      </c>
      <c r="H570" s="22" t="s">
        <v>1013</v>
      </c>
      <c r="I570" s="157">
        <v>826.0</v>
      </c>
      <c r="J570" s="140">
        <f>IFNA(VLOOKUP(V570,'Imported Index'!G:H,2,0),1)</f>
        <v>1</v>
      </c>
      <c r="K570" s="53"/>
      <c r="L570" s="53"/>
      <c r="M570" s="62" t="str">
        <f>ifna(IMAGE("https://pokejungle.net/sprites/typeico/"&amp;lower(VLookup(V570,Type!C:E, 2, 0)&amp;".png")),"")</f>
        <v/>
      </c>
      <c r="N570" s="62" t="str">
        <f>ifna(IMAGE("https://pokejungle.net/sprites/typeico/"&amp;lower(VLookup(V570,Type!C:E, 3, 0)&amp;".png")),"")</f>
        <v/>
      </c>
      <c r="O570" s="53"/>
      <c r="P570" s="53"/>
      <c r="Q570" s="61">
        <f>ifna(VLookup(V570, Dex!F:K, 3, 0),"")</f>
        <v>12</v>
      </c>
      <c r="R570" s="61" t="str">
        <f>ifna(VLookup(V570, Dex!F:K, 4, 0),"")</f>
        <v/>
      </c>
      <c r="S570" s="62" t="str">
        <f>ifna(VLookup(V570, Dex!F:K, 5, 0),"")</f>
        <v/>
      </c>
      <c r="T570" s="61" t="str">
        <f>ifna(VLookup(V570, Dex!F:K, 6, 0),"")</f>
        <v/>
      </c>
      <c r="U570" s="63" t="str">
        <f>ifna(VLookup(V570, Dex!F:L, 7, 0),"")</f>
        <v/>
      </c>
      <c r="V570" s="53" t="str">
        <f t="shared" si="1"/>
        <v>orbeetle</v>
      </c>
    </row>
    <row r="571" ht="31.5" customHeight="1">
      <c r="A571" s="129">
        <v>570.0</v>
      </c>
      <c r="B571" s="130">
        <v>1.0</v>
      </c>
      <c r="C571" s="130">
        <v>23.0</v>
      </c>
      <c r="D571" s="131">
        <v>7.0</v>
      </c>
      <c r="E571" s="131">
        <v>2.0</v>
      </c>
      <c r="F571" s="131">
        <v>1.0</v>
      </c>
      <c r="G571" s="131" t="str">
        <f>ifna(VLookup(V571,Shiny!B:C, 2, 0),"")</f>
        <v/>
      </c>
      <c r="H571" s="171" t="s">
        <v>1015</v>
      </c>
      <c r="I571" s="158">
        <v>828.0</v>
      </c>
      <c r="J571" s="135">
        <f>IFNA(VLOOKUP(V571,'Imported Index'!G:H,2,0),1)</f>
        <v>1</v>
      </c>
      <c r="K571" s="131"/>
      <c r="L571" s="131"/>
      <c r="M571" s="166" t="str">
        <f>ifna(IMAGE("https://pokejungle.net/sprites/typeico/"&amp;lower(VLookup(V571,Type!C:E, 2, 0)&amp;".png")),"")</f>
        <v/>
      </c>
      <c r="N571" s="166" t="str">
        <f>ifna(IMAGE("https://pokejungle.net/sprites/typeico/"&amp;lower(VLookup(V571,Type!C:E, 3, 0)&amp;".png")),"")</f>
        <v/>
      </c>
      <c r="O571" s="131"/>
      <c r="P571" s="131"/>
      <c r="Q571" s="165">
        <f>ifna(VLookup(V571, Dex!F:K, 3, 0),"")</f>
        <v>30</v>
      </c>
      <c r="R571" s="165" t="str">
        <f>ifna(VLookup(V571, Dex!F:K, 4, 0),"")</f>
        <v/>
      </c>
      <c r="S571" s="166" t="str">
        <f>ifna(VLookup(V571, Dex!F:K, 5, 0),"")</f>
        <v/>
      </c>
      <c r="T571" s="165" t="str">
        <f>ifna(VLookup(V571, Dex!F:K, 6, 0),"")</f>
        <v/>
      </c>
      <c r="U571" s="137" t="str">
        <f>ifna(VLookup(V571, Dex!F:L, 7, 0),"")</f>
        <v>H065</v>
      </c>
      <c r="V571" s="131" t="str">
        <f t="shared" si="1"/>
        <v>thievul</v>
      </c>
    </row>
    <row r="572" ht="31.5" customHeight="1">
      <c r="A572" s="88">
        <v>571.0</v>
      </c>
      <c r="B572" s="85">
        <v>1.0</v>
      </c>
      <c r="C572" s="85">
        <v>23.0</v>
      </c>
      <c r="D572" s="53">
        <v>8.0</v>
      </c>
      <c r="E572" s="53">
        <v>2.0</v>
      </c>
      <c r="F572" s="53">
        <v>2.0</v>
      </c>
      <c r="G572" s="53" t="str">
        <f>ifna(VLookup(V572,Shiny!B:C, 2, 0),"")</f>
        <v/>
      </c>
      <c r="H572" s="22" t="s">
        <v>1017</v>
      </c>
      <c r="I572" s="157">
        <v>830.0</v>
      </c>
      <c r="J572" s="140">
        <f>IFNA(VLOOKUP(V572,'Imported Index'!G:H,2,0),1)</f>
        <v>1</v>
      </c>
      <c r="K572" s="53"/>
      <c r="L572" s="53"/>
      <c r="M572" s="62" t="str">
        <f>ifna(IMAGE("https://pokejungle.net/sprites/typeico/"&amp;lower(VLookup(V572,Type!C:E, 2, 0)&amp;".png")),"")</f>
        <v/>
      </c>
      <c r="N572" s="62" t="str">
        <f>ifna(IMAGE("https://pokejungle.net/sprites/typeico/"&amp;lower(VLookup(V572,Type!C:E, 3, 0)&amp;".png")),"")</f>
        <v/>
      </c>
      <c r="O572" s="53"/>
      <c r="P572" s="53"/>
      <c r="Q572" s="61">
        <f>ifna(VLookup(V572, Dex!F:K, 3, 0),"")</f>
        <v>127</v>
      </c>
      <c r="R572" s="61" t="str">
        <f>ifna(VLookup(V572, Dex!F:K, 4, 0),"")</f>
        <v/>
      </c>
      <c r="S572" s="62" t="str">
        <f>ifna(VLookup(V572, Dex!F:K, 5, 0),"")</f>
        <v/>
      </c>
      <c r="T572" s="61" t="str">
        <f>ifna(VLookup(V572, Dex!F:K, 6, 0),"")</f>
        <v/>
      </c>
      <c r="U572" s="63" t="str">
        <f>ifna(VLookup(V572, Dex!F:L, 7, 0),"")</f>
        <v/>
      </c>
      <c r="V572" s="53" t="str">
        <f t="shared" si="1"/>
        <v>eldegoss</v>
      </c>
    </row>
    <row r="573" ht="31.5" customHeight="1">
      <c r="A573" s="129">
        <v>572.0</v>
      </c>
      <c r="B573" s="130">
        <v>1.0</v>
      </c>
      <c r="C573" s="130">
        <v>23.0</v>
      </c>
      <c r="D573" s="131">
        <v>9.0</v>
      </c>
      <c r="E573" s="131">
        <v>2.0</v>
      </c>
      <c r="F573" s="131">
        <v>3.0</v>
      </c>
      <c r="G573" s="131" t="str">
        <f>ifna(VLookup(V573,Shiny!B:C, 2, 0),"")</f>
        <v/>
      </c>
      <c r="H573" s="171" t="s">
        <v>1019</v>
      </c>
      <c r="I573" s="158">
        <v>832.0</v>
      </c>
      <c r="J573" s="135">
        <f>IFNA(VLOOKUP(V573,'Imported Index'!G:H,2,0),1)</f>
        <v>1</v>
      </c>
      <c r="K573" s="131"/>
      <c r="L573" s="131"/>
      <c r="M573" s="166" t="str">
        <f>ifna(IMAGE("https://pokejungle.net/sprites/typeico/"&amp;lower(VLookup(V573,Type!C:E, 2, 0)&amp;".png")),"")</f>
        <v/>
      </c>
      <c r="N573" s="166" t="str">
        <f>ifna(IMAGE("https://pokejungle.net/sprites/typeico/"&amp;lower(VLookup(V573,Type!C:E, 3, 0)&amp;".png")),"")</f>
        <v/>
      </c>
      <c r="O573" s="131"/>
      <c r="P573" s="131"/>
      <c r="Q573" s="165">
        <f>ifna(VLookup(V573, Dex!F:K, 3, 0),"")</f>
        <v>35</v>
      </c>
      <c r="R573" s="165" t="str">
        <f>ifna(VLookup(V573, Dex!F:K, 4, 0),"")</f>
        <v/>
      </c>
      <c r="S573" s="166" t="str">
        <f>ifna(VLookup(V573, Dex!F:K, 5, 0),"")</f>
        <v/>
      </c>
      <c r="T573" s="165" t="str">
        <f>ifna(VLookup(V573, Dex!F:K, 6, 0),"")</f>
        <v/>
      </c>
      <c r="U573" s="137" t="str">
        <f>ifna(VLookup(V573, Dex!F:L, 7, 0),"")</f>
        <v/>
      </c>
      <c r="V573" s="131" t="str">
        <f t="shared" si="1"/>
        <v>dubwool</v>
      </c>
    </row>
    <row r="574" ht="31.5" customHeight="1">
      <c r="A574" s="88">
        <v>573.0</v>
      </c>
      <c r="B574" s="85">
        <v>1.0</v>
      </c>
      <c r="C574" s="85">
        <v>23.0</v>
      </c>
      <c r="D574" s="53">
        <v>10.0</v>
      </c>
      <c r="E574" s="53">
        <v>2.0</v>
      </c>
      <c r="F574" s="53">
        <v>4.0</v>
      </c>
      <c r="G574" s="53" t="str">
        <f>ifna(VLookup(V574,Shiny!B:C, 2, 0),"")</f>
        <v/>
      </c>
      <c r="H574" s="22" t="s">
        <v>1021</v>
      </c>
      <c r="I574" s="157">
        <v>834.0</v>
      </c>
      <c r="J574" s="140">
        <f>IFNA(VLOOKUP(V574,'Imported Index'!G:H,2,0),1)</f>
        <v>1</v>
      </c>
      <c r="K574" s="85"/>
      <c r="L574" s="53"/>
      <c r="M574" s="62" t="str">
        <f>ifna(IMAGE("https://pokejungle.net/sprites/typeico/"&amp;lower(VLookup(V574,Type!C:E, 2, 0)&amp;".png")),"")</f>
        <v/>
      </c>
      <c r="N574" s="62" t="str">
        <f>ifna(IMAGE("https://pokejungle.net/sprites/typeico/"&amp;lower(VLookup(V574,Type!C:E, 3, 0)&amp;".png")),"")</f>
        <v/>
      </c>
      <c r="O574" s="53"/>
      <c r="P574" s="53"/>
      <c r="Q574" s="61">
        <f>ifna(VLookup(V574, Dex!F:K, 3, 0),"")</f>
        <v>43</v>
      </c>
      <c r="R574" s="61" t="str">
        <f>ifna(VLookup(V574, Dex!F:K, 4, 0),"")</f>
        <v/>
      </c>
      <c r="S574" s="62" t="str">
        <f>ifna(VLookup(V574, Dex!F:K, 5, 0),"")</f>
        <v/>
      </c>
      <c r="T574" s="61" t="str">
        <f>ifna(VLookup(V574, Dex!F:K, 6, 0),"")</f>
        <v>P058</v>
      </c>
      <c r="U574" s="63" t="str">
        <f>ifna(VLookup(V574, Dex!F:L, 7, 0),"")</f>
        <v/>
      </c>
      <c r="V574" s="53" t="str">
        <f t="shared" si="1"/>
        <v>drednaw</v>
      </c>
    </row>
    <row r="575" ht="31.5" customHeight="1">
      <c r="A575" s="129">
        <v>574.0</v>
      </c>
      <c r="B575" s="130">
        <v>1.0</v>
      </c>
      <c r="C575" s="130">
        <v>23.0</v>
      </c>
      <c r="D575" s="131">
        <v>11.0</v>
      </c>
      <c r="E575" s="131">
        <v>2.0</v>
      </c>
      <c r="F575" s="131">
        <v>5.0</v>
      </c>
      <c r="G575" s="131" t="str">
        <f>ifna(VLookup(V575,Shiny!B:C, 2, 0),"")</f>
        <v/>
      </c>
      <c r="H575" s="171" t="s">
        <v>1023</v>
      </c>
      <c r="I575" s="158">
        <v>836.0</v>
      </c>
      <c r="J575" s="135">
        <f>IFNA(VLOOKUP(V575,'Imported Index'!G:H,2,0),1)</f>
        <v>1</v>
      </c>
      <c r="K575" s="131"/>
      <c r="L575" s="131"/>
      <c r="M575" s="166" t="str">
        <f>ifna(IMAGE("https://pokejungle.net/sprites/typeico/"&amp;lower(VLookup(V575,Type!C:E, 2, 0)&amp;".png")),"")</f>
        <v/>
      </c>
      <c r="N575" s="166" t="str">
        <f>ifna(IMAGE("https://pokejungle.net/sprites/typeico/"&amp;lower(VLookup(V575,Type!C:E, 3, 0)&amp;".png")),"")</f>
        <v/>
      </c>
      <c r="O575" s="131"/>
      <c r="P575" s="131"/>
      <c r="Q575" s="165">
        <f>ifna(VLookup(V575, Dex!F:K, 3, 0),"")</f>
        <v>47</v>
      </c>
      <c r="R575" s="165" t="str">
        <f>ifna(VLookup(V575, Dex!F:K, 4, 0),"")</f>
        <v/>
      </c>
      <c r="S575" s="166" t="str">
        <f>ifna(VLookup(V575, Dex!F:K, 5, 0),"")</f>
        <v/>
      </c>
      <c r="T575" s="165" t="str">
        <f>ifna(VLookup(V575, Dex!F:K, 6, 0),"")</f>
        <v/>
      </c>
      <c r="U575" s="137" t="str">
        <f>ifna(VLookup(V575, Dex!F:L, 7, 0),"")</f>
        <v/>
      </c>
      <c r="V575" s="131" t="str">
        <f t="shared" si="1"/>
        <v>boltund</v>
      </c>
    </row>
    <row r="576" ht="31.5" customHeight="1">
      <c r="A576" s="88">
        <v>575.0</v>
      </c>
      <c r="B576" s="85">
        <v>1.0</v>
      </c>
      <c r="C576" s="85">
        <v>23.0</v>
      </c>
      <c r="D576" s="53">
        <v>12.0</v>
      </c>
      <c r="E576" s="53">
        <v>2.0</v>
      </c>
      <c r="F576" s="53">
        <v>6.0</v>
      </c>
      <c r="G576" s="53" t="str">
        <f>ifna(VLookup(V576,Shiny!B:C, 2, 0),"")</f>
        <v/>
      </c>
      <c r="H576" s="22" t="s">
        <v>1026</v>
      </c>
      <c r="I576" s="157">
        <v>839.0</v>
      </c>
      <c r="J576" s="140">
        <f>IFNA(VLOOKUP(V576,'Imported Index'!G:H,2,0),1)</f>
        <v>1</v>
      </c>
      <c r="K576" s="85"/>
      <c r="L576" s="53"/>
      <c r="M576" s="62" t="str">
        <f>ifna(IMAGE("https://pokejungle.net/sprites/typeico/"&amp;lower(VLookup(V576,Type!C:E, 2, 0)&amp;".png")),"")</f>
        <v/>
      </c>
      <c r="N576" s="62" t="str">
        <f>ifna(IMAGE("https://pokejungle.net/sprites/typeico/"&amp;lower(VLookup(V576,Type!C:E, 3, 0)&amp;".png")),"")</f>
        <v/>
      </c>
      <c r="O576" s="53"/>
      <c r="P576" s="53"/>
      <c r="Q576" s="61">
        <f>ifna(VLookup(V576, Dex!F:K, 3, 0),"")</f>
        <v>163</v>
      </c>
      <c r="R576" s="61" t="str">
        <f>ifna(VLookup(V576, Dex!F:K, 4, 0),"")</f>
        <v/>
      </c>
      <c r="S576" s="62" t="str">
        <f>ifna(VLookup(V576, Dex!F:K, 5, 0),"")</f>
        <v/>
      </c>
      <c r="T576" s="61" t="str">
        <f>ifna(VLookup(V576, Dex!F:K, 6, 0),"")</f>
        <v>P093</v>
      </c>
      <c r="U576" s="63" t="str">
        <f>ifna(VLookup(V576, Dex!F:L, 7, 0),"")</f>
        <v/>
      </c>
      <c r="V576" s="53" t="str">
        <f t="shared" si="1"/>
        <v>coalossal</v>
      </c>
    </row>
    <row r="577" ht="31.5" customHeight="1">
      <c r="A577" s="129">
        <v>576.0</v>
      </c>
      <c r="B577" s="130">
        <v>1.0</v>
      </c>
      <c r="C577" s="130">
        <v>23.0</v>
      </c>
      <c r="D577" s="131">
        <v>13.0</v>
      </c>
      <c r="E577" s="131">
        <v>3.0</v>
      </c>
      <c r="F577" s="131">
        <v>1.0</v>
      </c>
      <c r="G577" s="131" t="str">
        <f>ifna(VLookup(V577,Shiny!B:C, 2, 0),"")</f>
        <v/>
      </c>
      <c r="H577" s="171" t="s">
        <v>1028</v>
      </c>
      <c r="I577" s="158">
        <v>841.0</v>
      </c>
      <c r="J577" s="135">
        <f>IFNA(VLOOKUP(V577,'Imported Index'!G:H,2,0),1)</f>
        <v>1</v>
      </c>
      <c r="K577" s="130"/>
      <c r="L577" s="131"/>
      <c r="M577" s="166" t="str">
        <f>ifna(IMAGE("https://pokejungle.net/sprites/typeico/"&amp;lower(VLookup(V577,Type!C:E, 2, 0)&amp;".png")),"")</f>
        <v/>
      </c>
      <c r="N577" s="166" t="str">
        <f>ifna(IMAGE("https://pokejungle.net/sprites/typeico/"&amp;lower(VLookup(V577,Type!C:E, 3, 0)&amp;".png")),"")</f>
        <v/>
      </c>
      <c r="O577" s="131"/>
      <c r="P577" s="131"/>
      <c r="Q577" s="165">
        <f>ifna(VLookup(V577, Dex!F:K, 3, 0),"")</f>
        <v>206</v>
      </c>
      <c r="R577" s="165" t="str">
        <f>ifna(VLookup(V577, Dex!F:K, 4, 0),"")</f>
        <v/>
      </c>
      <c r="S577" s="166" t="str">
        <f>ifna(VLookup(V577, Dex!F:K, 5, 0),"")</f>
        <v/>
      </c>
      <c r="T577" s="165" t="str">
        <f>ifna(VLookup(V577, Dex!F:K, 6, 0),"")</f>
        <v>P109</v>
      </c>
      <c r="U577" s="137" t="str">
        <f>ifna(VLookup(V577, Dex!F:L, 7, 0),"")</f>
        <v/>
      </c>
      <c r="V577" s="131" t="str">
        <f t="shared" si="1"/>
        <v>flapple</v>
      </c>
    </row>
    <row r="578" ht="31.5" customHeight="1">
      <c r="A578" s="88">
        <v>577.0</v>
      </c>
      <c r="B578" s="85">
        <v>1.0</v>
      </c>
      <c r="C578" s="85">
        <v>23.0</v>
      </c>
      <c r="D578" s="53">
        <v>14.0</v>
      </c>
      <c r="E578" s="53">
        <v>3.0</v>
      </c>
      <c r="F578" s="53">
        <v>2.0</v>
      </c>
      <c r="G578" s="53" t="str">
        <f>ifna(VLookup(V578,Shiny!B:C, 2, 0),"")</f>
        <v/>
      </c>
      <c r="H578" s="22" t="s">
        <v>1029</v>
      </c>
      <c r="I578" s="157">
        <v>842.0</v>
      </c>
      <c r="J578" s="140">
        <f>IFNA(VLOOKUP(V578,'Imported Index'!G:H,2,0),1)</f>
        <v>1</v>
      </c>
      <c r="K578" s="85"/>
      <c r="L578" s="53"/>
      <c r="M578" s="62" t="str">
        <f>ifna(IMAGE("https://pokejungle.net/sprites/typeico/"&amp;lower(VLookup(V578,Type!C:E, 2, 0)&amp;".png")),"")</f>
        <v/>
      </c>
      <c r="N578" s="62" t="str">
        <f>ifna(IMAGE("https://pokejungle.net/sprites/typeico/"&amp;lower(VLookup(V578,Type!C:E, 3, 0)&amp;".png")),"")</f>
        <v/>
      </c>
      <c r="O578" s="53"/>
      <c r="P578" s="53"/>
      <c r="Q578" s="61">
        <f>ifna(VLookup(V578, Dex!F:K, 3, 0),"")</f>
        <v>207</v>
      </c>
      <c r="R578" s="61" t="str">
        <f>ifna(VLookup(V578, Dex!F:K, 4, 0),"")</f>
        <v/>
      </c>
      <c r="S578" s="62" t="str">
        <f>ifna(VLookup(V578, Dex!F:K, 5, 0),"")</f>
        <v/>
      </c>
      <c r="T578" s="61" t="str">
        <f>ifna(VLookup(V578, Dex!F:K, 6, 0),"")</f>
        <v>P110</v>
      </c>
      <c r="U578" s="63" t="str">
        <f>ifna(VLookup(V578, Dex!F:L, 7, 0),"")</f>
        <v/>
      </c>
      <c r="V578" s="53" t="str">
        <f t="shared" si="1"/>
        <v>appletun</v>
      </c>
    </row>
    <row r="579" ht="31.5" customHeight="1">
      <c r="A579" s="129">
        <v>578.0</v>
      </c>
      <c r="B579" s="130">
        <v>1.0</v>
      </c>
      <c r="C579" s="130">
        <v>23.0</v>
      </c>
      <c r="D579" s="131">
        <v>15.0</v>
      </c>
      <c r="E579" s="131">
        <v>3.0</v>
      </c>
      <c r="F579" s="131">
        <v>3.0</v>
      </c>
      <c r="G579" s="131" t="str">
        <f>ifna(VLookup(V579,Shiny!B:C, 2, 0),"")</f>
        <v/>
      </c>
      <c r="H579" s="171" t="s">
        <v>1031</v>
      </c>
      <c r="I579" s="158">
        <v>844.0</v>
      </c>
      <c r="J579" s="135">
        <f>IFNA(VLOOKUP(V579,'Imported Index'!G:H,2,0),1)</f>
        <v>1</v>
      </c>
      <c r="K579" s="130"/>
      <c r="L579" s="131"/>
      <c r="M579" s="166" t="str">
        <f>ifna(IMAGE("https://pokejungle.net/sprites/typeico/"&amp;lower(VLookup(V579,Type!C:E, 2, 0)&amp;".png")),"")</f>
        <v/>
      </c>
      <c r="N579" s="166" t="str">
        <f>ifna(IMAGE("https://pokejungle.net/sprites/typeico/"&amp;lower(VLookup(V579,Type!C:E, 3, 0)&amp;".png")),"")</f>
        <v/>
      </c>
      <c r="O579" s="131"/>
      <c r="P579" s="131"/>
      <c r="Q579" s="165">
        <f>ifna(VLookup(V579, Dex!F:K, 3, 0),"")</f>
        <v>313</v>
      </c>
      <c r="R579" s="165" t="str">
        <f>ifna(VLookup(V579, Dex!F:K, 4, 0),"")</f>
        <v/>
      </c>
      <c r="S579" s="166" t="str">
        <f>ifna(VLookup(V579, Dex!F:K, 5, 0),"")</f>
        <v/>
      </c>
      <c r="T579" s="165" t="str">
        <f>ifna(VLookup(V579, Dex!F:K, 6, 0),"")</f>
        <v>P271</v>
      </c>
      <c r="U579" s="137" t="str">
        <f>ifna(VLookup(V579, Dex!F:L, 7, 0),"")</f>
        <v/>
      </c>
      <c r="V579" s="131" t="str">
        <f t="shared" si="1"/>
        <v>sandaconda</v>
      </c>
    </row>
    <row r="580" ht="31.5" customHeight="1">
      <c r="A580" s="88">
        <v>579.0</v>
      </c>
      <c r="B580" s="85">
        <v>1.0</v>
      </c>
      <c r="C580" s="85">
        <v>23.0</v>
      </c>
      <c r="D580" s="53">
        <v>16.0</v>
      </c>
      <c r="E580" s="53">
        <v>3.0</v>
      </c>
      <c r="F580" s="53">
        <v>4.0</v>
      </c>
      <c r="G580" s="53" t="str">
        <f>ifna(VLookup(V580,Shiny!B:C, 2, 0),"")</f>
        <v/>
      </c>
      <c r="H580" s="22" t="s">
        <v>1032</v>
      </c>
      <c r="I580" s="157">
        <v>845.0</v>
      </c>
      <c r="J580" s="140">
        <f>IFNA(VLOOKUP(V580,'Imported Index'!G:H,2,0),1)</f>
        <v>1</v>
      </c>
      <c r="K580" s="53"/>
      <c r="L580" s="53"/>
      <c r="M580" s="62" t="str">
        <f>ifna(IMAGE("https://pokejungle.net/sprites/typeico/"&amp;lower(VLookup(V580,Type!C:E, 2, 0)&amp;".png")),"")</f>
        <v/>
      </c>
      <c r="N580" s="62" t="str">
        <f>ifna(IMAGE("https://pokejungle.net/sprites/typeico/"&amp;lower(VLookup(V580,Type!C:E, 3, 0)&amp;".png")),"")</f>
        <v/>
      </c>
      <c r="O580" s="53"/>
      <c r="P580" s="53"/>
      <c r="Q580" s="61">
        <f>ifna(VLookup(V580, Dex!F:K, 3, 0),"")</f>
        <v>309</v>
      </c>
      <c r="R580" s="61" t="str">
        <f>ifna(VLookup(V580, Dex!F:K, 4, 0),"")</f>
        <v/>
      </c>
      <c r="S580" s="62" t="str">
        <f>ifna(VLookup(V580, Dex!F:K, 5, 0),"")</f>
        <v/>
      </c>
      <c r="T580" s="61" t="str">
        <f>ifna(VLookup(V580, Dex!F:K, 6, 0),"")</f>
        <v>K185</v>
      </c>
      <c r="U580" s="63" t="str">
        <f>ifna(VLookup(V580, Dex!F:L, 7, 0),"")</f>
        <v/>
      </c>
      <c r="V580" s="53" t="str">
        <f t="shared" si="1"/>
        <v>cramorant</v>
      </c>
    </row>
    <row r="581" ht="31.5" customHeight="1">
      <c r="A581" s="129">
        <v>580.0</v>
      </c>
      <c r="B581" s="130">
        <v>1.0</v>
      </c>
      <c r="C581" s="130">
        <v>23.0</v>
      </c>
      <c r="D581" s="131">
        <v>17.0</v>
      </c>
      <c r="E581" s="131">
        <v>3.0</v>
      </c>
      <c r="F581" s="131">
        <v>5.0</v>
      </c>
      <c r="G581" s="131" t="str">
        <f>ifna(VLookup(V581,Shiny!B:C, 2, 0),"")</f>
        <v/>
      </c>
      <c r="H581" s="171" t="s">
        <v>1034</v>
      </c>
      <c r="I581" s="158">
        <v>847.0</v>
      </c>
      <c r="J581" s="135">
        <f>IFNA(VLOOKUP(V581,'Imported Index'!G:H,2,0),1)</f>
        <v>1</v>
      </c>
      <c r="K581" s="130"/>
      <c r="L581" s="131"/>
      <c r="M581" s="166" t="str">
        <f>ifna(IMAGE("https://pokejungle.net/sprites/typeico/"&amp;lower(VLookup(V581,Type!C:E, 2, 0)&amp;".png")),"")</f>
        <v/>
      </c>
      <c r="N581" s="166" t="str">
        <f>ifna(IMAGE("https://pokejungle.net/sprites/typeico/"&amp;lower(VLookup(V581,Type!C:E, 3, 0)&amp;".png")),"")</f>
        <v/>
      </c>
      <c r="O581" s="131"/>
      <c r="P581" s="131"/>
      <c r="Q581" s="165">
        <f>ifna(VLookup(V581, Dex!F:K, 3, 0),"")</f>
        <v>181</v>
      </c>
      <c r="R581" s="165" t="str">
        <f>ifna(VLookup(V581, Dex!F:K, 4, 0),"")</f>
        <v/>
      </c>
      <c r="S581" s="166" t="str">
        <f>ifna(VLookup(V581, Dex!F:K, 5, 0),"")</f>
        <v/>
      </c>
      <c r="T581" s="165" t="str">
        <f>ifna(VLookup(V581, Dex!F:K, 6, 0),"")</f>
        <v>P137</v>
      </c>
      <c r="U581" s="137" t="str">
        <f>ifna(VLookup(V581, Dex!F:L, 7, 0),"")</f>
        <v/>
      </c>
      <c r="V581" s="131" t="str">
        <f t="shared" si="1"/>
        <v>barraskewda</v>
      </c>
    </row>
    <row r="582" ht="31.5" customHeight="1">
      <c r="A582" s="88">
        <v>581.0</v>
      </c>
      <c r="B582" s="85">
        <v>1.0</v>
      </c>
      <c r="C582" s="85">
        <v>23.0</v>
      </c>
      <c r="D582" s="53">
        <v>18.0</v>
      </c>
      <c r="E582" s="53">
        <v>3.0</v>
      </c>
      <c r="F582" s="53">
        <v>6.0</v>
      </c>
      <c r="G582" s="53" t="str">
        <f>ifna(VLookup(V582,Shiny!B:C, 2, 0),"")</f>
        <v/>
      </c>
      <c r="H582" s="146" t="s">
        <v>1036</v>
      </c>
      <c r="I582" s="157">
        <v>849.0</v>
      </c>
      <c r="J582" s="140">
        <f>IFNA(VLOOKUP(V582,'Imported Index'!G:H,2,0),1)</f>
        <v>1</v>
      </c>
      <c r="K582" s="140"/>
      <c r="L582" s="83" t="s">
        <v>1037</v>
      </c>
      <c r="M582" s="62" t="str">
        <f>ifna(IMAGE("https://pokejungle.net/sprites/typeico/"&amp;lower(VLookup(V582,Type!C:E, 2, 0)&amp;".png")),"")</f>
        <v/>
      </c>
      <c r="N582" s="62" t="str">
        <f>ifna(IMAGE("https://pokejungle.net/sprites/typeico/"&amp;lower(VLookup(V582,Type!C:E, 3, 0)&amp;".png")),"")</f>
        <v/>
      </c>
      <c r="O582" s="53"/>
      <c r="P582" s="53"/>
      <c r="Q582" s="61">
        <f>ifna(VLookup(V582, Dex!F:K, 3, 0),"")</f>
        <v>311</v>
      </c>
      <c r="R582" s="61" t="str">
        <f>ifna(VLookup(V582, Dex!F:K, 4, 0),"")</f>
        <v/>
      </c>
      <c r="S582" s="62" t="str">
        <f>ifna(VLookup(V582, Dex!F:K, 5, 0),"")</f>
        <v/>
      </c>
      <c r="T582" s="61" t="str">
        <f>ifna(VLookup(V582, Dex!F:K, 6, 0),"")</f>
        <v>P199</v>
      </c>
      <c r="U582" s="63" t="str">
        <f>ifna(VLookup(V582, Dex!F:L, 7, 0),"")</f>
        <v>H103</v>
      </c>
      <c r="V582" s="53" t="str">
        <f t="shared" si="1"/>
        <v>toxtricity</v>
      </c>
    </row>
    <row r="583" ht="31.5" customHeight="1">
      <c r="A583" s="129">
        <v>582.0</v>
      </c>
      <c r="B583" s="130">
        <v>1.0</v>
      </c>
      <c r="C583" s="130">
        <v>23.0</v>
      </c>
      <c r="D583" s="131">
        <v>19.0</v>
      </c>
      <c r="E583" s="131">
        <v>4.0</v>
      </c>
      <c r="F583" s="131">
        <v>1.0</v>
      </c>
      <c r="G583" s="131" t="str">
        <f>ifna(VLookup(V583,Shiny!B:C, 2, 0),"")</f>
        <v/>
      </c>
      <c r="H583" s="143" t="s">
        <v>1036</v>
      </c>
      <c r="I583" s="158">
        <v>849.0</v>
      </c>
      <c r="J583" s="135">
        <f>IFNA(VLOOKUP(V583,'Imported Index'!G:H,2,0),1)</f>
        <v>1</v>
      </c>
      <c r="K583" s="135"/>
      <c r="L583" s="132" t="s">
        <v>1038</v>
      </c>
      <c r="M583" s="166" t="str">
        <f>ifna(IMAGE("https://pokejungle.net/sprites/typeico/"&amp;lower(VLookup(V583,Type!C:E, 2, 0)&amp;".png")),"")</f>
        <v/>
      </c>
      <c r="N583" s="166" t="str">
        <f>ifna(IMAGE("https://pokejungle.net/sprites/typeico/"&amp;lower(VLookup(V583,Type!C:E, 3, 0)&amp;".png")),"")</f>
        <v/>
      </c>
      <c r="O583" s="131">
        <v>-1.0</v>
      </c>
      <c r="P583" s="131"/>
      <c r="Q583" s="165">
        <f>ifna(VLookup(V583, Dex!F:K, 3, 0),"")</f>
        <v>311</v>
      </c>
      <c r="R583" s="165" t="str">
        <f>ifna(VLookup(V583, Dex!F:K, 4, 0),"")</f>
        <v/>
      </c>
      <c r="S583" s="166" t="str">
        <f>ifna(VLookup(V583, Dex!F:K, 5, 0),"")</f>
        <v/>
      </c>
      <c r="T583" s="165" t="str">
        <f>ifna(VLookup(V583, Dex!F:K, 6, 0),"")</f>
        <v>P199</v>
      </c>
      <c r="U583" s="137" t="str">
        <f>ifna(VLookup(V583, Dex!F:L, 7, 0),"")</f>
        <v>H103</v>
      </c>
      <c r="V583" s="131" t="str">
        <f t="shared" si="1"/>
        <v>toxtricity-1</v>
      </c>
    </row>
    <row r="584" ht="31.5" customHeight="1">
      <c r="A584" s="88">
        <v>583.0</v>
      </c>
      <c r="B584" s="85">
        <v>1.0</v>
      </c>
      <c r="C584" s="85">
        <v>23.0</v>
      </c>
      <c r="D584" s="53">
        <v>20.0</v>
      </c>
      <c r="E584" s="53">
        <v>4.0</v>
      </c>
      <c r="F584" s="53">
        <v>2.0</v>
      </c>
      <c r="G584" s="53" t="str">
        <f>ifna(VLookup(V584,Shiny!B:C, 2, 0),"")</f>
        <v/>
      </c>
      <c r="H584" s="22" t="s">
        <v>1040</v>
      </c>
      <c r="I584" s="157">
        <v>851.0</v>
      </c>
      <c r="J584" s="140">
        <f>IFNA(VLOOKUP(V584,'Imported Index'!G:H,2,0),1)</f>
        <v>1</v>
      </c>
      <c r="K584" s="53"/>
      <c r="L584" s="53"/>
      <c r="M584" s="62" t="str">
        <f>ifna(IMAGE("https://pokejungle.net/sprites/typeico/"&amp;lower(VLookup(V584,Type!C:E, 2, 0)&amp;".png")),"")</f>
        <v/>
      </c>
      <c r="N584" s="62" t="str">
        <f>ifna(IMAGE("https://pokejungle.net/sprites/typeico/"&amp;lower(VLookup(V584,Type!C:E, 3, 0)&amp;".png")),"")</f>
        <v/>
      </c>
      <c r="O584" s="53"/>
      <c r="P584" s="53"/>
      <c r="Q584" s="61">
        <f>ifna(VLookup(V584, Dex!F:K, 3, 0),"")</f>
        <v>160</v>
      </c>
      <c r="R584" s="61" t="str">
        <f>ifna(VLookup(V584, Dex!F:K, 4, 0),"")</f>
        <v/>
      </c>
      <c r="S584" s="62" t="str">
        <f>ifna(VLookup(V584, Dex!F:K, 5, 0),"")</f>
        <v/>
      </c>
      <c r="T584" s="61" t="str">
        <f>ifna(VLookup(V584, Dex!F:K, 6, 0),"")</f>
        <v/>
      </c>
      <c r="U584" s="63" t="str">
        <f>ifna(VLookup(V584, Dex!F:L, 7, 0),"")</f>
        <v/>
      </c>
      <c r="V584" s="53" t="str">
        <f t="shared" si="1"/>
        <v>centiskorch</v>
      </c>
    </row>
    <row r="585" ht="31.5" customHeight="1">
      <c r="A585" s="129">
        <v>584.0</v>
      </c>
      <c r="B585" s="130">
        <v>1.0</v>
      </c>
      <c r="C585" s="130">
        <v>23.0</v>
      </c>
      <c r="D585" s="131">
        <v>21.0</v>
      </c>
      <c r="E585" s="131">
        <v>4.0</v>
      </c>
      <c r="F585" s="131">
        <v>3.0</v>
      </c>
      <c r="G585" s="131" t="str">
        <f>ifna(VLookup(V585,Shiny!B:C, 2, 0),"")</f>
        <v/>
      </c>
      <c r="H585" s="171" t="s">
        <v>1042</v>
      </c>
      <c r="I585" s="158">
        <v>853.0</v>
      </c>
      <c r="J585" s="135">
        <f>IFNA(VLOOKUP(V585,'Imported Index'!G:H,2,0),1)</f>
        <v>1</v>
      </c>
      <c r="K585" s="131"/>
      <c r="L585" s="131"/>
      <c r="M585" s="166" t="str">
        <f>ifna(IMAGE("https://pokejungle.net/sprites/typeico/"&amp;lower(VLookup(V585,Type!C:E, 2, 0)&amp;".png")),"")</f>
        <v/>
      </c>
      <c r="N585" s="166" t="str">
        <f>ifna(IMAGE("https://pokejungle.net/sprites/typeico/"&amp;lower(VLookup(V585,Type!C:E, 3, 0)&amp;".png")),"")</f>
        <v/>
      </c>
      <c r="O585" s="131"/>
      <c r="P585" s="131"/>
      <c r="Q585" s="165">
        <f>ifna(VLookup(V585, Dex!F:K, 3, 0),"")</f>
        <v>352</v>
      </c>
      <c r="R585" s="165" t="str">
        <f>ifna(VLookup(V585, Dex!F:K, 4, 0),"")</f>
        <v/>
      </c>
      <c r="S585" s="166" t="str">
        <f>ifna(VLookup(V585, Dex!F:K, 5, 0),"")</f>
        <v/>
      </c>
      <c r="T585" s="165" t="str">
        <f>ifna(VLookup(V585, Dex!F:K, 6, 0),"")</f>
        <v/>
      </c>
      <c r="U585" s="137" t="str">
        <f>ifna(VLookup(V585, Dex!F:L, 7, 0),"")</f>
        <v>H067</v>
      </c>
      <c r="V585" s="131" t="str">
        <f t="shared" si="1"/>
        <v>grapploct</v>
      </c>
    </row>
    <row r="586" ht="31.5" customHeight="1">
      <c r="A586" s="88">
        <v>585.0</v>
      </c>
      <c r="B586" s="85">
        <v>1.0</v>
      </c>
      <c r="C586" s="85">
        <v>23.0</v>
      </c>
      <c r="D586" s="53">
        <v>22.0</v>
      </c>
      <c r="E586" s="53">
        <v>4.0</v>
      </c>
      <c r="F586" s="53">
        <v>4.0</v>
      </c>
      <c r="G586" s="53" t="str">
        <f>ifna(VLookup(V586,Shiny!B:C, 2, 0),"")</f>
        <v/>
      </c>
      <c r="H586" s="146" t="s">
        <v>1046</v>
      </c>
      <c r="I586" s="157">
        <v>855.0</v>
      </c>
      <c r="J586" s="140">
        <f>IFNA(VLOOKUP(V586,'Imported Index'!G:H,2,0),1)</f>
        <v>1</v>
      </c>
      <c r="K586" s="140"/>
      <c r="L586" s="83" t="s">
        <v>1044</v>
      </c>
      <c r="M586" s="62" t="str">
        <f>ifna(IMAGE("https://pokejungle.net/sprites/typeico/"&amp;lower(VLookup(V586,Type!C:E, 2, 0)&amp;".png")),"")</f>
        <v/>
      </c>
      <c r="N586" s="62" t="str">
        <f>ifna(IMAGE("https://pokejungle.net/sprites/typeico/"&amp;lower(VLookup(V586,Type!C:E, 3, 0)&amp;".png")),"")</f>
        <v/>
      </c>
      <c r="O586" s="53"/>
      <c r="P586" s="53"/>
      <c r="Q586" s="61">
        <f>ifna(VLookup(V586, Dex!F:K, 3, 0),"")</f>
        <v>336</v>
      </c>
      <c r="R586" s="61" t="str">
        <f>ifna(VLookup(V586, Dex!F:K, 4, 0),"")</f>
        <v/>
      </c>
      <c r="S586" s="62" t="str">
        <f>ifna(VLookup(V586, Dex!F:K, 5, 0),"")</f>
        <v/>
      </c>
      <c r="T586" s="61" t="str">
        <f>ifna(VLookup(V586, Dex!F:K, 6, 0),"")</f>
        <v>P238</v>
      </c>
      <c r="U586" s="63" t="str">
        <f>ifna(VLookup(V586, Dex!F:L, 7, 0),"")</f>
        <v/>
      </c>
      <c r="V586" s="53" t="str">
        <f t="shared" si="1"/>
        <v>polteageist</v>
      </c>
    </row>
    <row r="587" ht="31.5" customHeight="1">
      <c r="A587" s="129">
        <v>586.0</v>
      </c>
      <c r="B587" s="130">
        <v>1.0</v>
      </c>
      <c r="C587" s="130">
        <v>23.0</v>
      </c>
      <c r="D587" s="131">
        <v>23.0</v>
      </c>
      <c r="E587" s="131">
        <v>4.0</v>
      </c>
      <c r="F587" s="131">
        <v>5.0</v>
      </c>
      <c r="G587" s="131" t="str">
        <f>ifna(VLookup(V587,Shiny!B:C, 2, 0),"")</f>
        <v/>
      </c>
      <c r="H587" s="143" t="s">
        <v>1046</v>
      </c>
      <c r="I587" s="158">
        <v>855.0</v>
      </c>
      <c r="J587" s="135">
        <f>IFNA(VLOOKUP(V587,'Imported Index'!G:H,2,0),1)</f>
        <v>1</v>
      </c>
      <c r="K587" s="135"/>
      <c r="L587" s="132" t="s">
        <v>1045</v>
      </c>
      <c r="M587" s="166" t="str">
        <f>ifna(IMAGE("https://pokejungle.net/sprites/typeico/"&amp;lower(VLookup(V587,Type!C:E, 2, 0)&amp;".png")),"")</f>
        <v/>
      </c>
      <c r="N587" s="166" t="str">
        <f>ifna(IMAGE("https://pokejungle.net/sprites/typeico/"&amp;lower(VLookup(V587,Type!C:E, 3, 0)&amp;".png")),"")</f>
        <v/>
      </c>
      <c r="O587" s="131">
        <v>-1.0</v>
      </c>
      <c r="P587" s="131"/>
      <c r="Q587" s="165">
        <f>ifna(VLookup(V587, Dex!F:K, 3, 0),"")</f>
        <v>336</v>
      </c>
      <c r="R587" s="165" t="str">
        <f>ifna(VLookup(V587, Dex!F:K, 4, 0),"")</f>
        <v/>
      </c>
      <c r="S587" s="166" t="str">
        <f>ifna(VLookup(V587, Dex!F:K, 5, 0),"")</f>
        <v/>
      </c>
      <c r="T587" s="165" t="str">
        <f>ifna(VLookup(V587, Dex!F:K, 6, 0),"")</f>
        <v>P238</v>
      </c>
      <c r="U587" s="137" t="str">
        <f>ifna(VLookup(V587, Dex!F:L, 7, 0),"")</f>
        <v/>
      </c>
      <c r="V587" s="131" t="str">
        <f t="shared" si="1"/>
        <v>polteageist-1</v>
      </c>
    </row>
    <row r="588" ht="31.5" customHeight="1">
      <c r="A588" s="88">
        <v>587.0</v>
      </c>
      <c r="B588" s="85">
        <v>1.0</v>
      </c>
      <c r="C588" s="85">
        <v>23.0</v>
      </c>
      <c r="D588" s="53">
        <v>24.0</v>
      </c>
      <c r="E588" s="53">
        <v>4.0</v>
      </c>
      <c r="F588" s="53">
        <v>6.0</v>
      </c>
      <c r="G588" s="53" t="str">
        <f>ifna(VLookup(V588,Shiny!B:C, 2, 0),"")</f>
        <v/>
      </c>
      <c r="H588" s="22" t="s">
        <v>1049</v>
      </c>
      <c r="I588" s="157">
        <v>858.0</v>
      </c>
      <c r="J588" s="140">
        <f>IFNA(VLOOKUP(V588,'Imported Index'!G:H,2,0),1)</f>
        <v>1</v>
      </c>
      <c r="K588" s="85"/>
      <c r="L588" s="53"/>
      <c r="M588" s="62" t="str">
        <f>ifna(IMAGE("https://pokejungle.net/sprites/typeico/"&amp;lower(VLookup(V588,Type!C:E, 2, 0)&amp;".png")),"")</f>
        <v/>
      </c>
      <c r="N588" s="62" t="str">
        <f>ifna(IMAGE("https://pokejungle.net/sprites/typeico/"&amp;lower(VLookup(V588,Type!C:E, 3, 0)&amp;".png")),"")</f>
        <v/>
      </c>
      <c r="O588" s="53"/>
      <c r="P588" s="53"/>
      <c r="Q588" s="61">
        <f>ifna(VLookup(V588, Dex!F:K, 3, 0),"")</f>
        <v>243</v>
      </c>
      <c r="R588" s="61" t="str">
        <f>ifna(VLookup(V588, Dex!F:K, 4, 0),"")</f>
        <v/>
      </c>
      <c r="S588" s="62" t="str">
        <f>ifna(VLookup(V588, Dex!F:K, 5, 0),"")</f>
        <v/>
      </c>
      <c r="T588" s="61" t="str">
        <f>ifna(VLookup(V588, Dex!F:K, 6, 0),"")</f>
        <v>P284</v>
      </c>
      <c r="U588" s="63" t="str">
        <f>ifna(VLookup(V588, Dex!F:L, 7, 0),"")</f>
        <v/>
      </c>
      <c r="V588" s="53" t="str">
        <f t="shared" si="1"/>
        <v>hatterene</v>
      </c>
    </row>
    <row r="589" ht="31.5" customHeight="1">
      <c r="A589" s="129">
        <v>588.0</v>
      </c>
      <c r="B589" s="130">
        <v>1.0</v>
      </c>
      <c r="C589" s="130">
        <v>23.0</v>
      </c>
      <c r="D589" s="131">
        <v>25.0</v>
      </c>
      <c r="E589" s="131">
        <v>5.0</v>
      </c>
      <c r="F589" s="131">
        <v>1.0</v>
      </c>
      <c r="G589" s="131" t="str">
        <f>ifna(VLookup(V589,Shiny!B:C, 2, 0),"")</f>
        <v/>
      </c>
      <c r="H589" s="171" t="s">
        <v>1052</v>
      </c>
      <c r="I589" s="158">
        <v>861.0</v>
      </c>
      <c r="J589" s="135">
        <f>IFNA(VLOOKUP(V589,'Imported Index'!G:H,2,0),1)</f>
        <v>1</v>
      </c>
      <c r="K589" s="130"/>
      <c r="L589" s="131"/>
      <c r="M589" s="166" t="str">
        <f>ifna(IMAGE("https://pokejungle.net/sprites/typeico/"&amp;lower(VLookup(V589,Type!C:E, 2, 0)&amp;".png")),"")</f>
        <v/>
      </c>
      <c r="N589" s="166" t="str">
        <f>ifna(IMAGE("https://pokejungle.net/sprites/typeico/"&amp;lower(VLookup(V589,Type!C:E, 3, 0)&amp;".png")),"")</f>
        <v/>
      </c>
      <c r="O589" s="131"/>
      <c r="P589" s="131"/>
      <c r="Q589" s="165">
        <f>ifna(VLookup(V589, Dex!F:K, 3, 0),"")</f>
        <v>240</v>
      </c>
      <c r="R589" s="165" t="str">
        <f>ifna(VLookup(V589, Dex!F:K, 4, 0),"")</f>
        <v/>
      </c>
      <c r="S589" s="166" t="str">
        <f>ifna(VLookup(V589, Dex!F:K, 5, 0),"")</f>
        <v/>
      </c>
      <c r="T589" s="165" t="str">
        <f>ifna(VLookup(V589, Dex!F:K, 6, 0),"")</f>
        <v>P287</v>
      </c>
      <c r="U589" s="137" t="str">
        <f>ifna(VLookup(V589, Dex!F:L, 7, 0),"")</f>
        <v/>
      </c>
      <c r="V589" s="131" t="str">
        <f t="shared" si="1"/>
        <v>grimmsnarl</v>
      </c>
    </row>
    <row r="590" ht="31.5" customHeight="1">
      <c r="A590" s="88">
        <v>589.0</v>
      </c>
      <c r="B590" s="85">
        <v>1.0</v>
      </c>
      <c r="C590" s="85">
        <v>23.0</v>
      </c>
      <c r="D590" s="53">
        <v>26.0</v>
      </c>
      <c r="E590" s="53">
        <v>5.0</v>
      </c>
      <c r="F590" s="53">
        <v>2.0</v>
      </c>
      <c r="G590" s="53" t="str">
        <f>ifna(VLookup(V590,Shiny!B:C, 2, 0),"")</f>
        <v/>
      </c>
      <c r="H590" s="22" t="s">
        <v>1053</v>
      </c>
      <c r="I590" s="157">
        <v>862.0</v>
      </c>
      <c r="J590" s="140">
        <f>IFNA(VLOOKUP(V590,'Imported Index'!G:H,2,0),1)</f>
        <v>1</v>
      </c>
      <c r="K590" s="53"/>
      <c r="L590" s="53"/>
      <c r="M590" s="62" t="str">
        <f>ifna(IMAGE("https://pokejungle.net/sprites/typeico/"&amp;lower(VLookup(V590,Type!C:E, 2, 0)&amp;".png")),"")</f>
        <v/>
      </c>
      <c r="N590" s="62" t="str">
        <f>ifna(IMAGE("https://pokejungle.net/sprites/typeico/"&amp;lower(VLookup(V590,Type!C:E, 3, 0)&amp;".png")),"")</f>
        <v/>
      </c>
      <c r="O590" s="53"/>
      <c r="P590" s="53"/>
      <c r="Q590" s="61">
        <f>ifna(VLookup(V590, Dex!F:K, 3, 0),"")</f>
        <v>33</v>
      </c>
      <c r="R590" s="61" t="str">
        <f>ifna(VLookup(V590, Dex!F:K, 4, 0),"")</f>
        <v/>
      </c>
      <c r="S590" s="62" t="str">
        <f>ifna(VLookup(V590, Dex!F:K, 5, 0),"")</f>
        <v/>
      </c>
      <c r="T590" s="61" t="str">
        <f>ifna(VLookup(V590, Dex!F:K, 6, 0),"")</f>
        <v/>
      </c>
      <c r="U590" s="63" t="str">
        <f>ifna(VLookup(V590, Dex!F:L, 7, 0),"")</f>
        <v/>
      </c>
      <c r="V590" s="53" t="str">
        <f t="shared" si="1"/>
        <v>obstagoon</v>
      </c>
    </row>
    <row r="591" ht="31.5" customHeight="1">
      <c r="A591" s="129">
        <v>590.0</v>
      </c>
      <c r="B591" s="130">
        <v>1.0</v>
      </c>
      <c r="C591" s="130">
        <v>23.0</v>
      </c>
      <c r="D591" s="131">
        <v>27.0</v>
      </c>
      <c r="E591" s="131">
        <v>5.0</v>
      </c>
      <c r="F591" s="131">
        <v>3.0</v>
      </c>
      <c r="G591" s="131" t="str">
        <f>ifna(VLookup(V591,Shiny!B:C, 2, 0),"")</f>
        <v/>
      </c>
      <c r="H591" s="171" t="s">
        <v>1054</v>
      </c>
      <c r="I591" s="158">
        <v>863.0</v>
      </c>
      <c r="J591" s="135">
        <f>IFNA(VLOOKUP(V591,'Imported Index'!G:H,2,0),1)</f>
        <v>1</v>
      </c>
      <c r="K591" s="131"/>
      <c r="L591" s="131"/>
      <c r="M591" s="166" t="str">
        <f>ifna(IMAGE("https://pokejungle.net/sprites/typeico/"&amp;lower(VLookup(V591,Type!C:E, 2, 0)&amp;".png")),"")</f>
        <v/>
      </c>
      <c r="N591" s="166" t="str">
        <f>ifna(IMAGE("https://pokejungle.net/sprites/typeico/"&amp;lower(VLookup(V591,Type!C:E, 3, 0)&amp;".png")),"")</f>
        <v/>
      </c>
      <c r="O591" s="131"/>
      <c r="P591" s="131"/>
      <c r="Q591" s="165">
        <f>ifna(VLookup(V591, Dex!F:K, 3, 0),"")</f>
        <v>183</v>
      </c>
      <c r="R591" s="165" t="str">
        <f>ifna(VLookup(V591, Dex!F:K, 4, 0),"")</f>
        <v/>
      </c>
      <c r="S591" s="166" t="str">
        <f>ifna(VLookup(V591, Dex!F:K, 5, 0),"")</f>
        <v/>
      </c>
      <c r="T591" s="165" t="str">
        <f>ifna(VLookup(V591, Dex!F:K, 6, 0),"")</f>
        <v/>
      </c>
      <c r="U591" s="137" t="str">
        <f>ifna(VLookup(V591, Dex!F:L, 7, 0),"")</f>
        <v>H006</v>
      </c>
      <c r="V591" s="131" t="str">
        <f t="shared" si="1"/>
        <v>perrserker</v>
      </c>
    </row>
    <row r="592" ht="31.5" customHeight="1">
      <c r="A592" s="88">
        <v>591.0</v>
      </c>
      <c r="B592" s="85">
        <v>1.0</v>
      </c>
      <c r="C592" s="85">
        <v>23.0</v>
      </c>
      <c r="D592" s="53">
        <v>28.0</v>
      </c>
      <c r="E592" s="53">
        <v>5.0</v>
      </c>
      <c r="F592" s="53">
        <v>4.0</v>
      </c>
      <c r="G592" s="53" t="str">
        <f>ifna(VLookup(V592,Shiny!B:C, 2, 0),"")</f>
        <v/>
      </c>
      <c r="H592" s="22" t="s">
        <v>1055</v>
      </c>
      <c r="I592" s="157">
        <v>864.0</v>
      </c>
      <c r="J592" s="140">
        <f>IFNA(VLOOKUP(V592,'Imported Index'!G:H,2,0),1)</f>
        <v>1</v>
      </c>
      <c r="K592" s="53"/>
      <c r="L592" s="53"/>
      <c r="M592" s="62" t="str">
        <f>ifna(IMAGE("https://pokejungle.net/sprites/typeico/"&amp;lower(VLookup(V592,Type!C:E, 2, 0)&amp;".png")),"")</f>
        <v/>
      </c>
      <c r="N592" s="62" t="str">
        <f>ifna(IMAGE("https://pokejungle.net/sprites/typeico/"&amp;lower(VLookup(V592,Type!C:E, 3, 0)&amp;".png")),"")</f>
        <v/>
      </c>
      <c r="O592" s="53"/>
      <c r="P592" s="53"/>
      <c r="Q592" s="61">
        <f>ifna(VLookup(V592, Dex!F:K, 3, 0),"")</f>
        <v>237</v>
      </c>
      <c r="R592" s="61" t="str">
        <f>ifna(VLookup(V592, Dex!F:K, 4, 0),"")</f>
        <v/>
      </c>
      <c r="S592" s="62" t="str">
        <f>ifna(VLookup(V592, Dex!F:K, 5, 0),"")</f>
        <v/>
      </c>
      <c r="T592" s="61" t="str">
        <f>ifna(VLookup(V592, Dex!F:K, 6, 0),"")</f>
        <v/>
      </c>
      <c r="U592" s="63" t="str">
        <f>ifna(VLookup(V592, Dex!F:L, 7, 0),"")</f>
        <v/>
      </c>
      <c r="V592" s="53" t="str">
        <f t="shared" si="1"/>
        <v>cursola</v>
      </c>
    </row>
    <row r="593" ht="31.5" customHeight="1">
      <c r="A593" s="129">
        <v>592.0</v>
      </c>
      <c r="B593" s="130">
        <v>1.0</v>
      </c>
      <c r="C593" s="130">
        <v>23.0</v>
      </c>
      <c r="D593" s="131">
        <v>29.0</v>
      </c>
      <c r="E593" s="131">
        <v>5.0</v>
      </c>
      <c r="F593" s="131">
        <v>5.0</v>
      </c>
      <c r="G593" s="131" t="str">
        <f>ifna(VLookup(V593,Shiny!B:C, 2, 0),"")</f>
        <v/>
      </c>
      <c r="H593" s="171" t="s">
        <v>1056</v>
      </c>
      <c r="I593" s="158">
        <v>865.0</v>
      </c>
      <c r="J593" s="135">
        <f>IFNA(VLOOKUP(V593,'Imported Index'!G:H,2,0),1)</f>
        <v>1</v>
      </c>
      <c r="K593" s="131"/>
      <c r="L593" s="131"/>
      <c r="M593" s="166" t="str">
        <f>ifna(IMAGE("https://pokejungle.net/sprites/typeico/"&amp;lower(VLookup(V593,Type!C:E, 2, 0)&amp;".png")),"")</f>
        <v/>
      </c>
      <c r="N593" s="166" t="str">
        <f>ifna(IMAGE("https://pokejungle.net/sprites/typeico/"&amp;lower(VLookup(V593,Type!C:E, 3, 0)&amp;".png")),"")</f>
        <v/>
      </c>
      <c r="O593" s="131"/>
      <c r="P593" s="131"/>
      <c r="Q593" s="165">
        <f>ifna(VLookup(V593, Dex!F:K, 3, 0),"")</f>
        <v>219</v>
      </c>
      <c r="R593" s="165" t="str">
        <f>ifna(VLookup(V593, Dex!F:K, 4, 0),"")</f>
        <v/>
      </c>
      <c r="S593" s="166" t="str">
        <f>ifna(VLookup(V593, Dex!F:K, 5, 0),"")</f>
        <v/>
      </c>
      <c r="T593" s="165" t="str">
        <f>ifna(VLookup(V593, Dex!F:K, 6, 0),"")</f>
        <v/>
      </c>
      <c r="U593" s="137" t="str">
        <f>ifna(VLookup(V593, Dex!F:L, 7, 0),"")</f>
        <v>H008</v>
      </c>
      <c r="V593" s="131" t="str">
        <f t="shared" si="1"/>
        <v>sirfetch'd</v>
      </c>
    </row>
    <row r="594" ht="31.5" customHeight="1">
      <c r="A594" s="88">
        <v>593.0</v>
      </c>
      <c r="B594" s="85">
        <v>1.0</v>
      </c>
      <c r="C594" s="85">
        <v>23.0</v>
      </c>
      <c r="D594" s="53">
        <v>30.0</v>
      </c>
      <c r="E594" s="53">
        <v>5.0</v>
      </c>
      <c r="F594" s="53">
        <v>6.0</v>
      </c>
      <c r="G594" s="53" t="str">
        <f>ifna(VLookup(V594,Shiny!B:C, 2, 0),"")</f>
        <v/>
      </c>
      <c r="H594" s="22" t="s">
        <v>1057</v>
      </c>
      <c r="I594" s="157">
        <v>866.0</v>
      </c>
      <c r="J594" s="140">
        <f>IFNA(VLOOKUP(V594,'Imported Index'!G:H,2,0),1)</f>
        <v>1</v>
      </c>
      <c r="K594" s="53"/>
      <c r="L594" s="53"/>
      <c r="M594" s="62" t="str">
        <f>ifna(IMAGE("https://pokejungle.net/sprites/typeico/"&amp;lower(VLookup(V594,Type!C:E, 2, 0)&amp;".png")),"")</f>
        <v/>
      </c>
      <c r="N594" s="62" t="str">
        <f>ifna(IMAGE("https://pokejungle.net/sprites/typeico/"&amp;lower(VLookup(V594,Type!C:E, 3, 0)&amp;".png")),"")</f>
        <v/>
      </c>
      <c r="O594" s="53"/>
      <c r="P594" s="53"/>
      <c r="Q594" s="61" t="str">
        <f>ifna(VLookup(V594, Dex!F:K, 3, 0),"")</f>
        <v>C012</v>
      </c>
      <c r="R594" s="61" t="str">
        <f>ifna(VLookup(V594, Dex!F:K, 4, 0),"")</f>
        <v/>
      </c>
      <c r="S594" s="62" t="str">
        <f>ifna(VLookup(V594, Dex!F:K, 5, 0),"")</f>
        <v/>
      </c>
      <c r="T594" s="61" t="str">
        <f>ifna(VLookup(V594, Dex!F:K, 6, 0),"")</f>
        <v/>
      </c>
      <c r="U594" s="63" t="str">
        <f>ifna(VLookup(V594, Dex!F:L, 7, 0),"")</f>
        <v>H110</v>
      </c>
      <c r="V594" s="53" t="str">
        <f t="shared" si="1"/>
        <v>mr. rime</v>
      </c>
    </row>
    <row r="595" ht="31.5" customHeight="1">
      <c r="A595" s="129">
        <v>594.0</v>
      </c>
      <c r="B595" s="130">
        <v>1.0</v>
      </c>
      <c r="C595" s="130">
        <v>24.0</v>
      </c>
      <c r="D595" s="131">
        <v>1.0</v>
      </c>
      <c r="E595" s="131">
        <v>1.0</v>
      </c>
      <c r="F595" s="131">
        <v>1.0</v>
      </c>
      <c r="G595" s="131" t="str">
        <f>ifna(VLookup(V595,Shiny!B:C, 2, 0),"")</f>
        <v/>
      </c>
      <c r="H595" s="171" t="s">
        <v>1058</v>
      </c>
      <c r="I595" s="158">
        <v>867.0</v>
      </c>
      <c r="J595" s="135">
        <f>IFNA(VLOOKUP(V595,'Imported Index'!G:H,2,0),1)</f>
        <v>1</v>
      </c>
      <c r="K595" s="131"/>
      <c r="L595" s="131"/>
      <c r="M595" s="166" t="str">
        <f>ifna(IMAGE("https://pokejungle.net/sprites/typeico/"&amp;lower(VLookup(V595,Type!C:E, 2, 0)&amp;".png")),"")</f>
        <v/>
      </c>
      <c r="N595" s="166" t="str">
        <f>ifna(IMAGE("https://pokejungle.net/sprites/typeico/"&amp;lower(VLookup(V595,Type!C:E, 3, 0)&amp;".png")),"")</f>
        <v/>
      </c>
      <c r="O595" s="131"/>
      <c r="P595" s="131"/>
      <c r="Q595" s="165">
        <f>ifna(VLookup(V595, Dex!F:K, 3, 0),"")</f>
        <v>328</v>
      </c>
      <c r="R595" s="165" t="str">
        <f>ifna(VLookup(V595, Dex!F:K, 4, 0),"")</f>
        <v/>
      </c>
      <c r="S595" s="166" t="str">
        <f>ifna(VLookup(V595, Dex!F:K, 5, 0),"")</f>
        <v/>
      </c>
      <c r="T595" s="165" t="str">
        <f>ifna(VLookup(V595, Dex!F:K, 6, 0),"")</f>
        <v/>
      </c>
      <c r="U595" s="137" t="str">
        <f>ifna(VLookup(V595, Dex!F:L, 7, 0),"")</f>
        <v>H061</v>
      </c>
      <c r="V595" s="131" t="str">
        <f t="shared" si="1"/>
        <v>runerigus</v>
      </c>
    </row>
    <row r="596" ht="31.5" customHeight="1">
      <c r="A596" s="88">
        <v>595.0</v>
      </c>
      <c r="B596" s="85">
        <v>1.0</v>
      </c>
      <c r="C596" s="85">
        <v>24.0</v>
      </c>
      <c r="D596" s="53">
        <v>2.0</v>
      </c>
      <c r="E596" s="53">
        <v>1.0</v>
      </c>
      <c r="F596" s="53">
        <v>2.0</v>
      </c>
      <c r="G596" s="53" t="str">
        <f>ifna(VLookup(V596,Shiny!B:C, 2, 0),"")</f>
        <v/>
      </c>
      <c r="H596" s="146" t="s">
        <v>1060</v>
      </c>
      <c r="I596" s="157">
        <v>869.0</v>
      </c>
      <c r="J596" s="140">
        <f>IFNA(VLOOKUP(V596,'Imported Index'!G:H,2,0),1)</f>
        <v>1</v>
      </c>
      <c r="K596" s="83"/>
      <c r="L596" s="83" t="s">
        <v>1061</v>
      </c>
      <c r="M596" s="62" t="str">
        <f>ifna(IMAGE("https://pokejungle.net/sprites/typeico/"&amp;lower(VLookup(V596,Type!C:E, 2, 0)&amp;".png")),"")</f>
        <v/>
      </c>
      <c r="N596" s="62" t="str">
        <f>ifna(IMAGE("https://pokejungle.net/sprites/typeico/"&amp;lower(VLookup(V596,Type!C:E, 3, 0)&amp;".png")),"")</f>
        <v/>
      </c>
      <c r="O596" s="53"/>
      <c r="P596" s="53"/>
      <c r="Q596" s="61">
        <f>ifna(VLookup(V596, Dex!F:K, 3, 0),"")</f>
        <v>186</v>
      </c>
      <c r="R596" s="61" t="str">
        <f>ifna(VLookup(V596, Dex!F:K, 4, 0),"")</f>
        <v/>
      </c>
      <c r="S596" s="62" t="str">
        <f>ifna(VLookup(V596, Dex!F:K, 5, 0),"")</f>
        <v/>
      </c>
      <c r="T596" s="61" t="str">
        <f>ifna(VLookup(V596, Dex!F:K, 6, 0),"")</f>
        <v>B043</v>
      </c>
      <c r="U596" s="63" t="str">
        <f>ifna(VLookup(V596, Dex!F:L, 7, 0),"")</f>
        <v/>
      </c>
      <c r="V596" s="53" t="str">
        <f t="shared" si="1"/>
        <v>alcremie</v>
      </c>
    </row>
    <row r="597" ht="31.5" customHeight="1">
      <c r="A597" s="129">
        <v>596.0</v>
      </c>
      <c r="B597" s="130">
        <v>1.0</v>
      </c>
      <c r="C597" s="130">
        <v>24.0</v>
      </c>
      <c r="D597" s="131">
        <v>3.0</v>
      </c>
      <c r="E597" s="131">
        <v>1.0</v>
      </c>
      <c r="F597" s="131">
        <v>3.0</v>
      </c>
      <c r="G597" s="131" t="str">
        <f>ifna(VLookup(V597,Shiny!B:C, 2, 0),"")</f>
        <v/>
      </c>
      <c r="H597" s="143" t="s">
        <v>1060</v>
      </c>
      <c r="I597" s="158">
        <v>869.0</v>
      </c>
      <c r="J597" s="135">
        <f>IFNA(VLOOKUP(V597,'Imported Index'!G:H,2,0),1)</f>
        <v>1</v>
      </c>
      <c r="K597" s="132"/>
      <c r="L597" s="132" t="s">
        <v>1062</v>
      </c>
      <c r="M597" s="166" t="str">
        <f>ifna(IMAGE("https://pokejungle.net/sprites/typeico/"&amp;lower(VLookup(V597,Type!C:E, 2, 0)&amp;".png")),"")</f>
        <v/>
      </c>
      <c r="N597" s="166" t="str">
        <f>ifna(IMAGE("https://pokejungle.net/sprites/typeico/"&amp;lower(VLookup(V597,Type!C:E, 3, 0)&amp;".png")),"")</f>
        <v/>
      </c>
      <c r="O597" s="131">
        <v>-1.0</v>
      </c>
      <c r="P597" s="131"/>
      <c r="Q597" s="165">
        <f>ifna(VLookup(V597, Dex!F:K, 3, 0),"")</f>
        <v>186</v>
      </c>
      <c r="R597" s="165" t="str">
        <f>ifna(VLookup(V597, Dex!F:K, 4, 0),"")</f>
        <v/>
      </c>
      <c r="S597" s="166" t="str">
        <f>ifna(VLookup(V597, Dex!F:K, 5, 0),"")</f>
        <v/>
      </c>
      <c r="T597" s="165" t="str">
        <f>ifna(VLookup(V597, Dex!F:K, 6, 0),"")</f>
        <v>B043</v>
      </c>
      <c r="U597" s="137" t="str">
        <f>ifna(VLookup(V597, Dex!F:L, 7, 0),"")</f>
        <v/>
      </c>
      <c r="V597" s="131" t="str">
        <f t="shared" si="1"/>
        <v>alcremie-1</v>
      </c>
    </row>
    <row r="598" ht="31.5" customHeight="1">
      <c r="A598" s="88">
        <v>597.0</v>
      </c>
      <c r="B598" s="85">
        <v>1.0</v>
      </c>
      <c r="C598" s="85">
        <v>24.0</v>
      </c>
      <c r="D598" s="53">
        <v>4.0</v>
      </c>
      <c r="E598" s="53">
        <v>1.0</v>
      </c>
      <c r="F598" s="53">
        <v>4.0</v>
      </c>
      <c r="G598" s="53" t="str">
        <f>ifna(VLookup(V598,Shiny!B:C, 2, 0),"")</f>
        <v/>
      </c>
      <c r="H598" s="146" t="s">
        <v>1060</v>
      </c>
      <c r="I598" s="157">
        <v>869.0</v>
      </c>
      <c r="J598" s="140">
        <f>IFNA(VLOOKUP(V598,'Imported Index'!G:H,2,0),1)</f>
        <v>1</v>
      </c>
      <c r="K598" s="83"/>
      <c r="L598" s="83" t="s">
        <v>1063</v>
      </c>
      <c r="M598" s="62" t="str">
        <f>ifna(IMAGE("https://pokejungle.net/sprites/typeico/"&amp;lower(VLookup(V598,Type!C:E, 2, 0)&amp;".png")),"")</f>
        <v/>
      </c>
      <c r="N598" s="62" t="str">
        <f>ifna(IMAGE("https://pokejungle.net/sprites/typeico/"&amp;lower(VLookup(V598,Type!C:E, 3, 0)&amp;".png")),"")</f>
        <v/>
      </c>
      <c r="O598" s="53">
        <v>-2.0</v>
      </c>
      <c r="P598" s="53"/>
      <c r="Q598" s="61">
        <f>ifna(VLookup(V598, Dex!F:K, 3, 0),"")</f>
        <v>186</v>
      </c>
      <c r="R598" s="61" t="str">
        <f>ifna(VLookup(V598, Dex!F:K, 4, 0),"")</f>
        <v/>
      </c>
      <c r="S598" s="62" t="str">
        <f>ifna(VLookup(V598, Dex!F:K, 5, 0),"")</f>
        <v/>
      </c>
      <c r="T598" s="61" t="str">
        <f>ifna(VLookup(V598, Dex!F:K, 6, 0),"")</f>
        <v>B043</v>
      </c>
      <c r="U598" s="63" t="str">
        <f>ifna(VLookup(V598, Dex!F:L, 7, 0),"")</f>
        <v/>
      </c>
      <c r="V598" s="53" t="str">
        <f t="shared" si="1"/>
        <v>alcremie-2</v>
      </c>
    </row>
    <row r="599" ht="31.5" customHeight="1">
      <c r="A599" s="129">
        <v>598.0</v>
      </c>
      <c r="B599" s="130">
        <v>1.0</v>
      </c>
      <c r="C599" s="130">
        <v>24.0</v>
      </c>
      <c r="D599" s="131">
        <v>5.0</v>
      </c>
      <c r="E599" s="131">
        <v>1.0</v>
      </c>
      <c r="F599" s="131">
        <v>5.0</v>
      </c>
      <c r="G599" s="131" t="str">
        <f>ifna(VLookup(V599,Shiny!B:C, 2, 0),"")</f>
        <v/>
      </c>
      <c r="H599" s="143" t="s">
        <v>1060</v>
      </c>
      <c r="I599" s="158">
        <v>869.0</v>
      </c>
      <c r="J599" s="135">
        <f>IFNA(VLOOKUP(V599,'Imported Index'!G:H,2,0),1)</f>
        <v>1</v>
      </c>
      <c r="K599" s="132"/>
      <c r="L599" s="132" t="s">
        <v>842</v>
      </c>
      <c r="M599" s="166" t="str">
        <f>ifna(IMAGE("https://pokejungle.net/sprites/typeico/"&amp;lower(VLookup(V599,Type!C:E, 2, 0)&amp;".png")),"")</f>
        <v/>
      </c>
      <c r="N599" s="166" t="str">
        <f>ifna(IMAGE("https://pokejungle.net/sprites/typeico/"&amp;lower(VLookup(V599,Type!C:E, 3, 0)&amp;".png")),"")</f>
        <v/>
      </c>
      <c r="O599" s="131">
        <v>-3.0</v>
      </c>
      <c r="P599" s="131"/>
      <c r="Q599" s="165">
        <f>ifna(VLookup(V599, Dex!F:K, 3, 0),"")</f>
        <v>186</v>
      </c>
      <c r="R599" s="165" t="str">
        <f>ifna(VLookup(V599, Dex!F:K, 4, 0),"")</f>
        <v/>
      </c>
      <c r="S599" s="166" t="str">
        <f>ifna(VLookup(V599, Dex!F:K, 5, 0),"")</f>
        <v/>
      </c>
      <c r="T599" s="165" t="str">
        <f>ifna(VLookup(V599, Dex!F:K, 6, 0),"")</f>
        <v>B043</v>
      </c>
      <c r="U599" s="137" t="str">
        <f>ifna(VLookup(V599, Dex!F:L, 7, 0),"")</f>
        <v/>
      </c>
      <c r="V599" s="131" t="str">
        <f t="shared" si="1"/>
        <v>alcremie-3</v>
      </c>
    </row>
    <row r="600" ht="31.5" customHeight="1">
      <c r="A600" s="88">
        <v>599.0</v>
      </c>
      <c r="B600" s="85">
        <v>1.0</v>
      </c>
      <c r="C600" s="85">
        <v>24.0</v>
      </c>
      <c r="D600" s="53">
        <v>6.0</v>
      </c>
      <c r="E600" s="53">
        <v>1.0</v>
      </c>
      <c r="F600" s="53">
        <v>6.0</v>
      </c>
      <c r="G600" s="53" t="str">
        <f>ifna(VLookup(V600,Shiny!B:C, 2, 0),"")</f>
        <v/>
      </c>
      <c r="H600" s="146" t="s">
        <v>1060</v>
      </c>
      <c r="I600" s="157">
        <v>869.0</v>
      </c>
      <c r="J600" s="140">
        <f>IFNA(VLOOKUP(V600,'Imported Index'!G:H,2,0),1)</f>
        <v>1</v>
      </c>
      <c r="K600" s="83"/>
      <c r="L600" s="83" t="s">
        <v>1064</v>
      </c>
      <c r="M600" s="62" t="str">
        <f>ifna(IMAGE("https://pokejungle.net/sprites/typeico/"&amp;lower(VLookup(V600,Type!C:E, 2, 0)&amp;".png")),"")</f>
        <v/>
      </c>
      <c r="N600" s="62" t="str">
        <f>ifna(IMAGE("https://pokejungle.net/sprites/typeico/"&amp;lower(VLookup(V600,Type!C:E, 3, 0)&amp;".png")),"")</f>
        <v/>
      </c>
      <c r="O600" s="53">
        <v>-4.0</v>
      </c>
      <c r="P600" s="53"/>
      <c r="Q600" s="61">
        <f>ifna(VLookup(V600, Dex!F:K, 3, 0),"")</f>
        <v>186</v>
      </c>
      <c r="R600" s="61" t="str">
        <f>ifna(VLookup(V600, Dex!F:K, 4, 0),"")</f>
        <v/>
      </c>
      <c r="S600" s="62" t="str">
        <f>ifna(VLookup(V600, Dex!F:K, 5, 0),"")</f>
        <v/>
      </c>
      <c r="T600" s="61" t="str">
        <f>ifna(VLookup(V600, Dex!F:K, 6, 0),"")</f>
        <v>B043</v>
      </c>
      <c r="U600" s="63" t="str">
        <f>ifna(VLookup(V600, Dex!F:L, 7, 0),"")</f>
        <v/>
      </c>
      <c r="V600" s="53" t="str">
        <f t="shared" si="1"/>
        <v>alcremie-4</v>
      </c>
    </row>
    <row r="601" ht="31.5" customHeight="1">
      <c r="A601" s="129">
        <v>600.0</v>
      </c>
      <c r="B601" s="130">
        <v>1.0</v>
      </c>
      <c r="C601" s="130">
        <v>24.0</v>
      </c>
      <c r="D601" s="131">
        <v>7.0</v>
      </c>
      <c r="E601" s="131">
        <v>2.0</v>
      </c>
      <c r="F601" s="131">
        <v>1.0</v>
      </c>
      <c r="G601" s="131" t="str">
        <f>ifna(VLookup(V601,Shiny!B:C, 2, 0),"")</f>
        <v/>
      </c>
      <c r="H601" s="143" t="s">
        <v>1060</v>
      </c>
      <c r="I601" s="158">
        <v>869.0</v>
      </c>
      <c r="J601" s="135">
        <f>IFNA(VLOOKUP(V601,'Imported Index'!G:H,2,0),1)</f>
        <v>1</v>
      </c>
      <c r="K601" s="132"/>
      <c r="L601" s="132" t="s">
        <v>1065</v>
      </c>
      <c r="M601" s="166" t="str">
        <f>ifna(IMAGE("https://pokejungle.net/sprites/typeico/"&amp;lower(VLookup(V601,Type!C:E, 2, 0)&amp;".png")),"")</f>
        <v/>
      </c>
      <c r="N601" s="166" t="str">
        <f>ifna(IMAGE("https://pokejungle.net/sprites/typeico/"&amp;lower(VLookup(V601,Type!C:E, 3, 0)&amp;".png")),"")</f>
        <v/>
      </c>
      <c r="O601" s="131">
        <v>-5.0</v>
      </c>
      <c r="P601" s="131"/>
      <c r="Q601" s="165">
        <f>ifna(VLookup(V601, Dex!F:K, 3, 0),"")</f>
        <v>186</v>
      </c>
      <c r="R601" s="165" t="str">
        <f>ifna(VLookup(V601, Dex!F:K, 4, 0),"")</f>
        <v/>
      </c>
      <c r="S601" s="166" t="str">
        <f>ifna(VLookup(V601, Dex!F:K, 5, 0),"")</f>
        <v/>
      </c>
      <c r="T601" s="165" t="str">
        <f>ifna(VLookup(V601, Dex!F:K, 6, 0),"")</f>
        <v>B043</v>
      </c>
      <c r="U601" s="137" t="str">
        <f>ifna(VLookup(V601, Dex!F:L, 7, 0),"")</f>
        <v/>
      </c>
      <c r="V601" s="131" t="str">
        <f t="shared" si="1"/>
        <v>alcremie-5</v>
      </c>
    </row>
    <row r="602" ht="31.5" customHeight="1">
      <c r="A602" s="88">
        <v>601.0</v>
      </c>
      <c r="B602" s="85">
        <v>1.0</v>
      </c>
      <c r="C602" s="85">
        <v>24.0</v>
      </c>
      <c r="D602" s="53">
        <v>8.0</v>
      </c>
      <c r="E602" s="53">
        <v>2.0</v>
      </c>
      <c r="F602" s="53">
        <v>2.0</v>
      </c>
      <c r="G602" s="53" t="str">
        <f>ifna(VLookup(V602,Shiny!B:C, 2, 0),"")</f>
        <v/>
      </c>
      <c r="H602" s="146" t="s">
        <v>1060</v>
      </c>
      <c r="I602" s="157">
        <v>869.0</v>
      </c>
      <c r="J602" s="140">
        <f>IFNA(VLOOKUP(V602,'Imported Index'!G:H,2,0),1)</f>
        <v>1</v>
      </c>
      <c r="K602" s="83"/>
      <c r="L602" s="83" t="s">
        <v>1066</v>
      </c>
      <c r="M602" s="62" t="str">
        <f>ifna(IMAGE("https://pokejungle.net/sprites/typeico/"&amp;lower(VLookup(V602,Type!C:E, 2, 0)&amp;".png")),"")</f>
        <v/>
      </c>
      <c r="N602" s="62" t="str">
        <f>ifna(IMAGE("https://pokejungle.net/sprites/typeico/"&amp;lower(VLookup(V602,Type!C:E, 3, 0)&amp;".png")),"")</f>
        <v/>
      </c>
      <c r="O602" s="53">
        <v>-6.0</v>
      </c>
      <c r="P602" s="53"/>
      <c r="Q602" s="61">
        <f>ifna(VLookup(V602, Dex!F:K, 3, 0),"")</f>
        <v>186</v>
      </c>
      <c r="R602" s="61" t="str">
        <f>ifna(VLookup(V602, Dex!F:K, 4, 0),"")</f>
        <v/>
      </c>
      <c r="S602" s="62" t="str">
        <f>ifna(VLookup(V602, Dex!F:K, 5, 0),"")</f>
        <v/>
      </c>
      <c r="T602" s="61" t="str">
        <f>ifna(VLookup(V602, Dex!F:K, 6, 0),"")</f>
        <v>B043</v>
      </c>
      <c r="U602" s="63" t="str">
        <f>ifna(VLookup(V602, Dex!F:L, 7, 0),"")</f>
        <v/>
      </c>
      <c r="V602" s="53" t="str">
        <f t="shared" si="1"/>
        <v>alcremie-6</v>
      </c>
    </row>
    <row r="603" ht="31.5" customHeight="1">
      <c r="A603" s="129">
        <v>602.0</v>
      </c>
      <c r="B603" s="130">
        <v>1.0</v>
      </c>
      <c r="C603" s="130">
        <v>24.0</v>
      </c>
      <c r="D603" s="131">
        <v>9.0</v>
      </c>
      <c r="E603" s="131">
        <v>2.0</v>
      </c>
      <c r="F603" s="131">
        <v>3.0</v>
      </c>
      <c r="G603" s="131" t="str">
        <f>ifna(VLookup(V603,Shiny!B:C, 2, 0),"")</f>
        <v/>
      </c>
      <c r="H603" s="171" t="s">
        <v>1067</v>
      </c>
      <c r="I603" s="158">
        <v>870.0</v>
      </c>
      <c r="J603" s="135">
        <f>IFNA(VLOOKUP(V603,'Imported Index'!G:H,2,0),1)</f>
        <v>1</v>
      </c>
      <c r="K603" s="130"/>
      <c r="L603" s="131"/>
      <c r="M603" s="166" t="str">
        <f>ifna(IMAGE("https://pokejungle.net/sprites/typeico/"&amp;lower(VLookup(V603,Type!C:E, 2, 0)&amp;".png")),"")</f>
        <v/>
      </c>
      <c r="N603" s="166" t="str">
        <f>ifna(IMAGE("https://pokejungle.net/sprites/typeico/"&amp;lower(VLookup(V603,Type!C:E, 3, 0)&amp;".png")),"")</f>
        <v/>
      </c>
      <c r="O603" s="131"/>
      <c r="P603" s="131"/>
      <c r="Q603" s="165">
        <f>ifna(VLookup(V603, Dex!F:K, 3, 0),"")</f>
        <v>345</v>
      </c>
      <c r="R603" s="165" t="str">
        <f>ifna(VLookup(V603, Dex!F:K, 4, 0),"")</f>
        <v/>
      </c>
      <c r="S603" s="166" t="str">
        <f>ifna(VLookup(V603, Dex!F:K, 5, 0),"")</f>
        <v/>
      </c>
      <c r="T603" s="165" t="str">
        <f>ifna(VLookup(V603, Dex!F:K, 6, 0),"")</f>
        <v>P300</v>
      </c>
      <c r="U603" s="137">
        <f>ifna(VLookup(V603, Dex!F:L, 7, 0),"")</f>
        <v>212</v>
      </c>
      <c r="V603" s="131" t="str">
        <f t="shared" si="1"/>
        <v>falinks</v>
      </c>
    </row>
    <row r="604" ht="31.5" customHeight="1">
      <c r="A604" s="88">
        <v>603.0</v>
      </c>
      <c r="B604" s="85">
        <v>1.0</v>
      </c>
      <c r="C604" s="85">
        <v>24.0</v>
      </c>
      <c r="D604" s="53">
        <v>10.0</v>
      </c>
      <c r="E604" s="53">
        <v>2.0</v>
      </c>
      <c r="F604" s="53">
        <v>4.0</v>
      </c>
      <c r="G604" s="53" t="str">
        <f>ifna(VLookup(V604,Shiny!B:C, 2, 0),"")</f>
        <v/>
      </c>
      <c r="H604" s="22" t="s">
        <v>1068</v>
      </c>
      <c r="I604" s="157">
        <v>871.0</v>
      </c>
      <c r="J604" s="140">
        <f>IFNA(VLOOKUP(V604,'Imported Index'!G:H,2,0),1)</f>
        <v>1</v>
      </c>
      <c r="K604" s="85"/>
      <c r="L604" s="53"/>
      <c r="M604" s="62" t="str">
        <f>ifna(IMAGE("https://pokejungle.net/sprites/typeico/"&amp;lower(VLookup(V604,Type!C:E, 2, 0)&amp;".png")),"")</f>
        <v/>
      </c>
      <c r="N604" s="62" t="str">
        <f>ifna(IMAGE("https://pokejungle.net/sprites/typeico/"&amp;lower(VLookup(V604,Type!C:E, 3, 0)&amp;".png")),"")</f>
        <v/>
      </c>
      <c r="O604" s="53"/>
      <c r="P604" s="53"/>
      <c r="Q604" s="61">
        <f>ifna(VLookup(V604, Dex!F:K, 3, 0),"")</f>
        <v>353</v>
      </c>
      <c r="R604" s="61" t="str">
        <f>ifna(VLookup(V604, Dex!F:K, 4, 0),"")</f>
        <v/>
      </c>
      <c r="S604" s="62" t="str">
        <f>ifna(VLookup(V604, Dex!F:K, 5, 0),"")</f>
        <v/>
      </c>
      <c r="T604" s="61" t="str">
        <f>ifna(VLookup(V604, Dex!F:K, 6, 0),"")</f>
        <v>P321</v>
      </c>
      <c r="U604" s="63" t="str">
        <f>ifna(VLookup(V604, Dex!F:L, 7, 0),"")</f>
        <v/>
      </c>
      <c r="V604" s="53" t="str">
        <f t="shared" si="1"/>
        <v>pincurchin</v>
      </c>
    </row>
    <row r="605" ht="31.5" customHeight="1">
      <c r="A605" s="129">
        <v>604.0</v>
      </c>
      <c r="B605" s="130">
        <v>1.0</v>
      </c>
      <c r="C605" s="130">
        <v>24.0</v>
      </c>
      <c r="D605" s="131">
        <v>11.0</v>
      </c>
      <c r="E605" s="131">
        <v>2.0</v>
      </c>
      <c r="F605" s="131">
        <v>5.0</v>
      </c>
      <c r="G605" s="131" t="str">
        <f>ifna(VLookup(V605,Shiny!B:C, 2, 0),"")</f>
        <v/>
      </c>
      <c r="H605" s="171" t="s">
        <v>1070</v>
      </c>
      <c r="I605" s="158">
        <v>873.0</v>
      </c>
      <c r="J605" s="135">
        <f>IFNA(VLOOKUP(V605,'Imported Index'!G:H,2,0),1)</f>
        <v>1</v>
      </c>
      <c r="K605" s="130"/>
      <c r="L605" s="131"/>
      <c r="M605" s="166" t="str">
        <f>ifna(IMAGE("https://pokejungle.net/sprites/typeico/"&amp;lower(VLookup(V605,Type!C:E, 2, 0)&amp;".png")),"")</f>
        <v/>
      </c>
      <c r="N605" s="166" t="str">
        <f>ifna(IMAGE("https://pokejungle.net/sprites/typeico/"&amp;lower(VLookup(V605,Type!C:E, 3, 0)&amp;".png")),"")</f>
        <v/>
      </c>
      <c r="O605" s="131"/>
      <c r="P605" s="131"/>
      <c r="Q605" s="165">
        <f>ifna(VLookup(V605, Dex!F:K, 3, 0),"")</f>
        <v>350</v>
      </c>
      <c r="R605" s="165" t="str">
        <f>ifna(VLookup(V605, Dex!F:K, 4, 0),"")</f>
        <v/>
      </c>
      <c r="S605" s="166" t="str">
        <f>ifna(VLookup(V605, Dex!F:K, 5, 0),"")</f>
        <v/>
      </c>
      <c r="T605" s="165" t="str">
        <f>ifna(VLookup(V605, Dex!F:K, 6, 0),"")</f>
        <v>P351</v>
      </c>
      <c r="U605" s="137" t="str">
        <f>ifna(VLookup(V605, Dex!F:L, 7, 0),"")</f>
        <v/>
      </c>
      <c r="V605" s="131" t="str">
        <f t="shared" si="1"/>
        <v>frosmoth</v>
      </c>
    </row>
    <row r="606" ht="31.5" customHeight="1">
      <c r="A606" s="88">
        <v>605.0</v>
      </c>
      <c r="B606" s="85">
        <v>1.0</v>
      </c>
      <c r="C606" s="85">
        <v>24.0</v>
      </c>
      <c r="D606" s="53">
        <v>12.0</v>
      </c>
      <c r="E606" s="53">
        <v>2.0</v>
      </c>
      <c r="F606" s="53">
        <v>6.0</v>
      </c>
      <c r="G606" s="53" t="str">
        <f>ifna(VLookup(V606,Shiny!B:C, 2, 0),"")</f>
        <v/>
      </c>
      <c r="H606" s="22" t="s">
        <v>1071</v>
      </c>
      <c r="I606" s="157">
        <v>874.0</v>
      </c>
      <c r="J606" s="140">
        <f>IFNA(VLOOKUP(V606,'Imported Index'!G:H,2,0),1)</f>
        <v>1</v>
      </c>
      <c r="K606" s="85"/>
      <c r="L606" s="53"/>
      <c r="M606" s="62" t="str">
        <f>ifna(IMAGE("https://pokejungle.net/sprites/typeico/"&amp;lower(VLookup(V606,Type!C:E, 2, 0)&amp;".png")),"")</f>
        <v/>
      </c>
      <c r="N606" s="62" t="str">
        <f>ifna(IMAGE("https://pokejungle.net/sprites/typeico/"&amp;lower(VLookup(V606,Type!C:E, 3, 0)&amp;".png")),"")</f>
        <v/>
      </c>
      <c r="O606" s="53"/>
      <c r="P606" s="53"/>
      <c r="Q606" s="61">
        <f>ifna(VLookup(V606, Dex!F:K, 3, 0),"")</f>
        <v>369</v>
      </c>
      <c r="R606" s="61" t="str">
        <f>ifna(VLookup(V606, Dex!F:K, 4, 0),"")</f>
        <v/>
      </c>
      <c r="S606" s="62" t="str">
        <f>ifna(VLookup(V606, Dex!F:K, 5, 0),"")</f>
        <v/>
      </c>
      <c r="T606" s="61" t="str">
        <f>ifna(VLookup(V606, Dex!F:K, 6, 0),"")</f>
        <v>P319</v>
      </c>
      <c r="U606" s="63" t="str">
        <f>ifna(VLookup(V606, Dex!F:L, 7, 0),"")</f>
        <v/>
      </c>
      <c r="V606" s="53" t="str">
        <f t="shared" si="1"/>
        <v>stonjourner</v>
      </c>
    </row>
    <row r="607" ht="31.5" customHeight="1">
      <c r="A607" s="129">
        <v>606.0</v>
      </c>
      <c r="B607" s="130">
        <v>1.0</v>
      </c>
      <c r="C607" s="130">
        <v>24.0</v>
      </c>
      <c r="D607" s="131">
        <v>13.0</v>
      </c>
      <c r="E607" s="131">
        <v>3.0</v>
      </c>
      <c r="F607" s="131">
        <v>1.0</v>
      </c>
      <c r="G607" s="131" t="str">
        <f>ifna(VLookup(V607,Shiny!B:C, 2, 0),"")</f>
        <v/>
      </c>
      <c r="H607" s="171" t="s">
        <v>1072</v>
      </c>
      <c r="I607" s="158">
        <v>875.0</v>
      </c>
      <c r="J607" s="135">
        <f>IFNA(VLOOKUP(V607,'Imported Index'!G:H,2,0),1)</f>
        <v>1</v>
      </c>
      <c r="K607" s="130"/>
      <c r="L607" s="131"/>
      <c r="M607" s="166" t="str">
        <f>ifna(IMAGE("https://pokejungle.net/sprites/typeico/"&amp;lower(VLookup(V607,Type!C:E, 2, 0)&amp;".png")),"")</f>
        <v/>
      </c>
      <c r="N607" s="166" t="str">
        <f>ifna(IMAGE("https://pokejungle.net/sprites/typeico/"&amp;lower(VLookup(V607,Type!C:E, 3, 0)&amp;".png")),"")</f>
        <v/>
      </c>
      <c r="O607" s="131"/>
      <c r="P607" s="131"/>
      <c r="Q607" s="165">
        <f>ifna(VLookup(V607, Dex!F:K, 3, 0),"")</f>
        <v>370</v>
      </c>
      <c r="R607" s="165" t="str">
        <f>ifna(VLookup(V607, Dex!F:K, 4, 0),"")</f>
        <v/>
      </c>
      <c r="S607" s="166" t="str">
        <f>ifna(VLookup(V607, Dex!F:K, 5, 0),"")</f>
        <v/>
      </c>
      <c r="T607" s="165" t="str">
        <f>ifna(VLookup(V607, Dex!F:K, 6, 0),"")</f>
        <v>P320</v>
      </c>
      <c r="U607" s="137" t="str">
        <f>ifna(VLookup(V607, Dex!F:L, 7, 0),"")</f>
        <v/>
      </c>
      <c r="V607" s="131" t="str">
        <f t="shared" si="1"/>
        <v>eiscue</v>
      </c>
    </row>
    <row r="608" ht="31.5" customHeight="1">
      <c r="A608" s="88">
        <v>607.0</v>
      </c>
      <c r="B608" s="85">
        <v>1.0</v>
      </c>
      <c r="C608" s="85">
        <v>24.0</v>
      </c>
      <c r="D608" s="53">
        <v>14.0</v>
      </c>
      <c r="E608" s="53">
        <v>3.0</v>
      </c>
      <c r="F608" s="53">
        <v>2.0</v>
      </c>
      <c r="G608" s="53" t="str">
        <f>ifna(VLookup(V608,Shiny!B:C, 2, 0),"")</f>
        <v/>
      </c>
      <c r="H608" s="22" t="s">
        <v>1073</v>
      </c>
      <c r="I608" s="157">
        <v>876.0</v>
      </c>
      <c r="J608" s="140">
        <f>IFNA(VLOOKUP(V608,'Imported Index'!G:H,2,0),1)</f>
        <v>1</v>
      </c>
      <c r="K608" s="85"/>
      <c r="L608" s="53"/>
      <c r="M608" s="62" t="str">
        <f>ifna(IMAGE("https://pokejungle.net/sprites/typeico/"&amp;lower(VLookup(V608,Type!C:E, 2, 0)&amp;".png")),"")</f>
        <v/>
      </c>
      <c r="N608" s="62" t="str">
        <f>ifna(IMAGE("https://pokejungle.net/sprites/typeico/"&amp;lower(VLookup(V608,Type!C:E, 3, 0)&amp;".png")),"")</f>
        <v/>
      </c>
      <c r="O608" s="53"/>
      <c r="P608" s="53"/>
      <c r="Q608" s="61">
        <f>ifna(VLookup(V608, Dex!F:K, 3, 0),"")</f>
        <v>337</v>
      </c>
      <c r="R608" s="61" t="str">
        <f>ifna(VLookup(V608, Dex!F:K, 4, 0),"")</f>
        <v/>
      </c>
      <c r="S608" s="62" t="str">
        <f>ifna(VLookup(V608, Dex!F:K, 5, 0),"")</f>
        <v/>
      </c>
      <c r="T608" s="61" t="str">
        <f>ifna(VLookup(V608, Dex!F:K, 6, 0),"")</f>
        <v>P241</v>
      </c>
      <c r="U608" s="63" t="str">
        <f>ifna(VLookup(V608, Dex!F:L, 7, 0),"")</f>
        <v>H052</v>
      </c>
      <c r="V608" s="53" t="str">
        <f t="shared" si="1"/>
        <v>indeedee</v>
      </c>
    </row>
    <row r="609" ht="31.5" customHeight="1">
      <c r="A609" s="129">
        <v>608.0</v>
      </c>
      <c r="B609" s="130">
        <v>1.0</v>
      </c>
      <c r="C609" s="130">
        <v>24.0</v>
      </c>
      <c r="D609" s="131">
        <v>15.0</v>
      </c>
      <c r="E609" s="131">
        <v>3.0</v>
      </c>
      <c r="F609" s="131">
        <v>3.0</v>
      </c>
      <c r="G609" s="131" t="str">
        <f>ifna(VLookup(V609,Shiny!B:C, 2, 0),"")</f>
        <v/>
      </c>
      <c r="H609" s="171" t="s">
        <v>1074</v>
      </c>
      <c r="I609" s="158">
        <v>877.0</v>
      </c>
      <c r="J609" s="135">
        <f>IFNA(VLOOKUP(V609,'Imported Index'!G:H,2,0),1)</f>
        <v>1</v>
      </c>
      <c r="K609" s="131"/>
      <c r="L609" s="131"/>
      <c r="M609" s="166" t="str">
        <f>ifna(IMAGE("https://pokejungle.net/sprites/typeico/"&amp;lower(VLookup(V609,Type!C:E, 2, 0)&amp;".png")),"")</f>
        <v/>
      </c>
      <c r="N609" s="166" t="str">
        <f>ifna(IMAGE("https://pokejungle.net/sprites/typeico/"&amp;lower(VLookup(V609,Type!C:E, 3, 0)&amp;".png")),"")</f>
        <v/>
      </c>
      <c r="O609" s="131"/>
      <c r="P609" s="131"/>
      <c r="Q609" s="165">
        <f>ifna(VLookup(V609, Dex!F:K, 3, 0),"")</f>
        <v>344</v>
      </c>
      <c r="R609" s="165" t="str">
        <f>ifna(VLookup(V609, Dex!F:K, 4, 0),"")</f>
        <v/>
      </c>
      <c r="S609" s="166" t="str">
        <f>ifna(VLookup(V609, Dex!F:K, 5, 0),"")</f>
        <v/>
      </c>
      <c r="T609" s="165" t="str">
        <f>ifna(VLookup(V609, Dex!F:K, 6, 0),"")</f>
        <v>K095</v>
      </c>
      <c r="U609" s="137" t="str">
        <f>ifna(VLookup(V609, Dex!F:L, 7, 0),"")</f>
        <v>H070</v>
      </c>
      <c r="V609" s="131" t="str">
        <f t="shared" si="1"/>
        <v>morpeko</v>
      </c>
    </row>
    <row r="610" ht="31.5" customHeight="1">
      <c r="A610" s="88">
        <v>609.0</v>
      </c>
      <c r="B610" s="85">
        <v>1.0</v>
      </c>
      <c r="C610" s="85">
        <v>24.0</v>
      </c>
      <c r="D610" s="53">
        <v>16.0</v>
      </c>
      <c r="E610" s="53">
        <v>3.0</v>
      </c>
      <c r="F610" s="53">
        <v>4.0</v>
      </c>
      <c r="G610" s="53" t="str">
        <f>ifna(VLookup(V610,Shiny!B:C, 2, 0),"")</f>
        <v/>
      </c>
      <c r="H610" s="22" t="s">
        <v>1076</v>
      </c>
      <c r="I610" s="157">
        <v>879.0</v>
      </c>
      <c r="J610" s="140">
        <f>IFNA(VLOOKUP(V610,'Imported Index'!G:H,2,0),1)</f>
        <v>1</v>
      </c>
      <c r="K610" s="85"/>
      <c r="L610" s="53"/>
      <c r="M610" s="62" t="str">
        <f>ifna(IMAGE("https://pokejungle.net/sprites/typeico/"&amp;lower(VLookup(V610,Type!C:E, 2, 0)&amp;".png")),"")</f>
        <v/>
      </c>
      <c r="N610" s="62" t="str">
        <f>ifna(IMAGE("https://pokejungle.net/sprites/typeico/"&amp;lower(VLookup(V610,Type!C:E, 3, 0)&amp;".png")),"")</f>
        <v/>
      </c>
      <c r="O610" s="53"/>
      <c r="P610" s="53"/>
      <c r="Q610" s="61">
        <f>ifna(VLookup(V610, Dex!F:K, 3, 0),"")</f>
        <v>303</v>
      </c>
      <c r="R610" s="61" t="str">
        <f>ifna(VLookup(V610, Dex!F:K, 4, 0),"")</f>
        <v/>
      </c>
      <c r="S610" s="62" t="str">
        <f>ifna(VLookup(V610, Dex!F:K, 5, 0),"")</f>
        <v/>
      </c>
      <c r="T610" s="61" t="str">
        <f>ifna(VLookup(V610, Dex!F:K, 6, 0),"")</f>
        <v>P125</v>
      </c>
      <c r="U610" s="63" t="str">
        <f>ifna(VLookup(V610, Dex!F:L, 7, 0),"")</f>
        <v/>
      </c>
      <c r="V610" s="53" t="str">
        <f t="shared" si="1"/>
        <v>copperajah</v>
      </c>
    </row>
    <row r="611" ht="31.5" customHeight="1">
      <c r="A611" s="129">
        <v>610.0</v>
      </c>
      <c r="B611" s="130">
        <v>1.0</v>
      </c>
      <c r="C611" s="130">
        <v>24.0</v>
      </c>
      <c r="D611" s="131">
        <v>17.0</v>
      </c>
      <c r="E611" s="131">
        <v>3.0</v>
      </c>
      <c r="F611" s="131">
        <v>5.0</v>
      </c>
      <c r="G611" s="131" t="str">
        <f>ifna(VLookup(V611,Shiny!B:C, 2, 0),"")</f>
        <v/>
      </c>
      <c r="H611" s="171" t="s">
        <v>1077</v>
      </c>
      <c r="I611" s="158">
        <v>880.0</v>
      </c>
      <c r="J611" s="135">
        <f>IFNA(VLOOKUP(V611,'Imported Index'!G:H,2,0),1)</f>
        <v>1</v>
      </c>
      <c r="K611" s="131"/>
      <c r="L611" s="131"/>
      <c r="M611" s="166" t="str">
        <f>ifna(IMAGE("https://pokejungle.net/sprites/typeico/"&amp;lower(VLookup(V611,Type!C:E, 2, 0)&amp;".png")),"")</f>
        <v/>
      </c>
      <c r="N611" s="166" t="str">
        <f>ifna(IMAGE("https://pokejungle.net/sprites/typeico/"&amp;lower(VLookup(V611,Type!C:E, 3, 0)&amp;".png")),"")</f>
        <v/>
      </c>
      <c r="O611" s="131"/>
      <c r="P611" s="131"/>
      <c r="Q611" s="165">
        <f>ifna(VLookup(V611, Dex!F:K, 3, 0),"")</f>
        <v>374</v>
      </c>
      <c r="R611" s="165" t="str">
        <f>ifna(VLookup(V611, Dex!F:K, 4, 0),"")</f>
        <v/>
      </c>
      <c r="S611" s="166" t="str">
        <f>ifna(VLookup(V611, Dex!F:K, 5, 0),"")</f>
        <v/>
      </c>
      <c r="T611" s="165" t="str">
        <f>ifna(VLookup(V611, Dex!F:K, 6, 0),"")</f>
        <v/>
      </c>
      <c r="U611" s="137" t="str">
        <f>ifna(VLookup(V611, Dex!F:L, 7, 0),"")</f>
        <v/>
      </c>
      <c r="V611" s="131" t="str">
        <f t="shared" si="1"/>
        <v>dracozolt</v>
      </c>
    </row>
    <row r="612" ht="31.5" customHeight="1">
      <c r="A612" s="88">
        <v>611.0</v>
      </c>
      <c r="B612" s="85">
        <v>1.0</v>
      </c>
      <c r="C612" s="85">
        <v>24.0</v>
      </c>
      <c r="D612" s="53">
        <v>18.0</v>
      </c>
      <c r="E612" s="53">
        <v>3.0</v>
      </c>
      <c r="F612" s="53">
        <v>6.0</v>
      </c>
      <c r="G612" s="53" t="str">
        <f>ifna(VLookup(V612,Shiny!B:C, 2, 0),"")</f>
        <v/>
      </c>
      <c r="H612" s="22" t="s">
        <v>1078</v>
      </c>
      <c r="I612" s="157">
        <v>881.0</v>
      </c>
      <c r="J612" s="140">
        <f>IFNA(VLOOKUP(V612,'Imported Index'!G:H,2,0),1)</f>
        <v>1</v>
      </c>
      <c r="K612" s="53"/>
      <c r="L612" s="53"/>
      <c r="M612" s="62" t="str">
        <f>ifna(IMAGE("https://pokejungle.net/sprites/typeico/"&amp;lower(VLookup(V612,Type!C:E, 2, 0)&amp;".png")),"")</f>
        <v/>
      </c>
      <c r="N612" s="62" t="str">
        <f>ifna(IMAGE("https://pokejungle.net/sprites/typeico/"&amp;lower(VLookup(V612,Type!C:E, 3, 0)&amp;".png")),"")</f>
        <v/>
      </c>
      <c r="O612" s="53"/>
      <c r="P612" s="53"/>
      <c r="Q612" s="61">
        <f>ifna(VLookup(V612, Dex!F:K, 3, 0),"")</f>
        <v>375</v>
      </c>
      <c r="R612" s="61" t="str">
        <f>ifna(VLookup(V612, Dex!F:K, 4, 0),"")</f>
        <v/>
      </c>
      <c r="S612" s="62" t="str">
        <f>ifna(VLookup(V612, Dex!F:K, 5, 0),"")</f>
        <v/>
      </c>
      <c r="T612" s="61" t="str">
        <f>ifna(VLookup(V612, Dex!F:K, 6, 0),"")</f>
        <v/>
      </c>
      <c r="U612" s="63" t="str">
        <f>ifna(VLookup(V612, Dex!F:L, 7, 0),"")</f>
        <v/>
      </c>
      <c r="V612" s="53" t="str">
        <f t="shared" si="1"/>
        <v>arctozolt</v>
      </c>
    </row>
    <row r="613" ht="31.5" customHeight="1">
      <c r="A613" s="129">
        <v>612.0</v>
      </c>
      <c r="B613" s="130">
        <v>1.0</v>
      </c>
      <c r="C613" s="130">
        <v>24.0</v>
      </c>
      <c r="D613" s="131">
        <v>19.0</v>
      </c>
      <c r="E613" s="131">
        <v>4.0</v>
      </c>
      <c r="F613" s="131">
        <v>1.0</v>
      </c>
      <c r="G613" s="131" t="str">
        <f>ifna(VLookup(V613,Shiny!B:C, 2, 0),"")</f>
        <v/>
      </c>
      <c r="H613" s="171" t="s">
        <v>1079</v>
      </c>
      <c r="I613" s="158">
        <v>882.0</v>
      </c>
      <c r="J613" s="135">
        <f>IFNA(VLOOKUP(V613,'Imported Index'!G:H,2,0),1)</f>
        <v>1</v>
      </c>
      <c r="K613" s="131"/>
      <c r="L613" s="131"/>
      <c r="M613" s="166" t="str">
        <f>ifna(IMAGE("https://pokejungle.net/sprites/typeico/"&amp;lower(VLookup(V613,Type!C:E, 2, 0)&amp;".png")),"")</f>
        <v/>
      </c>
      <c r="N613" s="166" t="str">
        <f>ifna(IMAGE("https://pokejungle.net/sprites/typeico/"&amp;lower(VLookup(V613,Type!C:E, 3, 0)&amp;".png")),"")</f>
        <v/>
      </c>
      <c r="O613" s="131"/>
      <c r="P613" s="131"/>
      <c r="Q613" s="165">
        <f>ifna(VLookup(V613, Dex!F:K, 3, 0),"")</f>
        <v>376</v>
      </c>
      <c r="R613" s="165" t="str">
        <f>ifna(VLookup(V613, Dex!F:K, 4, 0),"")</f>
        <v/>
      </c>
      <c r="S613" s="166" t="str">
        <f>ifna(VLookup(V613, Dex!F:K, 5, 0),"")</f>
        <v/>
      </c>
      <c r="T613" s="165" t="str">
        <f>ifna(VLookup(V613, Dex!F:K, 6, 0),"")</f>
        <v/>
      </c>
      <c r="U613" s="137" t="str">
        <f>ifna(VLookup(V613, Dex!F:L, 7, 0),"")</f>
        <v/>
      </c>
      <c r="V613" s="131" t="str">
        <f t="shared" si="1"/>
        <v>dracovish</v>
      </c>
    </row>
    <row r="614" ht="31.5" customHeight="1">
      <c r="A614" s="88">
        <v>613.0</v>
      </c>
      <c r="B614" s="85">
        <v>1.0</v>
      </c>
      <c r="C614" s="85">
        <v>24.0</v>
      </c>
      <c r="D614" s="53">
        <v>20.0</v>
      </c>
      <c r="E614" s="53">
        <v>4.0</v>
      </c>
      <c r="F614" s="53">
        <v>2.0</v>
      </c>
      <c r="G614" s="53" t="str">
        <f>ifna(VLookup(V614,Shiny!B:C, 2, 0),"")</f>
        <v/>
      </c>
      <c r="H614" s="22" t="s">
        <v>1080</v>
      </c>
      <c r="I614" s="157">
        <v>883.0</v>
      </c>
      <c r="J614" s="140">
        <f>IFNA(VLOOKUP(V614,'Imported Index'!G:H,2,0),1)</f>
        <v>1</v>
      </c>
      <c r="K614" s="53"/>
      <c r="L614" s="53"/>
      <c r="M614" s="62" t="str">
        <f>ifna(IMAGE("https://pokejungle.net/sprites/typeico/"&amp;lower(VLookup(V614,Type!C:E, 2, 0)&amp;".png")),"")</f>
        <v/>
      </c>
      <c r="N614" s="62" t="str">
        <f>ifna(IMAGE("https://pokejungle.net/sprites/typeico/"&amp;lower(VLookup(V614,Type!C:E, 3, 0)&amp;".png")),"")</f>
        <v/>
      </c>
      <c r="O614" s="53"/>
      <c r="P614" s="53"/>
      <c r="Q614" s="61">
        <f>ifna(VLookup(V614, Dex!F:K, 3, 0),"")</f>
        <v>377</v>
      </c>
      <c r="R614" s="61" t="str">
        <f>ifna(VLookup(V614, Dex!F:K, 4, 0),"")</f>
        <v/>
      </c>
      <c r="S614" s="62" t="str">
        <f>ifna(VLookup(V614, Dex!F:K, 5, 0),"")</f>
        <v/>
      </c>
      <c r="T614" s="61" t="str">
        <f>ifna(VLookup(V614, Dex!F:K, 6, 0),"")</f>
        <v/>
      </c>
      <c r="U614" s="63" t="str">
        <f>ifna(VLookup(V614, Dex!F:L, 7, 0),"")</f>
        <v/>
      </c>
      <c r="V614" s="53" t="str">
        <f t="shared" si="1"/>
        <v>arctovish</v>
      </c>
    </row>
    <row r="615" ht="31.5" customHeight="1">
      <c r="A615" s="129">
        <v>614.0</v>
      </c>
      <c r="B615" s="130">
        <v>1.0</v>
      </c>
      <c r="C615" s="130">
        <v>24.0</v>
      </c>
      <c r="D615" s="131">
        <v>21.0</v>
      </c>
      <c r="E615" s="131">
        <v>4.0</v>
      </c>
      <c r="F615" s="131">
        <v>3.0</v>
      </c>
      <c r="G615" s="131" t="str">
        <f>ifna(VLookup(V615,Shiny!B:C, 2, 0),"")</f>
        <v/>
      </c>
      <c r="H615" s="171" t="s">
        <v>1084</v>
      </c>
      <c r="I615" s="158">
        <v>887.0</v>
      </c>
      <c r="J615" s="135">
        <f>IFNA(VLOOKUP(V615,'Imported Index'!G:H,2,0),1)</f>
        <v>1</v>
      </c>
      <c r="K615" s="130"/>
      <c r="L615" s="131"/>
      <c r="M615" s="166" t="str">
        <f>ifna(IMAGE("https://pokejungle.net/sprites/typeico/"&amp;lower(VLookup(V615,Type!C:E, 2, 0)&amp;".png")),"")</f>
        <v/>
      </c>
      <c r="N615" s="166" t="str">
        <f>ifna(IMAGE("https://pokejungle.net/sprites/typeico/"&amp;lower(VLookup(V615,Type!C:E, 3, 0)&amp;".png")),"")</f>
        <v/>
      </c>
      <c r="O615" s="131"/>
      <c r="P615" s="131"/>
      <c r="Q615" s="165">
        <f>ifna(VLookup(V615, Dex!F:K, 3, 0),"")</f>
        <v>397</v>
      </c>
      <c r="R615" s="165" t="str">
        <f>ifna(VLookup(V615, Dex!F:K, 4, 0),"")</f>
        <v/>
      </c>
      <c r="S615" s="166" t="str">
        <f>ifna(VLookup(V615, Dex!F:K, 5, 0),"")</f>
        <v/>
      </c>
      <c r="T615" s="165" t="str">
        <f>ifna(VLookup(V615, Dex!F:K, 6, 0),"")</f>
        <v>P307</v>
      </c>
      <c r="U615" s="137" t="str">
        <f>ifna(VLookup(V615, Dex!F:L, 7, 0),"")</f>
        <v/>
      </c>
      <c r="V615" s="131" t="str">
        <f t="shared" si="1"/>
        <v>dragapult</v>
      </c>
    </row>
    <row r="616" ht="31.5" customHeight="1">
      <c r="A616" s="88">
        <v>615.0</v>
      </c>
      <c r="B616" s="85">
        <v>1.0</v>
      </c>
      <c r="C616" s="85">
        <v>24.0</v>
      </c>
      <c r="D616" s="53">
        <v>22.0</v>
      </c>
      <c r="E616" s="53">
        <v>4.0</v>
      </c>
      <c r="F616" s="53">
        <v>4.0</v>
      </c>
      <c r="G616" s="53" t="str">
        <f>ifna(VLookup(V616,Shiny!B:C, 2, 0),"")</f>
        <v/>
      </c>
      <c r="H616" s="22" t="s">
        <v>1085</v>
      </c>
      <c r="I616" s="157">
        <v>888.0</v>
      </c>
      <c r="J616" s="140">
        <f>IFNA(VLOOKUP(V616,'Imported Index'!G:H,2,0),1)</f>
        <v>1</v>
      </c>
      <c r="K616" s="53"/>
      <c r="L616" s="53"/>
      <c r="M616" s="62" t="str">
        <f>ifna(IMAGE("https://pokejungle.net/sprites/typeico/"&amp;lower(VLookup(V616,Type!C:E, 2, 0)&amp;".png")),"")</f>
        <v/>
      </c>
      <c r="N616" s="62" t="str">
        <f>ifna(IMAGE("https://pokejungle.net/sprites/typeico/"&amp;lower(VLookup(V616,Type!C:E, 3, 0)&amp;".png")),"")</f>
        <v/>
      </c>
      <c r="O616" s="53"/>
      <c r="P616" s="53"/>
      <c r="Q616" s="61">
        <f>ifna(VLookup(V616, Dex!F:K, 3, 0),"")</f>
        <v>398</v>
      </c>
      <c r="R616" s="61" t="str">
        <f>ifna(VLookup(V616, Dex!F:K, 4, 0),"")</f>
        <v/>
      </c>
      <c r="S616" s="62" t="str">
        <f>ifna(VLookup(V616, Dex!F:K, 5, 0),"")</f>
        <v/>
      </c>
      <c r="T616" s="61" t="str">
        <f>ifna(VLookup(V616, Dex!F:K, 6, 0),"")</f>
        <v/>
      </c>
      <c r="U616" s="63" t="str">
        <f>ifna(VLookup(V616, Dex!F:L, 7, 0),"")</f>
        <v/>
      </c>
      <c r="V616" s="53" t="str">
        <f t="shared" si="1"/>
        <v>zacian</v>
      </c>
    </row>
    <row r="617" ht="31.5" customHeight="1">
      <c r="A617" s="129">
        <v>616.0</v>
      </c>
      <c r="B617" s="130">
        <v>1.0</v>
      </c>
      <c r="C617" s="130">
        <v>24.0</v>
      </c>
      <c r="D617" s="131">
        <v>23.0</v>
      </c>
      <c r="E617" s="131">
        <v>4.0</v>
      </c>
      <c r="F617" s="131">
        <v>5.0</v>
      </c>
      <c r="G617" s="131" t="str">
        <f>ifna(VLookup(V617,Shiny!B:C, 2, 0),"")</f>
        <v/>
      </c>
      <c r="H617" s="171" t="s">
        <v>1086</v>
      </c>
      <c r="I617" s="158">
        <v>889.0</v>
      </c>
      <c r="J617" s="135">
        <f>IFNA(VLOOKUP(V617,'Imported Index'!G:H,2,0),1)</f>
        <v>1</v>
      </c>
      <c r="K617" s="131"/>
      <c r="L617" s="131"/>
      <c r="M617" s="166" t="str">
        <f>ifna(IMAGE("https://pokejungle.net/sprites/typeico/"&amp;lower(VLookup(V617,Type!C:E, 2, 0)&amp;".png")),"")</f>
        <v/>
      </c>
      <c r="N617" s="166" t="str">
        <f>ifna(IMAGE("https://pokejungle.net/sprites/typeico/"&amp;lower(VLookup(V617,Type!C:E, 3, 0)&amp;".png")),"")</f>
        <v/>
      </c>
      <c r="O617" s="131"/>
      <c r="P617" s="131"/>
      <c r="Q617" s="165">
        <f>ifna(VLookup(V617, Dex!F:K, 3, 0),"")</f>
        <v>399</v>
      </c>
      <c r="R617" s="165" t="str">
        <f>ifna(VLookup(V617, Dex!F:K, 4, 0),"")</f>
        <v/>
      </c>
      <c r="S617" s="166" t="str">
        <f>ifna(VLookup(V617, Dex!F:K, 5, 0),"")</f>
        <v/>
      </c>
      <c r="T617" s="165" t="str">
        <f>ifna(VLookup(V617, Dex!F:K, 6, 0),"")</f>
        <v/>
      </c>
      <c r="U617" s="137" t="str">
        <f>ifna(VLookup(V617, Dex!F:L, 7, 0),"")</f>
        <v/>
      </c>
      <c r="V617" s="131" t="str">
        <f t="shared" si="1"/>
        <v>zamazenta</v>
      </c>
    </row>
    <row r="618" ht="31.5" customHeight="1">
      <c r="A618" s="88">
        <v>617.0</v>
      </c>
      <c r="B618" s="85">
        <v>1.0</v>
      </c>
      <c r="C618" s="85">
        <v>24.0</v>
      </c>
      <c r="D618" s="53">
        <v>24.0</v>
      </c>
      <c r="E618" s="53">
        <v>4.0</v>
      </c>
      <c r="F618" s="53">
        <v>6.0</v>
      </c>
      <c r="G618" s="53" t="str">
        <f>ifna(VLookup(V618,Shiny!B:C, 2, 0),"")</f>
        <v/>
      </c>
      <c r="H618" s="22" t="s">
        <v>1087</v>
      </c>
      <c r="I618" s="157">
        <v>890.0</v>
      </c>
      <c r="J618" s="140">
        <f>IFNA(VLOOKUP(V618,'Imported Index'!G:H,2,0),1)</f>
        <v>1</v>
      </c>
      <c r="K618" s="53"/>
      <c r="L618" s="53"/>
      <c r="M618" s="62" t="str">
        <f>ifna(IMAGE("https://pokejungle.net/sprites/typeico/"&amp;lower(VLookup(V618,Type!C:E, 2, 0)&amp;".png")),"")</f>
        <v/>
      </c>
      <c r="N618" s="62" t="str">
        <f>ifna(IMAGE("https://pokejungle.net/sprites/typeico/"&amp;lower(VLookup(V618,Type!C:E, 3, 0)&amp;".png")),"")</f>
        <v/>
      </c>
      <c r="O618" s="53"/>
      <c r="P618" s="53"/>
      <c r="Q618" s="61">
        <f>ifna(VLookup(V618, Dex!F:K, 3, 0),"")</f>
        <v>400</v>
      </c>
      <c r="R618" s="61" t="str">
        <f>ifna(VLookup(V618, Dex!F:K, 4, 0),"")</f>
        <v/>
      </c>
      <c r="S618" s="62" t="str">
        <f>ifna(VLookup(V618, Dex!F:K, 5, 0),"")</f>
        <v/>
      </c>
      <c r="T618" s="61" t="str">
        <f>ifna(VLookup(V618, Dex!F:K, 6, 0),"")</f>
        <v/>
      </c>
      <c r="U618" s="63" t="str">
        <f>ifna(VLookup(V618, Dex!F:L, 7, 0),"")</f>
        <v/>
      </c>
      <c r="V618" s="53" t="str">
        <f t="shared" si="1"/>
        <v>eternatus</v>
      </c>
    </row>
    <row r="619" ht="31.5" customHeight="1">
      <c r="A619" s="129">
        <v>618.0</v>
      </c>
      <c r="B619" s="130">
        <v>1.0</v>
      </c>
      <c r="C619" s="130">
        <v>24.0</v>
      </c>
      <c r="D619" s="131">
        <v>25.0</v>
      </c>
      <c r="E619" s="131">
        <v>5.0</v>
      </c>
      <c r="F619" s="131">
        <v>1.0</v>
      </c>
      <c r="G619" s="131" t="str">
        <f>ifna(VLookup(V619,Shiny!B:C, 2, 0),"")</f>
        <v/>
      </c>
      <c r="H619" s="143" t="s">
        <v>1089</v>
      </c>
      <c r="I619" s="158">
        <v>892.0</v>
      </c>
      <c r="J619" s="135">
        <f>IFNA(VLOOKUP(V619,'Imported Index'!G:H,2,0),1)</f>
        <v>1</v>
      </c>
      <c r="K619" s="132"/>
      <c r="L619" s="132" t="s">
        <v>1090</v>
      </c>
      <c r="M619" s="166" t="str">
        <f>ifna(IMAGE("https://pokejungle.net/sprites/typeico/"&amp;lower(VLookup(V619,Type!C:E, 2, 0)&amp;".png")),"")</f>
        <v/>
      </c>
      <c r="N619" s="166" t="str">
        <f>ifna(IMAGE("https://pokejungle.net/sprites/typeico/"&amp;lower(VLookup(V619,Type!C:E, 3, 0)&amp;".png")),"")</f>
        <v/>
      </c>
      <c r="O619" s="131"/>
      <c r="P619" s="131"/>
      <c r="Q619" s="165" t="str">
        <f>ifna(VLookup(V619, Dex!F:K, 3, 0),"")</f>
        <v>A101</v>
      </c>
      <c r="R619" s="165" t="str">
        <f>ifna(VLookup(V619, Dex!F:K, 4, 0),"")</f>
        <v/>
      </c>
      <c r="S619" s="166" t="str">
        <f>ifna(VLookup(V619, Dex!F:K, 5, 0),"")</f>
        <v/>
      </c>
      <c r="T619" s="165" t="str">
        <f>ifna(VLookup(V619, Dex!F:K, 6, 0),"")</f>
        <v/>
      </c>
      <c r="U619" s="137" t="str">
        <f>ifna(VLookup(V619, Dex!F:L, 7, 0),"")</f>
        <v/>
      </c>
      <c r="V619" s="131" t="str">
        <f t="shared" si="1"/>
        <v>urshifu</v>
      </c>
    </row>
    <row r="620" ht="31.5" customHeight="1">
      <c r="A620" s="88">
        <v>619.0</v>
      </c>
      <c r="B620" s="85">
        <v>1.0</v>
      </c>
      <c r="C620" s="85">
        <v>24.0</v>
      </c>
      <c r="D620" s="53">
        <v>26.0</v>
      </c>
      <c r="E620" s="53">
        <v>5.0</v>
      </c>
      <c r="F620" s="53">
        <v>2.0</v>
      </c>
      <c r="G620" s="53" t="str">
        <f>ifna(VLookup(V620,Shiny!B:C, 2, 0),"")</f>
        <v/>
      </c>
      <c r="H620" s="146" t="s">
        <v>1089</v>
      </c>
      <c r="I620" s="157">
        <v>892.0</v>
      </c>
      <c r="J620" s="140">
        <f>IFNA(VLOOKUP(V620,'Imported Index'!G:H,2,0),1)</f>
        <v>1</v>
      </c>
      <c r="K620" s="83"/>
      <c r="L620" s="83" t="s">
        <v>1091</v>
      </c>
      <c r="M620" s="62" t="str">
        <f>ifna(IMAGE("https://pokejungle.net/sprites/typeico/"&amp;lower(VLookup(V620,Type!C:E, 2, 0)&amp;".png")),"")</f>
        <v/>
      </c>
      <c r="N620" s="62" t="str">
        <f>ifna(IMAGE("https://pokejungle.net/sprites/typeico/"&amp;lower(VLookup(V620,Type!C:E, 3, 0)&amp;".png")),"")</f>
        <v/>
      </c>
      <c r="O620" s="53">
        <v>-1.0</v>
      </c>
      <c r="P620" s="53"/>
      <c r="Q620" s="61" t="str">
        <f>ifna(VLookup(V620, Dex!F:K, 3, 0),"")</f>
        <v>A101</v>
      </c>
      <c r="R620" s="61" t="str">
        <f>ifna(VLookup(V620, Dex!F:K, 4, 0),"")</f>
        <v/>
      </c>
      <c r="S620" s="62" t="str">
        <f>ifna(VLookup(V620, Dex!F:K, 5, 0),"")</f>
        <v/>
      </c>
      <c r="T620" s="61" t="str">
        <f>ifna(VLookup(V620, Dex!F:K, 6, 0),"")</f>
        <v/>
      </c>
      <c r="U620" s="63" t="str">
        <f>ifna(VLookup(V620, Dex!F:L, 7, 0),"")</f>
        <v/>
      </c>
      <c r="V620" s="53" t="str">
        <f t="shared" si="1"/>
        <v>urshifu-1</v>
      </c>
    </row>
    <row r="621" ht="31.5" customHeight="1">
      <c r="A621" s="129">
        <v>620.0</v>
      </c>
      <c r="B621" s="130">
        <v>1.0</v>
      </c>
      <c r="C621" s="130">
        <v>24.0</v>
      </c>
      <c r="D621" s="131">
        <v>27.0</v>
      </c>
      <c r="E621" s="131">
        <v>5.0</v>
      </c>
      <c r="F621" s="131">
        <v>3.0</v>
      </c>
      <c r="G621" s="131" t="str">
        <f>ifna(VLookup(V621,Shiny!B:C, 2, 0),"")</f>
        <v/>
      </c>
      <c r="H621" s="143" t="s">
        <v>1092</v>
      </c>
      <c r="I621" s="158">
        <v>893.0</v>
      </c>
      <c r="J621" s="135">
        <f>IFNA(VLOOKUP(V621,'Imported Index'!G:H,2,0),1)</f>
        <v>1</v>
      </c>
      <c r="K621" s="132"/>
      <c r="L621" s="132" t="s">
        <v>500</v>
      </c>
      <c r="M621" s="166" t="str">
        <f>ifna(IMAGE("https://pokejungle.net/sprites/typeico/"&amp;lower(VLookup(V621,Type!C:E, 2, 0)&amp;".png")),"")</f>
        <v/>
      </c>
      <c r="N621" s="166" t="str">
        <f>ifna(IMAGE("https://pokejungle.net/sprites/typeico/"&amp;lower(VLookup(V621,Type!C:E, 3, 0)&amp;".png")),"")</f>
        <v/>
      </c>
      <c r="O621" s="131"/>
      <c r="P621" s="131"/>
      <c r="Q621" s="165" t="str">
        <f>ifna(VLookup(V621, Dex!F:K, 3, 0),"")</f>
        <v>A211</v>
      </c>
      <c r="R621" s="165" t="str">
        <f>ifna(VLookup(V621, Dex!F:K, 4, 0),"")</f>
        <v/>
      </c>
      <c r="S621" s="166" t="str">
        <f>ifna(VLookup(V621, Dex!F:K, 5, 0),"")</f>
        <v/>
      </c>
      <c r="T621" s="165" t="str">
        <f>ifna(VLookup(V621, Dex!F:K, 6, 0),"")</f>
        <v/>
      </c>
      <c r="U621" s="137" t="str">
        <f>ifna(VLookup(V621, Dex!F:L, 7, 0),"")</f>
        <v/>
      </c>
      <c r="V621" s="131" t="str">
        <f t="shared" si="1"/>
        <v>zarude</v>
      </c>
    </row>
    <row r="622" ht="31.5" customHeight="1">
      <c r="A622" s="88">
        <v>621.0</v>
      </c>
      <c r="B622" s="85">
        <v>1.0</v>
      </c>
      <c r="C622" s="85">
        <v>24.0</v>
      </c>
      <c r="D622" s="53">
        <v>28.0</v>
      </c>
      <c r="E622" s="53">
        <v>5.0</v>
      </c>
      <c r="F622" s="53">
        <v>4.0</v>
      </c>
      <c r="G622" s="53" t="str">
        <f>ifna(VLookup(V622,Shiny!B:C, 2, 0),"")</f>
        <v/>
      </c>
      <c r="H622" s="146" t="s">
        <v>1092</v>
      </c>
      <c r="I622" s="157">
        <v>893.0</v>
      </c>
      <c r="J622" s="140">
        <f>IFNA(VLOOKUP(V622,'Imported Index'!G:H,2,0),1)</f>
        <v>1</v>
      </c>
      <c r="K622" s="83"/>
      <c r="L622" s="83" t="s">
        <v>1093</v>
      </c>
      <c r="M622" s="62" t="str">
        <f>ifna(IMAGE("https://pokejungle.net/sprites/typeico/"&amp;lower(VLookup(V622,Type!C:E, 2, 0)&amp;".png")),"")</f>
        <v/>
      </c>
      <c r="N622" s="62" t="str">
        <f>ifna(IMAGE("https://pokejungle.net/sprites/typeico/"&amp;lower(VLookup(V622,Type!C:E, 3, 0)&amp;".png")),"")</f>
        <v/>
      </c>
      <c r="O622" s="53">
        <v>-1.0</v>
      </c>
      <c r="P622" s="53"/>
      <c r="Q622" s="61" t="str">
        <f>ifna(VLookup(V622, Dex!F:K, 3, 0),"")</f>
        <v>A211</v>
      </c>
      <c r="R622" s="61" t="str">
        <f>ifna(VLookup(V622, Dex!F:K, 4, 0),"")</f>
        <v/>
      </c>
      <c r="S622" s="62" t="str">
        <f>ifna(VLookup(V622, Dex!F:K, 5, 0),"")</f>
        <v/>
      </c>
      <c r="T622" s="61" t="str">
        <f>ifna(VLookup(V622, Dex!F:K, 6, 0),"")</f>
        <v/>
      </c>
      <c r="U622" s="63" t="str">
        <f>ifna(VLookup(V622, Dex!F:L, 7, 0),"")</f>
        <v/>
      </c>
      <c r="V622" s="53" t="str">
        <f t="shared" si="1"/>
        <v>zarude-1</v>
      </c>
    </row>
    <row r="623" ht="31.5" customHeight="1">
      <c r="A623" s="129">
        <v>622.0</v>
      </c>
      <c r="B623" s="130">
        <v>1.0</v>
      </c>
      <c r="C623" s="130">
        <v>24.0</v>
      </c>
      <c r="D623" s="131">
        <v>29.0</v>
      </c>
      <c r="E623" s="131">
        <v>5.0</v>
      </c>
      <c r="F623" s="131">
        <v>5.0</v>
      </c>
      <c r="G623" s="131" t="str">
        <f>ifna(VLookup(V623,Shiny!B:C, 2, 0),"")</f>
        <v/>
      </c>
      <c r="H623" s="171" t="s">
        <v>1094</v>
      </c>
      <c r="I623" s="158">
        <v>894.0</v>
      </c>
      <c r="J623" s="135">
        <f>IFNA(VLOOKUP(V623,'Imported Index'!G:H,2,0),1)</f>
        <v>1</v>
      </c>
      <c r="K623" s="131"/>
      <c r="L623" s="131"/>
      <c r="M623" s="166" t="str">
        <f>ifna(IMAGE("https://pokejungle.net/sprites/typeico/"&amp;lower(VLookup(V623,Type!C:E, 2, 0)&amp;".png")),"")</f>
        <v/>
      </c>
      <c r="N623" s="166" t="str">
        <f>ifna(IMAGE("https://pokejungle.net/sprites/typeico/"&amp;lower(VLookup(V623,Type!C:E, 3, 0)&amp;".png")),"")</f>
        <v/>
      </c>
      <c r="O623" s="131"/>
      <c r="P623" s="131"/>
      <c r="Q623" s="165" t="str">
        <f>ifna(VLookup(V623, Dex!F:K, 3, 0),"")</f>
        <v>C200</v>
      </c>
      <c r="R623" s="165" t="str">
        <f>ifna(VLookup(V623, Dex!F:K, 4, 0),"")</f>
        <v/>
      </c>
      <c r="S623" s="166" t="str">
        <f>ifna(VLookup(V623, Dex!F:K, 5, 0),"")</f>
        <v/>
      </c>
      <c r="T623" s="165" t="str">
        <f>ifna(VLookup(V623, Dex!F:K, 6, 0),"")</f>
        <v/>
      </c>
      <c r="U623" s="137" t="str">
        <f>ifna(VLookup(V623, Dex!F:L, 7, 0),"")</f>
        <v/>
      </c>
      <c r="V623" s="131" t="str">
        <f t="shared" si="1"/>
        <v>regieleki</v>
      </c>
    </row>
    <row r="624" ht="31.5" customHeight="1">
      <c r="A624" s="88">
        <v>623.0</v>
      </c>
      <c r="B624" s="85">
        <v>1.0</v>
      </c>
      <c r="C624" s="85">
        <v>24.0</v>
      </c>
      <c r="D624" s="53">
        <v>30.0</v>
      </c>
      <c r="E624" s="53">
        <v>5.0</v>
      </c>
      <c r="F624" s="53">
        <v>6.0</v>
      </c>
      <c r="G624" s="53" t="str">
        <f>ifna(VLookup(V624,Shiny!B:C, 2, 0),"")</f>
        <v/>
      </c>
      <c r="H624" s="22" t="s">
        <v>1095</v>
      </c>
      <c r="I624" s="157">
        <v>895.0</v>
      </c>
      <c r="J624" s="140">
        <f>IFNA(VLOOKUP(V624,'Imported Index'!G:H,2,0),1)</f>
        <v>1</v>
      </c>
      <c r="K624" s="53"/>
      <c r="L624" s="53"/>
      <c r="M624" s="62" t="str">
        <f>ifna(IMAGE("https://pokejungle.net/sprites/typeico/"&amp;lower(VLookup(V624,Type!C:E, 2, 0)&amp;".png")),"")</f>
        <v/>
      </c>
      <c r="N624" s="62" t="str">
        <f>ifna(IMAGE("https://pokejungle.net/sprites/typeico/"&amp;lower(VLookup(V624,Type!C:E, 3, 0)&amp;".png")),"")</f>
        <v/>
      </c>
      <c r="O624" s="53"/>
      <c r="P624" s="53"/>
      <c r="Q624" s="61" t="str">
        <f>ifna(VLookup(V624, Dex!F:K, 3, 0),"")</f>
        <v>C201</v>
      </c>
      <c r="R624" s="61" t="str">
        <f>ifna(VLookup(V624, Dex!F:K, 4, 0),"")</f>
        <v/>
      </c>
      <c r="S624" s="62" t="str">
        <f>ifna(VLookup(V624, Dex!F:K, 5, 0),"")</f>
        <v/>
      </c>
      <c r="T624" s="61" t="str">
        <f>ifna(VLookup(V624, Dex!F:K, 6, 0),"")</f>
        <v/>
      </c>
      <c r="U624" s="63" t="str">
        <f>ifna(VLookup(V624, Dex!F:L, 7, 0),"")</f>
        <v/>
      </c>
      <c r="V624" s="53" t="str">
        <f t="shared" si="1"/>
        <v>regidrago</v>
      </c>
    </row>
    <row r="625" ht="31.5" customHeight="1">
      <c r="A625" s="129">
        <v>624.0</v>
      </c>
      <c r="B625" s="130">
        <v>1.0</v>
      </c>
      <c r="C625" s="130">
        <v>25.0</v>
      </c>
      <c r="D625" s="131">
        <v>1.0</v>
      </c>
      <c r="E625" s="131">
        <v>1.0</v>
      </c>
      <c r="F625" s="131">
        <v>1.0</v>
      </c>
      <c r="G625" s="131" t="str">
        <f>ifna(VLookup(V625,Shiny!B:C, 2, 0),"")</f>
        <v/>
      </c>
      <c r="H625" s="171" t="s">
        <v>1096</v>
      </c>
      <c r="I625" s="158">
        <v>896.0</v>
      </c>
      <c r="J625" s="135">
        <f>IFNA(VLOOKUP(V625,'Imported Index'!G:H,2,0),1)</f>
        <v>1</v>
      </c>
      <c r="K625" s="131"/>
      <c r="L625" s="131"/>
      <c r="M625" s="166" t="str">
        <f>ifna(IMAGE("https://pokejungle.net/sprites/typeico/"&amp;lower(VLookup(V625,Type!C:E, 2, 0)&amp;".png")),"")</f>
        <v/>
      </c>
      <c r="N625" s="166" t="str">
        <f>ifna(IMAGE("https://pokejungle.net/sprites/typeico/"&amp;lower(VLookup(V625,Type!C:E, 3, 0)&amp;".png")),"")</f>
        <v/>
      </c>
      <c r="O625" s="131"/>
      <c r="P625" s="131"/>
      <c r="Q625" s="165" t="str">
        <f>ifna(VLookup(V625, Dex!F:K, 3, 0),"")</f>
        <v>C208</v>
      </c>
      <c r="R625" s="165" t="str">
        <f>ifna(VLookup(V625, Dex!F:K, 4, 0),"")</f>
        <v/>
      </c>
      <c r="S625" s="166" t="str">
        <f>ifna(VLookup(V625, Dex!F:K, 5, 0),"")</f>
        <v/>
      </c>
      <c r="T625" s="165" t="str">
        <f>ifna(VLookup(V625, Dex!F:K, 6, 0),"")</f>
        <v/>
      </c>
      <c r="U625" s="137" t="str">
        <f>ifna(VLookup(V625, Dex!F:L, 7, 0),"")</f>
        <v/>
      </c>
      <c r="V625" s="131" t="str">
        <f t="shared" si="1"/>
        <v>glastrier</v>
      </c>
    </row>
    <row r="626" ht="31.5" customHeight="1">
      <c r="A626" s="88">
        <v>625.0</v>
      </c>
      <c r="B626" s="85">
        <v>1.0</v>
      </c>
      <c r="C626" s="85">
        <v>25.0</v>
      </c>
      <c r="D626" s="53">
        <v>2.0</v>
      </c>
      <c r="E626" s="53">
        <v>1.0</v>
      </c>
      <c r="F626" s="53">
        <v>2.0</v>
      </c>
      <c r="G626" s="53" t="str">
        <f>ifna(VLookup(V626,Shiny!B:C, 2, 0),"")</f>
        <v/>
      </c>
      <c r="H626" s="22" t="s">
        <v>1097</v>
      </c>
      <c r="I626" s="157">
        <v>897.0</v>
      </c>
      <c r="J626" s="140">
        <f>IFNA(VLOOKUP(V626,'Imported Index'!G:H,2,0),1)</f>
        <v>1</v>
      </c>
      <c r="K626" s="53"/>
      <c r="L626" s="53"/>
      <c r="M626" s="62" t="str">
        <f>ifna(IMAGE("https://pokejungle.net/sprites/typeico/"&amp;lower(VLookup(V626,Type!C:E, 2, 0)&amp;".png")),"")</f>
        <v/>
      </c>
      <c r="N626" s="62" t="str">
        <f>ifna(IMAGE("https://pokejungle.net/sprites/typeico/"&amp;lower(VLookup(V626,Type!C:E, 3, 0)&amp;".png")),"")</f>
        <v/>
      </c>
      <c r="O626" s="53"/>
      <c r="P626" s="53"/>
      <c r="Q626" s="61" t="str">
        <f>ifna(VLookup(V626, Dex!F:K, 3, 0),"")</f>
        <v>C209</v>
      </c>
      <c r="R626" s="61" t="str">
        <f>ifna(VLookup(V626, Dex!F:K, 4, 0),"")</f>
        <v/>
      </c>
      <c r="S626" s="62" t="str">
        <f>ifna(VLookup(V626, Dex!F:K, 5, 0),"")</f>
        <v/>
      </c>
      <c r="T626" s="61" t="str">
        <f>ifna(VLookup(V626, Dex!F:K, 6, 0),"")</f>
        <v/>
      </c>
      <c r="U626" s="63" t="str">
        <f>ifna(VLookup(V626, Dex!F:L, 7, 0),"")</f>
        <v/>
      </c>
      <c r="V626" s="53" t="str">
        <f t="shared" si="1"/>
        <v>spectrier</v>
      </c>
    </row>
    <row r="627" ht="31.5" customHeight="1">
      <c r="A627" s="129">
        <v>626.0</v>
      </c>
      <c r="B627" s="130">
        <v>1.0</v>
      </c>
      <c r="C627" s="130">
        <v>25.0</v>
      </c>
      <c r="D627" s="131">
        <v>3.0</v>
      </c>
      <c r="E627" s="131">
        <v>1.0</v>
      </c>
      <c r="F627" s="131">
        <v>3.0</v>
      </c>
      <c r="G627" s="131" t="str">
        <f>ifna(VLookup(V627,Shiny!B:C, 2, 0),"")</f>
        <v/>
      </c>
      <c r="H627" s="171" t="s">
        <v>1098</v>
      </c>
      <c r="I627" s="158">
        <v>898.0</v>
      </c>
      <c r="J627" s="135">
        <f>IFNA(VLOOKUP(V627,'Imported Index'!G:H,2,0),1)</f>
        <v>1</v>
      </c>
      <c r="K627" s="131"/>
      <c r="L627" s="131"/>
      <c r="M627" s="166" t="str">
        <f>ifna(IMAGE("https://pokejungle.net/sprites/typeico/"&amp;lower(VLookup(V627,Type!C:E, 2, 0)&amp;".png")),"")</f>
        <v/>
      </c>
      <c r="N627" s="166" t="str">
        <f>ifna(IMAGE("https://pokejungle.net/sprites/typeico/"&amp;lower(VLookup(V627,Type!C:E, 3, 0)&amp;".png")),"")</f>
        <v/>
      </c>
      <c r="O627" s="131"/>
      <c r="P627" s="131"/>
      <c r="Q627" s="165" t="str">
        <f>ifna(VLookup(V627, Dex!F:K, 3, 0),"")</f>
        <v>C210</v>
      </c>
      <c r="R627" s="165" t="str">
        <f>ifna(VLookup(V627, Dex!F:K, 4, 0),"")</f>
        <v/>
      </c>
      <c r="S627" s="166" t="str">
        <f>ifna(VLookup(V627, Dex!F:K, 5, 0),"")</f>
        <v/>
      </c>
      <c r="T627" s="165" t="str">
        <f>ifna(VLookup(V627, Dex!F:K, 6, 0),"")</f>
        <v/>
      </c>
      <c r="U627" s="137" t="str">
        <f>ifna(VLookup(V627, Dex!F:L, 7, 0),"")</f>
        <v/>
      </c>
      <c r="V627" s="131" t="str">
        <f t="shared" si="1"/>
        <v>calyrex</v>
      </c>
    </row>
    <row r="628" ht="31.5" customHeight="1">
      <c r="A628" s="88">
        <v>627.0</v>
      </c>
      <c r="B628" s="85">
        <v>1.0</v>
      </c>
      <c r="C628" s="85">
        <v>25.0</v>
      </c>
      <c r="D628" s="53">
        <v>4.0</v>
      </c>
      <c r="E628" s="53">
        <v>1.0</v>
      </c>
      <c r="F628" s="53">
        <v>4.0</v>
      </c>
      <c r="G628" s="53" t="str">
        <f>ifna(VLookup(V628,Shiny!B:C, 2, 0),"")</f>
        <v/>
      </c>
      <c r="H628" s="22" t="s">
        <v>1099</v>
      </c>
      <c r="I628" s="157">
        <v>899.0</v>
      </c>
      <c r="J628" s="140">
        <f>IFNA(VLOOKUP(V628,'Imported Index'!G:H,2,0),1)</f>
        <v>1</v>
      </c>
      <c r="K628" s="53"/>
      <c r="L628" s="53"/>
      <c r="M628" s="62" t="str">
        <f>ifna(IMAGE("https://pokejungle.net/sprites/typeico/"&amp;lower(VLookup(V628,Type!C:E, 2, 0)&amp;".png")),"")</f>
        <v/>
      </c>
      <c r="N628" s="62" t="str">
        <f>ifna(IMAGE("https://pokejungle.net/sprites/typeico/"&amp;lower(VLookup(V628,Type!C:E, 3, 0)&amp;".png")),"")</f>
        <v/>
      </c>
      <c r="O628" s="53"/>
      <c r="P628" s="53"/>
      <c r="Q628" s="61" t="str">
        <f>ifna(VLookup(V628, Dex!F:K, 3, 0),"")</f>
        <v/>
      </c>
      <c r="R628" s="61" t="str">
        <f>ifna(VLookup(V628, Dex!F:K, 4, 0),"")</f>
        <v/>
      </c>
      <c r="S628" s="62" t="str">
        <f>ifna(VLookup(V628, Dex!F:K, 5, 0),"")</f>
        <v/>
      </c>
      <c r="T628" s="61" t="str">
        <f>ifna(VLookup(V628, Dex!F:K, 6, 0),"")</f>
        <v/>
      </c>
      <c r="U628" s="63" t="str">
        <f>ifna(VLookup(V628, Dex!F:L, 7, 0),"")</f>
        <v/>
      </c>
      <c r="V628" s="53" t="str">
        <f t="shared" si="1"/>
        <v>wyrdeer</v>
      </c>
    </row>
    <row r="629" ht="31.5" customHeight="1">
      <c r="A629" s="129">
        <v>628.0</v>
      </c>
      <c r="B629" s="130">
        <v>1.0</v>
      </c>
      <c r="C629" s="130">
        <v>25.0</v>
      </c>
      <c r="D629" s="131">
        <v>5.0</v>
      </c>
      <c r="E629" s="131">
        <v>1.0</v>
      </c>
      <c r="F629" s="131">
        <v>5.0</v>
      </c>
      <c r="G629" s="131" t="str">
        <f>ifna(VLookup(V629,Shiny!B:C, 2, 0),"")</f>
        <v/>
      </c>
      <c r="H629" s="171" t="s">
        <v>1100</v>
      </c>
      <c r="I629" s="158">
        <v>900.0</v>
      </c>
      <c r="J629" s="135">
        <f>IFNA(VLOOKUP(V629,'Imported Index'!G:H,2,0),1)</f>
        <v>1</v>
      </c>
      <c r="K629" s="131"/>
      <c r="L629" s="131"/>
      <c r="M629" s="166" t="str">
        <f>ifna(IMAGE("https://pokejungle.net/sprites/typeico/"&amp;lower(VLookup(V629,Type!C:E, 2, 0)&amp;".png")),"")</f>
        <v/>
      </c>
      <c r="N629" s="166" t="str">
        <f>ifna(IMAGE("https://pokejungle.net/sprites/typeico/"&amp;lower(VLookup(V629,Type!C:E, 3, 0)&amp;".png")),"")</f>
        <v/>
      </c>
      <c r="O629" s="131"/>
      <c r="P629" s="131"/>
      <c r="Q629" s="165" t="str">
        <f>ifna(VLookup(V629, Dex!F:K, 3, 0),"")</f>
        <v/>
      </c>
      <c r="R629" s="165" t="str">
        <f>ifna(VLookup(V629, Dex!F:K, 4, 0),"")</f>
        <v/>
      </c>
      <c r="S629" s="166">
        <f>ifna(VLookup(V629, Dex!F:K, 5, 0),"")</f>
        <v>73</v>
      </c>
      <c r="T629" s="165" t="str">
        <f>ifna(VLookup(V629, Dex!F:K, 6, 0),"")</f>
        <v>B021</v>
      </c>
      <c r="U629" s="137" t="str">
        <f>ifna(VLookup(V629, Dex!F:L, 7, 0),"")</f>
        <v>H069</v>
      </c>
      <c r="V629" s="131" t="str">
        <f t="shared" si="1"/>
        <v>kleavor</v>
      </c>
    </row>
    <row r="630" ht="31.5" customHeight="1">
      <c r="A630" s="88">
        <v>629.0</v>
      </c>
      <c r="B630" s="85">
        <v>1.0</v>
      </c>
      <c r="C630" s="85">
        <v>25.0</v>
      </c>
      <c r="D630" s="53">
        <v>6.0</v>
      </c>
      <c r="E630" s="53">
        <v>1.0</v>
      </c>
      <c r="F630" s="53">
        <v>6.0</v>
      </c>
      <c r="G630" s="53" t="str">
        <f>ifna(VLookup(V630,Shiny!B:C, 2, 0),"")</f>
        <v/>
      </c>
      <c r="H630" s="22" t="s">
        <v>1101</v>
      </c>
      <c r="I630" s="157">
        <v>901.0</v>
      </c>
      <c r="J630" s="140">
        <f>IFNA(VLOOKUP(V630,'Imported Index'!G:H,2,0),1)</f>
        <v>1</v>
      </c>
      <c r="K630" s="53"/>
      <c r="L630" s="53"/>
      <c r="M630" s="62" t="str">
        <f>ifna(IMAGE("https://pokejungle.net/sprites/typeico/"&amp;lower(VLookup(V630,Type!C:E, 2, 0)&amp;".png")),"")</f>
        <v/>
      </c>
      <c r="N630" s="62" t="str">
        <f>ifna(IMAGE("https://pokejungle.net/sprites/typeico/"&amp;lower(VLookup(V630,Type!C:E, 3, 0)&amp;".png")),"")</f>
        <v/>
      </c>
      <c r="O630" s="53"/>
      <c r="P630" s="53"/>
      <c r="Q630" s="61" t="str">
        <f>ifna(VLookup(V630, Dex!F:K, 3, 0),"")</f>
        <v/>
      </c>
      <c r="R630" s="61" t="str">
        <f>ifna(VLookup(V630, Dex!F:K, 4, 0),"")</f>
        <v/>
      </c>
      <c r="S630" s="62">
        <f>ifna(VLookup(V630, Dex!F:K, 5, 0),"")</f>
        <v>114</v>
      </c>
      <c r="T630" s="61" t="str">
        <f>ifna(VLookup(V630, Dex!F:K, 6, 0),"")</f>
        <v>K196</v>
      </c>
      <c r="U630" s="63" t="str">
        <f>ifna(VLookup(V630, Dex!F:L, 7, 0),"")</f>
        <v/>
      </c>
      <c r="V630" s="53" t="str">
        <f t="shared" si="1"/>
        <v>ursaluna</v>
      </c>
    </row>
    <row r="631" ht="31.5" customHeight="1">
      <c r="A631" s="129">
        <v>630.0</v>
      </c>
      <c r="B631" s="130">
        <v>1.0</v>
      </c>
      <c r="C631" s="130">
        <v>25.0</v>
      </c>
      <c r="D631" s="131">
        <v>7.0</v>
      </c>
      <c r="E631" s="131">
        <v>2.0</v>
      </c>
      <c r="F631" s="131">
        <v>1.0</v>
      </c>
      <c r="G631" s="131" t="str">
        <f>ifna(VLookup(V631,Shiny!B:C, 2, 0),"")</f>
        <v/>
      </c>
      <c r="H631" s="171" t="s">
        <v>1101</v>
      </c>
      <c r="I631" s="158">
        <v>901.0</v>
      </c>
      <c r="J631" s="135">
        <f>IFNA(VLOOKUP(V631,'Imported Index'!G:H,2,0),1)</f>
        <v>1</v>
      </c>
      <c r="K631" s="131"/>
      <c r="L631" s="129" t="s">
        <v>1102</v>
      </c>
      <c r="M631" s="166" t="str">
        <f>ifna(IMAGE("https://pokejungle.net/sprites/typeico/"&amp;lower(VLookup(V631,Type!C:E, 2, 0)&amp;".png")),"")</f>
        <v/>
      </c>
      <c r="N631" s="166" t="str">
        <f>ifna(IMAGE("https://pokejungle.net/sprites/typeico/"&amp;lower(VLookup(V631,Type!C:E, 3, 0)&amp;".png")),"")</f>
        <v/>
      </c>
      <c r="O631" s="129">
        <v>-1.0</v>
      </c>
      <c r="P631" s="131"/>
      <c r="Q631" s="165" t="str">
        <f>ifna(VLookup(V631, Dex!F:K, 3, 0),"")</f>
        <v/>
      </c>
      <c r="R631" s="165" t="str">
        <f>ifna(VLookup(V631, Dex!F:K, 4, 0),"")</f>
        <v/>
      </c>
      <c r="S631" s="166" t="str">
        <f>ifna(VLookup(V631, Dex!F:K, 5, 0),"")</f>
        <v/>
      </c>
      <c r="T631" s="165" t="str">
        <f>ifna(VLookup(V631, Dex!F:K, 6, 0),"")</f>
        <v>K196</v>
      </c>
      <c r="U631" s="137" t="str">
        <f>ifna(VLookup(V631, Dex!F:L, 7, 0),"")</f>
        <v/>
      </c>
      <c r="V631" s="131" t="str">
        <f t="shared" si="1"/>
        <v>ursaluna-1</v>
      </c>
    </row>
    <row r="632" ht="31.5" customHeight="1">
      <c r="A632" s="88">
        <v>631.0</v>
      </c>
      <c r="B632" s="85">
        <v>1.0</v>
      </c>
      <c r="C632" s="85">
        <v>25.0</v>
      </c>
      <c r="D632" s="53">
        <v>8.0</v>
      </c>
      <c r="E632" s="53">
        <v>2.0</v>
      </c>
      <c r="F632" s="53">
        <v>2.0</v>
      </c>
      <c r="G632" s="53" t="str">
        <f>ifna(VLookup(V632,Shiny!B:C, 2, 0),"")</f>
        <v/>
      </c>
      <c r="H632" s="22" t="s">
        <v>1103</v>
      </c>
      <c r="I632" s="157">
        <v>902.0</v>
      </c>
      <c r="J632" s="140">
        <f>IFNA(VLOOKUP(V632,'Imported Index'!G:H,2,0),1)</f>
        <v>1</v>
      </c>
      <c r="K632" s="53"/>
      <c r="L632" s="53"/>
      <c r="M632" s="62" t="str">
        <f>ifna(IMAGE("https://pokejungle.net/sprites/typeico/"&amp;lower(VLookup(V632,Type!C:E, 2, 0)&amp;".png")),"")</f>
        <v/>
      </c>
      <c r="N632" s="62" t="str">
        <f>ifna(IMAGE("https://pokejungle.net/sprites/typeico/"&amp;lower(VLookup(V632,Type!C:E, 3, 0)&amp;".png")),"")</f>
        <v/>
      </c>
      <c r="O632" s="53"/>
      <c r="P632" s="53"/>
      <c r="Q632" s="61" t="str">
        <f>ifna(VLookup(V632, Dex!F:K, 3, 0),"")</f>
        <v/>
      </c>
      <c r="R632" s="61" t="str">
        <f>ifna(VLookup(V632, Dex!F:K, 4, 0),"")</f>
        <v/>
      </c>
      <c r="S632" s="62">
        <f>ifna(VLookup(V632, Dex!F:K, 5, 0),"")</f>
        <v>167</v>
      </c>
      <c r="T632" s="61" t="str">
        <f>ifna(VLookup(V632, Dex!F:K, 6, 0),"")</f>
        <v>K195</v>
      </c>
      <c r="U632" s="63" t="str">
        <f>ifna(VLookup(V632, Dex!F:L, 7, 0),"")</f>
        <v/>
      </c>
      <c r="V632" s="53" t="str">
        <f t="shared" si="1"/>
        <v>basculegion</v>
      </c>
    </row>
    <row r="633" ht="31.5" customHeight="1">
      <c r="A633" s="129">
        <v>632.0</v>
      </c>
      <c r="B633" s="130">
        <v>1.0</v>
      </c>
      <c r="C633" s="130">
        <v>25.0</v>
      </c>
      <c r="D633" s="131">
        <v>9.0</v>
      </c>
      <c r="E633" s="131">
        <v>2.0</v>
      </c>
      <c r="F633" s="131">
        <v>3.0</v>
      </c>
      <c r="G633" s="131" t="str">
        <f>ifna(VLookup(V633,Shiny!B:C, 2, 0),"")</f>
        <v/>
      </c>
      <c r="H633" s="171" t="s">
        <v>1104</v>
      </c>
      <c r="I633" s="158">
        <v>903.0</v>
      </c>
      <c r="J633" s="135">
        <f>IFNA(VLOOKUP(V633,'Imported Index'!G:H,2,0),1)</f>
        <v>1</v>
      </c>
      <c r="K633" s="131"/>
      <c r="L633" s="131"/>
      <c r="M633" s="166" t="str">
        <f>ifna(IMAGE("https://pokejungle.net/sprites/typeico/"&amp;lower(VLookup(V633,Type!C:E, 2, 0)&amp;".png")),"")</f>
        <v/>
      </c>
      <c r="N633" s="166" t="str">
        <f>ifna(IMAGE("https://pokejungle.net/sprites/typeico/"&amp;lower(VLookup(V633,Type!C:E, 3, 0)&amp;".png")),"")</f>
        <v/>
      </c>
      <c r="O633" s="131"/>
      <c r="P633" s="131"/>
      <c r="Q633" s="165" t="str">
        <f>ifna(VLookup(V633, Dex!F:K, 3, 0),"")</f>
        <v/>
      </c>
      <c r="R633" s="165" t="str">
        <f>ifna(VLookup(V633, Dex!F:K, 4, 0),"")</f>
        <v/>
      </c>
      <c r="S633" s="166">
        <f>ifna(VLookup(V633, Dex!F:K, 5, 0),"")</f>
        <v>203</v>
      </c>
      <c r="T633" s="165" t="str">
        <f>ifna(VLookup(V633, Dex!F:K, 6, 0),"")</f>
        <v/>
      </c>
      <c r="U633" s="137" t="str">
        <f>ifna(VLookup(V633, Dex!F:L, 7, 0),"")</f>
        <v/>
      </c>
      <c r="V633" s="131" t="str">
        <f t="shared" si="1"/>
        <v>sneasler</v>
      </c>
    </row>
    <row r="634" ht="31.5" customHeight="1">
      <c r="A634" s="88">
        <v>633.0</v>
      </c>
      <c r="B634" s="85">
        <v>1.0</v>
      </c>
      <c r="C634" s="85">
        <v>25.0</v>
      </c>
      <c r="D634" s="53">
        <v>10.0</v>
      </c>
      <c r="E634" s="53">
        <v>2.0</v>
      </c>
      <c r="F634" s="53">
        <v>4.0</v>
      </c>
      <c r="G634" s="53" t="str">
        <f>ifna(VLookup(V634,Shiny!B:C, 2, 0),"")</f>
        <v/>
      </c>
      <c r="H634" s="22" t="s">
        <v>1105</v>
      </c>
      <c r="I634" s="157">
        <v>904.0</v>
      </c>
      <c r="J634" s="140">
        <f>IFNA(VLOOKUP(V634,'Imported Index'!G:H,2,0),1)</f>
        <v>1</v>
      </c>
      <c r="K634" s="53"/>
      <c r="L634" s="53"/>
      <c r="M634" s="62" t="str">
        <f>ifna(IMAGE("https://pokejungle.net/sprites/typeico/"&amp;lower(VLookup(V634,Type!C:E, 2, 0)&amp;".png")),"")</f>
        <v/>
      </c>
      <c r="N634" s="62" t="str">
        <f>ifna(IMAGE("https://pokejungle.net/sprites/typeico/"&amp;lower(VLookup(V634,Type!C:E, 3, 0)&amp;".png")),"")</f>
        <v/>
      </c>
      <c r="O634" s="53"/>
      <c r="P634" s="53"/>
      <c r="Q634" s="61" t="str">
        <f>ifna(VLookup(V634, Dex!F:K, 3, 0),"")</f>
        <v/>
      </c>
      <c r="R634" s="61" t="str">
        <f>ifna(VLookup(V634, Dex!F:K, 4, 0),"")</f>
        <v/>
      </c>
      <c r="S634" s="62">
        <f>ifna(VLookup(V634, Dex!F:K, 5, 0),"")</f>
        <v>85</v>
      </c>
      <c r="T634" s="61" t="str">
        <f>ifna(VLookup(V634, Dex!F:K, 6, 0),"")</f>
        <v>B147</v>
      </c>
      <c r="U634" s="63" t="str">
        <f>ifna(VLookup(V634, Dex!F:L, 7, 0),"")</f>
        <v>H038</v>
      </c>
      <c r="V634" s="53" t="str">
        <f t="shared" si="1"/>
        <v>overqwil</v>
      </c>
    </row>
    <row r="635" ht="31.5" customHeight="1">
      <c r="A635" s="129">
        <v>634.0</v>
      </c>
      <c r="B635" s="130">
        <v>1.0</v>
      </c>
      <c r="C635" s="130">
        <v>25.0</v>
      </c>
      <c r="D635" s="131">
        <v>11.0</v>
      </c>
      <c r="E635" s="131">
        <v>2.0</v>
      </c>
      <c r="F635" s="131">
        <v>5.0</v>
      </c>
      <c r="G635" s="131" t="str">
        <f>ifna(VLookup(V635,Shiny!B:C, 2, 0),"")</f>
        <v/>
      </c>
      <c r="H635" s="143" t="s">
        <v>1106</v>
      </c>
      <c r="I635" s="158">
        <v>905.0</v>
      </c>
      <c r="J635" s="135">
        <f>IFNA(VLOOKUP(V635,'Imported Index'!G:H,2,0),1)</f>
        <v>1</v>
      </c>
      <c r="K635" s="132"/>
      <c r="L635" s="132" t="s">
        <v>777</v>
      </c>
      <c r="M635" s="166" t="str">
        <f>ifna(IMAGE("https://pokejungle.net/sprites/typeico/"&amp;lower(VLookup(V635,Type!C:E, 2, 0)&amp;".png")),"")</f>
        <v/>
      </c>
      <c r="N635" s="166" t="str">
        <f>ifna(IMAGE("https://pokejungle.net/sprites/typeico/"&amp;lower(VLookup(V635,Type!C:E, 3, 0)&amp;".png")),"")</f>
        <v/>
      </c>
      <c r="O635" s="131"/>
      <c r="P635" s="131"/>
      <c r="Q635" s="165" t="str">
        <f>ifna(VLookup(V635, Dex!F:K, 3, 0),"")</f>
        <v/>
      </c>
      <c r="R635" s="165" t="str">
        <f>ifna(VLookup(V635, Dex!F:K, 4, 0),"")</f>
        <v/>
      </c>
      <c r="S635" s="166">
        <f>ifna(VLookup(V635, Dex!F:K, 5, 0),"")</f>
        <v>234</v>
      </c>
      <c r="T635" s="165" t="str">
        <f>ifna(VLookup(V635, Dex!F:K, 6, 0),"")</f>
        <v/>
      </c>
      <c r="U635" s="137" t="str">
        <f>ifna(VLookup(V635, Dex!F:L, 7, 0),"")</f>
        <v/>
      </c>
      <c r="V635" s="131" t="str">
        <f t="shared" si="1"/>
        <v>enamorus</v>
      </c>
    </row>
    <row r="636" ht="31.5" customHeight="1">
      <c r="A636" s="88">
        <v>635.0</v>
      </c>
      <c r="B636" s="85">
        <v>1.0</v>
      </c>
      <c r="C636" s="85">
        <v>25.0</v>
      </c>
      <c r="D636" s="53">
        <v>12.0</v>
      </c>
      <c r="E636" s="53">
        <v>2.0</v>
      </c>
      <c r="F636" s="53">
        <v>6.0</v>
      </c>
      <c r="G636" s="53" t="str">
        <f>ifna(VLookup(V636,Shiny!B:C, 2, 0),"")</f>
        <v/>
      </c>
      <c r="H636" s="146" t="s">
        <v>1106</v>
      </c>
      <c r="I636" s="157">
        <v>905.0</v>
      </c>
      <c r="J636" s="140">
        <f>IFNA(VLOOKUP(V636,'Imported Index'!G:H,2,0),1)</f>
        <v>1</v>
      </c>
      <c r="K636" s="83"/>
      <c r="L636" s="83" t="s">
        <v>778</v>
      </c>
      <c r="M636" s="62" t="str">
        <f>ifna(IMAGE("https://pokejungle.net/sprites/typeico/"&amp;lower(VLookup(V636,Type!C:E, 2, 0)&amp;".png")),"")</f>
        <v/>
      </c>
      <c r="N636" s="62" t="str">
        <f>ifna(IMAGE("https://pokejungle.net/sprites/typeico/"&amp;lower(VLookup(V636,Type!C:E, 3, 0)&amp;".png")),"")</f>
        <v/>
      </c>
      <c r="O636" s="53">
        <v>-1.0</v>
      </c>
      <c r="P636" s="53"/>
      <c r="Q636" s="61" t="str">
        <f>ifna(VLookup(V636, Dex!F:K, 3, 0),"")</f>
        <v/>
      </c>
      <c r="R636" s="61" t="str">
        <f>ifna(VLookup(V636, Dex!F:K, 4, 0),"")</f>
        <v/>
      </c>
      <c r="S636" s="62">
        <f>ifna(VLookup(V636, Dex!F:K, 5, 0),"")</f>
        <v>234</v>
      </c>
      <c r="T636" s="61" t="str">
        <f>ifna(VLookup(V636, Dex!F:K, 6, 0),"")</f>
        <v/>
      </c>
      <c r="U636" s="63" t="str">
        <f>ifna(VLookup(V636, Dex!F:L, 7, 0),"")</f>
        <v/>
      </c>
      <c r="V636" s="53" t="str">
        <f t="shared" si="1"/>
        <v>enamorus-1</v>
      </c>
    </row>
    <row r="637" ht="31.5" customHeight="1">
      <c r="A637" s="129">
        <v>636.0</v>
      </c>
      <c r="B637" s="130"/>
      <c r="C637" s="130"/>
      <c r="D637" s="130"/>
      <c r="E637" s="130"/>
      <c r="F637" s="130"/>
      <c r="G637" s="131" t="str">
        <f>ifna(VLookup(V637,Shiny!B:C, 2, 0),"")</f>
        <v/>
      </c>
      <c r="H637" s="143" t="s">
        <v>236</v>
      </c>
      <c r="I637" s="144"/>
      <c r="J637" s="135">
        <f>IFNA(VLOOKUP(V637,'Imported Index'!G:H,2,0),1)</f>
        <v>1</v>
      </c>
      <c r="K637" s="132"/>
      <c r="L637" s="132"/>
      <c r="M637" s="166" t="str">
        <f>ifna(IMAGE("https://pokejungle.net/sprites/typeico/"&amp;lower(VLookup(V637,Type!C:E, 2, 0)&amp;".png")),"")</f>
        <v/>
      </c>
      <c r="N637" s="166" t="str">
        <f>ifna(IMAGE("https://pokejungle.net/sprites/typeico/"&amp;lower(VLookup(V637,Type!C:E, 3, 0)&amp;".png")),"")</f>
        <v/>
      </c>
      <c r="O637" s="131"/>
      <c r="P637" s="131"/>
      <c r="Q637" s="165" t="str">
        <f>ifna(VLookup(V637, Dex!F:K, 3, 0),"")</f>
        <v/>
      </c>
      <c r="R637" s="165" t="str">
        <f>ifna(VLookup(V637, Dex!F:K, 4, 0),"")</f>
        <v/>
      </c>
      <c r="S637" s="166" t="str">
        <f>ifna(VLookup(V637, Dex!F:K, 5, 0),"")</f>
        <v/>
      </c>
      <c r="T637" s="165" t="str">
        <f>ifna(VLookup(V637, Dex!F:K, 6, 0),"")</f>
        <v/>
      </c>
      <c r="U637" s="137" t="str">
        <f>ifna(VLookup(V637, Dex!F:L, 7, 0),"")</f>
        <v/>
      </c>
      <c r="V637" s="131" t="str">
        <f t="shared" si="1"/>
        <v>gen</v>
      </c>
    </row>
    <row r="638" ht="31.5" customHeight="1">
      <c r="A638" s="88">
        <v>637.0</v>
      </c>
      <c r="B638" s="85">
        <v>1.0</v>
      </c>
      <c r="C638" s="85">
        <v>26.0</v>
      </c>
      <c r="D638" s="53">
        <v>1.0</v>
      </c>
      <c r="E638" s="53">
        <v>1.0</v>
      </c>
      <c r="F638" s="53">
        <v>1.0</v>
      </c>
      <c r="G638" s="53" t="str">
        <f>ifna(VLookup(V638,Shiny!B:C, 2, 0),"")</f>
        <v/>
      </c>
      <c r="H638" s="177" t="s">
        <v>1109</v>
      </c>
      <c r="I638" s="157">
        <v>908.0</v>
      </c>
      <c r="J638" s="140">
        <f>IFNA(VLOOKUP(V638,'Imported Index'!G:H,2,0),1)</f>
        <v>1</v>
      </c>
      <c r="K638" s="85"/>
      <c r="L638" s="53"/>
      <c r="M638" s="62" t="str">
        <f>ifna(IMAGE("https://pokejungle.net/sprites/typeico/"&amp;lower(VLookup(V638,Type!C:E, 2, 0)&amp;".png")),"")</f>
        <v/>
      </c>
      <c r="N638" s="62" t="str">
        <f>ifna(IMAGE("https://pokejungle.net/sprites/typeico/"&amp;lower(VLookup(V638,Type!C:E, 3, 0)&amp;".png")),"")</f>
        <v/>
      </c>
      <c r="O638" s="53"/>
      <c r="P638" s="53"/>
      <c r="Q638" s="61" t="str">
        <f>ifna(VLookup(V638, Dex!F:K, 3, 0),"")</f>
        <v/>
      </c>
      <c r="R638" s="61" t="str">
        <f>ifna(VLookup(V638, Dex!F:K, 4, 0),"")</f>
        <v/>
      </c>
      <c r="S638" s="62" t="str">
        <f>ifna(VLookup(V638, Dex!F:K, 5, 0),"")</f>
        <v/>
      </c>
      <c r="T638" s="61" t="str">
        <f>ifna(VLookup(V638, Dex!F:K, 6, 0),"")</f>
        <v>P003</v>
      </c>
      <c r="U638" s="63" t="str">
        <f>ifna(VLookup(V638, Dex!F:L, 7, 0),"")</f>
        <v/>
      </c>
      <c r="V638" s="53" t="str">
        <f t="shared" si="1"/>
        <v>meowscarada</v>
      </c>
    </row>
    <row r="639" ht="31.5" customHeight="1">
      <c r="A639" s="129">
        <v>638.0</v>
      </c>
      <c r="B639" s="130">
        <v>1.0</v>
      </c>
      <c r="C639" s="130">
        <v>26.0</v>
      </c>
      <c r="D639" s="131">
        <v>2.0</v>
      </c>
      <c r="E639" s="131">
        <v>1.0</v>
      </c>
      <c r="F639" s="131">
        <v>2.0</v>
      </c>
      <c r="G639" s="131" t="str">
        <f>ifna(VLookup(V639,Shiny!B:C, 2, 0),"")</f>
        <v/>
      </c>
      <c r="H639" s="178" t="s">
        <v>1112</v>
      </c>
      <c r="I639" s="158">
        <v>911.0</v>
      </c>
      <c r="J639" s="135">
        <f>IFNA(VLOOKUP(V639,'Imported Index'!G:H,2,0),1)</f>
        <v>1</v>
      </c>
      <c r="K639" s="130"/>
      <c r="L639" s="131"/>
      <c r="M639" s="166" t="str">
        <f>ifna(IMAGE("https://pokejungle.net/sprites/typeico/"&amp;lower(VLookup(V639,Type!C:E, 2, 0)&amp;".png")),"")</f>
        <v/>
      </c>
      <c r="N639" s="166" t="str">
        <f>ifna(IMAGE("https://pokejungle.net/sprites/typeico/"&amp;lower(VLookup(V639,Type!C:E, 3, 0)&amp;".png")),"")</f>
        <v/>
      </c>
      <c r="O639" s="131"/>
      <c r="P639" s="131"/>
      <c r="Q639" s="165" t="str">
        <f>ifna(VLookup(V639, Dex!F:K, 3, 0),"")</f>
        <v/>
      </c>
      <c r="R639" s="165" t="str">
        <f>ifna(VLookup(V639, Dex!F:K, 4, 0),"")</f>
        <v/>
      </c>
      <c r="S639" s="166" t="str">
        <f>ifna(VLookup(V639, Dex!F:K, 5, 0),"")</f>
        <v/>
      </c>
      <c r="T639" s="165" t="str">
        <f>ifna(VLookup(V639, Dex!F:K, 6, 0),"")</f>
        <v>P006</v>
      </c>
      <c r="U639" s="137" t="str">
        <f>ifna(VLookup(V639, Dex!F:L, 7, 0),"")</f>
        <v/>
      </c>
      <c r="V639" s="131" t="str">
        <f t="shared" si="1"/>
        <v>skeledirge</v>
      </c>
    </row>
    <row r="640" ht="31.5" customHeight="1">
      <c r="A640" s="88">
        <v>639.0</v>
      </c>
      <c r="B640" s="85">
        <v>1.0</v>
      </c>
      <c r="C640" s="85">
        <v>26.0</v>
      </c>
      <c r="D640" s="53">
        <v>3.0</v>
      </c>
      <c r="E640" s="53">
        <v>1.0</v>
      </c>
      <c r="F640" s="53">
        <v>3.0</v>
      </c>
      <c r="G640" s="53" t="str">
        <f>ifna(VLookup(V640,Shiny!B:C, 2, 0),"")</f>
        <v/>
      </c>
      <c r="H640" s="177" t="s">
        <v>1115</v>
      </c>
      <c r="I640" s="157">
        <v>914.0</v>
      </c>
      <c r="J640" s="140">
        <f>IFNA(VLOOKUP(V640,'Imported Index'!G:H,2,0),1)</f>
        <v>1</v>
      </c>
      <c r="K640" s="85"/>
      <c r="L640" s="53"/>
      <c r="M640" s="62" t="str">
        <f>ifna(IMAGE("https://pokejungle.net/sprites/typeico/"&amp;lower(VLookup(V640,Type!C:E, 2, 0)&amp;".png")),"")</f>
        <v/>
      </c>
      <c r="N640" s="62" t="str">
        <f>ifna(IMAGE("https://pokejungle.net/sprites/typeico/"&amp;lower(VLookup(V640,Type!C:E, 3, 0)&amp;".png")),"")</f>
        <v/>
      </c>
      <c r="O640" s="53"/>
      <c r="P640" s="53"/>
      <c r="Q640" s="61" t="str">
        <f>ifna(VLookup(V640, Dex!F:K, 3, 0),"")</f>
        <v/>
      </c>
      <c r="R640" s="61" t="str">
        <f>ifna(VLookup(V640, Dex!F:K, 4, 0),"")</f>
        <v/>
      </c>
      <c r="S640" s="62" t="str">
        <f>ifna(VLookup(V640, Dex!F:K, 5, 0),"")</f>
        <v/>
      </c>
      <c r="T640" s="61" t="str">
        <f>ifna(VLookup(V640, Dex!F:K, 6, 0),"")</f>
        <v>P009</v>
      </c>
      <c r="U640" s="63" t="str">
        <f>ifna(VLookup(V640, Dex!F:L, 7, 0),"")</f>
        <v/>
      </c>
      <c r="V640" s="53" t="str">
        <f t="shared" si="1"/>
        <v>quaquaval</v>
      </c>
    </row>
    <row r="641" ht="31.5" customHeight="1">
      <c r="A641" s="129">
        <v>640.0</v>
      </c>
      <c r="B641" s="130">
        <v>1.0</v>
      </c>
      <c r="C641" s="130">
        <v>26.0</v>
      </c>
      <c r="D641" s="131">
        <v>4.0</v>
      </c>
      <c r="E641" s="131">
        <v>1.0</v>
      </c>
      <c r="F641" s="131">
        <v>4.0</v>
      </c>
      <c r="G641" s="131" t="str">
        <f>ifna(VLookup(V641,Shiny!B:C, 2, 0),"")</f>
        <v/>
      </c>
      <c r="H641" s="178" t="s">
        <v>1117</v>
      </c>
      <c r="I641" s="158">
        <v>916.0</v>
      </c>
      <c r="J641" s="135">
        <f>IFNA(VLOOKUP(V641,'Imported Index'!G:H,2,0),1)</f>
        <v>1</v>
      </c>
      <c r="K641" s="130"/>
      <c r="L641" s="131"/>
      <c r="M641" s="166" t="str">
        <f>ifna(IMAGE("https://pokejungle.net/sprites/typeico/"&amp;lower(VLookup(V641,Type!C:E, 2, 0)&amp;".png")),"")</f>
        <v/>
      </c>
      <c r="N641" s="166" t="str">
        <f>ifna(IMAGE("https://pokejungle.net/sprites/typeico/"&amp;lower(VLookup(V641,Type!C:E, 3, 0)&amp;".png")),"")</f>
        <v/>
      </c>
      <c r="O641" s="131"/>
      <c r="P641" s="131"/>
      <c r="Q641" s="165" t="str">
        <f>ifna(VLookup(V641, Dex!F:K, 3, 0),"")</f>
        <v/>
      </c>
      <c r="R641" s="165" t="str">
        <f>ifna(VLookup(V641, Dex!F:K, 4, 0),"")</f>
        <v/>
      </c>
      <c r="S641" s="166" t="str">
        <f>ifna(VLookup(V641, Dex!F:K, 5, 0),"")</f>
        <v/>
      </c>
      <c r="T641" s="165" t="str">
        <f>ifna(VLookup(V641, Dex!F:K, 6, 0),"")</f>
        <v>P011</v>
      </c>
      <c r="U641" s="137" t="str">
        <f>ifna(VLookup(V641, Dex!F:L, 7, 0),"")</f>
        <v/>
      </c>
      <c r="V641" s="131" t="str">
        <f t="shared" si="1"/>
        <v>oinkologne</v>
      </c>
    </row>
    <row r="642" ht="31.5" customHeight="1">
      <c r="A642" s="88">
        <v>641.0</v>
      </c>
      <c r="B642" s="85">
        <v>1.0</v>
      </c>
      <c r="C642" s="85">
        <v>26.0</v>
      </c>
      <c r="D642" s="53">
        <v>5.0</v>
      </c>
      <c r="E642" s="53">
        <v>1.0</v>
      </c>
      <c r="F642" s="53">
        <v>5.0</v>
      </c>
      <c r="G642" s="53" t="str">
        <f>ifna(VLookup(V642,Shiny!B:C, 2, 0),"")</f>
        <v/>
      </c>
      <c r="H642" s="177" t="s">
        <v>1119</v>
      </c>
      <c r="I642" s="157">
        <v>918.0</v>
      </c>
      <c r="J642" s="140">
        <f>IFNA(VLOOKUP(V642,'Imported Index'!G:H,2,0),1)</f>
        <v>1</v>
      </c>
      <c r="K642" s="85"/>
      <c r="L642" s="53"/>
      <c r="M642" s="62" t="str">
        <f>ifna(IMAGE("https://pokejungle.net/sprites/typeico/"&amp;lower(VLookup(V642,Type!C:E, 2, 0)&amp;".png")),"")</f>
        <v/>
      </c>
      <c r="N642" s="62" t="str">
        <f>ifna(IMAGE("https://pokejungle.net/sprites/typeico/"&amp;lower(VLookup(V642,Type!C:E, 3, 0)&amp;".png")),"")</f>
        <v/>
      </c>
      <c r="O642" s="53"/>
      <c r="P642" s="53"/>
      <c r="Q642" s="61" t="str">
        <f>ifna(VLookup(V642, Dex!F:K, 3, 0),"")</f>
        <v/>
      </c>
      <c r="R642" s="61" t="str">
        <f>ifna(VLookup(V642, Dex!F:K, 4, 0),"")</f>
        <v/>
      </c>
      <c r="S642" s="62" t="str">
        <f>ifna(VLookup(V642, Dex!F:K, 5, 0),"")</f>
        <v/>
      </c>
      <c r="T642" s="61" t="str">
        <f>ifna(VLookup(V642, Dex!F:K, 6, 0),"")</f>
        <v>P013</v>
      </c>
      <c r="U642" s="63" t="str">
        <f>ifna(VLookup(V642, Dex!F:L, 7, 0),"")</f>
        <v/>
      </c>
      <c r="V642" s="53" t="str">
        <f t="shared" si="1"/>
        <v>spidops</v>
      </c>
    </row>
    <row r="643" ht="31.5" customHeight="1">
      <c r="A643" s="129">
        <v>642.0</v>
      </c>
      <c r="B643" s="130">
        <v>1.0</v>
      </c>
      <c r="C643" s="130">
        <v>26.0</v>
      </c>
      <c r="D643" s="131">
        <v>6.0</v>
      </c>
      <c r="E643" s="131">
        <v>1.0</v>
      </c>
      <c r="F643" s="131">
        <v>6.0</v>
      </c>
      <c r="G643" s="131" t="str">
        <f>ifna(VLookup(V643,Shiny!B:C, 2, 0),"")</f>
        <v/>
      </c>
      <c r="H643" s="178" t="s">
        <v>1121</v>
      </c>
      <c r="I643" s="158">
        <v>920.0</v>
      </c>
      <c r="J643" s="135">
        <f>IFNA(VLOOKUP(V643,'Imported Index'!G:H,2,0),1)</f>
        <v>1</v>
      </c>
      <c r="K643" s="130"/>
      <c r="L643" s="131"/>
      <c r="M643" s="166" t="str">
        <f>ifna(IMAGE("https://pokejungle.net/sprites/typeico/"&amp;lower(VLookup(V643,Type!C:E, 2, 0)&amp;".png")),"")</f>
        <v/>
      </c>
      <c r="N643" s="166" t="str">
        <f>ifna(IMAGE("https://pokejungle.net/sprites/typeico/"&amp;lower(VLookup(V643,Type!C:E, 3, 0)&amp;".png")),"")</f>
        <v/>
      </c>
      <c r="O643" s="131"/>
      <c r="P643" s="131"/>
      <c r="Q643" s="165" t="str">
        <f>ifna(VLookup(V643, Dex!F:K, 3, 0),"")</f>
        <v/>
      </c>
      <c r="R643" s="165" t="str">
        <f>ifna(VLookup(V643, Dex!F:K, 4, 0),"")</f>
        <v/>
      </c>
      <c r="S643" s="166" t="str">
        <f>ifna(VLookup(V643, Dex!F:K, 5, 0),"")</f>
        <v/>
      </c>
      <c r="T643" s="165" t="str">
        <f>ifna(VLookup(V643, Dex!F:K, 6, 0),"")</f>
        <v>P015</v>
      </c>
      <c r="U643" s="137" t="str">
        <f>ifna(VLookup(V643, Dex!F:L, 7, 0),"")</f>
        <v/>
      </c>
      <c r="V643" s="131" t="str">
        <f t="shared" si="1"/>
        <v>lokix</v>
      </c>
    </row>
    <row r="644" ht="31.5" customHeight="1">
      <c r="A644" s="88">
        <v>643.0</v>
      </c>
      <c r="B644" s="85">
        <v>1.0</v>
      </c>
      <c r="C644" s="85">
        <v>26.0</v>
      </c>
      <c r="D644" s="53">
        <v>7.0</v>
      </c>
      <c r="E644" s="53">
        <v>2.0</v>
      </c>
      <c r="F644" s="53">
        <v>1.0</v>
      </c>
      <c r="G644" s="53" t="str">
        <f>ifna(VLookup(V644,Shiny!B:C, 2, 0),"")</f>
        <v/>
      </c>
      <c r="H644" s="177" t="s">
        <v>1124</v>
      </c>
      <c r="I644" s="157">
        <v>923.0</v>
      </c>
      <c r="J644" s="140">
        <f>IFNA(VLOOKUP(V644,'Imported Index'!G:H,2,0),1)</f>
        <v>1</v>
      </c>
      <c r="K644" s="85"/>
      <c r="L644" s="53"/>
      <c r="M644" s="62" t="str">
        <f>ifna(IMAGE("https://pokejungle.net/sprites/typeico/"&amp;lower(VLookup(V644,Type!C:E, 2, 0)&amp;".png")),"")</f>
        <v/>
      </c>
      <c r="N644" s="62" t="str">
        <f>ifna(IMAGE("https://pokejungle.net/sprites/typeico/"&amp;lower(VLookup(V644,Type!C:E, 3, 0)&amp;".png")),"")</f>
        <v/>
      </c>
      <c r="O644" s="53"/>
      <c r="P644" s="53"/>
      <c r="Q644" s="61" t="str">
        <f>ifna(VLookup(V644, Dex!F:K, 3, 0),"")</f>
        <v/>
      </c>
      <c r="R644" s="61" t="str">
        <f>ifna(VLookup(V644, Dex!F:K, 4, 0),"")</f>
        <v/>
      </c>
      <c r="S644" s="62" t="str">
        <f>ifna(VLookup(V644, Dex!F:K, 5, 0),"")</f>
        <v/>
      </c>
      <c r="T644" s="61" t="str">
        <f>ifna(VLookup(V644, Dex!F:K, 6, 0),"")</f>
        <v>P024</v>
      </c>
      <c r="U644" s="63" t="str">
        <f>ifna(VLookup(V644, Dex!F:L, 7, 0),"")</f>
        <v/>
      </c>
      <c r="V644" s="53" t="str">
        <f t="shared" si="1"/>
        <v>pawmot</v>
      </c>
    </row>
    <row r="645" ht="31.5" customHeight="1">
      <c r="A645" s="129">
        <v>644.0</v>
      </c>
      <c r="B645" s="130">
        <v>1.0</v>
      </c>
      <c r="C645" s="130">
        <v>26.0</v>
      </c>
      <c r="D645" s="131">
        <v>8.0</v>
      </c>
      <c r="E645" s="131">
        <v>2.0</v>
      </c>
      <c r="F645" s="131">
        <v>2.0</v>
      </c>
      <c r="G645" s="131" t="str">
        <f>ifna(VLookup(V645,Shiny!B:C, 2, 0),"")</f>
        <v/>
      </c>
      <c r="H645" s="178" t="s">
        <v>1126</v>
      </c>
      <c r="I645" s="158">
        <v>925.0</v>
      </c>
      <c r="J645" s="135">
        <f>IFNA(VLOOKUP(V645,'Imported Index'!G:H,2,0),1)</f>
        <v>1</v>
      </c>
      <c r="K645" s="135"/>
      <c r="L645" s="135" t="s">
        <v>1127</v>
      </c>
      <c r="M645" s="166" t="str">
        <f>ifna(IMAGE("https://pokejungle.net/sprites/typeico/"&amp;lower(VLookup(V645,Type!C:E, 2, 0)&amp;".png")),"")</f>
        <v/>
      </c>
      <c r="N645" s="166" t="str">
        <f>ifna(IMAGE("https://pokejungle.net/sprites/typeico/"&amp;lower(VLookup(V645,Type!C:E, 3, 0)&amp;".png")),"")</f>
        <v/>
      </c>
      <c r="O645" s="131"/>
      <c r="P645" s="131"/>
      <c r="Q645" s="165" t="str">
        <f>ifna(VLookup(V645, Dex!F:K, 3, 0),"")</f>
        <v/>
      </c>
      <c r="R645" s="165" t="str">
        <f>ifna(VLookup(V645, Dex!F:K, 4, 0),"")</f>
        <v/>
      </c>
      <c r="S645" s="166" t="str">
        <f>ifna(VLookup(V645, Dex!F:K, 5, 0),"")</f>
        <v/>
      </c>
      <c r="T645" s="165" t="str">
        <f>ifna(VLookup(V645, Dex!F:K, 6, 0),"")</f>
        <v>P072</v>
      </c>
      <c r="U645" s="137" t="str">
        <f>ifna(VLookup(V645, Dex!F:L, 7, 0),"")</f>
        <v/>
      </c>
      <c r="V645" s="131" t="str">
        <f t="shared" si="1"/>
        <v>maushold</v>
      </c>
    </row>
    <row r="646" ht="31.5" customHeight="1">
      <c r="A646" s="88">
        <v>645.0</v>
      </c>
      <c r="B646" s="85">
        <v>1.0</v>
      </c>
      <c r="C646" s="85">
        <v>26.0</v>
      </c>
      <c r="D646" s="53">
        <v>9.0</v>
      </c>
      <c r="E646" s="53">
        <v>2.0</v>
      </c>
      <c r="F646" s="53">
        <v>3.0</v>
      </c>
      <c r="G646" s="53" t="str">
        <f>ifna(VLookup(V646,Shiny!B:C, 2, 0),"")</f>
        <v/>
      </c>
      <c r="H646" s="177" t="s">
        <v>1126</v>
      </c>
      <c r="I646" s="157">
        <v>925.0</v>
      </c>
      <c r="J646" s="140">
        <f>IFNA(VLOOKUP(V646,'Imported Index'!G:H,2,0),1)</f>
        <v>1</v>
      </c>
      <c r="K646" s="140"/>
      <c r="L646" s="140" t="s">
        <v>1128</v>
      </c>
      <c r="M646" s="62" t="str">
        <f>ifna(IMAGE("https://pokejungle.net/sprites/typeico/"&amp;lower(VLookup(V646,Type!C:E, 2, 0)&amp;".png")),"")</f>
        <v/>
      </c>
      <c r="N646" s="62" t="str">
        <f>ifna(IMAGE("https://pokejungle.net/sprites/typeico/"&amp;lower(VLookup(V646,Type!C:E, 3, 0)&amp;".png")),"")</f>
        <v/>
      </c>
      <c r="O646" s="53">
        <v>-1.0</v>
      </c>
      <c r="P646" s="53"/>
      <c r="Q646" s="61" t="str">
        <f>ifna(VLookup(V646, Dex!F:K, 3, 0),"")</f>
        <v/>
      </c>
      <c r="R646" s="61" t="str">
        <f>ifna(VLookup(V646, Dex!F:K, 4, 0),"")</f>
        <v/>
      </c>
      <c r="S646" s="62" t="str">
        <f>ifna(VLookup(V646, Dex!F:K, 5, 0),"")</f>
        <v/>
      </c>
      <c r="T646" s="61" t="str">
        <f>ifna(VLookup(V646, Dex!F:K, 6, 0),"")</f>
        <v>P072</v>
      </c>
      <c r="U646" s="63" t="str">
        <f>ifna(VLookup(V646, Dex!F:L, 7, 0),"")</f>
        <v/>
      </c>
      <c r="V646" s="53" t="str">
        <f t="shared" si="1"/>
        <v>maushold-1</v>
      </c>
    </row>
    <row r="647" ht="31.5" customHeight="1">
      <c r="A647" s="129">
        <v>646.0</v>
      </c>
      <c r="B647" s="130">
        <v>1.0</v>
      </c>
      <c r="C647" s="130">
        <v>26.0</v>
      </c>
      <c r="D647" s="131">
        <v>10.0</v>
      </c>
      <c r="E647" s="131">
        <v>2.0</v>
      </c>
      <c r="F647" s="131">
        <v>4.0</v>
      </c>
      <c r="G647" s="131" t="str">
        <f>ifna(VLookup(V647,Shiny!B:C, 2, 0),"")</f>
        <v/>
      </c>
      <c r="H647" s="178" t="s">
        <v>1130</v>
      </c>
      <c r="I647" s="158">
        <v>927.0</v>
      </c>
      <c r="J647" s="135">
        <f>IFNA(VLOOKUP(V647,'Imported Index'!G:H,2,0),1)</f>
        <v>1</v>
      </c>
      <c r="K647" s="130"/>
      <c r="L647" s="131"/>
      <c r="M647" s="166" t="str">
        <f>ifna(IMAGE("https://pokejungle.net/sprites/typeico/"&amp;lower(VLookup(V647,Type!C:E, 2, 0)&amp;".png")),"")</f>
        <v/>
      </c>
      <c r="N647" s="166" t="str">
        <f>ifna(IMAGE("https://pokejungle.net/sprites/typeico/"&amp;lower(VLookup(V647,Type!C:E, 3, 0)&amp;".png")),"")</f>
        <v/>
      </c>
      <c r="O647" s="131"/>
      <c r="P647" s="131"/>
      <c r="Q647" s="165" t="str">
        <f>ifna(VLookup(V647, Dex!F:K, 3, 0),"")</f>
        <v/>
      </c>
      <c r="R647" s="165" t="str">
        <f>ifna(VLookup(V647, Dex!F:K, 4, 0),"")</f>
        <v/>
      </c>
      <c r="S647" s="166" t="str">
        <f>ifna(VLookup(V647, Dex!F:K, 5, 0),"")</f>
        <v/>
      </c>
      <c r="T647" s="165" t="str">
        <f>ifna(VLookup(V647, Dex!F:K, 6, 0),"")</f>
        <v>P077</v>
      </c>
      <c r="U647" s="137" t="str">
        <f>ifna(VLookup(V647, Dex!F:L, 7, 0),"")</f>
        <v>H080</v>
      </c>
      <c r="V647" s="131" t="str">
        <f t="shared" si="1"/>
        <v>dachsbun</v>
      </c>
    </row>
    <row r="648" ht="31.5" customHeight="1">
      <c r="A648" s="88">
        <v>647.0</v>
      </c>
      <c r="B648" s="85">
        <v>1.0</v>
      </c>
      <c r="C648" s="85">
        <v>26.0</v>
      </c>
      <c r="D648" s="53">
        <v>11.0</v>
      </c>
      <c r="E648" s="53">
        <v>2.0</v>
      </c>
      <c r="F648" s="53">
        <v>5.0</v>
      </c>
      <c r="G648" s="53" t="str">
        <f>ifna(VLookup(V648,Shiny!B:C, 2, 0),"")</f>
        <v/>
      </c>
      <c r="H648" s="177" t="s">
        <v>1133</v>
      </c>
      <c r="I648" s="157">
        <v>930.0</v>
      </c>
      <c r="J648" s="140">
        <f>IFNA(VLOOKUP(V648,'Imported Index'!G:H,2,0),1)</f>
        <v>1</v>
      </c>
      <c r="K648" s="85"/>
      <c r="L648" s="53"/>
      <c r="M648" s="62" t="str">
        <f>ifna(IMAGE("https://pokejungle.net/sprites/typeico/"&amp;lower(VLookup(V648,Type!C:E, 2, 0)&amp;".png")),"")</f>
        <v/>
      </c>
      <c r="N648" s="62" t="str">
        <f>ifna(IMAGE("https://pokejungle.net/sprites/typeico/"&amp;lower(VLookup(V648,Type!C:E, 3, 0)&amp;".png")),"")</f>
        <v/>
      </c>
      <c r="O648" s="53"/>
      <c r="P648" s="53"/>
      <c r="Q648" s="61" t="str">
        <f>ifna(VLookup(V648, Dex!F:K, 3, 0),"")</f>
        <v/>
      </c>
      <c r="R648" s="61" t="str">
        <f>ifna(VLookup(V648, Dex!F:K, 4, 0),"")</f>
        <v/>
      </c>
      <c r="S648" s="62" t="str">
        <f>ifna(VLookup(V648, Dex!F:K, 5, 0),"")</f>
        <v/>
      </c>
      <c r="T648" s="61" t="str">
        <f>ifna(VLookup(V648, Dex!F:K, 6, 0),"")</f>
        <v>P086</v>
      </c>
      <c r="U648" s="63" t="str">
        <f>ifna(VLookup(V648, Dex!F:L, 7, 0),"")</f>
        <v/>
      </c>
      <c r="V648" s="53" t="str">
        <f t="shared" si="1"/>
        <v>arboliva</v>
      </c>
    </row>
    <row r="649" ht="31.5" customHeight="1">
      <c r="A649" s="129">
        <v>648.0</v>
      </c>
      <c r="B649" s="130">
        <v>1.0</v>
      </c>
      <c r="C649" s="130">
        <v>26.0</v>
      </c>
      <c r="D649" s="131">
        <v>12.0</v>
      </c>
      <c r="E649" s="131">
        <v>2.0</v>
      </c>
      <c r="F649" s="131">
        <v>6.0</v>
      </c>
      <c r="G649" s="131" t="str">
        <f>ifna(VLookup(V649,Shiny!B:C, 2, 0),"")</f>
        <v/>
      </c>
      <c r="H649" s="178" t="s">
        <v>1134</v>
      </c>
      <c r="I649" s="158">
        <v>931.0</v>
      </c>
      <c r="J649" s="135">
        <f>IFNA(VLOOKUP(V649,'Imported Index'!G:H,2,0),1)</f>
        <v>1</v>
      </c>
      <c r="K649" s="135"/>
      <c r="L649" s="135" t="s">
        <v>1135</v>
      </c>
      <c r="M649" s="166" t="str">
        <f>ifna(IMAGE("https://pokejungle.net/sprites/typeico/"&amp;lower(VLookup(V649,Type!C:E, 2, 0)&amp;".png")),"")</f>
        <v/>
      </c>
      <c r="N649" s="166" t="str">
        <f>ifna(IMAGE("https://pokejungle.net/sprites/typeico/"&amp;lower(VLookup(V649,Type!C:E, 3, 0)&amp;".png")),"")</f>
        <v/>
      </c>
      <c r="O649" s="131"/>
      <c r="P649" s="131"/>
      <c r="Q649" s="165" t="str">
        <f>ifna(VLookup(V649, Dex!F:K, 3, 0),"")</f>
        <v/>
      </c>
      <c r="R649" s="165" t="str">
        <f>ifna(VLookup(V649, Dex!F:K, 4, 0),"")</f>
        <v/>
      </c>
      <c r="S649" s="166" t="str">
        <f>ifna(VLookup(V649, Dex!F:K, 5, 0),"")</f>
        <v/>
      </c>
      <c r="T649" s="165" t="str">
        <f>ifna(VLookup(V649, Dex!F:K, 6, 0),"")</f>
        <v>P113</v>
      </c>
      <c r="U649" s="137" t="str">
        <f>ifna(VLookup(V649, Dex!F:L, 7, 0),"")</f>
        <v>H086</v>
      </c>
      <c r="V649" s="131" t="str">
        <f t="shared" si="1"/>
        <v>squawkabilly</v>
      </c>
    </row>
    <row r="650" ht="31.5" customHeight="1">
      <c r="A650" s="88">
        <v>649.0</v>
      </c>
      <c r="B650" s="85">
        <v>1.0</v>
      </c>
      <c r="C650" s="85">
        <v>26.0</v>
      </c>
      <c r="D650" s="53">
        <v>13.0</v>
      </c>
      <c r="E650" s="53">
        <v>3.0</v>
      </c>
      <c r="F650" s="53">
        <v>1.0</v>
      </c>
      <c r="G650" s="53" t="str">
        <f>ifna(VLookup(V650,Shiny!B:C, 2, 0),"")</f>
        <v/>
      </c>
      <c r="H650" s="177" t="s">
        <v>1134</v>
      </c>
      <c r="I650" s="157">
        <v>931.0</v>
      </c>
      <c r="J650" s="140">
        <f>IFNA(VLOOKUP(V650,'Imported Index'!G:H,2,0),1)</f>
        <v>1</v>
      </c>
      <c r="K650" s="140"/>
      <c r="L650" s="140" t="s">
        <v>1136</v>
      </c>
      <c r="M650" s="62" t="str">
        <f>ifna(IMAGE("https://pokejungle.net/sprites/typeico/"&amp;lower(VLookup(V650,Type!C:E, 2, 0)&amp;".png")),"")</f>
        <v/>
      </c>
      <c r="N650" s="62" t="str">
        <f>ifna(IMAGE("https://pokejungle.net/sprites/typeico/"&amp;lower(VLookup(V650,Type!C:E, 3, 0)&amp;".png")),"")</f>
        <v/>
      </c>
      <c r="O650" s="53">
        <v>-1.0</v>
      </c>
      <c r="P650" s="53"/>
      <c r="Q650" s="61" t="str">
        <f>ifna(VLookup(V650, Dex!F:K, 3, 0),"")</f>
        <v/>
      </c>
      <c r="R650" s="61" t="str">
        <f>ifna(VLookup(V650, Dex!F:K, 4, 0),"")</f>
        <v/>
      </c>
      <c r="S650" s="62" t="str">
        <f>ifna(VLookup(V650, Dex!F:K, 5, 0),"")</f>
        <v/>
      </c>
      <c r="T650" s="61" t="str">
        <f>ifna(VLookup(V650, Dex!F:K, 6, 0),"")</f>
        <v>P113</v>
      </c>
      <c r="U650" s="63" t="str">
        <f>ifna(VLookup(V650, Dex!F:L, 7, 0),"")</f>
        <v>H086</v>
      </c>
      <c r="V650" s="53" t="str">
        <f t="shared" si="1"/>
        <v>squawkabilly-1</v>
      </c>
    </row>
    <row r="651" ht="31.5" customHeight="1">
      <c r="A651" s="129">
        <v>650.0</v>
      </c>
      <c r="B651" s="130">
        <v>1.0</v>
      </c>
      <c r="C651" s="130">
        <v>26.0</v>
      </c>
      <c r="D651" s="131">
        <v>14.0</v>
      </c>
      <c r="E651" s="131">
        <v>3.0</v>
      </c>
      <c r="F651" s="131">
        <v>2.0</v>
      </c>
      <c r="G651" s="131" t="str">
        <f>ifna(VLookup(V651,Shiny!B:C, 2, 0),"")</f>
        <v/>
      </c>
      <c r="H651" s="178" t="s">
        <v>1134</v>
      </c>
      <c r="I651" s="158">
        <v>931.0</v>
      </c>
      <c r="J651" s="135">
        <f>IFNA(VLOOKUP(V651,'Imported Index'!G:H,2,0),1)</f>
        <v>1</v>
      </c>
      <c r="K651" s="135"/>
      <c r="L651" s="156" t="s">
        <v>1137</v>
      </c>
      <c r="M651" s="166" t="str">
        <f>ifna(IMAGE("https://pokejungle.net/sprites/typeico/"&amp;lower(VLookup(V651,Type!C:E, 2, 0)&amp;".png")),"")</f>
        <v/>
      </c>
      <c r="N651" s="166" t="str">
        <f>ifna(IMAGE("https://pokejungle.net/sprites/typeico/"&amp;lower(VLookup(V651,Type!C:E, 3, 0)&amp;".png")),"")</f>
        <v/>
      </c>
      <c r="O651" s="131">
        <v>-2.0</v>
      </c>
      <c r="P651" s="131"/>
      <c r="Q651" s="165" t="str">
        <f>ifna(VLookup(V651, Dex!F:K, 3, 0),"")</f>
        <v/>
      </c>
      <c r="R651" s="165" t="str">
        <f>ifna(VLookup(V651, Dex!F:K, 4, 0),"")</f>
        <v/>
      </c>
      <c r="S651" s="166" t="str">
        <f>ifna(VLookup(V651, Dex!F:K, 5, 0),"")</f>
        <v/>
      </c>
      <c r="T651" s="165" t="str">
        <f>ifna(VLookup(V651, Dex!F:K, 6, 0),"")</f>
        <v>P113</v>
      </c>
      <c r="U651" s="137" t="str">
        <f>ifna(VLookup(V651, Dex!F:L, 7, 0),"")</f>
        <v>H086</v>
      </c>
      <c r="V651" s="131" t="str">
        <f t="shared" si="1"/>
        <v>squawkabilly-2</v>
      </c>
    </row>
    <row r="652" ht="31.5" customHeight="1">
      <c r="A652" s="88">
        <v>651.0</v>
      </c>
      <c r="B652" s="85">
        <v>1.0</v>
      </c>
      <c r="C652" s="85">
        <v>26.0</v>
      </c>
      <c r="D652" s="53">
        <v>15.0</v>
      </c>
      <c r="E652" s="53">
        <v>3.0</v>
      </c>
      <c r="F652" s="53">
        <v>3.0</v>
      </c>
      <c r="G652" s="53" t="str">
        <f>ifna(VLookup(V652,Shiny!B:C, 2, 0),"")</f>
        <v/>
      </c>
      <c r="H652" s="177" t="s">
        <v>1134</v>
      </c>
      <c r="I652" s="157">
        <v>931.0</v>
      </c>
      <c r="J652" s="140">
        <f>IFNA(VLOOKUP(V652,'Imported Index'!G:H,2,0),1)</f>
        <v>1</v>
      </c>
      <c r="K652" s="140"/>
      <c r="L652" s="56" t="s">
        <v>1138</v>
      </c>
      <c r="M652" s="62" t="str">
        <f>ifna(IMAGE("https://pokejungle.net/sprites/typeico/"&amp;lower(VLookup(V652,Type!C:E, 2, 0)&amp;".png")),"")</f>
        <v/>
      </c>
      <c r="N652" s="62" t="str">
        <f>ifna(IMAGE("https://pokejungle.net/sprites/typeico/"&amp;lower(VLookup(V652,Type!C:E, 3, 0)&amp;".png")),"")</f>
        <v/>
      </c>
      <c r="O652" s="53">
        <v>-3.0</v>
      </c>
      <c r="P652" s="53"/>
      <c r="Q652" s="61" t="str">
        <f>ifna(VLookup(V652, Dex!F:K, 3, 0),"")</f>
        <v/>
      </c>
      <c r="R652" s="61" t="str">
        <f>ifna(VLookup(V652, Dex!F:K, 4, 0),"")</f>
        <v/>
      </c>
      <c r="S652" s="62" t="str">
        <f>ifna(VLookup(V652, Dex!F:K, 5, 0),"")</f>
        <v/>
      </c>
      <c r="T652" s="61" t="str">
        <f>ifna(VLookup(V652, Dex!F:K, 6, 0),"")</f>
        <v>P113</v>
      </c>
      <c r="U652" s="63" t="str">
        <f>ifna(VLookup(V652, Dex!F:L, 7, 0),"")</f>
        <v>H086</v>
      </c>
      <c r="V652" s="53" t="str">
        <f t="shared" si="1"/>
        <v>squawkabilly-3</v>
      </c>
    </row>
    <row r="653" ht="31.5" customHeight="1">
      <c r="A653" s="129">
        <v>652.0</v>
      </c>
      <c r="B653" s="130">
        <v>1.0</v>
      </c>
      <c r="C653" s="130">
        <v>26.0</v>
      </c>
      <c r="D653" s="131">
        <v>16.0</v>
      </c>
      <c r="E653" s="131">
        <v>3.0</v>
      </c>
      <c r="F653" s="131">
        <v>4.0</v>
      </c>
      <c r="G653" s="131" t="str">
        <f>ifna(VLookup(V653,Shiny!B:C, 2, 0),"")</f>
        <v/>
      </c>
      <c r="H653" s="178" t="s">
        <v>1141</v>
      </c>
      <c r="I653" s="158">
        <v>934.0</v>
      </c>
      <c r="J653" s="135">
        <f>IFNA(VLOOKUP(V653,'Imported Index'!G:H,2,0),1)</f>
        <v>1</v>
      </c>
      <c r="K653" s="130"/>
      <c r="L653" s="131"/>
      <c r="M653" s="166" t="str">
        <f>ifna(IMAGE("https://pokejungle.net/sprites/typeico/"&amp;lower(VLookup(V653,Type!C:E, 2, 0)&amp;".png")),"")</f>
        <v/>
      </c>
      <c r="N653" s="166" t="str">
        <f>ifna(IMAGE("https://pokejungle.net/sprites/typeico/"&amp;lower(VLookup(V653,Type!C:E, 3, 0)&amp;".png")),"")</f>
        <v/>
      </c>
      <c r="O653" s="131"/>
      <c r="P653" s="131"/>
      <c r="Q653" s="165" t="str">
        <f>ifna(VLookup(V653, Dex!F:K, 3, 0),"")</f>
        <v/>
      </c>
      <c r="R653" s="165" t="str">
        <f>ifna(VLookup(V653, Dex!F:K, 4, 0),"")</f>
        <v/>
      </c>
      <c r="S653" s="166" t="str">
        <f>ifna(VLookup(V653, Dex!F:K, 5, 0),"")</f>
        <v/>
      </c>
      <c r="T653" s="165" t="str">
        <f>ifna(VLookup(V653, Dex!F:K, 6, 0),"")</f>
        <v>P131</v>
      </c>
      <c r="U653" s="137" t="str">
        <f>ifna(VLookup(V653, Dex!F:L, 7, 0),"")</f>
        <v>H091</v>
      </c>
      <c r="V653" s="131" t="str">
        <f t="shared" si="1"/>
        <v>garganacl</v>
      </c>
    </row>
    <row r="654" ht="31.5" customHeight="1">
      <c r="A654" s="88">
        <v>653.0</v>
      </c>
      <c r="B654" s="85">
        <v>1.0</v>
      </c>
      <c r="C654" s="85">
        <v>26.0</v>
      </c>
      <c r="D654" s="53">
        <v>17.0</v>
      </c>
      <c r="E654" s="53">
        <v>3.0</v>
      </c>
      <c r="F654" s="53">
        <v>5.0</v>
      </c>
      <c r="G654" s="53" t="str">
        <f>ifna(VLookup(V654,Shiny!B:C, 2, 0),"")</f>
        <v/>
      </c>
      <c r="H654" s="177" t="s">
        <v>1143</v>
      </c>
      <c r="I654" s="157">
        <v>936.0</v>
      </c>
      <c r="J654" s="140">
        <f>IFNA(VLOOKUP(V654,'Imported Index'!G:H,2,0),1)</f>
        <v>1</v>
      </c>
      <c r="K654" s="85"/>
      <c r="L654" s="53"/>
      <c r="M654" s="62" t="str">
        <f>ifna(IMAGE("https://pokejungle.net/sprites/typeico/"&amp;lower(VLookup(V654,Type!C:E, 2, 0)&amp;".png")),"")</f>
        <v/>
      </c>
      <c r="N654" s="62" t="str">
        <f>ifna(IMAGE("https://pokejungle.net/sprites/typeico/"&amp;lower(VLookup(V654,Type!C:E, 3, 0)&amp;".png")),"")</f>
        <v/>
      </c>
      <c r="O654" s="53"/>
      <c r="P654" s="53"/>
      <c r="Q654" s="61" t="str">
        <f>ifna(VLookup(V654, Dex!F:K, 3, 0),"")</f>
        <v/>
      </c>
      <c r="R654" s="61" t="str">
        <f>ifna(VLookup(V654, Dex!F:K, 4, 0),"")</f>
        <v/>
      </c>
      <c r="S654" s="62" t="str">
        <f>ifna(VLookup(V654, Dex!F:K, 5, 0),"")</f>
        <v/>
      </c>
      <c r="T654" s="61" t="str">
        <f>ifna(VLookup(V654, Dex!F:K, 6, 0),"")</f>
        <v>P166</v>
      </c>
      <c r="U654" s="63" t="str">
        <f>ifna(VLookup(V654, Dex!F:L, 7, 0),"")</f>
        <v>H098</v>
      </c>
      <c r="V654" s="53" t="str">
        <f t="shared" si="1"/>
        <v>armarouge</v>
      </c>
    </row>
    <row r="655" ht="31.5" customHeight="1">
      <c r="A655" s="129">
        <v>654.0</v>
      </c>
      <c r="B655" s="130">
        <v>1.0</v>
      </c>
      <c r="C655" s="130">
        <v>26.0</v>
      </c>
      <c r="D655" s="131">
        <v>18.0</v>
      </c>
      <c r="E655" s="131">
        <v>3.0</v>
      </c>
      <c r="F655" s="131">
        <v>6.0</v>
      </c>
      <c r="G655" s="131" t="str">
        <f>ifna(VLookup(V655,Shiny!B:C, 2, 0),"")</f>
        <v/>
      </c>
      <c r="H655" s="178" t="s">
        <v>1144</v>
      </c>
      <c r="I655" s="158">
        <v>937.0</v>
      </c>
      <c r="J655" s="135">
        <f>IFNA(VLOOKUP(V655,'Imported Index'!G:H,2,0),1)</f>
        <v>1</v>
      </c>
      <c r="K655" s="130"/>
      <c r="L655" s="131"/>
      <c r="M655" s="166" t="str">
        <f>ifna(IMAGE("https://pokejungle.net/sprites/typeico/"&amp;lower(VLookup(V655,Type!C:E, 2, 0)&amp;".png")),"")</f>
        <v/>
      </c>
      <c r="N655" s="166" t="str">
        <f>ifna(IMAGE("https://pokejungle.net/sprites/typeico/"&amp;lower(VLookup(V655,Type!C:E, 3, 0)&amp;".png")),"")</f>
        <v/>
      </c>
      <c r="O655" s="131"/>
      <c r="P655" s="131"/>
      <c r="Q655" s="165" t="str">
        <f>ifna(VLookup(V655, Dex!F:K, 3, 0),"")</f>
        <v/>
      </c>
      <c r="R655" s="165" t="str">
        <f>ifna(VLookup(V655, Dex!F:K, 4, 0),"")</f>
        <v/>
      </c>
      <c r="S655" s="166" t="str">
        <f>ifna(VLookup(V655, Dex!F:K, 5, 0),"")</f>
        <v/>
      </c>
      <c r="T655" s="165" t="str">
        <f>ifna(VLookup(V655, Dex!F:K, 6, 0),"")</f>
        <v>P167</v>
      </c>
      <c r="U655" s="137" t="str">
        <f>ifna(VLookup(V655, Dex!F:L, 7, 0),"")</f>
        <v>H099</v>
      </c>
      <c r="V655" s="131" t="str">
        <f t="shared" si="1"/>
        <v>ceruledge</v>
      </c>
    </row>
    <row r="656" ht="31.5" customHeight="1">
      <c r="A656" s="88">
        <v>655.0</v>
      </c>
      <c r="B656" s="85">
        <v>1.0</v>
      </c>
      <c r="C656" s="85">
        <v>26.0</v>
      </c>
      <c r="D656" s="53">
        <v>19.0</v>
      </c>
      <c r="E656" s="53">
        <v>4.0</v>
      </c>
      <c r="F656" s="53">
        <v>1.0</v>
      </c>
      <c r="G656" s="53" t="str">
        <f>ifna(VLookup(V656,Shiny!B:C, 2, 0),"")</f>
        <v/>
      </c>
      <c r="H656" s="177" t="s">
        <v>1146</v>
      </c>
      <c r="I656" s="157">
        <v>939.0</v>
      </c>
      <c r="J656" s="140">
        <f>IFNA(VLOOKUP(V656,'Imported Index'!G:H,2,0),1)</f>
        <v>1</v>
      </c>
      <c r="K656" s="85"/>
      <c r="L656" s="53"/>
      <c r="M656" s="62" t="str">
        <f>ifna(IMAGE("https://pokejungle.net/sprites/typeico/"&amp;lower(VLookup(V656,Type!C:E, 2, 0)&amp;".png")),"")</f>
        <v/>
      </c>
      <c r="N656" s="62" t="str">
        <f>ifna(IMAGE("https://pokejungle.net/sprites/typeico/"&amp;lower(VLookup(V656,Type!C:E, 3, 0)&amp;".png")),"")</f>
        <v/>
      </c>
      <c r="O656" s="53"/>
      <c r="P656" s="53"/>
      <c r="Q656" s="61" t="str">
        <f>ifna(VLookup(V656, Dex!F:K, 3, 0),"")</f>
        <v/>
      </c>
      <c r="R656" s="61" t="str">
        <f>ifna(VLookup(V656, Dex!F:K, 4, 0),"")</f>
        <v/>
      </c>
      <c r="S656" s="62" t="str">
        <f>ifna(VLookup(V656, Dex!F:K, 5, 0),"")</f>
        <v/>
      </c>
      <c r="T656" s="61" t="str">
        <f>ifna(VLookup(V656, Dex!F:K, 6, 0),"")</f>
        <v>P171</v>
      </c>
      <c r="U656" s="63" t="str">
        <f>ifna(VLookup(V656, Dex!F:L, 7, 0),"")</f>
        <v/>
      </c>
      <c r="V656" s="53" t="str">
        <f t="shared" si="1"/>
        <v>bellibolt</v>
      </c>
    </row>
    <row r="657" ht="31.5" customHeight="1">
      <c r="A657" s="129">
        <v>656.0</v>
      </c>
      <c r="B657" s="130">
        <v>1.0</v>
      </c>
      <c r="C657" s="130">
        <v>26.0</v>
      </c>
      <c r="D657" s="131">
        <v>20.0</v>
      </c>
      <c r="E657" s="131">
        <v>4.0</v>
      </c>
      <c r="F657" s="131">
        <v>2.0</v>
      </c>
      <c r="G657" s="131" t="str">
        <f>ifna(VLookup(V657,Shiny!B:C, 2, 0),"")</f>
        <v/>
      </c>
      <c r="H657" s="178" t="s">
        <v>1148</v>
      </c>
      <c r="I657" s="158">
        <v>941.0</v>
      </c>
      <c r="J657" s="135">
        <f>IFNA(VLOOKUP(V657,'Imported Index'!G:H,2,0),1)</f>
        <v>1</v>
      </c>
      <c r="K657" s="130"/>
      <c r="L657" s="131"/>
      <c r="M657" s="166" t="str">
        <f>ifna(IMAGE("https://pokejungle.net/sprites/typeico/"&amp;lower(VLookup(V657,Type!C:E, 2, 0)&amp;".png")),"")</f>
        <v/>
      </c>
      <c r="N657" s="166" t="str">
        <f>ifna(IMAGE("https://pokejungle.net/sprites/typeico/"&amp;lower(VLookup(V657,Type!C:E, 3, 0)&amp;".png")),"")</f>
        <v/>
      </c>
      <c r="O657" s="131"/>
      <c r="P657" s="131"/>
      <c r="Q657" s="165" t="str">
        <f>ifna(VLookup(V657, Dex!F:K, 3, 0),"")</f>
        <v/>
      </c>
      <c r="R657" s="165" t="str">
        <f>ifna(VLookup(V657, Dex!F:K, 4, 0),"")</f>
        <v/>
      </c>
      <c r="S657" s="166" t="str">
        <f>ifna(VLookup(V657, Dex!F:K, 5, 0),"")</f>
        <v/>
      </c>
      <c r="T657" s="165" t="str">
        <f>ifna(VLookup(V657, Dex!F:K, 6, 0),"")</f>
        <v>P178</v>
      </c>
      <c r="U657" s="137" t="str">
        <f>ifna(VLookup(V657, Dex!F:L, 7, 0),"")</f>
        <v/>
      </c>
      <c r="V657" s="131" t="str">
        <f t="shared" si="1"/>
        <v>kilowattrel</v>
      </c>
    </row>
    <row r="658" ht="31.5" customHeight="1">
      <c r="A658" s="88">
        <v>657.0</v>
      </c>
      <c r="B658" s="85">
        <v>1.0</v>
      </c>
      <c r="C658" s="85">
        <v>26.0</v>
      </c>
      <c r="D658" s="53">
        <v>21.0</v>
      </c>
      <c r="E658" s="53">
        <v>4.0</v>
      </c>
      <c r="F658" s="53">
        <v>3.0</v>
      </c>
      <c r="G658" s="53" t="str">
        <f>ifna(VLookup(V658,Shiny!B:C, 2, 0),"")</f>
        <v/>
      </c>
      <c r="H658" s="177" t="s">
        <v>1150</v>
      </c>
      <c r="I658" s="157">
        <v>943.0</v>
      </c>
      <c r="J658" s="140">
        <f>IFNA(VLOOKUP(V658,'Imported Index'!G:H,2,0),1)</f>
        <v>1</v>
      </c>
      <c r="K658" s="85"/>
      <c r="L658" s="53"/>
      <c r="M658" s="62" t="str">
        <f>ifna(IMAGE("https://pokejungle.net/sprites/typeico/"&amp;lower(VLookup(V658,Type!C:E, 2, 0)&amp;".png")),"")</f>
        <v/>
      </c>
      <c r="N658" s="62" t="str">
        <f>ifna(IMAGE("https://pokejungle.net/sprites/typeico/"&amp;lower(VLookup(V658,Type!C:E, 3, 0)&amp;".png")),"")</f>
        <v/>
      </c>
      <c r="O658" s="53"/>
      <c r="P658" s="53"/>
      <c r="Q658" s="61" t="str">
        <f>ifna(VLookup(V658, Dex!F:K, 3, 0),"")</f>
        <v/>
      </c>
      <c r="R658" s="61" t="str">
        <f>ifna(VLookup(V658, Dex!F:K, 4, 0),"")</f>
        <v/>
      </c>
      <c r="S658" s="62" t="str">
        <f>ifna(VLookup(V658, Dex!F:K, 5, 0),"")</f>
        <v/>
      </c>
      <c r="T658" s="61" t="str">
        <f>ifna(VLookup(V658, Dex!F:K, 6, 0),"")</f>
        <v>P197</v>
      </c>
      <c r="U658" s="63" t="str">
        <f>ifna(VLookup(V658, Dex!F:L, 7, 0),"")</f>
        <v>H101</v>
      </c>
      <c r="V658" s="53" t="str">
        <f t="shared" si="1"/>
        <v>mabosstiff</v>
      </c>
    </row>
    <row r="659" ht="31.5" customHeight="1">
      <c r="A659" s="129">
        <v>658.0</v>
      </c>
      <c r="B659" s="130">
        <v>1.0</v>
      </c>
      <c r="C659" s="130">
        <v>26.0</v>
      </c>
      <c r="D659" s="131">
        <v>22.0</v>
      </c>
      <c r="E659" s="131">
        <v>4.0</v>
      </c>
      <c r="F659" s="131">
        <v>4.0</v>
      </c>
      <c r="G659" s="131" t="str">
        <f>ifna(VLookup(V659,Shiny!B:C, 2, 0),"")</f>
        <v/>
      </c>
      <c r="H659" s="178" t="s">
        <v>1152</v>
      </c>
      <c r="I659" s="158">
        <v>945.0</v>
      </c>
      <c r="J659" s="135">
        <f>IFNA(VLOOKUP(V659,'Imported Index'!G:H,2,0),1)</f>
        <v>1</v>
      </c>
      <c r="K659" s="130"/>
      <c r="L659" s="131"/>
      <c r="M659" s="166" t="str">
        <f>ifna(IMAGE("https://pokejungle.net/sprites/typeico/"&amp;lower(VLookup(V659,Type!C:E, 2, 0)&amp;".png")),"")</f>
        <v/>
      </c>
      <c r="N659" s="166" t="str">
        <f>ifna(IMAGE("https://pokejungle.net/sprites/typeico/"&amp;lower(VLookup(V659,Type!C:E, 3, 0)&amp;".png")),"")</f>
        <v/>
      </c>
      <c r="O659" s="131"/>
      <c r="P659" s="131"/>
      <c r="Q659" s="165" t="str">
        <f>ifna(VLookup(V659, Dex!F:K, 3, 0),"")</f>
        <v/>
      </c>
      <c r="R659" s="165" t="str">
        <f>ifna(VLookup(V659, Dex!F:K, 4, 0),"")</f>
        <v/>
      </c>
      <c r="S659" s="166" t="str">
        <f>ifna(VLookup(V659, Dex!F:K, 5, 0),"")</f>
        <v/>
      </c>
      <c r="T659" s="165" t="str">
        <f>ifna(VLookup(V659, Dex!F:K, 6, 0),"")</f>
        <v>P203</v>
      </c>
      <c r="U659" s="137" t="str">
        <f>ifna(VLookup(V659, Dex!F:L, 7, 0),"")</f>
        <v>H105</v>
      </c>
      <c r="V659" s="131" t="str">
        <f t="shared" si="1"/>
        <v>grafaiai</v>
      </c>
    </row>
    <row r="660" ht="31.5" customHeight="1">
      <c r="A660" s="88">
        <v>659.0</v>
      </c>
      <c r="B660" s="85">
        <v>1.0</v>
      </c>
      <c r="C660" s="85">
        <v>26.0</v>
      </c>
      <c r="D660" s="53">
        <v>23.0</v>
      </c>
      <c r="E660" s="53">
        <v>4.0</v>
      </c>
      <c r="F660" s="53">
        <v>5.0</v>
      </c>
      <c r="G660" s="53" t="str">
        <f>ifna(VLookup(V660,Shiny!B:C, 2, 0),"")</f>
        <v/>
      </c>
      <c r="H660" s="177" t="s">
        <v>1154</v>
      </c>
      <c r="I660" s="157">
        <v>947.0</v>
      </c>
      <c r="J660" s="140">
        <f>IFNA(VLOOKUP(V660,'Imported Index'!G:H,2,0),1)</f>
        <v>1</v>
      </c>
      <c r="K660" s="85"/>
      <c r="L660" s="53"/>
      <c r="M660" s="62" t="str">
        <f>ifna(IMAGE("https://pokejungle.net/sprites/typeico/"&amp;lower(VLookup(V660,Type!C:E, 2, 0)&amp;".png")),"")</f>
        <v/>
      </c>
      <c r="N660" s="62" t="str">
        <f>ifna(IMAGE("https://pokejungle.net/sprites/typeico/"&amp;lower(VLookup(V660,Type!C:E, 3, 0)&amp;".png")),"")</f>
        <v/>
      </c>
      <c r="O660" s="53"/>
      <c r="P660" s="53"/>
      <c r="Q660" s="61" t="str">
        <f>ifna(VLookup(V660, Dex!F:K, 3, 0),"")</f>
        <v/>
      </c>
      <c r="R660" s="61" t="str">
        <f>ifna(VLookup(V660, Dex!F:K, 4, 0),"")</f>
        <v/>
      </c>
      <c r="S660" s="62" t="str">
        <f>ifna(VLookup(V660, Dex!F:K, 5, 0),"")</f>
        <v/>
      </c>
      <c r="T660" s="61" t="str">
        <f>ifna(VLookup(V660, Dex!F:K, 6, 0),"")</f>
        <v>P243</v>
      </c>
      <c r="U660" s="63" t="str">
        <f>ifna(VLookup(V660, Dex!F:L, 7, 0),"")</f>
        <v/>
      </c>
      <c r="V660" s="53" t="str">
        <f t="shared" si="1"/>
        <v>brambleghast</v>
      </c>
    </row>
    <row r="661" ht="31.5" customHeight="1">
      <c r="A661" s="129">
        <v>660.0</v>
      </c>
      <c r="B661" s="130">
        <v>1.0</v>
      </c>
      <c r="C661" s="130">
        <v>26.0</v>
      </c>
      <c r="D661" s="131">
        <v>24.0</v>
      </c>
      <c r="E661" s="131">
        <v>4.0</v>
      </c>
      <c r="F661" s="131">
        <v>6.0</v>
      </c>
      <c r="G661" s="131" t="str">
        <f>ifna(VLookup(V661,Shiny!B:C, 2, 0),"")</f>
        <v/>
      </c>
      <c r="H661" s="178" t="s">
        <v>1156</v>
      </c>
      <c r="I661" s="158">
        <v>949.0</v>
      </c>
      <c r="J661" s="135">
        <f>IFNA(VLOOKUP(V661,'Imported Index'!G:H,2,0),1)</f>
        <v>1</v>
      </c>
      <c r="K661" s="130"/>
      <c r="L661" s="131"/>
      <c r="M661" s="166" t="str">
        <f>ifna(IMAGE("https://pokejungle.net/sprites/typeico/"&amp;lower(VLookup(V661,Type!C:E, 2, 0)&amp;".png")),"")</f>
        <v/>
      </c>
      <c r="N661" s="166" t="str">
        <f>ifna(IMAGE("https://pokejungle.net/sprites/typeico/"&amp;lower(VLookup(V661,Type!C:E, 3, 0)&amp;".png")),"")</f>
        <v/>
      </c>
      <c r="O661" s="131"/>
      <c r="P661" s="131"/>
      <c r="Q661" s="165" t="str">
        <f>ifna(VLookup(V661, Dex!F:K, 3, 0),"")</f>
        <v/>
      </c>
      <c r="R661" s="165" t="str">
        <f>ifna(VLookup(V661, Dex!F:K, 4, 0),"")</f>
        <v/>
      </c>
      <c r="S661" s="166" t="str">
        <f>ifna(VLookup(V661, Dex!F:K, 5, 0),"")</f>
        <v/>
      </c>
      <c r="T661" s="165" t="str">
        <f>ifna(VLookup(V661, Dex!F:K, 6, 0),"")</f>
        <v>P245</v>
      </c>
      <c r="U661" s="137" t="str">
        <f>ifna(VLookup(V661, Dex!F:L, 7, 0),"")</f>
        <v/>
      </c>
      <c r="V661" s="131" t="str">
        <f t="shared" si="1"/>
        <v>toedscruel</v>
      </c>
    </row>
    <row r="662" ht="31.5" customHeight="1">
      <c r="A662" s="88">
        <v>661.0</v>
      </c>
      <c r="B662" s="85">
        <v>1.0</v>
      </c>
      <c r="C662" s="85">
        <v>26.0</v>
      </c>
      <c r="D662" s="53">
        <v>25.0</v>
      </c>
      <c r="E662" s="53">
        <v>5.0</v>
      </c>
      <c r="F662" s="53">
        <v>1.0</v>
      </c>
      <c r="G662" s="53" t="str">
        <f>ifna(VLookup(V662,Shiny!B:C, 2, 0),"")</f>
        <v/>
      </c>
      <c r="H662" s="177" t="s">
        <v>1157</v>
      </c>
      <c r="I662" s="157">
        <v>950.0</v>
      </c>
      <c r="J662" s="140">
        <f>IFNA(VLOOKUP(V662,'Imported Index'!G:H,2,0),1)</f>
        <v>1</v>
      </c>
      <c r="K662" s="85"/>
      <c r="L662" s="53"/>
      <c r="M662" s="62" t="str">
        <f>ifna(IMAGE("https://pokejungle.net/sprites/typeico/"&amp;lower(VLookup(V662,Type!C:E, 2, 0)&amp;".png")),"")</f>
        <v/>
      </c>
      <c r="N662" s="62" t="str">
        <f>ifna(IMAGE("https://pokejungle.net/sprites/typeico/"&amp;lower(VLookup(V662,Type!C:E, 3, 0)&amp;".png")),"")</f>
        <v/>
      </c>
      <c r="O662" s="53"/>
      <c r="P662" s="53"/>
      <c r="Q662" s="61" t="str">
        <f>ifna(VLookup(V662, Dex!F:K, 3, 0),"")</f>
        <v/>
      </c>
      <c r="R662" s="61" t="str">
        <f>ifna(VLookup(V662, Dex!F:K, 4, 0),"")</f>
        <v/>
      </c>
      <c r="S662" s="62" t="str">
        <f>ifna(VLookup(V662, Dex!F:K, 5, 0),"")</f>
        <v/>
      </c>
      <c r="T662" s="61" t="str">
        <f>ifna(VLookup(V662, Dex!F:K, 6, 0),"")</f>
        <v>P249</v>
      </c>
      <c r="U662" s="63" t="str">
        <f>ifna(VLookup(V662, Dex!F:L, 7, 0),"")</f>
        <v/>
      </c>
      <c r="V662" s="53" t="str">
        <f t="shared" si="1"/>
        <v>klawf</v>
      </c>
    </row>
    <row r="663" ht="31.5" customHeight="1">
      <c r="A663" s="129">
        <v>662.0</v>
      </c>
      <c r="B663" s="130">
        <v>1.0</v>
      </c>
      <c r="C663" s="130">
        <v>26.0</v>
      </c>
      <c r="D663" s="131">
        <v>26.0</v>
      </c>
      <c r="E663" s="131">
        <v>5.0</v>
      </c>
      <c r="F663" s="131">
        <v>2.0</v>
      </c>
      <c r="G663" s="131" t="str">
        <f>ifna(VLookup(V663,Shiny!B:C, 2, 0),"")</f>
        <v/>
      </c>
      <c r="H663" s="178" t="s">
        <v>1159</v>
      </c>
      <c r="I663" s="158">
        <v>952.0</v>
      </c>
      <c r="J663" s="135">
        <f>IFNA(VLOOKUP(V663,'Imported Index'!G:H,2,0),1)</f>
        <v>1</v>
      </c>
      <c r="K663" s="130"/>
      <c r="L663" s="131"/>
      <c r="M663" s="166" t="str">
        <f>ifna(IMAGE("https://pokejungle.net/sprites/typeico/"&amp;lower(VLookup(V663,Type!C:E, 2, 0)&amp;".png")),"")</f>
        <v/>
      </c>
      <c r="N663" s="166" t="str">
        <f>ifna(IMAGE("https://pokejungle.net/sprites/typeico/"&amp;lower(VLookup(V663,Type!C:E, 3, 0)&amp;".png")),"")</f>
        <v/>
      </c>
      <c r="O663" s="131"/>
      <c r="P663" s="131"/>
      <c r="Q663" s="165" t="str">
        <f>ifna(VLookup(V663, Dex!F:K, 3, 0),"")</f>
        <v/>
      </c>
      <c r="R663" s="165" t="str">
        <f>ifna(VLookup(V663, Dex!F:K, 4, 0),"")</f>
        <v/>
      </c>
      <c r="S663" s="166" t="str">
        <f>ifna(VLookup(V663, Dex!F:K, 5, 0),"")</f>
        <v/>
      </c>
      <c r="T663" s="165" t="str">
        <f>ifna(VLookup(V663, Dex!F:K, 6, 0),"")</f>
        <v>P251</v>
      </c>
      <c r="U663" s="137" t="str">
        <f>ifna(VLookup(V663, Dex!F:L, 7, 0),"")</f>
        <v>H015</v>
      </c>
      <c r="V663" s="131" t="str">
        <f t="shared" si="1"/>
        <v>scovillain</v>
      </c>
    </row>
    <row r="664" ht="31.5" customHeight="1">
      <c r="A664" s="88">
        <v>663.0</v>
      </c>
      <c r="B664" s="85">
        <v>1.0</v>
      </c>
      <c r="C664" s="85">
        <v>26.0</v>
      </c>
      <c r="D664" s="53">
        <v>27.0</v>
      </c>
      <c r="E664" s="53">
        <v>5.0</v>
      </c>
      <c r="F664" s="53">
        <v>3.0</v>
      </c>
      <c r="G664" s="53" t="str">
        <f>ifna(VLookup(V664,Shiny!B:C, 2, 0),"")</f>
        <v/>
      </c>
      <c r="H664" s="177" t="s">
        <v>1161</v>
      </c>
      <c r="I664" s="157">
        <v>954.0</v>
      </c>
      <c r="J664" s="140">
        <f>IFNA(VLOOKUP(V664,'Imported Index'!G:H,2,0),1)</f>
        <v>1</v>
      </c>
      <c r="K664" s="85"/>
      <c r="L664" s="53"/>
      <c r="M664" s="62" t="str">
        <f>ifna(IMAGE("https://pokejungle.net/sprites/typeico/"&amp;lower(VLookup(V664,Type!C:E, 2, 0)&amp;".png")),"")</f>
        <v/>
      </c>
      <c r="N664" s="62" t="str">
        <f>ifna(IMAGE("https://pokejungle.net/sprites/typeico/"&amp;lower(VLookup(V664,Type!C:E, 3, 0)&amp;".png")),"")</f>
        <v/>
      </c>
      <c r="O664" s="53"/>
      <c r="P664" s="53"/>
      <c r="Q664" s="61" t="str">
        <f>ifna(VLookup(V664, Dex!F:K, 3, 0),"")</f>
        <v/>
      </c>
      <c r="R664" s="61" t="str">
        <f>ifna(VLookup(V664, Dex!F:K, 4, 0),"")</f>
        <v/>
      </c>
      <c r="S664" s="62" t="str">
        <f>ifna(VLookup(V664, Dex!F:K, 5, 0),"")</f>
        <v/>
      </c>
      <c r="T664" s="61" t="str">
        <f>ifna(VLookup(V664, Dex!F:K, 6, 0),"")</f>
        <v>P255</v>
      </c>
      <c r="U664" s="63" t="str">
        <f>ifna(VLookup(V664, Dex!F:L, 7, 0),"")</f>
        <v/>
      </c>
      <c r="V664" s="53" t="str">
        <f t="shared" si="1"/>
        <v>rabsca</v>
      </c>
    </row>
    <row r="665" ht="31.5" customHeight="1">
      <c r="A665" s="129">
        <v>664.0</v>
      </c>
      <c r="B665" s="130">
        <v>1.0</v>
      </c>
      <c r="C665" s="130">
        <v>26.0</v>
      </c>
      <c r="D665" s="131">
        <v>28.0</v>
      </c>
      <c r="E665" s="131">
        <v>5.0</v>
      </c>
      <c r="F665" s="131">
        <v>4.0</v>
      </c>
      <c r="G665" s="131" t="str">
        <f>ifna(VLookup(V665,Shiny!B:C, 2, 0),"")</f>
        <v/>
      </c>
      <c r="H665" s="178" t="s">
        <v>1163</v>
      </c>
      <c r="I665" s="158">
        <v>956.0</v>
      </c>
      <c r="J665" s="135">
        <f>IFNA(VLOOKUP(V665,'Imported Index'!G:H,2,0),1)</f>
        <v>1</v>
      </c>
      <c r="K665" s="130"/>
      <c r="L665" s="131"/>
      <c r="M665" s="166" t="str">
        <f>ifna(IMAGE("https://pokejungle.net/sprites/typeico/"&amp;lower(VLookup(V665,Type!C:E, 2, 0)&amp;".png")),"")</f>
        <v/>
      </c>
      <c r="N665" s="166" t="str">
        <f>ifna(IMAGE("https://pokejungle.net/sprites/typeico/"&amp;lower(VLookup(V665,Type!C:E, 3, 0)&amp;".png")),"")</f>
        <v/>
      </c>
      <c r="O665" s="131"/>
      <c r="P665" s="131"/>
      <c r="Q665" s="165" t="str">
        <f>ifna(VLookup(V665, Dex!F:K, 3, 0),"")</f>
        <v/>
      </c>
      <c r="R665" s="165" t="str">
        <f>ifna(VLookup(V665, Dex!F:K, 4, 0),"")</f>
        <v/>
      </c>
      <c r="S665" s="166" t="str">
        <f>ifna(VLookup(V665, Dex!F:K, 5, 0),"")</f>
        <v/>
      </c>
      <c r="T665" s="165" t="str">
        <f>ifna(VLookup(V665, Dex!F:K, 6, 0),"")</f>
        <v>P264</v>
      </c>
      <c r="U665" s="137" t="str">
        <f>ifna(VLookup(V665, Dex!F:L, 7, 0),"")</f>
        <v/>
      </c>
      <c r="V665" s="131" t="str">
        <f t="shared" si="1"/>
        <v>espathra</v>
      </c>
    </row>
    <row r="666" ht="31.5" customHeight="1">
      <c r="A666" s="88">
        <v>665.0</v>
      </c>
      <c r="B666" s="85">
        <v>1.0</v>
      </c>
      <c r="C666" s="85">
        <v>26.0</v>
      </c>
      <c r="D666" s="53">
        <v>29.0</v>
      </c>
      <c r="E666" s="53">
        <v>5.0</v>
      </c>
      <c r="F666" s="53">
        <v>5.0</v>
      </c>
      <c r="G666" s="53" t="str">
        <f>ifna(VLookup(V666,Shiny!B:C, 2, 0),"")</f>
        <v/>
      </c>
      <c r="H666" s="177" t="s">
        <v>1166</v>
      </c>
      <c r="I666" s="157">
        <v>959.0</v>
      </c>
      <c r="J666" s="140">
        <f>IFNA(VLOOKUP(V666,'Imported Index'!G:H,2,0),1)</f>
        <v>1</v>
      </c>
      <c r="K666" s="85"/>
      <c r="L666" s="53"/>
      <c r="M666" s="62" t="str">
        <f>ifna(IMAGE("https://pokejungle.net/sprites/typeico/"&amp;lower(VLookup(V666,Type!C:E, 2, 0)&amp;".png")),"")</f>
        <v/>
      </c>
      <c r="N666" s="62" t="str">
        <f>ifna(IMAGE("https://pokejungle.net/sprites/typeico/"&amp;lower(VLookup(V666,Type!C:E, 3, 0)&amp;".png")),"")</f>
        <v/>
      </c>
      <c r="O666" s="53"/>
      <c r="P666" s="53"/>
      <c r="Q666" s="61" t="str">
        <f>ifna(VLookup(V666, Dex!F:K, 3, 0),"")</f>
        <v/>
      </c>
      <c r="R666" s="61" t="str">
        <f>ifna(VLookup(V666, Dex!F:K, 4, 0),"")</f>
        <v/>
      </c>
      <c r="S666" s="62" t="str">
        <f>ifna(VLookup(V666, Dex!F:K, 5, 0),"")</f>
        <v/>
      </c>
      <c r="T666" s="61" t="str">
        <f>ifna(VLookup(V666, Dex!F:K, 6, 0),"")</f>
        <v>P281</v>
      </c>
      <c r="U666" s="63" t="str">
        <f>ifna(VLookup(V666, Dex!F:L, 7, 0),"")</f>
        <v>H018</v>
      </c>
      <c r="V666" s="53" t="str">
        <f t="shared" si="1"/>
        <v>tinkaton</v>
      </c>
    </row>
    <row r="667" ht="31.5" customHeight="1">
      <c r="A667" s="129">
        <v>666.0</v>
      </c>
      <c r="B667" s="130">
        <v>1.0</v>
      </c>
      <c r="C667" s="130">
        <v>26.0</v>
      </c>
      <c r="D667" s="131">
        <v>30.0</v>
      </c>
      <c r="E667" s="131">
        <v>5.0</v>
      </c>
      <c r="F667" s="131">
        <v>6.0</v>
      </c>
      <c r="G667" s="131" t="str">
        <f>ifna(VLookup(V667,Shiny!B:C, 2, 0),"")</f>
        <v/>
      </c>
      <c r="H667" s="178" t="s">
        <v>1168</v>
      </c>
      <c r="I667" s="158">
        <v>961.0</v>
      </c>
      <c r="J667" s="135">
        <f>IFNA(VLOOKUP(V667,'Imported Index'!G:H,2,0),1)</f>
        <v>1</v>
      </c>
      <c r="K667" s="130"/>
      <c r="L667" s="131"/>
      <c r="M667" s="166" t="str">
        <f>ifna(IMAGE("https://pokejungle.net/sprites/typeico/"&amp;lower(VLookup(V667,Type!C:E, 2, 0)&amp;".png")),"")</f>
        <v/>
      </c>
      <c r="N667" s="166" t="str">
        <f>ifna(IMAGE("https://pokejungle.net/sprites/typeico/"&amp;lower(VLookup(V667,Type!C:E, 3, 0)&amp;".png")),"")</f>
        <v/>
      </c>
      <c r="O667" s="131"/>
      <c r="P667" s="131"/>
      <c r="Q667" s="165" t="str">
        <f>ifna(VLookup(V667, Dex!F:K, 3, 0),"")</f>
        <v/>
      </c>
      <c r="R667" s="165" t="str">
        <f>ifna(VLookup(V667, Dex!F:K, 4, 0),"")</f>
        <v/>
      </c>
      <c r="S667" s="166" t="str">
        <f>ifna(VLookup(V667, Dex!F:K, 5, 0),"")</f>
        <v/>
      </c>
      <c r="T667" s="165" t="str">
        <f>ifna(VLookup(V667, Dex!F:K, 6, 0),"")</f>
        <v>P289</v>
      </c>
      <c r="U667" s="137" t="str">
        <f>ifna(VLookup(V667, Dex!F:L, 7, 0),"")</f>
        <v/>
      </c>
      <c r="V667" s="131" t="str">
        <f t="shared" si="1"/>
        <v>wugtrio</v>
      </c>
    </row>
    <row r="668" ht="31.5" customHeight="1">
      <c r="A668" s="88">
        <v>667.0</v>
      </c>
      <c r="B668" s="85">
        <v>1.0</v>
      </c>
      <c r="C668" s="85">
        <v>27.0</v>
      </c>
      <c r="D668" s="53">
        <v>1.0</v>
      </c>
      <c r="E668" s="53">
        <v>1.0</v>
      </c>
      <c r="F668" s="53">
        <v>1.0</v>
      </c>
      <c r="G668" s="53" t="str">
        <f>ifna(VLookup(V668,Shiny!B:C, 2, 0),"")</f>
        <v/>
      </c>
      <c r="H668" s="177" t="s">
        <v>1169</v>
      </c>
      <c r="I668" s="157">
        <v>962.0</v>
      </c>
      <c r="J668" s="140">
        <f>IFNA(VLOOKUP(V668,'Imported Index'!G:H,2,0),1)</f>
        <v>1</v>
      </c>
      <c r="K668" s="85"/>
      <c r="L668" s="53"/>
      <c r="M668" s="62" t="str">
        <f>ifna(IMAGE("https://pokejungle.net/sprites/typeico/"&amp;lower(VLookup(V668,Type!C:E, 2, 0)&amp;".png")),"")</f>
        <v/>
      </c>
      <c r="N668" s="62" t="str">
        <f>ifna(IMAGE("https://pokejungle.net/sprites/typeico/"&amp;lower(VLookup(V668,Type!C:E, 3, 0)&amp;".png")),"")</f>
        <v/>
      </c>
      <c r="O668" s="53"/>
      <c r="P668" s="53"/>
      <c r="Q668" s="61" t="str">
        <f>ifna(VLookup(V668, Dex!F:K, 3, 0),"")</f>
        <v/>
      </c>
      <c r="R668" s="61" t="str">
        <f>ifna(VLookup(V668, Dex!F:K, 4, 0),"")</f>
        <v/>
      </c>
      <c r="S668" s="62" t="str">
        <f>ifna(VLookup(V668, Dex!F:K, 5, 0),"")</f>
        <v/>
      </c>
      <c r="T668" s="61" t="str">
        <f>ifna(VLookup(V668, Dex!F:K, 6, 0),"")</f>
        <v>P290</v>
      </c>
      <c r="U668" s="63" t="str">
        <f>ifna(VLookup(V668, Dex!F:L, 7, 0),"")</f>
        <v/>
      </c>
      <c r="V668" s="53" t="str">
        <f t="shared" si="1"/>
        <v>bombirdier</v>
      </c>
    </row>
    <row r="669" ht="31.5" customHeight="1">
      <c r="A669" s="129">
        <v>668.0</v>
      </c>
      <c r="B669" s="130">
        <v>1.0</v>
      </c>
      <c r="C669" s="130">
        <v>27.0</v>
      </c>
      <c r="D669" s="131">
        <v>2.0</v>
      </c>
      <c r="E669" s="131">
        <v>1.0</v>
      </c>
      <c r="F669" s="131">
        <v>2.0</v>
      </c>
      <c r="G669" s="131" t="str">
        <f>ifna(VLookup(V669,Shiny!B:C, 2, 0),"")</f>
        <v/>
      </c>
      <c r="H669" s="178" t="s">
        <v>1171</v>
      </c>
      <c r="I669" s="158">
        <v>964.0</v>
      </c>
      <c r="J669" s="135">
        <f>IFNA(VLOOKUP(V669,'Imported Index'!G:H,2,0),1)</f>
        <v>1</v>
      </c>
      <c r="K669" s="130"/>
      <c r="L669" s="131"/>
      <c r="M669" s="166" t="str">
        <f>ifna(IMAGE("https://pokejungle.net/sprites/typeico/"&amp;lower(VLookup(V669,Type!C:E, 2, 0)&amp;".png")),"")</f>
        <v/>
      </c>
      <c r="N669" s="166" t="str">
        <f>ifna(IMAGE("https://pokejungle.net/sprites/typeico/"&amp;lower(VLookup(V669,Type!C:E, 3, 0)&amp;".png")),"")</f>
        <v/>
      </c>
      <c r="O669" s="131"/>
      <c r="P669" s="131"/>
      <c r="Q669" s="165" t="str">
        <f>ifna(VLookup(V669, Dex!F:K, 3, 0),"")</f>
        <v/>
      </c>
      <c r="R669" s="165" t="str">
        <f>ifna(VLookup(V669, Dex!F:K, 4, 0),"")</f>
        <v/>
      </c>
      <c r="S669" s="166" t="str">
        <f>ifna(VLookup(V669, Dex!F:K, 5, 0),"")</f>
        <v/>
      </c>
      <c r="T669" s="165" t="str">
        <f>ifna(VLookup(V669, Dex!F:K, 6, 0),"")</f>
        <v>P292</v>
      </c>
      <c r="U669" s="137" t="str">
        <f>ifna(VLookup(V669, Dex!F:L, 7, 0),"")</f>
        <v/>
      </c>
      <c r="V669" s="131" t="str">
        <f t="shared" si="1"/>
        <v>palafin</v>
      </c>
    </row>
    <row r="670" ht="31.5" customHeight="1">
      <c r="A670" s="88">
        <v>669.0</v>
      </c>
      <c r="B670" s="85">
        <v>1.0</v>
      </c>
      <c r="C670" s="85">
        <v>27.0</v>
      </c>
      <c r="D670" s="53">
        <v>3.0</v>
      </c>
      <c r="E670" s="53">
        <v>1.0</v>
      </c>
      <c r="F670" s="53">
        <v>3.0</v>
      </c>
      <c r="G670" s="53" t="str">
        <f>ifna(VLookup(V670,Shiny!B:C, 2, 0),"")</f>
        <v/>
      </c>
      <c r="H670" s="177" t="s">
        <v>1173</v>
      </c>
      <c r="I670" s="157">
        <v>966.0</v>
      </c>
      <c r="J670" s="140">
        <f>IFNA(VLOOKUP(V670,'Imported Index'!G:H,2,0),1)</f>
        <v>1</v>
      </c>
      <c r="K670" s="85"/>
      <c r="L670" s="53"/>
      <c r="M670" s="62" t="str">
        <f>ifna(IMAGE("https://pokejungle.net/sprites/typeico/"&amp;lower(VLookup(V670,Type!C:E, 2, 0)&amp;".png")),"")</f>
        <v/>
      </c>
      <c r="N670" s="62" t="str">
        <f>ifna(IMAGE("https://pokejungle.net/sprites/typeico/"&amp;lower(VLookup(V670,Type!C:E, 3, 0)&amp;".png")),"")</f>
        <v/>
      </c>
      <c r="O670" s="53"/>
      <c r="P670" s="53"/>
      <c r="Q670" s="61" t="str">
        <f>ifna(VLookup(V670, Dex!F:K, 3, 0),"")</f>
        <v/>
      </c>
      <c r="R670" s="61" t="str">
        <f>ifna(VLookup(V670, Dex!F:K, 4, 0),"")</f>
        <v/>
      </c>
      <c r="S670" s="62" t="str">
        <f>ifna(VLookup(V670, Dex!F:K, 5, 0),"")</f>
        <v/>
      </c>
      <c r="T670" s="61" t="str">
        <f>ifna(VLookup(V670, Dex!F:K, 6, 0),"")</f>
        <v>P294</v>
      </c>
      <c r="U670" s="63" t="str">
        <f>ifna(VLookup(V670, Dex!F:L, 7, 0),"")</f>
        <v/>
      </c>
      <c r="V670" s="53" t="str">
        <f t="shared" si="1"/>
        <v>revavroom</v>
      </c>
    </row>
    <row r="671" ht="31.5" customHeight="1">
      <c r="A671" s="129">
        <v>670.0</v>
      </c>
      <c r="B671" s="130">
        <v>1.0</v>
      </c>
      <c r="C671" s="130">
        <v>27.0</v>
      </c>
      <c r="D671" s="131">
        <v>4.0</v>
      </c>
      <c r="E671" s="131">
        <v>1.0</v>
      </c>
      <c r="F671" s="131">
        <v>4.0</v>
      </c>
      <c r="G671" s="131" t="str">
        <f>ifna(VLookup(V671,Shiny!B:C, 2, 0),"")</f>
        <v/>
      </c>
      <c r="H671" s="178" t="s">
        <v>1174</v>
      </c>
      <c r="I671" s="158">
        <v>967.0</v>
      </c>
      <c r="J671" s="135">
        <f>IFNA(VLOOKUP(V671,'Imported Index'!G:H,2,0),1)</f>
        <v>1</v>
      </c>
      <c r="K671" s="130"/>
      <c r="L671" s="131"/>
      <c r="M671" s="166" t="str">
        <f>ifna(IMAGE("https://pokejungle.net/sprites/typeico/"&amp;lower(VLookup(V671,Type!C:E, 2, 0)&amp;".png")),"")</f>
        <v/>
      </c>
      <c r="N671" s="166" t="str">
        <f>ifna(IMAGE("https://pokejungle.net/sprites/typeico/"&amp;lower(VLookup(V671,Type!C:E, 3, 0)&amp;".png")),"")</f>
        <v/>
      </c>
      <c r="O671" s="131"/>
      <c r="P671" s="131"/>
      <c r="Q671" s="165" t="str">
        <f>ifna(VLookup(V671, Dex!F:K, 3, 0),"")</f>
        <v/>
      </c>
      <c r="R671" s="165" t="str">
        <f>ifna(VLookup(V671, Dex!F:K, 4, 0),"")</f>
        <v/>
      </c>
      <c r="S671" s="166" t="str">
        <f>ifna(VLookup(V671, Dex!F:K, 5, 0),"")</f>
        <v/>
      </c>
      <c r="T671" s="165" t="str">
        <f>ifna(VLookup(V671, Dex!F:K, 6, 0),"")</f>
        <v>P295</v>
      </c>
      <c r="U671" s="137" t="str">
        <f>ifna(VLookup(V671, Dex!F:L, 7, 0),"")</f>
        <v>H019</v>
      </c>
      <c r="V671" s="131" t="str">
        <f t="shared" si="1"/>
        <v>cyclizar</v>
      </c>
    </row>
    <row r="672" ht="31.5" customHeight="1">
      <c r="A672" s="88">
        <v>671.0</v>
      </c>
      <c r="B672" s="85">
        <v>1.0</v>
      </c>
      <c r="C672" s="85">
        <v>27.0</v>
      </c>
      <c r="D672" s="53">
        <v>5.0</v>
      </c>
      <c r="E672" s="53">
        <v>1.0</v>
      </c>
      <c r="F672" s="53">
        <v>5.0</v>
      </c>
      <c r="G672" s="53" t="str">
        <f>ifna(VLookup(V672,Shiny!B:C, 2, 0),"")</f>
        <v/>
      </c>
      <c r="H672" s="177" t="s">
        <v>1175</v>
      </c>
      <c r="I672" s="157">
        <v>968.0</v>
      </c>
      <c r="J672" s="140">
        <f>IFNA(VLOOKUP(V672,'Imported Index'!G:H,2,0),1)</f>
        <v>1</v>
      </c>
      <c r="K672" s="85"/>
      <c r="L672" s="53"/>
      <c r="M672" s="62" t="str">
        <f>ifna(IMAGE("https://pokejungle.net/sprites/typeico/"&amp;lower(VLookup(V672,Type!C:E, 2, 0)&amp;".png")),"")</f>
        <v/>
      </c>
      <c r="N672" s="62" t="str">
        <f>ifna(IMAGE("https://pokejungle.net/sprites/typeico/"&amp;lower(VLookup(V672,Type!C:E, 3, 0)&amp;".png")),"")</f>
        <v/>
      </c>
      <c r="O672" s="53"/>
      <c r="P672" s="53"/>
      <c r="Q672" s="61" t="str">
        <f>ifna(VLookup(V672, Dex!F:K, 3, 0),"")</f>
        <v/>
      </c>
      <c r="R672" s="61" t="str">
        <f>ifna(VLookup(V672, Dex!F:K, 4, 0),"")</f>
        <v/>
      </c>
      <c r="S672" s="62" t="str">
        <f>ifna(VLookup(V672, Dex!F:K, 5, 0),"")</f>
        <v/>
      </c>
      <c r="T672" s="61" t="str">
        <f>ifna(VLookup(V672, Dex!F:K, 6, 0),"")</f>
        <v>P296</v>
      </c>
      <c r="U672" s="63" t="str">
        <f>ifna(VLookup(V672, Dex!F:L, 7, 0),"")</f>
        <v/>
      </c>
      <c r="V672" s="53" t="str">
        <f t="shared" si="1"/>
        <v>orthworm</v>
      </c>
    </row>
    <row r="673" ht="31.5" customHeight="1">
      <c r="A673" s="129">
        <v>672.0</v>
      </c>
      <c r="B673" s="130">
        <v>1.0</v>
      </c>
      <c r="C673" s="130">
        <v>27.0</v>
      </c>
      <c r="D673" s="131">
        <v>6.0</v>
      </c>
      <c r="E673" s="131">
        <v>1.0</v>
      </c>
      <c r="F673" s="131">
        <v>6.0</v>
      </c>
      <c r="G673" s="131" t="str">
        <f>ifna(VLookup(V673,Shiny!B:C, 2, 0),"")</f>
        <v/>
      </c>
      <c r="H673" s="178" t="s">
        <v>1177</v>
      </c>
      <c r="I673" s="158">
        <v>970.0</v>
      </c>
      <c r="J673" s="135">
        <f>IFNA(VLOOKUP(V673,'Imported Index'!G:H,2,0),1)</f>
        <v>1</v>
      </c>
      <c r="K673" s="130"/>
      <c r="L673" s="131"/>
      <c r="M673" s="166" t="str">
        <f>ifna(IMAGE("https://pokejungle.net/sprites/typeico/"&amp;lower(VLookup(V673,Type!C:E, 2, 0)&amp;".png")),"")</f>
        <v/>
      </c>
      <c r="N673" s="166" t="str">
        <f>ifna(IMAGE("https://pokejungle.net/sprites/typeico/"&amp;lower(VLookup(V673,Type!C:E, 3, 0)&amp;".png")),"")</f>
        <v/>
      </c>
      <c r="O673" s="131"/>
      <c r="P673" s="131"/>
      <c r="Q673" s="165" t="str">
        <f>ifna(VLookup(V673, Dex!F:K, 3, 0),"")</f>
        <v/>
      </c>
      <c r="R673" s="165" t="str">
        <f>ifna(VLookup(V673, Dex!F:K, 4, 0),"")</f>
        <v/>
      </c>
      <c r="S673" s="166" t="str">
        <f>ifna(VLookup(V673, Dex!F:K, 5, 0),"")</f>
        <v/>
      </c>
      <c r="T673" s="165" t="str">
        <f>ifna(VLookup(V673, Dex!F:K, 6, 0),"")</f>
        <v>P309</v>
      </c>
      <c r="U673" s="137" t="str">
        <f>ifna(VLookup(V673, Dex!F:L, 7, 0),"")</f>
        <v>H021</v>
      </c>
      <c r="V673" s="131" t="str">
        <f t="shared" si="1"/>
        <v>glimmora</v>
      </c>
    </row>
    <row r="674" ht="31.5" customHeight="1">
      <c r="A674" s="88">
        <v>673.0</v>
      </c>
      <c r="B674" s="85">
        <v>1.0</v>
      </c>
      <c r="C674" s="85">
        <v>27.0</v>
      </c>
      <c r="D674" s="53">
        <v>7.0</v>
      </c>
      <c r="E674" s="53">
        <v>2.0</v>
      </c>
      <c r="F674" s="53">
        <v>1.0</v>
      </c>
      <c r="G674" s="53" t="str">
        <f>ifna(VLookup(V674,Shiny!B:C, 2, 0),"")</f>
        <v/>
      </c>
      <c r="H674" s="177" t="s">
        <v>1179</v>
      </c>
      <c r="I674" s="157">
        <v>972.0</v>
      </c>
      <c r="J674" s="140">
        <f>IFNA(VLOOKUP(V674,'Imported Index'!G:H,2,0),1)</f>
        <v>1</v>
      </c>
      <c r="K674" s="85"/>
      <c r="L674" s="53"/>
      <c r="M674" s="62" t="str">
        <f>ifna(IMAGE("https://pokejungle.net/sprites/typeico/"&amp;lower(VLookup(V674,Type!C:E, 2, 0)&amp;".png")),"")</f>
        <v/>
      </c>
      <c r="N674" s="62" t="str">
        <f>ifna(IMAGE("https://pokejungle.net/sprites/typeico/"&amp;lower(VLookup(V674,Type!C:E, 3, 0)&amp;".png")),"")</f>
        <v/>
      </c>
      <c r="O674" s="53"/>
      <c r="P674" s="53"/>
      <c r="Q674" s="61" t="str">
        <f>ifna(VLookup(V674, Dex!F:K, 3, 0),"")</f>
        <v/>
      </c>
      <c r="R674" s="61" t="str">
        <f>ifna(VLookup(V674, Dex!F:K, 4, 0),"")</f>
        <v/>
      </c>
      <c r="S674" s="62" t="str">
        <f>ifna(VLookup(V674, Dex!F:K, 5, 0),"")</f>
        <v/>
      </c>
      <c r="T674" s="61" t="str">
        <f>ifna(VLookup(V674, Dex!F:K, 6, 0),"")</f>
        <v>P312</v>
      </c>
      <c r="U674" s="63" t="str">
        <f>ifna(VLookup(V674, Dex!F:L, 7, 0),"")</f>
        <v>H024</v>
      </c>
      <c r="V674" s="53" t="str">
        <f t="shared" si="1"/>
        <v>houndstone</v>
      </c>
    </row>
    <row r="675" ht="31.5" customHeight="1">
      <c r="A675" s="129">
        <v>674.0</v>
      </c>
      <c r="B675" s="130">
        <v>1.0</v>
      </c>
      <c r="C675" s="130">
        <v>27.0</v>
      </c>
      <c r="D675" s="131">
        <v>8.0</v>
      </c>
      <c r="E675" s="131">
        <v>2.0</v>
      </c>
      <c r="F675" s="131">
        <v>2.0</v>
      </c>
      <c r="G675" s="131" t="str">
        <f>ifna(VLookup(V675,Shiny!B:C, 2, 0),"")</f>
        <v/>
      </c>
      <c r="H675" s="178" t="s">
        <v>1180</v>
      </c>
      <c r="I675" s="158">
        <v>973.0</v>
      </c>
      <c r="J675" s="135">
        <f>IFNA(VLOOKUP(V675,'Imported Index'!G:H,2,0),1)</f>
        <v>1</v>
      </c>
      <c r="K675" s="130"/>
      <c r="L675" s="131"/>
      <c r="M675" s="166" t="str">
        <f>ifna(IMAGE("https://pokejungle.net/sprites/typeico/"&amp;lower(VLookup(V675,Type!C:E, 2, 0)&amp;".png")),"")</f>
        <v/>
      </c>
      <c r="N675" s="166" t="str">
        <f>ifna(IMAGE("https://pokejungle.net/sprites/typeico/"&amp;lower(VLookup(V675,Type!C:E, 3, 0)&amp;".png")),"")</f>
        <v/>
      </c>
      <c r="O675" s="131"/>
      <c r="P675" s="131"/>
      <c r="Q675" s="165" t="str">
        <f>ifna(VLookup(V675, Dex!F:K, 3, 0),"")</f>
        <v/>
      </c>
      <c r="R675" s="165" t="str">
        <f>ifna(VLookup(V675, Dex!F:K, 4, 0),"")</f>
        <v/>
      </c>
      <c r="S675" s="166" t="str">
        <f>ifna(VLookup(V675, Dex!F:K, 5, 0),"")</f>
        <v/>
      </c>
      <c r="T675" s="165" t="str">
        <f>ifna(VLookup(V675, Dex!F:K, 6, 0),"")</f>
        <v>P346</v>
      </c>
      <c r="U675" s="137" t="str">
        <f>ifna(VLookup(V675, Dex!F:L, 7, 0),"")</f>
        <v>H028</v>
      </c>
      <c r="V675" s="131" t="str">
        <f t="shared" si="1"/>
        <v>flamigo</v>
      </c>
    </row>
    <row r="676" ht="31.5" customHeight="1">
      <c r="A676" s="88">
        <v>675.0</v>
      </c>
      <c r="B676" s="85">
        <v>1.0</v>
      </c>
      <c r="C676" s="85">
        <v>27.0</v>
      </c>
      <c r="D676" s="53">
        <v>9.0</v>
      </c>
      <c r="E676" s="53">
        <v>2.0</v>
      </c>
      <c r="F676" s="53">
        <v>3.0</v>
      </c>
      <c r="G676" s="53" t="str">
        <f>ifna(VLookup(V676,Shiny!B:C, 2, 0),"")</f>
        <v/>
      </c>
      <c r="H676" s="177" t="s">
        <v>1182</v>
      </c>
      <c r="I676" s="157">
        <v>975.0</v>
      </c>
      <c r="J676" s="140">
        <f>IFNA(VLOOKUP(V676,'Imported Index'!G:H,2,0),1)</f>
        <v>1</v>
      </c>
      <c r="K676" s="85"/>
      <c r="L676" s="53"/>
      <c r="M676" s="62" t="str">
        <f>ifna(IMAGE("https://pokejungle.net/sprites/typeico/"&amp;lower(VLookup(V676,Type!C:E, 2, 0)&amp;".png")),"")</f>
        <v/>
      </c>
      <c r="N676" s="62" t="str">
        <f>ifna(IMAGE("https://pokejungle.net/sprites/typeico/"&amp;lower(VLookup(V676,Type!C:E, 3, 0)&amp;".png")),"")</f>
        <v/>
      </c>
      <c r="O676" s="53"/>
      <c r="P676" s="53"/>
      <c r="Q676" s="61" t="str">
        <f>ifna(VLookup(V676, Dex!F:K, 3, 0),"")</f>
        <v/>
      </c>
      <c r="R676" s="61" t="str">
        <f>ifna(VLookup(V676, Dex!F:K, 4, 0),"")</f>
        <v/>
      </c>
      <c r="S676" s="62" t="str">
        <f>ifna(VLookup(V676, Dex!F:K, 5, 0),"")</f>
        <v/>
      </c>
      <c r="T676" s="61" t="str">
        <f>ifna(VLookup(V676, Dex!F:K, 6, 0),"")</f>
        <v>P362</v>
      </c>
      <c r="U676" s="63" t="str">
        <f>ifna(VLookup(V676, Dex!F:L, 7, 0),"")</f>
        <v/>
      </c>
      <c r="V676" s="53" t="str">
        <f t="shared" si="1"/>
        <v>cetitan</v>
      </c>
    </row>
    <row r="677" ht="31.5" customHeight="1">
      <c r="A677" s="129">
        <v>676.0</v>
      </c>
      <c r="B677" s="130">
        <v>1.0</v>
      </c>
      <c r="C677" s="130">
        <v>27.0</v>
      </c>
      <c r="D677" s="131">
        <v>10.0</v>
      </c>
      <c r="E677" s="131">
        <v>2.0</v>
      </c>
      <c r="F677" s="131">
        <v>4.0</v>
      </c>
      <c r="G677" s="131" t="str">
        <f>ifna(VLookup(V677,Shiny!B:C, 2, 0),"")</f>
        <v/>
      </c>
      <c r="H677" s="178" t="s">
        <v>1183</v>
      </c>
      <c r="I677" s="158">
        <v>976.0</v>
      </c>
      <c r="J677" s="135">
        <f>IFNA(VLOOKUP(V677,'Imported Index'!G:H,2,0),1)</f>
        <v>1</v>
      </c>
      <c r="K677" s="130"/>
      <c r="L677" s="131"/>
      <c r="M677" s="166" t="str">
        <f>ifna(IMAGE("https://pokejungle.net/sprites/typeico/"&amp;lower(VLookup(V677,Type!C:E, 2, 0)&amp;".png")),"")</f>
        <v/>
      </c>
      <c r="N677" s="166" t="str">
        <f>ifna(IMAGE("https://pokejungle.net/sprites/typeico/"&amp;lower(VLookup(V677,Type!C:E, 3, 0)&amp;".png")),"")</f>
        <v/>
      </c>
      <c r="O677" s="131"/>
      <c r="P677" s="131"/>
      <c r="Q677" s="165" t="str">
        <f>ifna(VLookup(V677, Dex!F:K, 3, 0),"")</f>
        <v/>
      </c>
      <c r="R677" s="165" t="str">
        <f>ifna(VLookup(V677, Dex!F:K, 4, 0),"")</f>
        <v/>
      </c>
      <c r="S677" s="166" t="str">
        <f>ifna(VLookup(V677, Dex!F:K, 5, 0),"")</f>
        <v/>
      </c>
      <c r="T677" s="165" t="str">
        <f>ifna(VLookup(V677, Dex!F:K, 6, 0),"")</f>
        <v>P373</v>
      </c>
      <c r="U677" s="137" t="str">
        <f>ifna(VLookup(V677, Dex!F:L, 7, 0),"")</f>
        <v/>
      </c>
      <c r="V677" s="131" t="str">
        <f t="shared" si="1"/>
        <v>veluza</v>
      </c>
    </row>
    <row r="678" ht="31.5" customHeight="1">
      <c r="A678" s="88">
        <v>677.0</v>
      </c>
      <c r="B678" s="85">
        <v>1.0</v>
      </c>
      <c r="C678" s="85">
        <v>27.0</v>
      </c>
      <c r="D678" s="53">
        <v>11.0</v>
      </c>
      <c r="E678" s="53">
        <v>2.0</v>
      </c>
      <c r="F678" s="53">
        <v>5.0</v>
      </c>
      <c r="G678" s="53" t="str">
        <f>ifna(VLookup(V678,Shiny!B:C, 2, 0),"")</f>
        <v/>
      </c>
      <c r="H678" s="177" t="s">
        <v>1184</v>
      </c>
      <c r="I678" s="157">
        <v>977.0</v>
      </c>
      <c r="J678" s="140">
        <f>IFNA(VLOOKUP(V678,'Imported Index'!G:H,2,0),1)</f>
        <v>1</v>
      </c>
      <c r="K678" s="85"/>
      <c r="L678" s="53"/>
      <c r="M678" s="62" t="str">
        <f>ifna(IMAGE("https://pokejungle.net/sprites/typeico/"&amp;lower(VLookup(V678,Type!C:E, 2, 0)&amp;".png")),"")</f>
        <v/>
      </c>
      <c r="N678" s="62" t="str">
        <f>ifna(IMAGE("https://pokejungle.net/sprites/typeico/"&amp;lower(VLookup(V678,Type!C:E, 3, 0)&amp;".png")),"")</f>
        <v/>
      </c>
      <c r="O678" s="53"/>
      <c r="P678" s="53"/>
      <c r="Q678" s="61" t="str">
        <f>ifna(VLookup(V678, Dex!F:K, 3, 0),"")</f>
        <v/>
      </c>
      <c r="R678" s="61" t="str">
        <f>ifna(VLookup(V678, Dex!F:K, 4, 0),"")</f>
        <v/>
      </c>
      <c r="S678" s="62" t="str">
        <f>ifna(VLookup(V678, Dex!F:K, 5, 0),"")</f>
        <v/>
      </c>
      <c r="T678" s="61" t="str">
        <f>ifna(VLookup(V678, Dex!F:K, 6, 0),"")</f>
        <v>P374</v>
      </c>
      <c r="U678" s="63" t="str">
        <f>ifna(VLookup(V678, Dex!F:L, 7, 0),"")</f>
        <v>H030</v>
      </c>
      <c r="V678" s="53" t="str">
        <f t="shared" si="1"/>
        <v>dondozo</v>
      </c>
    </row>
    <row r="679" ht="31.5" customHeight="1">
      <c r="A679" s="129">
        <v>678.0</v>
      </c>
      <c r="B679" s="130">
        <v>1.0</v>
      </c>
      <c r="C679" s="130">
        <v>27.0</v>
      </c>
      <c r="D679" s="131">
        <v>12.0</v>
      </c>
      <c r="E679" s="131">
        <v>2.0</v>
      </c>
      <c r="F679" s="131">
        <v>6.0</v>
      </c>
      <c r="G679" s="131" t="str">
        <f>ifna(VLookup(V679,Shiny!B:C, 2, 0),"")</f>
        <v/>
      </c>
      <c r="H679" s="178" t="s">
        <v>1185</v>
      </c>
      <c r="I679" s="158">
        <v>978.0</v>
      </c>
      <c r="J679" s="135">
        <f>IFNA(VLOOKUP(V679,'Imported Index'!G:H,2,0),1)</f>
        <v>1</v>
      </c>
      <c r="K679" s="135"/>
      <c r="L679" s="135" t="s">
        <v>1186</v>
      </c>
      <c r="M679" s="166" t="str">
        <f>ifna(IMAGE("https://pokejungle.net/sprites/typeico/"&amp;lower(VLookup(V679,Type!C:E, 2, 0)&amp;".png")),"")</f>
        <v/>
      </c>
      <c r="N679" s="166" t="str">
        <f>ifna(IMAGE("https://pokejungle.net/sprites/typeico/"&amp;lower(VLookup(V679,Type!C:E, 3, 0)&amp;".png")),"")</f>
        <v/>
      </c>
      <c r="O679" s="131"/>
      <c r="P679" s="131"/>
      <c r="Q679" s="165" t="str">
        <f>ifna(VLookup(V679, Dex!F:K, 3, 0),"")</f>
        <v/>
      </c>
      <c r="R679" s="165" t="str">
        <f>ifna(VLookup(V679, Dex!F:K, 4, 0),"")</f>
        <v/>
      </c>
      <c r="S679" s="166" t="str">
        <f>ifna(VLookup(V679, Dex!F:K, 5, 0),"")</f>
        <v/>
      </c>
      <c r="T679" s="165" t="str">
        <f>ifna(VLookup(V679, Dex!F:K, 6, 0),"")</f>
        <v>P375</v>
      </c>
      <c r="U679" s="137" t="str">
        <f>ifna(VLookup(V679, Dex!F:L, 7, 0),"")</f>
        <v>H031</v>
      </c>
      <c r="V679" s="131" t="str">
        <f t="shared" si="1"/>
        <v>tatsugiri</v>
      </c>
    </row>
    <row r="680" ht="31.5" customHeight="1">
      <c r="A680" s="88">
        <v>679.0</v>
      </c>
      <c r="B680" s="85">
        <v>1.0</v>
      </c>
      <c r="C680" s="85">
        <v>27.0</v>
      </c>
      <c r="D680" s="53">
        <v>13.0</v>
      </c>
      <c r="E680" s="53">
        <v>3.0</v>
      </c>
      <c r="F680" s="53">
        <v>1.0</v>
      </c>
      <c r="G680" s="53" t="str">
        <f>ifna(VLookup(V680,Shiny!B:C, 2, 0),"")</f>
        <v/>
      </c>
      <c r="H680" s="177" t="s">
        <v>1185</v>
      </c>
      <c r="I680" s="157">
        <v>978.0</v>
      </c>
      <c r="J680" s="140">
        <f>IFNA(VLOOKUP(V680,'Imported Index'!G:H,2,0),1)</f>
        <v>1</v>
      </c>
      <c r="K680" s="140"/>
      <c r="L680" s="140" t="s">
        <v>1187</v>
      </c>
      <c r="M680" s="62" t="str">
        <f>ifna(IMAGE("https://pokejungle.net/sprites/typeico/"&amp;lower(VLookup(V680,Type!C:E, 2, 0)&amp;".png")),"")</f>
        <v/>
      </c>
      <c r="N680" s="62" t="str">
        <f>ifna(IMAGE("https://pokejungle.net/sprites/typeico/"&amp;lower(VLookup(V680,Type!C:E, 3, 0)&amp;".png")),"")</f>
        <v/>
      </c>
      <c r="O680" s="53">
        <v>-1.0</v>
      </c>
      <c r="P680" s="53"/>
      <c r="Q680" s="61" t="str">
        <f>ifna(VLookup(V680, Dex!F:K, 3, 0),"")</f>
        <v/>
      </c>
      <c r="R680" s="61" t="str">
        <f>ifna(VLookup(V680, Dex!F:K, 4, 0),"")</f>
        <v/>
      </c>
      <c r="S680" s="62" t="str">
        <f>ifna(VLookup(V680, Dex!F:K, 5, 0),"")</f>
        <v/>
      </c>
      <c r="T680" s="61" t="str">
        <f>ifna(VLookup(V680, Dex!F:K, 6, 0),"")</f>
        <v>P375</v>
      </c>
      <c r="U680" s="63" t="str">
        <f>ifna(VLookup(V680, Dex!F:L, 7, 0),"")</f>
        <v>H031</v>
      </c>
      <c r="V680" s="53" t="str">
        <f t="shared" si="1"/>
        <v>tatsugiri-1</v>
      </c>
    </row>
    <row r="681" ht="31.5" customHeight="1">
      <c r="A681" s="129">
        <v>680.0</v>
      </c>
      <c r="B681" s="130">
        <v>1.0</v>
      </c>
      <c r="C681" s="130">
        <v>27.0</v>
      </c>
      <c r="D681" s="131">
        <v>14.0</v>
      </c>
      <c r="E681" s="131">
        <v>3.0</v>
      </c>
      <c r="F681" s="131">
        <v>2.0</v>
      </c>
      <c r="G681" s="131" t="str">
        <f>ifna(VLookup(V681,Shiny!B:C, 2, 0),"")</f>
        <v/>
      </c>
      <c r="H681" s="178" t="s">
        <v>1185</v>
      </c>
      <c r="I681" s="158">
        <v>978.0</v>
      </c>
      <c r="J681" s="135">
        <f>IFNA(VLOOKUP(V681,'Imported Index'!G:H,2,0),1)</f>
        <v>1</v>
      </c>
      <c r="K681" s="135"/>
      <c r="L681" s="135" t="s">
        <v>1188</v>
      </c>
      <c r="M681" s="166" t="str">
        <f>ifna(IMAGE("https://pokejungle.net/sprites/typeico/"&amp;lower(VLookup(V681,Type!C:E, 2, 0)&amp;".png")),"")</f>
        <v/>
      </c>
      <c r="N681" s="166" t="str">
        <f>ifna(IMAGE("https://pokejungle.net/sprites/typeico/"&amp;lower(VLookup(V681,Type!C:E, 3, 0)&amp;".png")),"")</f>
        <v/>
      </c>
      <c r="O681" s="131">
        <v>-2.0</v>
      </c>
      <c r="P681" s="131"/>
      <c r="Q681" s="165" t="str">
        <f>ifna(VLookup(V681, Dex!F:K, 3, 0),"")</f>
        <v/>
      </c>
      <c r="R681" s="165" t="str">
        <f>ifna(VLookup(V681, Dex!F:K, 4, 0),"")</f>
        <v/>
      </c>
      <c r="S681" s="166" t="str">
        <f>ifna(VLookup(V681, Dex!F:K, 5, 0),"")</f>
        <v/>
      </c>
      <c r="T681" s="165" t="str">
        <f>ifna(VLookup(V681, Dex!F:K, 6, 0),"")</f>
        <v>P375</v>
      </c>
      <c r="U681" s="137" t="str">
        <f>ifna(VLookup(V681, Dex!F:L, 7, 0),"")</f>
        <v>H031</v>
      </c>
      <c r="V681" s="131" t="str">
        <f t="shared" si="1"/>
        <v>tatsugiri-2</v>
      </c>
    </row>
    <row r="682" ht="31.5" customHeight="1">
      <c r="A682" s="88">
        <v>681.0</v>
      </c>
      <c r="B682" s="85">
        <v>1.0</v>
      </c>
      <c r="C682" s="85">
        <v>27.0</v>
      </c>
      <c r="D682" s="53">
        <v>15.0</v>
      </c>
      <c r="E682" s="53">
        <v>3.0</v>
      </c>
      <c r="F682" s="53">
        <v>3.0</v>
      </c>
      <c r="G682" s="53" t="str">
        <f>ifna(VLookup(V682,Shiny!B:C, 2, 0),"")</f>
        <v/>
      </c>
      <c r="H682" s="177" t="s">
        <v>1189</v>
      </c>
      <c r="I682" s="157">
        <v>979.0</v>
      </c>
      <c r="J682" s="140">
        <f>IFNA(VLOOKUP(V682,'Imported Index'!G:H,2,0),1)</f>
        <v>1</v>
      </c>
      <c r="K682" s="85"/>
      <c r="L682" s="53"/>
      <c r="M682" s="62" t="str">
        <f>ifna(IMAGE("https://pokejungle.net/sprites/typeico/"&amp;lower(VLookup(V682,Type!C:E, 2, 0)&amp;".png")),"")</f>
        <v/>
      </c>
      <c r="N682" s="62" t="str">
        <f>ifna(IMAGE("https://pokejungle.net/sprites/typeico/"&amp;lower(VLookup(V682,Type!C:E, 3, 0)&amp;".png")),"")</f>
        <v/>
      </c>
      <c r="O682" s="53"/>
      <c r="P682" s="53"/>
      <c r="Q682" s="61" t="str">
        <f>ifna(VLookup(V682, Dex!F:K, 3, 0),"")</f>
        <v/>
      </c>
      <c r="R682" s="61" t="str">
        <f>ifna(VLookup(V682, Dex!F:K, 4, 0),"")</f>
        <v/>
      </c>
      <c r="S682" s="62" t="str">
        <f>ifna(VLookup(V682, Dex!F:K, 5, 0),"")</f>
        <v/>
      </c>
      <c r="T682" s="61" t="str">
        <f>ifna(VLookup(V682, Dex!F:K, 6, 0),"")</f>
        <v>P160</v>
      </c>
      <c r="U682" s="63" t="str">
        <f>ifna(VLookup(V682, Dex!F:L, 7, 0),"")</f>
        <v>H003</v>
      </c>
      <c r="V682" s="53" t="str">
        <f t="shared" si="1"/>
        <v>annihilape</v>
      </c>
    </row>
    <row r="683" ht="31.5" customHeight="1">
      <c r="A683" s="129">
        <v>682.0</v>
      </c>
      <c r="B683" s="130">
        <v>1.0</v>
      </c>
      <c r="C683" s="130">
        <v>27.0</v>
      </c>
      <c r="D683" s="131">
        <v>16.0</v>
      </c>
      <c r="E683" s="131">
        <v>3.0</v>
      </c>
      <c r="F683" s="131">
        <v>4.0</v>
      </c>
      <c r="G683" s="131" t="str">
        <f>ifna(VLookup(V683,Shiny!B:C, 2, 0),"")</f>
        <v/>
      </c>
      <c r="H683" s="178" t="s">
        <v>1190</v>
      </c>
      <c r="I683" s="158">
        <v>980.0</v>
      </c>
      <c r="J683" s="135">
        <f>IFNA(VLOOKUP(V683,'Imported Index'!G:H,2,0),1)</f>
        <v>1</v>
      </c>
      <c r="K683" s="130"/>
      <c r="L683" s="131"/>
      <c r="M683" s="166" t="str">
        <f>ifna(IMAGE("https://pokejungle.net/sprites/typeico/"&amp;lower(VLookup(V683,Type!C:E, 2, 0)&amp;".png")),"")</f>
        <v/>
      </c>
      <c r="N683" s="166" t="str">
        <f>ifna(IMAGE("https://pokejungle.net/sprites/typeico/"&amp;lower(VLookup(V683,Type!C:E, 3, 0)&amp;".png")),"")</f>
        <v/>
      </c>
      <c r="O683" s="131"/>
      <c r="P683" s="131"/>
      <c r="Q683" s="165" t="str">
        <f>ifna(VLookup(V683, Dex!F:K, 3, 0),"")</f>
        <v/>
      </c>
      <c r="R683" s="165" t="str">
        <f>ifna(VLookup(V683, Dex!F:K, 4, 0),"")</f>
        <v/>
      </c>
      <c r="S683" s="166" t="str">
        <f>ifna(VLookup(V683, Dex!F:K, 5, 0),"")</f>
        <v/>
      </c>
      <c r="T683" s="165" t="str">
        <f>ifna(VLookup(V683, Dex!F:K, 6, 0),"")</f>
        <v>P054</v>
      </c>
      <c r="U683" s="137" t="str">
        <f>ifna(VLookup(V683, Dex!F:L, 7, 0),"")</f>
        <v/>
      </c>
      <c r="V683" s="131" t="str">
        <f t="shared" si="1"/>
        <v>clodsire</v>
      </c>
    </row>
    <row r="684" ht="31.5" customHeight="1">
      <c r="A684" s="88">
        <v>683.0</v>
      </c>
      <c r="B684" s="85">
        <v>1.0</v>
      </c>
      <c r="C684" s="85">
        <v>27.0</v>
      </c>
      <c r="D684" s="53">
        <v>17.0</v>
      </c>
      <c r="E684" s="53">
        <v>3.0</v>
      </c>
      <c r="F684" s="53">
        <v>5.0</v>
      </c>
      <c r="G684" s="53" t="str">
        <f>ifna(VLookup(V684,Shiny!B:C, 2, 0),"")</f>
        <v/>
      </c>
      <c r="H684" s="177" t="s">
        <v>1191</v>
      </c>
      <c r="I684" s="157">
        <v>981.0</v>
      </c>
      <c r="J684" s="140">
        <f>IFNA(VLOOKUP(V684,'Imported Index'!G:H,2,0),1)</f>
        <v>1</v>
      </c>
      <c r="K684" s="85"/>
      <c r="L684" s="53"/>
      <c r="M684" s="62" t="str">
        <f>ifna(IMAGE("https://pokejungle.net/sprites/typeico/"&amp;lower(VLookup(V684,Type!C:E, 2, 0)&amp;".png")),"")</f>
        <v/>
      </c>
      <c r="N684" s="62" t="str">
        <f>ifna(IMAGE("https://pokejungle.net/sprites/typeico/"&amp;lower(VLookup(V684,Type!C:E, 3, 0)&amp;".png")),"")</f>
        <v/>
      </c>
      <c r="O684" s="53"/>
      <c r="P684" s="53"/>
      <c r="Q684" s="61" t="str">
        <f>ifna(VLookup(V684, Dex!F:K, 3, 0),"")</f>
        <v/>
      </c>
      <c r="R684" s="61" t="str">
        <f>ifna(VLookup(V684, Dex!F:K, 4, 0),"")</f>
        <v/>
      </c>
      <c r="S684" s="62" t="str">
        <f>ifna(VLookup(V684, Dex!F:K, 5, 0),"")</f>
        <v/>
      </c>
      <c r="T684" s="61" t="str">
        <f>ifna(VLookup(V684, Dex!F:K, 6, 0),"")</f>
        <v>P193</v>
      </c>
      <c r="U684" s="63" t="str">
        <f>ifna(VLookup(V684, Dex!F:L, 7, 0),"")</f>
        <v/>
      </c>
      <c r="V684" s="53" t="str">
        <f t="shared" si="1"/>
        <v>farigiraf</v>
      </c>
    </row>
    <row r="685" ht="31.5" customHeight="1">
      <c r="A685" s="129">
        <v>684.0</v>
      </c>
      <c r="B685" s="130">
        <v>1.0</v>
      </c>
      <c r="C685" s="130">
        <v>27.0</v>
      </c>
      <c r="D685" s="131">
        <v>18.0</v>
      </c>
      <c r="E685" s="131">
        <v>3.0</v>
      </c>
      <c r="F685" s="131">
        <v>6.0</v>
      </c>
      <c r="G685" s="131" t="str">
        <f>ifna(VLookup(V685,Shiny!B:C, 2, 0),"")</f>
        <v/>
      </c>
      <c r="H685" s="178" t="s">
        <v>1192</v>
      </c>
      <c r="I685" s="158">
        <v>982.0</v>
      </c>
      <c r="J685" s="135">
        <f>IFNA(VLOOKUP(V685,'Imported Index'!G:H,2,0),1)</f>
        <v>1</v>
      </c>
      <c r="K685" s="135"/>
      <c r="L685" s="135" t="s">
        <v>1193</v>
      </c>
      <c r="M685" s="166" t="str">
        <f>ifna(IMAGE("https://pokejungle.net/sprites/typeico/"&amp;lower(VLookup(V685,Type!C:E, 2, 0)&amp;".png")),"")</f>
        <v/>
      </c>
      <c r="N685" s="166" t="str">
        <f>ifna(IMAGE("https://pokejungle.net/sprites/typeico/"&amp;lower(VLookup(V685,Type!C:E, 3, 0)&amp;".png")),"")</f>
        <v/>
      </c>
      <c r="O685" s="131"/>
      <c r="P685" s="131"/>
      <c r="Q685" s="165" t="str">
        <f>ifna(VLookup(V685, Dex!F:K, 3, 0),"")</f>
        <v/>
      </c>
      <c r="R685" s="165" t="str">
        <f>ifna(VLookup(V685, Dex!F:K, 4, 0),"")</f>
        <v/>
      </c>
      <c r="S685" s="166" t="str">
        <f>ifna(VLookup(V685, Dex!F:K, 5, 0),"")</f>
        <v/>
      </c>
      <c r="T685" s="165" t="str">
        <f>ifna(VLookup(V685, Dex!F:K, 6, 0),"")</f>
        <v>P189</v>
      </c>
      <c r="U685" s="137" t="str">
        <f>ifna(VLookup(V685, Dex!F:L, 7, 0),"")</f>
        <v/>
      </c>
      <c r="V685" s="131" t="str">
        <f t="shared" si="1"/>
        <v>dudunsparce</v>
      </c>
    </row>
    <row r="686" ht="31.5" customHeight="1">
      <c r="A686" s="88">
        <v>685.0</v>
      </c>
      <c r="B686" s="85">
        <v>1.0</v>
      </c>
      <c r="C686" s="85">
        <v>27.0</v>
      </c>
      <c r="D686" s="53">
        <v>19.0</v>
      </c>
      <c r="E686" s="53">
        <v>4.0</v>
      </c>
      <c r="F686" s="53">
        <v>1.0</v>
      </c>
      <c r="G686" s="53" t="str">
        <f>ifna(VLookup(V686,Shiny!B:C, 2, 0),"")</f>
        <v/>
      </c>
      <c r="H686" s="177" t="s">
        <v>1192</v>
      </c>
      <c r="I686" s="157">
        <v>982.0</v>
      </c>
      <c r="J686" s="140">
        <f>IFNA(VLOOKUP(V686,'Imported Index'!G:H,2,0),1)</f>
        <v>1</v>
      </c>
      <c r="K686" s="140"/>
      <c r="L686" s="140" t="s">
        <v>1194</v>
      </c>
      <c r="M686" s="62" t="str">
        <f>ifna(IMAGE("https://pokejungle.net/sprites/typeico/"&amp;lower(VLookup(V686,Type!C:E, 2, 0)&amp;".png")),"")</f>
        <v/>
      </c>
      <c r="N686" s="62" t="str">
        <f>ifna(IMAGE("https://pokejungle.net/sprites/typeico/"&amp;lower(VLookup(V686,Type!C:E, 3, 0)&amp;".png")),"")</f>
        <v/>
      </c>
      <c r="O686" s="53">
        <v>-1.0</v>
      </c>
      <c r="P686" s="53"/>
      <c r="Q686" s="61" t="str">
        <f>ifna(VLookup(V686, Dex!F:K, 3, 0),"")</f>
        <v/>
      </c>
      <c r="R686" s="61" t="str">
        <f>ifna(VLookup(V686, Dex!F:K, 4, 0),"")</f>
        <v/>
      </c>
      <c r="S686" s="62" t="str">
        <f>ifna(VLookup(V686, Dex!F:K, 5, 0),"")</f>
        <v/>
      </c>
      <c r="T686" s="61" t="str">
        <f>ifna(VLookup(V686, Dex!F:K, 6, 0),"")</f>
        <v>P189</v>
      </c>
      <c r="U686" s="63" t="str">
        <f>ifna(VLookup(V686, Dex!F:L, 7, 0),"")</f>
        <v/>
      </c>
      <c r="V686" s="53" t="str">
        <f t="shared" si="1"/>
        <v>dudunsparce-1</v>
      </c>
    </row>
    <row r="687" ht="31.5" customHeight="1">
      <c r="A687" s="129">
        <v>686.0</v>
      </c>
      <c r="B687" s="130">
        <v>1.0</v>
      </c>
      <c r="C687" s="130">
        <v>27.0</v>
      </c>
      <c r="D687" s="131">
        <v>20.0</v>
      </c>
      <c r="E687" s="131">
        <v>4.0</v>
      </c>
      <c r="F687" s="131">
        <v>2.0</v>
      </c>
      <c r="G687" s="131" t="str">
        <f>ifna(VLookup(V687,Shiny!B:C, 2, 0),"")</f>
        <v/>
      </c>
      <c r="H687" s="178" t="s">
        <v>1195</v>
      </c>
      <c r="I687" s="158">
        <v>983.0</v>
      </c>
      <c r="J687" s="135">
        <f>IFNA(VLOOKUP(V687,'Imported Index'!G:H,2,0),1)</f>
        <v>1</v>
      </c>
      <c r="K687" s="130"/>
      <c r="L687" s="131"/>
      <c r="M687" s="166" t="str">
        <f>ifna(IMAGE("https://pokejungle.net/sprites/typeico/"&amp;lower(VLookup(V687,Type!C:E, 2, 0)&amp;".png")),"")</f>
        <v/>
      </c>
      <c r="N687" s="166" t="str">
        <f>ifna(IMAGE("https://pokejungle.net/sprites/typeico/"&amp;lower(VLookup(V687,Type!C:E, 3, 0)&amp;".png")),"")</f>
        <v/>
      </c>
      <c r="O687" s="131"/>
      <c r="P687" s="131"/>
      <c r="Q687" s="165" t="str">
        <f>ifna(VLookup(V687, Dex!F:K, 3, 0),"")</f>
        <v/>
      </c>
      <c r="R687" s="165" t="str">
        <f>ifna(VLookup(V687, Dex!F:K, 4, 0),"")</f>
        <v/>
      </c>
      <c r="S687" s="166" t="str">
        <f>ifna(VLookup(V687, Dex!F:K, 5, 0),"")</f>
        <v/>
      </c>
      <c r="T687" s="165" t="str">
        <f>ifna(VLookup(V687, Dex!F:K, 6, 0),"")</f>
        <v>P369</v>
      </c>
      <c r="U687" s="137" t="str">
        <f>ifna(VLookup(V687, Dex!F:L, 7, 0),"")</f>
        <v/>
      </c>
      <c r="V687" s="131" t="str">
        <f t="shared" si="1"/>
        <v>kingambit</v>
      </c>
    </row>
    <row r="688" ht="31.5" customHeight="1">
      <c r="A688" s="88">
        <v>687.0</v>
      </c>
      <c r="B688" s="85">
        <v>1.0</v>
      </c>
      <c r="C688" s="85">
        <v>27.0</v>
      </c>
      <c r="D688" s="53">
        <v>21.0</v>
      </c>
      <c r="E688" s="53">
        <v>4.0</v>
      </c>
      <c r="F688" s="53">
        <v>3.0</v>
      </c>
      <c r="G688" s="53" t="str">
        <f>ifna(VLookup(V688,Shiny!B:C, 2, 0),"")</f>
        <v/>
      </c>
      <c r="H688" s="177" t="s">
        <v>1196</v>
      </c>
      <c r="I688" s="157">
        <v>984.0</v>
      </c>
      <c r="J688" s="140">
        <f>IFNA(VLOOKUP(V688,'Imported Index'!G:H,2,0),1)</f>
        <v>1</v>
      </c>
      <c r="K688" s="85"/>
      <c r="L688" s="53"/>
      <c r="M688" s="62" t="str">
        <f>ifna(IMAGE("https://pokejungle.net/sprites/typeico/"&amp;lower(VLookup(V688,Type!C:E, 2, 0)&amp;".png")),"")</f>
        <v/>
      </c>
      <c r="N688" s="62" t="str">
        <f>ifna(IMAGE("https://pokejungle.net/sprites/typeico/"&amp;lower(VLookup(V688,Type!C:E, 3, 0)&amp;".png")),"")</f>
        <v/>
      </c>
      <c r="O688" s="53"/>
      <c r="P688" s="53"/>
      <c r="Q688" s="61" t="str">
        <f>ifna(VLookup(V688, Dex!F:K, 3, 0),"")</f>
        <v/>
      </c>
      <c r="R688" s="61" t="str">
        <f>ifna(VLookup(V688, Dex!F:K, 4, 0),"")</f>
        <v/>
      </c>
      <c r="S688" s="62" t="str">
        <f>ifna(VLookup(V688, Dex!F:K, 5, 0),"")</f>
        <v/>
      </c>
      <c r="T688" s="61" t="str">
        <f>ifna(VLookup(V688, Dex!F:K, 6, 0),"")</f>
        <v>P376</v>
      </c>
      <c r="U688" s="63" t="str">
        <f>ifna(VLookup(V688, Dex!F:L, 7, 0),"")</f>
        <v/>
      </c>
      <c r="V688" s="53" t="str">
        <f t="shared" si="1"/>
        <v>great tusk</v>
      </c>
    </row>
    <row r="689" ht="31.5" customHeight="1">
      <c r="A689" s="129">
        <v>688.0</v>
      </c>
      <c r="B689" s="130">
        <v>1.0</v>
      </c>
      <c r="C689" s="130">
        <v>27.0</v>
      </c>
      <c r="D689" s="131">
        <v>22.0</v>
      </c>
      <c r="E689" s="131">
        <v>4.0</v>
      </c>
      <c r="F689" s="131">
        <v>4.0</v>
      </c>
      <c r="G689" s="131" t="str">
        <f>ifna(VLookup(V689,Shiny!B:C, 2, 0),"")</f>
        <v/>
      </c>
      <c r="H689" s="178" t="s">
        <v>1197</v>
      </c>
      <c r="I689" s="158">
        <v>985.0</v>
      </c>
      <c r="J689" s="135">
        <f>IFNA(VLOOKUP(V689,'Imported Index'!G:H,2,0),1)</f>
        <v>1</v>
      </c>
      <c r="K689" s="130"/>
      <c r="L689" s="131"/>
      <c r="M689" s="166" t="str">
        <f>ifna(IMAGE("https://pokejungle.net/sprites/typeico/"&amp;lower(VLookup(V689,Type!C:E, 2, 0)&amp;".png")),"")</f>
        <v/>
      </c>
      <c r="N689" s="166" t="str">
        <f>ifna(IMAGE("https://pokejungle.net/sprites/typeico/"&amp;lower(VLookup(V689,Type!C:E, 3, 0)&amp;".png")),"")</f>
        <v/>
      </c>
      <c r="O689" s="131"/>
      <c r="P689" s="131"/>
      <c r="Q689" s="165" t="str">
        <f>ifna(VLookup(V689, Dex!F:K, 3, 0),"")</f>
        <v/>
      </c>
      <c r="R689" s="165" t="str">
        <f>ifna(VLookup(V689, Dex!F:K, 4, 0),"")</f>
        <v/>
      </c>
      <c r="S689" s="166" t="str">
        <f>ifna(VLookup(V689, Dex!F:K, 5, 0),"")</f>
        <v/>
      </c>
      <c r="T689" s="165" t="str">
        <f>ifna(VLookup(V689, Dex!F:K, 6, 0),"")</f>
        <v>P377</v>
      </c>
      <c r="U689" s="137" t="str">
        <f>ifna(VLookup(V689, Dex!F:L, 7, 0),"")</f>
        <v/>
      </c>
      <c r="V689" s="131" t="str">
        <f t="shared" si="1"/>
        <v>scream tail</v>
      </c>
    </row>
    <row r="690" ht="31.5" customHeight="1">
      <c r="A690" s="88">
        <v>689.0</v>
      </c>
      <c r="B690" s="85">
        <v>1.0</v>
      </c>
      <c r="C690" s="85">
        <v>27.0</v>
      </c>
      <c r="D690" s="53">
        <v>23.0</v>
      </c>
      <c r="E690" s="53">
        <v>4.0</v>
      </c>
      <c r="F690" s="53">
        <v>5.0</v>
      </c>
      <c r="G690" s="53" t="str">
        <f>ifna(VLookup(V690,Shiny!B:C, 2, 0),"")</f>
        <v/>
      </c>
      <c r="H690" s="177" t="s">
        <v>1198</v>
      </c>
      <c r="I690" s="157">
        <v>986.0</v>
      </c>
      <c r="J690" s="140">
        <f>IFNA(VLOOKUP(V690,'Imported Index'!G:H,2,0),1)</f>
        <v>1</v>
      </c>
      <c r="K690" s="85"/>
      <c r="L690" s="53"/>
      <c r="M690" s="62" t="str">
        <f>ifna(IMAGE("https://pokejungle.net/sprites/typeico/"&amp;lower(VLookup(V690,Type!C:E, 2, 0)&amp;".png")),"")</f>
        <v/>
      </c>
      <c r="N690" s="62" t="str">
        <f>ifna(IMAGE("https://pokejungle.net/sprites/typeico/"&amp;lower(VLookup(V690,Type!C:E, 3, 0)&amp;".png")),"")</f>
        <v/>
      </c>
      <c r="O690" s="53"/>
      <c r="P690" s="53"/>
      <c r="Q690" s="61" t="str">
        <f>ifna(VLookup(V690, Dex!F:K, 3, 0),"")</f>
        <v/>
      </c>
      <c r="R690" s="61" t="str">
        <f>ifna(VLookup(V690, Dex!F:K, 4, 0),"")</f>
        <v/>
      </c>
      <c r="S690" s="62" t="str">
        <f>ifna(VLookup(V690, Dex!F:K, 5, 0),"")</f>
        <v/>
      </c>
      <c r="T690" s="61" t="str">
        <f>ifna(VLookup(V690, Dex!F:K, 6, 0),"")</f>
        <v>P378</v>
      </c>
      <c r="U690" s="63" t="str">
        <f>ifna(VLookup(V690, Dex!F:L, 7, 0),"")</f>
        <v/>
      </c>
      <c r="V690" s="53" t="str">
        <f t="shared" si="1"/>
        <v>brute bonnet</v>
      </c>
    </row>
    <row r="691" ht="31.5" customHeight="1">
      <c r="A691" s="129">
        <v>690.0</v>
      </c>
      <c r="B691" s="130">
        <v>1.0</v>
      </c>
      <c r="C691" s="130">
        <v>27.0</v>
      </c>
      <c r="D691" s="131">
        <v>24.0</v>
      </c>
      <c r="E691" s="131">
        <v>4.0</v>
      </c>
      <c r="F691" s="131">
        <v>6.0</v>
      </c>
      <c r="G691" s="131" t="str">
        <f>ifna(VLookup(V691,Shiny!B:C, 2, 0),"")</f>
        <v/>
      </c>
      <c r="H691" s="178" t="s">
        <v>1199</v>
      </c>
      <c r="I691" s="158">
        <v>987.0</v>
      </c>
      <c r="J691" s="135">
        <f>IFNA(VLOOKUP(V691,'Imported Index'!G:H,2,0),1)</f>
        <v>1</v>
      </c>
      <c r="K691" s="130"/>
      <c r="L691" s="131"/>
      <c r="M691" s="166" t="str">
        <f>ifna(IMAGE("https://pokejungle.net/sprites/typeico/"&amp;lower(VLookup(V691,Type!C:E, 2, 0)&amp;".png")),"")</f>
        <v/>
      </c>
      <c r="N691" s="166" t="str">
        <f>ifna(IMAGE("https://pokejungle.net/sprites/typeico/"&amp;lower(VLookup(V691,Type!C:E, 3, 0)&amp;".png")),"")</f>
        <v/>
      </c>
      <c r="O691" s="131"/>
      <c r="P691" s="131"/>
      <c r="Q691" s="165" t="str">
        <f>ifna(VLookup(V691, Dex!F:K, 3, 0),"")</f>
        <v/>
      </c>
      <c r="R691" s="165" t="str">
        <f>ifna(VLookup(V691, Dex!F:K, 4, 0),"")</f>
        <v/>
      </c>
      <c r="S691" s="166" t="str">
        <f>ifna(VLookup(V691, Dex!F:K, 5, 0),"")</f>
        <v/>
      </c>
      <c r="T691" s="165" t="str">
        <f>ifna(VLookup(V691, Dex!F:K, 6, 0),"")</f>
        <v>P379</v>
      </c>
      <c r="U691" s="137" t="str">
        <f>ifna(VLookup(V691, Dex!F:L, 7, 0),"")</f>
        <v/>
      </c>
      <c r="V691" s="131" t="str">
        <f t="shared" si="1"/>
        <v>flutter mane</v>
      </c>
    </row>
    <row r="692" ht="31.5" customHeight="1">
      <c r="A692" s="88">
        <v>691.0</v>
      </c>
      <c r="B692" s="85">
        <v>1.0</v>
      </c>
      <c r="C692" s="85">
        <v>27.0</v>
      </c>
      <c r="D692" s="53">
        <v>25.0</v>
      </c>
      <c r="E692" s="53">
        <v>5.0</v>
      </c>
      <c r="F692" s="53">
        <v>1.0</v>
      </c>
      <c r="G692" s="53" t="str">
        <f>ifna(VLookup(V692,Shiny!B:C, 2, 0),"")</f>
        <v/>
      </c>
      <c r="H692" s="177" t="s">
        <v>1200</v>
      </c>
      <c r="I692" s="157">
        <v>988.0</v>
      </c>
      <c r="J692" s="140">
        <f>IFNA(VLOOKUP(V692,'Imported Index'!G:H,2,0),1)</f>
        <v>1</v>
      </c>
      <c r="K692" s="85"/>
      <c r="L692" s="53"/>
      <c r="M692" s="62" t="str">
        <f>ifna(IMAGE("https://pokejungle.net/sprites/typeico/"&amp;lower(VLookup(V692,Type!C:E, 2, 0)&amp;".png")),"")</f>
        <v/>
      </c>
      <c r="N692" s="62" t="str">
        <f>ifna(IMAGE("https://pokejungle.net/sprites/typeico/"&amp;lower(VLookup(V692,Type!C:E, 3, 0)&amp;".png")),"")</f>
        <v/>
      </c>
      <c r="O692" s="53"/>
      <c r="P692" s="53"/>
      <c r="Q692" s="61" t="str">
        <f>ifna(VLookup(V692, Dex!F:K, 3, 0),"")</f>
        <v/>
      </c>
      <c r="R692" s="61" t="str">
        <f>ifna(VLookup(V692, Dex!F:K, 4, 0),"")</f>
        <v/>
      </c>
      <c r="S692" s="62" t="str">
        <f>ifna(VLookup(V692, Dex!F:K, 5, 0),"")</f>
        <v/>
      </c>
      <c r="T692" s="61" t="str">
        <f>ifna(VLookup(V692, Dex!F:K, 6, 0),"")</f>
        <v>P380</v>
      </c>
      <c r="U692" s="63" t="str">
        <f>ifna(VLookup(V692, Dex!F:L, 7, 0),"")</f>
        <v/>
      </c>
      <c r="V692" s="53" t="str">
        <f t="shared" si="1"/>
        <v>slither wing</v>
      </c>
    </row>
    <row r="693" ht="31.5" customHeight="1">
      <c r="A693" s="129">
        <v>692.0</v>
      </c>
      <c r="B693" s="130">
        <v>1.0</v>
      </c>
      <c r="C693" s="130">
        <v>27.0</v>
      </c>
      <c r="D693" s="131">
        <v>26.0</v>
      </c>
      <c r="E693" s="131">
        <v>5.0</v>
      </c>
      <c r="F693" s="131">
        <v>2.0</v>
      </c>
      <c r="G693" s="131" t="str">
        <f>ifna(VLookup(V693,Shiny!B:C, 2, 0),"")</f>
        <v/>
      </c>
      <c r="H693" s="178" t="s">
        <v>1201</v>
      </c>
      <c r="I693" s="158">
        <v>989.0</v>
      </c>
      <c r="J693" s="135">
        <f>IFNA(VLOOKUP(V693,'Imported Index'!G:H,2,0),1)</f>
        <v>1</v>
      </c>
      <c r="K693" s="130"/>
      <c r="L693" s="131"/>
      <c r="M693" s="166" t="str">
        <f>ifna(IMAGE("https://pokejungle.net/sprites/typeico/"&amp;lower(VLookup(V693,Type!C:E, 2, 0)&amp;".png")),"")</f>
        <v/>
      </c>
      <c r="N693" s="166" t="str">
        <f>ifna(IMAGE("https://pokejungle.net/sprites/typeico/"&amp;lower(VLookup(V693,Type!C:E, 3, 0)&amp;".png")),"")</f>
        <v/>
      </c>
      <c r="O693" s="131"/>
      <c r="P693" s="131"/>
      <c r="Q693" s="165" t="str">
        <f>ifna(VLookup(V693, Dex!F:K, 3, 0),"")</f>
        <v/>
      </c>
      <c r="R693" s="165" t="str">
        <f>ifna(VLookup(V693, Dex!F:K, 4, 0),"")</f>
        <v/>
      </c>
      <c r="S693" s="166" t="str">
        <f>ifna(VLookup(V693, Dex!F:K, 5, 0),"")</f>
        <v/>
      </c>
      <c r="T693" s="165" t="str">
        <f>ifna(VLookup(V693, Dex!F:K, 6, 0),"")</f>
        <v>P381</v>
      </c>
      <c r="U693" s="137" t="str">
        <f>ifna(VLookup(V693, Dex!F:L, 7, 0),"")</f>
        <v/>
      </c>
      <c r="V693" s="131" t="str">
        <f t="shared" si="1"/>
        <v>sandy shocks</v>
      </c>
    </row>
    <row r="694" ht="31.5" customHeight="1">
      <c r="A694" s="88">
        <v>693.0</v>
      </c>
      <c r="B694" s="85">
        <v>1.0</v>
      </c>
      <c r="C694" s="85">
        <v>27.0</v>
      </c>
      <c r="D694" s="53">
        <v>27.0</v>
      </c>
      <c r="E694" s="53">
        <v>5.0</v>
      </c>
      <c r="F694" s="53">
        <v>3.0</v>
      </c>
      <c r="G694" s="53" t="str">
        <f>ifna(VLookup(V694,Shiny!B:C, 2, 0),"")</f>
        <v/>
      </c>
      <c r="H694" s="177" t="s">
        <v>1202</v>
      </c>
      <c r="I694" s="157">
        <v>990.0</v>
      </c>
      <c r="J694" s="140">
        <f>IFNA(VLOOKUP(V694,'Imported Index'!G:H,2,0),1)</f>
        <v>1</v>
      </c>
      <c r="K694" s="85"/>
      <c r="L694" s="53"/>
      <c r="M694" s="62" t="str">
        <f>ifna(IMAGE("https://pokejungle.net/sprites/typeico/"&amp;lower(VLookup(V694,Type!C:E, 2, 0)&amp;".png")),"")</f>
        <v/>
      </c>
      <c r="N694" s="62" t="str">
        <f>ifna(IMAGE("https://pokejungle.net/sprites/typeico/"&amp;lower(VLookup(V694,Type!C:E, 3, 0)&amp;".png")),"")</f>
        <v/>
      </c>
      <c r="O694" s="53"/>
      <c r="P694" s="53"/>
      <c r="Q694" s="61" t="str">
        <f>ifna(VLookup(V694, Dex!F:K, 3, 0),"")</f>
        <v/>
      </c>
      <c r="R694" s="61" t="str">
        <f>ifna(VLookup(V694, Dex!F:K, 4, 0),"")</f>
        <v/>
      </c>
      <c r="S694" s="62" t="str">
        <f>ifna(VLookup(V694, Dex!F:K, 5, 0),"")</f>
        <v/>
      </c>
      <c r="T694" s="61" t="str">
        <f>ifna(VLookup(V694, Dex!F:K, 6, 0),"")</f>
        <v>P382</v>
      </c>
      <c r="U694" s="63" t="str">
        <f>ifna(VLookup(V694, Dex!F:L, 7, 0),"")</f>
        <v/>
      </c>
      <c r="V694" s="53" t="str">
        <f t="shared" si="1"/>
        <v>iron treads</v>
      </c>
    </row>
    <row r="695" ht="31.5" customHeight="1">
      <c r="A695" s="129">
        <v>694.0</v>
      </c>
      <c r="B695" s="130">
        <v>1.0</v>
      </c>
      <c r="C695" s="130">
        <v>27.0</v>
      </c>
      <c r="D695" s="131">
        <v>28.0</v>
      </c>
      <c r="E695" s="131">
        <v>5.0</v>
      </c>
      <c r="F695" s="131">
        <v>4.0</v>
      </c>
      <c r="G695" s="131" t="str">
        <f>ifna(VLookup(V695,Shiny!B:C, 2, 0),"")</f>
        <v/>
      </c>
      <c r="H695" s="178" t="s">
        <v>1203</v>
      </c>
      <c r="I695" s="158">
        <v>991.0</v>
      </c>
      <c r="J695" s="135">
        <f>IFNA(VLOOKUP(V695,'Imported Index'!G:H,2,0),1)</f>
        <v>1</v>
      </c>
      <c r="K695" s="130"/>
      <c r="L695" s="131"/>
      <c r="M695" s="166" t="str">
        <f>ifna(IMAGE("https://pokejungle.net/sprites/typeico/"&amp;lower(VLookup(V695,Type!C:E, 2, 0)&amp;".png")),"")</f>
        <v/>
      </c>
      <c r="N695" s="166" t="str">
        <f>ifna(IMAGE("https://pokejungle.net/sprites/typeico/"&amp;lower(VLookup(V695,Type!C:E, 3, 0)&amp;".png")),"")</f>
        <v/>
      </c>
      <c r="O695" s="131"/>
      <c r="P695" s="131"/>
      <c r="Q695" s="165" t="str">
        <f>ifna(VLookup(V695, Dex!F:K, 3, 0),"")</f>
        <v/>
      </c>
      <c r="R695" s="165" t="str">
        <f>ifna(VLookup(V695, Dex!F:K, 4, 0),"")</f>
        <v/>
      </c>
      <c r="S695" s="166" t="str">
        <f>ifna(VLookup(V695, Dex!F:K, 5, 0),"")</f>
        <v/>
      </c>
      <c r="T695" s="165" t="str">
        <f>ifna(VLookup(V695, Dex!F:K, 6, 0),"")</f>
        <v>P383</v>
      </c>
      <c r="U695" s="137" t="str">
        <f>ifna(VLookup(V695, Dex!F:L, 7, 0),"")</f>
        <v/>
      </c>
      <c r="V695" s="131" t="str">
        <f t="shared" si="1"/>
        <v>iron bundle</v>
      </c>
    </row>
    <row r="696" ht="31.5" customHeight="1">
      <c r="A696" s="88">
        <v>695.0</v>
      </c>
      <c r="B696" s="85">
        <v>1.0</v>
      </c>
      <c r="C696" s="85">
        <v>27.0</v>
      </c>
      <c r="D696" s="53">
        <v>29.0</v>
      </c>
      <c r="E696" s="53">
        <v>5.0</v>
      </c>
      <c r="F696" s="53">
        <v>5.0</v>
      </c>
      <c r="G696" s="53" t="str">
        <f>ifna(VLookup(V696,Shiny!B:C, 2, 0),"")</f>
        <v/>
      </c>
      <c r="H696" s="177" t="s">
        <v>1204</v>
      </c>
      <c r="I696" s="157">
        <v>992.0</v>
      </c>
      <c r="J696" s="140">
        <f>IFNA(VLOOKUP(V696,'Imported Index'!G:H,2,0),1)</f>
        <v>1</v>
      </c>
      <c r="K696" s="85"/>
      <c r="L696" s="53"/>
      <c r="M696" s="62" t="str">
        <f>ifna(IMAGE("https://pokejungle.net/sprites/typeico/"&amp;lower(VLookup(V696,Type!C:E, 2, 0)&amp;".png")),"")</f>
        <v/>
      </c>
      <c r="N696" s="62" t="str">
        <f>ifna(IMAGE("https://pokejungle.net/sprites/typeico/"&amp;lower(VLookup(V696,Type!C:E, 3, 0)&amp;".png")),"")</f>
        <v/>
      </c>
      <c r="O696" s="53"/>
      <c r="P696" s="53"/>
      <c r="Q696" s="61" t="str">
        <f>ifna(VLookup(V696, Dex!F:K, 3, 0),"")</f>
        <v/>
      </c>
      <c r="R696" s="61" t="str">
        <f>ifna(VLookup(V696, Dex!F:K, 4, 0),"")</f>
        <v/>
      </c>
      <c r="S696" s="62" t="str">
        <f>ifna(VLookup(V696, Dex!F:K, 5, 0),"")</f>
        <v/>
      </c>
      <c r="T696" s="61" t="str">
        <f>ifna(VLookup(V696, Dex!F:K, 6, 0),"")</f>
        <v>P384</v>
      </c>
      <c r="U696" s="63" t="str">
        <f>ifna(VLookup(V696, Dex!F:L, 7, 0),"")</f>
        <v/>
      </c>
      <c r="V696" s="53" t="str">
        <f t="shared" si="1"/>
        <v>iron hands</v>
      </c>
    </row>
    <row r="697" ht="31.5" customHeight="1">
      <c r="A697" s="129">
        <v>696.0</v>
      </c>
      <c r="B697" s="130">
        <v>1.0</v>
      </c>
      <c r="C697" s="130">
        <v>27.0</v>
      </c>
      <c r="D697" s="131">
        <v>30.0</v>
      </c>
      <c r="E697" s="131">
        <v>5.0</v>
      </c>
      <c r="F697" s="131">
        <v>6.0</v>
      </c>
      <c r="G697" s="131" t="str">
        <f>ifna(VLookup(V697,Shiny!B:C, 2, 0),"")</f>
        <v/>
      </c>
      <c r="H697" s="178" t="s">
        <v>1205</v>
      </c>
      <c r="I697" s="158">
        <v>993.0</v>
      </c>
      <c r="J697" s="135">
        <f>IFNA(VLOOKUP(V697,'Imported Index'!G:H,2,0),1)</f>
        <v>1</v>
      </c>
      <c r="K697" s="130"/>
      <c r="L697" s="131"/>
      <c r="M697" s="166" t="str">
        <f>ifna(IMAGE("https://pokejungle.net/sprites/typeico/"&amp;lower(VLookup(V697,Type!C:E, 2, 0)&amp;".png")),"")</f>
        <v/>
      </c>
      <c r="N697" s="166" t="str">
        <f>ifna(IMAGE("https://pokejungle.net/sprites/typeico/"&amp;lower(VLookup(V697,Type!C:E, 3, 0)&amp;".png")),"")</f>
        <v/>
      </c>
      <c r="O697" s="131"/>
      <c r="P697" s="131"/>
      <c r="Q697" s="165" t="str">
        <f>ifna(VLookup(V697, Dex!F:K, 3, 0),"")</f>
        <v/>
      </c>
      <c r="R697" s="165" t="str">
        <f>ifna(VLookup(V697, Dex!F:K, 4, 0),"")</f>
        <v/>
      </c>
      <c r="S697" s="166" t="str">
        <f>ifna(VLookup(V697, Dex!F:K, 5, 0),"")</f>
        <v/>
      </c>
      <c r="T697" s="165" t="str">
        <f>ifna(VLookup(V697, Dex!F:K, 6, 0),"")</f>
        <v>P385</v>
      </c>
      <c r="U697" s="137" t="str">
        <f>ifna(VLookup(V697, Dex!F:L, 7, 0),"")</f>
        <v/>
      </c>
      <c r="V697" s="131" t="str">
        <f t="shared" si="1"/>
        <v>iron jugulis</v>
      </c>
    </row>
    <row r="698" ht="31.5" customHeight="1">
      <c r="A698" s="88">
        <v>697.0</v>
      </c>
      <c r="B698" s="85">
        <v>1.0</v>
      </c>
      <c r="C698" s="85">
        <v>28.0</v>
      </c>
      <c r="D698" s="53">
        <v>1.0</v>
      </c>
      <c r="E698" s="53">
        <v>1.0</v>
      </c>
      <c r="F698" s="53">
        <v>1.0</v>
      </c>
      <c r="G698" s="53" t="str">
        <f>ifna(VLookup(V698,Shiny!B:C, 2, 0),"")</f>
        <v/>
      </c>
      <c r="H698" s="177" t="s">
        <v>1206</v>
      </c>
      <c r="I698" s="157">
        <v>994.0</v>
      </c>
      <c r="J698" s="140">
        <f>IFNA(VLOOKUP(V698,'Imported Index'!G:H,2,0),1)</f>
        <v>1</v>
      </c>
      <c r="K698" s="85"/>
      <c r="L698" s="53"/>
      <c r="M698" s="62" t="str">
        <f>ifna(IMAGE("https://pokejungle.net/sprites/typeico/"&amp;lower(VLookup(V698,Type!C:E, 2, 0)&amp;".png")),"")</f>
        <v/>
      </c>
      <c r="N698" s="62" t="str">
        <f>ifna(IMAGE("https://pokejungle.net/sprites/typeico/"&amp;lower(VLookup(V698,Type!C:E, 3, 0)&amp;".png")),"")</f>
        <v/>
      </c>
      <c r="O698" s="53"/>
      <c r="P698" s="53"/>
      <c r="Q698" s="61" t="str">
        <f>ifna(VLookup(V698, Dex!F:K, 3, 0),"")</f>
        <v/>
      </c>
      <c r="R698" s="61" t="str">
        <f>ifna(VLookup(V698, Dex!F:K, 4, 0),"")</f>
        <v/>
      </c>
      <c r="S698" s="62" t="str">
        <f>ifna(VLookup(V698, Dex!F:K, 5, 0),"")</f>
        <v/>
      </c>
      <c r="T698" s="61" t="str">
        <f>ifna(VLookup(V698, Dex!F:K, 6, 0),"")</f>
        <v>P386</v>
      </c>
      <c r="U698" s="63" t="str">
        <f>ifna(VLookup(V698, Dex!F:L, 7, 0),"")</f>
        <v/>
      </c>
      <c r="V698" s="53" t="str">
        <f t="shared" si="1"/>
        <v>iron moth</v>
      </c>
    </row>
    <row r="699" ht="31.5" customHeight="1">
      <c r="A699" s="129">
        <v>698.0</v>
      </c>
      <c r="B699" s="130">
        <v>1.0</v>
      </c>
      <c r="C699" s="130">
        <v>28.0</v>
      </c>
      <c r="D699" s="131">
        <v>2.0</v>
      </c>
      <c r="E699" s="131">
        <v>1.0</v>
      </c>
      <c r="F699" s="131">
        <v>2.0</v>
      </c>
      <c r="G699" s="131" t="str">
        <f>ifna(VLookup(V699,Shiny!B:C, 2, 0),"")</f>
        <v/>
      </c>
      <c r="H699" s="178" t="s">
        <v>1207</v>
      </c>
      <c r="I699" s="158">
        <v>995.0</v>
      </c>
      <c r="J699" s="135">
        <f>IFNA(VLOOKUP(V699,'Imported Index'!G:H,2,0),1)</f>
        <v>1</v>
      </c>
      <c r="K699" s="130"/>
      <c r="L699" s="131"/>
      <c r="M699" s="166" t="str">
        <f>ifna(IMAGE("https://pokejungle.net/sprites/typeico/"&amp;lower(VLookup(V699,Type!C:E, 2, 0)&amp;".png")),"")</f>
        <v/>
      </c>
      <c r="N699" s="166" t="str">
        <f>ifna(IMAGE("https://pokejungle.net/sprites/typeico/"&amp;lower(VLookup(V699,Type!C:E, 3, 0)&amp;".png")),"")</f>
        <v/>
      </c>
      <c r="O699" s="131"/>
      <c r="P699" s="131"/>
      <c r="Q699" s="165" t="str">
        <f>ifna(VLookup(V699, Dex!F:K, 3, 0),"")</f>
        <v/>
      </c>
      <c r="R699" s="165" t="str">
        <f>ifna(VLookup(V699, Dex!F:K, 4, 0),"")</f>
        <v/>
      </c>
      <c r="S699" s="166" t="str">
        <f>ifna(VLookup(V699, Dex!F:K, 5, 0),"")</f>
        <v/>
      </c>
      <c r="T699" s="165" t="str">
        <f>ifna(VLookup(V699, Dex!F:K, 6, 0),"")</f>
        <v>P387</v>
      </c>
      <c r="U699" s="137" t="str">
        <f>ifna(VLookup(V699, Dex!F:L, 7, 0),"")</f>
        <v/>
      </c>
      <c r="V699" s="131" t="str">
        <f t="shared" si="1"/>
        <v>iron thorns</v>
      </c>
    </row>
    <row r="700" ht="31.5" customHeight="1">
      <c r="A700" s="88">
        <v>699.0</v>
      </c>
      <c r="B700" s="85">
        <v>1.0</v>
      </c>
      <c r="C700" s="85">
        <v>28.0</v>
      </c>
      <c r="D700" s="53">
        <v>3.0</v>
      </c>
      <c r="E700" s="53">
        <v>1.0</v>
      </c>
      <c r="F700" s="53">
        <v>3.0</v>
      </c>
      <c r="G700" s="53" t="str">
        <f>ifna(VLookup(V700,Shiny!B:C, 2, 0),"")</f>
        <v/>
      </c>
      <c r="H700" s="177" t="s">
        <v>1210</v>
      </c>
      <c r="I700" s="157">
        <v>998.0</v>
      </c>
      <c r="J700" s="140">
        <f>IFNA(VLOOKUP(V700,'Imported Index'!G:H,2,0),1)</f>
        <v>1</v>
      </c>
      <c r="K700" s="85"/>
      <c r="L700" s="53"/>
      <c r="M700" s="62" t="str">
        <f>ifna(IMAGE("https://pokejungle.net/sprites/typeico/"&amp;lower(VLookup(V700,Type!C:E, 2, 0)&amp;".png")),"")</f>
        <v/>
      </c>
      <c r="N700" s="62" t="str">
        <f>ifna(IMAGE("https://pokejungle.net/sprites/typeico/"&amp;lower(VLookup(V700,Type!C:E, 3, 0)&amp;".png")),"")</f>
        <v/>
      </c>
      <c r="O700" s="53"/>
      <c r="P700" s="53"/>
      <c r="Q700" s="61" t="str">
        <f>ifna(VLookup(V700, Dex!F:K, 3, 0),"")</f>
        <v/>
      </c>
      <c r="R700" s="61" t="str">
        <f>ifna(VLookup(V700, Dex!F:K, 4, 0),"")</f>
        <v/>
      </c>
      <c r="S700" s="62" t="str">
        <f>ifna(VLookup(V700, Dex!F:K, 5, 0),"")</f>
        <v/>
      </c>
      <c r="T700" s="61" t="str">
        <f>ifna(VLookup(V700, Dex!F:K, 6, 0),"")</f>
        <v>P390</v>
      </c>
      <c r="U700" s="63" t="str">
        <f>ifna(VLookup(V700, Dex!F:L, 7, 0),"")</f>
        <v>H034</v>
      </c>
      <c r="V700" s="53" t="str">
        <f t="shared" si="1"/>
        <v>baxcalibur</v>
      </c>
    </row>
    <row r="701" ht="31.5" customHeight="1">
      <c r="A701" s="129">
        <v>700.0</v>
      </c>
      <c r="B701" s="130">
        <v>1.0</v>
      </c>
      <c r="C701" s="130">
        <v>28.0</v>
      </c>
      <c r="D701" s="131">
        <v>4.0</v>
      </c>
      <c r="E701" s="131">
        <v>1.0</v>
      </c>
      <c r="F701" s="131">
        <v>4.0</v>
      </c>
      <c r="G701" s="131" t="str">
        <f>ifna(VLookup(V701,Shiny!B:C, 2, 0),"")</f>
        <v/>
      </c>
      <c r="H701" s="178" t="s">
        <v>1214</v>
      </c>
      <c r="I701" s="158">
        <v>1000.0</v>
      </c>
      <c r="J701" s="135">
        <f>IFNA(VLOOKUP(V701,'Imported Index'!G:H,2,0),1)</f>
        <v>1</v>
      </c>
      <c r="K701" s="130"/>
      <c r="L701" s="130"/>
      <c r="M701" s="166" t="str">
        <f>ifna(IMAGE("https://pokejungle.net/sprites/typeico/"&amp;lower(VLookup(V701,Type!C:E, 2, 0)&amp;".png")),"")</f>
        <v/>
      </c>
      <c r="N701" s="166" t="str">
        <f>ifna(IMAGE("https://pokejungle.net/sprites/typeico/"&amp;lower(VLookup(V701,Type!C:E, 3, 0)&amp;".png")),"")</f>
        <v/>
      </c>
      <c r="O701" s="131"/>
      <c r="P701" s="131"/>
      <c r="Q701" s="165" t="str">
        <f>ifna(VLookup(V701, Dex!F:K, 3, 0),"")</f>
        <v/>
      </c>
      <c r="R701" s="165" t="str">
        <f>ifna(VLookup(V701, Dex!F:K, 4, 0),"")</f>
        <v/>
      </c>
      <c r="S701" s="166" t="str">
        <f>ifna(VLookup(V701, Dex!F:K, 5, 0),"")</f>
        <v/>
      </c>
      <c r="T701" s="165" t="str">
        <f>ifna(VLookup(V701, Dex!F:K, 6, 0),"")</f>
        <v>P392</v>
      </c>
      <c r="U701" s="137" t="str">
        <f>ifna(VLookup(V701, Dex!F:L, 7, 0),"")</f>
        <v>H036</v>
      </c>
      <c r="V701" s="131" t="str">
        <f t="shared" si="1"/>
        <v>gholdengo</v>
      </c>
    </row>
    <row r="702" ht="31.5" customHeight="1">
      <c r="A702" s="88">
        <v>701.0</v>
      </c>
      <c r="B702" s="85">
        <v>1.0</v>
      </c>
      <c r="C702" s="85">
        <v>28.0</v>
      </c>
      <c r="D702" s="53">
        <v>5.0</v>
      </c>
      <c r="E702" s="53">
        <v>1.0</v>
      </c>
      <c r="F702" s="53">
        <v>5.0</v>
      </c>
      <c r="G702" s="53" t="str">
        <f>ifna(VLookup(V702,Shiny!B:C, 2, 0),"")</f>
        <v/>
      </c>
      <c r="H702" s="177" t="s">
        <v>1215</v>
      </c>
      <c r="I702" s="157">
        <v>1001.0</v>
      </c>
      <c r="J702" s="140">
        <f>IFNA(VLOOKUP(V702,'Imported Index'!G:H,2,0),1)</f>
        <v>1</v>
      </c>
      <c r="K702" s="85"/>
      <c r="L702" s="53"/>
      <c r="M702" s="62" t="str">
        <f>ifna(IMAGE("https://pokejungle.net/sprites/typeico/"&amp;lower(VLookup(V702,Type!C:E, 2, 0)&amp;".png")),"")</f>
        <v/>
      </c>
      <c r="N702" s="62" t="str">
        <f>ifna(IMAGE("https://pokejungle.net/sprites/typeico/"&amp;lower(VLookup(V702,Type!C:E, 3, 0)&amp;".png")),"")</f>
        <v/>
      </c>
      <c r="O702" s="53"/>
      <c r="P702" s="53"/>
      <c r="Q702" s="61" t="str">
        <f>ifna(VLookup(V702, Dex!F:K, 3, 0),"")</f>
        <v/>
      </c>
      <c r="R702" s="61" t="str">
        <f>ifna(VLookup(V702, Dex!F:K, 4, 0),"")</f>
        <v/>
      </c>
      <c r="S702" s="62" t="str">
        <f>ifna(VLookup(V702, Dex!F:K, 5, 0),"")</f>
        <v/>
      </c>
      <c r="T702" s="61" t="str">
        <f>ifna(VLookup(V702, Dex!F:K, 6, 0),"")</f>
        <v>P393</v>
      </c>
      <c r="U702" s="63" t="str">
        <f>ifna(VLookup(V702, Dex!F:L, 7, 0),"")</f>
        <v/>
      </c>
      <c r="V702" s="53" t="str">
        <f t="shared" si="1"/>
        <v>wo-chien</v>
      </c>
    </row>
    <row r="703" ht="31.5" customHeight="1">
      <c r="A703" s="129">
        <v>702.0</v>
      </c>
      <c r="B703" s="130">
        <v>1.0</v>
      </c>
      <c r="C703" s="130">
        <v>28.0</v>
      </c>
      <c r="D703" s="131">
        <v>6.0</v>
      </c>
      <c r="E703" s="131">
        <v>1.0</v>
      </c>
      <c r="F703" s="131">
        <v>6.0</v>
      </c>
      <c r="G703" s="131" t="str">
        <f>ifna(VLookup(V703,Shiny!B:C, 2, 0),"")</f>
        <v/>
      </c>
      <c r="H703" s="178" t="s">
        <v>1216</v>
      </c>
      <c r="I703" s="158">
        <v>1002.0</v>
      </c>
      <c r="J703" s="135">
        <f>IFNA(VLOOKUP(V703,'Imported Index'!G:H,2,0),1)</f>
        <v>1</v>
      </c>
      <c r="K703" s="130"/>
      <c r="L703" s="131"/>
      <c r="M703" s="166" t="str">
        <f>ifna(IMAGE("https://pokejungle.net/sprites/typeico/"&amp;lower(VLookup(V703,Type!C:E, 2, 0)&amp;".png")),"")</f>
        <v/>
      </c>
      <c r="N703" s="166" t="str">
        <f>ifna(IMAGE("https://pokejungle.net/sprites/typeico/"&amp;lower(VLookup(V703,Type!C:E, 3, 0)&amp;".png")),"")</f>
        <v/>
      </c>
      <c r="O703" s="131"/>
      <c r="P703" s="131"/>
      <c r="Q703" s="165" t="str">
        <f>ifna(VLookup(V703, Dex!F:K, 3, 0),"")</f>
        <v/>
      </c>
      <c r="R703" s="165" t="str">
        <f>ifna(VLookup(V703, Dex!F:K, 4, 0),"")</f>
        <v/>
      </c>
      <c r="S703" s="166" t="str">
        <f>ifna(VLookup(V703, Dex!F:K, 5, 0),"")</f>
        <v/>
      </c>
      <c r="T703" s="165" t="str">
        <f>ifna(VLookup(V703, Dex!F:K, 6, 0),"")</f>
        <v>P394</v>
      </c>
      <c r="U703" s="137" t="str">
        <f>ifna(VLookup(V703, Dex!F:L, 7, 0),"")</f>
        <v/>
      </c>
      <c r="V703" s="131" t="str">
        <f t="shared" si="1"/>
        <v>chien-pao</v>
      </c>
    </row>
    <row r="704" ht="31.5" customHeight="1">
      <c r="A704" s="88">
        <v>703.0</v>
      </c>
      <c r="B704" s="85">
        <v>1.0</v>
      </c>
      <c r="C704" s="85">
        <v>28.0</v>
      </c>
      <c r="D704" s="53">
        <v>7.0</v>
      </c>
      <c r="E704" s="53">
        <v>2.0</v>
      </c>
      <c r="F704" s="53">
        <v>1.0</v>
      </c>
      <c r="G704" s="53" t="str">
        <f>ifna(VLookup(V704,Shiny!B:C, 2, 0),"")</f>
        <v/>
      </c>
      <c r="H704" s="177" t="s">
        <v>1217</v>
      </c>
      <c r="I704" s="157">
        <v>1003.0</v>
      </c>
      <c r="J704" s="140">
        <f>IFNA(VLOOKUP(V704,'Imported Index'!G:H,2,0),1)</f>
        <v>1</v>
      </c>
      <c r="K704" s="85"/>
      <c r="L704" s="53"/>
      <c r="M704" s="62" t="str">
        <f>ifna(IMAGE("https://pokejungle.net/sprites/typeico/"&amp;lower(VLookup(V704,Type!C:E, 2, 0)&amp;".png")),"")</f>
        <v/>
      </c>
      <c r="N704" s="62" t="str">
        <f>ifna(IMAGE("https://pokejungle.net/sprites/typeico/"&amp;lower(VLookup(V704,Type!C:E, 3, 0)&amp;".png")),"")</f>
        <v/>
      </c>
      <c r="O704" s="53"/>
      <c r="P704" s="53"/>
      <c r="Q704" s="61" t="str">
        <f>ifna(VLookup(V704, Dex!F:K, 3, 0),"")</f>
        <v/>
      </c>
      <c r="R704" s="61" t="str">
        <f>ifna(VLookup(V704, Dex!F:K, 4, 0),"")</f>
        <v/>
      </c>
      <c r="S704" s="62" t="str">
        <f>ifna(VLookup(V704, Dex!F:K, 5, 0),"")</f>
        <v/>
      </c>
      <c r="T704" s="61" t="str">
        <f>ifna(VLookup(V704, Dex!F:K, 6, 0),"")</f>
        <v>P395</v>
      </c>
      <c r="U704" s="63" t="str">
        <f>ifna(VLookup(V704, Dex!F:L, 7, 0),"")</f>
        <v/>
      </c>
      <c r="V704" s="53" t="str">
        <f t="shared" si="1"/>
        <v>ting-lu</v>
      </c>
    </row>
    <row r="705" ht="31.5" customHeight="1">
      <c r="A705" s="129">
        <v>704.0</v>
      </c>
      <c r="B705" s="130">
        <v>1.0</v>
      </c>
      <c r="C705" s="130">
        <v>28.0</v>
      </c>
      <c r="D705" s="131">
        <v>8.0</v>
      </c>
      <c r="E705" s="131">
        <v>2.0</v>
      </c>
      <c r="F705" s="131">
        <v>2.0</v>
      </c>
      <c r="G705" s="131" t="str">
        <f>ifna(VLookup(V705,Shiny!B:C, 2, 0),"")</f>
        <v/>
      </c>
      <c r="H705" s="178" t="s">
        <v>1218</v>
      </c>
      <c r="I705" s="158">
        <v>1004.0</v>
      </c>
      <c r="J705" s="135">
        <f>IFNA(VLOOKUP(V705,'Imported Index'!G:H,2,0),1)</f>
        <v>1</v>
      </c>
      <c r="K705" s="130"/>
      <c r="L705" s="131"/>
      <c r="M705" s="166" t="str">
        <f>ifna(IMAGE("https://pokejungle.net/sprites/typeico/"&amp;lower(VLookup(V705,Type!C:E, 2, 0)&amp;".png")),"")</f>
        <v/>
      </c>
      <c r="N705" s="166" t="str">
        <f>ifna(IMAGE("https://pokejungle.net/sprites/typeico/"&amp;lower(VLookup(V705,Type!C:E, 3, 0)&amp;".png")),"")</f>
        <v/>
      </c>
      <c r="O705" s="131"/>
      <c r="P705" s="131"/>
      <c r="Q705" s="165" t="str">
        <f>ifna(VLookup(V705, Dex!F:K, 3, 0),"")</f>
        <v/>
      </c>
      <c r="R705" s="165" t="str">
        <f>ifna(VLookup(V705, Dex!F:K, 4, 0),"")</f>
        <v/>
      </c>
      <c r="S705" s="166" t="str">
        <f>ifna(VLookup(V705, Dex!F:K, 5, 0),"")</f>
        <v/>
      </c>
      <c r="T705" s="165" t="str">
        <f>ifna(VLookup(V705, Dex!F:K, 6, 0),"")</f>
        <v>P396</v>
      </c>
      <c r="U705" s="137" t="str">
        <f>ifna(VLookup(V705, Dex!F:L, 7, 0),"")</f>
        <v/>
      </c>
      <c r="V705" s="131" t="str">
        <f t="shared" si="1"/>
        <v>chi-yu</v>
      </c>
    </row>
    <row r="706" ht="31.5" customHeight="1">
      <c r="A706" s="88">
        <v>705.0</v>
      </c>
      <c r="B706" s="85">
        <v>1.0</v>
      </c>
      <c r="C706" s="85">
        <v>28.0</v>
      </c>
      <c r="D706" s="53">
        <v>9.0</v>
      </c>
      <c r="E706" s="53">
        <v>2.0</v>
      </c>
      <c r="F706" s="53">
        <v>3.0</v>
      </c>
      <c r="G706" s="53" t="str">
        <f>ifna(VLookup(V706,Shiny!B:C, 2, 0),"")</f>
        <v/>
      </c>
      <c r="H706" s="177" t="s">
        <v>1219</v>
      </c>
      <c r="I706" s="157">
        <v>1005.0</v>
      </c>
      <c r="J706" s="140">
        <f>IFNA(VLOOKUP(V706,'Imported Index'!G:H,2,0),1)</f>
        <v>1</v>
      </c>
      <c r="K706" s="85"/>
      <c r="L706" s="53"/>
      <c r="M706" s="62" t="str">
        <f>ifna(IMAGE("https://pokejungle.net/sprites/typeico/"&amp;lower(VLookup(V706,Type!C:E, 2, 0)&amp;".png")),"")</f>
        <v/>
      </c>
      <c r="N706" s="62" t="str">
        <f>ifna(IMAGE("https://pokejungle.net/sprites/typeico/"&amp;lower(VLookup(V706,Type!C:E, 3, 0)&amp;".png")),"")</f>
        <v/>
      </c>
      <c r="O706" s="53"/>
      <c r="P706" s="53"/>
      <c r="Q706" s="61" t="str">
        <f>ifna(VLookup(V706, Dex!F:K, 3, 0),"")</f>
        <v/>
      </c>
      <c r="R706" s="61" t="str">
        <f>ifna(VLookup(V706, Dex!F:K, 4, 0),"")</f>
        <v/>
      </c>
      <c r="S706" s="62" t="str">
        <f>ifna(VLookup(V706, Dex!F:K, 5, 0),"")</f>
        <v/>
      </c>
      <c r="T706" s="61" t="str">
        <f>ifna(VLookup(V706, Dex!F:K, 6, 0),"")</f>
        <v>P397</v>
      </c>
      <c r="U706" s="63" t="str">
        <f>ifna(VLookup(V706, Dex!F:L, 7, 0),"")</f>
        <v/>
      </c>
      <c r="V706" s="53" t="str">
        <f t="shared" si="1"/>
        <v>roaring moon</v>
      </c>
    </row>
    <row r="707" ht="31.5" customHeight="1">
      <c r="A707" s="129">
        <v>706.0</v>
      </c>
      <c r="B707" s="130">
        <v>1.0</v>
      </c>
      <c r="C707" s="130">
        <v>28.0</v>
      </c>
      <c r="D707" s="131">
        <v>10.0</v>
      </c>
      <c r="E707" s="131">
        <v>2.0</v>
      </c>
      <c r="F707" s="131">
        <v>4.0</v>
      </c>
      <c r="G707" s="131" t="str">
        <f>ifna(VLookup(V707,Shiny!B:C, 2, 0),"")</f>
        <v/>
      </c>
      <c r="H707" s="178" t="s">
        <v>1220</v>
      </c>
      <c r="I707" s="158">
        <v>1006.0</v>
      </c>
      <c r="J707" s="135">
        <f>IFNA(VLOOKUP(V707,'Imported Index'!G:H,2,0),1)</f>
        <v>1</v>
      </c>
      <c r="K707" s="130"/>
      <c r="L707" s="131"/>
      <c r="M707" s="166" t="str">
        <f>ifna(IMAGE("https://pokejungle.net/sprites/typeico/"&amp;lower(VLookup(V707,Type!C:E, 2, 0)&amp;".png")),"")</f>
        <v/>
      </c>
      <c r="N707" s="166" t="str">
        <f>ifna(IMAGE("https://pokejungle.net/sprites/typeico/"&amp;lower(VLookup(V707,Type!C:E, 3, 0)&amp;".png")),"")</f>
        <v/>
      </c>
      <c r="O707" s="131"/>
      <c r="P707" s="131"/>
      <c r="Q707" s="165" t="str">
        <f>ifna(VLookup(V707, Dex!F:K, 3, 0),"")</f>
        <v/>
      </c>
      <c r="R707" s="165" t="str">
        <f>ifna(VLookup(V707, Dex!F:K, 4, 0),"")</f>
        <v/>
      </c>
      <c r="S707" s="166" t="str">
        <f>ifna(VLookup(V707, Dex!F:K, 5, 0),"")</f>
        <v/>
      </c>
      <c r="T707" s="165" t="str">
        <f>ifna(VLookup(V707, Dex!F:K, 6, 0),"")</f>
        <v>P398</v>
      </c>
      <c r="U707" s="137" t="str">
        <f>ifna(VLookup(V707, Dex!F:L, 7, 0),"")</f>
        <v/>
      </c>
      <c r="V707" s="131" t="str">
        <f t="shared" si="1"/>
        <v>iron valiant</v>
      </c>
    </row>
    <row r="708" ht="31.5" customHeight="1">
      <c r="A708" s="88">
        <v>707.0</v>
      </c>
      <c r="B708" s="85">
        <v>1.0</v>
      </c>
      <c r="C708" s="85">
        <v>28.0</v>
      </c>
      <c r="D708" s="53">
        <v>11.0</v>
      </c>
      <c r="E708" s="53">
        <v>2.0</v>
      </c>
      <c r="F708" s="53">
        <v>5.0</v>
      </c>
      <c r="G708" s="53" t="str">
        <f>ifna(VLookup(V708,Shiny!B:C, 2, 0),"")</f>
        <v/>
      </c>
      <c r="H708" s="177" t="s">
        <v>1221</v>
      </c>
      <c r="I708" s="157">
        <v>1007.0</v>
      </c>
      <c r="J708" s="140">
        <f>IFNA(VLOOKUP(V708,'Imported Index'!G:H,2,0),1)</f>
        <v>1</v>
      </c>
      <c r="K708" s="85"/>
      <c r="L708" s="53"/>
      <c r="M708" s="62" t="str">
        <f>ifna(IMAGE("https://pokejungle.net/sprites/typeico/"&amp;lower(VLookup(V708,Type!C:E, 2, 0)&amp;".png")),"")</f>
        <v/>
      </c>
      <c r="N708" s="62" t="str">
        <f>ifna(IMAGE("https://pokejungle.net/sprites/typeico/"&amp;lower(VLookup(V708,Type!C:E, 3, 0)&amp;".png")),"")</f>
        <v/>
      </c>
      <c r="O708" s="53"/>
      <c r="P708" s="53"/>
      <c r="Q708" s="61" t="str">
        <f>ifna(VLookup(V708, Dex!F:K, 3, 0),"")</f>
        <v/>
      </c>
      <c r="R708" s="61" t="str">
        <f>ifna(VLookup(V708, Dex!F:K, 4, 0),"")</f>
        <v/>
      </c>
      <c r="S708" s="62" t="str">
        <f>ifna(VLookup(V708, Dex!F:K, 5, 0),"")</f>
        <v/>
      </c>
      <c r="T708" s="61" t="str">
        <f>ifna(VLookup(V708, Dex!F:K, 6, 0),"")</f>
        <v>P399</v>
      </c>
      <c r="U708" s="63" t="str">
        <f>ifna(VLookup(V708, Dex!F:L, 7, 0),"")</f>
        <v/>
      </c>
      <c r="V708" s="53" t="str">
        <f t="shared" si="1"/>
        <v>koraidon</v>
      </c>
    </row>
    <row r="709" ht="31.5" customHeight="1">
      <c r="A709" s="129">
        <v>708.0</v>
      </c>
      <c r="B709" s="130">
        <v>1.0</v>
      </c>
      <c r="C709" s="130">
        <v>28.0</v>
      </c>
      <c r="D709" s="131">
        <v>12.0</v>
      </c>
      <c r="E709" s="131">
        <v>2.0</v>
      </c>
      <c r="F709" s="131">
        <v>6.0</v>
      </c>
      <c r="G709" s="131" t="str">
        <f>ifna(VLookup(V709,Shiny!B:C, 2, 0),"")</f>
        <v/>
      </c>
      <c r="H709" s="178" t="s">
        <v>1222</v>
      </c>
      <c r="I709" s="158">
        <v>1008.0</v>
      </c>
      <c r="J709" s="135">
        <f>IFNA(VLOOKUP(V709,'Imported Index'!G:H,2,0),1)</f>
        <v>1</v>
      </c>
      <c r="K709" s="130"/>
      <c r="L709" s="131"/>
      <c r="M709" s="166" t="str">
        <f>ifna(IMAGE("https://pokejungle.net/sprites/typeico/"&amp;lower(VLookup(V709,Type!C:E, 2, 0)&amp;".png")),"")</f>
        <v/>
      </c>
      <c r="N709" s="166" t="str">
        <f>ifna(IMAGE("https://pokejungle.net/sprites/typeico/"&amp;lower(VLookup(V709,Type!C:E, 3, 0)&amp;".png")),"")</f>
        <v/>
      </c>
      <c r="O709" s="131"/>
      <c r="P709" s="131"/>
      <c r="Q709" s="165" t="str">
        <f>ifna(VLookup(V709, Dex!F:K, 3, 0),"")</f>
        <v/>
      </c>
      <c r="R709" s="165" t="str">
        <f>ifna(VLookup(V709, Dex!F:K, 4, 0),"")</f>
        <v/>
      </c>
      <c r="S709" s="166" t="str">
        <f>ifna(VLookup(V709, Dex!F:K, 5, 0),"")</f>
        <v/>
      </c>
      <c r="T709" s="165" t="str">
        <f>ifna(VLookup(V709, Dex!F:K, 6, 0),"")</f>
        <v>P400</v>
      </c>
      <c r="U709" s="137" t="str">
        <f>ifna(VLookup(V709, Dex!F:L, 7, 0),"")</f>
        <v/>
      </c>
      <c r="V709" s="131" t="str">
        <f t="shared" si="1"/>
        <v>miraidon</v>
      </c>
    </row>
    <row r="710" ht="31.5" customHeight="1">
      <c r="A710" s="88">
        <v>709.0</v>
      </c>
      <c r="B710" s="88">
        <v>1.0</v>
      </c>
      <c r="C710" s="88">
        <v>28.0</v>
      </c>
      <c r="D710" s="88">
        <v>13.0</v>
      </c>
      <c r="E710" s="88">
        <v>3.0</v>
      </c>
      <c r="F710" s="88">
        <v>1.0</v>
      </c>
      <c r="G710" s="53" t="str">
        <f>ifna(VLookup(V710,Shiny!B:C, 2, 0),"")</f>
        <v/>
      </c>
      <c r="H710" s="146" t="s">
        <v>1223</v>
      </c>
      <c r="I710" s="157">
        <v>1009.0</v>
      </c>
      <c r="J710" s="140">
        <f>IFNA(VLOOKUP(V710,'Imported Index'!G:H,2,0),1)</f>
        <v>1</v>
      </c>
      <c r="K710" s="85"/>
      <c r="L710" s="53"/>
      <c r="M710" s="62" t="str">
        <f>ifna(IMAGE("https://pokejungle.net/sprites/typeico/"&amp;lower(VLookup(V710,Type!C:E, 2, 0)&amp;".png")),"")</f>
        <v/>
      </c>
      <c r="N710" s="62" t="str">
        <f>ifna(IMAGE("https://pokejungle.net/sprites/typeico/"&amp;lower(VLookup(V710,Type!C:E, 3, 0)&amp;".png")),"")</f>
        <v/>
      </c>
      <c r="O710" s="53"/>
      <c r="P710" s="53"/>
      <c r="Q710" s="61" t="str">
        <f>ifna(VLookup(V710, Dex!F:K, 3, 0),"")</f>
        <v/>
      </c>
      <c r="R710" s="61" t="str">
        <f>ifna(VLookup(V710, Dex!F:K, 4, 0),"")</f>
        <v/>
      </c>
      <c r="S710" s="62" t="str">
        <f>ifna(VLookup(V710, Dex!F:K, 5, 0),"")</f>
        <v/>
      </c>
      <c r="T710" s="61" t="str">
        <f>ifna(VLookup(V710, Dex!F:K, 6, 0),"")</f>
        <v>B241</v>
      </c>
      <c r="U710" s="63" t="str">
        <f>ifna(VLookup(V710, Dex!F:L, 7, 0),"")</f>
        <v/>
      </c>
      <c r="V710" s="53" t="str">
        <f t="shared" si="1"/>
        <v>walking wake</v>
      </c>
    </row>
    <row r="711" ht="31.5" customHeight="1">
      <c r="A711" s="129">
        <v>710.0</v>
      </c>
      <c r="B711" s="129">
        <v>1.0</v>
      </c>
      <c r="C711" s="129">
        <v>28.0</v>
      </c>
      <c r="D711" s="129">
        <v>14.0</v>
      </c>
      <c r="E711" s="129">
        <v>3.0</v>
      </c>
      <c r="F711" s="129">
        <v>2.0</v>
      </c>
      <c r="G711" s="131" t="str">
        <f>ifna(VLookup(V711,Shiny!B:C, 2, 0),"")</f>
        <v/>
      </c>
      <c r="H711" s="143" t="s">
        <v>1224</v>
      </c>
      <c r="I711" s="158">
        <v>1010.0</v>
      </c>
      <c r="J711" s="135">
        <f>IFNA(VLOOKUP(V711,'Imported Index'!G:H,2,0),1)</f>
        <v>1</v>
      </c>
      <c r="K711" s="130"/>
      <c r="L711" s="131"/>
      <c r="M711" s="166" t="str">
        <f>ifna(IMAGE("https://pokejungle.net/sprites/typeico/"&amp;lower(VLookup(V711,Type!C:E, 2, 0)&amp;".png")),"")</f>
        <v/>
      </c>
      <c r="N711" s="166" t="str">
        <f>ifna(IMAGE("https://pokejungle.net/sprites/typeico/"&amp;lower(VLookup(V711,Type!C:E, 3, 0)&amp;".png")),"")</f>
        <v/>
      </c>
      <c r="O711" s="131"/>
      <c r="P711" s="131"/>
      <c r="Q711" s="165" t="str">
        <f>ifna(VLookup(V711, Dex!F:K, 3, 0),"")</f>
        <v/>
      </c>
      <c r="R711" s="165" t="str">
        <f>ifna(VLookup(V711, Dex!F:K, 4, 0),"")</f>
        <v/>
      </c>
      <c r="S711" s="166" t="str">
        <f>ifna(VLookup(V711, Dex!F:K, 5, 0),"")</f>
        <v/>
      </c>
      <c r="T711" s="165" t="str">
        <f>ifna(VLookup(V711, Dex!F:K, 6, 0),"")</f>
        <v>B242</v>
      </c>
      <c r="U711" s="137" t="str">
        <f>ifna(VLookup(V711, Dex!F:L, 7, 0),"")</f>
        <v/>
      </c>
      <c r="V711" s="131" t="str">
        <f t="shared" si="1"/>
        <v>iron leaves</v>
      </c>
    </row>
    <row r="712" ht="31.5" customHeight="1">
      <c r="A712" s="88">
        <v>711.0</v>
      </c>
      <c r="B712" s="88">
        <v>1.0</v>
      </c>
      <c r="C712" s="88">
        <v>28.0</v>
      </c>
      <c r="D712" s="88">
        <v>15.0</v>
      </c>
      <c r="E712" s="88">
        <v>3.0</v>
      </c>
      <c r="F712" s="88">
        <v>3.0</v>
      </c>
      <c r="G712" s="53" t="str">
        <f>ifna(VLookup(V712,Shiny!B:C, 2, 0),"")</f>
        <v/>
      </c>
      <c r="H712" s="109" t="s">
        <v>1229</v>
      </c>
      <c r="I712" s="110">
        <v>1013.0</v>
      </c>
      <c r="J712" s="140">
        <f>IFNA(VLOOKUP(V712,'Imported Index'!G:H,2,0),1)</f>
        <v>1</v>
      </c>
      <c r="K712" s="85"/>
      <c r="L712" s="53"/>
      <c r="M712" s="62" t="str">
        <f>ifna(IMAGE("https://pokejungle.net/sprites/typeico/"&amp;lower(VLookup(V712,Type!C:E, 2, 0)&amp;".png")),"")</f>
        <v/>
      </c>
      <c r="N712" s="62" t="str">
        <f>ifna(IMAGE("https://pokejungle.net/sprites/typeico/"&amp;lower(VLookup(V712,Type!C:E, 3, 0)&amp;".png")),"")</f>
        <v/>
      </c>
      <c r="O712" s="53"/>
      <c r="P712" s="53"/>
      <c r="Q712" s="61" t="str">
        <f>ifna(VLookup(V712, Dex!F:K, 3, 0),"")</f>
        <v/>
      </c>
      <c r="R712" s="61" t="str">
        <f>ifna(VLookup(V712, Dex!F:K, 4, 0),"")</f>
        <v/>
      </c>
      <c r="S712" s="62" t="str">
        <f>ifna(VLookup(V712, Dex!F:K, 5, 0),"")</f>
        <v/>
      </c>
      <c r="T712" s="61" t="str">
        <f>ifna(VLookup(V712, Dex!F:K, 6, 0),"")</f>
        <v>K077</v>
      </c>
      <c r="U712" s="63" t="str">
        <f>ifna(VLookup(V712, Dex!F:L, 7, 0),"")</f>
        <v/>
      </c>
      <c r="V712" s="53" t="str">
        <f t="shared" si="1"/>
        <v>sinistcha</v>
      </c>
    </row>
    <row r="713" ht="31.5" customHeight="1">
      <c r="A713" s="129">
        <v>712.0</v>
      </c>
      <c r="B713" s="129">
        <v>1.0</v>
      </c>
      <c r="C713" s="129">
        <v>28.0</v>
      </c>
      <c r="D713" s="129">
        <v>16.0</v>
      </c>
      <c r="E713" s="129">
        <v>3.0</v>
      </c>
      <c r="F713" s="129">
        <v>4.0</v>
      </c>
      <c r="G713" s="131" t="str">
        <f>ifna(VLookup(V713,Shiny!B:C, 2, 0),"")</f>
        <v/>
      </c>
      <c r="H713" s="159" t="s">
        <v>1229</v>
      </c>
      <c r="I713" s="169">
        <v>1013.0</v>
      </c>
      <c r="J713" s="135">
        <f>IFNA(VLOOKUP(V713,'Imported Index'!G:H,2,0),1)</f>
        <v>1</v>
      </c>
      <c r="K713" s="130"/>
      <c r="L713" s="129" t="s">
        <v>1231</v>
      </c>
      <c r="M713" s="166" t="str">
        <f>ifna(IMAGE("https://pokejungle.net/sprites/typeico/"&amp;lower(VLookup(V713,Type!C:E, 2, 0)&amp;".png")),"")</f>
        <v/>
      </c>
      <c r="N713" s="166" t="str">
        <f>ifna(IMAGE("https://pokejungle.net/sprites/typeico/"&amp;lower(VLookup(V713,Type!C:E, 3, 0)&amp;".png")),"")</f>
        <v/>
      </c>
      <c r="O713" s="129">
        <v>-1.0</v>
      </c>
      <c r="P713" s="131"/>
      <c r="Q713" s="165" t="str">
        <f>ifna(VLookup(V713, Dex!F:K, 3, 0),"")</f>
        <v/>
      </c>
      <c r="R713" s="165" t="str">
        <f>ifna(VLookup(V713, Dex!F:K, 4, 0),"")</f>
        <v/>
      </c>
      <c r="S713" s="166" t="str">
        <f>ifna(VLookup(V713, Dex!F:K, 5, 0),"")</f>
        <v/>
      </c>
      <c r="T713" s="165" t="str">
        <f>ifna(VLookup(V713, Dex!F:K, 6, 0),"")</f>
        <v>K077</v>
      </c>
      <c r="U713" s="137" t="str">
        <f>ifna(VLookup(V713, Dex!F:L, 7, 0),"")</f>
        <v/>
      </c>
      <c r="V713" s="131" t="str">
        <f t="shared" si="1"/>
        <v>sinistcha-1</v>
      </c>
    </row>
    <row r="714" ht="31.5" customHeight="1">
      <c r="A714" s="88">
        <v>713.0</v>
      </c>
      <c r="B714" s="88">
        <v>1.0</v>
      </c>
      <c r="C714" s="88">
        <v>28.0</v>
      </c>
      <c r="D714" s="88">
        <v>17.0</v>
      </c>
      <c r="E714" s="88">
        <v>3.0</v>
      </c>
      <c r="F714" s="88">
        <v>5.0</v>
      </c>
      <c r="G714" s="53" t="str">
        <f>ifna(VLookup(V714,Shiny!B:C, 2, 0),"")</f>
        <v/>
      </c>
      <c r="H714" s="109" t="s">
        <v>1232</v>
      </c>
      <c r="I714" s="110">
        <v>1014.0</v>
      </c>
      <c r="J714" s="140">
        <f>IFNA(VLOOKUP(V714,'Imported Index'!G:H,2,0),1)</f>
        <v>1</v>
      </c>
      <c r="K714" s="85"/>
      <c r="L714" s="53"/>
      <c r="M714" s="62" t="str">
        <f>ifna(IMAGE("https://pokejungle.net/sprites/typeico/"&amp;lower(VLookup(V714,Type!C:E, 2, 0)&amp;".png")),"")</f>
        <v/>
      </c>
      <c r="N714" s="62" t="str">
        <f>ifna(IMAGE("https://pokejungle.net/sprites/typeico/"&amp;lower(VLookup(V714,Type!C:E, 3, 0)&amp;".png")),"")</f>
        <v/>
      </c>
      <c r="O714" s="53"/>
      <c r="P714" s="53"/>
      <c r="Q714" s="61" t="str">
        <f>ifna(VLookup(V714, Dex!F:K, 3, 0),"")</f>
        <v/>
      </c>
      <c r="R714" s="61" t="str">
        <f>ifna(VLookup(V714, Dex!F:K, 4, 0),"")</f>
        <v/>
      </c>
      <c r="S714" s="62" t="str">
        <f>ifna(VLookup(V714, Dex!F:K, 5, 0),"")</f>
        <v/>
      </c>
      <c r="T714" s="61" t="str">
        <f>ifna(VLookup(V714, Dex!F:K, 6, 0),"")</f>
        <v>K197</v>
      </c>
      <c r="U714" s="63" t="str">
        <f>ifna(VLookup(V714, Dex!F:L, 7, 0),"")</f>
        <v/>
      </c>
      <c r="V714" s="53" t="str">
        <f t="shared" si="1"/>
        <v>okidogi</v>
      </c>
    </row>
    <row r="715" ht="31.5" customHeight="1">
      <c r="A715" s="129">
        <v>714.0</v>
      </c>
      <c r="B715" s="129">
        <v>1.0</v>
      </c>
      <c r="C715" s="129">
        <v>28.0</v>
      </c>
      <c r="D715" s="129">
        <v>18.0</v>
      </c>
      <c r="E715" s="129">
        <v>3.0</v>
      </c>
      <c r="F715" s="129">
        <v>6.0</v>
      </c>
      <c r="G715" s="131" t="str">
        <f>ifna(VLookup(V715,Shiny!B:C, 2, 0),"")</f>
        <v/>
      </c>
      <c r="H715" s="159" t="s">
        <v>1233</v>
      </c>
      <c r="I715" s="169">
        <v>1015.0</v>
      </c>
      <c r="J715" s="135">
        <f>IFNA(VLOOKUP(V715,'Imported Index'!G:H,2,0),1)</f>
        <v>1</v>
      </c>
      <c r="K715" s="130"/>
      <c r="L715" s="131"/>
      <c r="M715" s="166" t="str">
        <f>ifna(IMAGE("https://pokejungle.net/sprites/typeico/"&amp;lower(VLookup(V715,Type!C:E, 2, 0)&amp;".png")),"")</f>
        <v/>
      </c>
      <c r="N715" s="166" t="str">
        <f>ifna(IMAGE("https://pokejungle.net/sprites/typeico/"&amp;lower(VLookup(V715,Type!C:E, 3, 0)&amp;".png")),"")</f>
        <v/>
      </c>
      <c r="O715" s="131"/>
      <c r="P715" s="131"/>
      <c r="Q715" s="165" t="str">
        <f>ifna(VLookup(V715, Dex!F:K, 3, 0),"")</f>
        <v/>
      </c>
      <c r="R715" s="165" t="str">
        <f>ifna(VLookup(V715, Dex!F:K, 4, 0),"")</f>
        <v/>
      </c>
      <c r="S715" s="166" t="str">
        <f>ifna(VLookup(V715, Dex!F:K, 5, 0),"")</f>
        <v/>
      </c>
      <c r="T715" s="165" t="str">
        <f>ifna(VLookup(V715, Dex!F:K, 6, 0),"")</f>
        <v>K198</v>
      </c>
      <c r="U715" s="137" t="str">
        <f>ifna(VLookup(V715, Dex!F:L, 7, 0),"")</f>
        <v/>
      </c>
      <c r="V715" s="131" t="str">
        <f t="shared" si="1"/>
        <v>munkidori</v>
      </c>
    </row>
    <row r="716" ht="31.5" customHeight="1">
      <c r="A716" s="88">
        <v>715.0</v>
      </c>
      <c r="B716" s="88">
        <v>1.0</v>
      </c>
      <c r="C716" s="88">
        <v>28.0</v>
      </c>
      <c r="D716" s="88">
        <v>19.0</v>
      </c>
      <c r="E716" s="88">
        <v>4.0</v>
      </c>
      <c r="F716" s="88">
        <v>1.0</v>
      </c>
      <c r="G716" s="53" t="str">
        <f>ifna(VLookup(V716,Shiny!B:C, 2, 0),"")</f>
        <v/>
      </c>
      <c r="H716" s="109" t="s">
        <v>1234</v>
      </c>
      <c r="I716" s="110">
        <v>1016.0</v>
      </c>
      <c r="J716" s="140">
        <f>IFNA(VLOOKUP(V716,'Imported Index'!G:H,2,0),1)</f>
        <v>1</v>
      </c>
      <c r="K716" s="85"/>
      <c r="L716" s="53"/>
      <c r="M716" s="62" t="str">
        <f>ifna(IMAGE("https://pokejungle.net/sprites/typeico/"&amp;lower(VLookup(V716,Type!C:E, 2, 0)&amp;".png")),"")</f>
        <v/>
      </c>
      <c r="N716" s="62" t="str">
        <f>ifna(IMAGE("https://pokejungle.net/sprites/typeico/"&amp;lower(VLookup(V716,Type!C:E, 3, 0)&amp;".png")),"")</f>
        <v/>
      </c>
      <c r="O716" s="53"/>
      <c r="P716" s="53"/>
      <c r="Q716" s="61" t="str">
        <f>ifna(VLookup(V716, Dex!F:K, 3, 0),"")</f>
        <v/>
      </c>
      <c r="R716" s="61" t="str">
        <f>ifna(VLookup(V716, Dex!F:K, 4, 0),"")</f>
        <v/>
      </c>
      <c r="S716" s="62" t="str">
        <f>ifna(VLookup(V716, Dex!F:K, 5, 0),"")</f>
        <v/>
      </c>
      <c r="T716" s="61" t="str">
        <f>ifna(VLookup(V716, Dex!F:K, 6, 0),"")</f>
        <v>K199</v>
      </c>
      <c r="U716" s="63" t="str">
        <f>ifna(VLookup(V716, Dex!F:L, 7, 0),"")</f>
        <v/>
      </c>
      <c r="V716" s="53" t="str">
        <f t="shared" si="1"/>
        <v>fezandipiti</v>
      </c>
    </row>
    <row r="717" ht="31.5" customHeight="1">
      <c r="A717" s="129">
        <v>716.0</v>
      </c>
      <c r="B717" s="129">
        <v>1.0</v>
      </c>
      <c r="C717" s="129">
        <v>28.0</v>
      </c>
      <c r="D717" s="129">
        <v>20.0</v>
      </c>
      <c r="E717" s="129">
        <v>4.0</v>
      </c>
      <c r="F717" s="129">
        <v>2.0</v>
      </c>
      <c r="G717" s="131" t="str">
        <f>ifna(VLookup(V717,Shiny!B:C, 2, 0),"")</f>
        <v/>
      </c>
      <c r="H717" s="159" t="s">
        <v>1235</v>
      </c>
      <c r="I717" s="169">
        <v>1017.0</v>
      </c>
      <c r="J717" s="135">
        <f>IFNA(VLOOKUP(V717,'Imported Index'!G:H,2,0),1)</f>
        <v>1</v>
      </c>
      <c r="K717" s="130"/>
      <c r="L717" s="131"/>
      <c r="M717" s="166" t="str">
        <f>ifna(IMAGE("https://pokejungle.net/sprites/typeico/"&amp;lower(VLookup(V717,Type!C:E, 2, 0)&amp;".png")),"")</f>
        <v/>
      </c>
      <c r="N717" s="166" t="str">
        <f>ifna(IMAGE("https://pokejungle.net/sprites/typeico/"&amp;lower(VLookup(V717,Type!C:E, 3, 0)&amp;".png")),"")</f>
        <v/>
      </c>
      <c r="O717" s="131"/>
      <c r="P717" s="131"/>
      <c r="Q717" s="165" t="str">
        <f>ifna(VLookup(V717, Dex!F:K, 3, 0),"")</f>
        <v/>
      </c>
      <c r="R717" s="165" t="str">
        <f>ifna(VLookup(V717, Dex!F:K, 4, 0),"")</f>
        <v/>
      </c>
      <c r="S717" s="166" t="str">
        <f>ifna(VLookup(V717, Dex!F:K, 5, 0),"")</f>
        <v/>
      </c>
      <c r="T717" s="165" t="str">
        <f>ifna(VLookup(V717, Dex!F:K, 6, 0),"")</f>
        <v>K200</v>
      </c>
      <c r="U717" s="137" t="str">
        <f>ifna(VLookup(V717, Dex!F:L, 7, 0),"")</f>
        <v/>
      </c>
      <c r="V717" s="131" t="str">
        <f t="shared" si="1"/>
        <v>ogerpon</v>
      </c>
    </row>
    <row r="718" ht="31.5" customHeight="1">
      <c r="A718" s="88">
        <v>717.0</v>
      </c>
      <c r="B718" s="88">
        <v>1.0</v>
      </c>
      <c r="C718" s="88">
        <v>28.0</v>
      </c>
      <c r="D718" s="88">
        <v>21.0</v>
      </c>
      <c r="E718" s="88">
        <v>4.0</v>
      </c>
      <c r="F718" s="88">
        <v>3.0</v>
      </c>
      <c r="G718" s="53" t="str">
        <f>ifna(VLookup(V718,Shiny!B:C, 2, 0),"")</f>
        <v/>
      </c>
      <c r="H718" s="162" t="s">
        <v>1236</v>
      </c>
      <c r="I718" s="114">
        <v>1018.0</v>
      </c>
      <c r="J718" s="140">
        <f>IFNA(VLOOKUP(V718,'Imported Index'!G:H,2,0),1)</f>
        <v>1</v>
      </c>
      <c r="K718" s="85"/>
      <c r="L718" s="53"/>
      <c r="M718" s="62" t="str">
        <f>ifna(IMAGE("https://pokejungle.net/sprites/typeico/"&amp;lower(VLookup(V718,Type!C:E, 2, 0)&amp;".png")),"")</f>
        <v/>
      </c>
      <c r="N718" s="62" t="str">
        <f>ifna(IMAGE("https://pokejungle.net/sprites/typeico/"&amp;lower(VLookup(V718,Type!C:E, 3, 0)&amp;".png")),"")</f>
        <v/>
      </c>
      <c r="O718" s="53"/>
      <c r="P718" s="53"/>
      <c r="Q718" s="61" t="str">
        <f>ifna(VLookup(V718, Dex!F:K, 3, 0),"")</f>
        <v/>
      </c>
      <c r="R718" s="61" t="str">
        <f>ifna(VLookup(V718, Dex!F:K, 4, 0),"")</f>
        <v/>
      </c>
      <c r="S718" s="62" t="str">
        <f>ifna(VLookup(V718, Dex!F:K, 5, 0),"")</f>
        <v/>
      </c>
      <c r="T718" s="61" t="str">
        <f>ifna(VLookup(V718, Dex!F:K, 6, 0),"")</f>
        <v>B162</v>
      </c>
      <c r="U718" s="63" t="str">
        <f>ifna(VLookup(V718, Dex!F:L, 7, 0),"")</f>
        <v/>
      </c>
      <c r="V718" s="53" t="str">
        <f t="shared" si="1"/>
        <v>archaludon</v>
      </c>
    </row>
    <row r="719" ht="31.5" customHeight="1">
      <c r="A719" s="129">
        <v>718.0</v>
      </c>
      <c r="B719" s="129">
        <v>1.0</v>
      </c>
      <c r="C719" s="129">
        <v>28.0</v>
      </c>
      <c r="D719" s="129">
        <v>22.0</v>
      </c>
      <c r="E719" s="129">
        <v>4.0</v>
      </c>
      <c r="F719" s="129">
        <v>4.0</v>
      </c>
      <c r="G719" s="131" t="str">
        <f>ifna(VLookup(V719,Shiny!B:C, 2, 0),"")</f>
        <v/>
      </c>
      <c r="H719" s="163" t="s">
        <v>1237</v>
      </c>
      <c r="I719" s="164">
        <v>1019.0</v>
      </c>
      <c r="J719" s="135">
        <f>IFNA(VLOOKUP(V719,'Imported Index'!G:H,2,0),1)</f>
        <v>1</v>
      </c>
      <c r="K719" s="130"/>
      <c r="L719" s="131"/>
      <c r="M719" s="166" t="str">
        <f>ifna(IMAGE("https://pokejungle.net/sprites/typeico/"&amp;lower(VLookup(V719,Type!C:E, 2, 0)&amp;".png")),"")</f>
        <v/>
      </c>
      <c r="N719" s="166" t="str">
        <f>ifna(IMAGE("https://pokejungle.net/sprites/typeico/"&amp;lower(VLookup(V719,Type!C:E, 3, 0)&amp;".png")),"")</f>
        <v/>
      </c>
      <c r="O719" s="131"/>
      <c r="P719" s="131"/>
      <c r="Q719" s="165" t="str">
        <f>ifna(VLookup(V719, Dex!F:K, 3, 0),"")</f>
        <v/>
      </c>
      <c r="R719" s="165" t="str">
        <f>ifna(VLookup(V719, Dex!F:K, 4, 0),"")</f>
        <v/>
      </c>
      <c r="S719" s="166" t="str">
        <f>ifna(VLookup(V719, Dex!F:K, 5, 0),"")</f>
        <v/>
      </c>
      <c r="T719" s="165" t="str">
        <f>ifna(VLookup(V719, Dex!F:K, 6, 0),"")</f>
        <v>B163</v>
      </c>
      <c r="U719" s="137" t="str">
        <f>ifna(VLookup(V719, Dex!F:L, 7, 0),"")</f>
        <v/>
      </c>
      <c r="V719" s="131" t="str">
        <f t="shared" si="1"/>
        <v>hydrapple</v>
      </c>
    </row>
    <row r="720" ht="31.5" customHeight="1">
      <c r="A720" s="88">
        <v>719.0</v>
      </c>
      <c r="B720" s="88">
        <v>1.0</v>
      </c>
      <c r="C720" s="88">
        <v>28.0</v>
      </c>
      <c r="D720" s="88">
        <v>23.0</v>
      </c>
      <c r="E720" s="88">
        <v>4.0</v>
      </c>
      <c r="F720" s="88">
        <v>5.0</v>
      </c>
      <c r="G720" s="53" t="str">
        <f>ifna(VLookup(V720,Shiny!B:C, 2, 0),"")</f>
        <v/>
      </c>
      <c r="H720" s="114" t="s">
        <v>1238</v>
      </c>
      <c r="I720" s="115">
        <v>1020.0</v>
      </c>
      <c r="J720" s="140">
        <f>IFNA(VLOOKUP(V720,'Imported Index'!G:H,2,0),1)</f>
        <v>1</v>
      </c>
      <c r="K720" s="85"/>
      <c r="L720" s="53"/>
      <c r="M720" s="62" t="str">
        <f>ifna(IMAGE("https://pokejungle.net/sprites/typeico/"&amp;lower(VLookup(V720,Type!C:E, 2, 0)&amp;".png")),"")</f>
        <v/>
      </c>
      <c r="N720" s="62" t="str">
        <f>ifna(IMAGE("https://pokejungle.net/sprites/typeico/"&amp;lower(VLookup(V720,Type!C:E, 3, 0)&amp;".png")),"")</f>
        <v/>
      </c>
      <c r="O720" s="53"/>
      <c r="P720" s="53"/>
      <c r="Q720" s="61" t="str">
        <f>ifna(VLookup(V720, Dex!F:K, 3, 0),"")</f>
        <v/>
      </c>
      <c r="R720" s="61" t="str">
        <f>ifna(VLookup(V720, Dex!F:K, 4, 0),"")</f>
        <v/>
      </c>
      <c r="S720" s="62" t="str">
        <f>ifna(VLookup(V720, Dex!F:K, 5, 0),"")</f>
        <v/>
      </c>
      <c r="T720" s="61" t="str">
        <f>ifna(VLookup(V720, Dex!F:K, 6, 0),"")</f>
        <v>B236</v>
      </c>
      <c r="U720" s="63" t="str">
        <f>ifna(VLookup(V720, Dex!F:L, 7, 0),"")</f>
        <v/>
      </c>
      <c r="V720" s="53" t="str">
        <f t="shared" si="1"/>
        <v>gouging fire</v>
      </c>
    </row>
    <row r="721" ht="31.5" customHeight="1">
      <c r="A721" s="129">
        <v>720.0</v>
      </c>
      <c r="B721" s="129">
        <v>1.0</v>
      </c>
      <c r="C721" s="129">
        <v>28.0</v>
      </c>
      <c r="D721" s="129">
        <v>24.0</v>
      </c>
      <c r="E721" s="129">
        <v>4.0</v>
      </c>
      <c r="F721" s="129">
        <v>6.0</v>
      </c>
      <c r="G721" s="131" t="str">
        <f>ifna(VLookup(V721,Shiny!B:C, 2, 0),"")</f>
        <v/>
      </c>
      <c r="H721" s="163" t="s">
        <v>1239</v>
      </c>
      <c r="I721" s="164">
        <v>1021.0</v>
      </c>
      <c r="J721" s="135">
        <f>IFNA(VLOOKUP(V721,'Imported Index'!G:H,2,0),1)</f>
        <v>1</v>
      </c>
      <c r="K721" s="130"/>
      <c r="L721" s="131"/>
      <c r="M721" s="166" t="str">
        <f>ifna(IMAGE("https://pokejungle.net/sprites/typeico/"&amp;lower(VLookup(V721,Type!C:E, 2, 0)&amp;".png")),"")</f>
        <v/>
      </c>
      <c r="N721" s="166" t="str">
        <f>ifna(IMAGE("https://pokejungle.net/sprites/typeico/"&amp;lower(VLookup(V721,Type!C:E, 3, 0)&amp;".png")),"")</f>
        <v/>
      </c>
      <c r="O721" s="131"/>
      <c r="P721" s="131"/>
      <c r="Q721" s="165" t="str">
        <f>ifna(VLookup(V721, Dex!F:K, 3, 0),"")</f>
        <v/>
      </c>
      <c r="R721" s="165" t="str">
        <f>ifna(VLookup(V721, Dex!F:K, 4, 0),"")</f>
        <v/>
      </c>
      <c r="S721" s="166" t="str">
        <f>ifna(VLookup(V721, Dex!F:K, 5, 0),"")</f>
        <v/>
      </c>
      <c r="T721" s="165" t="str">
        <f>ifna(VLookup(V721, Dex!F:K, 6, 0),"")</f>
        <v>B237</v>
      </c>
      <c r="U721" s="137" t="str">
        <f>ifna(VLookup(V721, Dex!F:L, 7, 0),"")</f>
        <v/>
      </c>
      <c r="V721" s="131" t="str">
        <f t="shared" si="1"/>
        <v>raging bolt</v>
      </c>
    </row>
    <row r="722" ht="31.5" customHeight="1">
      <c r="A722" s="88">
        <v>721.0</v>
      </c>
      <c r="B722" s="88">
        <v>1.0</v>
      </c>
      <c r="C722" s="88">
        <v>28.0</v>
      </c>
      <c r="D722" s="88">
        <v>25.0</v>
      </c>
      <c r="E722" s="88">
        <v>5.0</v>
      </c>
      <c r="F722" s="88">
        <v>1.0</v>
      </c>
      <c r="G722" s="53" t="str">
        <f>ifna(VLookup(V722,Shiny!B:C, 2, 0),"")</f>
        <v/>
      </c>
      <c r="H722" s="114" t="s">
        <v>1240</v>
      </c>
      <c r="I722" s="115">
        <v>1022.0</v>
      </c>
      <c r="J722" s="140">
        <f>IFNA(VLOOKUP(V722,'Imported Index'!G:H,2,0),1)</f>
        <v>1</v>
      </c>
      <c r="K722" s="85"/>
      <c r="L722" s="53"/>
      <c r="M722" s="62" t="str">
        <f>ifna(IMAGE("https://pokejungle.net/sprites/typeico/"&amp;lower(VLookup(V722,Type!C:E, 2, 0)&amp;".png")),"")</f>
        <v/>
      </c>
      <c r="N722" s="62" t="str">
        <f>ifna(IMAGE("https://pokejungle.net/sprites/typeico/"&amp;lower(VLookup(V722,Type!C:E, 3, 0)&amp;".png")),"")</f>
        <v/>
      </c>
      <c r="O722" s="53"/>
      <c r="P722" s="53"/>
      <c r="Q722" s="61" t="str">
        <f>ifna(VLookup(V722, Dex!F:K, 3, 0),"")</f>
        <v/>
      </c>
      <c r="R722" s="61" t="str">
        <f>ifna(VLookup(V722, Dex!F:K, 4, 0),"")</f>
        <v/>
      </c>
      <c r="S722" s="62" t="str">
        <f>ifna(VLookup(V722, Dex!F:K, 5, 0),"")</f>
        <v/>
      </c>
      <c r="T722" s="61" t="str">
        <f>ifna(VLookup(V722, Dex!F:K, 6, 0),"")</f>
        <v>B239</v>
      </c>
      <c r="U722" s="63" t="str">
        <f>ifna(VLookup(V722, Dex!F:L, 7, 0),"")</f>
        <v/>
      </c>
      <c r="V722" s="53" t="str">
        <f t="shared" si="1"/>
        <v>iron boulder</v>
      </c>
    </row>
    <row r="723" ht="31.5" customHeight="1">
      <c r="A723" s="129">
        <v>722.0</v>
      </c>
      <c r="B723" s="129">
        <v>1.0</v>
      </c>
      <c r="C723" s="129">
        <v>28.0</v>
      </c>
      <c r="D723" s="129">
        <v>26.0</v>
      </c>
      <c r="E723" s="129">
        <v>5.0</v>
      </c>
      <c r="F723" s="129">
        <v>2.0</v>
      </c>
      <c r="G723" s="131" t="str">
        <f>ifna(VLookup(V723,Shiny!B:C, 2, 0),"")</f>
        <v/>
      </c>
      <c r="H723" s="163" t="s">
        <v>1241</v>
      </c>
      <c r="I723" s="164">
        <v>1023.0</v>
      </c>
      <c r="J723" s="135">
        <f>IFNA(VLOOKUP(V723,'Imported Index'!G:H,2,0),1)</f>
        <v>1</v>
      </c>
      <c r="K723" s="130"/>
      <c r="L723" s="131"/>
      <c r="M723" s="166" t="str">
        <f>ifna(IMAGE("https://pokejungle.net/sprites/typeico/"&amp;lower(VLookup(V723,Type!C:E, 2, 0)&amp;".png")),"")</f>
        <v/>
      </c>
      <c r="N723" s="166" t="str">
        <f>ifna(IMAGE("https://pokejungle.net/sprites/typeico/"&amp;lower(VLookup(V723,Type!C:E, 3, 0)&amp;".png")),"")</f>
        <v/>
      </c>
      <c r="O723" s="131"/>
      <c r="P723" s="131"/>
      <c r="Q723" s="165" t="str">
        <f>ifna(VLookup(V723, Dex!F:K, 3, 0),"")</f>
        <v/>
      </c>
      <c r="R723" s="165" t="str">
        <f>ifna(VLookup(V723, Dex!F:K, 4, 0),"")</f>
        <v/>
      </c>
      <c r="S723" s="166" t="str">
        <f>ifna(VLookup(V723, Dex!F:K, 5, 0),"")</f>
        <v/>
      </c>
      <c r="T723" s="165" t="str">
        <f>ifna(VLookup(V723, Dex!F:K, 6, 0),"")</f>
        <v>B238</v>
      </c>
      <c r="U723" s="137" t="str">
        <f>ifna(VLookup(V723, Dex!F:L, 7, 0),"")</f>
        <v/>
      </c>
      <c r="V723" s="131" t="str">
        <f t="shared" si="1"/>
        <v>iron crown</v>
      </c>
    </row>
    <row r="724" ht="31.5" customHeight="1">
      <c r="A724" s="88">
        <v>723.0</v>
      </c>
      <c r="B724" s="88">
        <v>1.0</v>
      </c>
      <c r="C724" s="88">
        <v>28.0</v>
      </c>
      <c r="D724" s="88">
        <v>27.0</v>
      </c>
      <c r="E724" s="88">
        <v>5.0</v>
      </c>
      <c r="F724" s="88">
        <v>3.0</v>
      </c>
      <c r="G724" s="53" t="str">
        <f>ifna(VLookup(V724,Shiny!B:C, 2, 0),"")</f>
        <v/>
      </c>
      <c r="H724" s="114" t="s">
        <v>1242</v>
      </c>
      <c r="I724" s="115">
        <v>1024.0</v>
      </c>
      <c r="J724" s="140">
        <f>IFNA(VLOOKUP(V724,'Imported Index'!G:H,2,0),1)</f>
        <v>1</v>
      </c>
      <c r="K724" s="85"/>
      <c r="L724" s="53"/>
      <c r="M724" s="62" t="str">
        <f>ifna(IMAGE("https://pokejungle.net/sprites/typeico/"&amp;lower(VLookup(V724,Type!C:E, 2, 0)&amp;".png")),"")</f>
        <v/>
      </c>
      <c r="N724" s="62" t="str">
        <f>ifna(IMAGE("https://pokejungle.net/sprites/typeico/"&amp;lower(VLookup(V724,Type!C:E, 3, 0)&amp;".png")),"")</f>
        <v/>
      </c>
      <c r="O724" s="53"/>
      <c r="P724" s="53"/>
      <c r="Q724" s="61" t="str">
        <f>ifna(VLookup(V724, Dex!F:K, 3, 0),"")</f>
        <v/>
      </c>
      <c r="R724" s="61" t="str">
        <f>ifna(VLookup(V724, Dex!F:K, 4, 0),"")</f>
        <v/>
      </c>
      <c r="S724" s="62" t="str">
        <f>ifna(VLookup(V724, Dex!F:K, 5, 0),"")</f>
        <v/>
      </c>
      <c r="T724" s="61" t="str">
        <f>ifna(VLookup(V724, Dex!F:K, 6, 0),"")</f>
        <v>B240</v>
      </c>
      <c r="U724" s="63" t="str">
        <f>ifna(VLookup(V724, Dex!F:L, 7, 0),"")</f>
        <v/>
      </c>
      <c r="V724" s="53" t="str">
        <f t="shared" si="1"/>
        <v>terapagos</v>
      </c>
    </row>
    <row r="725" ht="31.5" customHeight="1">
      <c r="A725" s="129">
        <v>724.0</v>
      </c>
      <c r="B725" s="129">
        <v>1.0</v>
      </c>
      <c r="C725" s="129">
        <v>28.0</v>
      </c>
      <c r="D725" s="129">
        <v>28.0</v>
      </c>
      <c r="E725" s="129">
        <v>5.0</v>
      </c>
      <c r="F725" s="129">
        <v>4.0</v>
      </c>
      <c r="G725" s="131" t="str">
        <f>ifna(VLookup(V725,Shiny!B:C, 2, 0),"")</f>
        <v/>
      </c>
      <c r="H725" s="163" t="s">
        <v>1243</v>
      </c>
      <c r="I725" s="164">
        <v>1025.0</v>
      </c>
      <c r="J725" s="135">
        <f>IFNA(VLOOKUP(V725,'Imported Index'!G:H,2,0),1)</f>
        <v>1</v>
      </c>
      <c r="K725" s="130"/>
      <c r="L725" s="131"/>
      <c r="M725" s="166" t="str">
        <f>ifna(IMAGE("https://pokejungle.net/sprites/typeico/"&amp;lower(VLookup(V725,Type!C:E, 2, 0)&amp;".png")),"")</f>
        <v/>
      </c>
      <c r="N725" s="166" t="str">
        <f>ifna(IMAGE("https://pokejungle.net/sprites/typeico/"&amp;lower(VLookup(V725,Type!C:E, 3, 0)&amp;".png")),"")</f>
        <v/>
      </c>
      <c r="O725" s="131"/>
      <c r="P725" s="131"/>
      <c r="Q725" s="165" t="str">
        <f>ifna(VLookup(V725, Dex!F:K, 3, 0),"")</f>
        <v/>
      </c>
      <c r="R725" s="165" t="str">
        <f>ifna(VLookup(V725, Dex!F:K, 4, 0),"")</f>
        <v/>
      </c>
      <c r="S725" s="166" t="str">
        <f>ifna(VLookup(V725, Dex!F:K, 5, 0),"")</f>
        <v/>
      </c>
      <c r="T725" s="165" t="str">
        <f>ifna(VLookup(V725, Dex!F:K, 6, 0),"")</f>
        <v/>
      </c>
      <c r="U725" s="137" t="str">
        <f>ifna(VLookup(V725, Dex!F:L, 7, 0),"")</f>
        <v/>
      </c>
      <c r="V725" s="131" t="str">
        <f t="shared" si="1"/>
        <v>pecharunt</v>
      </c>
    </row>
  </sheetData>
  <autoFilter ref="$J$1:$K$725"/>
  <conditionalFormatting sqref="B1:V725">
    <cfRule type="expression" dxfId="2" priority="1">
      <formula>if($H1="Gen",TRUE,FALSE)</formula>
    </cfRule>
  </conditionalFormatting>
  <conditionalFormatting sqref="F2:F725">
    <cfRule type="colorScale" priority="2">
      <colorScale>
        <cfvo type="min"/>
        <cfvo type="max"/>
        <color rgb="FFFFFFFF"/>
        <color rgb="FFFFD666"/>
      </colorScale>
    </cfRule>
  </conditionalFormatting>
  <conditionalFormatting sqref="U2:U725 L2:L725 O2:T725">
    <cfRule type="notContainsBlanks" dxfId="3" priority="3">
      <formula>LEN(TRIM(U2))&gt;0</formula>
    </cfRule>
  </conditionalFormatting>
  <conditionalFormatting sqref="E2:E725">
    <cfRule type="colorScale" priority="4">
      <colorScale>
        <cfvo type="min"/>
        <cfvo type="max"/>
        <color rgb="FFFFFFFF"/>
        <color rgb="FFE67C73"/>
      </colorScale>
    </cfRule>
  </conditionalFormatting>
  <conditionalFormatting sqref="D2:D725">
    <cfRule type="colorScale" priority="5">
      <colorScale>
        <cfvo type="min"/>
        <cfvo type="max"/>
        <color rgb="FFFFFFFF"/>
        <color rgb="FF57BB8A"/>
      </colorScale>
    </cfRule>
  </conditionalFormatting>
  <conditionalFormatting sqref="J2:J725">
    <cfRule type="containsText" dxfId="4" priority="6" operator="containsText" text="1">
      <formula>NOT(ISERROR(SEARCH(("1"),(J2))))</formula>
    </cfRule>
  </conditionalFormatting>
  <conditionalFormatting sqref="J2:J725">
    <cfRule type="containsText" dxfId="5" priority="7" operator="containsText" text="x">
      <formula>NOT(ISERROR(SEARCH(("x"),(J2))))</formula>
    </cfRule>
  </conditionalFormatting>
  <conditionalFormatting sqref="J2:J725">
    <cfRule type="containsText" dxfId="6" priority="8" operator="containsText" text="pogo">
      <formula>NOT(ISERROR(SEARCH(("pogo"),(J2))))</formula>
    </cfRule>
  </conditionalFormatting>
  <conditionalFormatting sqref="J2:J725">
    <cfRule type="containsText" dxfId="7" priority="9" operator="containsText" text="n ot">
      <formula>NOT(ISERROR(SEARCH(("n ot"),(J2))))</formula>
    </cfRule>
  </conditionalFormatting>
  <conditionalFormatting sqref="J2:J725">
    <cfRule type="containsText" dxfId="8" priority="10" operator="containsText" text="SV">
      <formula>NOT(ISERROR(SEARCH(("SV"),(J2))))</formula>
    </cfRule>
  </conditionalFormatting>
  <hyperlinks>
    <hyperlink r:id="rId1" ref="H147"/>
    <hyperlink r:id="rId2" ref="I147"/>
  </hyperlinks>
  <drawing r:id="rId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900FF"/>
    <outlinePr summaryBelow="0" summaryRight="0"/>
  </sheetPr>
  <sheetViews>
    <sheetView workbookViewId="0">
      <pane xSplit="6.0" ySplit="1.0" topLeftCell="G2" activePane="bottomRight" state="frozen"/>
      <selection activeCell="G1" sqref="G1" pane="topRight"/>
      <selection activeCell="A2" sqref="A2" pane="bottomLeft"/>
      <selection activeCell="G2" sqref="G2" pane="bottomRight"/>
    </sheetView>
  </sheetViews>
  <sheetFormatPr customHeight="1" defaultColWidth="12.63" defaultRowHeight="15.75"/>
  <cols>
    <col customWidth="1" min="1" max="6" width="5.13"/>
    <col customWidth="1" min="7" max="7" width="7.63"/>
    <col customWidth="1" min="8" max="8" width="12.63"/>
    <col customWidth="1" min="9" max="11" width="5.13"/>
    <col customWidth="1" min="12" max="14" width="12.63"/>
    <col customWidth="1" min="15" max="21" width="5.13"/>
    <col customWidth="1" min="22" max="22" width="12.63"/>
  </cols>
  <sheetData>
    <row r="1" ht="31.5" customHeight="1">
      <c r="A1" s="129">
        <v>0.0</v>
      </c>
      <c r="B1" s="130" t="s">
        <v>65</v>
      </c>
      <c r="C1" s="130" t="s">
        <v>66</v>
      </c>
      <c r="D1" s="130" t="s">
        <v>67</v>
      </c>
      <c r="E1" s="130" t="s">
        <v>68</v>
      </c>
      <c r="F1" s="130" t="s">
        <v>69</v>
      </c>
      <c r="G1" s="131" t="str">
        <f>ifna(VLookup(V1,Shiny!B:C, 2, 0),"")</f>
        <v>Sprite</v>
      </c>
      <c r="H1" s="132" t="s">
        <v>70</v>
      </c>
      <c r="I1" s="133" t="s">
        <v>71</v>
      </c>
      <c r="J1" s="134">
        <f>AVERAGE(J2:J613)</f>
        <v>1</v>
      </c>
      <c r="K1" s="135" t="s">
        <v>72</v>
      </c>
      <c r="L1" s="132" t="s">
        <v>73</v>
      </c>
      <c r="M1" s="136" t="str">
        <f>ifna(IMAGE("https://pokejungle.net/sprites/typeico/"&amp;lower(VLookup(V1,Type!C:E, 2, 0)&amp;".png")),"")</f>
        <v/>
      </c>
      <c r="N1" s="136" t="str">
        <f>ifna(IMAGE("https://pokejungle.net/sprites/typeico/"&amp;lower(VLookup(V1,Type!C:E, 3, 0)&amp;".png")),"")</f>
        <v/>
      </c>
      <c r="O1" s="130" t="s">
        <v>74</v>
      </c>
      <c r="P1" s="130" t="s">
        <v>75</v>
      </c>
      <c r="Q1" s="165" t="str">
        <f>ifna(VLookup(V1, Dex!F:K, 3, 0),"")</f>
        <v>SwSh</v>
      </c>
      <c r="R1" s="165" t="str">
        <f>ifna(VLookup(V1, Dex!F:K, 4, 0),"")</f>
        <v>BDSP</v>
      </c>
      <c r="S1" s="166" t="str">
        <f>ifna(VLookup(V1, Dex!F:K, 5, 0),"")</f>
        <v>PLA</v>
      </c>
      <c r="T1" s="165" t="str">
        <f>ifna(VLookup(V1, Dex!F:K, 6, 0),"")</f>
        <v>SV</v>
      </c>
      <c r="U1" s="137" t="str">
        <f>ifna(VLookup(V1, Dex!F:L, 7, 0),"")</f>
        <v>PLZA</v>
      </c>
      <c r="V1" s="130" t="s">
        <v>76</v>
      </c>
    </row>
    <row r="2" ht="31.5" customHeight="1">
      <c r="A2" s="53">
        <v>1.0</v>
      </c>
      <c r="B2" s="85">
        <v>1.0</v>
      </c>
      <c r="C2" s="53">
        <v>1.0</v>
      </c>
      <c r="D2" s="53">
        <v>1.0</v>
      </c>
      <c r="E2" s="53">
        <v>1.0</v>
      </c>
      <c r="F2" s="53">
        <v>1.0</v>
      </c>
      <c r="G2" s="53" t="str">
        <f>ifna(VLookup(V2,Shiny!B:C, 2, 0),"")</f>
        <v/>
      </c>
      <c r="H2" s="22" t="s">
        <v>79</v>
      </c>
      <c r="I2" s="157">
        <v>3.0</v>
      </c>
      <c r="J2" s="140">
        <f>IFNA(VLOOKUP(V2,'Imported Index'!I:J,2,0),1)</f>
        <v>1</v>
      </c>
      <c r="K2" s="53"/>
      <c r="L2" s="53"/>
      <c r="M2" s="59" t="str">
        <f>ifna(IMAGE("https://pokejungle.net/sprites/typeico/"&amp;lower(VLookup(V2,Type!C:E, 2, 0)&amp;".png")),"")</f>
        <v/>
      </c>
      <c r="N2" s="59" t="str">
        <f>ifna(IMAGE("https://pokejungle.net/sprites/typeico/"&amp;lower(VLookup(V2,Type!C:E, 3, 0)&amp;".png")),"")</f>
        <v/>
      </c>
      <c r="O2" s="53"/>
      <c r="P2" s="53"/>
      <c r="Q2" s="61" t="str">
        <f>ifna(VLookup(V2, Dex!F:K, 3, 0),"")</f>
        <v>A070</v>
      </c>
      <c r="R2" s="61">
        <f>ifna(VLookup(V2, Dex!F:K, 4, 0),"")</f>
        <v>3</v>
      </c>
      <c r="S2" s="62" t="str">
        <f>ifna(VLookup(V2, Dex!F:K, 5, 0),"")</f>
        <v/>
      </c>
      <c r="T2" s="61" t="str">
        <f>ifna(VLookup(V2, Dex!F:K, 6, 0),"")</f>
        <v>B166</v>
      </c>
      <c r="U2" s="63">
        <f>ifna(VLookup(V2, Dex!F:L, 7, 0),"")</f>
        <v>150</v>
      </c>
      <c r="V2" s="53" t="str">
        <f t="shared" ref="V2:V613" si="1">ifna(lower(H2&amp;O2&amp;P2),"")</f>
        <v>venusaur</v>
      </c>
    </row>
    <row r="3" ht="31.5" customHeight="1">
      <c r="A3" s="131">
        <v>2.0</v>
      </c>
      <c r="B3" s="130">
        <v>1.0</v>
      </c>
      <c r="C3" s="131">
        <v>1.0</v>
      </c>
      <c r="D3" s="131">
        <v>2.0</v>
      </c>
      <c r="E3" s="131">
        <v>1.0</v>
      </c>
      <c r="F3" s="131">
        <v>2.0</v>
      </c>
      <c r="G3" s="131" t="str">
        <f>ifna(VLookup(V3,Shiny!B:C, 2, 0),"")</f>
        <v/>
      </c>
      <c r="H3" s="171" t="s">
        <v>83</v>
      </c>
      <c r="I3" s="158">
        <v>6.0</v>
      </c>
      <c r="J3" s="135">
        <f>IFNA(VLOOKUP(V3,'Imported Index'!I:J,2,0),1)</f>
        <v>1</v>
      </c>
      <c r="K3" s="131"/>
      <c r="L3" s="131"/>
      <c r="M3" s="136" t="str">
        <f>ifna(IMAGE("https://pokejungle.net/sprites/typeico/"&amp;lower(VLookup(V3,Type!C:E, 2, 0)&amp;".png")),"")</f>
        <v/>
      </c>
      <c r="N3" s="136" t="str">
        <f>ifna(IMAGE("https://pokejungle.net/sprites/typeico/"&amp;lower(VLookup(V3,Type!C:E, 3, 0)&amp;".png")),"")</f>
        <v/>
      </c>
      <c r="O3" s="131"/>
      <c r="P3" s="131"/>
      <c r="Q3" s="165">
        <f>ifna(VLookup(V3, Dex!F:K, 3, 0),"")</f>
        <v>380</v>
      </c>
      <c r="R3" s="165">
        <f>ifna(VLookup(V3, Dex!F:K, 4, 0),"")</f>
        <v>6</v>
      </c>
      <c r="S3" s="166" t="str">
        <f>ifna(VLookup(V3, Dex!F:K, 5, 0),"")</f>
        <v/>
      </c>
      <c r="T3" s="165" t="str">
        <f>ifna(VLookup(V3, Dex!F:K, 6, 0),"")</f>
        <v>B169</v>
      </c>
      <c r="U3" s="137">
        <f>ifna(VLookup(V3, Dex!F:L, 7, 0),"")</f>
        <v>153</v>
      </c>
      <c r="V3" s="131" t="str">
        <f t="shared" si="1"/>
        <v>charizard</v>
      </c>
    </row>
    <row r="4" ht="31.5" customHeight="1">
      <c r="A4" s="53">
        <v>3.0</v>
      </c>
      <c r="B4" s="85">
        <v>1.0</v>
      </c>
      <c r="C4" s="53">
        <v>1.0</v>
      </c>
      <c r="D4" s="53">
        <v>3.0</v>
      </c>
      <c r="E4" s="53">
        <v>1.0</v>
      </c>
      <c r="F4" s="53">
        <v>3.0</v>
      </c>
      <c r="G4" s="53" t="str">
        <f>ifna(VLookup(V4,Shiny!B:C, 2, 0),"")</f>
        <v/>
      </c>
      <c r="H4" s="22" t="s">
        <v>86</v>
      </c>
      <c r="I4" s="157">
        <v>9.0</v>
      </c>
      <c r="J4" s="140">
        <f>IFNA(VLOOKUP(V4,'Imported Index'!I:J,2,0),1)</f>
        <v>1</v>
      </c>
      <c r="K4" s="53"/>
      <c r="L4" s="53"/>
      <c r="M4" s="59" t="str">
        <f>ifna(IMAGE("https://pokejungle.net/sprites/typeico/"&amp;lower(VLookup(V4,Type!C:E, 2, 0)&amp;".png")),"")</f>
        <v/>
      </c>
      <c r="N4" s="59" t="str">
        <f>ifna(IMAGE("https://pokejungle.net/sprites/typeico/"&amp;lower(VLookup(V4,Type!C:E, 3, 0)&amp;".png")),"")</f>
        <v/>
      </c>
      <c r="O4" s="53"/>
      <c r="P4" s="53"/>
      <c r="Q4" s="61" t="str">
        <f>ifna(VLookup(V4, Dex!F:K, 3, 0),"")</f>
        <v>A073</v>
      </c>
      <c r="R4" s="61">
        <f>ifna(VLookup(V4, Dex!F:K, 4, 0),"")</f>
        <v>9</v>
      </c>
      <c r="S4" s="62" t="str">
        <f>ifna(VLookup(V4, Dex!F:K, 5, 0),"")</f>
        <v/>
      </c>
      <c r="T4" s="61" t="str">
        <f>ifna(VLookup(V4, Dex!F:K, 6, 0),"")</f>
        <v>B172</v>
      </c>
      <c r="U4" s="63">
        <f>ifna(VLookup(V4, Dex!F:L, 7, 0),"")</f>
        <v>156</v>
      </c>
      <c r="V4" s="53" t="str">
        <f t="shared" si="1"/>
        <v>blastoise</v>
      </c>
    </row>
    <row r="5" ht="31.5" customHeight="1">
      <c r="A5" s="131">
        <v>4.0</v>
      </c>
      <c r="B5" s="130">
        <v>1.0</v>
      </c>
      <c r="C5" s="131">
        <v>1.0</v>
      </c>
      <c r="D5" s="131">
        <v>4.0</v>
      </c>
      <c r="E5" s="131">
        <v>1.0</v>
      </c>
      <c r="F5" s="131">
        <v>4.0</v>
      </c>
      <c r="G5" s="131" t="str">
        <f>ifna(VLookup(V5,Shiny!B:C, 2, 0),"")</f>
        <v/>
      </c>
      <c r="H5" s="171" t="s">
        <v>89</v>
      </c>
      <c r="I5" s="158">
        <v>12.0</v>
      </c>
      <c r="J5" s="135">
        <f>IFNA(VLOOKUP(V5,'Imported Index'!I:J,2,0),1)</f>
        <v>1</v>
      </c>
      <c r="K5" s="131"/>
      <c r="L5" s="131"/>
      <c r="M5" s="136" t="str">
        <f>ifna(IMAGE("https://pokejungle.net/sprites/typeico/"&amp;lower(VLookup(V5,Type!C:E, 2, 0)&amp;".png")),"")</f>
        <v/>
      </c>
      <c r="N5" s="136" t="str">
        <f>ifna(IMAGE("https://pokejungle.net/sprites/typeico/"&amp;lower(VLookup(V5,Type!C:E, 3, 0)&amp;".png")),"")</f>
        <v/>
      </c>
      <c r="O5" s="131"/>
      <c r="P5" s="131"/>
      <c r="Q5" s="165">
        <f>ifna(VLookup(V5, Dex!F:K, 3, 0),"")</f>
        <v>15</v>
      </c>
      <c r="R5" s="165">
        <f>ifna(VLookup(V5, Dex!F:K, 4, 0),"")</f>
        <v>12</v>
      </c>
      <c r="S5" s="166" t="str">
        <f>ifna(VLookup(V5, Dex!F:K, 5, 0),"")</f>
        <v/>
      </c>
      <c r="T5" s="165" t="str">
        <f>ifna(VLookup(V5, Dex!F:K, 6, 0),"")</f>
        <v/>
      </c>
      <c r="U5" s="137" t="str">
        <f>ifna(VLookup(V5, Dex!F:L, 7, 0),"")</f>
        <v/>
      </c>
      <c r="V5" s="131" t="str">
        <f t="shared" si="1"/>
        <v>butterfree</v>
      </c>
    </row>
    <row r="6" ht="31.5" customHeight="1">
      <c r="A6" s="53">
        <v>5.0</v>
      </c>
      <c r="B6" s="85">
        <v>1.0</v>
      </c>
      <c r="C6" s="53">
        <v>1.0</v>
      </c>
      <c r="D6" s="53">
        <v>5.0</v>
      </c>
      <c r="E6" s="53">
        <v>1.0</v>
      </c>
      <c r="F6" s="53">
        <v>5.0</v>
      </c>
      <c r="G6" s="53" t="str">
        <f>ifna(VLookup(V6,Shiny!B:C, 2, 0),"")</f>
        <v/>
      </c>
      <c r="H6" s="22" t="s">
        <v>92</v>
      </c>
      <c r="I6" s="157">
        <v>15.0</v>
      </c>
      <c r="J6" s="140">
        <f>IFNA(VLOOKUP(V6,'Imported Index'!I:J,2,0),1)</f>
        <v>1</v>
      </c>
      <c r="K6" s="53"/>
      <c r="L6" s="53"/>
      <c r="M6" s="59" t="str">
        <f>ifna(IMAGE("https://pokejungle.net/sprites/typeico/"&amp;lower(VLookup(V6,Type!C:E, 2, 0)&amp;".png")),"")</f>
        <v/>
      </c>
      <c r="N6" s="59" t="str">
        <f>ifna(IMAGE("https://pokejungle.net/sprites/typeico/"&amp;lower(VLookup(V6,Type!C:E, 3, 0)&amp;".png")),"")</f>
        <v/>
      </c>
      <c r="O6" s="53"/>
      <c r="P6" s="53"/>
      <c r="Q6" s="61" t="str">
        <f>ifna(VLookup(V6, Dex!F:K, 3, 0),"")</f>
        <v/>
      </c>
      <c r="R6" s="61">
        <f>ifna(VLookup(V6, Dex!F:K, 4, 0),"")</f>
        <v>15</v>
      </c>
      <c r="S6" s="62" t="str">
        <f>ifna(VLookup(V6, Dex!F:K, 5, 0),"")</f>
        <v/>
      </c>
      <c r="T6" s="61" t="str">
        <f>ifna(VLookup(V6, Dex!F:K, 6, 0),"")</f>
        <v/>
      </c>
      <c r="U6" s="63">
        <f>ifna(VLookup(V6, Dex!F:L, 7, 0),"")</f>
        <v>20</v>
      </c>
      <c r="V6" s="53" t="str">
        <f t="shared" si="1"/>
        <v>beedrill</v>
      </c>
    </row>
    <row r="7" ht="31.5" customHeight="1">
      <c r="A7" s="131">
        <v>6.0</v>
      </c>
      <c r="B7" s="130">
        <v>1.0</v>
      </c>
      <c r="C7" s="131">
        <v>1.0</v>
      </c>
      <c r="D7" s="131">
        <v>6.0</v>
      </c>
      <c r="E7" s="131">
        <v>1.0</v>
      </c>
      <c r="F7" s="131">
        <v>6.0</v>
      </c>
      <c r="G7" s="131" t="str">
        <f>ifna(VLookup(V7,Shiny!B:C, 2, 0),"")</f>
        <v/>
      </c>
      <c r="H7" s="171" t="s">
        <v>95</v>
      </c>
      <c r="I7" s="158">
        <v>18.0</v>
      </c>
      <c r="J7" s="135">
        <f>IFNA(VLOOKUP(V7,'Imported Index'!I:J,2,0),1)</f>
        <v>1</v>
      </c>
      <c r="K7" s="131"/>
      <c r="L7" s="131"/>
      <c r="M7" s="136" t="str">
        <f>ifna(IMAGE("https://pokejungle.net/sprites/typeico/"&amp;lower(VLookup(V7,Type!C:E, 2, 0)&amp;".png")),"")</f>
        <v/>
      </c>
      <c r="N7" s="136" t="str">
        <f>ifna(IMAGE("https://pokejungle.net/sprites/typeico/"&amp;lower(VLookup(V7,Type!C:E, 3, 0)&amp;".png")),"")</f>
        <v/>
      </c>
      <c r="O7" s="131"/>
      <c r="P7" s="131"/>
      <c r="Q7" s="165" t="str">
        <f>ifna(VLookup(V7, Dex!F:K, 3, 0),"")</f>
        <v/>
      </c>
      <c r="R7" s="165">
        <f>ifna(VLookup(V7, Dex!F:K, 4, 0),"")</f>
        <v>18</v>
      </c>
      <c r="S7" s="166" t="str">
        <f>ifna(VLookup(V7, Dex!F:K, 5, 0),"")</f>
        <v/>
      </c>
      <c r="T7" s="165" t="str">
        <f>ifna(VLookup(V7, Dex!F:K, 6, 0),"")</f>
        <v/>
      </c>
      <c r="U7" s="137">
        <f>ifna(VLookup(V7, Dex!F:L, 7, 0),"")</f>
        <v>23</v>
      </c>
      <c r="V7" s="131" t="str">
        <f t="shared" si="1"/>
        <v>pidgeot</v>
      </c>
    </row>
    <row r="8" ht="31.5" customHeight="1">
      <c r="A8" s="53">
        <v>7.0</v>
      </c>
      <c r="B8" s="85">
        <v>1.0</v>
      </c>
      <c r="C8" s="53">
        <v>1.0</v>
      </c>
      <c r="D8" s="53">
        <v>7.0</v>
      </c>
      <c r="E8" s="53">
        <v>2.0</v>
      </c>
      <c r="F8" s="53">
        <v>1.0</v>
      </c>
      <c r="G8" s="53" t="str">
        <f>ifna(VLookup(V8,Shiny!B:C, 2, 0),"")</f>
        <v/>
      </c>
      <c r="H8" s="22" t="s">
        <v>99</v>
      </c>
      <c r="I8" s="157">
        <v>20.0</v>
      </c>
      <c r="J8" s="140">
        <f>IFNA(VLOOKUP(V8,'Imported Index'!I:J,2,0),1)</f>
        <v>1</v>
      </c>
      <c r="K8" s="53"/>
      <c r="L8" s="53" t="s">
        <v>97</v>
      </c>
      <c r="M8" s="59" t="str">
        <f>ifna(IMAGE("https://pokejungle.net/sprites/typeico/"&amp;lower(VLookup(V8,Type!C:E, 2, 0)&amp;".png")),"")</f>
        <v/>
      </c>
      <c r="N8" s="59" t="str">
        <f>ifna(IMAGE("https://pokejungle.net/sprites/typeico/"&amp;lower(VLookup(V8,Type!C:E, 3, 0)&amp;".png")),"")</f>
        <v/>
      </c>
      <c r="O8" s="53"/>
      <c r="P8" s="53"/>
      <c r="Q8" s="61" t="str">
        <f>ifna(VLookup(V8, Dex!F:K, 3, 0),"")</f>
        <v/>
      </c>
      <c r="R8" s="61">
        <f>ifna(VLookup(V8, Dex!F:K, 4, 0),"")</f>
        <v>20</v>
      </c>
      <c r="S8" s="62" t="str">
        <f>ifna(VLookup(V8, Dex!F:K, 5, 0),"")</f>
        <v/>
      </c>
      <c r="T8" s="61" t="str">
        <f>ifna(VLookup(V8, Dex!F:K, 6, 0),"")</f>
        <v/>
      </c>
      <c r="U8" s="63" t="str">
        <f>ifna(VLookup(V8, Dex!F:L, 7, 0),"")</f>
        <v/>
      </c>
      <c r="V8" s="53" t="str">
        <f t="shared" si="1"/>
        <v>raticate</v>
      </c>
    </row>
    <row r="9" ht="31.5" customHeight="1">
      <c r="A9" s="131">
        <v>8.0</v>
      </c>
      <c r="B9" s="130">
        <v>1.0</v>
      </c>
      <c r="C9" s="131">
        <v>1.0</v>
      </c>
      <c r="D9" s="131">
        <v>8.0</v>
      </c>
      <c r="E9" s="131">
        <v>2.0</v>
      </c>
      <c r="F9" s="131">
        <v>2.0</v>
      </c>
      <c r="G9" s="131" t="str">
        <f>ifna(VLookup(V9,Shiny!B:C, 2, 0),"")</f>
        <v/>
      </c>
      <c r="H9" s="171" t="s">
        <v>99</v>
      </c>
      <c r="I9" s="158">
        <v>20.0</v>
      </c>
      <c r="J9" s="135">
        <f>IFNA(VLOOKUP(V9,'Imported Index'!I:J,2,0),1)</f>
        <v>1</v>
      </c>
      <c r="K9" s="130"/>
      <c r="L9" s="131" t="s">
        <v>98</v>
      </c>
      <c r="M9" s="136" t="str">
        <f>ifna(IMAGE("https://pokejungle.net/sprites/typeico/"&amp;lower(VLookup(V9,Type!C:E, 2, 0)&amp;".png")),"")</f>
        <v/>
      </c>
      <c r="N9" s="136" t="str">
        <f>ifna(IMAGE("https://pokejungle.net/sprites/typeico/"&amp;lower(VLookup(V9,Type!C:E, 3, 0)&amp;".png")),"")</f>
        <v/>
      </c>
      <c r="O9" s="130">
        <v>-1.0</v>
      </c>
      <c r="P9" s="131"/>
      <c r="Q9" s="165" t="str">
        <f>ifna(VLookup(V9, Dex!F:K, 3, 0),"")</f>
        <v/>
      </c>
      <c r="R9" s="165" t="str">
        <f>ifna(VLookup(V9, Dex!F:K, 4, 0),"")</f>
        <v/>
      </c>
      <c r="S9" s="166" t="str">
        <f>ifna(VLookup(V9, Dex!F:K, 5, 0),"")</f>
        <v/>
      </c>
      <c r="T9" s="165" t="str">
        <f>ifna(VLookup(V9, Dex!F:K, 6, 0),"")</f>
        <v/>
      </c>
      <c r="U9" s="137" t="str">
        <f>ifna(VLookup(V9, Dex!F:L, 7, 0),"")</f>
        <v/>
      </c>
      <c r="V9" s="131" t="str">
        <f t="shared" si="1"/>
        <v>raticate-1</v>
      </c>
    </row>
    <row r="10" ht="31.5" customHeight="1">
      <c r="A10" s="53">
        <v>9.0</v>
      </c>
      <c r="B10" s="85">
        <v>1.0</v>
      </c>
      <c r="C10" s="53">
        <v>1.0</v>
      </c>
      <c r="D10" s="53">
        <v>9.0</v>
      </c>
      <c r="E10" s="53">
        <v>2.0</v>
      </c>
      <c r="F10" s="53">
        <v>3.0</v>
      </c>
      <c r="G10" s="53" t="str">
        <f>ifna(VLookup(V10,Shiny!B:C, 2, 0),"")</f>
        <v/>
      </c>
      <c r="H10" s="22" t="s">
        <v>101</v>
      </c>
      <c r="I10" s="157">
        <v>22.0</v>
      </c>
      <c r="J10" s="140">
        <f>IFNA(VLOOKUP(V10,'Imported Index'!I:J,2,0),1)</f>
        <v>1</v>
      </c>
      <c r="K10" s="53"/>
      <c r="L10" s="53"/>
      <c r="M10" s="59" t="str">
        <f>ifna(IMAGE("https://pokejungle.net/sprites/typeico/"&amp;lower(VLookup(V10,Type!C:E, 2, 0)&amp;".png")),"")</f>
        <v/>
      </c>
      <c r="N10" s="59" t="str">
        <f>ifna(IMAGE("https://pokejungle.net/sprites/typeico/"&amp;lower(VLookup(V10,Type!C:E, 3, 0)&amp;".png")),"")</f>
        <v/>
      </c>
      <c r="O10" s="53"/>
      <c r="P10" s="53"/>
      <c r="Q10" s="61" t="str">
        <f>ifna(VLookup(V10, Dex!F:K, 3, 0),"")</f>
        <v/>
      </c>
      <c r="R10" s="61">
        <f>ifna(VLookup(V10, Dex!F:K, 4, 0),"")</f>
        <v>22</v>
      </c>
      <c r="S10" s="62" t="str">
        <f>ifna(VLookup(V10, Dex!F:K, 5, 0),"")</f>
        <v/>
      </c>
      <c r="T10" s="61" t="str">
        <f>ifna(VLookup(V10, Dex!F:K, 6, 0),"")</f>
        <v/>
      </c>
      <c r="U10" s="63" t="str">
        <f>ifna(VLookup(V10, Dex!F:L, 7, 0),"")</f>
        <v/>
      </c>
      <c r="V10" s="53" t="str">
        <f t="shared" si="1"/>
        <v>fearow</v>
      </c>
    </row>
    <row r="11" ht="31.5" customHeight="1">
      <c r="A11" s="131">
        <v>10.0</v>
      </c>
      <c r="B11" s="130">
        <v>1.0</v>
      </c>
      <c r="C11" s="131">
        <v>1.0</v>
      </c>
      <c r="D11" s="131">
        <v>10.0</v>
      </c>
      <c r="E11" s="131">
        <v>2.0</v>
      </c>
      <c r="F11" s="131">
        <v>4.0</v>
      </c>
      <c r="G11" s="131" t="str">
        <f>ifna(VLookup(V11,Shiny!B:C, 2, 0),"")</f>
        <v/>
      </c>
      <c r="H11" s="171" t="s">
        <v>103</v>
      </c>
      <c r="I11" s="158">
        <v>24.0</v>
      </c>
      <c r="J11" s="135">
        <f>IFNA(VLOOKUP(V11,'Imported Index'!I:J,2,0),1)</f>
        <v>1</v>
      </c>
      <c r="K11" s="131"/>
      <c r="L11" s="131"/>
      <c r="M11" s="136" t="str">
        <f>ifna(IMAGE("https://pokejungle.net/sprites/typeico/"&amp;lower(VLookup(V11,Type!C:E, 2, 0)&amp;".png")),"")</f>
        <v/>
      </c>
      <c r="N11" s="136" t="str">
        <f>ifna(IMAGE("https://pokejungle.net/sprites/typeico/"&amp;lower(VLookup(V11,Type!C:E, 3, 0)&amp;".png")),"")</f>
        <v/>
      </c>
      <c r="O11" s="131"/>
      <c r="P11" s="131"/>
      <c r="Q11" s="165" t="str">
        <f>ifna(VLookup(V11, Dex!F:K, 3, 0),"")</f>
        <v/>
      </c>
      <c r="R11" s="165">
        <f>ifna(VLookup(V11, Dex!F:K, 4, 0),"")</f>
        <v>24</v>
      </c>
      <c r="S11" s="166" t="str">
        <f>ifna(VLookup(V11, Dex!F:K, 5, 0),"")</f>
        <v/>
      </c>
      <c r="T11" s="165" t="str">
        <f>ifna(VLookup(V11, Dex!F:K, 6, 0),"")</f>
        <v>K019</v>
      </c>
      <c r="U11" s="137">
        <f>ifna(VLookup(V11, Dex!F:L, 7, 0),"")</f>
        <v>61</v>
      </c>
      <c r="V11" s="131" t="str">
        <f t="shared" si="1"/>
        <v>arbok</v>
      </c>
    </row>
    <row r="12" ht="31.5" customHeight="1">
      <c r="A12" s="53">
        <v>11.0</v>
      </c>
      <c r="B12" s="85">
        <v>1.0</v>
      </c>
      <c r="C12" s="53">
        <v>1.0</v>
      </c>
      <c r="D12" s="53">
        <v>11.0</v>
      </c>
      <c r="E12" s="53">
        <v>2.0</v>
      </c>
      <c r="F12" s="53">
        <v>5.0</v>
      </c>
      <c r="G12" s="53" t="str">
        <f>ifna(VLookup(V12,Shiny!B:C, 2, 0),"")</f>
        <v/>
      </c>
      <c r="H12" s="22" t="s">
        <v>105</v>
      </c>
      <c r="I12" s="157">
        <v>26.0</v>
      </c>
      <c r="J12" s="140">
        <f>IFNA(VLOOKUP(V12,'Imported Index'!I:J,2,0),1)</f>
        <v>1</v>
      </c>
      <c r="K12" s="85"/>
      <c r="L12" s="53" t="s">
        <v>97</v>
      </c>
      <c r="M12" s="59" t="str">
        <f>ifna(IMAGE("https://pokejungle.net/sprites/typeico/"&amp;lower(VLookup(V12,Type!C:E, 2, 0)&amp;".png")),"")</f>
        <v/>
      </c>
      <c r="N12" s="59" t="str">
        <f>ifna(IMAGE("https://pokejungle.net/sprites/typeico/"&amp;lower(VLookup(V12,Type!C:E, 3, 0)&amp;".png")),"")</f>
        <v/>
      </c>
      <c r="O12" s="53"/>
      <c r="P12" s="53"/>
      <c r="Q12" s="61">
        <f>ifna(VLookup(V12, Dex!F:K, 3, 0),"")</f>
        <v>195</v>
      </c>
      <c r="R12" s="61">
        <f>ifna(VLookup(V12, Dex!F:K, 4, 0),"")</f>
        <v>26</v>
      </c>
      <c r="S12" s="62">
        <f>ifna(VLookup(V12, Dex!F:K, 5, 0),"")</f>
        <v>57</v>
      </c>
      <c r="T12" s="61" t="str">
        <f>ifna(VLookup(V12, Dex!F:K, 6, 0),"")</f>
        <v>P075</v>
      </c>
      <c r="U12" s="63">
        <f>ifna(VLookup(V12, Dex!F:L, 7, 0),"")</f>
        <v>54</v>
      </c>
      <c r="V12" s="53" t="str">
        <f t="shared" si="1"/>
        <v>raichu</v>
      </c>
    </row>
    <row r="13" ht="31.5" customHeight="1">
      <c r="A13" s="131">
        <v>12.0</v>
      </c>
      <c r="B13" s="130">
        <v>1.0</v>
      </c>
      <c r="C13" s="131">
        <v>1.0</v>
      </c>
      <c r="D13" s="131">
        <v>12.0</v>
      </c>
      <c r="E13" s="131">
        <v>2.0</v>
      </c>
      <c r="F13" s="131">
        <v>6.0</v>
      </c>
      <c r="G13" s="131" t="str">
        <f>ifna(VLookup(V13,Shiny!B:C, 2, 0),"")</f>
        <v/>
      </c>
      <c r="H13" s="171" t="s">
        <v>105</v>
      </c>
      <c r="I13" s="158">
        <v>26.0</v>
      </c>
      <c r="J13" s="135">
        <f>IFNA(VLOOKUP(V13,'Imported Index'!I:J,2,0),1)</f>
        <v>1</v>
      </c>
      <c r="K13" s="130"/>
      <c r="L13" s="131" t="s">
        <v>98</v>
      </c>
      <c r="M13" s="136" t="str">
        <f>ifna(IMAGE("https://pokejungle.net/sprites/typeico/"&amp;lower(VLookup(V13,Type!C:E, 2, 0)&amp;".png")),"")</f>
        <v/>
      </c>
      <c r="N13" s="136" t="str">
        <f>ifna(IMAGE("https://pokejungle.net/sprites/typeico/"&amp;lower(VLookup(V13,Type!C:E, 3, 0)&amp;".png")),"")</f>
        <v/>
      </c>
      <c r="O13" s="130">
        <v>-1.0</v>
      </c>
      <c r="P13" s="131"/>
      <c r="Q13" s="165">
        <f>ifna(VLookup(V13, Dex!F:K, 3, 0),"")</f>
        <v>195</v>
      </c>
      <c r="R13" s="165" t="str">
        <f>ifna(VLookup(V13, Dex!F:K, 4, 0),"")</f>
        <v/>
      </c>
      <c r="S13" s="166" t="str">
        <f>ifna(VLookup(V13, Dex!F:K, 5, 0),"")</f>
        <v/>
      </c>
      <c r="T13" s="165" t="str">
        <f>ifna(VLookup(V13, Dex!F:K, 6, 0),"")</f>
        <v>P075</v>
      </c>
      <c r="U13" s="137">
        <f>ifna(VLookup(V13, Dex!F:L, 7, 0),"")</f>
        <v>54</v>
      </c>
      <c r="V13" s="131" t="str">
        <f t="shared" si="1"/>
        <v>raichu-1</v>
      </c>
    </row>
    <row r="14" ht="31.5" customHeight="1">
      <c r="A14" s="53">
        <v>13.0</v>
      </c>
      <c r="B14" s="85">
        <v>1.0</v>
      </c>
      <c r="C14" s="53">
        <v>1.0</v>
      </c>
      <c r="D14" s="53">
        <v>13.0</v>
      </c>
      <c r="E14" s="53">
        <v>3.0</v>
      </c>
      <c r="F14" s="53">
        <v>1.0</v>
      </c>
      <c r="G14" s="53" t="str">
        <f>ifna(VLookup(V14,Shiny!B:C, 2, 0),"")</f>
        <v/>
      </c>
      <c r="H14" s="22" t="s">
        <v>107</v>
      </c>
      <c r="I14" s="157">
        <v>28.0</v>
      </c>
      <c r="J14" s="140">
        <f>IFNA(VLOOKUP(V14,'Imported Index'!I:J,2,0),1)</f>
        <v>1</v>
      </c>
      <c r="K14" s="53"/>
      <c r="L14" s="53" t="s">
        <v>97</v>
      </c>
      <c r="M14" s="59" t="str">
        <f>ifna(IMAGE("https://pokejungle.net/sprites/typeico/"&amp;lower(VLookup(V14,Type!C:E, 2, 0)&amp;".png")),"")</f>
        <v/>
      </c>
      <c r="N14" s="59" t="str">
        <f>ifna(IMAGE("https://pokejungle.net/sprites/typeico/"&amp;lower(VLookup(V14,Type!C:E, 3, 0)&amp;".png")),"")</f>
        <v/>
      </c>
      <c r="O14" s="53"/>
      <c r="P14" s="53"/>
      <c r="Q14" s="61" t="str">
        <f>ifna(VLookup(V14, Dex!F:K, 3, 0),"")</f>
        <v>A169</v>
      </c>
      <c r="R14" s="61">
        <f>ifna(VLookup(V14, Dex!F:K, 4, 0),"")</f>
        <v>28</v>
      </c>
      <c r="S14" s="62" t="str">
        <f>ifna(VLookup(V14, Dex!F:K, 5, 0),"")</f>
        <v/>
      </c>
      <c r="T14" s="61" t="str">
        <f>ifna(VLookup(V14, Dex!F:K, 6, 0),"")</f>
        <v>K117</v>
      </c>
      <c r="U14" s="63" t="str">
        <f>ifna(VLookup(V14, Dex!F:L, 7, 0),"")</f>
        <v/>
      </c>
      <c r="V14" s="53" t="str">
        <f t="shared" si="1"/>
        <v>sandslash</v>
      </c>
    </row>
    <row r="15" ht="31.5" customHeight="1">
      <c r="A15" s="131">
        <v>14.0</v>
      </c>
      <c r="B15" s="130">
        <v>1.0</v>
      </c>
      <c r="C15" s="131">
        <v>1.0</v>
      </c>
      <c r="D15" s="131">
        <v>14.0</v>
      </c>
      <c r="E15" s="131">
        <v>3.0</v>
      </c>
      <c r="F15" s="131">
        <v>2.0</v>
      </c>
      <c r="G15" s="131" t="str">
        <f>ifna(VLookup(V15,Shiny!B:C, 2, 0),"")</f>
        <v/>
      </c>
      <c r="H15" s="171" t="s">
        <v>107</v>
      </c>
      <c r="I15" s="158">
        <v>28.0</v>
      </c>
      <c r="J15" s="135">
        <f>IFNA(VLOOKUP(V15,'Imported Index'!I:J,2,0),1)</f>
        <v>1</v>
      </c>
      <c r="K15" s="131"/>
      <c r="L15" s="131" t="s">
        <v>98</v>
      </c>
      <c r="M15" s="136" t="str">
        <f>ifna(IMAGE("https://pokejungle.net/sprites/typeico/"&amp;lower(VLookup(V15,Type!C:E, 2, 0)&amp;".png")),"")</f>
        <v/>
      </c>
      <c r="N15" s="136" t="str">
        <f>ifna(IMAGE("https://pokejungle.net/sprites/typeico/"&amp;lower(VLookup(V15,Type!C:E, 3, 0)&amp;".png")),"")</f>
        <v/>
      </c>
      <c r="O15" s="130">
        <v>-1.0</v>
      </c>
      <c r="P15" s="131"/>
      <c r="Q15" s="165" t="str">
        <f>ifna(VLookup(V15, Dex!F:K, 3, 0),"")</f>
        <v>A169</v>
      </c>
      <c r="R15" s="165" t="str">
        <f>ifna(VLookup(V15, Dex!F:K, 4, 0),"")</f>
        <v/>
      </c>
      <c r="S15" s="166" t="str">
        <f>ifna(VLookup(V15, Dex!F:K, 5, 0),"")</f>
        <v/>
      </c>
      <c r="T15" s="165" t="str">
        <f>ifna(VLookup(V15, Dex!F:K, 6, 0),"")</f>
        <v>B156</v>
      </c>
      <c r="U15" s="137" t="str">
        <f>ifna(VLookup(V15, Dex!F:L, 7, 0),"")</f>
        <v/>
      </c>
      <c r="V15" s="131" t="str">
        <f t="shared" si="1"/>
        <v>sandslash-1</v>
      </c>
    </row>
    <row r="16" ht="31.5" customHeight="1">
      <c r="A16" s="53">
        <v>15.0</v>
      </c>
      <c r="B16" s="85">
        <v>1.0</v>
      </c>
      <c r="C16" s="53">
        <v>1.0</v>
      </c>
      <c r="D16" s="53">
        <v>15.0</v>
      </c>
      <c r="E16" s="53">
        <v>3.0</v>
      </c>
      <c r="F16" s="53">
        <v>3.0</v>
      </c>
      <c r="G16" s="53" t="str">
        <f>ifna(VLookup(V16,Shiny!B:C, 2, 0),"")</f>
        <v/>
      </c>
      <c r="H16" s="22" t="s">
        <v>110</v>
      </c>
      <c r="I16" s="157">
        <v>31.0</v>
      </c>
      <c r="J16" s="140">
        <f>IFNA(VLOOKUP(V16,'Imported Index'!I:J,2,0),1)</f>
        <v>1</v>
      </c>
      <c r="K16" s="53"/>
      <c r="L16" s="53"/>
      <c r="M16" s="59" t="str">
        <f>ifna(IMAGE("https://pokejungle.net/sprites/typeico/"&amp;lower(VLookup(V16,Type!C:E, 2, 0)&amp;".png")),"")</f>
        <v/>
      </c>
      <c r="N16" s="59" t="str">
        <f>ifna(IMAGE("https://pokejungle.net/sprites/typeico/"&amp;lower(VLookup(V16,Type!C:E, 3, 0)&amp;".png")),"")</f>
        <v/>
      </c>
      <c r="O16" s="53"/>
      <c r="P16" s="53"/>
      <c r="Q16" s="61" t="str">
        <f>ifna(VLookup(V16, Dex!F:K, 3, 0),"")</f>
        <v>C067</v>
      </c>
      <c r="R16" s="61">
        <f>ifna(VLookup(V16, Dex!F:K, 4, 0),"")</f>
        <v>31</v>
      </c>
      <c r="S16" s="62" t="str">
        <f>ifna(VLookup(V16, Dex!F:K, 5, 0),"")</f>
        <v/>
      </c>
      <c r="T16" s="61" t="str">
        <f>ifna(VLookup(V16, Dex!F:K, 6, 0),"")</f>
        <v/>
      </c>
      <c r="U16" s="63" t="str">
        <f>ifna(VLookup(V16, Dex!F:L, 7, 0),"")</f>
        <v/>
      </c>
      <c r="V16" s="53" t="str">
        <f t="shared" si="1"/>
        <v>nidoqueen</v>
      </c>
    </row>
    <row r="17" ht="31.5" customHeight="1">
      <c r="A17" s="131">
        <v>16.0</v>
      </c>
      <c r="B17" s="130">
        <v>1.0</v>
      </c>
      <c r="C17" s="131">
        <v>1.0</v>
      </c>
      <c r="D17" s="131">
        <v>16.0</v>
      </c>
      <c r="E17" s="131">
        <v>3.0</v>
      </c>
      <c r="F17" s="131">
        <v>4.0</v>
      </c>
      <c r="G17" s="131" t="str">
        <f>ifna(VLookup(V17,Shiny!B:C, 2, 0),"")</f>
        <v/>
      </c>
      <c r="H17" s="171" t="s">
        <v>113</v>
      </c>
      <c r="I17" s="158">
        <v>34.0</v>
      </c>
      <c r="J17" s="135">
        <f>IFNA(VLOOKUP(V17,'Imported Index'!I:J,2,0),1)</f>
        <v>1</v>
      </c>
      <c r="K17" s="131"/>
      <c r="L17" s="131"/>
      <c r="M17" s="136" t="str">
        <f>ifna(IMAGE("https://pokejungle.net/sprites/typeico/"&amp;lower(VLookup(V17,Type!C:E, 2, 0)&amp;".png")),"")</f>
        <v/>
      </c>
      <c r="N17" s="136" t="str">
        <f>ifna(IMAGE("https://pokejungle.net/sprites/typeico/"&amp;lower(VLookup(V17,Type!C:E, 3, 0)&amp;".png")),"")</f>
        <v/>
      </c>
      <c r="O17" s="131"/>
      <c r="P17" s="131"/>
      <c r="Q17" s="165" t="str">
        <f>ifna(VLookup(V17, Dex!F:K, 3, 0),"")</f>
        <v>C070</v>
      </c>
      <c r="R17" s="165">
        <f>ifna(VLookup(V17, Dex!F:K, 4, 0),"")</f>
        <v>34</v>
      </c>
      <c r="S17" s="166" t="str">
        <f>ifna(VLookup(V17, Dex!F:K, 5, 0),"")</f>
        <v/>
      </c>
      <c r="T17" s="165" t="str">
        <f>ifna(VLookup(V17, Dex!F:K, 6, 0),"")</f>
        <v/>
      </c>
      <c r="U17" s="137" t="str">
        <f>ifna(VLookup(V17, Dex!F:L, 7, 0),"")</f>
        <v/>
      </c>
      <c r="V17" s="131" t="str">
        <f t="shared" si="1"/>
        <v>nidoking</v>
      </c>
    </row>
    <row r="18" ht="31.5" customHeight="1">
      <c r="A18" s="53">
        <v>17.0</v>
      </c>
      <c r="B18" s="85">
        <v>1.0</v>
      </c>
      <c r="C18" s="53">
        <v>1.0</v>
      </c>
      <c r="D18" s="53">
        <v>17.0</v>
      </c>
      <c r="E18" s="53">
        <v>3.0</v>
      </c>
      <c r="F18" s="53">
        <v>5.0</v>
      </c>
      <c r="G18" s="53" t="str">
        <f>ifna(VLookup(V18,Shiny!B:C, 2, 0),"")</f>
        <v/>
      </c>
      <c r="H18" s="22" t="s">
        <v>115</v>
      </c>
      <c r="I18" s="157">
        <v>36.0</v>
      </c>
      <c r="J18" s="140">
        <f>IFNA(VLOOKUP(V18,'Imported Index'!I:J,2,0),1)</f>
        <v>1</v>
      </c>
      <c r="K18" s="53"/>
      <c r="L18" s="53"/>
      <c r="M18" s="59" t="str">
        <f>ifna(IMAGE("https://pokejungle.net/sprites/typeico/"&amp;lower(VLookup(V18,Type!C:E, 2, 0)&amp;".png")),"")</f>
        <v/>
      </c>
      <c r="N18" s="59" t="str">
        <f>ifna(IMAGE("https://pokejungle.net/sprites/typeico/"&amp;lower(VLookup(V18,Type!C:E, 3, 0)&amp;".png")),"")</f>
        <v/>
      </c>
      <c r="O18" s="53"/>
      <c r="P18" s="53"/>
      <c r="Q18" s="61">
        <f>ifna(VLookup(V18, Dex!F:K, 3, 0),"")</f>
        <v>256</v>
      </c>
      <c r="R18" s="61">
        <f>ifna(VLookup(V18, Dex!F:K, 4, 0),"")</f>
        <v>36</v>
      </c>
      <c r="S18" s="62">
        <f>ifna(VLookup(V18, Dex!F:K, 5, 0),"")</f>
        <v>201</v>
      </c>
      <c r="T18" s="61" t="str">
        <f>ifna(VLookup(V18, Dex!F:K, 6, 0),"")</f>
        <v>K153</v>
      </c>
      <c r="U18" s="63">
        <f>ifna(VLookup(V18, Dex!F:L, 7, 0),"")</f>
        <v>57</v>
      </c>
      <c r="V18" s="53" t="str">
        <f t="shared" si="1"/>
        <v>clefable</v>
      </c>
    </row>
    <row r="19" ht="31.5" customHeight="1">
      <c r="A19" s="131">
        <v>18.0</v>
      </c>
      <c r="B19" s="130">
        <v>1.0</v>
      </c>
      <c r="C19" s="131">
        <v>1.0</v>
      </c>
      <c r="D19" s="131">
        <v>18.0</v>
      </c>
      <c r="E19" s="131">
        <v>3.0</v>
      </c>
      <c r="F19" s="131">
        <v>6.0</v>
      </c>
      <c r="G19" s="131" t="str">
        <f>ifna(VLookup(V19,Shiny!B:C, 2, 0),"")</f>
        <v/>
      </c>
      <c r="H19" s="171" t="s">
        <v>117</v>
      </c>
      <c r="I19" s="158">
        <v>38.0</v>
      </c>
      <c r="J19" s="135">
        <f>IFNA(VLOOKUP(V19,'Imported Index'!I:J,2,0),1)</f>
        <v>1</v>
      </c>
      <c r="K19" s="131"/>
      <c r="L19" s="131" t="s">
        <v>97</v>
      </c>
      <c r="M19" s="136" t="str">
        <f>ifna(IMAGE("https://pokejungle.net/sprites/typeico/"&amp;lower(VLookup(V19,Type!C:E, 2, 0)&amp;".png")),"")</f>
        <v/>
      </c>
      <c r="N19" s="136" t="str">
        <f>ifna(IMAGE("https://pokejungle.net/sprites/typeico/"&amp;lower(VLookup(V19,Type!C:E, 3, 0)&amp;".png")),"")</f>
        <v/>
      </c>
      <c r="O19" s="131"/>
      <c r="P19" s="131"/>
      <c r="Q19" s="165">
        <f>ifna(VLookup(V19, Dex!F:K, 3, 0),"")</f>
        <v>69</v>
      </c>
      <c r="R19" s="165">
        <f>ifna(VLookup(V19, Dex!F:K, 4, 0),"")</f>
        <v>38</v>
      </c>
      <c r="S19" s="166">
        <f>ifna(VLookup(V19, Dex!F:K, 5, 0),"")</f>
        <v>169</v>
      </c>
      <c r="T19" s="165" t="str">
        <f>ifna(VLookup(V19, Dex!F:K, 6, 0),"")</f>
        <v>K038</v>
      </c>
      <c r="U19" s="137" t="str">
        <f>ifna(VLookup(V19, Dex!F:L, 7, 0),"")</f>
        <v/>
      </c>
      <c r="V19" s="131" t="str">
        <f t="shared" si="1"/>
        <v>ninetales</v>
      </c>
    </row>
    <row r="20" ht="31.5" customHeight="1">
      <c r="A20" s="53">
        <v>19.0</v>
      </c>
      <c r="B20" s="85">
        <v>1.0</v>
      </c>
      <c r="C20" s="53">
        <v>1.0</v>
      </c>
      <c r="D20" s="53">
        <v>19.0</v>
      </c>
      <c r="E20" s="53">
        <v>4.0</v>
      </c>
      <c r="F20" s="53">
        <v>1.0</v>
      </c>
      <c r="G20" s="53" t="str">
        <f>ifna(VLookup(V20,Shiny!B:C, 2, 0),"")</f>
        <v/>
      </c>
      <c r="H20" s="22" t="s">
        <v>117</v>
      </c>
      <c r="I20" s="157">
        <v>38.0</v>
      </c>
      <c r="J20" s="140">
        <f>IFNA(VLOOKUP(V20,'Imported Index'!I:J,2,0),1)</f>
        <v>1</v>
      </c>
      <c r="K20" s="53"/>
      <c r="L20" s="53" t="s">
        <v>98</v>
      </c>
      <c r="M20" s="59" t="str">
        <f>ifna(IMAGE("https://pokejungle.net/sprites/typeico/"&amp;lower(VLookup(V20,Type!C:E, 2, 0)&amp;".png")),"")</f>
        <v/>
      </c>
      <c r="N20" s="59" t="str">
        <f>ifna(IMAGE("https://pokejungle.net/sprites/typeico/"&amp;lower(VLookup(V20,Type!C:E, 3, 0)&amp;".png")),"")</f>
        <v/>
      </c>
      <c r="O20" s="85">
        <v>-1.0</v>
      </c>
      <c r="P20" s="53"/>
      <c r="Q20" s="61">
        <f>ifna(VLookup(V20, Dex!F:K, 3, 0),"")</f>
        <v>69</v>
      </c>
      <c r="R20" s="61" t="str">
        <f>ifna(VLookup(V20, Dex!F:K, 4, 0),"")</f>
        <v/>
      </c>
      <c r="S20" s="62" t="str">
        <f>ifna(VLookup(V20, Dex!F:K, 5, 0),"")</f>
        <v/>
      </c>
      <c r="T20" s="61" t="str">
        <f>ifna(VLookup(V20, Dex!F:K, 6, 0),"")</f>
        <v>B158</v>
      </c>
      <c r="U20" s="63" t="str">
        <f>ifna(VLookup(V20, Dex!F:L, 7, 0),"")</f>
        <v/>
      </c>
      <c r="V20" s="53" t="str">
        <f t="shared" si="1"/>
        <v>ninetales-1</v>
      </c>
    </row>
    <row r="21" ht="31.5" customHeight="1">
      <c r="A21" s="131">
        <v>20.0</v>
      </c>
      <c r="B21" s="130">
        <v>1.0</v>
      </c>
      <c r="C21" s="131">
        <v>1.0</v>
      </c>
      <c r="D21" s="131">
        <v>20.0</v>
      </c>
      <c r="E21" s="131">
        <v>4.0</v>
      </c>
      <c r="F21" s="131">
        <v>2.0</v>
      </c>
      <c r="G21" s="131" t="str">
        <f>ifna(VLookup(V21,Shiny!B:C, 2, 0),"")</f>
        <v/>
      </c>
      <c r="H21" s="171" t="s">
        <v>119</v>
      </c>
      <c r="I21" s="158">
        <v>40.0</v>
      </c>
      <c r="J21" s="135">
        <f>IFNA(VLOOKUP(V21,'Imported Index'!I:J,2,0),1)</f>
        <v>1</v>
      </c>
      <c r="K21" s="130"/>
      <c r="L21" s="131"/>
      <c r="M21" s="136" t="str">
        <f>ifna(IMAGE("https://pokejungle.net/sprites/typeico/"&amp;lower(VLookup(V21,Type!C:E, 2, 0)&amp;".png")),"")</f>
        <v/>
      </c>
      <c r="N21" s="136" t="str">
        <f>ifna(IMAGE("https://pokejungle.net/sprites/typeico/"&amp;lower(VLookup(V21,Type!C:E, 3, 0)&amp;".png")),"")</f>
        <v/>
      </c>
      <c r="O21" s="131"/>
      <c r="P21" s="131"/>
      <c r="Q21" s="165" t="str">
        <f>ifna(VLookup(V21, Dex!F:K, 3, 0),"")</f>
        <v>A013</v>
      </c>
      <c r="R21" s="165">
        <f>ifna(VLookup(V21, Dex!F:K, 4, 0),"")</f>
        <v>40</v>
      </c>
      <c r="S21" s="166" t="str">
        <f>ifna(VLookup(V21, Dex!F:K, 5, 0),"")</f>
        <v/>
      </c>
      <c r="T21" s="165" t="str">
        <f>ifna(VLookup(V21, Dex!F:K, 6, 0),"")</f>
        <v>P061</v>
      </c>
      <c r="U21" s="137" t="str">
        <f>ifna(VLookup(V21, Dex!F:L, 7, 0),"")</f>
        <v>H078</v>
      </c>
      <c r="V21" s="131" t="str">
        <f t="shared" si="1"/>
        <v>wigglytuff</v>
      </c>
    </row>
    <row r="22" ht="31.5" customHeight="1">
      <c r="A22" s="53">
        <v>21.0</v>
      </c>
      <c r="B22" s="85">
        <v>1.0</v>
      </c>
      <c r="C22" s="53">
        <v>1.0</v>
      </c>
      <c r="D22" s="53">
        <v>21.0</v>
      </c>
      <c r="E22" s="53">
        <v>4.0</v>
      </c>
      <c r="F22" s="53">
        <v>3.0</v>
      </c>
      <c r="G22" s="53" t="str">
        <f>ifna(VLookup(V22,Shiny!B:C, 2, 0),"")</f>
        <v/>
      </c>
      <c r="H22" s="22" t="s">
        <v>124</v>
      </c>
      <c r="I22" s="157">
        <v>45.0</v>
      </c>
      <c r="J22" s="140">
        <f>IFNA(VLOOKUP(V22,'Imported Index'!I:J,2,0),1)</f>
        <v>1</v>
      </c>
      <c r="K22" s="53"/>
      <c r="L22" s="53"/>
      <c r="M22" s="59" t="str">
        <f>ifna(IMAGE("https://pokejungle.net/sprites/typeico/"&amp;lower(VLookup(V22,Type!C:E, 2, 0)&amp;".png")),"")</f>
        <v/>
      </c>
      <c r="N22" s="59" t="str">
        <f>ifna(IMAGE("https://pokejungle.net/sprites/typeico/"&amp;lower(VLookup(V22,Type!C:E, 3, 0)&amp;".png")),"")</f>
        <v/>
      </c>
      <c r="O22" s="53"/>
      <c r="P22" s="53"/>
      <c r="Q22" s="61">
        <f>ifna(VLookup(V22, Dex!F:K, 3, 0),"")</f>
        <v>57</v>
      </c>
      <c r="R22" s="61">
        <f>ifna(VLookup(V22, Dex!F:K, 4, 0),"")</f>
        <v>45</v>
      </c>
      <c r="S22" s="62" t="str">
        <f>ifna(VLookup(V22, Dex!F:K, 5, 0),"")</f>
        <v/>
      </c>
      <c r="T22" s="61" t="str">
        <f>ifna(VLookup(V22, Dex!F:K, 6, 0),"")</f>
        <v>B064</v>
      </c>
      <c r="U22" s="63" t="str">
        <f>ifna(VLookup(V22, Dex!F:L, 7, 0),"")</f>
        <v/>
      </c>
      <c r="V22" s="53" t="str">
        <f t="shared" si="1"/>
        <v>vileplume</v>
      </c>
    </row>
    <row r="23" ht="31.5" customHeight="1">
      <c r="A23" s="131">
        <v>22.0</v>
      </c>
      <c r="B23" s="130">
        <v>1.0</v>
      </c>
      <c r="C23" s="131">
        <v>1.0</v>
      </c>
      <c r="D23" s="131">
        <v>22.0</v>
      </c>
      <c r="E23" s="131">
        <v>4.0</v>
      </c>
      <c r="F23" s="131">
        <v>4.0</v>
      </c>
      <c r="G23" s="131" t="str">
        <f>ifna(VLookup(V23,Shiny!B:C, 2, 0),"")</f>
        <v/>
      </c>
      <c r="H23" s="171" t="s">
        <v>126</v>
      </c>
      <c r="I23" s="158">
        <v>47.0</v>
      </c>
      <c r="J23" s="135">
        <f>IFNA(VLOOKUP(V23,'Imported Index'!I:J,2,0),1)</f>
        <v>1</v>
      </c>
      <c r="K23" s="131"/>
      <c r="L23" s="131"/>
      <c r="M23" s="136" t="str">
        <f>ifna(IMAGE("https://pokejungle.net/sprites/typeico/"&amp;lower(VLookup(V23,Type!C:E, 2, 0)&amp;".png")),"")</f>
        <v/>
      </c>
      <c r="N23" s="136" t="str">
        <f>ifna(IMAGE("https://pokejungle.net/sprites/typeico/"&amp;lower(VLookup(V23,Type!C:E, 3, 0)&amp;".png")),"")</f>
        <v/>
      </c>
      <c r="O23" s="131"/>
      <c r="P23" s="131"/>
      <c r="Q23" s="165" t="str">
        <f>ifna(VLookup(V23, Dex!F:K, 3, 0),"")</f>
        <v/>
      </c>
      <c r="R23" s="165">
        <f>ifna(VLookup(V23, Dex!F:K, 4, 0),"")</f>
        <v>47</v>
      </c>
      <c r="S23" s="166">
        <f>ifna(VLookup(V23, Dex!F:K, 5, 0),"")</f>
        <v>54</v>
      </c>
      <c r="T23" s="165" t="str">
        <f>ifna(VLookup(V23, Dex!F:K, 6, 0),"")</f>
        <v/>
      </c>
      <c r="U23" s="137" t="str">
        <f>ifna(VLookup(V23, Dex!F:L, 7, 0),"")</f>
        <v/>
      </c>
      <c r="V23" s="131" t="str">
        <f t="shared" si="1"/>
        <v>parasect</v>
      </c>
    </row>
    <row r="24" ht="31.5" customHeight="1">
      <c r="A24" s="53">
        <v>23.0</v>
      </c>
      <c r="B24" s="85">
        <v>1.0</v>
      </c>
      <c r="C24" s="53">
        <v>1.0</v>
      </c>
      <c r="D24" s="53">
        <v>23.0</v>
      </c>
      <c r="E24" s="53">
        <v>4.0</v>
      </c>
      <c r="F24" s="53">
        <v>5.0</v>
      </c>
      <c r="G24" s="53" t="str">
        <f>ifna(VLookup(V24,Shiny!B:C, 2, 0),"")</f>
        <v/>
      </c>
      <c r="H24" s="22" t="s">
        <v>128</v>
      </c>
      <c r="I24" s="157">
        <v>49.0</v>
      </c>
      <c r="J24" s="140">
        <f>IFNA(VLOOKUP(V24,'Imported Index'!I:J,2,0),1)</f>
        <v>1</v>
      </c>
      <c r="K24" s="85"/>
      <c r="L24" s="53"/>
      <c r="M24" s="59" t="str">
        <f>ifna(IMAGE("https://pokejungle.net/sprites/typeico/"&amp;lower(VLookup(V24,Type!C:E, 2, 0)&amp;".png")),"")</f>
        <v/>
      </c>
      <c r="N24" s="59" t="str">
        <f>ifna(IMAGE("https://pokejungle.net/sprites/typeico/"&amp;lower(VLookup(V24,Type!C:E, 3, 0)&amp;".png")),"")</f>
        <v/>
      </c>
      <c r="O24" s="53"/>
      <c r="P24" s="53"/>
      <c r="Q24" s="61" t="str">
        <f>ifna(VLookup(V24, Dex!F:K, 3, 0),"")</f>
        <v/>
      </c>
      <c r="R24" s="61">
        <f>ifna(VLookup(V24, Dex!F:K, 4, 0),"")</f>
        <v>49</v>
      </c>
      <c r="S24" s="62" t="str">
        <f>ifna(VLookup(V24, Dex!F:K, 5, 0),"")</f>
        <v/>
      </c>
      <c r="T24" s="61" t="str">
        <f>ifna(VLookup(V24, Dex!F:K, 6, 0),"")</f>
        <v>P257</v>
      </c>
      <c r="U24" s="63" t="str">
        <f>ifna(VLookup(V24, Dex!F:L, 7, 0),"")</f>
        <v/>
      </c>
      <c r="V24" s="53" t="str">
        <f t="shared" si="1"/>
        <v>venomoth</v>
      </c>
    </row>
    <row r="25" ht="31.5" customHeight="1">
      <c r="A25" s="131">
        <v>24.0</v>
      </c>
      <c r="B25" s="130">
        <v>1.0</v>
      </c>
      <c r="C25" s="131">
        <v>1.0</v>
      </c>
      <c r="D25" s="131">
        <v>24.0</v>
      </c>
      <c r="E25" s="131">
        <v>4.0</v>
      </c>
      <c r="F25" s="131">
        <v>6.0</v>
      </c>
      <c r="G25" s="131" t="str">
        <f>ifna(VLookup(V25,Shiny!B:C, 2, 0),"")</f>
        <v/>
      </c>
      <c r="H25" s="171" t="s">
        <v>130</v>
      </c>
      <c r="I25" s="158">
        <v>51.0</v>
      </c>
      <c r="J25" s="135">
        <f>IFNA(VLOOKUP(V25,'Imported Index'!I:J,2,0),1)</f>
        <v>1</v>
      </c>
      <c r="K25" s="130"/>
      <c r="L25" s="131" t="s">
        <v>97</v>
      </c>
      <c r="M25" s="136" t="str">
        <f>ifna(IMAGE("https://pokejungle.net/sprites/typeico/"&amp;lower(VLookup(V25,Type!C:E, 2, 0)&amp;".png")),"")</f>
        <v/>
      </c>
      <c r="N25" s="136" t="str">
        <f>ifna(IMAGE("https://pokejungle.net/sprites/typeico/"&amp;lower(VLookup(V25,Type!C:E, 3, 0)&amp;".png")),"")</f>
        <v/>
      </c>
      <c r="O25" s="131"/>
      <c r="P25" s="131"/>
      <c r="Q25" s="165">
        <f>ifna(VLookup(V25, Dex!F:K, 3, 0),"")</f>
        <v>165</v>
      </c>
      <c r="R25" s="165">
        <f>ifna(VLookup(V25, Dex!F:K, 4, 0),"")</f>
        <v>51</v>
      </c>
      <c r="S25" s="166" t="str">
        <f>ifna(VLookup(V25, Dex!F:K, 5, 0),"")</f>
        <v/>
      </c>
      <c r="T25" s="165" t="str">
        <f>ifna(VLookup(V25, Dex!F:K, 6, 0),"")</f>
        <v>P149</v>
      </c>
      <c r="U25" s="137" t="str">
        <f>ifna(VLookup(V25, Dex!F:L, 7, 0),"")</f>
        <v/>
      </c>
      <c r="V25" s="131" t="str">
        <f t="shared" si="1"/>
        <v>dugtrio</v>
      </c>
    </row>
    <row r="26" ht="31.5" customHeight="1">
      <c r="A26" s="53">
        <v>25.0</v>
      </c>
      <c r="B26" s="85">
        <v>1.0</v>
      </c>
      <c r="C26" s="53">
        <v>1.0</v>
      </c>
      <c r="D26" s="53">
        <v>25.0</v>
      </c>
      <c r="E26" s="53">
        <v>5.0</v>
      </c>
      <c r="F26" s="53">
        <v>1.0</v>
      </c>
      <c r="G26" s="53" t="str">
        <f>ifna(VLookup(V26,Shiny!B:C, 2, 0),"")</f>
        <v/>
      </c>
      <c r="H26" s="22" t="s">
        <v>130</v>
      </c>
      <c r="I26" s="157">
        <v>51.0</v>
      </c>
      <c r="J26" s="140">
        <f>IFNA(VLOOKUP(V26,'Imported Index'!I:J,2,0),1)</f>
        <v>1</v>
      </c>
      <c r="K26" s="85"/>
      <c r="L26" s="53" t="s">
        <v>98</v>
      </c>
      <c r="M26" s="59" t="str">
        <f>ifna(IMAGE("https://pokejungle.net/sprites/typeico/"&amp;lower(VLookup(V26,Type!C:E, 2, 0)&amp;".png")),"")</f>
        <v/>
      </c>
      <c r="N26" s="59" t="str">
        <f>ifna(IMAGE("https://pokejungle.net/sprites/typeico/"&amp;lower(VLookup(V26,Type!C:E, 3, 0)&amp;".png")),"")</f>
        <v/>
      </c>
      <c r="O26" s="85">
        <v>-1.0</v>
      </c>
      <c r="P26" s="53"/>
      <c r="Q26" s="61">
        <f>ifna(VLookup(V26, Dex!F:K, 3, 0),"")</f>
        <v>165</v>
      </c>
      <c r="R26" s="61" t="str">
        <f>ifna(VLookup(V26, Dex!F:K, 4, 0),"")</f>
        <v/>
      </c>
      <c r="S26" s="62" t="str">
        <f>ifna(VLookup(V26, Dex!F:K, 5, 0),"")</f>
        <v/>
      </c>
      <c r="T26" s="61" t="str">
        <f>ifna(VLookup(V26, Dex!F:K, 6, 0),"")</f>
        <v>B067</v>
      </c>
      <c r="U26" s="63" t="str">
        <f>ifna(VLookup(V26, Dex!F:L, 7, 0),"")</f>
        <v/>
      </c>
      <c r="V26" s="53" t="str">
        <f t="shared" si="1"/>
        <v>dugtrio-1</v>
      </c>
    </row>
    <row r="27" ht="31.5" customHeight="1">
      <c r="A27" s="131">
        <v>26.0</v>
      </c>
      <c r="B27" s="130">
        <v>1.0</v>
      </c>
      <c r="C27" s="131">
        <v>1.0</v>
      </c>
      <c r="D27" s="131">
        <v>26.0</v>
      </c>
      <c r="E27" s="131">
        <v>5.0</v>
      </c>
      <c r="F27" s="131">
        <v>2.0</v>
      </c>
      <c r="G27" s="131" t="str">
        <f>ifna(VLookup(V27,Shiny!B:C, 2, 0),"")</f>
        <v/>
      </c>
      <c r="H27" s="171" t="s">
        <v>133</v>
      </c>
      <c r="I27" s="158">
        <v>53.0</v>
      </c>
      <c r="J27" s="135">
        <f>IFNA(VLOOKUP(V27,'Imported Index'!I:J,2,0),1)</f>
        <v>1</v>
      </c>
      <c r="K27" s="130"/>
      <c r="L27" s="131" t="s">
        <v>97</v>
      </c>
      <c r="M27" s="136" t="str">
        <f>ifna(IMAGE("https://pokejungle.net/sprites/typeico/"&amp;lower(VLookup(V27,Type!C:E, 2, 0)&amp;".png")),"")</f>
        <v/>
      </c>
      <c r="N27" s="136" t="str">
        <f>ifna(IMAGE("https://pokejungle.net/sprites/typeico/"&amp;lower(VLookup(V27,Type!C:E, 3, 0)&amp;".png")),"")</f>
        <v/>
      </c>
      <c r="O27" s="131"/>
      <c r="P27" s="131"/>
      <c r="Q27" s="165">
        <f>ifna(VLookup(V27, Dex!F:K, 3, 0),"")</f>
        <v>184</v>
      </c>
      <c r="R27" s="165">
        <f>ifna(VLookup(V27, Dex!F:K, 4, 0),"")</f>
        <v>53</v>
      </c>
      <c r="S27" s="166" t="str">
        <f>ifna(VLookup(V27, Dex!F:K, 5, 0),"")</f>
        <v/>
      </c>
      <c r="T27" s="165" t="str">
        <f>ifna(VLookup(V27, Dex!F:K, 6, 0),"")</f>
        <v>P142</v>
      </c>
      <c r="U27" s="137" t="str">
        <f>ifna(VLookup(V27, Dex!F:L, 7, 0),"")</f>
        <v>H005</v>
      </c>
      <c r="V27" s="131" t="str">
        <f t="shared" si="1"/>
        <v>persian</v>
      </c>
    </row>
    <row r="28" ht="31.5" customHeight="1">
      <c r="A28" s="53">
        <v>27.0</v>
      </c>
      <c r="B28" s="85">
        <v>1.0</v>
      </c>
      <c r="C28" s="53">
        <v>1.0</v>
      </c>
      <c r="D28" s="53">
        <v>27.0</v>
      </c>
      <c r="E28" s="53">
        <v>5.0</v>
      </c>
      <c r="F28" s="53">
        <v>3.0</v>
      </c>
      <c r="G28" s="53" t="str">
        <f>ifna(VLookup(V28,Shiny!B:C, 2, 0),"")</f>
        <v/>
      </c>
      <c r="H28" s="22" t="s">
        <v>133</v>
      </c>
      <c r="I28" s="157">
        <v>53.0</v>
      </c>
      <c r="J28" s="140">
        <f>IFNA(VLOOKUP(V28,'Imported Index'!I:J,2,0),1)</f>
        <v>1</v>
      </c>
      <c r="K28" s="85"/>
      <c r="L28" s="53" t="s">
        <v>98</v>
      </c>
      <c r="M28" s="59" t="str">
        <f>ifna(IMAGE("https://pokejungle.net/sprites/typeico/"&amp;lower(VLookup(V28,Type!C:E, 2, 0)&amp;".png")),"")</f>
        <v/>
      </c>
      <c r="N28" s="59" t="str">
        <f>ifna(IMAGE("https://pokejungle.net/sprites/typeico/"&amp;lower(VLookup(V28,Type!C:E, 3, 0)&amp;".png")),"")</f>
        <v/>
      </c>
      <c r="O28" s="85">
        <v>-1.0</v>
      </c>
      <c r="P28" s="53"/>
      <c r="Q28" s="61" t="str">
        <f>ifna(VLookup(V28, Dex!F:K, 3, 0),"")</f>
        <v/>
      </c>
      <c r="R28" s="61" t="str">
        <f>ifna(VLookup(V28, Dex!F:K, 4, 0),"")</f>
        <v/>
      </c>
      <c r="S28" s="62" t="str">
        <f>ifna(VLookup(V28, Dex!F:K, 5, 0),"")</f>
        <v/>
      </c>
      <c r="T28" s="61" t="str">
        <f>ifna(VLookup(V28, Dex!F:K, 6, 0),"")</f>
        <v>P142</v>
      </c>
      <c r="U28" s="63" t="str">
        <f>ifna(VLookup(V28, Dex!F:L, 7, 0),"")</f>
        <v>H005</v>
      </c>
      <c r="V28" s="53" t="str">
        <f t="shared" si="1"/>
        <v>persian-1</v>
      </c>
    </row>
    <row r="29" ht="31.5" customHeight="1">
      <c r="A29" s="131">
        <v>28.0</v>
      </c>
      <c r="B29" s="130">
        <v>1.0</v>
      </c>
      <c r="C29" s="131">
        <v>1.0</v>
      </c>
      <c r="D29" s="131">
        <v>28.0</v>
      </c>
      <c r="E29" s="131">
        <v>5.0</v>
      </c>
      <c r="F29" s="131">
        <v>4.0</v>
      </c>
      <c r="G29" s="131" t="str">
        <f>ifna(VLookup(V29,Shiny!B:C, 2, 0),"")</f>
        <v/>
      </c>
      <c r="H29" s="171" t="s">
        <v>135</v>
      </c>
      <c r="I29" s="158">
        <v>55.0</v>
      </c>
      <c r="J29" s="135">
        <f>IFNA(VLOOKUP(V29,'Imported Index'!I:J,2,0),1)</f>
        <v>1</v>
      </c>
      <c r="K29" s="130"/>
      <c r="L29" s="131"/>
      <c r="M29" s="136" t="str">
        <f>ifna(IMAGE("https://pokejungle.net/sprites/typeico/"&amp;lower(VLookup(V29,Type!C:E, 2, 0)&amp;".png")),"")</f>
        <v/>
      </c>
      <c r="N29" s="136" t="str">
        <f>ifna(IMAGE("https://pokejungle.net/sprites/typeico/"&amp;lower(VLookup(V29,Type!C:E, 3, 0)&amp;".png")),"")</f>
        <v/>
      </c>
      <c r="O29" s="131"/>
      <c r="P29" s="131"/>
      <c r="Q29" s="165" t="str">
        <f>ifna(VLookup(V29, Dex!F:K, 3, 0),"")</f>
        <v>A147</v>
      </c>
      <c r="R29" s="165">
        <f>ifna(VLookup(V29, Dex!F:K, 4, 0),"")</f>
        <v>55</v>
      </c>
      <c r="S29" s="166">
        <f>ifna(VLookup(V29, Dex!F:K, 5, 0),"")</f>
        <v>69</v>
      </c>
      <c r="T29" s="165" t="str">
        <f>ifna(VLookup(V29, Dex!F:K, 6, 0),"")</f>
        <v>P056</v>
      </c>
      <c r="U29" s="137" t="str">
        <f>ifna(VLookup(V29, Dex!F:L, 7, 0),"")</f>
        <v/>
      </c>
      <c r="V29" s="131" t="str">
        <f t="shared" si="1"/>
        <v>golduck</v>
      </c>
    </row>
    <row r="30" ht="31.5" customHeight="1">
      <c r="A30" s="53">
        <v>29.0</v>
      </c>
      <c r="B30" s="85">
        <v>1.0</v>
      </c>
      <c r="C30" s="53">
        <v>1.0</v>
      </c>
      <c r="D30" s="53">
        <v>29.0</v>
      </c>
      <c r="E30" s="53">
        <v>5.0</v>
      </c>
      <c r="F30" s="53">
        <v>5.0</v>
      </c>
      <c r="G30" s="53" t="str">
        <f>ifna(VLookup(V30,Shiny!B:C, 2, 0),"")</f>
        <v/>
      </c>
      <c r="H30" s="22" t="s">
        <v>140</v>
      </c>
      <c r="I30" s="157">
        <v>59.0</v>
      </c>
      <c r="J30" s="140">
        <f>IFNA(VLOOKUP(V30,'Imported Index'!I:J,2,0),1)</f>
        <v>1</v>
      </c>
      <c r="K30" s="85"/>
      <c r="L30" s="53" t="s">
        <v>97</v>
      </c>
      <c r="M30" s="59" t="str">
        <f>ifna(IMAGE("https://pokejungle.net/sprites/typeico/"&amp;lower(VLookup(V30,Type!C:E, 2, 0)&amp;".png")),"")</f>
        <v/>
      </c>
      <c r="N30" s="59" t="str">
        <f>ifna(IMAGE("https://pokejungle.net/sprites/typeico/"&amp;lower(VLookup(V30,Type!C:E, 3, 0)&amp;".png")),"")</f>
        <v/>
      </c>
      <c r="O30" s="53"/>
      <c r="P30" s="53"/>
      <c r="Q30" s="61">
        <f>ifna(VLookup(V30, Dex!F:K, 3, 0),"")</f>
        <v>71</v>
      </c>
      <c r="R30" s="61">
        <f>ifna(VLookup(V30, Dex!F:K, 4, 0),"")</f>
        <v>59</v>
      </c>
      <c r="S30" s="62" t="str">
        <f>ifna(VLookup(V30, Dex!F:K, 5, 0),"")</f>
        <v/>
      </c>
      <c r="T30" s="61" t="str">
        <f>ifna(VLookup(V30, Dex!F:K, 6, 0),"")</f>
        <v>P214</v>
      </c>
      <c r="U30" s="63" t="str">
        <f>ifna(VLookup(V30, Dex!F:L, 7, 0),"")</f>
        <v/>
      </c>
      <c r="V30" s="53" t="str">
        <f t="shared" si="1"/>
        <v>arcanine</v>
      </c>
    </row>
    <row r="31" ht="31.5" customHeight="1">
      <c r="A31" s="131">
        <v>30.0</v>
      </c>
      <c r="B31" s="130">
        <v>1.0</v>
      </c>
      <c r="C31" s="131">
        <v>1.0</v>
      </c>
      <c r="D31" s="131">
        <v>30.0</v>
      </c>
      <c r="E31" s="131">
        <v>5.0</v>
      </c>
      <c r="F31" s="131">
        <v>6.0</v>
      </c>
      <c r="G31" s="131" t="str">
        <f>ifna(VLookup(V31,Shiny!B:C, 2, 0),"")</f>
        <v/>
      </c>
      <c r="H31" s="171" t="s">
        <v>140</v>
      </c>
      <c r="I31" s="158">
        <v>59.0</v>
      </c>
      <c r="J31" s="135">
        <f>IFNA(VLOOKUP(V31,'Imported Index'!I:J,2,0),1)</f>
        <v>1</v>
      </c>
      <c r="K31" s="130"/>
      <c r="L31" s="131" t="s">
        <v>139</v>
      </c>
      <c r="M31" s="136" t="str">
        <f>ifna(IMAGE("https://pokejungle.net/sprites/typeico/"&amp;lower(VLookup(V31,Type!C:E, 2, 0)&amp;".png")),"")</f>
        <v/>
      </c>
      <c r="N31" s="136" t="str">
        <f>ifna(IMAGE("https://pokejungle.net/sprites/typeico/"&amp;lower(VLookup(V31,Type!C:E, 3, 0)&amp;".png")),"")</f>
        <v/>
      </c>
      <c r="O31" s="130">
        <v>-1.0</v>
      </c>
      <c r="P31" s="131"/>
      <c r="Q31" s="165" t="str">
        <f>ifna(VLookup(V31, Dex!F:K, 3, 0),"")</f>
        <v/>
      </c>
      <c r="R31" s="165" t="str">
        <f>ifna(VLookup(V31, Dex!F:K, 4, 0),"")</f>
        <v/>
      </c>
      <c r="S31" s="166">
        <f>ifna(VLookup(V31, Dex!F:K, 5, 0),"")</f>
        <v>151</v>
      </c>
      <c r="T31" s="165" t="str">
        <f>ifna(VLookup(V31, Dex!F:K, 6, 0),"")</f>
        <v>P214</v>
      </c>
      <c r="U31" s="137" t="str">
        <f>ifna(VLookup(V31, Dex!F:L, 7, 0),"")</f>
        <v/>
      </c>
      <c r="V31" s="131" t="str">
        <f t="shared" si="1"/>
        <v>arcanine-1</v>
      </c>
    </row>
    <row r="32" ht="31.5" customHeight="1">
      <c r="A32" s="53">
        <v>31.0</v>
      </c>
      <c r="B32" s="85">
        <v>1.0</v>
      </c>
      <c r="C32" s="53">
        <v>2.0</v>
      </c>
      <c r="D32" s="53">
        <v>1.0</v>
      </c>
      <c r="E32" s="53">
        <v>1.0</v>
      </c>
      <c r="F32" s="53">
        <v>1.0</v>
      </c>
      <c r="G32" s="53" t="str">
        <f>ifna(VLookup(V32,Shiny!B:C, 2, 0),"")</f>
        <v/>
      </c>
      <c r="H32" s="22" t="s">
        <v>143</v>
      </c>
      <c r="I32" s="157">
        <v>62.0</v>
      </c>
      <c r="J32" s="140">
        <f>IFNA(VLOOKUP(V32,'Imported Index'!I:J,2,0),1)</f>
        <v>1</v>
      </c>
      <c r="K32" s="53"/>
      <c r="L32" s="53"/>
      <c r="M32" s="59" t="str">
        <f>ifna(IMAGE("https://pokejungle.net/sprites/typeico/"&amp;lower(VLookup(V32,Type!C:E, 2, 0)&amp;".png")),"")</f>
        <v/>
      </c>
      <c r="N32" s="59" t="str">
        <f>ifna(IMAGE("https://pokejungle.net/sprites/typeico/"&amp;lower(VLookup(V32,Type!C:E, 3, 0)&amp;".png")),"")</f>
        <v/>
      </c>
      <c r="O32" s="53"/>
      <c r="P32" s="53"/>
      <c r="Q32" s="61" t="str">
        <f>ifna(VLookup(V32, Dex!F:K, 3, 0),"")</f>
        <v>A144</v>
      </c>
      <c r="R32" s="61">
        <f>ifna(VLookup(V32, Dex!F:K, 4, 0),"")</f>
        <v>62</v>
      </c>
      <c r="S32" s="62" t="str">
        <f>ifna(VLookup(V32, Dex!F:K, 5, 0),"")</f>
        <v/>
      </c>
      <c r="T32" s="61" t="str">
        <f>ifna(VLookup(V32, Dex!F:K, 6, 0),"")</f>
        <v>K041</v>
      </c>
      <c r="U32" s="63" t="str">
        <f>ifna(VLookup(V32, Dex!F:L, 7, 0),"")</f>
        <v/>
      </c>
      <c r="V32" s="53" t="str">
        <f t="shared" si="1"/>
        <v>poliwrath</v>
      </c>
    </row>
    <row r="33" ht="31.5" customHeight="1">
      <c r="A33" s="131">
        <v>32.0</v>
      </c>
      <c r="B33" s="130">
        <v>1.0</v>
      </c>
      <c r="C33" s="131">
        <v>2.0</v>
      </c>
      <c r="D33" s="131">
        <v>2.0</v>
      </c>
      <c r="E33" s="131">
        <v>1.0</v>
      </c>
      <c r="F33" s="131">
        <v>2.0</v>
      </c>
      <c r="G33" s="131" t="str">
        <f>ifna(VLookup(V33,Shiny!B:C, 2, 0),"")</f>
        <v/>
      </c>
      <c r="H33" s="171" t="s">
        <v>146</v>
      </c>
      <c r="I33" s="158">
        <v>65.0</v>
      </c>
      <c r="J33" s="135">
        <f>IFNA(VLOOKUP(V33,'Imported Index'!I:J,2,0),1)</f>
        <v>1</v>
      </c>
      <c r="K33" s="131"/>
      <c r="L33" s="131"/>
      <c r="M33" s="136" t="str">
        <f>ifna(IMAGE("https://pokejungle.net/sprites/typeico/"&amp;lower(VLookup(V33,Type!C:E, 2, 0)&amp;".png")),"")</f>
        <v/>
      </c>
      <c r="N33" s="136" t="str">
        <f>ifna(IMAGE("https://pokejungle.net/sprites/typeico/"&amp;lower(VLookup(V33,Type!C:E, 3, 0)&amp;".png")),"")</f>
        <v/>
      </c>
      <c r="O33" s="131"/>
      <c r="P33" s="131"/>
      <c r="Q33" s="165" t="str">
        <f>ifna(VLookup(V33, Dex!F:K, 3, 0),"")</f>
        <v>A033</v>
      </c>
      <c r="R33" s="165">
        <f>ifna(VLookup(V33, Dex!F:K, 4, 0),"")</f>
        <v>65</v>
      </c>
      <c r="S33" s="166">
        <f>ifna(VLookup(V33, Dex!F:K, 5, 0),"")</f>
        <v>60</v>
      </c>
      <c r="T33" s="165" t="str">
        <f>ifna(VLookup(V33, Dex!F:K, 6, 0),"")</f>
        <v/>
      </c>
      <c r="U33" s="137">
        <f>ifna(VLookup(V33, Dex!F:L, 7, 0),"")</f>
        <v>64</v>
      </c>
      <c r="V33" s="131" t="str">
        <f t="shared" si="1"/>
        <v>alakazam</v>
      </c>
    </row>
    <row r="34" ht="31.5" customHeight="1">
      <c r="A34" s="53">
        <v>33.0</v>
      </c>
      <c r="B34" s="85">
        <v>1.0</v>
      </c>
      <c r="C34" s="53">
        <v>2.0</v>
      </c>
      <c r="D34" s="53">
        <v>3.0</v>
      </c>
      <c r="E34" s="53">
        <v>1.0</v>
      </c>
      <c r="F34" s="53">
        <v>3.0</v>
      </c>
      <c r="G34" s="53" t="str">
        <f>ifna(VLookup(V34,Shiny!B:C, 2, 0),"")</f>
        <v/>
      </c>
      <c r="H34" s="22" t="s">
        <v>149</v>
      </c>
      <c r="I34" s="157">
        <v>68.0</v>
      </c>
      <c r="J34" s="140">
        <f>IFNA(VLOOKUP(V34,'Imported Index'!I:J,2,0),1)</f>
        <v>1</v>
      </c>
      <c r="K34" s="53"/>
      <c r="L34" s="53"/>
      <c r="M34" s="59" t="str">
        <f>ifna(IMAGE("https://pokejungle.net/sprites/typeico/"&amp;lower(VLookup(V34,Type!C:E, 2, 0)&amp;".png")),"")</f>
        <v/>
      </c>
      <c r="N34" s="59" t="str">
        <f>ifna(IMAGE("https://pokejungle.net/sprites/typeico/"&amp;lower(VLookup(V34,Type!C:E, 3, 0)&amp;".png")),"")</f>
        <v/>
      </c>
      <c r="O34" s="53"/>
      <c r="P34" s="53"/>
      <c r="Q34" s="61">
        <f>ifna(VLookup(V34, Dex!F:K, 3, 0),"")</f>
        <v>140</v>
      </c>
      <c r="R34" s="61">
        <f>ifna(VLookup(V34, Dex!F:K, 4, 0),"")</f>
        <v>68</v>
      </c>
      <c r="S34" s="62">
        <f>ifna(VLookup(V34, Dex!F:K, 5, 0),"")</f>
        <v>156</v>
      </c>
      <c r="T34" s="61" t="str">
        <f>ifna(VLookup(V34, Dex!F:K, 6, 0),"")</f>
        <v/>
      </c>
      <c r="U34" s="63">
        <f>ifna(VLookup(V34, Dex!F:L, 7, 0),"")</f>
        <v>127</v>
      </c>
      <c r="V34" s="53" t="str">
        <f t="shared" si="1"/>
        <v>machamp</v>
      </c>
    </row>
    <row r="35" ht="31.5" customHeight="1">
      <c r="A35" s="131">
        <v>34.0</v>
      </c>
      <c r="B35" s="130">
        <v>1.0</v>
      </c>
      <c r="C35" s="131">
        <v>2.0</v>
      </c>
      <c r="D35" s="131">
        <v>4.0</v>
      </c>
      <c r="E35" s="131">
        <v>1.0</v>
      </c>
      <c r="F35" s="131">
        <v>4.0</v>
      </c>
      <c r="G35" s="131" t="str">
        <f>ifna(VLookup(V35,Shiny!B:C, 2, 0),"")</f>
        <v/>
      </c>
      <c r="H35" s="171" t="s">
        <v>152</v>
      </c>
      <c r="I35" s="158">
        <v>71.0</v>
      </c>
      <c r="J35" s="135">
        <f>IFNA(VLOOKUP(V35,'Imported Index'!I:J,2,0),1)</f>
        <v>1</v>
      </c>
      <c r="K35" s="131"/>
      <c r="L35" s="131"/>
      <c r="M35" s="136" t="str">
        <f>ifna(IMAGE("https://pokejungle.net/sprites/typeico/"&amp;lower(VLookup(V35,Type!C:E, 2, 0)&amp;".png")),"")</f>
        <v/>
      </c>
      <c r="N35" s="136" t="str">
        <f>ifna(IMAGE("https://pokejungle.net/sprites/typeico/"&amp;lower(VLookup(V35,Type!C:E, 3, 0)&amp;".png")),"")</f>
        <v/>
      </c>
      <c r="O35" s="131"/>
      <c r="P35" s="131"/>
      <c r="Q35" s="165" t="str">
        <f>ifna(VLookup(V35, Dex!F:K, 3, 0),"")</f>
        <v/>
      </c>
      <c r="R35" s="165">
        <f>ifna(VLookup(V35, Dex!F:K, 4, 0),"")</f>
        <v>71</v>
      </c>
      <c r="S35" s="166" t="str">
        <f>ifna(VLookup(V35, Dex!F:K, 5, 0),"")</f>
        <v/>
      </c>
      <c r="T35" s="165" t="str">
        <f>ifna(VLookup(V35, Dex!F:K, 6, 0),"")</f>
        <v>K025</v>
      </c>
      <c r="U35" s="137">
        <f>ifna(VLookup(V35, Dex!F:L, 7, 0),"")</f>
        <v>76</v>
      </c>
      <c r="V35" s="131" t="str">
        <f t="shared" si="1"/>
        <v>victreebel</v>
      </c>
    </row>
    <row r="36" ht="31.5" customHeight="1">
      <c r="A36" s="53">
        <v>35.0</v>
      </c>
      <c r="B36" s="85">
        <v>1.0</v>
      </c>
      <c r="C36" s="53">
        <v>2.0</v>
      </c>
      <c r="D36" s="53">
        <v>5.0</v>
      </c>
      <c r="E36" s="53">
        <v>1.0</v>
      </c>
      <c r="F36" s="53">
        <v>5.0</v>
      </c>
      <c r="G36" s="53" t="str">
        <f>ifna(VLookup(V36,Shiny!B:C, 2, 0),"")</f>
        <v/>
      </c>
      <c r="H36" s="22" t="s">
        <v>154</v>
      </c>
      <c r="I36" s="157">
        <v>73.0</v>
      </c>
      <c r="J36" s="140">
        <f>IFNA(VLOOKUP(V36,'Imported Index'!I:J,2,0),1)</f>
        <v>1</v>
      </c>
      <c r="K36" s="53"/>
      <c r="L36" s="53"/>
      <c r="M36" s="59" t="str">
        <f>ifna(IMAGE("https://pokejungle.net/sprites/typeico/"&amp;lower(VLookup(V36,Type!C:E, 2, 0)&amp;".png")),"")</f>
        <v/>
      </c>
      <c r="N36" s="59" t="str">
        <f>ifna(IMAGE("https://pokejungle.net/sprites/typeico/"&amp;lower(VLookup(V36,Type!C:E, 3, 0)&amp;".png")),"")</f>
        <v/>
      </c>
      <c r="O36" s="53"/>
      <c r="P36" s="53"/>
      <c r="Q36" s="61" t="str">
        <f>ifna(VLookup(V36, Dex!F:K, 3, 0),"")</f>
        <v>A041</v>
      </c>
      <c r="R36" s="61">
        <f>ifna(VLookup(V36, Dex!F:K, 4, 0),"")</f>
        <v>73</v>
      </c>
      <c r="S36" s="62">
        <f>ifna(VLookup(V36, Dex!F:K, 5, 0),"")</f>
        <v>171</v>
      </c>
      <c r="T36" s="61" t="str">
        <f>ifna(VLookup(V36, Dex!F:K, 6, 0),"")</f>
        <v>B051</v>
      </c>
      <c r="U36" s="63" t="str">
        <f>ifna(VLookup(V36, Dex!F:L, 7, 0),"")</f>
        <v/>
      </c>
      <c r="V36" s="53" t="str">
        <f t="shared" si="1"/>
        <v>tentacruel</v>
      </c>
    </row>
    <row r="37" ht="31.5" customHeight="1">
      <c r="A37" s="131">
        <v>36.0</v>
      </c>
      <c r="B37" s="130">
        <v>1.0</v>
      </c>
      <c r="C37" s="131">
        <v>2.0</v>
      </c>
      <c r="D37" s="131">
        <v>6.0</v>
      </c>
      <c r="E37" s="131">
        <v>1.0</v>
      </c>
      <c r="F37" s="131">
        <v>6.0</v>
      </c>
      <c r="G37" s="131" t="str">
        <f>ifna(VLookup(V37,Shiny!B:C, 2, 0),"")</f>
        <v/>
      </c>
      <c r="H37" s="171" t="s">
        <v>157</v>
      </c>
      <c r="I37" s="158">
        <v>76.0</v>
      </c>
      <c r="J37" s="135">
        <f>IFNA(VLOOKUP(V37,'Imported Index'!I:J,2,0),1)</f>
        <v>1</v>
      </c>
      <c r="K37" s="131"/>
      <c r="L37" s="131" t="s">
        <v>97</v>
      </c>
      <c r="M37" s="136" t="str">
        <f>ifna(IMAGE("https://pokejungle.net/sprites/typeico/"&amp;lower(VLookup(V37,Type!C:E, 2, 0)&amp;".png")),"")</f>
        <v/>
      </c>
      <c r="N37" s="136" t="str">
        <f>ifna(IMAGE("https://pokejungle.net/sprites/typeico/"&amp;lower(VLookup(V37,Type!C:E, 3, 0)&amp;".png")),"")</f>
        <v/>
      </c>
      <c r="O37" s="131"/>
      <c r="P37" s="131"/>
      <c r="Q37" s="165" t="str">
        <f>ifna(VLookup(V37, Dex!F:K, 3, 0),"")</f>
        <v/>
      </c>
      <c r="R37" s="165">
        <f>ifna(VLookup(V37, Dex!F:K, 4, 0),"")</f>
        <v>76</v>
      </c>
      <c r="S37" s="166">
        <f>ifna(VLookup(V37, Dex!F:K, 5, 0),"")</f>
        <v>48</v>
      </c>
      <c r="T37" s="165" t="str">
        <f>ifna(VLookup(V37, Dex!F:K, 6, 0),"")</f>
        <v>K082</v>
      </c>
      <c r="U37" s="137" t="str">
        <f>ifna(VLookup(V37, Dex!F:L, 7, 0),"")</f>
        <v/>
      </c>
      <c r="V37" s="131" t="str">
        <f t="shared" si="1"/>
        <v>golem</v>
      </c>
    </row>
    <row r="38" ht="31.5" customHeight="1">
      <c r="A38" s="53">
        <v>37.0</v>
      </c>
      <c r="B38" s="85">
        <v>1.0</v>
      </c>
      <c r="C38" s="53">
        <v>2.0</v>
      </c>
      <c r="D38" s="53">
        <v>7.0</v>
      </c>
      <c r="E38" s="53">
        <v>2.0</v>
      </c>
      <c r="F38" s="53">
        <v>1.0</v>
      </c>
      <c r="G38" s="53" t="str">
        <f>ifna(VLookup(V38,Shiny!B:C, 2, 0),"")</f>
        <v/>
      </c>
      <c r="H38" s="22" t="s">
        <v>157</v>
      </c>
      <c r="I38" s="157">
        <v>76.0</v>
      </c>
      <c r="J38" s="140">
        <f>IFNA(VLOOKUP(V38,'Imported Index'!I:J,2,0),1)</f>
        <v>1</v>
      </c>
      <c r="K38" s="53"/>
      <c r="L38" s="53" t="s">
        <v>98</v>
      </c>
      <c r="M38" s="59" t="str">
        <f>ifna(IMAGE("https://pokejungle.net/sprites/typeico/"&amp;lower(VLookup(V38,Type!C:E, 2, 0)&amp;".png")),"")</f>
        <v/>
      </c>
      <c r="N38" s="59" t="str">
        <f>ifna(IMAGE("https://pokejungle.net/sprites/typeico/"&amp;lower(VLookup(V38,Type!C:E, 3, 0)&amp;".png")),"")</f>
        <v/>
      </c>
      <c r="O38" s="85">
        <v>-1.0</v>
      </c>
      <c r="P38" s="53"/>
      <c r="Q38" s="61" t="str">
        <f>ifna(VLookup(V38, Dex!F:K, 3, 0),"")</f>
        <v/>
      </c>
      <c r="R38" s="61" t="str">
        <f>ifna(VLookup(V38, Dex!F:K, 4, 0),"")</f>
        <v/>
      </c>
      <c r="S38" s="62" t="str">
        <f>ifna(VLookup(V38, Dex!F:K, 5, 0),"")</f>
        <v/>
      </c>
      <c r="T38" s="61" t="str">
        <f>ifna(VLookup(V38, Dex!F:K, 6, 0),"")</f>
        <v>B098</v>
      </c>
      <c r="U38" s="63" t="str">
        <f>ifna(VLookup(V38, Dex!F:L, 7, 0),"")</f>
        <v/>
      </c>
      <c r="V38" s="53" t="str">
        <f t="shared" si="1"/>
        <v>golem-1</v>
      </c>
    </row>
    <row r="39" ht="31.5" customHeight="1">
      <c r="A39" s="131">
        <v>38.0</v>
      </c>
      <c r="B39" s="130">
        <v>1.0</v>
      </c>
      <c r="C39" s="131">
        <v>2.0</v>
      </c>
      <c r="D39" s="131">
        <v>8.0</v>
      </c>
      <c r="E39" s="131">
        <v>2.0</v>
      </c>
      <c r="F39" s="131">
        <v>2.0</v>
      </c>
      <c r="G39" s="131" t="str">
        <f>ifna(VLookup(V39,Shiny!B:C, 2, 0),"")</f>
        <v/>
      </c>
      <c r="H39" s="171" t="s">
        <v>159</v>
      </c>
      <c r="I39" s="158">
        <v>78.0</v>
      </c>
      <c r="J39" s="135">
        <f>IFNA(VLOOKUP(V39,'Imported Index'!I:J,2,0),1)</f>
        <v>1</v>
      </c>
      <c r="K39" s="131"/>
      <c r="L39" s="131" t="s">
        <v>97</v>
      </c>
      <c r="M39" s="136" t="str">
        <f>ifna(IMAGE("https://pokejungle.net/sprites/typeico/"&amp;lower(VLookup(V39,Type!C:E, 2, 0)&amp;".png")),"")</f>
        <v/>
      </c>
      <c r="N39" s="136" t="str">
        <f>ifna(IMAGE("https://pokejungle.net/sprites/typeico/"&amp;lower(VLookup(V39,Type!C:E, 3, 0)&amp;".png")),"")</f>
        <v/>
      </c>
      <c r="O39" s="131"/>
      <c r="P39" s="131"/>
      <c r="Q39" s="165">
        <f>ifna(VLookup(V39, Dex!F:K, 3, 0),"")</f>
        <v>334</v>
      </c>
      <c r="R39" s="165">
        <f>ifna(VLookup(V39, Dex!F:K, 4, 0),"")</f>
        <v>78</v>
      </c>
      <c r="S39" s="166">
        <f>ifna(VLookup(V39, Dex!F:K, 5, 0),"")</f>
        <v>24</v>
      </c>
      <c r="T39" s="165" t="str">
        <f>ifna(VLookup(V39, Dex!F:K, 6, 0),"")</f>
        <v/>
      </c>
      <c r="U39" s="137" t="str">
        <f>ifna(VLookup(V39, Dex!F:L, 7, 0),"")</f>
        <v/>
      </c>
      <c r="V39" s="131" t="str">
        <f t="shared" si="1"/>
        <v>rapidash</v>
      </c>
    </row>
    <row r="40" ht="31.5" customHeight="1">
      <c r="A40" s="53">
        <v>39.0</v>
      </c>
      <c r="B40" s="85">
        <v>1.0</v>
      </c>
      <c r="C40" s="53">
        <v>2.0</v>
      </c>
      <c r="D40" s="53">
        <v>9.0</v>
      </c>
      <c r="E40" s="53">
        <v>2.0</v>
      </c>
      <c r="F40" s="53">
        <v>3.0</v>
      </c>
      <c r="G40" s="53" t="str">
        <f>ifna(VLookup(V40,Shiny!B:C, 2, 0),"")</f>
        <v/>
      </c>
      <c r="H40" s="22" t="s">
        <v>159</v>
      </c>
      <c r="I40" s="157">
        <v>78.0</v>
      </c>
      <c r="J40" s="140">
        <f>IFNA(VLOOKUP(V40,'Imported Index'!I:J,2,0),1)</f>
        <v>1</v>
      </c>
      <c r="K40" s="53"/>
      <c r="L40" s="53" t="s">
        <v>132</v>
      </c>
      <c r="M40" s="59" t="str">
        <f>ifna(IMAGE("https://pokejungle.net/sprites/typeico/"&amp;lower(VLookup(V40,Type!C:E, 2, 0)&amp;".png")),"")</f>
        <v/>
      </c>
      <c r="N40" s="59" t="str">
        <f>ifna(IMAGE("https://pokejungle.net/sprites/typeico/"&amp;lower(VLookup(V40,Type!C:E, 3, 0)&amp;".png")),"")</f>
        <v/>
      </c>
      <c r="O40" s="85">
        <v>-1.0</v>
      </c>
      <c r="P40" s="53"/>
      <c r="Q40" s="61">
        <f>ifna(VLookup(V40, Dex!F:K, 3, 0),"")</f>
        <v>334</v>
      </c>
      <c r="R40" s="61" t="str">
        <f>ifna(VLookup(V40, Dex!F:K, 4, 0),"")</f>
        <v/>
      </c>
      <c r="S40" s="62" t="str">
        <f>ifna(VLookup(V40, Dex!F:K, 5, 0),"")</f>
        <v/>
      </c>
      <c r="T40" s="61" t="str">
        <f>ifna(VLookup(V40, Dex!F:K, 6, 0),"")</f>
        <v/>
      </c>
      <c r="U40" s="63" t="str">
        <f>ifna(VLookup(V40, Dex!F:L, 7, 0),"")</f>
        <v/>
      </c>
      <c r="V40" s="53" t="str">
        <f t="shared" si="1"/>
        <v>rapidash-1</v>
      </c>
    </row>
    <row r="41" ht="31.5" customHeight="1">
      <c r="A41" s="131">
        <v>40.0</v>
      </c>
      <c r="B41" s="130">
        <v>1.0</v>
      </c>
      <c r="C41" s="131">
        <v>2.0</v>
      </c>
      <c r="D41" s="131">
        <v>10.0</v>
      </c>
      <c r="E41" s="131">
        <v>2.0</v>
      </c>
      <c r="F41" s="131">
        <v>4.0</v>
      </c>
      <c r="G41" s="131" t="str">
        <f>ifna(VLookup(V41,Shiny!B:C, 2, 0),"")</f>
        <v/>
      </c>
      <c r="H41" s="171" t="s">
        <v>161</v>
      </c>
      <c r="I41" s="158">
        <v>80.0</v>
      </c>
      <c r="J41" s="135">
        <f>IFNA(VLOOKUP(V41,'Imported Index'!I:J,2,0),1)</f>
        <v>1</v>
      </c>
      <c r="K41" s="130"/>
      <c r="L41" s="131" t="s">
        <v>97</v>
      </c>
      <c r="M41" s="136" t="str">
        <f>ifna(IMAGE("https://pokejungle.net/sprites/typeico/"&amp;lower(VLookup(V41,Type!C:E, 2, 0)&amp;".png")),"")</f>
        <v/>
      </c>
      <c r="N41" s="136" t="str">
        <f>ifna(IMAGE("https://pokejungle.net/sprites/typeico/"&amp;lower(VLookup(V41,Type!C:E, 3, 0)&amp;".png")),"")</f>
        <v/>
      </c>
      <c r="O41" s="131"/>
      <c r="P41" s="131"/>
      <c r="Q41" s="165" t="str">
        <f>ifna(VLookup(V41, Dex!F:K, 3, 0),"")</f>
        <v>A002</v>
      </c>
      <c r="R41" s="165">
        <f>ifna(VLookup(V41, Dex!F:K, 4, 0),"")</f>
        <v>80</v>
      </c>
      <c r="S41" s="166" t="str">
        <f>ifna(VLookup(V41, Dex!F:K, 5, 0),"")</f>
        <v/>
      </c>
      <c r="T41" s="165" t="str">
        <f>ifna(VLookup(V41, Dex!F:K, 6, 0),"")</f>
        <v>P325</v>
      </c>
      <c r="U41" s="137">
        <f>ifna(VLookup(V41, Dex!F:L, 7, 0),"")</f>
        <v>138</v>
      </c>
      <c r="V41" s="131" t="str">
        <f t="shared" si="1"/>
        <v>slowbro</v>
      </c>
    </row>
    <row r="42" ht="31.5" customHeight="1">
      <c r="A42" s="53">
        <v>41.0</v>
      </c>
      <c r="B42" s="85">
        <v>1.0</v>
      </c>
      <c r="C42" s="53">
        <v>2.0</v>
      </c>
      <c r="D42" s="53">
        <v>11.0</v>
      </c>
      <c r="E42" s="53">
        <v>2.0</v>
      </c>
      <c r="F42" s="53">
        <v>5.0</v>
      </c>
      <c r="G42" s="53" t="str">
        <f>ifna(VLookup(V42,Shiny!B:C, 2, 0),"")</f>
        <v/>
      </c>
      <c r="H42" s="22" t="s">
        <v>161</v>
      </c>
      <c r="I42" s="157">
        <v>80.0</v>
      </c>
      <c r="J42" s="140">
        <f>IFNA(VLOOKUP(V42,'Imported Index'!I:J,2,0),1)</f>
        <v>1</v>
      </c>
      <c r="K42" s="85"/>
      <c r="L42" s="53" t="s">
        <v>132</v>
      </c>
      <c r="M42" s="59" t="str">
        <f>ifna(IMAGE("https://pokejungle.net/sprites/typeico/"&amp;lower(VLookup(V42,Type!C:E, 2, 0)&amp;".png")),"")</f>
        <v/>
      </c>
      <c r="N42" s="59" t="str">
        <f>ifna(IMAGE("https://pokejungle.net/sprites/typeico/"&amp;lower(VLookup(V42,Type!C:E, 3, 0)&amp;".png")),"")</f>
        <v/>
      </c>
      <c r="O42" s="85">
        <v>-1.0</v>
      </c>
      <c r="P42" s="53"/>
      <c r="Q42" s="61" t="str">
        <f>ifna(VLookup(V42, Dex!F:K, 3, 0),"")</f>
        <v>A002</v>
      </c>
      <c r="R42" s="61" t="str">
        <f>ifna(VLookup(V42, Dex!F:K, 4, 0),"")</f>
        <v/>
      </c>
      <c r="S42" s="62" t="str">
        <f>ifna(VLookup(V42, Dex!F:K, 5, 0),"")</f>
        <v/>
      </c>
      <c r="T42" s="61" t="str">
        <f>ifna(VLookup(V42, Dex!F:K, 6, 0),"")</f>
        <v>B076</v>
      </c>
      <c r="U42" s="63">
        <f>ifna(VLookup(V42, Dex!F:L, 7, 0),"")</f>
        <v>138</v>
      </c>
      <c r="V42" s="53" t="str">
        <f t="shared" si="1"/>
        <v>slowbro-1</v>
      </c>
    </row>
    <row r="43" ht="31.5" customHeight="1">
      <c r="A43" s="131">
        <v>42.0</v>
      </c>
      <c r="B43" s="130">
        <v>1.0</v>
      </c>
      <c r="C43" s="131">
        <v>2.0</v>
      </c>
      <c r="D43" s="131">
        <v>12.0</v>
      </c>
      <c r="E43" s="131">
        <v>2.0</v>
      </c>
      <c r="F43" s="131">
        <v>6.0</v>
      </c>
      <c r="G43" s="131" t="str">
        <f>ifna(VLookup(V43,Shiny!B:C, 2, 0),"")</f>
        <v/>
      </c>
      <c r="H43" s="171" t="s">
        <v>164</v>
      </c>
      <c r="I43" s="158">
        <v>83.0</v>
      </c>
      <c r="J43" s="135">
        <f>IFNA(VLOOKUP(V43,'Imported Index'!I:J,2,0),1)</f>
        <v>1</v>
      </c>
      <c r="K43" s="130"/>
      <c r="L43" s="131" t="s">
        <v>97</v>
      </c>
      <c r="M43" s="136" t="str">
        <f>ifna(IMAGE("https://pokejungle.net/sprites/typeico/"&amp;lower(VLookup(V43,Type!C:E, 2, 0)&amp;".png")),"")</f>
        <v/>
      </c>
      <c r="N43" s="136" t="str">
        <f>ifna(IMAGE("https://pokejungle.net/sprites/typeico/"&amp;lower(VLookup(V43,Type!C:E, 3, 0)&amp;".png")),"")</f>
        <v/>
      </c>
      <c r="O43" s="131"/>
      <c r="P43" s="131"/>
      <c r="Q43" s="165">
        <f>ifna(VLookup(V43, Dex!F:K, 3, 0),"")</f>
        <v>218</v>
      </c>
      <c r="R43" s="165">
        <f>ifna(VLookup(V43, Dex!F:K, 4, 0),"")</f>
        <v>83</v>
      </c>
      <c r="S43" s="166" t="str">
        <f>ifna(VLookup(V43, Dex!F:K, 5, 0),"")</f>
        <v/>
      </c>
      <c r="T43" s="165" t="str">
        <f>ifna(VLookup(V43, Dex!F:K, 6, 0),"")</f>
        <v/>
      </c>
      <c r="U43" s="137" t="str">
        <f>ifna(VLookup(V43, Dex!F:L, 7, 0),"")</f>
        <v>H007</v>
      </c>
      <c r="V43" s="131" t="str">
        <f t="shared" si="1"/>
        <v>farfetch'd</v>
      </c>
    </row>
    <row r="44" ht="31.5" customHeight="1">
      <c r="A44" s="53">
        <v>43.0</v>
      </c>
      <c r="B44" s="85">
        <v>1.0</v>
      </c>
      <c r="C44" s="53">
        <v>2.0</v>
      </c>
      <c r="D44" s="53">
        <v>13.0</v>
      </c>
      <c r="E44" s="53">
        <v>3.0</v>
      </c>
      <c r="F44" s="53">
        <v>1.0</v>
      </c>
      <c r="G44" s="53" t="str">
        <f>ifna(VLookup(V44,Shiny!B:C, 2, 0),"")</f>
        <v/>
      </c>
      <c r="H44" s="22" t="s">
        <v>166</v>
      </c>
      <c r="I44" s="157">
        <v>85.0</v>
      </c>
      <c r="J44" s="140">
        <f>IFNA(VLOOKUP(V44,'Imported Index'!I:J,2,0),1)</f>
        <v>1</v>
      </c>
      <c r="K44" s="53"/>
      <c r="L44" s="53"/>
      <c r="M44" s="59" t="str">
        <f>ifna(IMAGE("https://pokejungle.net/sprites/typeico/"&amp;lower(VLookup(V44,Type!C:E, 2, 0)&amp;".png")),"")</f>
        <v/>
      </c>
      <c r="N44" s="59" t="str">
        <f>ifna(IMAGE("https://pokejungle.net/sprites/typeico/"&amp;lower(VLookup(V44,Type!C:E, 3, 0)&amp;".png")),"")</f>
        <v/>
      </c>
      <c r="O44" s="53"/>
      <c r="P44" s="53"/>
      <c r="Q44" s="61" t="str">
        <f>ifna(VLookup(V44, Dex!F:K, 3, 0),"")</f>
        <v/>
      </c>
      <c r="R44" s="61">
        <f>ifna(VLookup(V44, Dex!F:K, 4, 0),"")</f>
        <v>85</v>
      </c>
      <c r="S44" s="62" t="str">
        <f>ifna(VLookup(V44, Dex!F:K, 5, 0),"")</f>
        <v/>
      </c>
      <c r="T44" s="61" t="str">
        <f>ifna(VLookup(V44, Dex!F:K, 6, 0),"")</f>
        <v>B002</v>
      </c>
      <c r="U44" s="63" t="str">
        <f>ifna(VLookup(V44, Dex!F:L, 7, 0),"")</f>
        <v/>
      </c>
      <c r="V44" s="53" t="str">
        <f t="shared" si="1"/>
        <v>dodrio</v>
      </c>
    </row>
    <row r="45" ht="31.5" customHeight="1">
      <c r="A45" s="131">
        <v>44.0</v>
      </c>
      <c r="B45" s="130">
        <v>1.0</v>
      </c>
      <c r="C45" s="131">
        <v>2.0</v>
      </c>
      <c r="D45" s="131">
        <v>14.0</v>
      </c>
      <c r="E45" s="131">
        <v>3.0</v>
      </c>
      <c r="F45" s="131">
        <v>2.0</v>
      </c>
      <c r="G45" s="131" t="str">
        <f>ifna(VLookup(V45,Shiny!B:C, 2, 0),"")</f>
        <v/>
      </c>
      <c r="H45" s="171" t="s">
        <v>168</v>
      </c>
      <c r="I45" s="158">
        <v>87.0</v>
      </c>
      <c r="J45" s="135">
        <f>IFNA(VLOOKUP(V45,'Imported Index'!I:J,2,0),1)</f>
        <v>1</v>
      </c>
      <c r="K45" s="131"/>
      <c r="L45" s="131"/>
      <c r="M45" s="136" t="str">
        <f>ifna(IMAGE("https://pokejungle.net/sprites/typeico/"&amp;lower(VLookup(V45,Type!C:E, 2, 0)&amp;".png")),"")</f>
        <v/>
      </c>
      <c r="N45" s="136" t="str">
        <f>ifna(IMAGE("https://pokejungle.net/sprites/typeico/"&amp;lower(VLookup(V45,Type!C:E, 3, 0)&amp;".png")),"")</f>
        <v/>
      </c>
      <c r="O45" s="131"/>
      <c r="P45" s="131"/>
      <c r="Q45" s="165" t="str">
        <f>ifna(VLookup(V45, Dex!F:K, 3, 0),"")</f>
        <v/>
      </c>
      <c r="R45" s="165">
        <f>ifna(VLookup(V45, Dex!F:K, 4, 0),"")</f>
        <v>87</v>
      </c>
      <c r="S45" s="166" t="str">
        <f>ifna(VLookup(V45, Dex!F:K, 5, 0),"")</f>
        <v/>
      </c>
      <c r="T45" s="165" t="str">
        <f>ifna(VLookup(V45, Dex!F:K, 6, 0),"")</f>
        <v>B144</v>
      </c>
      <c r="U45" s="137" t="str">
        <f>ifna(VLookup(V45, Dex!F:L, 7, 0),"")</f>
        <v/>
      </c>
      <c r="V45" s="131" t="str">
        <f t="shared" si="1"/>
        <v>dewgong</v>
      </c>
    </row>
    <row r="46" ht="31.5" customHeight="1">
      <c r="A46" s="53">
        <v>45.0</v>
      </c>
      <c r="B46" s="85">
        <v>1.0</v>
      </c>
      <c r="C46" s="53">
        <v>2.0</v>
      </c>
      <c r="D46" s="53">
        <v>15.0</v>
      </c>
      <c r="E46" s="53">
        <v>3.0</v>
      </c>
      <c r="F46" s="53">
        <v>3.0</v>
      </c>
      <c r="G46" s="53" t="str">
        <f>ifna(VLookup(V46,Shiny!B:C, 2, 0),"")</f>
        <v/>
      </c>
      <c r="H46" s="22" t="s">
        <v>170</v>
      </c>
      <c r="I46" s="157">
        <v>89.0</v>
      </c>
      <c r="J46" s="140">
        <f>IFNA(VLOOKUP(V46,'Imported Index'!I:J,2,0),1)</f>
        <v>1</v>
      </c>
      <c r="K46" s="85"/>
      <c r="L46" s="53" t="s">
        <v>97</v>
      </c>
      <c r="M46" s="59" t="str">
        <f>ifna(IMAGE("https://pokejungle.net/sprites/typeico/"&amp;lower(VLookup(V46,Type!C:E, 2, 0)&amp;".png")),"")</f>
        <v/>
      </c>
      <c r="N46" s="59" t="str">
        <f>ifna(IMAGE("https://pokejungle.net/sprites/typeico/"&amp;lower(VLookup(V46,Type!C:E, 3, 0)&amp;".png")),"")</f>
        <v/>
      </c>
      <c r="O46" s="53"/>
      <c r="P46" s="53"/>
      <c r="Q46" s="61" t="str">
        <f>ifna(VLookup(V46, Dex!F:K, 3, 0),"")</f>
        <v/>
      </c>
      <c r="R46" s="61">
        <f>ifna(VLookup(V46, Dex!F:K, 4, 0),"")</f>
        <v>89</v>
      </c>
      <c r="S46" s="62" t="str">
        <f>ifna(VLookup(V46, Dex!F:K, 5, 0),"")</f>
        <v/>
      </c>
      <c r="T46" s="61" t="str">
        <f>ifna(VLookup(V46, Dex!F:K, 6, 0),"")</f>
        <v>P195</v>
      </c>
      <c r="U46" s="63" t="str">
        <f>ifna(VLookup(V46, Dex!F:L, 7, 0),"")</f>
        <v/>
      </c>
      <c r="V46" s="53" t="str">
        <f t="shared" si="1"/>
        <v>muk</v>
      </c>
    </row>
    <row r="47" ht="31.5" customHeight="1">
      <c r="A47" s="131">
        <v>46.0</v>
      </c>
      <c r="B47" s="130">
        <v>1.0</v>
      </c>
      <c r="C47" s="131">
        <v>2.0</v>
      </c>
      <c r="D47" s="131">
        <v>16.0</v>
      </c>
      <c r="E47" s="131">
        <v>3.0</v>
      </c>
      <c r="F47" s="131">
        <v>4.0</v>
      </c>
      <c r="G47" s="131" t="str">
        <f>ifna(VLookup(V47,Shiny!B:C, 2, 0),"")</f>
        <v/>
      </c>
      <c r="H47" s="171" t="s">
        <v>170</v>
      </c>
      <c r="I47" s="158">
        <v>89.0</v>
      </c>
      <c r="J47" s="135">
        <f>IFNA(VLOOKUP(V47,'Imported Index'!I:J,2,0),1)</f>
        <v>1</v>
      </c>
      <c r="K47" s="130"/>
      <c r="L47" s="131" t="s">
        <v>98</v>
      </c>
      <c r="M47" s="136" t="str">
        <f>ifna(IMAGE("https://pokejungle.net/sprites/typeico/"&amp;lower(VLookup(V47,Type!C:E, 2, 0)&amp;".png")),"")</f>
        <v/>
      </c>
      <c r="N47" s="136" t="str">
        <f>ifna(IMAGE("https://pokejungle.net/sprites/typeico/"&amp;lower(VLookup(V47,Type!C:E, 3, 0)&amp;".png")),"")</f>
        <v/>
      </c>
      <c r="O47" s="130">
        <v>-1.0</v>
      </c>
      <c r="P47" s="131"/>
      <c r="Q47" s="165" t="str">
        <f>ifna(VLookup(V47, Dex!F:K, 3, 0),"")</f>
        <v/>
      </c>
      <c r="R47" s="165" t="str">
        <f>ifna(VLookup(V47, Dex!F:K, 4, 0),"")</f>
        <v/>
      </c>
      <c r="S47" s="166" t="str">
        <f>ifna(VLookup(V47, Dex!F:K, 5, 0),"")</f>
        <v/>
      </c>
      <c r="T47" s="165" t="str">
        <f>ifna(VLookup(V47, Dex!F:K, 6, 0),"")</f>
        <v>B069</v>
      </c>
      <c r="U47" s="137" t="str">
        <f>ifna(VLookup(V47, Dex!F:L, 7, 0),"")</f>
        <v/>
      </c>
      <c r="V47" s="131" t="str">
        <f t="shared" si="1"/>
        <v>muk-1</v>
      </c>
    </row>
    <row r="48" ht="31.5" customHeight="1">
      <c r="A48" s="53">
        <v>47.0</v>
      </c>
      <c r="B48" s="85">
        <v>1.0</v>
      </c>
      <c r="C48" s="53">
        <v>2.0</v>
      </c>
      <c r="D48" s="53">
        <v>17.0</v>
      </c>
      <c r="E48" s="53">
        <v>3.0</v>
      </c>
      <c r="F48" s="53">
        <v>5.0</v>
      </c>
      <c r="G48" s="53" t="str">
        <f>ifna(VLookup(V48,Shiny!B:C, 2, 0),"")</f>
        <v/>
      </c>
      <c r="H48" s="22" t="s">
        <v>172</v>
      </c>
      <c r="I48" s="157">
        <v>91.0</v>
      </c>
      <c r="J48" s="140">
        <f>IFNA(VLOOKUP(V48,'Imported Index'!I:J,2,0),1)</f>
        <v>1</v>
      </c>
      <c r="K48" s="85"/>
      <c r="L48" s="53"/>
      <c r="M48" s="59" t="str">
        <f>ifna(IMAGE("https://pokejungle.net/sprites/typeico/"&amp;lower(VLookup(V48,Type!C:E, 2, 0)&amp;".png")),"")</f>
        <v/>
      </c>
      <c r="N48" s="59" t="str">
        <f>ifna(IMAGE("https://pokejungle.net/sprites/typeico/"&amp;lower(VLookup(V48,Type!C:E, 3, 0)&amp;".png")),"")</f>
        <v/>
      </c>
      <c r="O48" s="53"/>
      <c r="P48" s="53"/>
      <c r="Q48" s="61">
        <f>ifna(VLookup(V48, Dex!F:K, 3, 0),"")</f>
        <v>151</v>
      </c>
      <c r="R48" s="61">
        <f>ifna(VLookup(V48, Dex!F:K, 4, 0),"")</f>
        <v>91</v>
      </c>
      <c r="S48" s="62" t="str">
        <f>ifna(VLookup(V48, Dex!F:K, 5, 0),"")</f>
        <v/>
      </c>
      <c r="T48" s="61" t="str">
        <f>ifna(VLookup(V48, Dex!F:K, 6, 0),"")</f>
        <v>P330</v>
      </c>
      <c r="U48" s="63" t="str">
        <f>ifna(VLookup(V48, Dex!F:L, 7, 0),"")</f>
        <v/>
      </c>
      <c r="V48" s="53" t="str">
        <f t="shared" si="1"/>
        <v>cloyster</v>
      </c>
    </row>
    <row r="49" ht="31.5" customHeight="1">
      <c r="A49" s="131">
        <v>48.0</v>
      </c>
      <c r="B49" s="130">
        <v>1.0</v>
      </c>
      <c r="C49" s="131">
        <v>2.0</v>
      </c>
      <c r="D49" s="131">
        <v>18.0</v>
      </c>
      <c r="E49" s="131">
        <v>3.0</v>
      </c>
      <c r="F49" s="131">
        <v>6.0</v>
      </c>
      <c r="G49" s="131" t="str">
        <f>ifna(VLookup(V49,Shiny!B:C, 2, 0),"")</f>
        <v/>
      </c>
      <c r="H49" s="171" t="s">
        <v>175</v>
      </c>
      <c r="I49" s="158">
        <v>94.0</v>
      </c>
      <c r="J49" s="135">
        <f>IFNA(VLOOKUP(V49,'Imported Index'!I:J,2,0),1)</f>
        <v>1</v>
      </c>
      <c r="K49" s="130"/>
      <c r="L49" s="131"/>
      <c r="M49" s="136" t="str">
        <f>ifna(IMAGE("https://pokejungle.net/sprites/typeico/"&amp;lower(VLookup(V49,Type!C:E, 2, 0)&amp;".png")),"")</f>
        <v/>
      </c>
      <c r="N49" s="136" t="str">
        <f>ifna(IMAGE("https://pokejungle.net/sprites/typeico/"&amp;lower(VLookup(V49,Type!C:E, 3, 0)&amp;".png")),"")</f>
        <v/>
      </c>
      <c r="O49" s="131"/>
      <c r="P49" s="131"/>
      <c r="Q49" s="165">
        <f>ifna(VLookup(V49, Dex!F:K, 3, 0),"")</f>
        <v>143</v>
      </c>
      <c r="R49" s="165">
        <f>ifna(VLookup(V49, Dex!F:K, 4, 0),"")</f>
        <v>94</v>
      </c>
      <c r="S49" s="166">
        <f>ifna(VLookup(V49, Dex!F:K, 5, 0),"")</f>
        <v>138</v>
      </c>
      <c r="T49" s="165" t="str">
        <f>ifna(VLookup(V49, Dex!F:K, 6, 0),"")</f>
        <v>P070</v>
      </c>
      <c r="U49" s="137">
        <f>ifna(VLookup(V49, Dex!F:L, 7, 0),"")</f>
        <v>67</v>
      </c>
      <c r="V49" s="131" t="str">
        <f t="shared" si="1"/>
        <v>gengar</v>
      </c>
    </row>
    <row r="50" ht="31.5" customHeight="1">
      <c r="A50" s="53">
        <v>49.0</v>
      </c>
      <c r="B50" s="85">
        <v>1.0</v>
      </c>
      <c r="C50" s="53">
        <v>2.0</v>
      </c>
      <c r="D50" s="53">
        <v>19.0</v>
      </c>
      <c r="E50" s="53">
        <v>4.0</v>
      </c>
      <c r="F50" s="53">
        <v>1.0</v>
      </c>
      <c r="G50" s="53" t="str">
        <f>ifna(VLookup(V50,Shiny!B:C, 2, 0),"")</f>
        <v/>
      </c>
      <c r="H50" s="22" t="s">
        <v>178</v>
      </c>
      <c r="I50" s="157">
        <v>97.0</v>
      </c>
      <c r="J50" s="140">
        <f>IFNA(VLOOKUP(V50,'Imported Index'!I:J,2,0),1)</f>
        <v>1</v>
      </c>
      <c r="K50" s="85"/>
      <c r="L50" s="53"/>
      <c r="M50" s="59" t="str">
        <f>ifna(IMAGE("https://pokejungle.net/sprites/typeico/"&amp;lower(VLookup(V50,Type!C:E, 2, 0)&amp;".png")),"")</f>
        <v/>
      </c>
      <c r="N50" s="59" t="str">
        <f>ifna(IMAGE("https://pokejungle.net/sprites/typeico/"&amp;lower(VLookup(V50,Type!C:E, 3, 0)&amp;".png")),"")</f>
        <v/>
      </c>
      <c r="O50" s="53"/>
      <c r="P50" s="53"/>
      <c r="Q50" s="61" t="str">
        <f>ifna(VLookup(V50, Dex!F:K, 3, 0),"")</f>
        <v/>
      </c>
      <c r="R50" s="61">
        <f>ifna(VLookup(V50, Dex!F:K, 4, 0),"")</f>
        <v>97</v>
      </c>
      <c r="S50" s="62" t="str">
        <f>ifna(VLookup(V50, Dex!F:K, 5, 0),"")</f>
        <v/>
      </c>
      <c r="T50" s="61" t="str">
        <f>ifna(VLookup(V50, Dex!F:K, 6, 0),"")</f>
        <v>P067</v>
      </c>
      <c r="U50" s="63" t="str">
        <f>ifna(VLookup(V50, Dex!F:L, 7, 0),"")</f>
        <v/>
      </c>
      <c r="V50" s="53" t="str">
        <f t="shared" si="1"/>
        <v>hypno</v>
      </c>
    </row>
    <row r="51" ht="31.5" customHeight="1">
      <c r="A51" s="131">
        <v>50.0</v>
      </c>
      <c r="B51" s="130">
        <v>1.0</v>
      </c>
      <c r="C51" s="131">
        <v>2.0</v>
      </c>
      <c r="D51" s="131">
        <v>20.0</v>
      </c>
      <c r="E51" s="131">
        <v>4.0</v>
      </c>
      <c r="F51" s="131">
        <v>2.0</v>
      </c>
      <c r="G51" s="131" t="str">
        <f>ifna(VLookup(V51,Shiny!B:C, 2, 0),"")</f>
        <v/>
      </c>
      <c r="H51" s="171" t="s">
        <v>180</v>
      </c>
      <c r="I51" s="158">
        <v>99.0</v>
      </c>
      <c r="J51" s="135">
        <f>IFNA(VLOOKUP(V51,'Imported Index'!I:J,2,0),1)</f>
        <v>1</v>
      </c>
      <c r="K51" s="131"/>
      <c r="L51" s="131"/>
      <c r="M51" s="136" t="str">
        <f>ifna(IMAGE("https://pokejungle.net/sprites/typeico/"&amp;lower(VLookup(V51,Type!C:E, 2, 0)&amp;".png")),"")</f>
        <v/>
      </c>
      <c r="N51" s="136" t="str">
        <f>ifna(IMAGE("https://pokejungle.net/sprites/typeico/"&amp;lower(VLookup(V51,Type!C:E, 3, 0)&amp;".png")),"")</f>
        <v/>
      </c>
      <c r="O51" s="131"/>
      <c r="P51" s="131"/>
      <c r="Q51" s="165">
        <f>ifna(VLookup(V51, Dex!F:K, 3, 0),"")</f>
        <v>99</v>
      </c>
      <c r="R51" s="165">
        <f>ifna(VLookup(V51, Dex!F:K, 4, 0),"")</f>
        <v>99</v>
      </c>
      <c r="S51" s="166" t="str">
        <f>ifna(VLookup(V51, Dex!F:K, 5, 0),"")</f>
        <v/>
      </c>
      <c r="T51" s="165" t="str">
        <f>ifna(VLookup(V51, Dex!F:K, 6, 0),"")</f>
        <v/>
      </c>
      <c r="U51" s="137" t="str">
        <f>ifna(VLookup(V51, Dex!F:L, 7, 0),"")</f>
        <v/>
      </c>
      <c r="V51" s="131" t="str">
        <f t="shared" si="1"/>
        <v>kingler</v>
      </c>
    </row>
    <row r="52" ht="31.5" customHeight="1">
      <c r="A52" s="53">
        <v>51.0</v>
      </c>
      <c r="B52" s="85">
        <v>1.0</v>
      </c>
      <c r="C52" s="53">
        <v>2.0</v>
      </c>
      <c r="D52" s="53">
        <v>21.0</v>
      </c>
      <c r="E52" s="53">
        <v>4.0</v>
      </c>
      <c r="F52" s="53">
        <v>3.0</v>
      </c>
      <c r="G52" s="53" t="str">
        <f>ifna(VLookup(V52,Shiny!B:C, 2, 0),"")</f>
        <v/>
      </c>
      <c r="H52" s="22" t="s">
        <v>182</v>
      </c>
      <c r="I52" s="157">
        <v>101.0</v>
      </c>
      <c r="J52" s="140">
        <f>IFNA(VLOOKUP(V52,'Imported Index'!I:J,2,0),1)</f>
        <v>1</v>
      </c>
      <c r="K52" s="85"/>
      <c r="L52" s="53" t="s">
        <v>97</v>
      </c>
      <c r="M52" s="59" t="str">
        <f>ifna(IMAGE("https://pokejungle.net/sprites/typeico/"&amp;lower(VLookup(V52,Type!C:E, 2, 0)&amp;".png")),"")</f>
        <v/>
      </c>
      <c r="N52" s="59" t="str">
        <f>ifna(IMAGE("https://pokejungle.net/sprites/typeico/"&amp;lower(VLookup(V52,Type!C:E, 3, 0)&amp;".png")),"")</f>
        <v/>
      </c>
      <c r="O52" s="53"/>
      <c r="P52" s="53"/>
      <c r="Q52" s="61" t="str">
        <f>ifna(VLookup(V52, Dex!F:K, 3, 0),"")</f>
        <v/>
      </c>
      <c r="R52" s="61">
        <f>ifna(VLookup(V52, Dex!F:K, 4, 0),"")</f>
        <v>101</v>
      </c>
      <c r="S52" s="62" t="str">
        <f>ifna(VLookup(V52, Dex!F:K, 5, 0),"")</f>
        <v/>
      </c>
      <c r="T52" s="61" t="str">
        <f>ifna(VLookup(V52, Dex!F:K, 6, 0),"")</f>
        <v>P208</v>
      </c>
      <c r="U52" s="63" t="str">
        <f>ifna(VLookup(V52, Dex!F:L, 7, 0),"")</f>
        <v/>
      </c>
      <c r="V52" s="53" t="str">
        <f t="shared" si="1"/>
        <v>electrode</v>
      </c>
    </row>
    <row r="53" ht="31.5" customHeight="1">
      <c r="A53" s="131">
        <v>52.0</v>
      </c>
      <c r="B53" s="130">
        <v>1.0</v>
      </c>
      <c r="C53" s="131">
        <v>2.0</v>
      </c>
      <c r="D53" s="131">
        <v>22.0</v>
      </c>
      <c r="E53" s="131">
        <v>4.0</v>
      </c>
      <c r="F53" s="131">
        <v>4.0</v>
      </c>
      <c r="G53" s="131" t="str">
        <f>ifna(VLookup(V53,Shiny!B:C, 2, 0),"")</f>
        <v/>
      </c>
      <c r="H53" s="171" t="s">
        <v>182</v>
      </c>
      <c r="I53" s="158">
        <v>101.0</v>
      </c>
      <c r="J53" s="135">
        <f>IFNA(VLOOKUP(V53,'Imported Index'!I:J,2,0),1)</f>
        <v>1</v>
      </c>
      <c r="K53" s="130"/>
      <c r="L53" s="131" t="s">
        <v>139</v>
      </c>
      <c r="M53" s="136" t="str">
        <f>ifna(IMAGE("https://pokejungle.net/sprites/typeico/"&amp;lower(VLookup(V53,Type!C:E, 2, 0)&amp;".png")),"")</f>
        <v/>
      </c>
      <c r="N53" s="136" t="str">
        <f>ifna(IMAGE("https://pokejungle.net/sprites/typeico/"&amp;lower(VLookup(V53,Type!C:E, 3, 0)&amp;".png")),"")</f>
        <v/>
      </c>
      <c r="O53" s="130">
        <v>-1.0</v>
      </c>
      <c r="P53" s="131"/>
      <c r="Q53" s="165" t="str">
        <f>ifna(VLookup(V53, Dex!F:K, 3, 0),"")</f>
        <v/>
      </c>
      <c r="R53" s="165" t="str">
        <f>ifna(VLookup(V53, Dex!F:K, 4, 0),"")</f>
        <v/>
      </c>
      <c r="S53" s="166">
        <f>ifna(VLookup(V53, Dex!F:K, 5, 0),"")</f>
        <v>193</v>
      </c>
      <c r="T53" s="165" t="str">
        <f>ifna(VLookup(V53, Dex!F:K, 6, 0),"")</f>
        <v>P208</v>
      </c>
      <c r="U53" s="137" t="str">
        <f>ifna(VLookup(V53, Dex!F:L, 7, 0),"")</f>
        <v/>
      </c>
      <c r="V53" s="131" t="str">
        <f t="shared" si="1"/>
        <v>electrode-1</v>
      </c>
    </row>
    <row r="54" ht="31.5" customHeight="1">
      <c r="A54" s="53">
        <v>53.0</v>
      </c>
      <c r="B54" s="85">
        <v>1.0</v>
      </c>
      <c r="C54" s="53">
        <v>2.0</v>
      </c>
      <c r="D54" s="53">
        <v>23.0</v>
      </c>
      <c r="E54" s="53">
        <v>4.0</v>
      </c>
      <c r="F54" s="53">
        <v>5.0</v>
      </c>
      <c r="G54" s="53" t="str">
        <f>ifna(VLookup(V54,Shiny!B:C, 2, 0),"")</f>
        <v/>
      </c>
      <c r="H54" s="22" t="s">
        <v>184</v>
      </c>
      <c r="I54" s="157">
        <v>103.0</v>
      </c>
      <c r="J54" s="140">
        <f>IFNA(VLOOKUP(V54,'Imported Index'!I:J,2,0),1)</f>
        <v>1</v>
      </c>
      <c r="K54" s="53"/>
      <c r="L54" s="53" t="s">
        <v>97</v>
      </c>
      <c r="M54" s="59" t="str">
        <f>ifna(IMAGE("https://pokejungle.net/sprites/typeico/"&amp;lower(VLookup(V54,Type!C:E, 2, 0)&amp;".png")),"")</f>
        <v/>
      </c>
      <c r="N54" s="59" t="str">
        <f>ifna(IMAGE("https://pokejungle.net/sprites/typeico/"&amp;lower(VLookup(V54,Type!C:E, 3, 0)&amp;".png")),"")</f>
        <v/>
      </c>
      <c r="O54" s="53"/>
      <c r="P54" s="53"/>
      <c r="Q54" s="61" t="str">
        <f>ifna(VLookup(V54, Dex!F:K, 3, 0),"")</f>
        <v>A206</v>
      </c>
      <c r="R54" s="61">
        <f>ifna(VLookup(V54, Dex!F:K, 4, 0),"")</f>
        <v>103</v>
      </c>
      <c r="S54" s="62" t="str">
        <f>ifna(VLookup(V54, Dex!F:K, 5, 0),"")</f>
        <v/>
      </c>
      <c r="T54" s="61" t="str">
        <f>ifna(VLookup(V54, Dex!F:K, 6, 0),"")</f>
        <v>B004</v>
      </c>
      <c r="U54" s="63" t="str">
        <f>ifna(VLookup(V54, Dex!F:L, 7, 0),"")</f>
        <v/>
      </c>
      <c r="V54" s="53" t="str">
        <f t="shared" si="1"/>
        <v>exeggutor</v>
      </c>
    </row>
    <row r="55" ht="31.5" customHeight="1">
      <c r="A55" s="131">
        <v>54.0</v>
      </c>
      <c r="B55" s="130">
        <v>1.0</v>
      </c>
      <c r="C55" s="131">
        <v>2.0</v>
      </c>
      <c r="D55" s="131">
        <v>24.0</v>
      </c>
      <c r="E55" s="131">
        <v>4.0</v>
      </c>
      <c r="F55" s="131">
        <v>6.0</v>
      </c>
      <c r="G55" s="131" t="str">
        <f>ifna(VLookup(V55,Shiny!B:C, 2, 0),"")</f>
        <v/>
      </c>
      <c r="H55" s="171" t="s">
        <v>184</v>
      </c>
      <c r="I55" s="158">
        <v>103.0</v>
      </c>
      <c r="J55" s="135">
        <f>IFNA(VLOOKUP(V55,'Imported Index'!I:J,2,0),1)</f>
        <v>1</v>
      </c>
      <c r="K55" s="131"/>
      <c r="L55" s="131" t="s">
        <v>98</v>
      </c>
      <c r="M55" s="136" t="str">
        <f>ifna(IMAGE("https://pokejungle.net/sprites/typeico/"&amp;lower(VLookup(V55,Type!C:E, 2, 0)&amp;".png")),"")</f>
        <v/>
      </c>
      <c r="N55" s="136" t="str">
        <f>ifna(IMAGE("https://pokejungle.net/sprites/typeico/"&amp;lower(VLookup(V55,Type!C:E, 3, 0)&amp;".png")),"")</f>
        <v/>
      </c>
      <c r="O55" s="130">
        <v>-1.0</v>
      </c>
      <c r="P55" s="131"/>
      <c r="Q55" s="165" t="str">
        <f>ifna(VLookup(V55, Dex!F:K, 3, 0),"")</f>
        <v>A206</v>
      </c>
      <c r="R55" s="165" t="str">
        <f>ifna(VLookup(V55, Dex!F:K, 4, 0),"")</f>
        <v/>
      </c>
      <c r="S55" s="166" t="str">
        <f>ifna(VLookup(V55, Dex!F:K, 5, 0),"")</f>
        <v/>
      </c>
      <c r="T55" s="165" t="str">
        <f>ifna(VLookup(V55, Dex!F:K, 6, 0),"")</f>
        <v>B004</v>
      </c>
      <c r="U55" s="137" t="str">
        <f>ifna(VLookup(V55, Dex!F:L, 7, 0),"")</f>
        <v/>
      </c>
      <c r="V55" s="131" t="str">
        <f t="shared" si="1"/>
        <v>exeggutor-1</v>
      </c>
    </row>
    <row r="56" ht="31.5" customHeight="1">
      <c r="A56" s="53">
        <v>55.0</v>
      </c>
      <c r="B56" s="85">
        <v>1.0</v>
      </c>
      <c r="C56" s="53">
        <v>2.0</v>
      </c>
      <c r="D56" s="53">
        <v>25.0</v>
      </c>
      <c r="E56" s="53">
        <v>5.0</v>
      </c>
      <c r="F56" s="53">
        <v>1.0</v>
      </c>
      <c r="G56" s="53" t="str">
        <f>ifna(VLookup(V56,Shiny!B:C, 2, 0),"")</f>
        <v/>
      </c>
      <c r="H56" s="22" t="s">
        <v>186</v>
      </c>
      <c r="I56" s="157">
        <v>105.0</v>
      </c>
      <c r="J56" s="140">
        <f>IFNA(VLOOKUP(V56,'Imported Index'!I:J,2,0),1)</f>
        <v>1</v>
      </c>
      <c r="K56" s="53"/>
      <c r="L56" s="53" t="s">
        <v>97</v>
      </c>
      <c r="M56" s="59" t="str">
        <f>ifna(IMAGE("https://pokejungle.net/sprites/typeico/"&amp;lower(VLookup(V56,Type!C:E, 2, 0)&amp;".png")),"")</f>
        <v/>
      </c>
      <c r="N56" s="59" t="str">
        <f>ifna(IMAGE("https://pokejungle.net/sprites/typeico/"&amp;lower(VLookup(V56,Type!C:E, 3, 0)&amp;".png")),"")</f>
        <v/>
      </c>
      <c r="O56" s="53"/>
      <c r="P56" s="53"/>
      <c r="Q56" s="61" t="str">
        <f>ifna(VLookup(V56, Dex!F:K, 3, 0),"")</f>
        <v>A171</v>
      </c>
      <c r="R56" s="61">
        <f>ifna(VLookup(V56, Dex!F:K, 4, 0),"")</f>
        <v>105</v>
      </c>
      <c r="S56" s="62" t="str">
        <f>ifna(VLookup(V56, Dex!F:K, 5, 0),"")</f>
        <v/>
      </c>
      <c r="T56" s="61" t="str">
        <f>ifna(VLookup(V56, Dex!F:K, 6, 0),"")</f>
        <v/>
      </c>
      <c r="U56" s="63" t="str">
        <f>ifna(VLookup(V56, Dex!F:L, 7, 0),"")</f>
        <v>H010</v>
      </c>
      <c r="V56" s="53" t="str">
        <f t="shared" si="1"/>
        <v>marowak</v>
      </c>
    </row>
    <row r="57" ht="31.5" customHeight="1">
      <c r="A57" s="131">
        <v>56.0</v>
      </c>
      <c r="B57" s="130">
        <v>1.0</v>
      </c>
      <c r="C57" s="131">
        <v>2.0</v>
      </c>
      <c r="D57" s="131">
        <v>26.0</v>
      </c>
      <c r="E57" s="131">
        <v>5.0</v>
      </c>
      <c r="F57" s="131">
        <v>2.0</v>
      </c>
      <c r="G57" s="131" t="str">
        <f>ifna(VLookup(V57,Shiny!B:C, 2, 0),"")</f>
        <v/>
      </c>
      <c r="H57" s="171" t="s">
        <v>186</v>
      </c>
      <c r="I57" s="158">
        <v>105.0</v>
      </c>
      <c r="J57" s="135">
        <f>IFNA(VLOOKUP(V57,'Imported Index'!I:J,2,0),1)</f>
        <v>1</v>
      </c>
      <c r="K57" s="131"/>
      <c r="L57" s="131" t="s">
        <v>98</v>
      </c>
      <c r="M57" s="136" t="str">
        <f>ifna(IMAGE("https://pokejungle.net/sprites/typeico/"&amp;lower(VLookup(V57,Type!C:E, 2, 0)&amp;".png")),"")</f>
        <v/>
      </c>
      <c r="N57" s="136" t="str">
        <f>ifna(IMAGE("https://pokejungle.net/sprites/typeico/"&amp;lower(VLookup(V57,Type!C:E, 3, 0)&amp;".png")),"")</f>
        <v/>
      </c>
      <c r="O57" s="130">
        <v>-1.0</v>
      </c>
      <c r="P57" s="131"/>
      <c r="Q57" s="165" t="str">
        <f>ifna(VLookup(V57, Dex!F:K, 3, 0),"")</f>
        <v>A171</v>
      </c>
      <c r="R57" s="165" t="str">
        <f>ifna(VLookup(V57, Dex!F:K, 4, 0),"")</f>
        <v/>
      </c>
      <c r="S57" s="166" t="str">
        <f>ifna(VLookup(V57, Dex!F:K, 5, 0),"")</f>
        <v/>
      </c>
      <c r="T57" s="165" t="str">
        <f>ifna(VLookup(V57, Dex!F:K, 6, 0),"")</f>
        <v/>
      </c>
      <c r="U57" s="137" t="str">
        <f>ifna(VLookup(V57, Dex!F:L, 7, 0),"")</f>
        <v>H010</v>
      </c>
      <c r="V57" s="131" t="str">
        <f t="shared" si="1"/>
        <v>marowak-1</v>
      </c>
    </row>
    <row r="58" ht="31.5" customHeight="1">
      <c r="A58" s="53">
        <v>57.0</v>
      </c>
      <c r="B58" s="85">
        <v>1.0</v>
      </c>
      <c r="C58" s="53">
        <v>2.0</v>
      </c>
      <c r="D58" s="53">
        <v>27.0</v>
      </c>
      <c r="E58" s="53">
        <v>5.0</v>
      </c>
      <c r="F58" s="53">
        <v>3.0</v>
      </c>
      <c r="G58" s="53" t="str">
        <f>ifna(VLookup(V58,Shiny!B:C, 2, 0),"")</f>
        <v/>
      </c>
      <c r="H58" s="22" t="s">
        <v>187</v>
      </c>
      <c r="I58" s="157">
        <v>106.0</v>
      </c>
      <c r="J58" s="140">
        <f>IFNA(VLOOKUP(V58,'Imported Index'!I:J,2,0),1)</f>
        <v>1</v>
      </c>
      <c r="K58" s="53"/>
      <c r="L58" s="53"/>
      <c r="M58" s="59" t="str">
        <f>ifna(IMAGE("https://pokejungle.net/sprites/typeico/"&amp;lower(VLookup(V58,Type!C:E, 2, 0)&amp;".png")),"")</f>
        <v/>
      </c>
      <c r="N58" s="59" t="str">
        <f>ifna(IMAGE("https://pokejungle.net/sprites/typeico/"&amp;lower(VLookup(V58,Type!C:E, 3, 0)&amp;".png")),"")</f>
        <v/>
      </c>
      <c r="O58" s="53"/>
      <c r="P58" s="53"/>
      <c r="Q58" s="61">
        <f>ifna(VLookup(V58, Dex!F:K, 3, 0),"")</f>
        <v>108</v>
      </c>
      <c r="R58" s="61">
        <f>ifna(VLookup(V58, Dex!F:K, 4, 0),"")</f>
        <v>106</v>
      </c>
      <c r="S58" s="62" t="str">
        <f>ifna(VLookup(V58, Dex!F:K, 5, 0),"")</f>
        <v/>
      </c>
      <c r="T58" s="61" t="str">
        <f>ifna(VLookup(V58, Dex!F:K, 6, 0),"")</f>
        <v>B093</v>
      </c>
      <c r="U58" s="63" t="str">
        <f>ifna(VLookup(V58, Dex!F:L, 7, 0),"")</f>
        <v/>
      </c>
      <c r="V58" s="53" t="str">
        <f t="shared" si="1"/>
        <v>hitmonlee</v>
      </c>
    </row>
    <row r="59" ht="31.5" customHeight="1">
      <c r="A59" s="131">
        <v>58.0</v>
      </c>
      <c r="B59" s="130">
        <v>1.0</v>
      </c>
      <c r="C59" s="131">
        <v>2.0</v>
      </c>
      <c r="D59" s="131">
        <v>28.0</v>
      </c>
      <c r="E59" s="131">
        <v>5.0</v>
      </c>
      <c r="F59" s="131">
        <v>4.0</v>
      </c>
      <c r="G59" s="131" t="str">
        <f>ifna(VLookup(V59,Shiny!B:C, 2, 0),"")</f>
        <v/>
      </c>
      <c r="H59" s="171" t="s">
        <v>188</v>
      </c>
      <c r="I59" s="158">
        <v>107.0</v>
      </c>
      <c r="J59" s="135">
        <f>IFNA(VLOOKUP(V59,'Imported Index'!I:J,2,0),1)</f>
        <v>1</v>
      </c>
      <c r="K59" s="131"/>
      <c r="L59" s="131"/>
      <c r="M59" s="136" t="str">
        <f>ifna(IMAGE("https://pokejungle.net/sprites/typeico/"&amp;lower(VLookup(V59,Type!C:E, 2, 0)&amp;".png")),"")</f>
        <v/>
      </c>
      <c r="N59" s="136" t="str">
        <f>ifna(IMAGE("https://pokejungle.net/sprites/typeico/"&amp;lower(VLookup(V59,Type!C:E, 3, 0)&amp;".png")),"")</f>
        <v/>
      </c>
      <c r="O59" s="131"/>
      <c r="P59" s="131"/>
      <c r="Q59" s="165">
        <f>ifna(VLookup(V59, Dex!F:K, 3, 0),"")</f>
        <v>109</v>
      </c>
      <c r="R59" s="165">
        <f>ifna(VLookup(V59, Dex!F:K, 4, 0),"")</f>
        <v>107</v>
      </c>
      <c r="S59" s="166" t="str">
        <f>ifna(VLookup(V59, Dex!F:K, 5, 0),"")</f>
        <v/>
      </c>
      <c r="T59" s="165" t="str">
        <f>ifna(VLookup(V59, Dex!F:K, 6, 0),"")</f>
        <v>B094</v>
      </c>
      <c r="U59" s="137" t="str">
        <f>ifna(VLookup(V59, Dex!F:L, 7, 0),"")</f>
        <v/>
      </c>
      <c r="V59" s="131" t="str">
        <f t="shared" si="1"/>
        <v>hitmonchan</v>
      </c>
    </row>
    <row r="60" ht="31.5" customHeight="1">
      <c r="A60" s="53">
        <v>59.0</v>
      </c>
      <c r="B60" s="85">
        <v>1.0</v>
      </c>
      <c r="C60" s="53">
        <v>2.0</v>
      </c>
      <c r="D60" s="53">
        <v>29.0</v>
      </c>
      <c r="E60" s="53">
        <v>5.0</v>
      </c>
      <c r="F60" s="53">
        <v>5.0</v>
      </c>
      <c r="G60" s="53" t="str">
        <f>ifna(VLookup(V60,Shiny!B:C, 2, 0),"")</f>
        <v/>
      </c>
      <c r="H60" s="22" t="s">
        <v>191</v>
      </c>
      <c r="I60" s="157">
        <v>110.0</v>
      </c>
      <c r="J60" s="140">
        <f>IFNA(VLOOKUP(V60,'Imported Index'!I:J,2,0),1)</f>
        <v>1</v>
      </c>
      <c r="K60" s="53"/>
      <c r="L60" s="53" t="s">
        <v>97</v>
      </c>
      <c r="M60" s="59" t="str">
        <f>ifna(IMAGE("https://pokejungle.net/sprites/typeico/"&amp;lower(VLookup(V60,Type!C:E, 2, 0)&amp;".png")),"")</f>
        <v/>
      </c>
      <c r="N60" s="59" t="str">
        <f>ifna(IMAGE("https://pokejungle.net/sprites/typeico/"&amp;lower(VLookup(V60,Type!C:E, 3, 0)&amp;".png")),"")</f>
        <v/>
      </c>
      <c r="O60" s="53"/>
      <c r="P60" s="53"/>
      <c r="Q60" s="61">
        <f>ifna(VLookup(V60, Dex!F:K, 3, 0),"")</f>
        <v>251</v>
      </c>
      <c r="R60" s="61">
        <f>ifna(VLookup(V60, Dex!F:K, 4, 0),"")</f>
        <v>110</v>
      </c>
      <c r="S60" s="62" t="str">
        <f>ifna(VLookup(V60, Dex!F:K, 5, 0),"")</f>
        <v/>
      </c>
      <c r="T60" s="61" t="str">
        <f>ifna(VLookup(V60, Dex!F:K, 6, 0),"")</f>
        <v>K136</v>
      </c>
      <c r="U60" s="63" t="str">
        <f>ifna(VLookup(V60, Dex!F:L, 7, 0),"")</f>
        <v/>
      </c>
      <c r="V60" s="53" t="str">
        <f t="shared" si="1"/>
        <v>weezing</v>
      </c>
    </row>
    <row r="61" ht="31.5" customHeight="1">
      <c r="A61" s="131">
        <v>60.0</v>
      </c>
      <c r="B61" s="130">
        <v>1.0</v>
      </c>
      <c r="C61" s="131">
        <v>2.0</v>
      </c>
      <c r="D61" s="131">
        <v>30.0</v>
      </c>
      <c r="E61" s="131">
        <v>5.0</v>
      </c>
      <c r="F61" s="131">
        <v>6.0</v>
      </c>
      <c r="G61" s="131" t="str">
        <f>ifna(VLookup(V61,Shiny!B:C, 2, 0),"")</f>
        <v/>
      </c>
      <c r="H61" s="171" t="s">
        <v>191</v>
      </c>
      <c r="I61" s="158">
        <v>110.0</v>
      </c>
      <c r="J61" s="135">
        <f>IFNA(VLOOKUP(V61,'Imported Index'!I:J,2,0),1)</f>
        <v>1</v>
      </c>
      <c r="K61" s="131"/>
      <c r="L61" s="131" t="s">
        <v>132</v>
      </c>
      <c r="M61" s="136" t="str">
        <f>ifna(IMAGE("https://pokejungle.net/sprites/typeico/"&amp;lower(VLookup(V61,Type!C:E, 2, 0)&amp;".png")),"")</f>
        <v/>
      </c>
      <c r="N61" s="136" t="str">
        <f>ifna(IMAGE("https://pokejungle.net/sprites/typeico/"&amp;lower(VLookup(V61,Type!C:E, 3, 0)&amp;".png")),"")</f>
        <v/>
      </c>
      <c r="O61" s="130">
        <v>-1.0</v>
      </c>
      <c r="P61" s="131"/>
      <c r="Q61" s="165">
        <f>ifna(VLookup(V61, Dex!F:K, 3, 0),"")</f>
        <v>251</v>
      </c>
      <c r="R61" s="165" t="str">
        <f>ifna(VLookup(V61, Dex!F:K, 4, 0),"")</f>
        <v/>
      </c>
      <c r="S61" s="166" t="str">
        <f>ifna(VLookup(V61, Dex!F:K, 5, 0),"")</f>
        <v/>
      </c>
      <c r="T61" s="165" t="str">
        <f>ifna(VLookup(V61, Dex!F:K, 6, 0),"")</f>
        <v>K136</v>
      </c>
      <c r="U61" s="137" t="str">
        <f>ifna(VLookup(V61, Dex!F:L, 7, 0),"")</f>
        <v/>
      </c>
      <c r="V61" s="131" t="str">
        <f t="shared" si="1"/>
        <v>weezing-1</v>
      </c>
    </row>
    <row r="62" ht="31.5" customHeight="1">
      <c r="A62" s="53">
        <v>61.0</v>
      </c>
      <c r="B62" s="85">
        <v>1.0</v>
      </c>
      <c r="C62" s="53">
        <v>3.0</v>
      </c>
      <c r="D62" s="53">
        <v>1.0</v>
      </c>
      <c r="E62" s="53">
        <v>1.0</v>
      </c>
      <c r="F62" s="53">
        <v>1.0</v>
      </c>
      <c r="G62" s="53" t="str">
        <f>ifna(VLookup(V62,Shiny!B:C, 2, 0),"")</f>
        <v/>
      </c>
      <c r="H62" s="22" t="s">
        <v>196</v>
      </c>
      <c r="I62" s="157">
        <v>115.0</v>
      </c>
      <c r="J62" s="140">
        <f>IFNA(VLOOKUP(V62,'Imported Index'!I:J,2,0),1)</f>
        <v>1</v>
      </c>
      <c r="K62" s="53"/>
      <c r="L62" s="53"/>
      <c r="M62" s="59" t="str">
        <f>ifna(IMAGE("https://pokejungle.net/sprites/typeico/"&amp;lower(VLookup(V62,Type!C:E, 2, 0)&amp;".png")),"")</f>
        <v/>
      </c>
      <c r="N62" s="59" t="str">
        <f>ifna(IMAGE("https://pokejungle.net/sprites/typeico/"&amp;lower(VLookup(V62,Type!C:E, 3, 0)&amp;".png")),"")</f>
        <v/>
      </c>
      <c r="O62" s="53"/>
      <c r="P62" s="53"/>
      <c r="Q62" s="61" t="str">
        <f>ifna(VLookup(V62, Dex!F:K, 3, 0),"")</f>
        <v>A172</v>
      </c>
      <c r="R62" s="61">
        <f>ifna(VLookup(V62, Dex!F:K, 4, 0),"")</f>
        <v>115</v>
      </c>
      <c r="S62" s="62" t="str">
        <f>ifna(VLookup(V62, Dex!F:K, 5, 0),"")</f>
        <v/>
      </c>
      <c r="T62" s="61" t="str">
        <f>ifna(VLookup(V62, Dex!F:K, 6, 0),"")</f>
        <v/>
      </c>
      <c r="U62" s="63">
        <f>ifna(VLookup(V62, Dex!F:L, 7, 0),"")</f>
        <v>223</v>
      </c>
      <c r="V62" s="53" t="str">
        <f t="shared" si="1"/>
        <v>kangaskhan</v>
      </c>
    </row>
    <row r="63" ht="31.5" customHeight="1">
      <c r="A63" s="131">
        <v>62.0</v>
      </c>
      <c r="B63" s="130">
        <v>1.0</v>
      </c>
      <c r="C63" s="131">
        <v>3.0</v>
      </c>
      <c r="D63" s="131">
        <v>2.0</v>
      </c>
      <c r="E63" s="131">
        <v>1.0</v>
      </c>
      <c r="F63" s="131">
        <v>2.0</v>
      </c>
      <c r="G63" s="131" t="str">
        <f>ifna(VLookup(V63,Shiny!B:C, 2, 0),"")</f>
        <v/>
      </c>
      <c r="H63" s="171" t="s">
        <v>200</v>
      </c>
      <c r="I63" s="158">
        <v>119.0</v>
      </c>
      <c r="J63" s="135">
        <f>IFNA(VLOOKUP(V63,'Imported Index'!I:J,2,0),1)</f>
        <v>1</v>
      </c>
      <c r="K63" s="130"/>
      <c r="L63" s="131"/>
      <c r="M63" s="136" t="str">
        <f>ifna(IMAGE("https://pokejungle.net/sprites/typeico/"&amp;lower(VLookup(V63,Type!C:E, 2, 0)&amp;".png")),"")</f>
        <v/>
      </c>
      <c r="N63" s="136" t="str">
        <f>ifna(IMAGE("https://pokejungle.net/sprites/typeico/"&amp;lower(VLookup(V63,Type!C:E, 3, 0)&amp;".png")),"")</f>
        <v/>
      </c>
      <c r="O63" s="131"/>
      <c r="P63" s="131"/>
      <c r="Q63" s="165">
        <f>ifna(VLookup(V63, Dex!F:K, 3, 0),"")</f>
        <v>147</v>
      </c>
      <c r="R63" s="165">
        <f>ifna(VLookup(V63, Dex!F:K, 4, 0),"")</f>
        <v>119</v>
      </c>
      <c r="S63" s="166" t="str">
        <f>ifna(VLookup(V63, Dex!F:K, 5, 0),"")</f>
        <v/>
      </c>
      <c r="T63" s="165" t="str">
        <f>ifna(VLookup(V63, Dex!F:K, 6, 0),"")</f>
        <v/>
      </c>
      <c r="U63" s="137" t="str">
        <f>ifna(VLookup(V63, Dex!F:L, 7, 0),"")</f>
        <v/>
      </c>
      <c r="V63" s="131" t="str">
        <f t="shared" si="1"/>
        <v>seaking</v>
      </c>
    </row>
    <row r="64" ht="31.5" customHeight="1">
      <c r="A64" s="53">
        <v>63.0</v>
      </c>
      <c r="B64" s="85">
        <v>1.0</v>
      </c>
      <c r="C64" s="53">
        <v>3.0</v>
      </c>
      <c r="D64" s="53">
        <v>3.0</v>
      </c>
      <c r="E64" s="53">
        <v>1.0</v>
      </c>
      <c r="F64" s="53">
        <v>3.0</v>
      </c>
      <c r="G64" s="53" t="str">
        <f>ifna(VLookup(V64,Shiny!B:C, 2, 0),"")</f>
        <v/>
      </c>
      <c r="H64" s="22" t="s">
        <v>202</v>
      </c>
      <c r="I64" s="157">
        <v>121.0</v>
      </c>
      <c r="J64" s="140">
        <f>IFNA(VLOOKUP(V64,'Imported Index'!I:J,2,0),1)</f>
        <v>1</v>
      </c>
      <c r="K64" s="53"/>
      <c r="L64" s="53"/>
      <c r="M64" s="59" t="str">
        <f>ifna(IMAGE("https://pokejungle.net/sprites/typeico/"&amp;lower(VLookup(V64,Type!C:E, 2, 0)&amp;".png")),"")</f>
        <v/>
      </c>
      <c r="N64" s="59" t="str">
        <f>ifna(IMAGE("https://pokejungle.net/sprites/typeico/"&amp;lower(VLookup(V64,Type!C:E, 3, 0)&amp;".png")),"")</f>
        <v/>
      </c>
      <c r="O64" s="53"/>
      <c r="P64" s="53"/>
      <c r="Q64" s="61" t="str">
        <f>ifna(VLookup(V64, Dex!F:K, 3, 0),"")</f>
        <v>A099</v>
      </c>
      <c r="R64" s="61">
        <f>ifna(VLookup(V64, Dex!F:K, 4, 0),"")</f>
        <v>121</v>
      </c>
      <c r="S64" s="62" t="str">
        <f>ifna(VLookup(V64, Dex!F:K, 5, 0),"")</f>
        <v/>
      </c>
      <c r="T64" s="61" t="str">
        <f>ifna(VLookup(V64, Dex!F:K, 6, 0),"")</f>
        <v/>
      </c>
      <c r="U64" s="63">
        <f>ifna(VLookup(V64, Dex!F:L, 7, 0),"")</f>
        <v>37</v>
      </c>
      <c r="V64" s="53" t="str">
        <f t="shared" si="1"/>
        <v>starmie</v>
      </c>
    </row>
    <row r="65" ht="31.5" customHeight="1">
      <c r="A65" s="131">
        <v>64.0</v>
      </c>
      <c r="B65" s="130">
        <v>1.0</v>
      </c>
      <c r="C65" s="131">
        <v>3.0</v>
      </c>
      <c r="D65" s="131">
        <v>4.0</v>
      </c>
      <c r="E65" s="131">
        <v>1.0</v>
      </c>
      <c r="F65" s="131">
        <v>4.0</v>
      </c>
      <c r="G65" s="131" t="str">
        <f>ifna(VLookup(V65,Shiny!B:C, 2, 0),"")</f>
        <v/>
      </c>
      <c r="H65" s="171" t="s">
        <v>203</v>
      </c>
      <c r="I65" s="158">
        <v>122.0</v>
      </c>
      <c r="J65" s="135">
        <f>IFNA(VLOOKUP(V65,'Imported Index'!I:J,2,0),1)</f>
        <v>1</v>
      </c>
      <c r="K65" s="131"/>
      <c r="L65" s="131" t="s">
        <v>97</v>
      </c>
      <c r="M65" s="136" t="str">
        <f>ifna(IMAGE("https://pokejungle.net/sprites/typeico/"&amp;lower(VLookup(V65,Type!C:E, 2, 0)&amp;".png")),"")</f>
        <v/>
      </c>
      <c r="N65" s="136" t="str">
        <f>ifna(IMAGE("https://pokejungle.net/sprites/typeico/"&amp;lower(VLookup(V65,Type!C:E, 3, 0)&amp;".png")),"")</f>
        <v/>
      </c>
      <c r="O65" s="131"/>
      <c r="P65" s="131"/>
      <c r="Q65" s="165" t="str">
        <f>ifna(VLookup(V65, Dex!F:K, 3, 0),"")</f>
        <v>C011</v>
      </c>
      <c r="R65" s="165">
        <f>ifna(VLookup(V65, Dex!F:K, 4, 0),"")</f>
        <v>122</v>
      </c>
      <c r="S65" s="166">
        <f>ifna(VLookup(V65, Dex!F:K, 5, 0),"")</f>
        <v>77</v>
      </c>
      <c r="T65" s="165" t="str">
        <f>ifna(VLookup(V65, Dex!F:K, 6, 0),"")</f>
        <v/>
      </c>
      <c r="U65" s="137" t="str">
        <f>ifna(VLookup(V65, Dex!F:L, 7, 0),"")</f>
        <v>H109</v>
      </c>
      <c r="V65" s="131" t="str">
        <f t="shared" si="1"/>
        <v>mr. mime</v>
      </c>
    </row>
    <row r="66" ht="31.5" customHeight="1">
      <c r="A66" s="53">
        <v>65.0</v>
      </c>
      <c r="B66" s="85">
        <v>1.0</v>
      </c>
      <c r="C66" s="53">
        <v>3.0</v>
      </c>
      <c r="D66" s="53">
        <v>5.0</v>
      </c>
      <c r="E66" s="53">
        <v>1.0</v>
      </c>
      <c r="F66" s="53">
        <v>5.0</v>
      </c>
      <c r="G66" s="53" t="str">
        <f>ifna(VLookup(V66,Shiny!B:C, 2, 0),"")</f>
        <v/>
      </c>
      <c r="H66" s="22" t="s">
        <v>205</v>
      </c>
      <c r="I66" s="157">
        <v>124.0</v>
      </c>
      <c r="J66" s="140">
        <f>IFNA(VLOOKUP(V66,'Imported Index'!I:J,2,0),1)</f>
        <v>1</v>
      </c>
      <c r="K66" s="53"/>
      <c r="L66" s="53"/>
      <c r="M66" s="59" t="str">
        <f>ifna(IMAGE("https://pokejungle.net/sprites/typeico/"&amp;lower(VLookup(V66,Type!C:E, 2, 0)&amp;".png")),"")</f>
        <v/>
      </c>
      <c r="N66" s="59" t="str">
        <f>ifna(IMAGE("https://pokejungle.net/sprites/typeico/"&amp;lower(VLookup(V66,Type!C:E, 3, 0)&amp;".png")),"")</f>
        <v/>
      </c>
      <c r="O66" s="53"/>
      <c r="P66" s="53"/>
      <c r="Q66" s="61" t="str">
        <f>ifna(VLookup(V66, Dex!F:K, 3, 0),"")</f>
        <v>C014</v>
      </c>
      <c r="R66" s="61">
        <f>ifna(VLookup(V66, Dex!F:K, 4, 0),"")</f>
        <v>124</v>
      </c>
      <c r="S66" s="62" t="str">
        <f>ifna(VLookup(V66, Dex!F:K, 5, 0),"")</f>
        <v/>
      </c>
      <c r="T66" s="61" t="str">
        <f>ifna(VLookup(V66, Dex!F:K, 6, 0),"")</f>
        <v/>
      </c>
      <c r="U66" s="63" t="str">
        <f>ifna(VLookup(V66, Dex!F:L, 7, 0),"")</f>
        <v/>
      </c>
      <c r="V66" s="53" t="str">
        <f t="shared" si="1"/>
        <v>jynx</v>
      </c>
    </row>
    <row r="67" ht="31.5" customHeight="1">
      <c r="A67" s="131">
        <v>66.0</v>
      </c>
      <c r="B67" s="130">
        <v>1.0</v>
      </c>
      <c r="C67" s="131">
        <v>3.0</v>
      </c>
      <c r="D67" s="131">
        <v>6.0</v>
      </c>
      <c r="E67" s="131">
        <v>1.0</v>
      </c>
      <c r="F67" s="131">
        <v>6.0</v>
      </c>
      <c r="G67" s="131" t="str">
        <f>ifna(VLookup(V67,Shiny!B:C, 2, 0),"")</f>
        <v/>
      </c>
      <c r="H67" s="171" t="s">
        <v>208</v>
      </c>
      <c r="I67" s="158">
        <v>127.0</v>
      </c>
      <c r="J67" s="135">
        <f>IFNA(VLOOKUP(V67,'Imported Index'!I:J,2,0),1)</f>
        <v>1</v>
      </c>
      <c r="K67" s="131"/>
      <c r="L67" s="131"/>
      <c r="M67" s="136" t="str">
        <f>ifna(IMAGE("https://pokejungle.net/sprites/typeico/"&amp;lower(VLookup(V67,Type!C:E, 2, 0)&amp;".png")),"")</f>
        <v/>
      </c>
      <c r="N67" s="136" t="str">
        <f>ifna(IMAGE("https://pokejungle.net/sprites/typeico/"&amp;lower(VLookup(V67,Type!C:E, 3, 0)&amp;".png")),"")</f>
        <v/>
      </c>
      <c r="O67" s="131"/>
      <c r="P67" s="131"/>
      <c r="Q67" s="165" t="str">
        <f>ifna(VLookup(V67, Dex!F:K, 3, 0),"")</f>
        <v>A120</v>
      </c>
      <c r="R67" s="165">
        <f>ifna(VLookup(V67, Dex!F:K, 4, 0),"")</f>
        <v>127</v>
      </c>
      <c r="S67" s="166" t="str">
        <f>ifna(VLookup(V67, Dex!F:K, 5, 0),"")</f>
        <v/>
      </c>
      <c r="T67" s="165" t="str">
        <f>ifna(VLookup(V67, Dex!F:K, 6, 0),"")</f>
        <v/>
      </c>
      <c r="U67" s="137">
        <f>ifna(VLookup(V67, Dex!F:L, 7, 0),"")</f>
        <v>178</v>
      </c>
      <c r="V67" s="131" t="str">
        <f t="shared" si="1"/>
        <v>pinsir</v>
      </c>
    </row>
    <row r="68" ht="31.5" customHeight="1">
      <c r="A68" s="53">
        <v>67.0</v>
      </c>
      <c r="B68" s="85">
        <v>1.0</v>
      </c>
      <c r="C68" s="53">
        <v>3.0</v>
      </c>
      <c r="D68" s="53">
        <v>7.0</v>
      </c>
      <c r="E68" s="53">
        <v>2.0</v>
      </c>
      <c r="F68" s="53">
        <v>1.0</v>
      </c>
      <c r="G68" s="53" t="str">
        <f>ifna(VLookup(V68,Shiny!B:C, 2, 0),"")</f>
        <v/>
      </c>
      <c r="H68" s="22" t="s">
        <v>209</v>
      </c>
      <c r="I68" s="157">
        <v>128.0</v>
      </c>
      <c r="J68" s="140">
        <f>IFNA(VLOOKUP(V68,'Imported Index'!I:J,2,0),1)</f>
        <v>1</v>
      </c>
      <c r="K68" s="85"/>
      <c r="L68" s="53" t="s">
        <v>97</v>
      </c>
      <c r="M68" s="59" t="str">
        <f>ifna(IMAGE("https://pokejungle.net/sprites/typeico/"&amp;lower(VLookup(V68,Type!C:E, 2, 0)&amp;".png")),"")</f>
        <v/>
      </c>
      <c r="N68" s="59" t="str">
        <f>ifna(IMAGE("https://pokejungle.net/sprites/typeico/"&amp;lower(VLookup(V68,Type!C:E, 3, 0)&amp;".png")),"")</f>
        <v/>
      </c>
      <c r="O68" s="53"/>
      <c r="P68" s="53"/>
      <c r="Q68" s="61" t="str">
        <f>ifna(VLookup(V68, Dex!F:K, 3, 0),"")</f>
        <v>A116</v>
      </c>
      <c r="R68" s="61">
        <f>ifna(VLookup(V68, Dex!F:K, 4, 0),"")</f>
        <v>128</v>
      </c>
      <c r="S68" s="62" t="str">
        <f>ifna(VLookup(V68, Dex!F:K, 5, 0),"")</f>
        <v/>
      </c>
      <c r="T68" s="61" t="str">
        <f>ifna(VLookup(V68, Dex!F:K, 6, 0),"")</f>
        <v>P223</v>
      </c>
      <c r="U68" s="63" t="str">
        <f>ifna(VLookup(V68, Dex!F:L, 7, 0),"")</f>
        <v/>
      </c>
      <c r="V68" s="53" t="str">
        <f t="shared" si="1"/>
        <v>tauros</v>
      </c>
    </row>
    <row r="69" ht="31.5" customHeight="1">
      <c r="A69" s="131">
        <v>68.0</v>
      </c>
      <c r="B69" s="130">
        <v>1.0</v>
      </c>
      <c r="C69" s="131">
        <v>3.0</v>
      </c>
      <c r="D69" s="131">
        <v>8.0</v>
      </c>
      <c r="E69" s="131">
        <v>2.0</v>
      </c>
      <c r="F69" s="131">
        <v>2.0</v>
      </c>
      <c r="G69" s="131" t="str">
        <f>ifna(VLookup(V69,Shiny!B:C, 2, 0),"")</f>
        <v/>
      </c>
      <c r="H69" s="171" t="s">
        <v>209</v>
      </c>
      <c r="I69" s="158">
        <v>128.0</v>
      </c>
      <c r="J69" s="135">
        <f>IFNA(VLOOKUP(V69,'Imported Index'!I:J,2,0),1)</f>
        <v>1</v>
      </c>
      <c r="K69" s="130"/>
      <c r="L69" s="131" t="s">
        <v>210</v>
      </c>
      <c r="M69" s="136" t="str">
        <f>ifna(IMAGE("https://pokejungle.net/sprites/typeico/"&amp;lower(VLookup(V69,Type!C:E, 2, 0)&amp;".png")),"")</f>
        <v/>
      </c>
      <c r="N69" s="136" t="str">
        <f>ifna(IMAGE("https://pokejungle.net/sprites/typeico/"&amp;lower(VLookup(V69,Type!C:E, 3, 0)&amp;".png")),"")</f>
        <v/>
      </c>
      <c r="O69" s="130">
        <v>-1.0</v>
      </c>
      <c r="P69" s="131"/>
      <c r="Q69" s="165" t="str">
        <f>ifna(VLookup(V69, Dex!F:K, 3, 0),"")</f>
        <v/>
      </c>
      <c r="R69" s="165" t="str">
        <f>ifna(VLookup(V69, Dex!F:K, 4, 0),"")</f>
        <v/>
      </c>
      <c r="S69" s="166" t="str">
        <f>ifna(VLookup(V69, Dex!F:K, 5, 0),"")</f>
        <v/>
      </c>
      <c r="T69" s="165" t="str">
        <f>ifna(VLookup(V69, Dex!F:K, 6, 0),"")</f>
        <v>P223</v>
      </c>
      <c r="U69" s="137" t="str">
        <f>ifna(VLookup(V69, Dex!F:L, 7, 0),"")</f>
        <v/>
      </c>
      <c r="V69" s="131" t="str">
        <f t="shared" si="1"/>
        <v>tauros-1</v>
      </c>
    </row>
    <row r="70" ht="31.5" customHeight="1">
      <c r="A70" s="53">
        <v>69.0</v>
      </c>
      <c r="B70" s="85">
        <v>1.0</v>
      </c>
      <c r="C70" s="53">
        <v>3.0</v>
      </c>
      <c r="D70" s="53">
        <v>9.0</v>
      </c>
      <c r="E70" s="53">
        <v>2.0</v>
      </c>
      <c r="F70" s="53">
        <v>3.0</v>
      </c>
      <c r="G70" s="53" t="str">
        <f>ifna(VLookup(V70,Shiny!B:C, 2, 0),"")</f>
        <v/>
      </c>
      <c r="H70" s="22" t="s">
        <v>214</v>
      </c>
      <c r="I70" s="157">
        <v>130.0</v>
      </c>
      <c r="J70" s="140">
        <f>IFNA(VLOOKUP(V70,'Imported Index'!I:J,2,0),1)</f>
        <v>1</v>
      </c>
      <c r="K70" s="85"/>
      <c r="L70" s="53"/>
      <c r="M70" s="59" t="str">
        <f>ifna(IMAGE("https://pokejungle.net/sprites/typeico/"&amp;lower(VLookup(V70,Type!C:E, 2, 0)&amp;".png")),"")</f>
        <v/>
      </c>
      <c r="N70" s="59" t="str">
        <f>ifna(IMAGE("https://pokejungle.net/sprites/typeico/"&amp;lower(VLookup(V70,Type!C:E, 3, 0)&amp;".png")),"")</f>
        <v/>
      </c>
      <c r="O70" s="53"/>
      <c r="P70" s="53"/>
      <c r="Q70" s="61">
        <f>ifna(VLookup(V70, Dex!F:K, 3, 0),"")</f>
        <v>145</v>
      </c>
      <c r="R70" s="61">
        <f>ifna(VLookup(V70, Dex!F:K, 4, 0),"")</f>
        <v>130</v>
      </c>
      <c r="S70" s="62">
        <f>ifna(VLookup(V70, Dex!F:K, 5, 0),"")</f>
        <v>81</v>
      </c>
      <c r="T70" s="61" t="str">
        <f>ifna(VLookup(V70, Dex!F:K, 6, 0),"")</f>
        <v>P135</v>
      </c>
      <c r="U70" s="63">
        <f>ifna(VLookup(V70, Dex!F:L, 7, 0),"")</f>
        <v>33</v>
      </c>
      <c r="V70" s="53" t="str">
        <f t="shared" si="1"/>
        <v>gyarados</v>
      </c>
    </row>
    <row r="71" ht="31.5" customHeight="1">
      <c r="A71" s="131">
        <v>70.0</v>
      </c>
      <c r="B71" s="130">
        <v>1.0</v>
      </c>
      <c r="C71" s="131">
        <v>3.0</v>
      </c>
      <c r="D71" s="131">
        <v>10.0</v>
      </c>
      <c r="E71" s="131">
        <v>2.0</v>
      </c>
      <c r="F71" s="131">
        <v>4.0</v>
      </c>
      <c r="G71" s="131" t="str">
        <f>ifna(VLookup(V71,Shiny!B:C, 2, 0),"")</f>
        <v/>
      </c>
      <c r="H71" s="171" t="s">
        <v>215</v>
      </c>
      <c r="I71" s="158">
        <v>131.0</v>
      </c>
      <c r="J71" s="135">
        <f>IFNA(VLOOKUP(V71,'Imported Index'!I:J,2,0),1)</f>
        <v>1</v>
      </c>
      <c r="K71" s="131"/>
      <c r="L71" s="131"/>
      <c r="M71" s="136" t="str">
        <f>ifna(IMAGE("https://pokejungle.net/sprites/typeico/"&amp;lower(VLookup(V71,Type!C:E, 2, 0)&amp;".png")),"")</f>
        <v/>
      </c>
      <c r="N71" s="136" t="str">
        <f>ifna(IMAGE("https://pokejungle.net/sprites/typeico/"&amp;lower(VLookup(V71,Type!C:E, 3, 0)&amp;".png")),"")</f>
        <v/>
      </c>
      <c r="O71" s="131"/>
      <c r="P71" s="131"/>
      <c r="Q71" s="165">
        <f>ifna(VLookup(V71, Dex!F:K, 3, 0),"")</f>
        <v>361</v>
      </c>
      <c r="R71" s="165">
        <f>ifna(VLookup(V71, Dex!F:K, 4, 0),"")</f>
        <v>131</v>
      </c>
      <c r="S71" s="166" t="str">
        <f>ifna(VLookup(V71, Dex!F:K, 5, 0),"")</f>
        <v/>
      </c>
      <c r="T71" s="165" t="str">
        <f>ifna(VLookup(V71, Dex!F:K, 6, 0),"")</f>
        <v>B145</v>
      </c>
      <c r="U71" s="137" t="str">
        <f>ifna(VLookup(V71, Dex!F:L, 7, 0),"")</f>
        <v/>
      </c>
      <c r="V71" s="131" t="str">
        <f t="shared" si="1"/>
        <v>lapras</v>
      </c>
    </row>
    <row r="72" ht="31.5" customHeight="1">
      <c r="A72" s="53">
        <v>71.0</v>
      </c>
      <c r="B72" s="85">
        <v>1.0</v>
      </c>
      <c r="C72" s="53">
        <v>3.0</v>
      </c>
      <c r="D72" s="53">
        <v>11.0</v>
      </c>
      <c r="E72" s="53">
        <v>2.0</v>
      </c>
      <c r="F72" s="53">
        <v>5.0</v>
      </c>
      <c r="G72" s="53" t="str">
        <f>ifna(VLookup(V72,Shiny!B:C, 2, 0),"")</f>
        <v/>
      </c>
      <c r="H72" s="22" t="s">
        <v>216</v>
      </c>
      <c r="I72" s="157">
        <v>132.0</v>
      </c>
      <c r="J72" s="140">
        <f>IFNA(VLOOKUP(V72,'Imported Index'!I:J,2,0),1)</f>
        <v>1</v>
      </c>
      <c r="K72" s="85"/>
      <c r="L72" s="53"/>
      <c r="M72" s="59" t="str">
        <f>ifna(IMAGE("https://pokejungle.net/sprites/typeico/"&amp;lower(VLookup(V72,Type!C:E, 2, 0)&amp;".png")),"")</f>
        <v/>
      </c>
      <c r="N72" s="59" t="str">
        <f>ifna(IMAGE("https://pokejungle.net/sprites/typeico/"&amp;lower(VLookup(V72,Type!C:E, 3, 0)&amp;".png")),"")</f>
        <v/>
      </c>
      <c r="O72" s="53"/>
      <c r="P72" s="53"/>
      <c r="Q72" s="61">
        <f>ifna(VLookup(V72, Dex!F:K, 3, 0),"")</f>
        <v>373</v>
      </c>
      <c r="R72" s="61">
        <f>ifna(VLookup(V72, Dex!F:K, 4, 0),"")</f>
        <v>132</v>
      </c>
      <c r="S72" s="62" t="str">
        <f>ifna(VLookup(V72, Dex!F:K, 5, 0),"")</f>
        <v/>
      </c>
      <c r="T72" s="61" t="str">
        <f>ifna(VLookup(V72, Dex!F:K, 6, 0),"")</f>
        <v>P212</v>
      </c>
      <c r="U72" s="63" t="str">
        <f>ifna(VLookup(V72, Dex!F:L, 7, 0),"")</f>
        <v/>
      </c>
      <c r="V72" s="53" t="str">
        <f t="shared" si="1"/>
        <v>ditto</v>
      </c>
    </row>
    <row r="73" ht="31.5" customHeight="1">
      <c r="A73" s="131">
        <v>72.0</v>
      </c>
      <c r="B73" s="130">
        <v>1.0</v>
      </c>
      <c r="C73" s="131">
        <v>3.0</v>
      </c>
      <c r="D73" s="131">
        <v>12.0</v>
      </c>
      <c r="E73" s="131">
        <v>2.0</v>
      </c>
      <c r="F73" s="131">
        <v>6.0</v>
      </c>
      <c r="G73" s="131" t="str">
        <f>ifna(VLookup(V73,Shiny!B:C, 2, 0),"")</f>
        <v/>
      </c>
      <c r="H73" s="171" t="s">
        <v>218</v>
      </c>
      <c r="I73" s="158">
        <v>134.0</v>
      </c>
      <c r="J73" s="135">
        <f>IFNA(VLOOKUP(V73,'Imported Index'!I:J,2,0),1)</f>
        <v>1</v>
      </c>
      <c r="K73" s="130"/>
      <c r="L73" s="131"/>
      <c r="M73" s="136" t="str">
        <f>ifna(IMAGE("https://pokejungle.net/sprites/typeico/"&amp;lower(VLookup(V73,Type!C:E, 2, 0)&amp;".png")),"")</f>
        <v/>
      </c>
      <c r="N73" s="136" t="str">
        <f>ifna(IMAGE("https://pokejungle.net/sprites/typeico/"&amp;lower(VLookup(V73,Type!C:E, 3, 0)&amp;".png")),"")</f>
        <v/>
      </c>
      <c r="O73" s="131"/>
      <c r="P73" s="131"/>
      <c r="Q73" s="165">
        <f>ifna(VLookup(V73, Dex!F:K, 3, 0),"")</f>
        <v>197</v>
      </c>
      <c r="R73" s="165">
        <f>ifna(VLookup(V73, Dex!F:K, 4, 0),"")</f>
        <v>134</v>
      </c>
      <c r="S73" s="166">
        <f>ifna(VLookup(V73, Dex!F:K, 5, 0),"")</f>
        <v>26</v>
      </c>
      <c r="T73" s="165" t="str">
        <f>ifna(VLookup(V73, Dex!F:K, 6, 0),"")</f>
        <v>P180</v>
      </c>
      <c r="U73" s="137">
        <f>ifna(VLookup(V73, Dex!F:L, 7, 0),"")</f>
        <v>101</v>
      </c>
      <c r="V73" s="131" t="str">
        <f t="shared" si="1"/>
        <v>vaporeon</v>
      </c>
    </row>
    <row r="74" ht="31.5" customHeight="1">
      <c r="A74" s="53">
        <v>73.0</v>
      </c>
      <c r="B74" s="85">
        <v>1.0</v>
      </c>
      <c r="C74" s="53">
        <v>3.0</v>
      </c>
      <c r="D74" s="53">
        <v>13.0</v>
      </c>
      <c r="E74" s="53">
        <v>3.0</v>
      </c>
      <c r="F74" s="53">
        <v>1.0</v>
      </c>
      <c r="G74" s="53" t="str">
        <f>ifna(VLookup(V74,Shiny!B:C, 2, 0),"")</f>
        <v/>
      </c>
      <c r="H74" s="22" t="s">
        <v>219</v>
      </c>
      <c r="I74" s="157">
        <v>135.0</v>
      </c>
      <c r="J74" s="140">
        <f>IFNA(VLOOKUP(V74,'Imported Index'!I:J,2,0),1)</f>
        <v>1</v>
      </c>
      <c r="K74" s="85"/>
      <c r="L74" s="53"/>
      <c r="M74" s="59" t="str">
        <f>ifna(IMAGE("https://pokejungle.net/sprites/typeico/"&amp;lower(VLookup(V74,Type!C:E, 2, 0)&amp;".png")),"")</f>
        <v/>
      </c>
      <c r="N74" s="59" t="str">
        <f>ifna(IMAGE("https://pokejungle.net/sprites/typeico/"&amp;lower(VLookup(V74,Type!C:E, 3, 0)&amp;".png")),"")</f>
        <v/>
      </c>
      <c r="O74" s="53"/>
      <c r="P74" s="53"/>
      <c r="Q74" s="61">
        <f>ifna(VLookup(V74, Dex!F:K, 3, 0),"")</f>
        <v>198</v>
      </c>
      <c r="R74" s="61">
        <f>ifna(VLookup(V74, Dex!F:K, 4, 0),"")</f>
        <v>135</v>
      </c>
      <c r="S74" s="62">
        <f>ifna(VLookup(V74, Dex!F:K, 5, 0),"")</f>
        <v>27</v>
      </c>
      <c r="T74" s="61" t="str">
        <f>ifna(VLookup(V74, Dex!F:K, 6, 0),"")</f>
        <v>P181</v>
      </c>
      <c r="U74" s="63">
        <f>ifna(VLookup(V74, Dex!F:L, 7, 0),"")</f>
        <v>102</v>
      </c>
      <c r="V74" s="53" t="str">
        <f t="shared" si="1"/>
        <v>jolteon</v>
      </c>
    </row>
    <row r="75" ht="31.5" customHeight="1">
      <c r="A75" s="131">
        <v>74.0</v>
      </c>
      <c r="B75" s="130">
        <v>1.0</v>
      </c>
      <c r="C75" s="131">
        <v>3.0</v>
      </c>
      <c r="D75" s="131">
        <v>14.0</v>
      </c>
      <c r="E75" s="131">
        <v>3.0</v>
      </c>
      <c r="F75" s="131">
        <v>2.0</v>
      </c>
      <c r="G75" s="131" t="str">
        <f>ifna(VLookup(V75,Shiny!B:C, 2, 0),"")</f>
        <v/>
      </c>
      <c r="H75" s="171" t="s">
        <v>220</v>
      </c>
      <c r="I75" s="158">
        <v>136.0</v>
      </c>
      <c r="J75" s="135">
        <f>IFNA(VLOOKUP(V75,'Imported Index'!I:J,2,0),1)</f>
        <v>1</v>
      </c>
      <c r="K75" s="130"/>
      <c r="L75" s="131"/>
      <c r="M75" s="136" t="str">
        <f>ifna(IMAGE("https://pokejungle.net/sprites/typeico/"&amp;lower(VLookup(V75,Type!C:E, 2, 0)&amp;".png")),"")</f>
        <v/>
      </c>
      <c r="N75" s="136" t="str">
        <f>ifna(IMAGE("https://pokejungle.net/sprites/typeico/"&amp;lower(VLookup(V75,Type!C:E, 3, 0)&amp;".png")),"")</f>
        <v/>
      </c>
      <c r="O75" s="131"/>
      <c r="P75" s="131"/>
      <c r="Q75" s="165">
        <f>ifna(VLookup(V75, Dex!F:K, 3, 0),"")</f>
        <v>199</v>
      </c>
      <c r="R75" s="165">
        <f>ifna(VLookup(V75, Dex!F:K, 4, 0),"")</f>
        <v>136</v>
      </c>
      <c r="S75" s="166">
        <f>ifna(VLookup(V75, Dex!F:K, 5, 0),"")</f>
        <v>28</v>
      </c>
      <c r="T75" s="165" t="str">
        <f>ifna(VLookup(V75, Dex!F:K, 6, 0),"")</f>
        <v>P182</v>
      </c>
      <c r="U75" s="137">
        <f>ifna(VLookup(V75, Dex!F:L, 7, 0),"")</f>
        <v>103</v>
      </c>
      <c r="V75" s="131" t="str">
        <f t="shared" si="1"/>
        <v>flareon</v>
      </c>
    </row>
    <row r="76" ht="31.5" customHeight="1">
      <c r="A76" s="53">
        <v>75.0</v>
      </c>
      <c r="B76" s="85">
        <v>1.0</v>
      </c>
      <c r="C76" s="53">
        <v>3.0</v>
      </c>
      <c r="D76" s="53">
        <v>15.0</v>
      </c>
      <c r="E76" s="53">
        <v>3.0</v>
      </c>
      <c r="F76" s="53">
        <v>3.0</v>
      </c>
      <c r="G76" s="53" t="str">
        <f>ifna(VLookup(V76,Shiny!B:C, 2, 0),"")</f>
        <v/>
      </c>
      <c r="H76" s="22" t="s">
        <v>223</v>
      </c>
      <c r="I76" s="157">
        <v>139.0</v>
      </c>
      <c r="J76" s="140">
        <f>IFNA(VLOOKUP(V76,'Imported Index'!I:J,2,0),1)</f>
        <v>1</v>
      </c>
      <c r="K76" s="53"/>
      <c r="L76" s="53"/>
      <c r="M76" s="59" t="str">
        <f>ifna(IMAGE("https://pokejungle.net/sprites/typeico/"&amp;lower(VLookup(V76,Type!C:E, 2, 0)&amp;".png")),"")</f>
        <v/>
      </c>
      <c r="N76" s="59" t="str">
        <f>ifna(IMAGE("https://pokejungle.net/sprites/typeico/"&amp;lower(VLookup(V76,Type!C:E, 3, 0)&amp;".png")),"")</f>
        <v/>
      </c>
      <c r="O76" s="53"/>
      <c r="P76" s="53"/>
      <c r="Q76" s="61" t="str">
        <f>ifna(VLookup(V76, Dex!F:K, 3, 0),"")</f>
        <v>C124</v>
      </c>
      <c r="R76" s="61">
        <f>ifna(VLookup(V76, Dex!F:K, 4, 0),"")</f>
        <v>139</v>
      </c>
      <c r="S76" s="62" t="str">
        <f>ifna(VLookup(V76, Dex!F:K, 5, 0),"")</f>
        <v/>
      </c>
      <c r="T76" s="61" t="str">
        <f>ifna(VLookup(V76, Dex!F:K, 6, 0),"")</f>
        <v/>
      </c>
      <c r="U76" s="63" t="str">
        <f>ifna(VLookup(V76, Dex!F:L, 7, 0),"")</f>
        <v/>
      </c>
      <c r="V76" s="53" t="str">
        <f t="shared" si="1"/>
        <v>omastar</v>
      </c>
    </row>
    <row r="77" ht="31.5" customHeight="1">
      <c r="A77" s="131">
        <v>76.0</v>
      </c>
      <c r="B77" s="130">
        <v>1.0</v>
      </c>
      <c r="C77" s="131">
        <v>3.0</v>
      </c>
      <c r="D77" s="131">
        <v>16.0</v>
      </c>
      <c r="E77" s="131">
        <v>3.0</v>
      </c>
      <c r="F77" s="131">
        <v>4.0</v>
      </c>
      <c r="G77" s="131" t="str">
        <f>ifna(VLookup(V77,Shiny!B:C, 2, 0),"")</f>
        <v/>
      </c>
      <c r="H77" s="171" t="s">
        <v>225</v>
      </c>
      <c r="I77" s="158">
        <v>141.0</v>
      </c>
      <c r="J77" s="135">
        <f>IFNA(VLOOKUP(V77,'Imported Index'!I:J,2,0),1)</f>
        <v>1</v>
      </c>
      <c r="K77" s="131"/>
      <c r="L77" s="131"/>
      <c r="M77" s="136" t="str">
        <f>ifna(IMAGE("https://pokejungle.net/sprites/typeico/"&amp;lower(VLookup(V77,Type!C:E, 2, 0)&amp;".png")),"")</f>
        <v/>
      </c>
      <c r="N77" s="136" t="str">
        <f>ifna(IMAGE("https://pokejungle.net/sprites/typeico/"&amp;lower(VLookup(V77,Type!C:E, 3, 0)&amp;".png")),"")</f>
        <v/>
      </c>
      <c r="O77" s="131"/>
      <c r="P77" s="131"/>
      <c r="Q77" s="165" t="str">
        <f>ifna(VLookup(V77, Dex!F:K, 3, 0),"")</f>
        <v>C126</v>
      </c>
      <c r="R77" s="165">
        <f>ifna(VLookup(V77, Dex!F:K, 4, 0),"")</f>
        <v>141</v>
      </c>
      <c r="S77" s="166" t="str">
        <f>ifna(VLookup(V77, Dex!F:K, 5, 0),"")</f>
        <v/>
      </c>
      <c r="T77" s="165" t="str">
        <f>ifna(VLookup(V77, Dex!F:K, 6, 0),"")</f>
        <v/>
      </c>
      <c r="U77" s="137" t="str">
        <f>ifna(VLookup(V77, Dex!F:L, 7, 0),"")</f>
        <v/>
      </c>
      <c r="V77" s="131" t="str">
        <f t="shared" si="1"/>
        <v>kabutops</v>
      </c>
    </row>
    <row r="78" ht="31.5" customHeight="1">
      <c r="A78" s="53">
        <v>77.0</v>
      </c>
      <c r="B78" s="85">
        <v>1.0</v>
      </c>
      <c r="C78" s="53">
        <v>3.0</v>
      </c>
      <c r="D78" s="53">
        <v>17.0</v>
      </c>
      <c r="E78" s="53">
        <v>3.0</v>
      </c>
      <c r="F78" s="53">
        <v>5.0</v>
      </c>
      <c r="G78" s="53" t="str">
        <f>ifna(VLookup(V78,Shiny!B:C, 2, 0),"")</f>
        <v/>
      </c>
      <c r="H78" s="22" t="s">
        <v>226</v>
      </c>
      <c r="I78" s="157">
        <v>142.0</v>
      </c>
      <c r="J78" s="140">
        <f>IFNA(VLOOKUP(V78,'Imported Index'!I:J,2,0),1)</f>
        <v>1</v>
      </c>
      <c r="K78" s="53"/>
      <c r="L78" s="53"/>
      <c r="M78" s="59" t="str">
        <f>ifna(IMAGE("https://pokejungle.net/sprites/typeico/"&amp;lower(VLookup(V78,Type!C:E, 2, 0)&amp;".png")),"")</f>
        <v/>
      </c>
      <c r="N78" s="59" t="str">
        <f>ifna(IMAGE("https://pokejungle.net/sprites/typeico/"&amp;lower(VLookup(V78,Type!C:E, 3, 0)&amp;".png")),"")</f>
        <v/>
      </c>
      <c r="O78" s="53"/>
      <c r="P78" s="53"/>
      <c r="Q78" s="61" t="str">
        <f>ifna(VLookup(V78, Dex!F:K, 3, 0),"")</f>
        <v>C127</v>
      </c>
      <c r="R78" s="61">
        <f>ifna(VLookup(V78, Dex!F:K, 4, 0),"")</f>
        <v>142</v>
      </c>
      <c r="S78" s="62" t="str">
        <f>ifna(VLookup(V78, Dex!F:K, 5, 0),"")</f>
        <v/>
      </c>
      <c r="T78" s="61" t="str">
        <f>ifna(VLookup(V78, Dex!F:K, 6, 0),"")</f>
        <v/>
      </c>
      <c r="U78" s="63">
        <f>ifna(VLookup(V78, Dex!F:L, 7, 0),"")</f>
        <v>192</v>
      </c>
      <c r="V78" s="53" t="str">
        <f t="shared" si="1"/>
        <v>aerodactyl</v>
      </c>
    </row>
    <row r="79" ht="31.5" customHeight="1">
      <c r="A79" s="131">
        <v>78.0</v>
      </c>
      <c r="B79" s="130">
        <v>1.0</v>
      </c>
      <c r="C79" s="131">
        <v>3.0</v>
      </c>
      <c r="D79" s="131">
        <v>18.0</v>
      </c>
      <c r="E79" s="131">
        <v>3.0</v>
      </c>
      <c r="F79" s="131">
        <v>6.0</v>
      </c>
      <c r="G79" s="131" t="str">
        <f>ifna(VLookup(V79,Shiny!B:C, 2, 0),"")</f>
        <v/>
      </c>
      <c r="H79" s="171" t="s">
        <v>227</v>
      </c>
      <c r="I79" s="158">
        <v>143.0</v>
      </c>
      <c r="J79" s="135">
        <f>IFNA(VLOOKUP(V79,'Imported Index'!I:J,2,0),1)</f>
        <v>1</v>
      </c>
      <c r="K79" s="131"/>
      <c r="L79" s="131"/>
      <c r="M79" s="136" t="str">
        <f>ifna(IMAGE("https://pokejungle.net/sprites/typeico/"&amp;lower(VLookup(V79,Type!C:E, 2, 0)&amp;".png")),"")</f>
        <v/>
      </c>
      <c r="N79" s="136" t="str">
        <f>ifna(IMAGE("https://pokejungle.net/sprites/typeico/"&amp;lower(VLookup(V79,Type!C:E, 3, 0)&amp;".png")),"")</f>
        <v/>
      </c>
      <c r="O79" s="131"/>
      <c r="P79" s="131"/>
      <c r="Q79" s="165">
        <f>ifna(VLookup(V79, Dex!F:K, 3, 0),"")</f>
        <v>261</v>
      </c>
      <c r="R79" s="165">
        <f>ifna(VLookup(V79, Dex!F:K, 4, 0),"")</f>
        <v>143</v>
      </c>
      <c r="S79" s="166">
        <f>ifna(VLookup(V79, Dex!F:K, 5, 0),"")</f>
        <v>52</v>
      </c>
      <c r="T79" s="165" t="str">
        <f>ifna(VLookup(V79, Dex!F:K, 6, 0),"")</f>
        <v>K103</v>
      </c>
      <c r="U79" s="137" t="str">
        <f>ifna(VLookup(V79, Dex!F:L, 7, 0),"")</f>
        <v/>
      </c>
      <c r="V79" s="131" t="str">
        <f t="shared" si="1"/>
        <v>snorlax</v>
      </c>
    </row>
    <row r="80" ht="31.5" customHeight="1">
      <c r="A80" s="53">
        <v>79.0</v>
      </c>
      <c r="B80" s="85">
        <v>1.0</v>
      </c>
      <c r="C80" s="53">
        <v>3.0</v>
      </c>
      <c r="D80" s="53">
        <v>19.0</v>
      </c>
      <c r="E80" s="53">
        <v>4.0</v>
      </c>
      <c r="F80" s="53">
        <v>1.0</v>
      </c>
      <c r="G80" s="53" t="str">
        <f>ifna(VLookup(V80,Shiny!B:C, 2, 0),"")</f>
        <v/>
      </c>
      <c r="H80" s="22" t="s">
        <v>228</v>
      </c>
      <c r="I80" s="157">
        <v>144.0</v>
      </c>
      <c r="J80" s="140">
        <f>IFNA(VLOOKUP(V80,'Imported Index'!I:J,2,0),1)</f>
        <v>1</v>
      </c>
      <c r="K80" s="53"/>
      <c r="L80" s="53" t="s">
        <v>97</v>
      </c>
      <c r="M80" s="59" t="str">
        <f>ifna(IMAGE("https://pokejungle.net/sprites/typeico/"&amp;lower(VLookup(V80,Type!C:E, 2, 0)&amp;".png")),"")</f>
        <v/>
      </c>
      <c r="N80" s="59" t="str">
        <f>ifna(IMAGE("https://pokejungle.net/sprites/typeico/"&amp;lower(VLookup(V80,Type!C:E, 3, 0)&amp;".png")),"")</f>
        <v/>
      </c>
      <c r="O80" s="53"/>
      <c r="P80" s="53"/>
      <c r="Q80" s="61" t="str">
        <f>ifna(VLookup(V80, Dex!F:K, 3, 0),"")</f>
        <v>C202</v>
      </c>
      <c r="R80" s="61">
        <f>ifna(VLookup(V80, Dex!F:K, 4, 0),"")</f>
        <v>144</v>
      </c>
      <c r="S80" s="62" t="str">
        <f>ifna(VLookup(V80, Dex!F:K, 5, 0),"")</f>
        <v/>
      </c>
      <c r="T80" s="61" t="str">
        <f>ifna(VLookup(V80, Dex!F:K, 6, 0),"")</f>
        <v/>
      </c>
      <c r="U80" s="63" t="str">
        <f>ifna(VLookup(V80, Dex!F:L, 7, 0),"")</f>
        <v/>
      </c>
      <c r="V80" s="53" t="str">
        <f t="shared" si="1"/>
        <v>articuno</v>
      </c>
    </row>
    <row r="81" ht="31.5" customHeight="1">
      <c r="A81" s="131">
        <v>80.0</v>
      </c>
      <c r="B81" s="130">
        <v>1.0</v>
      </c>
      <c r="C81" s="131">
        <v>3.0</v>
      </c>
      <c r="D81" s="131">
        <v>20.0</v>
      </c>
      <c r="E81" s="131">
        <v>4.0</v>
      </c>
      <c r="F81" s="131">
        <v>2.0</v>
      </c>
      <c r="G81" s="131" t="str">
        <f>ifna(VLookup(V81,Shiny!B:C, 2, 0),"")</f>
        <v/>
      </c>
      <c r="H81" s="171" t="s">
        <v>228</v>
      </c>
      <c r="I81" s="158">
        <v>144.0</v>
      </c>
      <c r="J81" s="135">
        <f>IFNA(VLOOKUP(V81,'Imported Index'!I:J,2,0),1)</f>
        <v>1</v>
      </c>
      <c r="K81" s="131"/>
      <c r="L81" s="131" t="s">
        <v>132</v>
      </c>
      <c r="M81" s="136" t="str">
        <f>ifna(IMAGE("https://pokejungle.net/sprites/typeico/"&amp;lower(VLookup(V81,Type!C:E, 2, 0)&amp;".png")),"")</f>
        <v/>
      </c>
      <c r="N81" s="136" t="str">
        <f>ifna(IMAGE("https://pokejungle.net/sprites/typeico/"&amp;lower(VLookup(V81,Type!C:E, 3, 0)&amp;".png")),"")</f>
        <v/>
      </c>
      <c r="O81" s="130">
        <v>-1.0</v>
      </c>
      <c r="P81" s="131"/>
      <c r="Q81" s="165" t="str">
        <f>ifna(VLookup(V81, Dex!F:K, 3, 0),"")</f>
        <v>C202</v>
      </c>
      <c r="R81" s="165" t="str">
        <f>ifna(VLookup(V81, Dex!F:K, 4, 0),"")</f>
        <v/>
      </c>
      <c r="S81" s="166" t="str">
        <f>ifna(VLookup(V81, Dex!F:K, 5, 0),"")</f>
        <v/>
      </c>
      <c r="T81" s="165" t="str">
        <f>ifna(VLookup(V81, Dex!F:K, 6, 0),"")</f>
        <v/>
      </c>
      <c r="U81" s="137" t="str">
        <f>ifna(VLookup(V81, Dex!F:L, 7, 0),"")</f>
        <v/>
      </c>
      <c r="V81" s="131" t="str">
        <f t="shared" si="1"/>
        <v>articuno-1</v>
      </c>
    </row>
    <row r="82" ht="31.5" customHeight="1">
      <c r="A82" s="53">
        <v>81.0</v>
      </c>
      <c r="B82" s="85">
        <v>1.0</v>
      </c>
      <c r="C82" s="53">
        <v>3.0</v>
      </c>
      <c r="D82" s="53">
        <v>21.0</v>
      </c>
      <c r="E82" s="53">
        <v>4.0</v>
      </c>
      <c r="F82" s="53">
        <v>3.0</v>
      </c>
      <c r="G82" s="53" t="str">
        <f>ifna(VLookup(V82,Shiny!B:C, 2, 0),"")</f>
        <v/>
      </c>
      <c r="H82" s="22" t="s">
        <v>229</v>
      </c>
      <c r="I82" s="157">
        <v>145.0</v>
      </c>
      <c r="J82" s="140">
        <f>IFNA(VLOOKUP(V82,'Imported Index'!I:J,2,0),1)</f>
        <v>1</v>
      </c>
      <c r="K82" s="53"/>
      <c r="L82" s="53" t="s">
        <v>97</v>
      </c>
      <c r="M82" s="59" t="str">
        <f>ifna(IMAGE("https://pokejungle.net/sprites/typeico/"&amp;lower(VLookup(V82,Type!C:E, 2, 0)&amp;".png")),"")</f>
        <v/>
      </c>
      <c r="N82" s="59" t="str">
        <f>ifna(IMAGE("https://pokejungle.net/sprites/typeico/"&amp;lower(VLookup(V82,Type!C:E, 3, 0)&amp;".png")),"")</f>
        <v/>
      </c>
      <c r="O82" s="53"/>
      <c r="P82" s="53"/>
      <c r="Q82" s="61" t="str">
        <f>ifna(VLookup(V82, Dex!F:K, 3, 0),"")</f>
        <v>C203</v>
      </c>
      <c r="R82" s="61">
        <f>ifna(VLookup(V82, Dex!F:K, 4, 0),"")</f>
        <v>145</v>
      </c>
      <c r="S82" s="62" t="str">
        <f>ifna(VLookup(V82, Dex!F:K, 5, 0),"")</f>
        <v/>
      </c>
      <c r="T82" s="61" t="str">
        <f>ifna(VLookup(V82, Dex!F:K, 6, 0),"")</f>
        <v/>
      </c>
      <c r="U82" s="63" t="str">
        <f>ifna(VLookup(V82, Dex!F:L, 7, 0),"")</f>
        <v/>
      </c>
      <c r="V82" s="53" t="str">
        <f t="shared" si="1"/>
        <v>zapdos</v>
      </c>
    </row>
    <row r="83" ht="31.5" customHeight="1">
      <c r="A83" s="131">
        <v>82.0</v>
      </c>
      <c r="B83" s="130">
        <v>1.0</v>
      </c>
      <c r="C83" s="131">
        <v>3.0</v>
      </c>
      <c r="D83" s="131">
        <v>22.0</v>
      </c>
      <c r="E83" s="131">
        <v>4.0</v>
      </c>
      <c r="F83" s="131">
        <v>4.0</v>
      </c>
      <c r="G83" s="131" t="str">
        <f>ifna(VLookup(V83,Shiny!B:C, 2, 0),"")</f>
        <v/>
      </c>
      <c r="H83" s="171" t="s">
        <v>229</v>
      </c>
      <c r="I83" s="158">
        <v>145.0</v>
      </c>
      <c r="J83" s="135">
        <f>IFNA(VLOOKUP(V83,'Imported Index'!I:J,2,0),1)</f>
        <v>1</v>
      </c>
      <c r="K83" s="131"/>
      <c r="L83" s="131" t="s">
        <v>132</v>
      </c>
      <c r="M83" s="136" t="str">
        <f>ifna(IMAGE("https://pokejungle.net/sprites/typeico/"&amp;lower(VLookup(V83,Type!C:E, 2, 0)&amp;".png")),"")</f>
        <v/>
      </c>
      <c r="N83" s="136" t="str">
        <f>ifna(IMAGE("https://pokejungle.net/sprites/typeico/"&amp;lower(VLookup(V83,Type!C:E, 3, 0)&amp;".png")),"")</f>
        <v/>
      </c>
      <c r="O83" s="130">
        <v>-1.0</v>
      </c>
      <c r="P83" s="131"/>
      <c r="Q83" s="165" t="str">
        <f>ifna(VLookup(V83, Dex!F:K, 3, 0),"")</f>
        <v>C203</v>
      </c>
      <c r="R83" s="165" t="str">
        <f>ifna(VLookup(V83, Dex!F:K, 4, 0),"")</f>
        <v/>
      </c>
      <c r="S83" s="166" t="str">
        <f>ifna(VLookup(V83, Dex!F:K, 5, 0),"")</f>
        <v/>
      </c>
      <c r="T83" s="165" t="str">
        <f>ifna(VLookup(V83, Dex!F:K, 6, 0),"")</f>
        <v/>
      </c>
      <c r="U83" s="137" t="str">
        <f>ifna(VLookup(V83, Dex!F:L, 7, 0),"")</f>
        <v/>
      </c>
      <c r="V83" s="131" t="str">
        <f t="shared" si="1"/>
        <v>zapdos-1</v>
      </c>
    </row>
    <row r="84" ht="31.5" customHeight="1">
      <c r="A84" s="53">
        <v>83.0</v>
      </c>
      <c r="B84" s="85">
        <v>1.0</v>
      </c>
      <c r="C84" s="53">
        <v>3.0</v>
      </c>
      <c r="D84" s="53">
        <v>23.0</v>
      </c>
      <c r="E84" s="53">
        <v>4.0</v>
      </c>
      <c r="F84" s="53">
        <v>5.0</v>
      </c>
      <c r="G84" s="53" t="str">
        <f>ifna(VLookup(V84,Shiny!B:C, 2, 0),"")</f>
        <v/>
      </c>
      <c r="H84" s="22" t="s">
        <v>230</v>
      </c>
      <c r="I84" s="157">
        <v>146.0</v>
      </c>
      <c r="J84" s="140">
        <f>IFNA(VLOOKUP(V84,'Imported Index'!I:J,2,0),1)</f>
        <v>1</v>
      </c>
      <c r="K84" s="53"/>
      <c r="L84" s="53" t="s">
        <v>97</v>
      </c>
      <c r="M84" s="59" t="str">
        <f>ifna(IMAGE("https://pokejungle.net/sprites/typeico/"&amp;lower(VLookup(V84,Type!C:E, 2, 0)&amp;".png")),"")</f>
        <v/>
      </c>
      <c r="N84" s="59" t="str">
        <f>ifna(IMAGE("https://pokejungle.net/sprites/typeico/"&amp;lower(VLookup(V84,Type!C:E, 3, 0)&amp;".png")),"")</f>
        <v/>
      </c>
      <c r="O84" s="53"/>
      <c r="P84" s="53"/>
      <c r="Q84" s="61" t="str">
        <f>ifna(VLookup(V84, Dex!F:K, 3, 0),"")</f>
        <v>C204</v>
      </c>
      <c r="R84" s="61">
        <f>ifna(VLookup(V84, Dex!F:K, 4, 0),"")</f>
        <v>146</v>
      </c>
      <c r="S84" s="62" t="str">
        <f>ifna(VLookup(V84, Dex!F:K, 5, 0),"")</f>
        <v/>
      </c>
      <c r="T84" s="61" t="str">
        <f>ifna(VLookup(V84, Dex!F:K, 6, 0),"")</f>
        <v/>
      </c>
      <c r="U84" s="63" t="str">
        <f>ifna(VLookup(V84, Dex!F:L, 7, 0),"")</f>
        <v/>
      </c>
      <c r="V84" s="53" t="str">
        <f t="shared" si="1"/>
        <v>moltres</v>
      </c>
    </row>
    <row r="85" ht="31.5" customHeight="1">
      <c r="A85" s="131">
        <v>84.0</v>
      </c>
      <c r="B85" s="130">
        <v>1.0</v>
      </c>
      <c r="C85" s="131">
        <v>3.0</v>
      </c>
      <c r="D85" s="131">
        <v>24.0</v>
      </c>
      <c r="E85" s="131">
        <v>4.0</v>
      </c>
      <c r="F85" s="131">
        <v>6.0</v>
      </c>
      <c r="G85" s="131" t="str">
        <f>ifna(VLookup(V85,Shiny!B:C, 2, 0),"")</f>
        <v/>
      </c>
      <c r="H85" s="171" t="s">
        <v>230</v>
      </c>
      <c r="I85" s="158">
        <v>146.0</v>
      </c>
      <c r="J85" s="135">
        <f>IFNA(VLOOKUP(V85,'Imported Index'!I:J,2,0),1)</f>
        <v>1</v>
      </c>
      <c r="K85" s="131"/>
      <c r="L85" s="131" t="s">
        <v>132</v>
      </c>
      <c r="M85" s="136" t="str">
        <f>ifna(IMAGE("https://pokejungle.net/sprites/typeico/"&amp;lower(VLookup(V85,Type!C:E, 2, 0)&amp;".png")),"")</f>
        <v/>
      </c>
      <c r="N85" s="136" t="str">
        <f>ifna(IMAGE("https://pokejungle.net/sprites/typeico/"&amp;lower(VLookup(V85,Type!C:E, 3, 0)&amp;".png")),"")</f>
        <v/>
      </c>
      <c r="O85" s="130">
        <v>-1.0</v>
      </c>
      <c r="P85" s="131"/>
      <c r="Q85" s="165" t="str">
        <f>ifna(VLookup(V85, Dex!F:K, 3, 0),"")</f>
        <v>C204</v>
      </c>
      <c r="R85" s="165" t="str">
        <f>ifna(VLookup(V85, Dex!F:K, 4, 0),"")</f>
        <v/>
      </c>
      <c r="S85" s="166" t="str">
        <f>ifna(VLookup(V85, Dex!F:K, 5, 0),"")</f>
        <v/>
      </c>
      <c r="T85" s="165" t="str">
        <f>ifna(VLookup(V85, Dex!F:K, 6, 0),"")</f>
        <v/>
      </c>
      <c r="U85" s="137" t="str">
        <f>ifna(VLookup(V85, Dex!F:L, 7, 0),"")</f>
        <v/>
      </c>
      <c r="V85" s="131" t="str">
        <f t="shared" si="1"/>
        <v>moltres-1</v>
      </c>
    </row>
    <row r="86" ht="31.5" customHeight="1">
      <c r="A86" s="53">
        <v>85.0</v>
      </c>
      <c r="B86" s="85">
        <v>1.0</v>
      </c>
      <c r="C86" s="53">
        <v>3.0</v>
      </c>
      <c r="D86" s="53">
        <v>25.0</v>
      </c>
      <c r="E86" s="53">
        <v>5.0</v>
      </c>
      <c r="F86" s="53">
        <v>1.0</v>
      </c>
      <c r="G86" s="53" t="str">
        <f>ifna(VLookup(V86,Shiny!B:C, 2, 0),"")</f>
        <v/>
      </c>
      <c r="H86" s="22" t="s">
        <v>233</v>
      </c>
      <c r="I86" s="157">
        <v>149.0</v>
      </c>
      <c r="J86" s="140">
        <f>IFNA(VLOOKUP(V86,'Imported Index'!I:J,2,0),1)</f>
        <v>1</v>
      </c>
      <c r="K86" s="85"/>
      <c r="L86" s="53"/>
      <c r="M86" s="59" t="str">
        <f>ifna(IMAGE("https://pokejungle.net/sprites/typeico/"&amp;lower(VLookup(V86,Type!C:E, 2, 0)&amp;".png")),"")</f>
        <v/>
      </c>
      <c r="N86" s="59" t="str">
        <f>ifna(IMAGE("https://pokejungle.net/sprites/typeico/"&amp;lower(VLookup(V86,Type!C:E, 3, 0)&amp;".png")),"")</f>
        <v/>
      </c>
      <c r="O86" s="53"/>
      <c r="P86" s="53"/>
      <c r="Q86" s="61" t="str">
        <f>ifna(VLookup(V86, Dex!F:K, 3, 0),"")</f>
        <v>C196</v>
      </c>
      <c r="R86" s="61">
        <f>ifna(VLookup(V86, Dex!F:K, 4, 0),"")</f>
        <v>149</v>
      </c>
      <c r="S86" s="62" t="str">
        <f>ifna(VLookup(V86, Dex!F:K, 5, 0),"")</f>
        <v/>
      </c>
      <c r="T86" s="61" t="str">
        <f>ifna(VLookup(V86, Dex!F:K, 6, 0),"")</f>
        <v>P349</v>
      </c>
      <c r="U86" s="63">
        <f>ifna(VLookup(V86, Dex!F:L, 7, 0),"")</f>
        <v>147</v>
      </c>
      <c r="V86" s="53" t="str">
        <f t="shared" si="1"/>
        <v>dragonite</v>
      </c>
    </row>
    <row r="87" ht="31.5" customHeight="1">
      <c r="A87" s="131">
        <v>86.0</v>
      </c>
      <c r="B87" s="130">
        <v>1.0</v>
      </c>
      <c r="C87" s="131">
        <v>3.0</v>
      </c>
      <c r="D87" s="131">
        <v>26.0</v>
      </c>
      <c r="E87" s="131">
        <v>5.0</v>
      </c>
      <c r="F87" s="131">
        <v>2.0</v>
      </c>
      <c r="G87" s="131" t="str">
        <f>ifna(VLookup(V87,Shiny!B:C, 2, 0),"")</f>
        <v/>
      </c>
      <c r="H87" s="171" t="s">
        <v>234</v>
      </c>
      <c r="I87" s="158">
        <v>150.0</v>
      </c>
      <c r="J87" s="135">
        <f>IFNA(VLOOKUP(V87,'Imported Index'!I:J,2,0),1)</f>
        <v>1</v>
      </c>
      <c r="K87" s="131"/>
      <c r="L87" s="131"/>
      <c r="M87" s="136" t="str">
        <f>ifna(IMAGE("https://pokejungle.net/sprites/typeico/"&amp;lower(VLookup(V87,Type!C:E, 2, 0)&amp;".png")),"")</f>
        <v/>
      </c>
      <c r="N87" s="136" t="str">
        <f>ifna(IMAGE("https://pokejungle.net/sprites/typeico/"&amp;lower(VLookup(V87,Type!C:E, 3, 0)&amp;".png")),"")</f>
        <v/>
      </c>
      <c r="O87" s="131"/>
      <c r="P87" s="131"/>
      <c r="Q87" s="165" t="str">
        <f>ifna(VLookup(V87, Dex!F:K, 3, 0),"")</f>
        <v/>
      </c>
      <c r="R87" s="165">
        <f>ifna(VLookup(V87, Dex!F:K, 4, 0),"")</f>
        <v>150</v>
      </c>
      <c r="S87" s="166" t="str">
        <f>ifna(VLookup(V87, Dex!F:K, 5, 0),"")</f>
        <v/>
      </c>
      <c r="T87" s="165" t="str">
        <f>ifna(VLookup(V87, Dex!F:K, 6, 0),"")</f>
        <v/>
      </c>
      <c r="U87" s="137" t="str">
        <f>ifna(VLookup(V87, Dex!F:L, 7, 0),"")</f>
        <v/>
      </c>
      <c r="V87" s="131" t="str">
        <f t="shared" si="1"/>
        <v>mewtwo</v>
      </c>
    </row>
    <row r="88" ht="31.5" customHeight="1">
      <c r="A88" s="53">
        <v>87.0</v>
      </c>
      <c r="B88" s="85">
        <v>1.0</v>
      </c>
      <c r="C88" s="53">
        <v>3.0</v>
      </c>
      <c r="D88" s="53">
        <v>27.0</v>
      </c>
      <c r="E88" s="53">
        <v>5.0</v>
      </c>
      <c r="F88" s="53">
        <v>3.0</v>
      </c>
      <c r="G88" s="53" t="str">
        <f>ifna(VLookup(V88,Shiny!B:C, 2, 0),"")</f>
        <v/>
      </c>
      <c r="H88" s="22" t="s">
        <v>235</v>
      </c>
      <c r="I88" s="157">
        <v>151.0</v>
      </c>
      <c r="J88" s="140">
        <f>IFNA(VLOOKUP(V88,'Imported Index'!I:J,2,0),1)</f>
        <v>1</v>
      </c>
      <c r="K88" s="53"/>
      <c r="L88" s="53"/>
      <c r="M88" s="59" t="str">
        <f>ifna(IMAGE("https://pokejungle.net/sprites/typeico/"&amp;lower(VLookup(V88,Type!C:E, 2, 0)&amp;".png")),"")</f>
        <v/>
      </c>
      <c r="N88" s="59" t="str">
        <f>ifna(IMAGE("https://pokejungle.net/sprites/typeico/"&amp;lower(VLookup(V88,Type!C:E, 3, 0)&amp;".png")),"")</f>
        <v/>
      </c>
      <c r="O88" s="53"/>
      <c r="P88" s="53"/>
      <c r="Q88" s="61" t="str">
        <f>ifna(VLookup(V88, Dex!F:K, 3, 0),"")</f>
        <v/>
      </c>
      <c r="R88" s="61">
        <f>ifna(VLookup(V88, Dex!F:K, 4, 0),"")</f>
        <v>151</v>
      </c>
      <c r="S88" s="62" t="str">
        <f>ifna(VLookup(V88, Dex!F:K, 5, 0),"")</f>
        <v/>
      </c>
      <c r="T88" s="61" t="str">
        <f>ifna(VLookup(V88, Dex!F:K, 6, 0),"")</f>
        <v/>
      </c>
      <c r="U88" s="63" t="str">
        <f>ifna(VLookup(V88, Dex!F:L, 7, 0),"")</f>
        <v/>
      </c>
      <c r="V88" s="53" t="str">
        <f t="shared" si="1"/>
        <v>mew</v>
      </c>
    </row>
    <row r="89" ht="31.5" customHeight="1">
      <c r="A89" s="131">
        <v>88.0</v>
      </c>
      <c r="B89" s="130"/>
      <c r="C89" s="130"/>
      <c r="D89" s="130"/>
      <c r="E89" s="130"/>
      <c r="F89" s="130"/>
      <c r="G89" s="131" t="str">
        <f>ifna(VLookup(V89,Shiny!B:C, 2, 0),"")</f>
        <v/>
      </c>
      <c r="H89" s="143" t="s">
        <v>236</v>
      </c>
      <c r="I89" s="144"/>
      <c r="J89" s="132"/>
      <c r="K89" s="132"/>
      <c r="L89" s="132"/>
      <c r="M89" s="136" t="str">
        <f>ifna(IMAGE("https://pokejungle.net/sprites/typeico/"&amp;lower(VLookup(V89,Type!C:E, 2, 0)&amp;".png")),"")</f>
        <v/>
      </c>
      <c r="N89" s="136" t="str">
        <f>ifna(IMAGE("https://pokejungle.net/sprites/typeico/"&amp;lower(VLookup(V89,Type!C:E, 3, 0)&amp;".png")),"")</f>
        <v/>
      </c>
      <c r="O89" s="131"/>
      <c r="P89" s="131"/>
      <c r="Q89" s="165" t="str">
        <f>ifna(VLookup(V89, Dex!F:K, 3, 0),"")</f>
        <v/>
      </c>
      <c r="R89" s="165" t="str">
        <f>ifna(VLookup(V89, Dex!F:K, 4, 0),"")</f>
        <v/>
      </c>
      <c r="S89" s="166" t="str">
        <f>ifna(VLookup(V89, Dex!F:K, 5, 0),"")</f>
        <v/>
      </c>
      <c r="T89" s="165" t="str">
        <f>ifna(VLookup(V89, Dex!F:K, 6, 0),"")</f>
        <v/>
      </c>
      <c r="U89" s="137" t="str">
        <f>ifna(VLookup(V89, Dex!F:L, 7, 0),"")</f>
        <v/>
      </c>
      <c r="V89" s="131" t="str">
        <f t="shared" si="1"/>
        <v>gen</v>
      </c>
    </row>
    <row r="90" ht="31.5" customHeight="1">
      <c r="A90" s="53">
        <v>89.0</v>
      </c>
      <c r="B90" s="85">
        <v>1.0</v>
      </c>
      <c r="C90" s="53">
        <v>4.0</v>
      </c>
      <c r="D90" s="53">
        <v>1.0</v>
      </c>
      <c r="E90" s="53">
        <v>1.0</v>
      </c>
      <c r="F90" s="53">
        <v>1.0</v>
      </c>
      <c r="G90" s="53" t="str">
        <f>ifna(VLookup(V90,Shiny!B:C, 2, 0),"")</f>
        <v/>
      </c>
      <c r="H90" s="22" t="s">
        <v>239</v>
      </c>
      <c r="I90" s="157">
        <v>154.0</v>
      </c>
      <c r="J90" s="140">
        <f>IFNA(VLOOKUP(V90,'Imported Index'!I:J,2,0),1)</f>
        <v>1</v>
      </c>
      <c r="K90" s="53"/>
      <c r="L90" s="53"/>
      <c r="M90" s="59" t="str">
        <f>ifna(IMAGE("https://pokejungle.net/sprites/typeico/"&amp;lower(VLookup(V90,Type!C:E, 2, 0)&amp;".png")),"")</f>
        <v/>
      </c>
      <c r="N90" s="59" t="str">
        <f>ifna(IMAGE("https://pokejungle.net/sprites/typeico/"&amp;lower(VLookup(V90,Type!C:E, 3, 0)&amp;".png")),"")</f>
        <v/>
      </c>
      <c r="O90" s="53"/>
      <c r="P90" s="53"/>
      <c r="Q90" s="61" t="str">
        <f>ifna(VLookup(V90, Dex!F:K, 3, 0),"")</f>
        <v/>
      </c>
      <c r="R90" s="61">
        <f>ifna(VLookup(V90, Dex!F:K, 4, 0),"")</f>
        <v>154</v>
      </c>
      <c r="S90" s="62" t="str">
        <f>ifna(VLookup(V90, Dex!F:K, 5, 0),"")</f>
        <v/>
      </c>
      <c r="T90" s="61" t="str">
        <f>ifna(VLookup(V90, Dex!F:K, 6, 0),"")</f>
        <v>B175</v>
      </c>
      <c r="U90" s="63">
        <f>ifna(VLookup(V90, Dex!F:L, 7, 0),"")</f>
        <v>3</v>
      </c>
      <c r="V90" s="53" t="str">
        <f t="shared" si="1"/>
        <v>meganium</v>
      </c>
    </row>
    <row r="91" ht="31.5" customHeight="1">
      <c r="A91" s="131">
        <v>90.0</v>
      </c>
      <c r="B91" s="130">
        <v>1.0</v>
      </c>
      <c r="C91" s="131">
        <v>4.0</v>
      </c>
      <c r="D91" s="131">
        <v>2.0</v>
      </c>
      <c r="E91" s="131">
        <v>1.0</v>
      </c>
      <c r="F91" s="131">
        <v>2.0</v>
      </c>
      <c r="G91" s="131" t="str">
        <f>ifna(VLookup(V91,Shiny!B:C, 2, 0),"")</f>
        <v/>
      </c>
      <c r="H91" s="171" t="s">
        <v>242</v>
      </c>
      <c r="I91" s="158">
        <v>157.0</v>
      </c>
      <c r="J91" s="135">
        <f>IFNA(VLOOKUP(V91,'Imported Index'!I:J,2,0),1)</f>
        <v>1</v>
      </c>
      <c r="K91" s="131"/>
      <c r="L91" s="131" t="s">
        <v>97</v>
      </c>
      <c r="M91" s="136" t="str">
        <f>ifna(IMAGE("https://pokejungle.net/sprites/typeico/"&amp;lower(VLookup(V91,Type!C:E, 2, 0)&amp;".png")),"")</f>
        <v/>
      </c>
      <c r="N91" s="136" t="str">
        <f>ifna(IMAGE("https://pokejungle.net/sprites/typeico/"&amp;lower(VLookup(V91,Type!C:E, 3, 0)&amp;".png")),"")</f>
        <v/>
      </c>
      <c r="O91" s="131"/>
      <c r="P91" s="131"/>
      <c r="Q91" s="165" t="str">
        <f>ifna(VLookup(V91, Dex!F:K, 3, 0),"")</f>
        <v/>
      </c>
      <c r="R91" s="165">
        <f>ifna(VLookup(V91, Dex!F:K, 4, 0),"")</f>
        <v>157</v>
      </c>
      <c r="S91" s="166" t="str">
        <f>ifna(VLookup(V91, Dex!F:K, 5, 0),"")</f>
        <v/>
      </c>
      <c r="T91" s="165" t="str">
        <f>ifna(VLookup(V91, Dex!F:K, 6, 0),"")</f>
        <v>B178</v>
      </c>
      <c r="U91" s="137" t="str">
        <f>ifna(VLookup(V91, Dex!F:L, 7, 0),"")</f>
        <v/>
      </c>
      <c r="V91" s="131" t="str">
        <f t="shared" si="1"/>
        <v>typhlosion</v>
      </c>
    </row>
    <row r="92" ht="31.5" customHeight="1">
      <c r="A92" s="53">
        <v>91.0</v>
      </c>
      <c r="B92" s="85">
        <v>1.0</v>
      </c>
      <c r="C92" s="53">
        <v>4.0</v>
      </c>
      <c r="D92" s="53">
        <v>3.0</v>
      </c>
      <c r="E92" s="53">
        <v>1.0</v>
      </c>
      <c r="F92" s="53">
        <v>3.0</v>
      </c>
      <c r="G92" s="53" t="str">
        <f>ifna(VLookup(V92,Shiny!B:C, 2, 0),"")</f>
        <v/>
      </c>
      <c r="H92" s="22" t="s">
        <v>242</v>
      </c>
      <c r="I92" s="157">
        <v>157.0</v>
      </c>
      <c r="J92" s="140">
        <f>IFNA(VLOOKUP(V92,'Imported Index'!I:J,2,0),1)</f>
        <v>1</v>
      </c>
      <c r="K92" s="53"/>
      <c r="L92" s="53" t="s">
        <v>139</v>
      </c>
      <c r="M92" s="59" t="str">
        <f>ifna(IMAGE("https://pokejungle.net/sprites/typeico/"&amp;lower(VLookup(V92,Type!C:E, 2, 0)&amp;".png")),"")</f>
        <v/>
      </c>
      <c r="N92" s="59" t="str">
        <f>ifna(IMAGE("https://pokejungle.net/sprites/typeico/"&amp;lower(VLookup(V92,Type!C:E, 3, 0)&amp;".png")),"")</f>
        <v/>
      </c>
      <c r="O92" s="85">
        <v>-1.0</v>
      </c>
      <c r="P92" s="53"/>
      <c r="Q92" s="61" t="str">
        <f>ifna(VLookup(V92, Dex!F:K, 3, 0),"")</f>
        <v/>
      </c>
      <c r="R92" s="61" t="str">
        <f>ifna(VLookup(V92, Dex!F:K, 4, 0),"")</f>
        <v/>
      </c>
      <c r="S92" s="62">
        <f>ifna(VLookup(V92, Dex!F:K, 5, 0),"")</f>
        <v>6</v>
      </c>
      <c r="T92" s="61" t="str">
        <f>ifna(VLookup(V92, Dex!F:K, 6, 0),"")</f>
        <v>B178</v>
      </c>
      <c r="U92" s="63" t="str">
        <f>ifna(VLookup(V92, Dex!F:L, 7, 0),"")</f>
        <v/>
      </c>
      <c r="V92" s="53" t="str">
        <f t="shared" si="1"/>
        <v>typhlosion-1</v>
      </c>
    </row>
    <row r="93" ht="31.5" customHeight="1">
      <c r="A93" s="131">
        <v>92.0</v>
      </c>
      <c r="B93" s="130">
        <v>1.0</v>
      </c>
      <c r="C93" s="131">
        <v>4.0</v>
      </c>
      <c r="D93" s="131">
        <v>4.0</v>
      </c>
      <c r="E93" s="131">
        <v>1.0</v>
      </c>
      <c r="F93" s="131">
        <v>4.0</v>
      </c>
      <c r="G93" s="131" t="str">
        <f>ifna(VLookup(V93,Shiny!B:C, 2, 0),"")</f>
        <v/>
      </c>
      <c r="H93" s="171" t="s">
        <v>245</v>
      </c>
      <c r="I93" s="158">
        <v>160.0</v>
      </c>
      <c r="J93" s="135">
        <f>IFNA(VLOOKUP(V93,'Imported Index'!I:J,2,0),1)</f>
        <v>1</v>
      </c>
      <c r="K93" s="131"/>
      <c r="L93" s="131"/>
      <c r="M93" s="136" t="str">
        <f>ifna(IMAGE("https://pokejungle.net/sprites/typeico/"&amp;lower(VLookup(V93,Type!C:E, 2, 0)&amp;".png")),"")</f>
        <v/>
      </c>
      <c r="N93" s="136" t="str">
        <f>ifna(IMAGE("https://pokejungle.net/sprites/typeico/"&amp;lower(VLookup(V93,Type!C:E, 3, 0)&amp;".png")),"")</f>
        <v/>
      </c>
      <c r="O93" s="131"/>
      <c r="P93" s="131"/>
      <c r="Q93" s="165" t="str">
        <f>ifna(VLookup(V93, Dex!F:K, 3, 0),"")</f>
        <v/>
      </c>
      <c r="R93" s="165">
        <f>ifna(VLookup(V93, Dex!F:K, 4, 0),"")</f>
        <v>160</v>
      </c>
      <c r="S93" s="166" t="str">
        <f>ifna(VLookup(V93, Dex!F:K, 5, 0),"")</f>
        <v/>
      </c>
      <c r="T93" s="165" t="str">
        <f>ifna(VLookup(V93, Dex!F:K, 6, 0),"")</f>
        <v>B181</v>
      </c>
      <c r="U93" s="137">
        <f>ifna(VLookup(V93, Dex!F:L, 7, 0),"")</f>
        <v>9</v>
      </c>
      <c r="V93" s="131" t="str">
        <f t="shared" si="1"/>
        <v>feraligatr</v>
      </c>
    </row>
    <row r="94" ht="31.5" customHeight="1">
      <c r="A94" s="53">
        <v>93.0</v>
      </c>
      <c r="B94" s="85">
        <v>1.0</v>
      </c>
      <c r="C94" s="53">
        <v>4.0</v>
      </c>
      <c r="D94" s="53">
        <v>5.0</v>
      </c>
      <c r="E94" s="53">
        <v>1.0</v>
      </c>
      <c r="F94" s="53">
        <v>5.0</v>
      </c>
      <c r="G94" s="53" t="str">
        <f>ifna(VLookup(V94,Shiny!B:C, 2, 0),"")</f>
        <v/>
      </c>
      <c r="H94" s="22" t="s">
        <v>247</v>
      </c>
      <c r="I94" s="157">
        <v>162.0</v>
      </c>
      <c r="J94" s="140">
        <f>IFNA(VLOOKUP(V94,'Imported Index'!I:J,2,0),1)</f>
        <v>1</v>
      </c>
      <c r="K94" s="53"/>
      <c r="L94" s="53"/>
      <c r="M94" s="59" t="str">
        <f>ifna(IMAGE("https://pokejungle.net/sprites/typeico/"&amp;lower(VLookup(V94,Type!C:E, 2, 0)&amp;".png")),"")</f>
        <v/>
      </c>
      <c r="N94" s="59" t="str">
        <f>ifna(IMAGE("https://pokejungle.net/sprites/typeico/"&amp;lower(VLookup(V94,Type!C:E, 3, 0)&amp;".png")),"")</f>
        <v/>
      </c>
      <c r="O94" s="53"/>
      <c r="P94" s="53"/>
      <c r="Q94" s="61" t="str">
        <f>ifna(VLookup(V94, Dex!F:K, 3, 0),"")</f>
        <v/>
      </c>
      <c r="R94" s="61">
        <f>ifna(VLookup(V94, Dex!F:K, 4, 0),"")</f>
        <v>162</v>
      </c>
      <c r="S94" s="62" t="str">
        <f>ifna(VLookup(V94, Dex!F:K, 5, 0),"")</f>
        <v/>
      </c>
      <c r="T94" s="61" t="str">
        <f>ifna(VLookup(V94, Dex!F:K, 6, 0),"")</f>
        <v>K027</v>
      </c>
      <c r="U94" s="63" t="str">
        <f>ifna(VLookup(V94, Dex!F:L, 7, 0),"")</f>
        <v/>
      </c>
      <c r="V94" s="53" t="str">
        <f t="shared" si="1"/>
        <v>furret</v>
      </c>
    </row>
    <row r="95" ht="31.5" customHeight="1">
      <c r="A95" s="131">
        <v>94.0</v>
      </c>
      <c r="B95" s="130">
        <v>1.0</v>
      </c>
      <c r="C95" s="131">
        <v>4.0</v>
      </c>
      <c r="D95" s="131">
        <v>6.0</v>
      </c>
      <c r="E95" s="131">
        <v>1.0</v>
      </c>
      <c r="F95" s="131">
        <v>6.0</v>
      </c>
      <c r="G95" s="131" t="str">
        <f>ifna(VLookup(V95,Shiny!B:C, 2, 0),"")</f>
        <v/>
      </c>
      <c r="H95" s="171" t="s">
        <v>249</v>
      </c>
      <c r="I95" s="158">
        <v>164.0</v>
      </c>
      <c r="J95" s="135">
        <f>IFNA(VLOOKUP(V95,'Imported Index'!I:J,2,0),1)</f>
        <v>1</v>
      </c>
      <c r="K95" s="131"/>
      <c r="L95" s="131"/>
      <c r="M95" s="136" t="str">
        <f>ifna(IMAGE("https://pokejungle.net/sprites/typeico/"&amp;lower(VLookup(V95,Type!C:E, 2, 0)&amp;".png")),"")</f>
        <v/>
      </c>
      <c r="N95" s="136" t="str">
        <f>ifna(IMAGE("https://pokejungle.net/sprites/typeico/"&amp;lower(VLookup(V95,Type!C:E, 3, 0)&amp;".png")),"")</f>
        <v/>
      </c>
      <c r="O95" s="131"/>
      <c r="P95" s="131"/>
      <c r="Q95" s="165">
        <f>ifna(VLookup(V95, Dex!F:K, 3, 0),"")</f>
        <v>20</v>
      </c>
      <c r="R95" s="165">
        <f>ifna(VLookup(V95, Dex!F:K, 4, 0),"")</f>
        <v>164</v>
      </c>
      <c r="S95" s="166" t="str">
        <f>ifna(VLookup(V95, Dex!F:K, 5, 0),"")</f>
        <v/>
      </c>
      <c r="T95" s="165" t="str">
        <f>ifna(VLookup(V95, Dex!F:K, 6, 0),"")</f>
        <v>K046</v>
      </c>
      <c r="U95" s="137" t="str">
        <f>ifna(VLookup(V95, Dex!F:L, 7, 0),"")</f>
        <v/>
      </c>
      <c r="V95" s="131" t="str">
        <f t="shared" si="1"/>
        <v>noctowl</v>
      </c>
    </row>
    <row r="96" ht="31.5" customHeight="1">
      <c r="A96" s="53">
        <v>95.0</v>
      </c>
      <c r="B96" s="85">
        <v>1.0</v>
      </c>
      <c r="C96" s="53">
        <v>4.0</v>
      </c>
      <c r="D96" s="53">
        <v>7.0</v>
      </c>
      <c r="E96" s="53">
        <v>2.0</v>
      </c>
      <c r="F96" s="53">
        <v>1.0</v>
      </c>
      <c r="G96" s="53" t="str">
        <f>ifna(VLookup(V96,Shiny!B:C, 2, 0),"")</f>
        <v/>
      </c>
      <c r="H96" s="22" t="s">
        <v>251</v>
      </c>
      <c r="I96" s="157">
        <v>166.0</v>
      </c>
      <c r="J96" s="140">
        <f>IFNA(VLOOKUP(V96,'Imported Index'!I:J,2,0),1)</f>
        <v>1</v>
      </c>
      <c r="K96" s="85"/>
      <c r="L96" s="53"/>
      <c r="M96" s="59" t="str">
        <f>ifna(IMAGE("https://pokejungle.net/sprites/typeico/"&amp;lower(VLookup(V96,Type!C:E, 2, 0)&amp;".png")),"")</f>
        <v/>
      </c>
      <c r="N96" s="59" t="str">
        <f>ifna(IMAGE("https://pokejungle.net/sprites/typeico/"&amp;lower(VLookup(V96,Type!C:E, 3, 0)&amp;".png")),"")</f>
        <v/>
      </c>
      <c r="O96" s="53"/>
      <c r="P96" s="53"/>
      <c r="Q96" s="61" t="str">
        <f>ifna(VLookup(V96, Dex!F:K, 3, 0),"")</f>
        <v/>
      </c>
      <c r="R96" s="61">
        <f>ifna(VLookup(V96, Dex!F:K, 4, 0),"")</f>
        <v>166</v>
      </c>
      <c r="S96" s="62" t="str">
        <f>ifna(VLookup(V96, Dex!F:K, 5, 0),"")</f>
        <v/>
      </c>
      <c r="T96" s="61" t="str">
        <f>ifna(VLookup(V96, Dex!F:K, 6, 0),"")</f>
        <v/>
      </c>
      <c r="U96" s="63" t="str">
        <f>ifna(VLookup(V96, Dex!F:L, 7, 0),"")</f>
        <v/>
      </c>
      <c r="V96" s="53" t="str">
        <f t="shared" si="1"/>
        <v>ledian</v>
      </c>
    </row>
    <row r="97" ht="31.5" customHeight="1">
      <c r="A97" s="131">
        <v>96.0</v>
      </c>
      <c r="B97" s="130">
        <v>1.0</v>
      </c>
      <c r="C97" s="131">
        <v>4.0</v>
      </c>
      <c r="D97" s="131">
        <v>8.0</v>
      </c>
      <c r="E97" s="131">
        <v>2.0</v>
      </c>
      <c r="F97" s="131">
        <v>2.0</v>
      </c>
      <c r="G97" s="131" t="str">
        <f>ifna(VLookup(V97,Shiny!B:C, 2, 0),"")</f>
        <v/>
      </c>
      <c r="H97" s="171" t="s">
        <v>253</v>
      </c>
      <c r="I97" s="158">
        <v>168.0</v>
      </c>
      <c r="J97" s="135">
        <f>IFNA(VLOOKUP(V97,'Imported Index'!I:J,2,0),1)</f>
        <v>1</v>
      </c>
      <c r="K97" s="131"/>
      <c r="L97" s="131"/>
      <c r="M97" s="136" t="str">
        <f>ifna(IMAGE("https://pokejungle.net/sprites/typeico/"&amp;lower(VLookup(V97,Type!C:E, 2, 0)&amp;".png")),"")</f>
        <v/>
      </c>
      <c r="N97" s="136" t="str">
        <f>ifna(IMAGE("https://pokejungle.net/sprites/typeico/"&amp;lower(VLookup(V97,Type!C:E, 3, 0)&amp;".png")),"")</f>
        <v/>
      </c>
      <c r="O97" s="131"/>
      <c r="P97" s="131"/>
      <c r="Q97" s="165" t="str">
        <f>ifna(VLookup(V97, Dex!F:K, 3, 0),"")</f>
        <v/>
      </c>
      <c r="R97" s="165">
        <f>ifna(VLookup(V97, Dex!F:K, 4, 0),"")</f>
        <v>168</v>
      </c>
      <c r="S97" s="166" t="str">
        <f>ifna(VLookup(V97, Dex!F:K, 5, 0),"")</f>
        <v/>
      </c>
      <c r="T97" s="165" t="str">
        <f>ifna(VLookup(V97, Dex!F:K, 6, 0),"")</f>
        <v>K002</v>
      </c>
      <c r="U97" s="137">
        <f>ifna(VLookup(V97, Dex!F:L, 7, 0),"")</f>
        <v>59</v>
      </c>
      <c r="V97" s="131" t="str">
        <f t="shared" si="1"/>
        <v>ariados</v>
      </c>
    </row>
    <row r="98" ht="31.5" customHeight="1">
      <c r="A98" s="53">
        <v>97.0</v>
      </c>
      <c r="B98" s="85">
        <v>1.0</v>
      </c>
      <c r="C98" s="53">
        <v>4.0</v>
      </c>
      <c r="D98" s="53">
        <v>9.0</v>
      </c>
      <c r="E98" s="53">
        <v>2.0</v>
      </c>
      <c r="F98" s="53">
        <v>3.0</v>
      </c>
      <c r="G98" s="53" t="str">
        <f>ifna(VLookup(V98,Shiny!B:C, 2, 0),"")</f>
        <v/>
      </c>
      <c r="H98" s="22" t="s">
        <v>254</v>
      </c>
      <c r="I98" s="157">
        <v>169.0</v>
      </c>
      <c r="J98" s="140">
        <f>IFNA(VLOOKUP(V98,'Imported Index'!I:J,2,0),1)</f>
        <v>1</v>
      </c>
      <c r="K98" s="53"/>
      <c r="L98" s="53"/>
      <c r="M98" s="59" t="str">
        <f>ifna(IMAGE("https://pokejungle.net/sprites/typeico/"&amp;lower(VLookup(V98,Type!C:E, 2, 0)&amp;".png")),"")</f>
        <v/>
      </c>
      <c r="N98" s="59" t="str">
        <f>ifna(IMAGE("https://pokejungle.net/sprites/typeico/"&amp;lower(VLookup(V98,Type!C:E, 3, 0)&amp;".png")),"")</f>
        <v/>
      </c>
      <c r="O98" s="53"/>
      <c r="P98" s="53"/>
      <c r="Q98" s="61" t="str">
        <f>ifna(VLookup(V98, Dex!F:K, 3, 0),"")</f>
        <v>C146</v>
      </c>
      <c r="R98" s="61">
        <f>ifna(VLookup(V98, Dex!F:K, 4, 0),"")</f>
        <v>169</v>
      </c>
      <c r="S98" s="62">
        <f>ifna(VLookup(V98, Dex!F:K, 5, 0),"")</f>
        <v>36</v>
      </c>
      <c r="T98" s="61" t="str">
        <f>ifna(VLookup(V98, Dex!F:K, 6, 0),"")</f>
        <v/>
      </c>
      <c r="U98" s="63" t="str">
        <f>ifna(VLookup(V98, Dex!F:L, 7, 0),"")</f>
        <v>H096</v>
      </c>
      <c r="V98" s="53" t="str">
        <f t="shared" si="1"/>
        <v>crobat</v>
      </c>
    </row>
    <row r="99" ht="31.5" customHeight="1">
      <c r="A99" s="131">
        <v>98.0</v>
      </c>
      <c r="B99" s="130">
        <v>1.0</v>
      </c>
      <c r="C99" s="131">
        <v>4.0</v>
      </c>
      <c r="D99" s="131">
        <v>10.0</v>
      </c>
      <c r="E99" s="131">
        <v>2.0</v>
      </c>
      <c r="F99" s="131">
        <v>4.0</v>
      </c>
      <c r="G99" s="131" t="str">
        <f>ifna(VLookup(V99,Shiny!B:C, 2, 0),"")</f>
        <v/>
      </c>
      <c r="H99" s="171" t="s">
        <v>256</v>
      </c>
      <c r="I99" s="158">
        <v>171.0</v>
      </c>
      <c r="J99" s="135">
        <f>IFNA(VLOOKUP(V99,'Imported Index'!I:J,2,0),1)</f>
        <v>1</v>
      </c>
      <c r="K99" s="131"/>
      <c r="L99" s="131"/>
      <c r="M99" s="136" t="str">
        <f>ifna(IMAGE("https://pokejungle.net/sprites/typeico/"&amp;lower(VLookup(V99,Type!C:E, 2, 0)&amp;".png")),"")</f>
        <v/>
      </c>
      <c r="N99" s="136" t="str">
        <f>ifna(IMAGE("https://pokejungle.net/sprites/typeico/"&amp;lower(VLookup(V99,Type!C:E, 3, 0)&amp;".png")),"")</f>
        <v/>
      </c>
      <c r="O99" s="131"/>
      <c r="P99" s="131"/>
      <c r="Q99" s="165">
        <f>ifna(VLookup(V99, Dex!F:K, 3, 0),"")</f>
        <v>221</v>
      </c>
      <c r="R99" s="165">
        <f>ifna(VLookup(V99, Dex!F:K, 4, 0),"")</f>
        <v>171</v>
      </c>
      <c r="S99" s="166" t="str">
        <f>ifna(VLookup(V99, Dex!F:K, 5, 0),"")</f>
        <v/>
      </c>
      <c r="T99" s="165" t="str">
        <f>ifna(VLookup(V99, Dex!F:K, 6, 0),"")</f>
        <v>B079</v>
      </c>
      <c r="U99" s="137" t="str">
        <f>ifna(VLookup(V99, Dex!F:L, 7, 0),"")</f>
        <v/>
      </c>
      <c r="V99" s="131" t="str">
        <f t="shared" si="1"/>
        <v>lanturn</v>
      </c>
    </row>
    <row r="100" ht="31.5" customHeight="1">
      <c r="A100" s="53">
        <v>99.0</v>
      </c>
      <c r="B100" s="85">
        <v>1.0</v>
      </c>
      <c r="C100" s="53">
        <v>4.0</v>
      </c>
      <c r="D100" s="53">
        <v>11.0</v>
      </c>
      <c r="E100" s="53">
        <v>2.0</v>
      </c>
      <c r="F100" s="53">
        <v>5.0</v>
      </c>
      <c r="G100" s="53" t="str">
        <f>ifna(VLookup(V100,Shiny!B:C, 2, 0),"")</f>
        <v/>
      </c>
      <c r="H100" s="22" t="s">
        <v>263</v>
      </c>
      <c r="I100" s="157">
        <v>178.0</v>
      </c>
      <c r="J100" s="140">
        <f>IFNA(VLOOKUP(V100,'Imported Index'!I:J,2,0),1)</f>
        <v>1</v>
      </c>
      <c r="K100" s="53"/>
      <c r="L100" s="53"/>
      <c r="M100" s="59" t="str">
        <f>ifna(IMAGE("https://pokejungle.net/sprites/typeico/"&amp;lower(VLookup(V100,Type!C:E, 2, 0)&amp;".png")),"")</f>
        <v/>
      </c>
      <c r="N100" s="59" t="str">
        <f>ifna(IMAGE("https://pokejungle.net/sprites/typeico/"&amp;lower(VLookup(V100,Type!C:E, 3, 0)&amp;".png")),"")</f>
        <v/>
      </c>
      <c r="O100" s="53"/>
      <c r="P100" s="53"/>
      <c r="Q100" s="61">
        <f>ifna(VLookup(V100, Dex!F:K, 3, 0),"")</f>
        <v>93</v>
      </c>
      <c r="R100" s="61">
        <f>ifna(VLookup(V100, Dex!F:K, 4, 0),"")</f>
        <v>178</v>
      </c>
      <c r="S100" s="62" t="str">
        <f>ifna(VLookup(V100, Dex!F:K, 5, 0),"")</f>
        <v/>
      </c>
      <c r="T100" s="61" t="str">
        <f>ifna(VLookup(V100, Dex!F:K, 6, 0),"")</f>
        <v/>
      </c>
      <c r="U100" s="63" t="str">
        <f>ifna(VLookup(V100, Dex!F:L, 7, 0),"")</f>
        <v/>
      </c>
      <c r="V100" s="53" t="str">
        <f t="shared" si="1"/>
        <v>xatu</v>
      </c>
    </row>
    <row r="101" ht="31.5" customHeight="1">
      <c r="A101" s="131">
        <v>100.0</v>
      </c>
      <c r="B101" s="130">
        <v>1.0</v>
      </c>
      <c r="C101" s="131">
        <v>4.0</v>
      </c>
      <c r="D101" s="131">
        <v>12.0</v>
      </c>
      <c r="E101" s="131">
        <v>2.0</v>
      </c>
      <c r="F101" s="131">
        <v>6.0</v>
      </c>
      <c r="G101" s="131" t="str">
        <f>ifna(VLookup(V101,Shiny!B:C, 2, 0),"")</f>
        <v/>
      </c>
      <c r="H101" s="171" t="s">
        <v>266</v>
      </c>
      <c r="I101" s="158">
        <v>181.0</v>
      </c>
      <c r="J101" s="135">
        <f>IFNA(VLOOKUP(V101,'Imported Index'!I:J,2,0),1)</f>
        <v>1</v>
      </c>
      <c r="K101" s="130"/>
      <c r="L101" s="131"/>
      <c r="M101" s="136" t="str">
        <f>ifna(IMAGE("https://pokejungle.net/sprites/typeico/"&amp;lower(VLookup(V101,Type!C:E, 2, 0)&amp;".png")),"")</f>
        <v/>
      </c>
      <c r="N101" s="136" t="str">
        <f>ifna(IMAGE("https://pokejungle.net/sprites/typeico/"&amp;lower(VLookup(V101,Type!C:E, 3, 0)&amp;".png")),"")</f>
        <v/>
      </c>
      <c r="O101" s="131"/>
      <c r="P101" s="131"/>
      <c r="Q101" s="165" t="str">
        <f>ifna(VLookup(V101, Dex!F:K, 3, 0),"")</f>
        <v/>
      </c>
      <c r="R101" s="165">
        <f>ifna(VLookup(V101, Dex!F:K, 4, 0),"")</f>
        <v>181</v>
      </c>
      <c r="S101" s="166" t="str">
        <f>ifna(VLookup(V101, Dex!F:K, 5, 0),"")</f>
        <v/>
      </c>
      <c r="T101" s="165" t="str">
        <f>ifna(VLookup(V101, Dex!F:K, 6, 0),"")</f>
        <v>P103</v>
      </c>
      <c r="U101" s="137">
        <f>ifna(VLookup(V101, Dex!F:L, 7, 0),"")</f>
        <v>26</v>
      </c>
      <c r="V101" s="131" t="str">
        <f t="shared" si="1"/>
        <v>ampharos</v>
      </c>
    </row>
    <row r="102" ht="31.5" customHeight="1">
      <c r="A102" s="53">
        <v>101.0</v>
      </c>
      <c r="B102" s="85">
        <v>1.0</v>
      </c>
      <c r="C102" s="53">
        <v>4.0</v>
      </c>
      <c r="D102" s="53">
        <v>13.0</v>
      </c>
      <c r="E102" s="53">
        <v>3.0</v>
      </c>
      <c r="F102" s="53">
        <v>1.0</v>
      </c>
      <c r="G102" s="53" t="str">
        <f>ifna(VLookup(V102,Shiny!B:C, 2, 0),"")</f>
        <v/>
      </c>
      <c r="H102" s="22" t="s">
        <v>267</v>
      </c>
      <c r="I102" s="157">
        <v>182.0</v>
      </c>
      <c r="J102" s="140">
        <f>IFNA(VLOOKUP(V102,'Imported Index'!I:J,2,0),1)</f>
        <v>1</v>
      </c>
      <c r="K102" s="53"/>
      <c r="L102" s="53"/>
      <c r="M102" s="59" t="str">
        <f>ifna(IMAGE("https://pokejungle.net/sprites/typeico/"&amp;lower(VLookup(V102,Type!C:E, 2, 0)&amp;".png")),"")</f>
        <v/>
      </c>
      <c r="N102" s="59" t="str">
        <f>ifna(IMAGE("https://pokejungle.net/sprites/typeico/"&amp;lower(VLookup(V102,Type!C:E, 3, 0)&amp;".png")),"")</f>
        <v/>
      </c>
      <c r="O102" s="53"/>
      <c r="P102" s="53"/>
      <c r="Q102" s="61">
        <f>ifna(VLookup(V102, Dex!F:K, 3, 0),"")</f>
        <v>58</v>
      </c>
      <c r="R102" s="61">
        <f>ifna(VLookup(V102, Dex!F:K, 4, 0),"")</f>
        <v>182</v>
      </c>
      <c r="S102" s="62" t="str">
        <f>ifna(VLookup(V102, Dex!F:K, 5, 0),"")</f>
        <v/>
      </c>
      <c r="T102" s="61" t="str">
        <f>ifna(VLookup(V102, Dex!F:K, 6, 0),"")</f>
        <v>B065</v>
      </c>
      <c r="U102" s="63" t="str">
        <f>ifna(VLookup(V102, Dex!F:L, 7, 0),"")</f>
        <v/>
      </c>
      <c r="V102" s="53" t="str">
        <f t="shared" si="1"/>
        <v>bellossom</v>
      </c>
    </row>
    <row r="103" ht="31.5" customHeight="1">
      <c r="A103" s="131">
        <v>102.0</v>
      </c>
      <c r="B103" s="130">
        <v>1.0</v>
      </c>
      <c r="C103" s="131">
        <v>4.0</v>
      </c>
      <c r="D103" s="131">
        <v>14.0</v>
      </c>
      <c r="E103" s="131">
        <v>3.0</v>
      </c>
      <c r="F103" s="131">
        <v>2.0</v>
      </c>
      <c r="G103" s="131" t="str">
        <f>ifna(VLookup(V103,Shiny!B:C, 2, 0),"")</f>
        <v/>
      </c>
      <c r="H103" s="171" t="s">
        <v>269</v>
      </c>
      <c r="I103" s="158">
        <v>184.0</v>
      </c>
      <c r="J103" s="135">
        <f>IFNA(VLOOKUP(V103,'Imported Index'!I:J,2,0),1)</f>
        <v>1</v>
      </c>
      <c r="K103" s="130"/>
      <c r="L103" s="131"/>
      <c r="M103" s="136" t="str">
        <f>ifna(IMAGE("https://pokejungle.net/sprites/typeico/"&amp;lower(VLookup(V103,Type!C:E, 2, 0)&amp;".png")),"")</f>
        <v/>
      </c>
      <c r="N103" s="136" t="str">
        <f>ifna(IMAGE("https://pokejungle.net/sprites/typeico/"&amp;lower(VLookup(V103,Type!C:E, 3, 0)&amp;".png")),"")</f>
        <v/>
      </c>
      <c r="O103" s="131"/>
      <c r="P103" s="131"/>
      <c r="Q103" s="165" t="str">
        <f>ifna(VLookup(V103, Dex!F:K, 3, 0),"")</f>
        <v>A141</v>
      </c>
      <c r="R103" s="165">
        <f>ifna(VLookup(V103, Dex!F:K, 4, 0),"")</f>
        <v>184</v>
      </c>
      <c r="S103" s="166" t="str">
        <f>ifna(VLookup(V103, Dex!F:K, 5, 0),"")</f>
        <v/>
      </c>
      <c r="T103" s="165" t="str">
        <f>ifna(VLookup(V103, Dex!F:K, 6, 0),"")</f>
        <v>P048</v>
      </c>
      <c r="U103" s="137" t="str">
        <f>ifna(VLookup(V103, Dex!F:L, 7, 0),"")</f>
        <v/>
      </c>
      <c r="V103" s="131" t="str">
        <f t="shared" si="1"/>
        <v>azumarill</v>
      </c>
    </row>
    <row r="104" ht="31.5" customHeight="1">
      <c r="A104" s="53">
        <v>103.0</v>
      </c>
      <c r="B104" s="85">
        <v>1.0</v>
      </c>
      <c r="C104" s="53">
        <v>4.0</v>
      </c>
      <c r="D104" s="53">
        <v>15.0</v>
      </c>
      <c r="E104" s="53">
        <v>3.0</v>
      </c>
      <c r="F104" s="53">
        <v>3.0</v>
      </c>
      <c r="G104" s="53" t="str">
        <f>ifna(VLookup(V104,Shiny!B:C, 2, 0),"")</f>
        <v/>
      </c>
      <c r="H104" s="22" t="s">
        <v>270</v>
      </c>
      <c r="I104" s="157">
        <v>185.0</v>
      </c>
      <c r="J104" s="140">
        <f>IFNA(VLOOKUP(V104,'Imported Index'!I:J,2,0),1)</f>
        <v>1</v>
      </c>
      <c r="K104" s="85"/>
      <c r="L104" s="53"/>
      <c r="M104" s="59" t="str">
        <f>ifna(IMAGE("https://pokejungle.net/sprites/typeico/"&amp;lower(VLookup(V104,Type!C:E, 2, 0)&amp;".png")),"")</f>
        <v/>
      </c>
      <c r="N104" s="59" t="str">
        <f>ifna(IMAGE("https://pokejungle.net/sprites/typeico/"&amp;lower(VLookup(V104,Type!C:E, 3, 0)&amp;".png")),"")</f>
        <v/>
      </c>
      <c r="O104" s="53"/>
      <c r="P104" s="53"/>
      <c r="Q104" s="61">
        <f>ifna(VLookup(V104, Dex!F:K, 3, 0),"")</f>
        <v>253</v>
      </c>
      <c r="R104" s="61">
        <f>ifna(VLookup(V104, Dex!F:K, 4, 0),"")</f>
        <v>185</v>
      </c>
      <c r="S104" s="62">
        <f>ifna(VLookup(V104, Dex!F:K, 5, 0),"")</f>
        <v>124</v>
      </c>
      <c r="T104" s="61" t="str">
        <f>ifna(VLookup(V104, Dex!F:K, 6, 0),"")</f>
        <v>P088</v>
      </c>
      <c r="U104" s="63" t="str">
        <f>ifna(VLookup(V104, Dex!F:L, 7, 0),"")</f>
        <v/>
      </c>
      <c r="V104" s="53" t="str">
        <f t="shared" si="1"/>
        <v>sudowoodo</v>
      </c>
    </row>
    <row r="105" ht="31.5" customHeight="1">
      <c r="A105" s="131">
        <v>104.0</v>
      </c>
      <c r="B105" s="130">
        <v>1.0</v>
      </c>
      <c r="C105" s="131">
        <v>4.0</v>
      </c>
      <c r="D105" s="131">
        <v>16.0</v>
      </c>
      <c r="E105" s="131">
        <v>3.0</v>
      </c>
      <c r="F105" s="131">
        <v>4.0</v>
      </c>
      <c r="G105" s="131" t="str">
        <f>ifna(VLookup(V105,Shiny!B:C, 2, 0),"")</f>
        <v/>
      </c>
      <c r="H105" s="171" t="s">
        <v>271</v>
      </c>
      <c r="I105" s="158">
        <v>186.0</v>
      </c>
      <c r="J105" s="135">
        <f>IFNA(VLOOKUP(V105,'Imported Index'!I:J,2,0),1)</f>
        <v>1</v>
      </c>
      <c r="K105" s="131"/>
      <c r="L105" s="131"/>
      <c r="M105" s="136" t="str">
        <f>ifna(IMAGE("https://pokejungle.net/sprites/typeico/"&amp;lower(VLookup(V105,Type!C:E, 2, 0)&amp;".png")),"")</f>
        <v/>
      </c>
      <c r="N105" s="136" t="str">
        <f>ifna(IMAGE("https://pokejungle.net/sprites/typeico/"&amp;lower(VLookup(V105,Type!C:E, 3, 0)&amp;".png")),"")</f>
        <v/>
      </c>
      <c r="O105" s="131"/>
      <c r="P105" s="131"/>
      <c r="Q105" s="165" t="str">
        <f>ifna(VLookup(V105, Dex!F:K, 3, 0),"")</f>
        <v>A145</v>
      </c>
      <c r="R105" s="165">
        <f>ifna(VLookup(V105, Dex!F:K, 4, 0),"")</f>
        <v>186</v>
      </c>
      <c r="S105" s="166" t="str">
        <f>ifna(VLookup(V105, Dex!F:K, 5, 0),"")</f>
        <v/>
      </c>
      <c r="T105" s="165" t="str">
        <f>ifna(VLookup(V105, Dex!F:K, 6, 0),"")</f>
        <v>K042</v>
      </c>
      <c r="U105" s="137" t="str">
        <f>ifna(VLookup(V105, Dex!F:L, 7, 0),"")</f>
        <v/>
      </c>
      <c r="V105" s="131" t="str">
        <f t="shared" si="1"/>
        <v>politoed</v>
      </c>
    </row>
    <row r="106" ht="31.5" customHeight="1">
      <c r="A106" s="53">
        <v>105.0</v>
      </c>
      <c r="B106" s="85">
        <v>1.0</v>
      </c>
      <c r="C106" s="53">
        <v>4.0</v>
      </c>
      <c r="D106" s="53">
        <v>17.0</v>
      </c>
      <c r="E106" s="53">
        <v>3.0</v>
      </c>
      <c r="F106" s="53">
        <v>5.0</v>
      </c>
      <c r="G106" s="53" t="str">
        <f>ifna(VLookup(V106,Shiny!B:C, 2, 0),"")</f>
        <v/>
      </c>
      <c r="H106" s="22" t="s">
        <v>274</v>
      </c>
      <c r="I106" s="157">
        <v>189.0</v>
      </c>
      <c r="J106" s="140">
        <f>IFNA(VLOOKUP(V106,'Imported Index'!I:J,2,0),1)</f>
        <v>1</v>
      </c>
      <c r="K106" s="85"/>
      <c r="L106" s="53"/>
      <c r="M106" s="59" t="str">
        <f>ifna(IMAGE("https://pokejungle.net/sprites/typeico/"&amp;lower(VLookup(V106,Type!C:E, 2, 0)&amp;".png")),"")</f>
        <v/>
      </c>
      <c r="N106" s="59" t="str">
        <f>ifna(IMAGE("https://pokejungle.net/sprites/typeico/"&amp;lower(VLookup(V106,Type!C:E, 3, 0)&amp;".png")),"")</f>
        <v/>
      </c>
      <c r="O106" s="53"/>
      <c r="P106" s="53"/>
      <c r="Q106" s="61" t="str">
        <f>ifna(VLookup(V106, Dex!F:K, 3, 0),"")</f>
        <v/>
      </c>
      <c r="R106" s="61">
        <f>ifna(VLookup(V106, Dex!F:K, 4, 0),"")</f>
        <v>189</v>
      </c>
      <c r="S106" s="62" t="str">
        <f>ifna(VLookup(V106, Dex!F:K, 5, 0),"")</f>
        <v/>
      </c>
      <c r="T106" s="61" t="str">
        <f>ifna(VLookup(V106, Dex!F:K, 6, 0),"")</f>
        <v>P018</v>
      </c>
      <c r="U106" s="63" t="str">
        <f>ifna(VLookup(V106, Dex!F:L, 7, 0),"")</f>
        <v/>
      </c>
      <c r="V106" s="53" t="str">
        <f t="shared" si="1"/>
        <v>jumpluff</v>
      </c>
    </row>
    <row r="107" ht="31.5" customHeight="1">
      <c r="A107" s="131">
        <v>106.0</v>
      </c>
      <c r="B107" s="130">
        <v>1.0</v>
      </c>
      <c r="C107" s="131">
        <v>4.0</v>
      </c>
      <c r="D107" s="131">
        <v>18.0</v>
      </c>
      <c r="E107" s="131">
        <v>3.0</v>
      </c>
      <c r="F107" s="131">
        <v>6.0</v>
      </c>
      <c r="G107" s="131" t="str">
        <f>ifna(VLookup(V107,Shiny!B:C, 2, 0),"")</f>
        <v/>
      </c>
      <c r="H107" s="171" t="s">
        <v>277</v>
      </c>
      <c r="I107" s="158">
        <v>192.0</v>
      </c>
      <c r="J107" s="135">
        <f>IFNA(VLOOKUP(V107,'Imported Index'!I:J,2,0),1)</f>
        <v>1</v>
      </c>
      <c r="K107" s="130"/>
      <c r="L107" s="131"/>
      <c r="M107" s="136" t="str">
        <f>ifna(IMAGE("https://pokejungle.net/sprites/typeico/"&amp;lower(VLookup(V107,Type!C:E, 2, 0)&amp;".png")),"")</f>
        <v/>
      </c>
      <c r="N107" s="136" t="str">
        <f>ifna(IMAGE("https://pokejungle.net/sprites/typeico/"&amp;lower(VLookup(V107,Type!C:E, 3, 0)&amp;".png")),"")</f>
        <v/>
      </c>
      <c r="O107" s="131"/>
      <c r="P107" s="131"/>
      <c r="Q107" s="165" t="str">
        <f>ifna(VLookup(V107, Dex!F:K, 3, 0),"")</f>
        <v/>
      </c>
      <c r="R107" s="165">
        <f>ifna(VLookup(V107, Dex!F:K, 4, 0),"")</f>
        <v>192</v>
      </c>
      <c r="S107" s="166" t="str">
        <f>ifna(VLookup(V107, Dex!F:K, 5, 0),"")</f>
        <v/>
      </c>
      <c r="T107" s="165" t="str">
        <f>ifna(VLookup(V107, Dex!F:K, 6, 0),"")</f>
        <v>P032</v>
      </c>
      <c r="U107" s="137" t="str">
        <f>ifna(VLookup(V107, Dex!F:L, 7, 0),"")</f>
        <v/>
      </c>
      <c r="V107" s="131" t="str">
        <f t="shared" si="1"/>
        <v>sunflora</v>
      </c>
    </row>
    <row r="108" ht="31.5" customHeight="1">
      <c r="A108" s="53">
        <v>107.0</v>
      </c>
      <c r="B108" s="85">
        <v>1.0</v>
      </c>
      <c r="C108" s="53">
        <v>4.0</v>
      </c>
      <c r="D108" s="53">
        <v>19.0</v>
      </c>
      <c r="E108" s="53">
        <v>4.0</v>
      </c>
      <c r="F108" s="53">
        <v>1.0</v>
      </c>
      <c r="G108" s="53" t="str">
        <f>ifna(VLookup(V108,Shiny!B:C, 2, 0),"")</f>
        <v/>
      </c>
      <c r="H108" s="22" t="s">
        <v>281</v>
      </c>
      <c r="I108" s="157">
        <v>195.0</v>
      </c>
      <c r="J108" s="140">
        <f>IFNA(VLOOKUP(V108,'Imported Index'!I:J,2,0),1)</f>
        <v>1</v>
      </c>
      <c r="K108" s="53"/>
      <c r="L108" s="53"/>
      <c r="M108" s="59" t="str">
        <f>ifna(IMAGE("https://pokejungle.net/sprites/typeico/"&amp;lower(VLookup(V108,Type!C:E, 2, 0)&amp;".png")),"")</f>
        <v/>
      </c>
      <c r="N108" s="59" t="str">
        <f>ifna(IMAGE("https://pokejungle.net/sprites/typeico/"&amp;lower(VLookup(V108,Type!C:E, 3, 0)&amp;".png")),"")</f>
        <v/>
      </c>
      <c r="O108" s="53"/>
      <c r="P108" s="53"/>
      <c r="Q108" s="61">
        <f>ifna(VLookup(V108, Dex!F:K, 3, 0),"")</f>
        <v>101</v>
      </c>
      <c r="R108" s="61">
        <f>ifna(VLookup(V108, Dex!F:K, 4, 0),"")</f>
        <v>195</v>
      </c>
      <c r="S108" s="62" t="str">
        <f>ifna(VLookup(V108, Dex!F:K, 5, 0),"")</f>
        <v/>
      </c>
      <c r="T108" s="61" t="str">
        <f>ifna(VLookup(V108, Dex!F:K, 6, 0),"")</f>
        <v>K006</v>
      </c>
      <c r="U108" s="63" t="str">
        <f>ifna(VLookup(V108, Dex!F:L, 7, 0),"")</f>
        <v/>
      </c>
      <c r="V108" s="53" t="str">
        <f t="shared" si="1"/>
        <v>quagsire</v>
      </c>
    </row>
    <row r="109" ht="31.5" customHeight="1">
      <c r="A109" s="131">
        <v>108.0</v>
      </c>
      <c r="B109" s="130">
        <v>1.0</v>
      </c>
      <c r="C109" s="131">
        <v>4.0</v>
      </c>
      <c r="D109" s="131">
        <v>20.0</v>
      </c>
      <c r="E109" s="131">
        <v>4.0</v>
      </c>
      <c r="F109" s="131">
        <v>2.0</v>
      </c>
      <c r="G109" s="131" t="str">
        <f>ifna(VLookup(V109,Shiny!B:C, 2, 0),"")</f>
        <v/>
      </c>
      <c r="H109" s="171" t="s">
        <v>282</v>
      </c>
      <c r="I109" s="158">
        <v>196.0</v>
      </c>
      <c r="J109" s="135">
        <f>IFNA(VLOOKUP(V109,'Imported Index'!I:J,2,0),1)</f>
        <v>1</v>
      </c>
      <c r="K109" s="130"/>
      <c r="L109" s="131"/>
      <c r="M109" s="136" t="str">
        <f>ifna(IMAGE("https://pokejungle.net/sprites/typeico/"&amp;lower(VLookup(V109,Type!C:E, 2, 0)&amp;".png")),"")</f>
        <v/>
      </c>
      <c r="N109" s="136" t="str">
        <f>ifna(IMAGE("https://pokejungle.net/sprites/typeico/"&amp;lower(VLookup(V109,Type!C:E, 3, 0)&amp;".png")),"")</f>
        <v/>
      </c>
      <c r="O109" s="131"/>
      <c r="P109" s="131"/>
      <c r="Q109" s="165">
        <f>ifna(VLookup(V109, Dex!F:K, 3, 0),"")</f>
        <v>200</v>
      </c>
      <c r="R109" s="165">
        <f>ifna(VLookup(V109, Dex!F:K, 4, 0),"")</f>
        <v>196</v>
      </c>
      <c r="S109" s="166">
        <f>ifna(VLookup(V109, Dex!F:K, 5, 0),"")</f>
        <v>29</v>
      </c>
      <c r="T109" s="165" t="str">
        <f>ifna(VLookup(V109, Dex!F:K, 6, 0),"")</f>
        <v>P183</v>
      </c>
      <c r="U109" s="137">
        <f>ifna(VLookup(V109, Dex!F:L, 7, 0),"")</f>
        <v>104</v>
      </c>
      <c r="V109" s="131" t="str">
        <f t="shared" si="1"/>
        <v>espeon</v>
      </c>
    </row>
    <row r="110" ht="31.5" customHeight="1">
      <c r="A110" s="53">
        <v>109.0</v>
      </c>
      <c r="B110" s="85">
        <v>1.0</v>
      </c>
      <c r="C110" s="53">
        <v>4.0</v>
      </c>
      <c r="D110" s="53">
        <v>21.0</v>
      </c>
      <c r="E110" s="53">
        <v>4.0</v>
      </c>
      <c r="F110" s="53">
        <v>3.0</v>
      </c>
      <c r="G110" s="53" t="str">
        <f>ifna(VLookup(V110,Shiny!B:C, 2, 0),"")</f>
        <v/>
      </c>
      <c r="H110" s="22" t="s">
        <v>283</v>
      </c>
      <c r="I110" s="157">
        <v>197.0</v>
      </c>
      <c r="J110" s="140">
        <f>IFNA(VLOOKUP(V110,'Imported Index'!I:J,2,0),1)</f>
        <v>1</v>
      </c>
      <c r="K110" s="85"/>
      <c r="L110" s="53"/>
      <c r="M110" s="59" t="str">
        <f>ifna(IMAGE("https://pokejungle.net/sprites/typeico/"&amp;lower(VLookup(V110,Type!C:E, 2, 0)&amp;".png")),"")</f>
        <v/>
      </c>
      <c r="N110" s="59" t="str">
        <f>ifna(IMAGE("https://pokejungle.net/sprites/typeico/"&amp;lower(VLookup(V110,Type!C:E, 3, 0)&amp;".png")),"")</f>
        <v/>
      </c>
      <c r="O110" s="53"/>
      <c r="P110" s="53"/>
      <c r="Q110" s="61">
        <f>ifna(VLookup(V110, Dex!F:K, 3, 0),"")</f>
        <v>201</v>
      </c>
      <c r="R110" s="61">
        <f>ifna(VLookup(V110, Dex!F:K, 4, 0),"")</f>
        <v>197</v>
      </c>
      <c r="S110" s="62">
        <f>ifna(VLookup(V110, Dex!F:K, 5, 0),"")</f>
        <v>30</v>
      </c>
      <c r="T110" s="61" t="str">
        <f>ifna(VLookup(V110, Dex!F:K, 6, 0),"")</f>
        <v>P184</v>
      </c>
      <c r="U110" s="63">
        <f>ifna(VLookup(V110, Dex!F:L, 7, 0),"")</f>
        <v>105</v>
      </c>
      <c r="V110" s="53" t="str">
        <f t="shared" si="1"/>
        <v>umbreon</v>
      </c>
    </row>
    <row r="111" ht="31.5" customHeight="1">
      <c r="A111" s="131">
        <v>110.0</v>
      </c>
      <c r="B111" s="130">
        <v>1.0</v>
      </c>
      <c r="C111" s="131">
        <v>4.0</v>
      </c>
      <c r="D111" s="131">
        <v>22.0</v>
      </c>
      <c r="E111" s="131">
        <v>4.0</v>
      </c>
      <c r="F111" s="131">
        <v>4.0</v>
      </c>
      <c r="G111" s="131" t="str">
        <f>ifna(VLookup(V111,Shiny!B:C, 2, 0),"")</f>
        <v/>
      </c>
      <c r="H111" s="171" t="s">
        <v>285</v>
      </c>
      <c r="I111" s="158">
        <v>199.0</v>
      </c>
      <c r="J111" s="135">
        <f>IFNA(VLOOKUP(V111,'Imported Index'!I:J,2,0),1)</f>
        <v>1</v>
      </c>
      <c r="K111" s="130"/>
      <c r="L111" s="131" t="s">
        <v>97</v>
      </c>
      <c r="M111" s="136" t="str">
        <f>ifna(IMAGE("https://pokejungle.net/sprites/typeico/"&amp;lower(VLookup(V111,Type!C:E, 2, 0)&amp;".png")),"")</f>
        <v/>
      </c>
      <c r="N111" s="136" t="str">
        <f>ifna(IMAGE("https://pokejungle.net/sprites/typeico/"&amp;lower(VLookup(V111,Type!C:E, 3, 0)&amp;".png")),"")</f>
        <v/>
      </c>
      <c r="O111" s="131"/>
      <c r="P111" s="131"/>
      <c r="Q111" s="165" t="str">
        <f>ifna(VLookup(V111, Dex!F:K, 3, 0),"")</f>
        <v>A003</v>
      </c>
      <c r="R111" s="165">
        <f>ifna(VLookup(V111, Dex!F:K, 4, 0),"")</f>
        <v>199</v>
      </c>
      <c r="S111" s="166" t="str">
        <f>ifna(VLookup(V111, Dex!F:K, 5, 0),"")</f>
        <v/>
      </c>
      <c r="T111" s="165" t="str">
        <f>ifna(VLookup(V111, Dex!F:K, 6, 0),"")</f>
        <v>P326</v>
      </c>
      <c r="U111" s="137">
        <f>ifna(VLookup(V111, Dex!F:L, 7, 0),"")</f>
        <v>139</v>
      </c>
      <c r="V111" s="131" t="str">
        <f t="shared" si="1"/>
        <v>slowking</v>
      </c>
    </row>
    <row r="112" ht="31.5" customHeight="1">
      <c r="A112" s="53">
        <v>111.0</v>
      </c>
      <c r="B112" s="85">
        <v>1.0</v>
      </c>
      <c r="C112" s="53">
        <v>4.0</v>
      </c>
      <c r="D112" s="53">
        <v>23.0</v>
      </c>
      <c r="E112" s="53">
        <v>4.0</v>
      </c>
      <c r="F112" s="53">
        <v>5.0</v>
      </c>
      <c r="G112" s="53" t="str">
        <f>ifna(VLookup(V112,Shiny!B:C, 2, 0),"")</f>
        <v/>
      </c>
      <c r="H112" s="22" t="s">
        <v>285</v>
      </c>
      <c r="I112" s="157">
        <v>199.0</v>
      </c>
      <c r="J112" s="140">
        <f>IFNA(VLOOKUP(V112,'Imported Index'!I:J,2,0),1)</f>
        <v>1</v>
      </c>
      <c r="K112" s="85"/>
      <c r="L112" s="53" t="s">
        <v>132</v>
      </c>
      <c r="M112" s="59" t="str">
        <f>ifna(IMAGE("https://pokejungle.net/sprites/typeico/"&amp;lower(VLookup(V112,Type!C:E, 2, 0)&amp;".png")),"")</f>
        <v/>
      </c>
      <c r="N112" s="59" t="str">
        <f>ifna(IMAGE("https://pokejungle.net/sprites/typeico/"&amp;lower(VLookup(V112,Type!C:E, 3, 0)&amp;".png")),"")</f>
        <v/>
      </c>
      <c r="O112" s="85">
        <v>-1.0</v>
      </c>
      <c r="P112" s="53"/>
      <c r="Q112" s="61" t="str">
        <f>ifna(VLookup(V112, Dex!F:K, 3, 0),"")</f>
        <v>A003</v>
      </c>
      <c r="R112" s="61" t="str">
        <f>ifna(VLookup(V112, Dex!F:K, 4, 0),"")</f>
        <v/>
      </c>
      <c r="S112" s="62" t="str">
        <f>ifna(VLookup(V112, Dex!F:K, 5, 0),"")</f>
        <v/>
      </c>
      <c r="T112" s="61" t="str">
        <f>ifna(VLookup(V112, Dex!F:K, 6, 0),"")</f>
        <v>B077</v>
      </c>
      <c r="U112" s="63">
        <f>ifna(VLookup(V112, Dex!F:L, 7, 0),"")</f>
        <v>139</v>
      </c>
      <c r="V112" s="53" t="str">
        <f t="shared" si="1"/>
        <v>slowking-1</v>
      </c>
    </row>
    <row r="113" ht="31.5" customHeight="1">
      <c r="A113" s="131">
        <v>112.0</v>
      </c>
      <c r="B113" s="130">
        <v>1.0</v>
      </c>
      <c r="C113" s="131">
        <v>4.0</v>
      </c>
      <c r="D113" s="131">
        <v>24.0</v>
      </c>
      <c r="E113" s="131">
        <v>4.0</v>
      </c>
      <c r="F113" s="131">
        <v>6.0</v>
      </c>
      <c r="G113" s="131" t="str">
        <f>ifna(VLookup(V113,Shiny!B:C, 2, 0),"")</f>
        <v/>
      </c>
      <c r="H113" s="171" t="s">
        <v>287</v>
      </c>
      <c r="I113" s="158">
        <v>201.0</v>
      </c>
      <c r="J113" s="135">
        <f>IFNA(VLOOKUP(V113,'Imported Index'!I:J,2,0),1)</f>
        <v>1</v>
      </c>
      <c r="K113" s="131"/>
      <c r="L113" s="131"/>
      <c r="M113" s="136" t="str">
        <f>ifna(IMAGE("https://pokejungle.net/sprites/typeico/"&amp;lower(VLookup(V113,Type!C:E, 2, 0)&amp;".png")),"")</f>
        <v/>
      </c>
      <c r="N113" s="136" t="str">
        <f>ifna(IMAGE("https://pokejungle.net/sprites/typeico/"&amp;lower(VLookup(V113,Type!C:E, 3, 0)&amp;".png")),"")</f>
        <v/>
      </c>
      <c r="O113" s="131"/>
      <c r="P113" s="131"/>
      <c r="Q113" s="165" t="str">
        <f>ifna(VLookup(V113, Dex!F:K, 3, 0),"")</f>
        <v/>
      </c>
      <c r="R113" s="165">
        <f>ifna(VLookup(V113, Dex!F:K, 4, 0),"")</f>
        <v>201</v>
      </c>
      <c r="S113" s="166">
        <f>ifna(VLookup(V113, Dex!F:K, 5, 0),"")</f>
        <v>142</v>
      </c>
      <c r="T113" s="165" t="str">
        <f>ifna(VLookup(V113, Dex!F:K, 6, 0),"")</f>
        <v/>
      </c>
      <c r="U113" s="137" t="str">
        <f>ifna(VLookup(V113, Dex!F:L, 7, 0),"")</f>
        <v/>
      </c>
      <c r="V113" s="131" t="str">
        <f t="shared" si="1"/>
        <v>unown</v>
      </c>
    </row>
    <row r="114" ht="31.5" customHeight="1">
      <c r="A114" s="53">
        <v>113.0</v>
      </c>
      <c r="B114" s="85">
        <v>1.0</v>
      </c>
      <c r="C114" s="53">
        <v>4.0</v>
      </c>
      <c r="D114" s="53">
        <v>25.0</v>
      </c>
      <c r="E114" s="53">
        <v>5.0</v>
      </c>
      <c r="F114" s="53">
        <v>1.0</v>
      </c>
      <c r="G114" s="53" t="str">
        <f>ifna(VLookup(V114,Shiny!B:C, 2, 0),"")</f>
        <v/>
      </c>
      <c r="H114" s="22" t="s">
        <v>315</v>
      </c>
      <c r="I114" s="157">
        <v>202.0</v>
      </c>
      <c r="J114" s="140">
        <f>IFNA(VLOOKUP(V114,'Imported Index'!I:J,2,0),1)</f>
        <v>1</v>
      </c>
      <c r="K114" s="85"/>
      <c r="L114" s="53"/>
      <c r="M114" s="59" t="str">
        <f>ifna(IMAGE("https://pokejungle.net/sprites/typeico/"&amp;lower(VLookup(V114,Type!C:E, 2, 0)&amp;".png")),"")</f>
        <v/>
      </c>
      <c r="N114" s="59" t="str">
        <f>ifna(IMAGE("https://pokejungle.net/sprites/typeico/"&amp;lower(VLookup(V114,Type!C:E, 3, 0)&amp;".png")),"")</f>
        <v/>
      </c>
      <c r="O114" s="53"/>
      <c r="P114" s="53"/>
      <c r="Q114" s="61">
        <f>ifna(VLookup(V114, Dex!F:K, 3, 0),"")</f>
        <v>217</v>
      </c>
      <c r="R114" s="61">
        <f>ifna(VLookup(V114, Dex!F:K, 4, 0),"")</f>
        <v>202</v>
      </c>
      <c r="S114" s="62" t="str">
        <f>ifna(VLookup(V114, Dex!F:K, 5, 0),"")</f>
        <v/>
      </c>
      <c r="T114" s="61" t="str">
        <f>ifna(VLookup(V114, Dex!F:K, 6, 0),"")</f>
        <v/>
      </c>
      <c r="U114" s="63" t="str">
        <f>ifna(VLookup(V114, Dex!F:L, 7, 0),"")</f>
        <v/>
      </c>
      <c r="V114" s="53" t="str">
        <f t="shared" si="1"/>
        <v>wobbuffet</v>
      </c>
    </row>
    <row r="115" ht="31.5" customHeight="1">
      <c r="A115" s="131">
        <v>114.0</v>
      </c>
      <c r="B115" s="130">
        <v>1.0</v>
      </c>
      <c r="C115" s="131">
        <v>4.0</v>
      </c>
      <c r="D115" s="131">
        <v>26.0</v>
      </c>
      <c r="E115" s="131">
        <v>5.0</v>
      </c>
      <c r="F115" s="131">
        <v>2.0</v>
      </c>
      <c r="G115" s="131" t="str">
        <f>ifna(VLookup(V115,Shiny!B:C, 2, 0),"")</f>
        <v/>
      </c>
      <c r="H115" s="171" t="s">
        <v>318</v>
      </c>
      <c r="I115" s="158">
        <v>205.0</v>
      </c>
      <c r="J115" s="135">
        <f>IFNA(VLOOKUP(V115,'Imported Index'!I:J,2,0),1)</f>
        <v>1</v>
      </c>
      <c r="K115" s="130"/>
      <c r="L115" s="131"/>
      <c r="M115" s="136" t="str">
        <f>ifna(IMAGE("https://pokejungle.net/sprites/typeico/"&amp;lower(VLookup(V115,Type!C:E, 2, 0)&amp;".png")),"")</f>
        <v/>
      </c>
      <c r="N115" s="136" t="str">
        <f>ifna(IMAGE("https://pokejungle.net/sprites/typeico/"&amp;lower(VLookup(V115,Type!C:E, 3, 0)&amp;".png")),"")</f>
        <v/>
      </c>
      <c r="O115" s="131"/>
      <c r="P115" s="131"/>
      <c r="Q115" s="165" t="str">
        <f>ifna(VLookup(V115, Dex!F:K, 3, 0),"")</f>
        <v/>
      </c>
      <c r="R115" s="165">
        <f>ifna(VLookup(V115, Dex!F:K, 4, 0),"")</f>
        <v>205</v>
      </c>
      <c r="S115" s="166" t="str">
        <f>ifna(VLookup(V115, Dex!F:K, 5, 0),"")</f>
        <v/>
      </c>
      <c r="T115" s="165" t="str">
        <f>ifna(VLookup(V115, Dex!F:K, 6, 0),"")</f>
        <v>P259</v>
      </c>
      <c r="U115" s="137" t="str">
        <f>ifna(VLookup(V115, Dex!F:L, 7, 0),"")</f>
        <v/>
      </c>
      <c r="V115" s="131" t="str">
        <f t="shared" si="1"/>
        <v>forretress</v>
      </c>
    </row>
    <row r="116" ht="31.5" customHeight="1">
      <c r="A116" s="53">
        <v>115.0</v>
      </c>
      <c r="B116" s="85">
        <v>1.0</v>
      </c>
      <c r="C116" s="53">
        <v>4.0</v>
      </c>
      <c r="D116" s="53">
        <v>27.0</v>
      </c>
      <c r="E116" s="53">
        <v>5.0</v>
      </c>
      <c r="F116" s="53">
        <v>3.0</v>
      </c>
      <c r="G116" s="53" t="str">
        <f>ifna(VLookup(V116,Shiny!B:C, 2, 0),"")</f>
        <v/>
      </c>
      <c r="H116" s="22" t="s">
        <v>321</v>
      </c>
      <c r="I116" s="157">
        <v>208.0</v>
      </c>
      <c r="J116" s="140">
        <f>IFNA(VLOOKUP(V116,'Imported Index'!I:J,2,0),1)</f>
        <v>1</v>
      </c>
      <c r="K116" s="53"/>
      <c r="L116" s="53"/>
      <c r="M116" s="59" t="str">
        <f>ifna(IMAGE("https://pokejungle.net/sprites/typeico/"&amp;lower(VLookup(V116,Type!C:E, 2, 0)&amp;".png")),"")</f>
        <v/>
      </c>
      <c r="N116" s="59" t="str">
        <f>ifna(IMAGE("https://pokejungle.net/sprites/typeico/"&amp;lower(VLookup(V116,Type!C:E, 3, 0)&amp;".png")),"")</f>
        <v/>
      </c>
      <c r="O116" s="53"/>
      <c r="P116" s="53"/>
      <c r="Q116" s="61">
        <f>ifna(VLookup(V116, Dex!F:K, 3, 0),"")</f>
        <v>179</v>
      </c>
      <c r="R116" s="61">
        <f>ifna(VLookup(V116, Dex!F:K, 4, 0),"")</f>
        <v>208</v>
      </c>
      <c r="S116" s="62">
        <f>ifna(VLookup(V116, Dex!F:K, 5, 0),"")</f>
        <v>119</v>
      </c>
      <c r="T116" s="61" t="str">
        <f>ifna(VLookup(V116, Dex!F:K, 6, 0),"")</f>
        <v/>
      </c>
      <c r="U116" s="63">
        <f>ifna(VLookup(V116, Dex!F:L, 7, 0),"")</f>
        <v>198</v>
      </c>
      <c r="V116" s="53" t="str">
        <f t="shared" si="1"/>
        <v>steelix</v>
      </c>
    </row>
    <row r="117" ht="31.5" customHeight="1">
      <c r="A117" s="131">
        <v>116.0</v>
      </c>
      <c r="B117" s="130">
        <v>1.0</v>
      </c>
      <c r="C117" s="131">
        <v>4.0</v>
      </c>
      <c r="D117" s="131">
        <v>28.0</v>
      </c>
      <c r="E117" s="131">
        <v>5.0</v>
      </c>
      <c r="F117" s="131">
        <v>4.0</v>
      </c>
      <c r="G117" s="131" t="str">
        <f>ifna(VLookup(V117,Shiny!B:C, 2, 0),"")</f>
        <v/>
      </c>
      <c r="H117" s="171" t="s">
        <v>323</v>
      </c>
      <c r="I117" s="158">
        <v>210.0</v>
      </c>
      <c r="J117" s="135">
        <f>IFNA(VLOOKUP(V117,'Imported Index'!I:J,2,0),1)</f>
        <v>1</v>
      </c>
      <c r="K117" s="131"/>
      <c r="L117" s="131"/>
      <c r="M117" s="136" t="str">
        <f>ifna(IMAGE("https://pokejungle.net/sprites/typeico/"&amp;lower(VLookup(V117,Type!C:E, 2, 0)&amp;".png")),"")</f>
        <v/>
      </c>
      <c r="N117" s="136" t="str">
        <f>ifna(IMAGE("https://pokejungle.net/sprites/typeico/"&amp;lower(VLookup(V117,Type!C:E, 3, 0)&amp;".png")),"")</f>
        <v/>
      </c>
      <c r="O117" s="131"/>
      <c r="P117" s="131"/>
      <c r="Q117" s="165" t="str">
        <f>ifna(VLookup(V117, Dex!F:K, 3, 0),"")</f>
        <v/>
      </c>
      <c r="R117" s="165">
        <f>ifna(VLookup(V117, Dex!F:K, 4, 0),"")</f>
        <v>210</v>
      </c>
      <c r="S117" s="166" t="str">
        <f>ifna(VLookup(V117, Dex!F:K, 5, 0),"")</f>
        <v/>
      </c>
      <c r="T117" s="165" t="str">
        <f>ifna(VLookup(V117, Dex!F:K, 6, 0),"")</f>
        <v>B152</v>
      </c>
      <c r="U117" s="137" t="str">
        <f>ifna(VLookup(V117, Dex!F:L, 7, 0),"")</f>
        <v/>
      </c>
      <c r="V117" s="131" t="str">
        <f t="shared" si="1"/>
        <v>granbull</v>
      </c>
    </row>
    <row r="118" ht="31.5" customHeight="1">
      <c r="A118" s="53">
        <v>117.0</v>
      </c>
      <c r="B118" s="85">
        <v>1.0</v>
      </c>
      <c r="C118" s="53">
        <v>4.0</v>
      </c>
      <c r="D118" s="53">
        <v>29.0</v>
      </c>
      <c r="E118" s="53">
        <v>5.0</v>
      </c>
      <c r="F118" s="53">
        <v>5.0</v>
      </c>
      <c r="G118" s="53" t="str">
        <f>ifna(VLookup(V118,Shiny!B:C, 2, 0),"")</f>
        <v/>
      </c>
      <c r="H118" s="138" t="s">
        <v>324</v>
      </c>
      <c r="I118" s="139">
        <v>211.0</v>
      </c>
      <c r="J118" s="140">
        <f>IFNA(VLOOKUP(V118,'Imported Index'!I:J,2,0),1)</f>
        <v>1</v>
      </c>
      <c r="K118" s="140"/>
      <c r="L118" s="83" t="s">
        <v>97</v>
      </c>
      <c r="M118" s="59" t="str">
        <f>ifna(IMAGE("https://pokejungle.net/sprites/typeico/"&amp;lower(VLookup(V118,Type!C:E, 2, 0)&amp;".png")),"")</f>
        <v/>
      </c>
      <c r="N118" s="59" t="str">
        <f>ifna(IMAGE("https://pokejungle.net/sprites/typeico/"&amp;lower(VLookup(V118,Type!C:E, 3, 0)&amp;".png")),"")</f>
        <v/>
      </c>
      <c r="O118" s="53"/>
      <c r="P118" s="53"/>
      <c r="Q118" s="61">
        <f>ifna(VLookup(V118, Dex!F:K, 3, 0),"")</f>
        <v>304</v>
      </c>
      <c r="R118" s="61">
        <f>ifna(VLookup(V118, Dex!F:K, 4, 0),"")</f>
        <v>211</v>
      </c>
      <c r="S118" s="62" t="str">
        <f>ifna(VLookup(V118, Dex!F:K, 5, 0),"")</f>
        <v/>
      </c>
      <c r="T118" s="61" t="str">
        <f>ifna(VLookup(V118, Dex!F:K, 6, 0),"")</f>
        <v>P331</v>
      </c>
      <c r="U118" s="63" t="str">
        <f>ifna(VLookup(V118, Dex!F:L, 7, 0),"")</f>
        <v>H037</v>
      </c>
      <c r="V118" s="53" t="str">
        <f t="shared" si="1"/>
        <v>qwilfish</v>
      </c>
    </row>
    <row r="119" ht="31.5" customHeight="1">
      <c r="A119" s="131">
        <v>118.0</v>
      </c>
      <c r="B119" s="130">
        <v>1.0</v>
      </c>
      <c r="C119" s="131">
        <v>4.0</v>
      </c>
      <c r="D119" s="131">
        <v>30.0</v>
      </c>
      <c r="E119" s="131">
        <v>5.0</v>
      </c>
      <c r="F119" s="131">
        <v>6.0</v>
      </c>
      <c r="G119" s="131" t="str">
        <f>ifna(VLookup(V119,Shiny!B:C, 2, 0),"")</f>
        <v/>
      </c>
      <c r="H119" s="171" t="s">
        <v>325</v>
      </c>
      <c r="I119" s="158">
        <v>212.0</v>
      </c>
      <c r="J119" s="135">
        <f>IFNA(VLOOKUP(V119,'Imported Index'!I:J,2,0),1)</f>
        <v>1</v>
      </c>
      <c r="K119" s="130"/>
      <c r="L119" s="131"/>
      <c r="M119" s="136" t="str">
        <f>ifna(IMAGE("https://pokejungle.net/sprites/typeico/"&amp;lower(VLookup(V119,Type!C:E, 2, 0)&amp;".png")),"")</f>
        <v/>
      </c>
      <c r="N119" s="136" t="str">
        <f>ifna(IMAGE("https://pokejungle.net/sprites/typeico/"&amp;lower(VLookup(V119,Type!C:E, 3, 0)&amp;".png")),"")</f>
        <v/>
      </c>
      <c r="O119" s="131"/>
      <c r="P119" s="131"/>
      <c r="Q119" s="165" t="str">
        <f>ifna(VLookup(V119, Dex!F:K, 3, 0),"")</f>
        <v>A119</v>
      </c>
      <c r="R119" s="165">
        <f>ifna(VLookup(V119, Dex!F:K, 4, 0),"")</f>
        <v>212</v>
      </c>
      <c r="S119" s="166">
        <f>ifna(VLookup(V119, Dex!F:K, 5, 0),"")</f>
        <v>74</v>
      </c>
      <c r="T119" s="165" t="str">
        <f>ifna(VLookup(V119, Dex!F:K, 6, 0),"")</f>
        <v>P261</v>
      </c>
      <c r="U119" s="137">
        <f>ifna(VLookup(V119, Dex!F:L, 7, 0),"")</f>
        <v>177</v>
      </c>
      <c r="V119" s="131" t="str">
        <f t="shared" si="1"/>
        <v>scizor</v>
      </c>
    </row>
    <row r="120" ht="31.5" customHeight="1">
      <c r="A120" s="53">
        <v>119.0</v>
      </c>
      <c r="B120" s="85">
        <v>1.0</v>
      </c>
      <c r="C120" s="53">
        <v>5.0</v>
      </c>
      <c r="D120" s="53">
        <v>1.0</v>
      </c>
      <c r="E120" s="53">
        <v>1.0</v>
      </c>
      <c r="F120" s="53">
        <v>1.0</v>
      </c>
      <c r="G120" s="53" t="str">
        <f>ifna(VLookup(V120,Shiny!B:C, 2, 0),"")</f>
        <v/>
      </c>
      <c r="H120" s="22" t="s">
        <v>326</v>
      </c>
      <c r="I120" s="157">
        <v>213.0</v>
      </c>
      <c r="J120" s="140">
        <f>IFNA(VLOOKUP(V120,'Imported Index'!I:J,2,0),1)</f>
        <v>1</v>
      </c>
      <c r="K120" s="85"/>
      <c r="L120" s="53"/>
      <c r="M120" s="59" t="str">
        <f>ifna(IMAGE("https://pokejungle.net/sprites/typeico/"&amp;lower(VLookup(V120,Type!C:E, 2, 0)&amp;".png")),"")</f>
        <v/>
      </c>
      <c r="N120" s="59" t="str">
        <f>ifna(IMAGE("https://pokejungle.net/sprites/typeico/"&amp;lower(VLookup(V120,Type!C:E, 3, 0)&amp;".png")),"")</f>
        <v/>
      </c>
      <c r="O120" s="53"/>
      <c r="P120" s="53"/>
      <c r="Q120" s="61">
        <f>ifna(VLookup(V120, Dex!F:K, 3, 0),"")</f>
        <v>227</v>
      </c>
      <c r="R120" s="61">
        <f>ifna(VLookup(V120, Dex!F:K, 4, 0),"")</f>
        <v>213</v>
      </c>
      <c r="S120" s="62" t="str">
        <f>ifna(VLookup(V120, Dex!F:K, 5, 0),"")</f>
        <v/>
      </c>
      <c r="T120" s="61" t="str">
        <f>ifna(VLookup(V120, Dex!F:K, 6, 0),"")</f>
        <v/>
      </c>
      <c r="U120" s="63" t="str">
        <f>ifna(VLookup(V120, Dex!F:L, 7, 0),"")</f>
        <v/>
      </c>
      <c r="V120" s="53" t="str">
        <f t="shared" si="1"/>
        <v>shuckle</v>
      </c>
    </row>
    <row r="121" ht="31.5" customHeight="1">
      <c r="A121" s="131">
        <v>120.0</v>
      </c>
      <c r="B121" s="130">
        <v>1.0</v>
      </c>
      <c r="C121" s="131">
        <v>5.0</v>
      </c>
      <c r="D121" s="131">
        <v>2.0</v>
      </c>
      <c r="E121" s="131">
        <v>1.0</v>
      </c>
      <c r="F121" s="131">
        <v>2.0</v>
      </c>
      <c r="G121" s="131" t="str">
        <f>ifna(VLookup(V121,Shiny!B:C, 2, 0),"")</f>
        <v/>
      </c>
      <c r="H121" s="171" t="s">
        <v>327</v>
      </c>
      <c r="I121" s="158">
        <v>214.0</v>
      </c>
      <c r="J121" s="135">
        <f>IFNA(VLOOKUP(V121,'Imported Index'!I:J,2,0),1)</f>
        <v>1</v>
      </c>
      <c r="K121" s="130"/>
      <c r="L121" s="131"/>
      <c r="M121" s="136" t="str">
        <f>ifna(IMAGE("https://pokejungle.net/sprites/typeico/"&amp;lower(VLookup(V121,Type!C:E, 2, 0)&amp;".png")),"")</f>
        <v/>
      </c>
      <c r="N121" s="136" t="str">
        <f>ifna(IMAGE("https://pokejungle.net/sprites/typeico/"&amp;lower(VLookup(V121,Type!C:E, 3, 0)&amp;".png")),"")</f>
        <v/>
      </c>
      <c r="O121" s="131"/>
      <c r="P121" s="131"/>
      <c r="Q121" s="165" t="str">
        <f>ifna(VLookup(V121, Dex!F:K, 3, 0),"")</f>
        <v>A121</v>
      </c>
      <c r="R121" s="165">
        <f>ifna(VLookup(V121, Dex!F:K, 4, 0),"")</f>
        <v>214</v>
      </c>
      <c r="S121" s="166">
        <f>ifna(VLookup(V121, Dex!F:K, 5, 0),"")</f>
        <v>75</v>
      </c>
      <c r="T121" s="165" t="str">
        <f>ifna(VLookup(V121, Dex!F:K, 6, 0),"")</f>
        <v>P262</v>
      </c>
      <c r="U121" s="137">
        <f>ifna(VLookup(V121, Dex!F:L, 7, 0),"")</f>
        <v>179</v>
      </c>
      <c r="V121" s="131" t="str">
        <f t="shared" si="1"/>
        <v>heracross</v>
      </c>
    </row>
    <row r="122" ht="31.5" customHeight="1">
      <c r="A122" s="53">
        <v>121.0</v>
      </c>
      <c r="B122" s="85">
        <v>1.0</v>
      </c>
      <c r="C122" s="53">
        <v>5.0</v>
      </c>
      <c r="D122" s="53">
        <v>3.0</v>
      </c>
      <c r="E122" s="53">
        <v>1.0</v>
      </c>
      <c r="F122" s="53">
        <v>3.0</v>
      </c>
      <c r="G122" s="53" t="str">
        <f>ifna(VLookup(V122,Shiny!B:C, 2, 0),"")</f>
        <v/>
      </c>
      <c r="H122" s="22" t="s">
        <v>332</v>
      </c>
      <c r="I122" s="157">
        <v>219.0</v>
      </c>
      <c r="J122" s="140">
        <f>IFNA(VLOOKUP(V122,'Imported Index'!I:J,2,0),1)</f>
        <v>1</v>
      </c>
      <c r="K122" s="53"/>
      <c r="L122" s="53"/>
      <c r="M122" s="59" t="str">
        <f>ifna(IMAGE("https://pokejungle.net/sprites/typeico/"&amp;lower(VLookup(V122,Type!C:E, 2, 0)&amp;".png")),"")</f>
        <v/>
      </c>
      <c r="N122" s="59" t="str">
        <f>ifna(IMAGE("https://pokejungle.net/sprites/typeico/"&amp;lower(VLookup(V122,Type!C:E, 3, 0)&amp;".png")),"")</f>
        <v/>
      </c>
      <c r="O122" s="53"/>
      <c r="P122" s="53"/>
      <c r="Q122" s="61" t="str">
        <f>ifna(VLookup(V122, Dex!F:K, 3, 0),"")</f>
        <v/>
      </c>
      <c r="R122" s="61">
        <f>ifna(VLookup(V122, Dex!F:K, 4, 0),"")</f>
        <v>219</v>
      </c>
      <c r="S122" s="62" t="str">
        <f>ifna(VLookup(V122, Dex!F:K, 5, 0),"")</f>
        <v/>
      </c>
      <c r="T122" s="61" t="str">
        <f>ifna(VLookup(V122, Dex!F:K, 6, 0),"")</f>
        <v>K145</v>
      </c>
      <c r="U122" s="63" t="str">
        <f>ifna(VLookup(V122, Dex!F:L, 7, 0),"")</f>
        <v/>
      </c>
      <c r="V122" s="53" t="str">
        <f t="shared" si="1"/>
        <v>magcargo</v>
      </c>
    </row>
    <row r="123" ht="31.5" customHeight="1">
      <c r="A123" s="131">
        <v>122.0</v>
      </c>
      <c r="B123" s="130">
        <v>1.0</v>
      </c>
      <c r="C123" s="131">
        <v>5.0</v>
      </c>
      <c r="D123" s="131">
        <v>4.0</v>
      </c>
      <c r="E123" s="131">
        <v>1.0</v>
      </c>
      <c r="F123" s="131">
        <v>4.0</v>
      </c>
      <c r="G123" s="131" t="str">
        <f>ifna(VLookup(V123,Shiny!B:C, 2, 0),"")</f>
        <v/>
      </c>
      <c r="H123" s="171" t="s">
        <v>335</v>
      </c>
      <c r="I123" s="158">
        <v>222.0</v>
      </c>
      <c r="J123" s="135">
        <f>IFNA(VLOOKUP(V123,'Imported Index'!I:J,2,0),1)</f>
        <v>1</v>
      </c>
      <c r="K123" s="130"/>
      <c r="L123" s="131"/>
      <c r="M123" s="136" t="str">
        <f>ifna(IMAGE("https://pokejungle.net/sprites/typeico/"&amp;lower(VLookup(V123,Type!C:E, 2, 0)&amp;".png")),"")</f>
        <v/>
      </c>
      <c r="N123" s="136" t="str">
        <f>ifna(IMAGE("https://pokejungle.net/sprites/typeico/"&amp;lower(VLookup(V123,Type!C:E, 3, 0)&amp;".png")),"")</f>
        <v/>
      </c>
      <c r="O123" s="131"/>
      <c r="P123" s="131"/>
      <c r="Q123" s="165">
        <f>ifna(VLookup(V123, Dex!F:K, 3, 0),"")</f>
        <v>236</v>
      </c>
      <c r="R123" s="165">
        <f>ifna(VLookup(V123, Dex!F:K, 4, 0),"")</f>
        <v>222</v>
      </c>
      <c r="S123" s="166" t="str">
        <f>ifna(VLookup(V123, Dex!F:K, 5, 0),"")</f>
        <v/>
      </c>
      <c r="T123" s="165" t="str">
        <f>ifna(VLookup(V123, Dex!F:K, 6, 0),"")</f>
        <v/>
      </c>
      <c r="U123" s="137" t="str">
        <f>ifna(VLookup(V123, Dex!F:L, 7, 0),"")</f>
        <v/>
      </c>
      <c r="V123" s="131" t="str">
        <f t="shared" si="1"/>
        <v>corsola</v>
      </c>
    </row>
    <row r="124" ht="31.5" customHeight="1">
      <c r="A124" s="53">
        <v>123.0</v>
      </c>
      <c r="B124" s="85">
        <v>1.0</v>
      </c>
      <c r="C124" s="53">
        <v>5.0</v>
      </c>
      <c r="D124" s="53">
        <v>5.0</v>
      </c>
      <c r="E124" s="53">
        <v>1.0</v>
      </c>
      <c r="F124" s="53">
        <v>5.0</v>
      </c>
      <c r="G124" s="53" t="str">
        <f>ifna(VLookup(V124,Shiny!B:C, 2, 0),"")</f>
        <v/>
      </c>
      <c r="H124" s="22" t="s">
        <v>337</v>
      </c>
      <c r="I124" s="157">
        <v>224.0</v>
      </c>
      <c r="J124" s="140">
        <f>IFNA(VLOOKUP(V124,'Imported Index'!I:J,2,0),1)</f>
        <v>1</v>
      </c>
      <c r="K124" s="53"/>
      <c r="L124" s="53"/>
      <c r="M124" s="59" t="str">
        <f>ifna(IMAGE("https://pokejungle.net/sprites/typeico/"&amp;lower(VLookup(V124,Type!C:E, 2, 0)&amp;".png")),"")</f>
        <v/>
      </c>
      <c r="N124" s="59" t="str">
        <f>ifna(IMAGE("https://pokejungle.net/sprites/typeico/"&amp;lower(VLookup(V124,Type!C:E, 3, 0)&amp;".png")),"")</f>
        <v/>
      </c>
      <c r="O124" s="53"/>
      <c r="P124" s="53"/>
      <c r="Q124" s="61">
        <f>ifna(VLookup(V124, Dex!F:K, 3, 0),"")</f>
        <v>149</v>
      </c>
      <c r="R124" s="61">
        <f>ifna(VLookup(V124, Dex!F:K, 4, 0),"")</f>
        <v>224</v>
      </c>
      <c r="S124" s="62">
        <f>ifna(VLookup(V124, Dex!F:K, 5, 0),"")</f>
        <v>147</v>
      </c>
      <c r="T124" s="61" t="str">
        <f>ifna(VLookup(V124, Dex!F:K, 6, 0),"")</f>
        <v/>
      </c>
      <c r="U124" s="63" t="str">
        <f>ifna(VLookup(V124, Dex!F:L, 7, 0),"")</f>
        <v/>
      </c>
      <c r="V124" s="53" t="str">
        <f t="shared" si="1"/>
        <v>octillery</v>
      </c>
    </row>
    <row r="125" ht="31.5" customHeight="1">
      <c r="A125" s="131">
        <v>124.0</v>
      </c>
      <c r="B125" s="130">
        <v>1.0</v>
      </c>
      <c r="C125" s="131">
        <v>5.0</v>
      </c>
      <c r="D125" s="131">
        <v>6.0</v>
      </c>
      <c r="E125" s="131">
        <v>1.0</v>
      </c>
      <c r="F125" s="131">
        <v>6.0</v>
      </c>
      <c r="G125" s="131" t="str">
        <f>ifna(VLookup(V125,Shiny!B:C, 2, 0),"")</f>
        <v/>
      </c>
      <c r="H125" s="171" t="s">
        <v>338</v>
      </c>
      <c r="I125" s="158">
        <v>225.0</v>
      </c>
      <c r="J125" s="135">
        <f>IFNA(VLOOKUP(V125,'Imported Index'!I:J,2,0),1)</f>
        <v>1</v>
      </c>
      <c r="K125" s="130"/>
      <c r="L125" s="131"/>
      <c r="M125" s="136" t="str">
        <f>ifna(IMAGE("https://pokejungle.net/sprites/typeico/"&amp;lower(VLookup(V125,Type!C:E, 2, 0)&amp;".png")),"")</f>
        <v/>
      </c>
      <c r="N125" s="136" t="str">
        <f>ifna(IMAGE("https://pokejungle.net/sprites/typeico/"&amp;lower(VLookup(V125,Type!C:E, 3, 0)&amp;".png")),"")</f>
        <v/>
      </c>
      <c r="O125" s="131"/>
      <c r="P125" s="131"/>
      <c r="Q125" s="165">
        <f>ifna(VLookup(V125, Dex!F:K, 3, 0),"")</f>
        <v>78</v>
      </c>
      <c r="R125" s="165">
        <f>ifna(VLookup(V125, Dex!F:K, 4, 0),"")</f>
        <v>225</v>
      </c>
      <c r="S125" s="166" t="str">
        <f>ifna(VLookup(V125, Dex!F:K, 5, 0),"")</f>
        <v/>
      </c>
      <c r="T125" s="165" t="str">
        <f>ifna(VLookup(V125, Dex!F:K, 6, 0),"")</f>
        <v>P354</v>
      </c>
      <c r="U125" s="137">
        <f>ifna(VLookup(V125, Dex!F:L, 7, 0),"")</f>
        <v>168</v>
      </c>
      <c r="V125" s="131" t="str">
        <f t="shared" si="1"/>
        <v>delibird</v>
      </c>
    </row>
    <row r="126" ht="31.5" customHeight="1">
      <c r="A126" s="53">
        <v>125.0</v>
      </c>
      <c r="B126" s="85">
        <v>1.0</v>
      </c>
      <c r="C126" s="53">
        <v>5.0</v>
      </c>
      <c r="D126" s="53">
        <v>7.0</v>
      </c>
      <c r="E126" s="53">
        <v>2.0</v>
      </c>
      <c r="F126" s="53">
        <v>1.0</v>
      </c>
      <c r="G126" s="53" t="str">
        <f>ifna(VLookup(V126,Shiny!B:C, 2, 0),"")</f>
        <v/>
      </c>
      <c r="H126" s="22" t="s">
        <v>339</v>
      </c>
      <c r="I126" s="157">
        <v>226.0</v>
      </c>
      <c r="J126" s="140">
        <f>IFNA(VLOOKUP(V126,'Imported Index'!I:J,2,0),1)</f>
        <v>1</v>
      </c>
      <c r="K126" s="53"/>
      <c r="L126" s="53"/>
      <c r="M126" s="59" t="str">
        <f>ifna(IMAGE("https://pokejungle.net/sprites/typeico/"&amp;lower(VLookup(V126,Type!C:E, 2, 0)&amp;".png")),"")</f>
        <v/>
      </c>
      <c r="N126" s="59" t="str">
        <f>ifna(IMAGE("https://pokejungle.net/sprites/typeico/"&amp;lower(VLookup(V126,Type!C:E, 3, 0)&amp;".png")),"")</f>
        <v/>
      </c>
      <c r="O126" s="53"/>
      <c r="P126" s="53"/>
      <c r="Q126" s="61">
        <f>ifna(VLookup(V126, Dex!F:K, 3, 0),"")</f>
        <v>355</v>
      </c>
      <c r="R126" s="61">
        <f>ifna(VLookup(V126, Dex!F:K, 4, 0),"")</f>
        <v>226</v>
      </c>
      <c r="S126" s="62">
        <f>ifna(VLookup(V126, Dex!F:K, 5, 0),"")</f>
        <v>165</v>
      </c>
      <c r="T126" s="61" t="str">
        <f>ifna(VLookup(V126, Dex!F:K, 6, 0),"")</f>
        <v/>
      </c>
      <c r="U126" s="63" t="str">
        <f>ifna(VLookup(V126, Dex!F:L, 7, 0),"")</f>
        <v/>
      </c>
      <c r="V126" s="53" t="str">
        <f t="shared" si="1"/>
        <v>mantine</v>
      </c>
    </row>
    <row r="127" ht="31.5" customHeight="1">
      <c r="A127" s="131">
        <v>126.0</v>
      </c>
      <c r="B127" s="130">
        <v>1.0</v>
      </c>
      <c r="C127" s="131">
        <v>5.0</v>
      </c>
      <c r="D127" s="131">
        <v>8.0</v>
      </c>
      <c r="E127" s="131">
        <v>2.0</v>
      </c>
      <c r="F127" s="131">
        <v>2.0</v>
      </c>
      <c r="G127" s="131" t="str">
        <f>ifna(VLookup(V127,Shiny!B:C, 2, 0),"")</f>
        <v/>
      </c>
      <c r="H127" s="171" t="s">
        <v>340</v>
      </c>
      <c r="I127" s="158">
        <v>227.0</v>
      </c>
      <c r="J127" s="135">
        <f>IFNA(VLOOKUP(V127,'Imported Index'!I:J,2,0),1)</f>
        <v>1</v>
      </c>
      <c r="K127" s="131"/>
      <c r="L127" s="131"/>
      <c r="M127" s="136" t="str">
        <f>ifna(IMAGE("https://pokejungle.net/sprites/typeico/"&amp;lower(VLookup(V127,Type!C:E, 2, 0)&amp;".png")),"")</f>
        <v/>
      </c>
      <c r="N127" s="136" t="str">
        <f>ifna(IMAGE("https://pokejungle.net/sprites/typeico/"&amp;lower(VLookup(V127,Type!C:E, 3, 0)&amp;".png")),"")</f>
        <v/>
      </c>
      <c r="O127" s="131"/>
      <c r="P127" s="131"/>
      <c r="Q127" s="165" t="str">
        <f>ifna(VLookup(V127, Dex!F:K, 3, 0),"")</f>
        <v>A153</v>
      </c>
      <c r="R127" s="165">
        <f>ifna(VLookup(V127, Dex!F:K, 4, 0),"")</f>
        <v>227</v>
      </c>
      <c r="S127" s="166" t="str">
        <f>ifna(VLookup(V127, Dex!F:K, 5, 0),"")</f>
        <v/>
      </c>
      <c r="T127" s="165" t="str">
        <f>ifna(VLookup(V127, Dex!F:K, 6, 0),"")</f>
        <v>B113</v>
      </c>
      <c r="U127" s="137">
        <f>ifna(VLookup(V127, Dex!F:L, 7, 0),"")</f>
        <v>216</v>
      </c>
      <c r="V127" s="131" t="str">
        <f t="shared" si="1"/>
        <v>skarmory</v>
      </c>
    </row>
    <row r="128" ht="31.5" customHeight="1">
      <c r="A128" s="53">
        <v>127.0</v>
      </c>
      <c r="B128" s="85">
        <v>1.0</v>
      </c>
      <c r="C128" s="53">
        <v>5.0</v>
      </c>
      <c r="D128" s="53">
        <v>9.0</v>
      </c>
      <c r="E128" s="53">
        <v>2.0</v>
      </c>
      <c r="F128" s="53">
        <v>3.0</v>
      </c>
      <c r="G128" s="53" t="str">
        <f>ifna(VLookup(V128,Shiny!B:C, 2, 0),"")</f>
        <v/>
      </c>
      <c r="H128" s="22" t="s">
        <v>342</v>
      </c>
      <c r="I128" s="157">
        <v>229.0</v>
      </c>
      <c r="J128" s="140">
        <f>IFNA(VLOOKUP(V128,'Imported Index'!I:J,2,0),1)</f>
        <v>1</v>
      </c>
      <c r="K128" s="85"/>
      <c r="L128" s="53"/>
      <c r="M128" s="59" t="str">
        <f>ifna(IMAGE("https://pokejungle.net/sprites/typeico/"&amp;lower(VLookup(V128,Type!C:E, 2, 0)&amp;".png")),"")</f>
        <v/>
      </c>
      <c r="N128" s="59" t="str">
        <f>ifna(IMAGE("https://pokejungle.net/sprites/typeico/"&amp;lower(VLookup(V128,Type!C:E, 3, 0)&amp;".png")),"")</f>
        <v/>
      </c>
      <c r="O128" s="53"/>
      <c r="P128" s="53"/>
      <c r="Q128" s="61" t="str">
        <f>ifna(VLookup(V128, Dex!F:K, 3, 0),"")</f>
        <v/>
      </c>
      <c r="R128" s="61">
        <f>ifna(VLookup(V128, Dex!F:K, 4, 0),"")</f>
        <v>229</v>
      </c>
      <c r="S128" s="62" t="str">
        <f>ifna(VLookup(V128, Dex!F:K, 5, 0),"")</f>
        <v/>
      </c>
      <c r="T128" s="61" t="str">
        <f>ifna(VLookup(V128, Dex!F:K, 6, 0),"")</f>
        <v>P026</v>
      </c>
      <c r="U128" s="63">
        <f>ifna(VLookup(V128, Dex!F:L, 7, 0),"")</f>
        <v>92</v>
      </c>
      <c r="V128" s="53" t="str">
        <f t="shared" si="1"/>
        <v>houndoom</v>
      </c>
    </row>
    <row r="129" ht="31.5" customHeight="1">
      <c r="A129" s="131">
        <v>128.0</v>
      </c>
      <c r="B129" s="130">
        <v>1.0</v>
      </c>
      <c r="C129" s="131">
        <v>5.0</v>
      </c>
      <c r="D129" s="131">
        <v>10.0</v>
      </c>
      <c r="E129" s="131">
        <v>2.0</v>
      </c>
      <c r="F129" s="131">
        <v>4.0</v>
      </c>
      <c r="G129" s="131" t="str">
        <f>ifna(VLookup(V129,Shiny!B:C, 2, 0),"")</f>
        <v/>
      </c>
      <c r="H129" s="171" t="s">
        <v>343</v>
      </c>
      <c r="I129" s="158">
        <v>230.0</v>
      </c>
      <c r="J129" s="135">
        <f>IFNA(VLOOKUP(V129,'Imported Index'!I:J,2,0),1)</f>
        <v>1</v>
      </c>
      <c r="K129" s="131"/>
      <c r="L129" s="131"/>
      <c r="M129" s="136" t="str">
        <f>ifna(IMAGE("https://pokejungle.net/sprites/typeico/"&amp;lower(VLookup(V129,Type!C:E, 2, 0)&amp;".png")),"")</f>
        <v/>
      </c>
      <c r="N129" s="136" t="str">
        <f>ifna(IMAGE("https://pokejungle.net/sprites/typeico/"&amp;lower(VLookup(V129,Type!C:E, 3, 0)&amp;".png")),"")</f>
        <v/>
      </c>
      <c r="O129" s="131"/>
      <c r="P129" s="131"/>
      <c r="Q129" s="165" t="str">
        <f>ifna(VLookup(V129, Dex!F:K, 3, 0),"")</f>
        <v>A200</v>
      </c>
      <c r="R129" s="165">
        <f>ifna(VLookup(V129, Dex!F:K, 4, 0),"")</f>
        <v>230</v>
      </c>
      <c r="S129" s="166" t="str">
        <f>ifna(VLookup(V129, Dex!F:K, 5, 0),"")</f>
        <v/>
      </c>
      <c r="T129" s="165" t="str">
        <f>ifna(VLookup(V129, Dex!F:K, 6, 0),"")</f>
        <v>B054</v>
      </c>
      <c r="U129" s="137" t="str">
        <f>ifna(VLookup(V129, Dex!F:L, 7, 0),"")</f>
        <v/>
      </c>
      <c r="V129" s="131" t="str">
        <f t="shared" si="1"/>
        <v>kingdra</v>
      </c>
    </row>
    <row r="130" ht="31.5" customHeight="1">
      <c r="A130" s="53">
        <v>129.0</v>
      </c>
      <c r="B130" s="85">
        <v>1.0</v>
      </c>
      <c r="C130" s="53">
        <v>5.0</v>
      </c>
      <c r="D130" s="53">
        <v>11.0</v>
      </c>
      <c r="E130" s="53">
        <v>2.0</v>
      </c>
      <c r="F130" s="53">
        <v>5.0</v>
      </c>
      <c r="G130" s="53" t="str">
        <f>ifna(VLookup(V130,Shiny!B:C, 2, 0),"")</f>
        <v/>
      </c>
      <c r="H130" s="22" t="s">
        <v>345</v>
      </c>
      <c r="I130" s="157">
        <v>232.0</v>
      </c>
      <c r="J130" s="140">
        <f>IFNA(VLOOKUP(V130,'Imported Index'!I:J,2,0),1)</f>
        <v>1</v>
      </c>
      <c r="K130" s="85"/>
      <c r="L130" s="53"/>
      <c r="M130" s="59" t="str">
        <f>ifna(IMAGE("https://pokejungle.net/sprites/typeico/"&amp;lower(VLookup(V130,Type!C:E, 2, 0)&amp;".png")),"")</f>
        <v/>
      </c>
      <c r="N130" s="59" t="str">
        <f>ifna(IMAGE("https://pokejungle.net/sprites/typeico/"&amp;lower(VLookup(V130,Type!C:E, 3, 0)&amp;".png")),"")</f>
        <v/>
      </c>
      <c r="O130" s="53"/>
      <c r="P130" s="53"/>
      <c r="Q130" s="61" t="str">
        <f>ifna(VLookup(V130, Dex!F:K, 3, 0),"")</f>
        <v/>
      </c>
      <c r="R130" s="61">
        <f>ifna(VLookup(V130, Dex!F:K, 4, 0),"")</f>
        <v>232</v>
      </c>
      <c r="S130" s="62" t="str">
        <f>ifna(VLookup(V130, Dex!F:K, 5, 0),"")</f>
        <v/>
      </c>
      <c r="T130" s="61" t="str">
        <f>ifna(VLookup(V130, Dex!F:K, 6, 0),"")</f>
        <v>P123</v>
      </c>
      <c r="U130" s="63" t="str">
        <f>ifna(VLookup(V130, Dex!F:L, 7, 0),"")</f>
        <v/>
      </c>
      <c r="V130" s="53" t="str">
        <f t="shared" si="1"/>
        <v>donphan</v>
      </c>
    </row>
    <row r="131" ht="31.5" customHeight="1">
      <c r="A131" s="131">
        <v>130.0</v>
      </c>
      <c r="B131" s="130">
        <v>1.0</v>
      </c>
      <c r="C131" s="131">
        <v>5.0</v>
      </c>
      <c r="D131" s="131">
        <v>12.0</v>
      </c>
      <c r="E131" s="131">
        <v>2.0</v>
      </c>
      <c r="F131" s="131">
        <v>6.0</v>
      </c>
      <c r="G131" s="131" t="str">
        <f>ifna(VLookup(V131,Shiny!B:C, 2, 0),"")</f>
        <v/>
      </c>
      <c r="H131" s="171" t="s">
        <v>348</v>
      </c>
      <c r="I131" s="158">
        <v>235.0</v>
      </c>
      <c r="J131" s="135">
        <f>IFNA(VLOOKUP(V131,'Imported Index'!I:J,2,0),1)</f>
        <v>1</v>
      </c>
      <c r="K131" s="131"/>
      <c r="L131" s="131"/>
      <c r="M131" s="136" t="str">
        <f>ifna(IMAGE("https://pokejungle.net/sprites/typeico/"&amp;lower(VLookup(V131,Type!C:E, 2, 0)&amp;".png")),"")</f>
        <v/>
      </c>
      <c r="N131" s="136" t="str">
        <f>ifna(IMAGE("https://pokejungle.net/sprites/typeico/"&amp;lower(VLookup(V131,Type!C:E, 3, 0)&amp;".png")),"")</f>
        <v/>
      </c>
      <c r="O131" s="131"/>
      <c r="P131" s="131"/>
      <c r="Q131" s="165" t="str">
        <f>ifna(VLookup(V131, Dex!F:K, 3, 0),"")</f>
        <v/>
      </c>
      <c r="R131" s="165">
        <f>ifna(VLookup(V131, Dex!F:K, 4, 0),"")</f>
        <v>235</v>
      </c>
      <c r="S131" s="166" t="str">
        <f>ifna(VLookup(V131, Dex!F:K, 5, 0),"")</f>
        <v/>
      </c>
      <c r="T131" s="165" t="str">
        <f>ifna(VLookup(V131, Dex!F:K, 6, 0),"")</f>
        <v>B040</v>
      </c>
      <c r="U131" s="137" t="str">
        <f>ifna(VLookup(V131, Dex!F:L, 7, 0),"")</f>
        <v/>
      </c>
      <c r="V131" s="131" t="str">
        <f t="shared" si="1"/>
        <v>smeargle</v>
      </c>
    </row>
    <row r="132" ht="31.5" customHeight="1">
      <c r="A132" s="53">
        <v>131.0</v>
      </c>
      <c r="B132" s="85">
        <v>1.0</v>
      </c>
      <c r="C132" s="53">
        <v>5.0</v>
      </c>
      <c r="D132" s="53">
        <v>13.0</v>
      </c>
      <c r="E132" s="53">
        <v>3.0</v>
      </c>
      <c r="F132" s="53">
        <v>1.0</v>
      </c>
      <c r="G132" s="53" t="str">
        <f>ifna(VLookup(V132,Shiny!B:C, 2, 0),"")</f>
        <v/>
      </c>
      <c r="H132" s="22" t="s">
        <v>350</v>
      </c>
      <c r="I132" s="157">
        <v>237.0</v>
      </c>
      <c r="J132" s="140">
        <f>IFNA(VLOOKUP(V132,'Imported Index'!I:J,2,0),1)</f>
        <v>1</v>
      </c>
      <c r="K132" s="53"/>
      <c r="L132" s="53"/>
      <c r="M132" s="59" t="str">
        <f>ifna(IMAGE("https://pokejungle.net/sprites/typeico/"&amp;lower(VLookup(V132,Type!C:E, 2, 0)&amp;".png")),"")</f>
        <v/>
      </c>
      <c r="N132" s="59" t="str">
        <f>ifna(IMAGE("https://pokejungle.net/sprites/typeico/"&amp;lower(VLookup(V132,Type!C:E, 3, 0)&amp;".png")),"")</f>
        <v/>
      </c>
      <c r="O132" s="53"/>
      <c r="P132" s="53"/>
      <c r="Q132" s="61">
        <f>ifna(VLookup(V132, Dex!F:K, 3, 0),"")</f>
        <v>110</v>
      </c>
      <c r="R132" s="61">
        <f>ifna(VLookup(V132, Dex!F:K, 4, 0),"")</f>
        <v>237</v>
      </c>
      <c r="S132" s="62" t="str">
        <f>ifna(VLookup(V132, Dex!F:K, 5, 0),"")</f>
        <v/>
      </c>
      <c r="T132" s="61" t="str">
        <f>ifna(VLookup(V132, Dex!F:K, 6, 0),"")</f>
        <v>B095</v>
      </c>
      <c r="U132" s="63" t="str">
        <f>ifna(VLookup(V132, Dex!F:L, 7, 0),"")</f>
        <v/>
      </c>
      <c r="V132" s="53" t="str">
        <f t="shared" si="1"/>
        <v>hitmontop</v>
      </c>
    </row>
    <row r="133" ht="31.5" customHeight="1">
      <c r="A133" s="131">
        <v>132.0</v>
      </c>
      <c r="B133" s="130">
        <v>1.0</v>
      </c>
      <c r="C133" s="131">
        <v>5.0</v>
      </c>
      <c r="D133" s="131">
        <v>14.0</v>
      </c>
      <c r="E133" s="131">
        <v>3.0</v>
      </c>
      <c r="F133" s="131">
        <v>2.0</v>
      </c>
      <c r="G133" s="131" t="str">
        <f>ifna(VLookup(V133,Shiny!B:C, 2, 0),"")</f>
        <v/>
      </c>
      <c r="H133" s="171" t="s">
        <v>354</v>
      </c>
      <c r="I133" s="158">
        <v>241.0</v>
      </c>
      <c r="J133" s="135">
        <f>IFNA(VLOOKUP(V133,'Imported Index'!I:J,2,0),1)</f>
        <v>1</v>
      </c>
      <c r="K133" s="131"/>
      <c r="L133" s="131"/>
      <c r="M133" s="136" t="str">
        <f>ifna(IMAGE("https://pokejungle.net/sprites/typeico/"&amp;lower(VLookup(V133,Type!C:E, 2, 0)&amp;".png")),"")</f>
        <v/>
      </c>
      <c r="N133" s="136" t="str">
        <f>ifna(IMAGE("https://pokejungle.net/sprites/typeico/"&amp;lower(VLookup(V133,Type!C:E, 3, 0)&amp;".png")),"")</f>
        <v/>
      </c>
      <c r="O133" s="131"/>
      <c r="P133" s="131"/>
      <c r="Q133" s="165" t="str">
        <f>ifna(VLookup(V133, Dex!F:K, 3, 0),"")</f>
        <v>A117</v>
      </c>
      <c r="R133" s="165">
        <f>ifna(VLookup(V133, Dex!F:K, 4, 0),"")</f>
        <v>241</v>
      </c>
      <c r="S133" s="166" t="str">
        <f>ifna(VLookup(V133, Dex!F:K, 5, 0),"")</f>
        <v/>
      </c>
      <c r="T133" s="165" t="str">
        <f>ifna(VLookup(V133, Dex!F:K, 6, 0),"")</f>
        <v/>
      </c>
      <c r="U133" s="137" t="str">
        <f>ifna(VLookup(V133, Dex!F:L, 7, 0),"")</f>
        <v/>
      </c>
      <c r="V133" s="131" t="str">
        <f t="shared" si="1"/>
        <v>miltank</v>
      </c>
    </row>
    <row r="134" ht="31.5" customHeight="1">
      <c r="A134" s="53">
        <v>133.0</v>
      </c>
      <c r="B134" s="85">
        <v>1.0</v>
      </c>
      <c r="C134" s="53">
        <v>5.0</v>
      </c>
      <c r="D134" s="53">
        <v>15.0</v>
      </c>
      <c r="E134" s="53">
        <v>3.0</v>
      </c>
      <c r="F134" s="53">
        <v>3.0</v>
      </c>
      <c r="G134" s="53" t="str">
        <f>ifna(VLookup(V134,Shiny!B:C, 2, 0),"")</f>
        <v/>
      </c>
      <c r="H134" s="22" t="s">
        <v>355</v>
      </c>
      <c r="I134" s="157">
        <v>242.0</v>
      </c>
      <c r="J134" s="140">
        <f>IFNA(VLOOKUP(V134,'Imported Index'!I:J,2,0),1)</f>
        <v>1</v>
      </c>
      <c r="K134" s="85"/>
      <c r="L134" s="53"/>
      <c r="M134" s="59" t="str">
        <f>ifna(IMAGE("https://pokejungle.net/sprites/typeico/"&amp;lower(VLookup(V134,Type!C:E, 2, 0)&amp;".png")),"")</f>
        <v/>
      </c>
      <c r="N134" s="59" t="str">
        <f>ifna(IMAGE("https://pokejungle.net/sprites/typeico/"&amp;lower(VLookup(V134,Type!C:E, 3, 0)&amp;".png")),"")</f>
        <v/>
      </c>
      <c r="O134" s="53"/>
      <c r="P134" s="53"/>
      <c r="Q134" s="61" t="str">
        <f>ifna(VLookup(V134, Dex!F:K, 3, 0),"")</f>
        <v>A008</v>
      </c>
      <c r="R134" s="61">
        <f>ifna(VLookup(V134, Dex!F:K, 4, 0),"")</f>
        <v>242</v>
      </c>
      <c r="S134" s="62">
        <f>ifna(VLookup(V134, Dex!F:K, 5, 0),"")</f>
        <v>88</v>
      </c>
      <c r="T134" s="61" t="str">
        <f>ifna(VLookup(V134, Dex!F:K, 6, 0),"")</f>
        <v>P045</v>
      </c>
      <c r="U134" s="63" t="str">
        <f>ifna(VLookup(V134, Dex!F:L, 7, 0),"")</f>
        <v/>
      </c>
      <c r="V134" s="53" t="str">
        <f t="shared" si="1"/>
        <v>blissey</v>
      </c>
    </row>
    <row r="135" ht="31.5" customHeight="1">
      <c r="A135" s="131">
        <v>134.0</v>
      </c>
      <c r="B135" s="130">
        <v>1.0</v>
      </c>
      <c r="C135" s="131">
        <v>5.0</v>
      </c>
      <c r="D135" s="131">
        <v>16.0</v>
      </c>
      <c r="E135" s="131">
        <v>3.0</v>
      </c>
      <c r="F135" s="131">
        <v>4.0</v>
      </c>
      <c r="G135" s="131" t="str">
        <f>ifna(VLookup(V135,Shiny!B:C, 2, 0),"")</f>
        <v/>
      </c>
      <c r="H135" s="171" t="s">
        <v>356</v>
      </c>
      <c r="I135" s="158">
        <v>243.0</v>
      </c>
      <c r="J135" s="135">
        <f>IFNA(VLOOKUP(V135,'Imported Index'!I:J,2,0),1)</f>
        <v>1</v>
      </c>
      <c r="K135" s="130"/>
      <c r="L135" s="131"/>
      <c r="M135" s="136" t="str">
        <f>ifna(IMAGE("https://pokejungle.net/sprites/typeico/"&amp;lower(VLookup(V135,Type!C:E, 2, 0)&amp;".png")),"")</f>
        <v/>
      </c>
      <c r="N135" s="136" t="str">
        <f>ifna(IMAGE("https://pokejungle.net/sprites/typeico/"&amp;lower(VLookup(V135,Type!C:E, 3, 0)&amp;".png")),"")</f>
        <v/>
      </c>
      <c r="O135" s="131"/>
      <c r="P135" s="131"/>
      <c r="Q135" s="165" t="str">
        <f>ifna(VLookup(V135, Dex!F:K, 3, 0),"")</f>
        <v/>
      </c>
      <c r="R135" s="165">
        <f>ifna(VLookup(V135, Dex!F:K, 4, 0),"")</f>
        <v>243</v>
      </c>
      <c r="S135" s="166" t="str">
        <f>ifna(VLookup(V135, Dex!F:K, 5, 0),"")</f>
        <v/>
      </c>
      <c r="T135" s="165" t="str">
        <f>ifna(VLookup(V135, Dex!F:K, 6, 0),"")</f>
        <v/>
      </c>
      <c r="U135" s="137" t="str">
        <f>ifna(VLookup(V135, Dex!F:L, 7, 0),"")</f>
        <v/>
      </c>
      <c r="V135" s="131" t="str">
        <f t="shared" si="1"/>
        <v>raikou</v>
      </c>
    </row>
    <row r="136" ht="31.5" customHeight="1">
      <c r="A136" s="53">
        <v>135.0</v>
      </c>
      <c r="B136" s="85">
        <v>1.0</v>
      </c>
      <c r="C136" s="53">
        <v>5.0</v>
      </c>
      <c r="D136" s="53">
        <v>17.0</v>
      </c>
      <c r="E136" s="53">
        <v>3.0</v>
      </c>
      <c r="F136" s="53">
        <v>5.0</v>
      </c>
      <c r="G136" s="53" t="str">
        <f>ifna(VLookup(V136,Shiny!B:C, 2, 0),"")</f>
        <v/>
      </c>
      <c r="H136" s="22" t="s">
        <v>357</v>
      </c>
      <c r="I136" s="157">
        <v>244.0</v>
      </c>
      <c r="J136" s="140">
        <f>IFNA(VLOOKUP(V136,'Imported Index'!I:J,2,0),1)</f>
        <v>1</v>
      </c>
      <c r="K136" s="53"/>
      <c r="L136" s="53"/>
      <c r="M136" s="59" t="str">
        <f>ifna(IMAGE("https://pokejungle.net/sprites/typeico/"&amp;lower(VLookup(V136,Type!C:E, 2, 0)&amp;".png")),"")</f>
        <v/>
      </c>
      <c r="N136" s="59" t="str">
        <f>ifna(IMAGE("https://pokejungle.net/sprites/typeico/"&amp;lower(VLookup(V136,Type!C:E, 3, 0)&amp;".png")),"")</f>
        <v/>
      </c>
      <c r="O136" s="53"/>
      <c r="P136" s="53"/>
      <c r="Q136" s="61" t="str">
        <f>ifna(VLookup(V136, Dex!F:K, 3, 0),"")</f>
        <v/>
      </c>
      <c r="R136" s="61">
        <f>ifna(VLookup(V136, Dex!F:K, 4, 0),"")</f>
        <v>244</v>
      </c>
      <c r="S136" s="62" t="str">
        <f>ifna(VLookup(V136, Dex!F:K, 5, 0),"")</f>
        <v/>
      </c>
      <c r="T136" s="61" t="str">
        <f>ifna(VLookup(V136, Dex!F:K, 6, 0),"")</f>
        <v/>
      </c>
      <c r="U136" s="63" t="str">
        <f>ifna(VLookup(V136, Dex!F:L, 7, 0),"")</f>
        <v/>
      </c>
      <c r="V136" s="53" t="str">
        <f t="shared" si="1"/>
        <v>entei</v>
      </c>
    </row>
    <row r="137" ht="31.5" customHeight="1">
      <c r="A137" s="131">
        <v>136.0</v>
      </c>
      <c r="B137" s="130">
        <v>1.0</v>
      </c>
      <c r="C137" s="131">
        <v>5.0</v>
      </c>
      <c r="D137" s="131">
        <v>18.0</v>
      </c>
      <c r="E137" s="131">
        <v>3.0</v>
      </c>
      <c r="F137" s="131">
        <v>6.0</v>
      </c>
      <c r="G137" s="131" t="str">
        <f>ifna(VLookup(V137,Shiny!B:C, 2, 0),"")</f>
        <v/>
      </c>
      <c r="H137" s="171" t="s">
        <v>358</v>
      </c>
      <c r="I137" s="158">
        <v>245.0</v>
      </c>
      <c r="J137" s="135">
        <f>IFNA(VLOOKUP(V137,'Imported Index'!I:J,2,0),1)</f>
        <v>1</v>
      </c>
      <c r="K137" s="131"/>
      <c r="L137" s="131"/>
      <c r="M137" s="136" t="str">
        <f>ifna(IMAGE("https://pokejungle.net/sprites/typeico/"&amp;lower(VLookup(V137,Type!C:E, 2, 0)&amp;".png")),"")</f>
        <v/>
      </c>
      <c r="N137" s="136" t="str">
        <f>ifna(IMAGE("https://pokejungle.net/sprites/typeico/"&amp;lower(VLookup(V137,Type!C:E, 3, 0)&amp;".png")),"")</f>
        <v/>
      </c>
      <c r="O137" s="131"/>
      <c r="P137" s="131"/>
      <c r="Q137" s="165" t="str">
        <f>ifna(VLookup(V137, Dex!F:K, 3, 0),"")</f>
        <v/>
      </c>
      <c r="R137" s="165">
        <f>ifna(VLookup(V137, Dex!F:K, 4, 0),"")</f>
        <v>245</v>
      </c>
      <c r="S137" s="166" t="str">
        <f>ifna(VLookup(V137, Dex!F:K, 5, 0),"")</f>
        <v/>
      </c>
      <c r="T137" s="165" t="str">
        <f>ifna(VLookup(V137, Dex!F:K, 6, 0),"")</f>
        <v/>
      </c>
      <c r="U137" s="137" t="str">
        <f>ifna(VLookup(V137, Dex!F:L, 7, 0),"")</f>
        <v/>
      </c>
      <c r="V137" s="131" t="str">
        <f t="shared" si="1"/>
        <v>suicune</v>
      </c>
    </row>
    <row r="138" ht="31.5" customHeight="1">
      <c r="A138" s="53">
        <v>137.0</v>
      </c>
      <c r="B138" s="85">
        <v>1.0</v>
      </c>
      <c r="C138" s="53">
        <v>5.0</v>
      </c>
      <c r="D138" s="53">
        <v>19.0</v>
      </c>
      <c r="E138" s="53">
        <v>4.0</v>
      </c>
      <c r="F138" s="53">
        <v>1.0</v>
      </c>
      <c r="G138" s="53" t="str">
        <f>ifna(VLookup(V138,Shiny!B:C, 2, 0),"")</f>
        <v/>
      </c>
      <c r="H138" s="22" t="s">
        <v>361</v>
      </c>
      <c r="I138" s="157">
        <v>248.0</v>
      </c>
      <c r="J138" s="140">
        <f>IFNA(VLOOKUP(V138,'Imported Index'!I:J,2,0),1)</f>
        <v>1</v>
      </c>
      <c r="K138" s="85"/>
      <c r="L138" s="53"/>
      <c r="M138" s="59" t="str">
        <f>ifna(IMAGE("https://pokejungle.net/sprites/typeico/"&amp;lower(VLookup(V138,Type!C:E, 2, 0)&amp;".png")),"")</f>
        <v/>
      </c>
      <c r="N138" s="59" t="str">
        <f>ifna(IMAGE("https://pokejungle.net/sprites/typeico/"&amp;lower(VLookup(V138,Type!C:E, 3, 0)&amp;".png")),"")</f>
        <v/>
      </c>
      <c r="O138" s="53"/>
      <c r="P138" s="53"/>
      <c r="Q138" s="61">
        <f>ifna(VLookup(V138, Dex!F:K, 3, 0),"")</f>
        <v>385</v>
      </c>
      <c r="R138" s="61">
        <f>ifna(VLookup(V138, Dex!F:K, 4, 0),"")</f>
        <v>248</v>
      </c>
      <c r="S138" s="62" t="str">
        <f>ifna(VLookup(V138, Dex!F:K, 5, 0),"")</f>
        <v/>
      </c>
      <c r="T138" s="61" t="str">
        <f>ifna(VLookup(V138, Dex!F:K, 6, 0),"")</f>
        <v>P318</v>
      </c>
      <c r="U138" s="63">
        <f>ifna(VLookup(V138, Dex!F:L, 7, 0),"")</f>
        <v>208</v>
      </c>
      <c r="V138" s="53" t="str">
        <f t="shared" si="1"/>
        <v>tyranitar</v>
      </c>
    </row>
    <row r="139" ht="31.5" customHeight="1">
      <c r="A139" s="131">
        <v>138.0</v>
      </c>
      <c r="B139" s="130">
        <v>1.0</v>
      </c>
      <c r="C139" s="131">
        <v>5.0</v>
      </c>
      <c r="D139" s="131">
        <v>20.0</v>
      </c>
      <c r="E139" s="131">
        <v>4.0</v>
      </c>
      <c r="F139" s="131">
        <v>2.0</v>
      </c>
      <c r="G139" s="131" t="str">
        <f>ifna(VLookup(V139,Shiny!B:C, 2, 0),"")</f>
        <v/>
      </c>
      <c r="H139" s="171" t="s">
        <v>362</v>
      </c>
      <c r="I139" s="158">
        <v>249.0</v>
      </c>
      <c r="J139" s="135">
        <f>IFNA(VLOOKUP(V139,'Imported Index'!I:J,2,0),1)</f>
        <v>1</v>
      </c>
      <c r="K139" s="130"/>
      <c r="L139" s="131"/>
      <c r="M139" s="136" t="str">
        <f>ifna(IMAGE("https://pokejungle.net/sprites/typeico/"&amp;lower(VLookup(V139,Type!C:E, 2, 0)&amp;".png")),"")</f>
        <v/>
      </c>
      <c r="N139" s="136" t="str">
        <f>ifna(IMAGE("https://pokejungle.net/sprites/typeico/"&amp;lower(VLookup(V139,Type!C:E, 3, 0)&amp;".png")),"")</f>
        <v/>
      </c>
      <c r="O139" s="131"/>
      <c r="P139" s="131"/>
      <c r="Q139" s="165" t="str">
        <f>ifna(VLookup(V139, Dex!F:K, 3, 0),"")</f>
        <v/>
      </c>
      <c r="R139" s="165">
        <f>ifna(VLookup(V139, Dex!F:K, 4, 0),"")</f>
        <v>249</v>
      </c>
      <c r="S139" s="166" t="str">
        <f>ifna(VLookup(V139, Dex!F:K, 5, 0),"")</f>
        <v/>
      </c>
      <c r="T139" s="165" t="str">
        <f>ifna(VLookup(V139, Dex!F:K, 6, 0),"")</f>
        <v/>
      </c>
      <c r="U139" s="137" t="str">
        <f>ifna(VLookup(V139, Dex!F:L, 7, 0),"")</f>
        <v/>
      </c>
      <c r="V139" s="131" t="str">
        <f t="shared" si="1"/>
        <v>lugia</v>
      </c>
    </row>
    <row r="140" ht="31.5" customHeight="1">
      <c r="A140" s="53">
        <v>139.0</v>
      </c>
      <c r="B140" s="85">
        <v>1.0</v>
      </c>
      <c r="C140" s="53">
        <v>5.0</v>
      </c>
      <c r="D140" s="53">
        <v>21.0</v>
      </c>
      <c r="E140" s="53">
        <v>4.0</v>
      </c>
      <c r="F140" s="53">
        <v>3.0</v>
      </c>
      <c r="G140" s="53" t="str">
        <f>ifna(VLookup(V140,Shiny!B:C, 2, 0),"")</f>
        <v/>
      </c>
      <c r="H140" s="22" t="s">
        <v>363</v>
      </c>
      <c r="I140" s="157">
        <v>250.0</v>
      </c>
      <c r="J140" s="140">
        <f>IFNA(VLOOKUP(V140,'Imported Index'!I:J,2,0),1)</f>
        <v>1</v>
      </c>
      <c r="K140" s="85"/>
      <c r="L140" s="53"/>
      <c r="M140" s="59" t="str">
        <f>ifna(IMAGE("https://pokejungle.net/sprites/typeico/"&amp;lower(VLookup(V140,Type!C:E, 2, 0)&amp;".png")),"")</f>
        <v/>
      </c>
      <c r="N140" s="59" t="str">
        <f>ifna(IMAGE("https://pokejungle.net/sprites/typeico/"&amp;lower(VLookup(V140,Type!C:E, 3, 0)&amp;".png")),"")</f>
        <v/>
      </c>
      <c r="O140" s="53"/>
      <c r="P140" s="53"/>
      <c r="Q140" s="61" t="str">
        <f>ifna(VLookup(V140, Dex!F:K, 3, 0),"")</f>
        <v/>
      </c>
      <c r="R140" s="61">
        <f>ifna(VLookup(V140, Dex!F:K, 4, 0),"")</f>
        <v>250</v>
      </c>
      <c r="S140" s="62" t="str">
        <f>ifna(VLookup(V140, Dex!F:K, 5, 0),"")</f>
        <v/>
      </c>
      <c r="T140" s="61" t="str">
        <f>ifna(VLookup(V140, Dex!F:K, 6, 0),"")</f>
        <v/>
      </c>
      <c r="U140" s="63" t="str">
        <f>ifna(VLookup(V140, Dex!F:L, 7, 0),"")</f>
        <v/>
      </c>
      <c r="V140" s="53" t="str">
        <f t="shared" si="1"/>
        <v>ho-oh</v>
      </c>
    </row>
    <row r="141" ht="31.5" customHeight="1">
      <c r="A141" s="131">
        <v>140.0</v>
      </c>
      <c r="B141" s="130"/>
      <c r="C141" s="129">
        <v>5.0</v>
      </c>
      <c r="D141" s="129">
        <v>22.0</v>
      </c>
      <c r="E141" s="129">
        <v>4.0</v>
      </c>
      <c r="F141" s="129">
        <v>4.0</v>
      </c>
      <c r="G141" s="131" t="str">
        <f>ifna(VLookup(V141,Shiny!B:C, 2, 0),"")</f>
        <v/>
      </c>
      <c r="H141" s="171" t="s">
        <v>364</v>
      </c>
      <c r="I141" s="158">
        <v>251.0</v>
      </c>
      <c r="J141" s="135">
        <f>IFNA(VLOOKUP(V141,'Imported Index'!I:J,2,0),1)</f>
        <v>1</v>
      </c>
      <c r="K141" s="131"/>
      <c r="L141" s="131"/>
      <c r="M141" s="136" t="str">
        <f>ifna(IMAGE("https://pokejungle.net/sprites/typeico/"&amp;lower(VLookup(V141,Type!C:E, 2, 0)&amp;".png")),"")</f>
        <v/>
      </c>
      <c r="N141" s="136" t="str">
        <f>ifna(IMAGE("https://pokejungle.net/sprites/typeico/"&amp;lower(VLookup(V141,Type!C:E, 3, 0)&amp;".png")),"")</f>
        <v/>
      </c>
      <c r="O141" s="131"/>
      <c r="P141" s="131"/>
      <c r="Q141" s="165" t="str">
        <f>ifna(VLookup(V141, Dex!F:K, 3, 0),"")</f>
        <v/>
      </c>
      <c r="R141" s="165" t="str">
        <f>ifna(VLookup(V141, Dex!F:K, 4, 0),"")</f>
        <v/>
      </c>
      <c r="S141" s="166" t="str">
        <f>ifna(VLookup(V141, Dex!F:K, 5, 0),"")</f>
        <v/>
      </c>
      <c r="T141" s="165" t="str">
        <f>ifna(VLookup(V141, Dex!F:K, 6, 0),"")</f>
        <v/>
      </c>
      <c r="U141" s="137" t="str">
        <f>ifna(VLookup(V141, Dex!F:L, 7, 0),"")</f>
        <v/>
      </c>
      <c r="V141" s="131" t="str">
        <f t="shared" si="1"/>
        <v>celebi</v>
      </c>
    </row>
    <row r="142" ht="31.5" customHeight="1">
      <c r="A142" s="53">
        <v>141.0</v>
      </c>
      <c r="B142" s="85"/>
      <c r="C142" s="85"/>
      <c r="D142" s="85"/>
      <c r="E142" s="85"/>
      <c r="F142" s="85"/>
      <c r="G142" s="53" t="str">
        <f>ifna(VLookup(V142,Shiny!B:C, 2, 0),"")</f>
        <v/>
      </c>
      <c r="H142" s="146" t="s">
        <v>236</v>
      </c>
      <c r="I142" s="147"/>
      <c r="J142" s="83"/>
      <c r="K142" s="83"/>
      <c r="L142" s="83"/>
      <c r="M142" s="59" t="str">
        <f>ifna(IMAGE("https://pokejungle.net/sprites/typeico/"&amp;lower(VLookup(V142,Type!C:E, 2, 0)&amp;".png")),"")</f>
        <v/>
      </c>
      <c r="N142" s="59" t="str">
        <f>ifna(IMAGE("https://pokejungle.net/sprites/typeico/"&amp;lower(VLookup(V142,Type!C:E, 3, 0)&amp;".png")),"")</f>
        <v/>
      </c>
      <c r="O142" s="53"/>
      <c r="P142" s="53"/>
      <c r="Q142" s="61" t="str">
        <f>ifna(VLookup(V142, Dex!F:K, 3, 0),"")</f>
        <v/>
      </c>
      <c r="R142" s="61" t="str">
        <f>ifna(VLookup(V142, Dex!F:K, 4, 0),"")</f>
        <v/>
      </c>
      <c r="S142" s="62" t="str">
        <f>ifna(VLookup(V142, Dex!F:K, 5, 0),"")</f>
        <v/>
      </c>
      <c r="T142" s="61" t="str">
        <f>ifna(VLookup(V142, Dex!F:K, 6, 0),"")</f>
        <v/>
      </c>
      <c r="U142" s="63" t="str">
        <f>ifna(VLookup(V142, Dex!F:L, 7, 0),"")</f>
        <v/>
      </c>
      <c r="V142" s="53" t="str">
        <f t="shared" si="1"/>
        <v>gen</v>
      </c>
    </row>
    <row r="143" ht="31.5" customHeight="1">
      <c r="A143" s="131">
        <v>142.0</v>
      </c>
      <c r="B143" s="130">
        <v>1.0</v>
      </c>
      <c r="C143" s="131">
        <v>6.0</v>
      </c>
      <c r="D143" s="131">
        <v>1.0</v>
      </c>
      <c r="E143" s="131">
        <v>1.0</v>
      </c>
      <c r="F143" s="131">
        <v>1.0</v>
      </c>
      <c r="G143" s="131" t="str">
        <f>ifna(VLookup(V143,Shiny!B:C, 2, 0),"")</f>
        <v/>
      </c>
      <c r="H143" s="171" t="s">
        <v>367</v>
      </c>
      <c r="I143" s="158">
        <v>254.0</v>
      </c>
      <c r="J143" s="135">
        <f>IFNA(VLOOKUP(V143,'Imported Index'!I:J,2,0),1)</f>
        <v>1</v>
      </c>
      <c r="K143" s="131"/>
      <c r="L143" s="131"/>
      <c r="M143" s="136" t="str">
        <f>ifna(IMAGE("https://pokejungle.net/sprites/typeico/"&amp;lower(VLookup(V143,Type!C:E, 2, 0)&amp;".png")),"")</f>
        <v/>
      </c>
      <c r="N143" s="136" t="str">
        <f>ifna(IMAGE("https://pokejungle.net/sprites/typeico/"&amp;lower(VLookup(V143,Type!C:E, 3, 0)&amp;".png")),"")</f>
        <v/>
      </c>
      <c r="O143" s="131"/>
      <c r="P143" s="131"/>
      <c r="Q143" s="165" t="str">
        <f>ifna(VLookup(V143, Dex!F:K, 3, 0),"")</f>
        <v/>
      </c>
      <c r="R143" s="165">
        <f>ifna(VLookup(V143, Dex!F:K, 4, 0),"")</f>
        <v>254</v>
      </c>
      <c r="S143" s="166" t="str">
        <f>ifna(VLookup(V143, Dex!F:K, 5, 0),"")</f>
        <v/>
      </c>
      <c r="T143" s="165" t="str">
        <f>ifna(VLookup(V143, Dex!F:K, 6, 0),"")</f>
        <v>B184</v>
      </c>
      <c r="U143" s="137" t="str">
        <f>ifna(VLookup(V143, Dex!F:L, 7, 0),"")</f>
        <v>H041</v>
      </c>
      <c r="V143" s="131" t="str">
        <f t="shared" si="1"/>
        <v>sceptile</v>
      </c>
    </row>
    <row r="144" ht="31.5" customHeight="1">
      <c r="A144" s="53">
        <v>143.0</v>
      </c>
      <c r="B144" s="85">
        <v>1.0</v>
      </c>
      <c r="C144" s="53">
        <v>6.0</v>
      </c>
      <c r="D144" s="53">
        <v>2.0</v>
      </c>
      <c r="E144" s="53">
        <v>1.0</v>
      </c>
      <c r="F144" s="53">
        <v>2.0</v>
      </c>
      <c r="G144" s="53" t="str">
        <f>ifna(VLookup(V144,Shiny!B:C, 2, 0),"")</f>
        <v/>
      </c>
      <c r="H144" s="22" t="s">
        <v>370</v>
      </c>
      <c r="I144" s="157">
        <v>257.0</v>
      </c>
      <c r="J144" s="140">
        <f>IFNA(VLOOKUP(V144,'Imported Index'!I:J,2,0),1)</f>
        <v>1</v>
      </c>
      <c r="K144" s="53"/>
      <c r="L144" s="53"/>
      <c r="M144" s="59" t="str">
        <f>ifna(IMAGE("https://pokejungle.net/sprites/typeico/"&amp;lower(VLookup(V144,Type!C:E, 2, 0)&amp;".png")),"")</f>
        <v/>
      </c>
      <c r="N144" s="59" t="str">
        <f>ifna(IMAGE("https://pokejungle.net/sprites/typeico/"&amp;lower(VLookup(V144,Type!C:E, 3, 0)&amp;".png")),"")</f>
        <v/>
      </c>
      <c r="O144" s="53"/>
      <c r="P144" s="53"/>
      <c r="Q144" s="61" t="str">
        <f>ifna(VLookup(V144, Dex!F:K, 3, 0),"")</f>
        <v/>
      </c>
      <c r="R144" s="61">
        <f>ifna(VLookup(V144, Dex!F:K, 4, 0),"")</f>
        <v>257</v>
      </c>
      <c r="S144" s="62" t="str">
        <f>ifna(VLookup(V144, Dex!F:K, 5, 0),"")</f>
        <v/>
      </c>
      <c r="T144" s="61" t="str">
        <f>ifna(VLookup(V144, Dex!F:K, 6, 0),"")</f>
        <v>B187</v>
      </c>
      <c r="U144" s="63" t="str">
        <f>ifna(VLookup(V144, Dex!F:L, 7, 0),"")</f>
        <v>H044</v>
      </c>
      <c r="V144" s="53" t="str">
        <f t="shared" si="1"/>
        <v>blaziken</v>
      </c>
    </row>
    <row r="145" ht="31.5" customHeight="1">
      <c r="A145" s="131">
        <v>144.0</v>
      </c>
      <c r="B145" s="130">
        <v>1.0</v>
      </c>
      <c r="C145" s="131">
        <v>6.0</v>
      </c>
      <c r="D145" s="131">
        <v>3.0</v>
      </c>
      <c r="E145" s="131">
        <v>1.0</v>
      </c>
      <c r="F145" s="131">
        <v>3.0</v>
      </c>
      <c r="G145" s="131" t="str">
        <f>ifna(VLookup(V145,Shiny!B:C, 2, 0),"")</f>
        <v/>
      </c>
      <c r="H145" s="171" t="s">
        <v>373</v>
      </c>
      <c r="I145" s="158">
        <v>260.0</v>
      </c>
      <c r="J145" s="135">
        <f>IFNA(VLOOKUP(V145,'Imported Index'!I:J,2,0),1)</f>
        <v>1</v>
      </c>
      <c r="K145" s="131"/>
      <c r="L145" s="131"/>
      <c r="M145" s="136" t="str">
        <f>ifna(IMAGE("https://pokejungle.net/sprites/typeico/"&amp;lower(VLookup(V145,Type!C:E, 2, 0)&amp;".png")),"")</f>
        <v/>
      </c>
      <c r="N145" s="136" t="str">
        <f>ifna(IMAGE("https://pokejungle.net/sprites/typeico/"&amp;lower(VLookup(V145,Type!C:E, 3, 0)&amp;".png")),"")</f>
        <v/>
      </c>
      <c r="O145" s="131"/>
      <c r="P145" s="131"/>
      <c r="Q145" s="165" t="str">
        <f>ifna(VLookup(V145, Dex!F:K, 3, 0),"")</f>
        <v/>
      </c>
      <c r="R145" s="165">
        <f>ifna(VLookup(V145, Dex!F:K, 4, 0),"")</f>
        <v>260</v>
      </c>
      <c r="S145" s="166" t="str">
        <f>ifna(VLookup(V145, Dex!F:K, 5, 0),"")</f>
        <v/>
      </c>
      <c r="T145" s="165" t="str">
        <f>ifna(VLookup(V145, Dex!F:K, 6, 0),"")</f>
        <v>B190</v>
      </c>
      <c r="U145" s="137" t="str">
        <f>ifna(VLookup(V145, Dex!F:L, 7, 0),"")</f>
        <v>H047</v>
      </c>
      <c r="V145" s="131" t="str">
        <f t="shared" si="1"/>
        <v>swampert</v>
      </c>
    </row>
    <row r="146" ht="31.5" customHeight="1">
      <c r="A146" s="53">
        <v>145.0</v>
      </c>
      <c r="B146" s="85">
        <v>1.0</v>
      </c>
      <c r="C146" s="53">
        <v>6.0</v>
      </c>
      <c r="D146" s="53">
        <v>4.0</v>
      </c>
      <c r="E146" s="53">
        <v>1.0</v>
      </c>
      <c r="F146" s="53">
        <v>4.0</v>
      </c>
      <c r="G146" s="53" t="str">
        <f>ifna(VLookup(V146,Shiny!B:C, 2, 0),"")</f>
        <v/>
      </c>
      <c r="H146" s="22" t="s">
        <v>375</v>
      </c>
      <c r="I146" s="157">
        <v>262.0</v>
      </c>
      <c r="J146" s="140">
        <f>IFNA(VLOOKUP(V146,'Imported Index'!I:J,2,0),1)</f>
        <v>1</v>
      </c>
      <c r="K146" s="53"/>
      <c r="L146" s="53"/>
      <c r="M146" s="59" t="str">
        <f>ifna(IMAGE("https://pokejungle.net/sprites/typeico/"&amp;lower(VLookup(V146,Type!C:E, 2, 0)&amp;".png")),"")</f>
        <v/>
      </c>
      <c r="N146" s="59" t="str">
        <f>ifna(IMAGE("https://pokejungle.net/sprites/typeico/"&amp;lower(VLookup(V146,Type!C:E, 3, 0)&amp;".png")),"")</f>
        <v/>
      </c>
      <c r="O146" s="53"/>
      <c r="P146" s="53"/>
      <c r="Q146" s="61" t="str">
        <f>ifna(VLookup(V146, Dex!F:K, 3, 0),"")</f>
        <v/>
      </c>
      <c r="R146" s="61">
        <f>ifna(VLookup(V146, Dex!F:K, 4, 0),"")</f>
        <v>262</v>
      </c>
      <c r="S146" s="62" t="str">
        <f>ifna(VLookup(V146, Dex!F:K, 5, 0),"")</f>
        <v/>
      </c>
      <c r="T146" s="61" t="str">
        <f>ifna(VLookup(V146, Dex!F:K, 6, 0),"")</f>
        <v>K008</v>
      </c>
      <c r="U146" s="63" t="str">
        <f>ifna(VLookup(V146, Dex!F:L, 7, 0),"")</f>
        <v/>
      </c>
      <c r="V146" s="53" t="str">
        <f t="shared" si="1"/>
        <v>mightyena</v>
      </c>
    </row>
    <row r="147" ht="31.5" customHeight="1">
      <c r="A147" s="131">
        <v>146.0</v>
      </c>
      <c r="B147" s="130">
        <v>1.0</v>
      </c>
      <c r="C147" s="131">
        <v>6.0</v>
      </c>
      <c r="D147" s="131">
        <v>5.0</v>
      </c>
      <c r="E147" s="131">
        <v>1.0</v>
      </c>
      <c r="F147" s="131">
        <v>5.0</v>
      </c>
      <c r="G147" s="131" t="str">
        <f>ifna(VLookup(V147,Shiny!B:C, 2, 0),"")</f>
        <v/>
      </c>
      <c r="H147" s="171" t="s">
        <v>377</v>
      </c>
      <c r="I147" s="158">
        <v>264.0</v>
      </c>
      <c r="J147" s="135">
        <f>IFNA(VLOOKUP(V147,'Imported Index'!I:J,2,0),1)</f>
        <v>1</v>
      </c>
      <c r="K147" s="130"/>
      <c r="L147" s="131"/>
      <c r="M147" s="136" t="str">
        <f>ifna(IMAGE("https://pokejungle.net/sprites/typeico/"&amp;lower(VLookup(V147,Type!C:E, 2, 0)&amp;".png")),"")</f>
        <v/>
      </c>
      <c r="N147" s="136" t="str">
        <f>ifna(IMAGE("https://pokejungle.net/sprites/typeico/"&amp;lower(VLookup(V147,Type!C:E, 3, 0)&amp;".png")),"")</f>
        <v/>
      </c>
      <c r="O147" s="131"/>
      <c r="P147" s="131"/>
      <c r="Q147" s="165">
        <f>ifna(VLookup(V147, Dex!F:K, 3, 0),"")</f>
        <v>32</v>
      </c>
      <c r="R147" s="165">
        <f>ifna(VLookup(V147, Dex!F:K, 4, 0),"")</f>
        <v>264</v>
      </c>
      <c r="S147" s="166" t="str">
        <f>ifna(VLookup(V147, Dex!F:K, 5, 0),"")</f>
        <v/>
      </c>
      <c r="T147" s="165" t="str">
        <f>ifna(VLookup(V147, Dex!F:K, 6, 0),"")</f>
        <v/>
      </c>
      <c r="U147" s="137" t="str">
        <f>ifna(VLookup(V147, Dex!F:L, 7, 0),"")</f>
        <v/>
      </c>
      <c r="V147" s="131" t="str">
        <f t="shared" si="1"/>
        <v>linoone</v>
      </c>
    </row>
    <row r="148" ht="31.5" customHeight="1">
      <c r="A148" s="53">
        <v>147.0</v>
      </c>
      <c r="B148" s="85">
        <v>1.0</v>
      </c>
      <c r="C148" s="53">
        <v>6.0</v>
      </c>
      <c r="D148" s="53">
        <v>6.0</v>
      </c>
      <c r="E148" s="53">
        <v>1.0</v>
      </c>
      <c r="F148" s="53">
        <v>6.0</v>
      </c>
      <c r="G148" s="53" t="str">
        <f>ifna(VLookup(V148,Shiny!B:C, 2, 0),"")</f>
        <v/>
      </c>
      <c r="H148" s="22" t="s">
        <v>380</v>
      </c>
      <c r="I148" s="157">
        <v>267.0</v>
      </c>
      <c r="J148" s="140">
        <f>IFNA(VLOOKUP(V148,'Imported Index'!I:J,2,0),1)</f>
        <v>1</v>
      </c>
      <c r="K148" s="53"/>
      <c r="L148" s="53"/>
      <c r="M148" s="59" t="str">
        <f>ifna(IMAGE("https://pokejungle.net/sprites/typeico/"&amp;lower(VLookup(V148,Type!C:E, 2, 0)&amp;".png")),"")</f>
        <v/>
      </c>
      <c r="N148" s="59" t="str">
        <f>ifna(IMAGE("https://pokejungle.net/sprites/typeico/"&amp;lower(VLookup(V148,Type!C:E, 3, 0)&amp;".png")),"")</f>
        <v/>
      </c>
      <c r="O148" s="53"/>
      <c r="P148" s="53"/>
      <c r="Q148" s="61" t="str">
        <f>ifna(VLookup(V148, Dex!F:K, 3, 0),"")</f>
        <v/>
      </c>
      <c r="R148" s="61">
        <f>ifna(VLookup(V148, Dex!F:K, 4, 0),"")</f>
        <v>267</v>
      </c>
      <c r="S148" s="62">
        <f>ifna(VLookup(V148, Dex!F:K, 5, 0),"")</f>
        <v>20</v>
      </c>
      <c r="T148" s="61" t="str">
        <f>ifna(VLookup(V148, Dex!F:K, 6, 0),"")</f>
        <v/>
      </c>
      <c r="U148" s="63" t="str">
        <f>ifna(VLookup(V148, Dex!F:L, 7, 0),"")</f>
        <v/>
      </c>
      <c r="V148" s="53" t="str">
        <f t="shared" si="1"/>
        <v>beautifly</v>
      </c>
    </row>
    <row r="149" ht="31.5" customHeight="1">
      <c r="A149" s="131">
        <v>148.0</v>
      </c>
      <c r="B149" s="130">
        <v>1.0</v>
      </c>
      <c r="C149" s="131">
        <v>6.0</v>
      </c>
      <c r="D149" s="131">
        <v>7.0</v>
      </c>
      <c r="E149" s="131">
        <v>2.0</v>
      </c>
      <c r="F149" s="131">
        <v>1.0</v>
      </c>
      <c r="G149" s="131" t="str">
        <f>ifna(VLookup(V149,Shiny!B:C, 2, 0),"")</f>
        <v/>
      </c>
      <c r="H149" s="171" t="s">
        <v>382</v>
      </c>
      <c r="I149" s="158">
        <v>269.0</v>
      </c>
      <c r="J149" s="135">
        <f>IFNA(VLOOKUP(V149,'Imported Index'!I:J,2,0),1)</f>
        <v>1</v>
      </c>
      <c r="K149" s="131"/>
      <c r="L149" s="131"/>
      <c r="M149" s="136" t="str">
        <f>ifna(IMAGE("https://pokejungle.net/sprites/typeico/"&amp;lower(VLookup(V149,Type!C:E, 2, 0)&amp;".png")),"")</f>
        <v/>
      </c>
      <c r="N149" s="136" t="str">
        <f>ifna(IMAGE("https://pokejungle.net/sprites/typeico/"&amp;lower(VLookup(V149,Type!C:E, 3, 0)&amp;".png")),"")</f>
        <v/>
      </c>
      <c r="O149" s="131"/>
      <c r="P149" s="131"/>
      <c r="Q149" s="165" t="str">
        <f>ifna(VLookup(V149, Dex!F:K, 3, 0),"")</f>
        <v/>
      </c>
      <c r="R149" s="165">
        <f>ifna(VLookup(V149, Dex!F:K, 4, 0),"")</f>
        <v>269</v>
      </c>
      <c r="S149" s="166">
        <f>ifna(VLookup(V149, Dex!F:K, 5, 0),"")</f>
        <v>22</v>
      </c>
      <c r="T149" s="165" t="str">
        <f>ifna(VLookup(V149, Dex!F:K, 6, 0),"")</f>
        <v/>
      </c>
      <c r="U149" s="137" t="str">
        <f>ifna(VLookup(V149, Dex!F:L, 7, 0),"")</f>
        <v/>
      </c>
      <c r="V149" s="131" t="str">
        <f t="shared" si="1"/>
        <v>dustox</v>
      </c>
    </row>
    <row r="150" ht="31.5" customHeight="1">
      <c r="A150" s="53">
        <v>149.0</v>
      </c>
      <c r="B150" s="85">
        <v>1.0</v>
      </c>
      <c r="C150" s="53">
        <v>6.0</v>
      </c>
      <c r="D150" s="53">
        <v>8.0</v>
      </c>
      <c r="E150" s="53">
        <v>2.0</v>
      </c>
      <c r="F150" s="53">
        <v>2.0</v>
      </c>
      <c r="G150" s="53" t="str">
        <f>ifna(VLookup(V150,Shiny!B:C, 2, 0),"")</f>
        <v/>
      </c>
      <c r="H150" s="22" t="s">
        <v>385</v>
      </c>
      <c r="I150" s="157">
        <v>272.0</v>
      </c>
      <c r="J150" s="140">
        <f>IFNA(VLOOKUP(V150,'Imported Index'!I:J,2,0),1)</f>
        <v>1</v>
      </c>
      <c r="K150" s="53"/>
      <c r="L150" s="53"/>
      <c r="M150" s="59" t="str">
        <f>ifna(IMAGE("https://pokejungle.net/sprites/typeico/"&amp;lower(VLookup(V150,Type!C:E, 2, 0)&amp;".png")),"")</f>
        <v/>
      </c>
      <c r="N150" s="59" t="str">
        <f>ifna(IMAGE("https://pokejungle.net/sprites/typeico/"&amp;lower(VLookup(V150,Type!C:E, 3, 0)&amp;".png")),"")</f>
        <v/>
      </c>
      <c r="O150" s="53"/>
      <c r="P150" s="53"/>
      <c r="Q150" s="61">
        <f>ifna(VLookup(V150, Dex!F:K, 3, 0),"")</f>
        <v>38</v>
      </c>
      <c r="R150" s="61">
        <f>ifna(VLookup(V150, Dex!F:K, 4, 0),"")</f>
        <v>272</v>
      </c>
      <c r="S150" s="62" t="str">
        <f>ifna(VLookup(V150, Dex!F:K, 5, 0),"")</f>
        <v/>
      </c>
      <c r="T150" s="61" t="str">
        <f>ifna(VLookup(V150, Dex!F:K, 6, 0),"")</f>
        <v>K106</v>
      </c>
      <c r="U150" s="63" t="str">
        <f>ifna(VLookup(V150, Dex!F:L, 7, 0),"")</f>
        <v/>
      </c>
      <c r="V150" s="53" t="str">
        <f t="shared" si="1"/>
        <v>ludicolo</v>
      </c>
    </row>
    <row r="151" ht="31.5" customHeight="1">
      <c r="A151" s="131">
        <v>150.0</v>
      </c>
      <c r="B151" s="130">
        <v>1.0</v>
      </c>
      <c r="C151" s="131">
        <v>6.0</v>
      </c>
      <c r="D151" s="131">
        <v>9.0</v>
      </c>
      <c r="E151" s="131">
        <v>2.0</v>
      </c>
      <c r="F151" s="131">
        <v>3.0</v>
      </c>
      <c r="G151" s="131" t="str">
        <f>ifna(VLookup(V151,Shiny!B:C, 2, 0),"")</f>
        <v/>
      </c>
      <c r="H151" s="171" t="s">
        <v>388</v>
      </c>
      <c r="I151" s="158">
        <v>275.0</v>
      </c>
      <c r="J151" s="135">
        <f>IFNA(VLOOKUP(V151,'Imported Index'!I:J,2,0),1)</f>
        <v>1</v>
      </c>
      <c r="K151" s="131"/>
      <c r="L151" s="131"/>
      <c r="M151" s="136" t="str">
        <f>ifna(IMAGE("https://pokejungle.net/sprites/typeico/"&amp;lower(VLookup(V151,Type!C:E, 2, 0)&amp;".png")),"")</f>
        <v/>
      </c>
      <c r="N151" s="136" t="str">
        <f>ifna(IMAGE("https://pokejungle.net/sprites/typeico/"&amp;lower(VLookup(V151,Type!C:E, 3, 0)&amp;".png")),"")</f>
        <v/>
      </c>
      <c r="O151" s="131"/>
      <c r="P151" s="131"/>
      <c r="Q151" s="165">
        <f>ifna(VLookup(V151, Dex!F:K, 3, 0),"")</f>
        <v>41</v>
      </c>
      <c r="R151" s="165">
        <f>ifna(VLookup(V151, Dex!F:K, 4, 0),"")</f>
        <v>275</v>
      </c>
      <c r="S151" s="166" t="str">
        <f>ifna(VLookup(V151, Dex!F:K, 5, 0),"")</f>
        <v/>
      </c>
      <c r="T151" s="165" t="str">
        <f>ifna(VLookup(V151, Dex!F:K, 6, 0),"")</f>
        <v>K056</v>
      </c>
      <c r="U151" s="137" t="str">
        <f>ifna(VLookup(V151, Dex!F:L, 7, 0),"")</f>
        <v/>
      </c>
      <c r="V151" s="131" t="str">
        <f t="shared" si="1"/>
        <v>shiftry</v>
      </c>
    </row>
    <row r="152" ht="31.5" customHeight="1">
      <c r="A152" s="53">
        <v>151.0</v>
      </c>
      <c r="B152" s="85">
        <v>1.0</v>
      </c>
      <c r="C152" s="53">
        <v>6.0</v>
      </c>
      <c r="D152" s="53">
        <v>10.0</v>
      </c>
      <c r="E152" s="53">
        <v>2.0</v>
      </c>
      <c r="F152" s="53">
        <v>4.0</v>
      </c>
      <c r="G152" s="53" t="str">
        <f>ifna(VLookup(V152,Shiny!B:C, 2, 0),"")</f>
        <v/>
      </c>
      <c r="H152" s="22" t="s">
        <v>390</v>
      </c>
      <c r="I152" s="157">
        <v>277.0</v>
      </c>
      <c r="J152" s="140">
        <f>IFNA(VLOOKUP(V152,'Imported Index'!I:J,2,0),1)</f>
        <v>1</v>
      </c>
      <c r="K152" s="53"/>
      <c r="L152" s="53"/>
      <c r="M152" s="59" t="str">
        <f>ifna(IMAGE("https://pokejungle.net/sprites/typeico/"&amp;lower(VLookup(V152,Type!C:E, 2, 0)&amp;".png")),"")</f>
        <v/>
      </c>
      <c r="N152" s="59" t="str">
        <f>ifna(IMAGE("https://pokejungle.net/sprites/typeico/"&amp;lower(VLookup(V152,Type!C:E, 3, 0)&amp;".png")),"")</f>
        <v/>
      </c>
      <c r="O152" s="53"/>
      <c r="P152" s="53"/>
      <c r="Q152" s="61" t="str">
        <f>ifna(VLookup(V152, Dex!F:K, 3, 0),"")</f>
        <v/>
      </c>
      <c r="R152" s="61">
        <f>ifna(VLookup(V152, Dex!F:K, 4, 0),"")</f>
        <v>277</v>
      </c>
      <c r="S152" s="62" t="str">
        <f>ifna(VLookup(V152, Dex!F:K, 5, 0),"")</f>
        <v/>
      </c>
      <c r="T152" s="61" t="str">
        <f>ifna(VLookup(V152, Dex!F:K, 6, 0),"")</f>
        <v/>
      </c>
      <c r="U152" s="63" t="str">
        <f>ifna(VLookup(V152, Dex!F:L, 7, 0),"")</f>
        <v/>
      </c>
      <c r="V152" s="53" t="str">
        <f t="shared" si="1"/>
        <v>swellow</v>
      </c>
    </row>
    <row r="153" ht="31.5" customHeight="1">
      <c r="A153" s="131">
        <v>152.0</v>
      </c>
      <c r="B153" s="130">
        <v>1.0</v>
      </c>
      <c r="C153" s="131">
        <v>6.0</v>
      </c>
      <c r="D153" s="131">
        <v>11.0</v>
      </c>
      <c r="E153" s="131">
        <v>2.0</v>
      </c>
      <c r="F153" s="131">
        <v>5.0</v>
      </c>
      <c r="G153" s="131" t="str">
        <f>ifna(VLookup(V153,Shiny!B:C, 2, 0),"")</f>
        <v/>
      </c>
      <c r="H153" s="171" t="s">
        <v>392</v>
      </c>
      <c r="I153" s="158">
        <v>279.0</v>
      </c>
      <c r="J153" s="135">
        <f>IFNA(VLOOKUP(V153,'Imported Index'!I:J,2,0),1)</f>
        <v>1</v>
      </c>
      <c r="K153" s="130"/>
      <c r="L153" s="131"/>
      <c r="M153" s="136" t="str">
        <f>ifna(IMAGE("https://pokejungle.net/sprites/typeico/"&amp;lower(VLookup(V153,Type!C:E, 2, 0)&amp;".png")),"")</f>
        <v/>
      </c>
      <c r="N153" s="136" t="str">
        <f>ifna(IMAGE("https://pokejungle.net/sprites/typeico/"&amp;lower(VLookup(V153,Type!C:E, 3, 0)&amp;".png")),"")</f>
        <v/>
      </c>
      <c r="O153" s="131"/>
      <c r="P153" s="131"/>
      <c r="Q153" s="165">
        <f>ifna(VLookup(V153, Dex!F:K, 3, 0),"")</f>
        <v>63</v>
      </c>
      <c r="R153" s="165">
        <f>ifna(VLookup(V153, Dex!F:K, 4, 0),"")</f>
        <v>279</v>
      </c>
      <c r="S153" s="166" t="str">
        <f>ifna(VLookup(V153, Dex!F:K, 5, 0),"")</f>
        <v/>
      </c>
      <c r="T153" s="165" t="str">
        <f>ifna(VLookup(V153, Dex!F:K, 6, 0),"")</f>
        <v>P133</v>
      </c>
      <c r="U153" s="137" t="str">
        <f>ifna(VLookup(V153, Dex!F:L, 7, 0),"")</f>
        <v/>
      </c>
      <c r="V153" s="131" t="str">
        <f t="shared" si="1"/>
        <v>pelipper</v>
      </c>
    </row>
    <row r="154" ht="31.5" customHeight="1">
      <c r="A154" s="53">
        <v>153.0</v>
      </c>
      <c r="B154" s="85">
        <v>1.0</v>
      </c>
      <c r="C154" s="53">
        <v>6.0</v>
      </c>
      <c r="D154" s="53">
        <v>12.0</v>
      </c>
      <c r="E154" s="53">
        <v>2.0</v>
      </c>
      <c r="F154" s="53">
        <v>6.0</v>
      </c>
      <c r="G154" s="53" t="str">
        <f>ifna(VLookup(V154,Shiny!B:C, 2, 0),"")</f>
        <v/>
      </c>
      <c r="H154" s="22" t="s">
        <v>395</v>
      </c>
      <c r="I154" s="157">
        <v>282.0</v>
      </c>
      <c r="J154" s="140">
        <f>IFNA(VLOOKUP(V154,'Imported Index'!I:J,2,0),1)</f>
        <v>1</v>
      </c>
      <c r="K154" s="85"/>
      <c r="L154" s="53"/>
      <c r="M154" s="59" t="str">
        <f>ifna(IMAGE("https://pokejungle.net/sprites/typeico/"&amp;lower(VLookup(V154,Type!C:E, 2, 0)&amp;".png")),"")</f>
        <v/>
      </c>
      <c r="N154" s="59" t="str">
        <f>ifna(IMAGE("https://pokejungle.net/sprites/typeico/"&amp;lower(VLookup(V154,Type!C:E, 3, 0)&amp;".png")),"")</f>
        <v/>
      </c>
      <c r="O154" s="53"/>
      <c r="P154" s="53"/>
      <c r="Q154" s="61">
        <f>ifna(VLookup(V154, Dex!F:K, 3, 0),"")</f>
        <v>122</v>
      </c>
      <c r="R154" s="61">
        <f>ifna(VLookup(V154, Dex!F:K, 4, 0),"")</f>
        <v>282</v>
      </c>
      <c r="S154" s="62">
        <f>ifna(VLookup(V154, Dex!F:K, 5, 0),"")</f>
        <v>103</v>
      </c>
      <c r="T154" s="61" t="str">
        <f>ifna(VLookup(V154, Dex!F:K, 6, 0),"")</f>
        <v>P064</v>
      </c>
      <c r="U154" s="63">
        <f>ifna(VLookup(V154, Dex!F:L, 7, 0),"")</f>
        <v>89</v>
      </c>
      <c r="V154" s="53" t="str">
        <f t="shared" si="1"/>
        <v>gardevoir</v>
      </c>
    </row>
    <row r="155" ht="31.5" customHeight="1">
      <c r="A155" s="131">
        <v>154.0</v>
      </c>
      <c r="B155" s="130">
        <v>1.0</v>
      </c>
      <c r="C155" s="131">
        <v>6.0</v>
      </c>
      <c r="D155" s="131">
        <v>13.0</v>
      </c>
      <c r="E155" s="131">
        <v>3.0</v>
      </c>
      <c r="F155" s="131">
        <v>1.0</v>
      </c>
      <c r="G155" s="131" t="str">
        <f>ifna(VLookup(V155,Shiny!B:C, 2, 0),"")</f>
        <v/>
      </c>
      <c r="H155" s="171" t="s">
        <v>397</v>
      </c>
      <c r="I155" s="158">
        <v>284.0</v>
      </c>
      <c r="J155" s="135">
        <f>IFNA(VLOOKUP(V155,'Imported Index'!I:J,2,0),1)</f>
        <v>1</v>
      </c>
      <c r="K155" s="130"/>
      <c r="L155" s="131"/>
      <c r="M155" s="136" t="str">
        <f>ifna(IMAGE("https://pokejungle.net/sprites/typeico/"&amp;lower(VLookup(V155,Type!C:E, 2, 0)&amp;".png")),"")</f>
        <v/>
      </c>
      <c r="N155" s="136" t="str">
        <f>ifna(IMAGE("https://pokejungle.net/sprites/typeico/"&amp;lower(VLookup(V155,Type!C:E, 3, 0)&amp;".png")),"")</f>
        <v/>
      </c>
      <c r="O155" s="131"/>
      <c r="P155" s="131"/>
      <c r="Q155" s="165" t="str">
        <f>ifna(VLookup(V155, Dex!F:K, 3, 0),"")</f>
        <v/>
      </c>
      <c r="R155" s="165">
        <f>ifna(VLookup(V155, Dex!F:K, 4, 0),"")</f>
        <v>284</v>
      </c>
      <c r="S155" s="166" t="str">
        <f>ifna(VLookup(V155, Dex!F:K, 5, 0),"")</f>
        <v/>
      </c>
      <c r="T155" s="165" t="str">
        <f>ifna(VLookup(V155, Dex!F:K, 6, 0),"")</f>
        <v>P050</v>
      </c>
      <c r="U155" s="137" t="str">
        <f>ifna(VLookup(V155, Dex!F:L, 7, 0),"")</f>
        <v/>
      </c>
      <c r="V155" s="131" t="str">
        <f t="shared" si="1"/>
        <v>masquerain</v>
      </c>
    </row>
    <row r="156" ht="31.5" customHeight="1">
      <c r="A156" s="53">
        <v>155.0</v>
      </c>
      <c r="B156" s="85">
        <v>1.0</v>
      </c>
      <c r="C156" s="53">
        <v>6.0</v>
      </c>
      <c r="D156" s="53">
        <v>14.0</v>
      </c>
      <c r="E156" s="53">
        <v>3.0</v>
      </c>
      <c r="F156" s="53">
        <v>2.0</v>
      </c>
      <c r="G156" s="53" t="str">
        <f>ifna(VLookup(V156,Shiny!B:C, 2, 0),"")</f>
        <v/>
      </c>
      <c r="H156" s="22" t="s">
        <v>399</v>
      </c>
      <c r="I156" s="157">
        <v>286.0</v>
      </c>
      <c r="J156" s="140">
        <f>IFNA(VLOOKUP(V156,'Imported Index'!I:J,2,0),1)</f>
        <v>1</v>
      </c>
      <c r="K156" s="85"/>
      <c r="L156" s="53"/>
      <c r="M156" s="59" t="str">
        <f>ifna(IMAGE("https://pokejungle.net/sprites/typeico/"&amp;lower(VLookup(V156,Type!C:E, 2, 0)&amp;".png")),"")</f>
        <v/>
      </c>
      <c r="N156" s="59" t="str">
        <f>ifna(IMAGE("https://pokejungle.net/sprites/typeico/"&amp;lower(VLookup(V156,Type!C:E, 3, 0)&amp;".png")),"")</f>
        <v/>
      </c>
      <c r="O156" s="53"/>
      <c r="P156" s="53"/>
      <c r="Q156" s="61" t="str">
        <f>ifna(VLookup(V156, Dex!F:K, 3, 0),"")</f>
        <v/>
      </c>
      <c r="R156" s="61">
        <f>ifna(VLookup(V156, Dex!F:K, 4, 0),"")</f>
        <v>286</v>
      </c>
      <c r="S156" s="62" t="str">
        <f>ifna(VLookup(V156, Dex!F:K, 5, 0),"")</f>
        <v/>
      </c>
      <c r="T156" s="61" t="str">
        <f>ifna(VLookup(V156, Dex!F:K, 6, 0),"")</f>
        <v>P107</v>
      </c>
      <c r="U156" s="63" t="str">
        <f>ifna(VLookup(V156, Dex!F:L, 7, 0),"")</f>
        <v/>
      </c>
      <c r="V156" s="53" t="str">
        <f t="shared" si="1"/>
        <v>breloom</v>
      </c>
    </row>
    <row r="157" ht="31.5" customHeight="1">
      <c r="A157" s="131">
        <v>156.0</v>
      </c>
      <c r="B157" s="130">
        <v>1.0</v>
      </c>
      <c r="C157" s="131">
        <v>6.0</v>
      </c>
      <c r="D157" s="131">
        <v>15.0</v>
      </c>
      <c r="E157" s="131">
        <v>3.0</v>
      </c>
      <c r="F157" s="131">
        <v>3.0</v>
      </c>
      <c r="G157" s="131" t="str">
        <f>ifna(VLookup(V157,Shiny!B:C, 2, 0),"")</f>
        <v/>
      </c>
      <c r="H157" s="171" t="s">
        <v>402</v>
      </c>
      <c r="I157" s="158">
        <v>289.0</v>
      </c>
      <c r="J157" s="135">
        <f>IFNA(VLOOKUP(V157,'Imported Index'!I:J,2,0),1)</f>
        <v>1</v>
      </c>
      <c r="K157" s="130"/>
      <c r="L157" s="131"/>
      <c r="M157" s="136" t="str">
        <f>ifna(IMAGE("https://pokejungle.net/sprites/typeico/"&amp;lower(VLookup(V157,Type!C:E, 2, 0)&amp;".png")),"")</f>
        <v/>
      </c>
      <c r="N157" s="136" t="str">
        <f>ifna(IMAGE("https://pokejungle.net/sprites/typeico/"&amp;lower(VLookup(V157,Type!C:E, 3, 0)&amp;".png")),"")</f>
        <v/>
      </c>
      <c r="O157" s="131"/>
      <c r="P157" s="131"/>
      <c r="Q157" s="165" t="str">
        <f>ifna(VLookup(V157, Dex!F:K, 3, 0),"")</f>
        <v/>
      </c>
      <c r="R157" s="165">
        <f>ifna(VLookup(V157, Dex!F:K, 4, 0),"")</f>
        <v>289</v>
      </c>
      <c r="S157" s="166" t="str">
        <f>ifna(VLookup(V157, Dex!F:K, 5, 0),"")</f>
        <v/>
      </c>
      <c r="T157" s="165" t="str">
        <f>ifna(VLookup(V157, Dex!F:K, 6, 0),"")</f>
        <v>P080</v>
      </c>
      <c r="U157" s="137" t="str">
        <f>ifna(VLookup(V157, Dex!F:L, 7, 0),"")</f>
        <v/>
      </c>
      <c r="V157" s="131" t="str">
        <f t="shared" si="1"/>
        <v>slaking</v>
      </c>
    </row>
    <row r="158" ht="31.5" customHeight="1">
      <c r="A158" s="53">
        <v>157.0</v>
      </c>
      <c r="B158" s="85">
        <v>1.0</v>
      </c>
      <c r="C158" s="53">
        <v>6.0</v>
      </c>
      <c r="D158" s="53">
        <v>16.0</v>
      </c>
      <c r="E158" s="53">
        <v>3.0</v>
      </c>
      <c r="F158" s="53">
        <v>4.0</v>
      </c>
      <c r="G158" s="53" t="str">
        <f>ifna(VLookup(V158,Shiny!B:C, 2, 0),"")</f>
        <v/>
      </c>
      <c r="H158" s="22" t="s">
        <v>404</v>
      </c>
      <c r="I158" s="157">
        <v>291.0</v>
      </c>
      <c r="J158" s="140">
        <f>IFNA(VLOOKUP(V158,'Imported Index'!I:J,2,0),1)</f>
        <v>1</v>
      </c>
      <c r="K158" s="53"/>
      <c r="L158" s="53"/>
      <c r="M158" s="59" t="str">
        <f>ifna(IMAGE("https://pokejungle.net/sprites/typeico/"&amp;lower(VLookup(V158,Type!C:E, 2, 0)&amp;".png")),"")</f>
        <v/>
      </c>
      <c r="N158" s="59" t="str">
        <f>ifna(IMAGE("https://pokejungle.net/sprites/typeico/"&amp;lower(VLookup(V158,Type!C:E, 3, 0)&amp;".png")),"")</f>
        <v/>
      </c>
      <c r="O158" s="53"/>
      <c r="P158" s="53"/>
      <c r="Q158" s="61">
        <f>ifna(VLookup(V158, Dex!F:K, 3, 0),"")</f>
        <v>105</v>
      </c>
      <c r="R158" s="61">
        <f>ifna(VLookup(V158, Dex!F:K, 4, 0),"")</f>
        <v>291</v>
      </c>
      <c r="S158" s="62" t="str">
        <f>ifna(VLookup(V158, Dex!F:K, 5, 0),"")</f>
        <v/>
      </c>
      <c r="T158" s="61" t="str">
        <f>ifna(VLookup(V158, Dex!F:K, 6, 0),"")</f>
        <v/>
      </c>
      <c r="U158" s="63" t="str">
        <f>ifna(VLookup(V158, Dex!F:L, 7, 0),"")</f>
        <v/>
      </c>
      <c r="V158" s="53" t="str">
        <f t="shared" si="1"/>
        <v>ninjask</v>
      </c>
    </row>
    <row r="159" ht="31.5" customHeight="1">
      <c r="A159" s="131">
        <v>158.0</v>
      </c>
      <c r="B159" s="130">
        <v>1.0</v>
      </c>
      <c r="C159" s="131">
        <v>6.0</v>
      </c>
      <c r="D159" s="131">
        <v>17.0</v>
      </c>
      <c r="E159" s="131">
        <v>3.0</v>
      </c>
      <c r="F159" s="131">
        <v>5.0</v>
      </c>
      <c r="G159" s="131" t="str">
        <f>ifna(VLookup(V159,Shiny!B:C, 2, 0),"")</f>
        <v/>
      </c>
      <c r="H159" s="171" t="s">
        <v>405</v>
      </c>
      <c r="I159" s="158">
        <v>292.0</v>
      </c>
      <c r="J159" s="135">
        <f>IFNA(VLOOKUP(V159,'Imported Index'!I:J,2,0),1)</f>
        <v>1</v>
      </c>
      <c r="K159" s="131"/>
      <c r="L159" s="131"/>
      <c r="M159" s="136" t="str">
        <f>ifna(IMAGE("https://pokejungle.net/sprites/typeico/"&amp;lower(VLookup(V159,Type!C:E, 2, 0)&amp;".png")),"")</f>
        <v/>
      </c>
      <c r="N159" s="136" t="str">
        <f>ifna(IMAGE("https://pokejungle.net/sprites/typeico/"&amp;lower(VLookup(V159,Type!C:E, 3, 0)&amp;".png")),"")</f>
        <v/>
      </c>
      <c r="O159" s="131"/>
      <c r="P159" s="131"/>
      <c r="Q159" s="165">
        <f>ifna(VLookup(V159, Dex!F:K, 3, 0),"")</f>
        <v>106</v>
      </c>
      <c r="R159" s="165">
        <f>ifna(VLookup(V159, Dex!F:K, 4, 0),"")</f>
        <v>292</v>
      </c>
      <c r="S159" s="166" t="str">
        <f>ifna(VLookup(V159, Dex!F:K, 5, 0),"")</f>
        <v/>
      </c>
      <c r="T159" s="165" t="str">
        <f>ifna(VLookup(V159, Dex!F:K, 6, 0),"")</f>
        <v/>
      </c>
      <c r="U159" s="137" t="str">
        <f>ifna(VLookup(V159, Dex!F:L, 7, 0),"")</f>
        <v/>
      </c>
      <c r="V159" s="131" t="str">
        <f t="shared" si="1"/>
        <v>shedinja</v>
      </c>
    </row>
    <row r="160" ht="31.5" customHeight="1">
      <c r="A160" s="53">
        <v>159.0</v>
      </c>
      <c r="B160" s="85">
        <v>1.0</v>
      </c>
      <c r="C160" s="53">
        <v>6.0</v>
      </c>
      <c r="D160" s="53">
        <v>18.0</v>
      </c>
      <c r="E160" s="53">
        <v>3.0</v>
      </c>
      <c r="F160" s="53">
        <v>6.0</v>
      </c>
      <c r="G160" s="53" t="str">
        <f>ifna(VLookup(V160,Shiny!B:C, 2, 0),"")</f>
        <v/>
      </c>
      <c r="H160" s="22" t="s">
        <v>408</v>
      </c>
      <c r="I160" s="157">
        <v>295.0</v>
      </c>
      <c r="J160" s="140">
        <f>IFNA(VLOOKUP(V160,'Imported Index'!I:J,2,0),1)</f>
        <v>1</v>
      </c>
      <c r="K160" s="85"/>
      <c r="L160" s="53"/>
      <c r="M160" s="59" t="str">
        <f>ifna(IMAGE("https://pokejungle.net/sprites/typeico/"&amp;lower(VLookup(V160,Type!C:E, 2, 0)&amp;".png")),"")</f>
        <v/>
      </c>
      <c r="N160" s="59" t="str">
        <f>ifna(IMAGE("https://pokejungle.net/sprites/typeico/"&amp;lower(VLookup(V160,Type!C:E, 3, 0)&amp;".png")),"")</f>
        <v/>
      </c>
      <c r="O160" s="53"/>
      <c r="P160" s="53"/>
      <c r="Q160" s="61" t="str">
        <f>ifna(VLookup(V160, Dex!F:K, 3, 0),"")</f>
        <v>A150</v>
      </c>
      <c r="R160" s="61">
        <f>ifna(VLookup(V160, Dex!F:K, 4, 0),"")</f>
        <v>295</v>
      </c>
      <c r="S160" s="62" t="str">
        <f>ifna(VLookup(V160, Dex!F:K, 5, 0),"")</f>
        <v/>
      </c>
      <c r="T160" s="61" t="str">
        <f>ifna(VLookup(V160, Dex!F:K, 6, 0),"")</f>
        <v/>
      </c>
      <c r="U160" s="63" t="str">
        <f>ifna(VLookup(V160, Dex!F:L, 7, 0),"")</f>
        <v/>
      </c>
      <c r="V160" s="53" t="str">
        <f t="shared" si="1"/>
        <v>exploud</v>
      </c>
    </row>
    <row r="161" ht="31.5" customHeight="1">
      <c r="A161" s="131">
        <v>160.0</v>
      </c>
      <c r="B161" s="130">
        <v>1.0</v>
      </c>
      <c r="C161" s="131">
        <v>6.0</v>
      </c>
      <c r="D161" s="131">
        <v>19.0</v>
      </c>
      <c r="E161" s="131">
        <v>4.0</v>
      </c>
      <c r="F161" s="131">
        <v>1.0</v>
      </c>
      <c r="G161" s="131" t="str">
        <f>ifna(VLookup(V161,Shiny!B:C, 2, 0),"")</f>
        <v/>
      </c>
      <c r="H161" s="171" t="s">
        <v>410</v>
      </c>
      <c r="I161" s="158">
        <v>297.0</v>
      </c>
      <c r="J161" s="135">
        <f>IFNA(VLOOKUP(V161,'Imported Index'!I:J,2,0),1)</f>
        <v>1</v>
      </c>
      <c r="K161" s="130"/>
      <c r="L161" s="131"/>
      <c r="M161" s="136" t="str">
        <f>ifna(IMAGE("https://pokejungle.net/sprites/typeico/"&amp;lower(VLookup(V161,Type!C:E, 2, 0)&amp;".png")),"")</f>
        <v/>
      </c>
      <c r="N161" s="136" t="str">
        <f>ifna(IMAGE("https://pokejungle.net/sprites/typeico/"&amp;lower(VLookup(V161,Type!C:E, 3, 0)&amp;".png")),"")</f>
        <v/>
      </c>
      <c r="O161" s="131"/>
      <c r="P161" s="131"/>
      <c r="Q161" s="165" t="str">
        <f>ifna(VLookup(V161, Dex!F:K, 3, 0),"")</f>
        <v/>
      </c>
      <c r="R161" s="165">
        <f>ifna(VLookup(V161, Dex!F:K, 4, 0),"")</f>
        <v>297</v>
      </c>
      <c r="S161" s="166" t="str">
        <f>ifna(VLookup(V161, Dex!F:K, 5, 0),"")</f>
        <v/>
      </c>
      <c r="T161" s="165" t="str">
        <f>ifna(VLookup(V161, Dex!F:K, 6, 0),"")</f>
        <v>P117</v>
      </c>
      <c r="U161" s="137" t="str">
        <f>ifna(VLookup(V161, Dex!F:L, 7, 0),"")</f>
        <v/>
      </c>
      <c r="V161" s="131" t="str">
        <f t="shared" si="1"/>
        <v>hariyama</v>
      </c>
    </row>
    <row r="162" ht="31.5" customHeight="1">
      <c r="A162" s="53">
        <v>161.0</v>
      </c>
      <c r="B162" s="85">
        <v>1.0</v>
      </c>
      <c r="C162" s="53">
        <v>6.0</v>
      </c>
      <c r="D162" s="53">
        <v>20.0</v>
      </c>
      <c r="E162" s="53">
        <v>4.0</v>
      </c>
      <c r="F162" s="53">
        <v>2.0</v>
      </c>
      <c r="G162" s="53" t="str">
        <f>ifna(VLookup(V162,Shiny!B:C, 2, 0),"")</f>
        <v/>
      </c>
      <c r="H162" s="22" t="s">
        <v>414</v>
      </c>
      <c r="I162" s="157">
        <v>301.0</v>
      </c>
      <c r="J162" s="140">
        <f>IFNA(VLOOKUP(V162,'Imported Index'!I:J,2,0),1)</f>
        <v>1</v>
      </c>
      <c r="K162" s="85"/>
      <c r="L162" s="53"/>
      <c r="M162" s="59" t="str">
        <f>ifna(IMAGE("https://pokejungle.net/sprites/typeico/"&amp;lower(VLookup(V162,Type!C:E, 2, 0)&amp;".png")),"")</f>
        <v/>
      </c>
      <c r="N162" s="59" t="str">
        <f>ifna(IMAGE("https://pokejungle.net/sprites/typeico/"&amp;lower(VLookup(V162,Type!C:E, 3, 0)&amp;".png")),"")</f>
        <v/>
      </c>
      <c r="O162" s="53"/>
      <c r="P162" s="53"/>
      <c r="Q162" s="61" t="str">
        <f>ifna(VLookup(V162, Dex!F:K, 3, 0),"")</f>
        <v/>
      </c>
      <c r="R162" s="61">
        <f>ifna(VLookup(V162, Dex!F:K, 4, 0),"")</f>
        <v>301</v>
      </c>
      <c r="S162" s="62" t="str">
        <f>ifna(VLookup(V162, Dex!F:K, 5, 0),"")</f>
        <v/>
      </c>
      <c r="T162" s="61" t="str">
        <f>ifna(VLookup(V162, Dex!F:K, 6, 0),"")</f>
        <v/>
      </c>
      <c r="U162" s="63" t="str">
        <f>ifna(VLookup(V162, Dex!F:L, 7, 0),"")</f>
        <v/>
      </c>
      <c r="V162" s="53" t="str">
        <f t="shared" si="1"/>
        <v>delcatty</v>
      </c>
    </row>
    <row r="163" ht="31.5" customHeight="1">
      <c r="A163" s="131">
        <v>162.0</v>
      </c>
      <c r="B163" s="130">
        <v>1.0</v>
      </c>
      <c r="C163" s="131">
        <v>6.0</v>
      </c>
      <c r="D163" s="131">
        <v>21.0</v>
      </c>
      <c r="E163" s="131">
        <v>4.0</v>
      </c>
      <c r="F163" s="131">
        <v>3.0</v>
      </c>
      <c r="G163" s="131" t="str">
        <f>ifna(VLookup(V163,Shiny!B:C, 2, 0),"")</f>
        <v/>
      </c>
      <c r="H163" s="171" t="s">
        <v>415</v>
      </c>
      <c r="I163" s="158">
        <v>302.0</v>
      </c>
      <c r="J163" s="135">
        <f>IFNA(VLOOKUP(V163,'Imported Index'!I:J,2,0),1)</f>
        <v>1</v>
      </c>
      <c r="K163" s="130"/>
      <c r="L163" s="131"/>
      <c r="M163" s="136" t="str">
        <f>ifna(IMAGE("https://pokejungle.net/sprites/typeico/"&amp;lower(VLookup(V163,Type!C:E, 2, 0)&amp;".png")),"")</f>
        <v/>
      </c>
      <c r="N163" s="136" t="str">
        <f>ifna(IMAGE("https://pokejungle.net/sprites/typeico/"&amp;lower(VLookup(V163,Type!C:E, 3, 0)&amp;".png")),"")</f>
        <v/>
      </c>
      <c r="O163" s="131"/>
      <c r="P163" s="131"/>
      <c r="Q163" s="165">
        <f>ifna(VLookup(V163, Dex!F:K, 3, 0),"")</f>
        <v>294</v>
      </c>
      <c r="R163" s="165">
        <f>ifna(VLookup(V163, Dex!F:K, 4, 0),"")</f>
        <v>302</v>
      </c>
      <c r="S163" s="166" t="str">
        <f>ifna(VLookup(V163, Dex!F:K, 5, 0),"")</f>
        <v/>
      </c>
      <c r="T163" s="165" t="str">
        <f>ifna(VLookup(V163, Dex!F:K, 6, 0),"")</f>
        <v>P297</v>
      </c>
      <c r="U163" s="137">
        <f>ifna(VLookup(V163, Dex!F:L, 7, 0),"")</f>
        <v>132</v>
      </c>
      <c r="V163" s="131" t="str">
        <f t="shared" si="1"/>
        <v>sableye</v>
      </c>
    </row>
    <row r="164" ht="31.5" customHeight="1">
      <c r="A164" s="53">
        <v>163.0</v>
      </c>
      <c r="B164" s="85">
        <v>1.0</v>
      </c>
      <c r="C164" s="53">
        <v>6.0</v>
      </c>
      <c r="D164" s="53">
        <v>22.0</v>
      </c>
      <c r="E164" s="53">
        <v>4.0</v>
      </c>
      <c r="F164" s="53">
        <v>4.0</v>
      </c>
      <c r="G164" s="53" t="str">
        <f>ifna(VLookup(V164,Shiny!B:C, 2, 0),"")</f>
        <v/>
      </c>
      <c r="H164" s="22" t="s">
        <v>416</v>
      </c>
      <c r="I164" s="157">
        <v>303.0</v>
      </c>
      <c r="J164" s="140">
        <f>IFNA(VLOOKUP(V164,'Imported Index'!I:J,2,0),1)</f>
        <v>1</v>
      </c>
      <c r="K164" s="53"/>
      <c r="L164" s="53"/>
      <c r="M164" s="59" t="str">
        <f>ifna(IMAGE("https://pokejungle.net/sprites/typeico/"&amp;lower(VLookup(V164,Type!C:E, 2, 0)&amp;".png")),"")</f>
        <v/>
      </c>
      <c r="N164" s="59" t="str">
        <f>ifna(IMAGE("https://pokejungle.net/sprites/typeico/"&amp;lower(VLookup(V164,Type!C:E, 3, 0)&amp;".png")),"")</f>
        <v/>
      </c>
      <c r="O164" s="53"/>
      <c r="P164" s="53"/>
      <c r="Q164" s="61">
        <f>ifna(VLookup(V164, Dex!F:K, 3, 0),"")</f>
        <v>295</v>
      </c>
      <c r="R164" s="61">
        <f>ifna(VLookup(V164, Dex!F:K, 4, 0),"")</f>
        <v>303</v>
      </c>
      <c r="S164" s="62" t="str">
        <f>ifna(VLookup(V164, Dex!F:K, 5, 0),"")</f>
        <v/>
      </c>
      <c r="T164" s="61" t="str">
        <f>ifna(VLookup(V164, Dex!F:K, 6, 0),"")</f>
        <v/>
      </c>
      <c r="U164" s="63">
        <f>ifna(VLookup(V164, Dex!F:L, 7, 0),"")</f>
        <v>133</v>
      </c>
      <c r="V164" s="53" t="str">
        <f t="shared" si="1"/>
        <v>mawile</v>
      </c>
    </row>
    <row r="165" ht="31.5" customHeight="1">
      <c r="A165" s="131">
        <v>164.0</v>
      </c>
      <c r="B165" s="130">
        <v>1.0</v>
      </c>
      <c r="C165" s="131">
        <v>6.0</v>
      </c>
      <c r="D165" s="131">
        <v>23.0</v>
      </c>
      <c r="E165" s="131">
        <v>4.0</v>
      </c>
      <c r="F165" s="131">
        <v>5.0</v>
      </c>
      <c r="G165" s="131" t="str">
        <f>ifna(VLookup(V165,Shiny!B:C, 2, 0),"")</f>
        <v/>
      </c>
      <c r="H165" s="171" t="s">
        <v>419</v>
      </c>
      <c r="I165" s="158">
        <v>306.0</v>
      </c>
      <c r="J165" s="135">
        <f>IFNA(VLOOKUP(V165,'Imported Index'!I:J,2,0),1)</f>
        <v>1</v>
      </c>
      <c r="K165" s="130"/>
      <c r="L165" s="131"/>
      <c r="M165" s="136" t="str">
        <f>ifna(IMAGE("https://pokejungle.net/sprites/typeico/"&amp;lower(VLookup(V165,Type!C:E, 2, 0)&amp;".png")),"")</f>
        <v/>
      </c>
      <c r="N165" s="136" t="str">
        <f>ifna(IMAGE("https://pokejungle.net/sprites/typeico/"&amp;lower(VLookup(V165,Type!C:E, 3, 0)&amp;".png")),"")</f>
        <v/>
      </c>
      <c r="O165" s="131"/>
      <c r="P165" s="131"/>
      <c r="Q165" s="165" t="str">
        <f>ifna(VLookup(V165, Dex!F:K, 3, 0),"")</f>
        <v>C193</v>
      </c>
      <c r="R165" s="165">
        <f>ifna(VLookup(V165, Dex!F:K, 4, 0),"")</f>
        <v>306</v>
      </c>
      <c r="S165" s="166" t="str">
        <f>ifna(VLookup(V165, Dex!F:K, 5, 0),"")</f>
        <v/>
      </c>
      <c r="T165" s="165" t="str">
        <f>ifna(VLookup(V165, Dex!F:K, 6, 0),"")</f>
        <v/>
      </c>
      <c r="U165" s="137">
        <f>ifna(VLookup(V165, Dex!F:L, 7, 0),"")</f>
        <v>201</v>
      </c>
      <c r="V165" s="131" t="str">
        <f t="shared" si="1"/>
        <v>aggron</v>
      </c>
    </row>
    <row r="166" ht="31.5" customHeight="1">
      <c r="A166" s="53">
        <v>165.0</v>
      </c>
      <c r="B166" s="85">
        <v>1.0</v>
      </c>
      <c r="C166" s="53">
        <v>6.0</v>
      </c>
      <c r="D166" s="53">
        <v>24.0</v>
      </c>
      <c r="E166" s="53">
        <v>4.0</v>
      </c>
      <c r="F166" s="53">
        <v>6.0</v>
      </c>
      <c r="G166" s="53" t="str">
        <f>ifna(VLookup(V166,Shiny!B:C, 2, 0),"")</f>
        <v/>
      </c>
      <c r="H166" s="22" t="s">
        <v>421</v>
      </c>
      <c r="I166" s="157">
        <v>308.0</v>
      </c>
      <c r="J166" s="140">
        <f>IFNA(VLOOKUP(V166,'Imported Index'!I:J,2,0),1)</f>
        <v>1</v>
      </c>
      <c r="K166" s="85"/>
      <c r="L166" s="53"/>
      <c r="M166" s="59" t="str">
        <f>ifna(IMAGE("https://pokejungle.net/sprites/typeico/"&amp;lower(VLookup(V166,Type!C:E, 2, 0)&amp;".png")),"")</f>
        <v/>
      </c>
      <c r="N166" s="59" t="str">
        <f>ifna(IMAGE("https://pokejungle.net/sprites/typeico/"&amp;lower(VLookup(V166,Type!C:E, 3, 0)&amp;".png")),"")</f>
        <v/>
      </c>
      <c r="O166" s="53"/>
      <c r="P166" s="53"/>
      <c r="Q166" s="61" t="str">
        <f>ifna(VLookup(V166, Dex!F:K, 3, 0),"")</f>
        <v/>
      </c>
      <c r="R166" s="61">
        <f>ifna(VLookup(V166, Dex!F:K, 4, 0),"")</f>
        <v>308</v>
      </c>
      <c r="S166" s="62" t="str">
        <f>ifna(VLookup(V166, Dex!F:K, 5, 0),"")</f>
        <v/>
      </c>
      <c r="T166" s="61" t="str">
        <f>ifna(VLookup(V166, Dex!F:K, 6, 0),"")</f>
        <v>P162</v>
      </c>
      <c r="U166" s="63">
        <f>ifna(VLookup(V166, Dex!F:L, 7, 0),"")</f>
        <v>84</v>
      </c>
      <c r="V166" s="53" t="str">
        <f t="shared" si="1"/>
        <v>medicham</v>
      </c>
    </row>
    <row r="167" ht="31.5" customHeight="1">
      <c r="A167" s="131">
        <v>166.0</v>
      </c>
      <c r="B167" s="130">
        <v>1.0</v>
      </c>
      <c r="C167" s="131">
        <v>6.0</v>
      </c>
      <c r="D167" s="131">
        <v>25.0</v>
      </c>
      <c r="E167" s="131">
        <v>5.0</v>
      </c>
      <c r="F167" s="131">
        <v>1.0</v>
      </c>
      <c r="G167" s="131" t="str">
        <f>ifna(VLookup(V167,Shiny!B:C, 2, 0),"")</f>
        <v/>
      </c>
      <c r="H167" s="171" t="s">
        <v>423</v>
      </c>
      <c r="I167" s="158">
        <v>310.0</v>
      </c>
      <c r="J167" s="135">
        <f>IFNA(VLOOKUP(V167,'Imported Index'!I:J,2,0),1)</f>
        <v>1</v>
      </c>
      <c r="K167" s="130"/>
      <c r="L167" s="131"/>
      <c r="M167" s="136" t="str">
        <f>ifna(IMAGE("https://pokejungle.net/sprites/typeico/"&amp;lower(VLookup(V167,Type!C:E, 2, 0)&amp;".png")),"")</f>
        <v/>
      </c>
      <c r="N167" s="136" t="str">
        <f>ifna(IMAGE("https://pokejungle.net/sprites/typeico/"&amp;lower(VLookup(V167,Type!C:E, 3, 0)&amp;".png")),"")</f>
        <v/>
      </c>
      <c r="O167" s="131"/>
      <c r="P167" s="131"/>
      <c r="Q167" s="165">
        <f>ifna(VLookup(V167, Dex!F:K, 3, 0),"")</f>
        <v>67</v>
      </c>
      <c r="R167" s="165">
        <f>ifna(VLookup(V167, Dex!F:K, 4, 0),"")</f>
        <v>310</v>
      </c>
      <c r="S167" s="166" t="str">
        <f>ifna(VLookup(V167, Dex!F:K, 5, 0),"")</f>
        <v/>
      </c>
      <c r="T167" s="165" t="str">
        <f>ifna(VLookup(V167, Dex!F:K, 6, 0),"")</f>
        <v/>
      </c>
      <c r="U167" s="137">
        <f>ifna(VLookup(V167, Dex!F:L, 7, 0),"")</f>
        <v>86</v>
      </c>
      <c r="V167" s="131" t="str">
        <f t="shared" si="1"/>
        <v>manectric</v>
      </c>
    </row>
    <row r="168" ht="31.5" customHeight="1">
      <c r="A168" s="53">
        <v>167.0</v>
      </c>
      <c r="B168" s="85">
        <v>1.0</v>
      </c>
      <c r="C168" s="53">
        <v>6.0</v>
      </c>
      <c r="D168" s="53">
        <v>26.0</v>
      </c>
      <c r="E168" s="53">
        <v>5.0</v>
      </c>
      <c r="F168" s="53">
        <v>2.0</v>
      </c>
      <c r="G168" s="53" t="str">
        <f>ifna(VLookup(V168,Shiny!B:C, 2, 0),"")</f>
        <v/>
      </c>
      <c r="H168" s="22" t="s">
        <v>424</v>
      </c>
      <c r="I168" s="157">
        <v>311.0</v>
      </c>
      <c r="J168" s="140">
        <f>IFNA(VLOOKUP(V168,'Imported Index'!I:J,2,0),1)</f>
        <v>1</v>
      </c>
      <c r="K168" s="53"/>
      <c r="L168" s="53"/>
      <c r="M168" s="59" t="str">
        <f>ifna(IMAGE("https://pokejungle.net/sprites/typeico/"&amp;lower(VLookup(V168,Type!C:E, 2, 0)&amp;".png")),"")</f>
        <v/>
      </c>
      <c r="N168" s="59" t="str">
        <f>ifna(IMAGE("https://pokejungle.net/sprites/typeico/"&amp;lower(VLookup(V168,Type!C:E, 3, 0)&amp;".png")),"")</f>
        <v/>
      </c>
      <c r="O168" s="53"/>
      <c r="P168" s="53"/>
      <c r="Q168" s="61" t="str">
        <f>ifna(VLookup(V168, Dex!F:K, 3, 0),"")</f>
        <v/>
      </c>
      <c r="R168" s="61">
        <f>ifna(VLookup(V168, Dex!F:K, 4, 0),"")</f>
        <v>311</v>
      </c>
      <c r="S168" s="62" t="str">
        <f>ifna(VLookup(V168, Dex!F:K, 5, 0),"")</f>
        <v/>
      </c>
      <c r="T168" s="61" t="str">
        <f>ifna(VLookup(V168, Dex!F:K, 6, 0),"")</f>
        <v>B119</v>
      </c>
      <c r="U168" s="63" t="str">
        <f>ifna(VLookup(V168, Dex!F:L, 7, 0),"")</f>
        <v/>
      </c>
      <c r="V168" s="53" t="str">
        <f t="shared" si="1"/>
        <v>plusle</v>
      </c>
    </row>
    <row r="169" ht="31.5" customHeight="1">
      <c r="A169" s="131">
        <v>168.0</v>
      </c>
      <c r="B169" s="130">
        <v>1.0</v>
      </c>
      <c r="C169" s="131">
        <v>6.0</v>
      </c>
      <c r="D169" s="131">
        <v>27.0</v>
      </c>
      <c r="E169" s="131">
        <v>5.0</v>
      </c>
      <c r="F169" s="131">
        <v>3.0</v>
      </c>
      <c r="G169" s="131" t="str">
        <f>ifna(VLookup(V169,Shiny!B:C, 2, 0),"")</f>
        <v/>
      </c>
      <c r="H169" s="171" t="s">
        <v>425</v>
      </c>
      <c r="I169" s="158">
        <v>312.0</v>
      </c>
      <c r="J169" s="135">
        <f>IFNA(VLOOKUP(V169,'Imported Index'!I:J,2,0),1)</f>
        <v>1</v>
      </c>
      <c r="K169" s="131"/>
      <c r="L169" s="131"/>
      <c r="M169" s="136" t="str">
        <f>ifna(IMAGE("https://pokejungle.net/sprites/typeico/"&amp;lower(VLookup(V169,Type!C:E, 2, 0)&amp;".png")),"")</f>
        <v/>
      </c>
      <c r="N169" s="136" t="str">
        <f>ifna(IMAGE("https://pokejungle.net/sprites/typeico/"&amp;lower(VLookup(V169,Type!C:E, 3, 0)&amp;".png")),"")</f>
        <v/>
      </c>
      <c r="O169" s="131"/>
      <c r="P169" s="131"/>
      <c r="Q169" s="165" t="str">
        <f>ifna(VLookup(V169, Dex!F:K, 3, 0),"")</f>
        <v/>
      </c>
      <c r="R169" s="165">
        <f>ifna(VLookup(V169, Dex!F:K, 4, 0),"")</f>
        <v>312</v>
      </c>
      <c r="S169" s="166" t="str">
        <f>ifna(VLookup(V169, Dex!F:K, 5, 0),"")</f>
        <v/>
      </c>
      <c r="T169" s="165" t="str">
        <f>ifna(VLookup(V169, Dex!F:K, 6, 0),"")</f>
        <v>B120</v>
      </c>
      <c r="U169" s="137" t="str">
        <f>ifna(VLookup(V169, Dex!F:L, 7, 0),"")</f>
        <v/>
      </c>
      <c r="V169" s="131" t="str">
        <f t="shared" si="1"/>
        <v>minun</v>
      </c>
    </row>
    <row r="170" ht="31.5" customHeight="1">
      <c r="A170" s="53">
        <v>169.0</v>
      </c>
      <c r="B170" s="85">
        <v>1.0</v>
      </c>
      <c r="C170" s="53">
        <v>6.0</v>
      </c>
      <c r="D170" s="53">
        <v>28.0</v>
      </c>
      <c r="E170" s="53">
        <v>5.0</v>
      </c>
      <c r="F170" s="53">
        <v>4.0</v>
      </c>
      <c r="G170" s="53" t="str">
        <f>ifna(VLookup(V170,Shiny!B:C, 2, 0),"")</f>
        <v/>
      </c>
      <c r="H170" s="22" t="s">
        <v>426</v>
      </c>
      <c r="I170" s="157">
        <v>313.0</v>
      </c>
      <c r="J170" s="140">
        <f>IFNA(VLOOKUP(V170,'Imported Index'!I:J,2,0),1)</f>
        <v>1</v>
      </c>
      <c r="K170" s="53"/>
      <c r="L170" s="53"/>
      <c r="M170" s="59" t="str">
        <f>ifna(IMAGE("https://pokejungle.net/sprites/typeico/"&amp;lower(VLookup(V170,Type!C:E, 2, 0)&amp;".png")),"")</f>
        <v/>
      </c>
      <c r="N170" s="59" t="str">
        <f>ifna(IMAGE("https://pokejungle.net/sprites/typeico/"&amp;lower(VLookup(V170,Type!C:E, 3, 0)&amp;".png")),"")</f>
        <v/>
      </c>
      <c r="O170" s="53"/>
      <c r="P170" s="53"/>
      <c r="Q170" s="61" t="str">
        <f>ifna(VLookup(V170, Dex!F:K, 3, 0),"")</f>
        <v/>
      </c>
      <c r="R170" s="61">
        <f>ifna(VLookup(V170, Dex!F:K, 4, 0),"")</f>
        <v>313</v>
      </c>
      <c r="S170" s="62" t="str">
        <f>ifna(VLookup(V170, Dex!F:K, 5, 0),"")</f>
        <v/>
      </c>
      <c r="T170" s="61" t="str">
        <f>ifna(VLookup(V170, Dex!F:K, 6, 0),"")</f>
        <v>K009</v>
      </c>
      <c r="U170" s="63" t="str">
        <f>ifna(VLookup(V170, Dex!F:L, 7, 0),"")</f>
        <v/>
      </c>
      <c r="V170" s="53" t="str">
        <f t="shared" si="1"/>
        <v>volbeat</v>
      </c>
    </row>
    <row r="171" ht="31.5" customHeight="1">
      <c r="A171" s="131">
        <v>170.0</v>
      </c>
      <c r="B171" s="130">
        <v>1.0</v>
      </c>
      <c r="C171" s="131">
        <v>6.0</v>
      </c>
      <c r="D171" s="131">
        <v>29.0</v>
      </c>
      <c r="E171" s="131">
        <v>5.0</v>
      </c>
      <c r="F171" s="131">
        <v>5.0</v>
      </c>
      <c r="G171" s="131" t="str">
        <f>ifna(VLookup(V171,Shiny!B:C, 2, 0),"")</f>
        <v/>
      </c>
      <c r="H171" s="171" t="s">
        <v>427</v>
      </c>
      <c r="I171" s="158">
        <v>314.0</v>
      </c>
      <c r="J171" s="135">
        <f>IFNA(VLOOKUP(V171,'Imported Index'!I:J,2,0),1)</f>
        <v>1</v>
      </c>
      <c r="K171" s="131"/>
      <c r="L171" s="131"/>
      <c r="M171" s="136" t="str">
        <f>ifna(IMAGE("https://pokejungle.net/sprites/typeico/"&amp;lower(VLookup(V171,Type!C:E, 2, 0)&amp;".png")),"")</f>
        <v/>
      </c>
      <c r="N171" s="136" t="str">
        <f>ifna(IMAGE("https://pokejungle.net/sprites/typeico/"&amp;lower(VLookup(V171,Type!C:E, 3, 0)&amp;".png")),"")</f>
        <v/>
      </c>
      <c r="O171" s="131"/>
      <c r="P171" s="131"/>
      <c r="Q171" s="165" t="str">
        <f>ifna(VLookup(V171, Dex!F:K, 3, 0),"")</f>
        <v/>
      </c>
      <c r="R171" s="165">
        <f>ifna(VLookup(V171, Dex!F:K, 4, 0),"")</f>
        <v>314</v>
      </c>
      <c r="S171" s="166" t="str">
        <f>ifna(VLookup(V171, Dex!F:K, 5, 0),"")</f>
        <v/>
      </c>
      <c r="T171" s="165" t="str">
        <f>ifna(VLookup(V171, Dex!F:K, 6, 0),"")</f>
        <v>K010</v>
      </c>
      <c r="U171" s="137" t="str">
        <f>ifna(VLookup(V171, Dex!F:L, 7, 0),"")</f>
        <v/>
      </c>
      <c r="V171" s="131" t="str">
        <f t="shared" si="1"/>
        <v>illumise</v>
      </c>
    </row>
    <row r="172" ht="31.5" customHeight="1">
      <c r="A172" s="53">
        <v>171.0</v>
      </c>
      <c r="B172" s="85">
        <v>1.0</v>
      </c>
      <c r="C172" s="53">
        <v>6.0</v>
      </c>
      <c r="D172" s="53">
        <v>30.0</v>
      </c>
      <c r="E172" s="53">
        <v>5.0</v>
      </c>
      <c r="F172" s="53">
        <v>6.0</v>
      </c>
      <c r="G172" s="53" t="str">
        <f>ifna(VLookup(V172,Shiny!B:C, 2, 0),"")</f>
        <v/>
      </c>
      <c r="H172" s="22" t="s">
        <v>430</v>
      </c>
      <c r="I172" s="157">
        <v>317.0</v>
      </c>
      <c r="J172" s="140">
        <f>IFNA(VLOOKUP(V172,'Imported Index'!I:J,2,0),1)</f>
        <v>1</v>
      </c>
      <c r="K172" s="85"/>
      <c r="L172" s="53"/>
      <c r="M172" s="59" t="str">
        <f>ifna(IMAGE("https://pokejungle.net/sprites/typeico/"&amp;lower(VLookup(V172,Type!C:E, 2, 0)&amp;".png")),"")</f>
        <v/>
      </c>
      <c r="N172" s="59" t="str">
        <f>ifna(IMAGE("https://pokejungle.net/sprites/typeico/"&amp;lower(VLookup(V172,Type!C:E, 3, 0)&amp;".png")),"")</f>
        <v/>
      </c>
      <c r="O172" s="53"/>
      <c r="P172" s="53"/>
      <c r="Q172" s="61" t="str">
        <f>ifna(VLookup(V172, Dex!F:K, 3, 0),"")</f>
        <v/>
      </c>
      <c r="R172" s="61">
        <f>ifna(VLookup(V172, Dex!F:K, 4, 0),"")</f>
        <v>317</v>
      </c>
      <c r="S172" s="62" t="str">
        <f>ifna(VLookup(V172, Dex!F:K, 5, 0),"")</f>
        <v/>
      </c>
      <c r="T172" s="61" t="str">
        <f>ifna(VLookup(V172, Dex!F:K, 6, 0),"")</f>
        <v>P140</v>
      </c>
      <c r="U172" s="63" t="str">
        <f>ifna(VLookup(V172, Dex!F:L, 7, 0),"")</f>
        <v>H093</v>
      </c>
      <c r="V172" s="53" t="str">
        <f t="shared" si="1"/>
        <v>swalot</v>
      </c>
    </row>
    <row r="173" ht="31.5" customHeight="1">
      <c r="A173" s="131">
        <v>172.0</v>
      </c>
      <c r="B173" s="130">
        <v>1.0</v>
      </c>
      <c r="C173" s="131">
        <v>7.0</v>
      </c>
      <c r="D173" s="131">
        <v>1.0</v>
      </c>
      <c r="E173" s="131">
        <v>1.0</v>
      </c>
      <c r="F173" s="131">
        <v>1.0</v>
      </c>
      <c r="G173" s="131" t="str">
        <f>ifna(VLookup(V173,Shiny!B:C, 2, 0),"")</f>
        <v/>
      </c>
      <c r="H173" s="171" t="s">
        <v>432</v>
      </c>
      <c r="I173" s="158">
        <v>319.0</v>
      </c>
      <c r="J173" s="135">
        <f>IFNA(VLOOKUP(V173,'Imported Index'!I:J,2,0),1)</f>
        <v>1</v>
      </c>
      <c r="K173" s="130"/>
      <c r="L173" s="131"/>
      <c r="M173" s="136" t="str">
        <f>ifna(IMAGE("https://pokejungle.net/sprites/typeico/"&amp;lower(VLookup(V173,Type!C:E, 2, 0)&amp;".png")),"")</f>
        <v/>
      </c>
      <c r="N173" s="136" t="str">
        <f>ifna(IMAGE("https://pokejungle.net/sprites/typeico/"&amp;lower(VLookup(V173,Type!C:E, 3, 0)&amp;".png")),"")</f>
        <v/>
      </c>
      <c r="O173" s="131"/>
      <c r="P173" s="131"/>
      <c r="Q173" s="165" t="str">
        <f>ifna(VLookup(V173, Dex!F:K, 3, 0),"")</f>
        <v>A112</v>
      </c>
      <c r="R173" s="165">
        <f>ifna(VLookup(V173, Dex!F:K, 4, 0),"")</f>
        <v>319</v>
      </c>
      <c r="S173" s="166" t="str">
        <f>ifna(VLookup(V173, Dex!F:K, 5, 0),"")</f>
        <v/>
      </c>
      <c r="T173" s="165" t="str">
        <f>ifna(VLookup(V173, Dex!F:K, 6, 0),"")</f>
        <v/>
      </c>
      <c r="U173" s="137">
        <f>ifna(VLookup(V173, Dex!F:L, 7, 0),"")</f>
        <v>141</v>
      </c>
      <c r="V173" s="131" t="str">
        <f t="shared" si="1"/>
        <v>sharpedo</v>
      </c>
    </row>
    <row r="174" ht="31.5" customHeight="1">
      <c r="A174" s="53">
        <v>173.0</v>
      </c>
      <c r="B174" s="85">
        <v>1.0</v>
      </c>
      <c r="C174" s="53">
        <v>7.0</v>
      </c>
      <c r="D174" s="53">
        <v>2.0</v>
      </c>
      <c r="E174" s="53">
        <v>1.0</v>
      </c>
      <c r="F174" s="53">
        <v>2.0</v>
      </c>
      <c r="G174" s="53" t="str">
        <f>ifna(VLookup(V174,Shiny!B:C, 2, 0),"")</f>
        <v/>
      </c>
      <c r="H174" s="22" t="s">
        <v>434</v>
      </c>
      <c r="I174" s="157">
        <v>321.0</v>
      </c>
      <c r="J174" s="140">
        <f>IFNA(VLOOKUP(V174,'Imported Index'!I:J,2,0),1)</f>
        <v>1</v>
      </c>
      <c r="K174" s="53"/>
      <c r="L174" s="53"/>
      <c r="M174" s="59" t="str">
        <f>ifna(IMAGE("https://pokejungle.net/sprites/typeico/"&amp;lower(VLookup(V174,Type!C:E, 2, 0)&amp;".png")),"")</f>
        <v/>
      </c>
      <c r="N174" s="59" t="str">
        <f>ifna(IMAGE("https://pokejungle.net/sprites/typeico/"&amp;lower(VLookup(V174,Type!C:E, 3, 0)&amp;".png")),"")</f>
        <v/>
      </c>
      <c r="O174" s="53"/>
      <c r="P174" s="53"/>
      <c r="Q174" s="61">
        <f>ifna(VLookup(V174, Dex!F:K, 3, 0),"")</f>
        <v>357</v>
      </c>
      <c r="R174" s="61">
        <f>ifna(VLookup(V174, Dex!F:K, 4, 0),"")</f>
        <v>321</v>
      </c>
      <c r="S174" s="62" t="str">
        <f>ifna(VLookup(V174, Dex!F:K, 5, 0),"")</f>
        <v/>
      </c>
      <c r="T174" s="61" t="str">
        <f>ifna(VLookup(V174, Dex!F:K, 6, 0),"")</f>
        <v/>
      </c>
      <c r="U174" s="63" t="str">
        <f>ifna(VLookup(V174, Dex!F:L, 7, 0),"")</f>
        <v/>
      </c>
      <c r="V174" s="53" t="str">
        <f t="shared" si="1"/>
        <v>wailord</v>
      </c>
    </row>
    <row r="175" ht="31.5" customHeight="1">
      <c r="A175" s="131">
        <v>174.0</v>
      </c>
      <c r="B175" s="130">
        <v>1.0</v>
      </c>
      <c r="C175" s="131">
        <v>7.0</v>
      </c>
      <c r="D175" s="131">
        <v>3.0</v>
      </c>
      <c r="E175" s="131">
        <v>1.0</v>
      </c>
      <c r="F175" s="131">
        <v>3.0</v>
      </c>
      <c r="G175" s="131" t="str">
        <f>ifna(VLookup(V175,Shiny!B:C, 2, 0),"")</f>
        <v/>
      </c>
      <c r="H175" s="171" t="s">
        <v>436</v>
      </c>
      <c r="I175" s="158">
        <v>323.0</v>
      </c>
      <c r="J175" s="135">
        <f>IFNA(VLOOKUP(V175,'Imported Index'!I:J,2,0),1)</f>
        <v>1</v>
      </c>
      <c r="K175" s="130"/>
      <c r="L175" s="131"/>
      <c r="M175" s="136" t="str">
        <f>ifna(IMAGE("https://pokejungle.net/sprites/typeico/"&amp;lower(VLookup(V175,Type!C:E, 2, 0)&amp;".png")),"")</f>
        <v/>
      </c>
      <c r="N175" s="136" t="str">
        <f>ifna(IMAGE("https://pokejungle.net/sprites/typeico/"&amp;lower(VLookup(V175,Type!C:E, 3, 0)&amp;".png")),"")</f>
        <v/>
      </c>
      <c r="O175" s="131"/>
      <c r="P175" s="131"/>
      <c r="Q175" s="165" t="str">
        <f>ifna(VLookup(V175, Dex!F:K, 3, 0),"")</f>
        <v/>
      </c>
      <c r="R175" s="165">
        <f>ifna(VLookup(V175, Dex!F:K, 4, 0),"")</f>
        <v>323</v>
      </c>
      <c r="S175" s="166" t="str">
        <f>ifna(VLookup(V175, Dex!F:K, 5, 0),"")</f>
        <v/>
      </c>
      <c r="T175" s="165" t="str">
        <f>ifna(VLookup(V175, Dex!F:K, 6, 0),"")</f>
        <v>P152</v>
      </c>
      <c r="U175" s="137">
        <f>ifna(VLookup(V175, Dex!F:L, 7, 0),"")</f>
        <v>117</v>
      </c>
      <c r="V175" s="131" t="str">
        <f t="shared" si="1"/>
        <v>camerupt</v>
      </c>
    </row>
    <row r="176" ht="31.5" customHeight="1">
      <c r="A176" s="53">
        <v>175.0</v>
      </c>
      <c r="B176" s="85">
        <v>1.0</v>
      </c>
      <c r="C176" s="53">
        <v>7.0</v>
      </c>
      <c r="D176" s="53">
        <v>4.0</v>
      </c>
      <c r="E176" s="53">
        <v>1.0</v>
      </c>
      <c r="F176" s="53">
        <v>4.0</v>
      </c>
      <c r="G176" s="53" t="str">
        <f>ifna(VLookup(V176,Shiny!B:C, 2, 0),"")</f>
        <v/>
      </c>
      <c r="H176" s="22" t="s">
        <v>437</v>
      </c>
      <c r="I176" s="157">
        <v>324.0</v>
      </c>
      <c r="J176" s="140">
        <f>IFNA(VLOOKUP(V176,'Imported Index'!I:J,2,0),1)</f>
        <v>1</v>
      </c>
      <c r="K176" s="85"/>
      <c r="L176" s="53"/>
      <c r="M176" s="59" t="str">
        <f>ifna(IMAGE("https://pokejungle.net/sprites/typeico/"&amp;lower(VLookup(V176,Type!C:E, 2, 0)&amp;".png")),"")</f>
        <v/>
      </c>
      <c r="N176" s="59" t="str">
        <f>ifna(IMAGE("https://pokejungle.net/sprites/typeico/"&amp;lower(VLookup(V176,Type!C:E, 3, 0)&amp;".png")),"")</f>
        <v/>
      </c>
      <c r="O176" s="53"/>
      <c r="P176" s="53"/>
      <c r="Q176" s="61">
        <f>ifna(VLookup(V176, Dex!F:K, 3, 0),"")</f>
        <v>300</v>
      </c>
      <c r="R176" s="61">
        <f>ifna(VLookup(V176, Dex!F:K, 4, 0),"")</f>
        <v>324</v>
      </c>
      <c r="S176" s="62" t="str">
        <f>ifna(VLookup(V176, Dex!F:K, 5, 0),"")</f>
        <v/>
      </c>
      <c r="T176" s="61" t="str">
        <f>ifna(VLookup(V176, Dex!F:K, 6, 0),"")</f>
        <v>P150</v>
      </c>
      <c r="U176" s="63" t="str">
        <f>ifna(VLookup(V176, Dex!F:L, 7, 0),"")</f>
        <v/>
      </c>
      <c r="V176" s="53" t="str">
        <f t="shared" si="1"/>
        <v>torkoal</v>
      </c>
    </row>
    <row r="177" ht="31.5" customHeight="1">
      <c r="A177" s="131">
        <v>176.0</v>
      </c>
      <c r="B177" s="130">
        <v>1.0</v>
      </c>
      <c r="C177" s="131">
        <v>7.0</v>
      </c>
      <c r="D177" s="131">
        <v>5.0</v>
      </c>
      <c r="E177" s="131">
        <v>1.0</v>
      </c>
      <c r="F177" s="131">
        <v>5.0</v>
      </c>
      <c r="G177" s="131" t="str">
        <f>ifna(VLookup(V177,Shiny!B:C, 2, 0),"")</f>
        <v/>
      </c>
      <c r="H177" s="171" t="s">
        <v>439</v>
      </c>
      <c r="I177" s="158">
        <v>326.0</v>
      </c>
      <c r="J177" s="135">
        <f>IFNA(VLOOKUP(V177,'Imported Index'!I:J,2,0),1)</f>
        <v>1</v>
      </c>
      <c r="K177" s="130"/>
      <c r="L177" s="131"/>
      <c r="M177" s="136" t="str">
        <f>ifna(IMAGE("https://pokejungle.net/sprites/typeico/"&amp;lower(VLookup(V177,Type!C:E, 2, 0)&amp;".png")),"")</f>
        <v/>
      </c>
      <c r="N177" s="136" t="str">
        <f>ifna(IMAGE("https://pokejungle.net/sprites/typeico/"&amp;lower(VLookup(V177,Type!C:E, 3, 0)&amp;".png")),"")</f>
        <v/>
      </c>
      <c r="O177" s="131"/>
      <c r="P177" s="131"/>
      <c r="Q177" s="165" t="str">
        <f>ifna(VLookup(V177, Dex!F:K, 3, 0),"")</f>
        <v/>
      </c>
      <c r="R177" s="165">
        <f>ifna(VLookup(V177, Dex!F:K, 4, 0),"")</f>
        <v>326</v>
      </c>
      <c r="S177" s="166" t="str">
        <f>ifna(VLookup(V177, Dex!F:K, 5, 0),"")</f>
        <v/>
      </c>
      <c r="T177" s="165" t="str">
        <f>ifna(VLookup(V177, Dex!F:K, 6, 0),"")</f>
        <v>P112</v>
      </c>
      <c r="U177" s="137" t="str">
        <f>ifna(VLookup(V177, Dex!F:L, 7, 0),"")</f>
        <v>H085</v>
      </c>
      <c r="V177" s="131" t="str">
        <f t="shared" si="1"/>
        <v>grumpig</v>
      </c>
    </row>
    <row r="178" ht="31.5" customHeight="1">
      <c r="A178" s="53">
        <v>177.0</v>
      </c>
      <c r="B178" s="85">
        <v>1.0</v>
      </c>
      <c r="C178" s="53">
        <v>7.0</v>
      </c>
      <c r="D178" s="53">
        <v>6.0</v>
      </c>
      <c r="E178" s="53">
        <v>1.0</v>
      </c>
      <c r="F178" s="53">
        <v>6.0</v>
      </c>
      <c r="G178" s="53" t="str">
        <f>ifna(VLookup(V178,Shiny!B:C, 2, 0),"")</f>
        <v/>
      </c>
      <c r="H178" s="22" t="s">
        <v>440</v>
      </c>
      <c r="I178" s="157">
        <v>327.0</v>
      </c>
      <c r="J178" s="140">
        <f>IFNA(VLOOKUP(V178,'Imported Index'!I:J,2,0),1)</f>
        <v>1</v>
      </c>
      <c r="K178" s="85"/>
      <c r="L178" s="53"/>
      <c r="M178" s="59" t="str">
        <f>ifna(IMAGE("https://pokejungle.net/sprites/typeico/"&amp;lower(VLookup(V178,Type!C:E, 2, 0)&amp;".png")),"")</f>
        <v/>
      </c>
      <c r="N178" s="59" t="str">
        <f>ifna(IMAGE("https://pokejungle.net/sprites/typeico/"&amp;lower(VLookup(V178,Type!C:E, 3, 0)&amp;".png")),"")</f>
        <v/>
      </c>
      <c r="O178" s="53"/>
      <c r="P178" s="53"/>
      <c r="Q178" s="61" t="str">
        <f>ifna(VLookup(V178, Dex!F:K, 3, 0),"")</f>
        <v/>
      </c>
      <c r="R178" s="61">
        <f>ifna(VLookup(V178, Dex!F:K, 4, 0),"")</f>
        <v>327</v>
      </c>
      <c r="S178" s="62" t="str">
        <f>ifna(VLookup(V178, Dex!F:K, 5, 0),"")</f>
        <v/>
      </c>
      <c r="T178" s="61" t="str">
        <f>ifna(VLookup(V178, Dex!F:K, 6, 0),"")</f>
        <v/>
      </c>
      <c r="U178" s="63" t="str">
        <f>ifna(VLookup(V178, Dex!F:L, 7, 0),"")</f>
        <v/>
      </c>
      <c r="V178" s="53" t="str">
        <f t="shared" si="1"/>
        <v>spinda</v>
      </c>
    </row>
    <row r="179" ht="31.5" customHeight="1">
      <c r="A179" s="131">
        <v>178.0</v>
      </c>
      <c r="B179" s="130">
        <v>1.0</v>
      </c>
      <c r="C179" s="131">
        <v>7.0</v>
      </c>
      <c r="D179" s="131">
        <v>7.0</v>
      </c>
      <c r="E179" s="131">
        <v>2.0</v>
      </c>
      <c r="F179" s="131">
        <v>1.0</v>
      </c>
      <c r="G179" s="131" t="str">
        <f>ifna(VLookup(V179,Shiny!B:C, 2, 0),"")</f>
        <v/>
      </c>
      <c r="H179" s="171" t="s">
        <v>443</v>
      </c>
      <c r="I179" s="158">
        <v>330.0</v>
      </c>
      <c r="J179" s="135">
        <f>IFNA(VLOOKUP(V179,'Imported Index'!I:J,2,0),1)</f>
        <v>1</v>
      </c>
      <c r="K179" s="131"/>
      <c r="L179" s="131"/>
      <c r="M179" s="136" t="str">
        <f>ifna(IMAGE("https://pokejungle.net/sprites/typeico/"&amp;lower(VLookup(V179,Type!C:E, 2, 0)&amp;".png")),"")</f>
        <v/>
      </c>
      <c r="N179" s="136" t="str">
        <f>ifna(IMAGE("https://pokejungle.net/sprites/typeico/"&amp;lower(VLookup(V179,Type!C:E, 3, 0)&amp;".png")),"")</f>
        <v/>
      </c>
      <c r="O179" s="131"/>
      <c r="P179" s="131"/>
      <c r="Q179" s="165">
        <f>ifna(VLookup(V179, Dex!F:K, 3, 0),"")</f>
        <v>323</v>
      </c>
      <c r="R179" s="165">
        <f>ifna(VLookup(V179, Dex!F:K, 4, 0),"")</f>
        <v>330</v>
      </c>
      <c r="S179" s="166" t="str">
        <f>ifna(VLookup(V179, Dex!F:K, 5, 0),"")</f>
        <v/>
      </c>
      <c r="T179" s="165" t="str">
        <f>ifna(VLookup(V179, Dex!F:K, 6, 0),"")</f>
        <v>B046</v>
      </c>
      <c r="U179" s="137" t="str">
        <f>ifna(VLookup(V179, Dex!F:L, 7, 0),"")</f>
        <v/>
      </c>
      <c r="V179" s="131" t="str">
        <f t="shared" si="1"/>
        <v>flygon</v>
      </c>
    </row>
    <row r="180" ht="31.5" customHeight="1">
      <c r="A180" s="53">
        <v>179.0</v>
      </c>
      <c r="B180" s="85">
        <v>1.0</v>
      </c>
      <c r="C180" s="53">
        <v>7.0</v>
      </c>
      <c r="D180" s="53">
        <v>8.0</v>
      </c>
      <c r="E180" s="53">
        <v>2.0</v>
      </c>
      <c r="F180" s="53">
        <v>2.0</v>
      </c>
      <c r="G180" s="53" t="str">
        <f>ifna(VLookup(V180,Shiny!B:C, 2, 0),"")</f>
        <v/>
      </c>
      <c r="H180" s="22" t="s">
        <v>445</v>
      </c>
      <c r="I180" s="157">
        <v>332.0</v>
      </c>
      <c r="J180" s="140">
        <f>IFNA(VLOOKUP(V180,'Imported Index'!I:J,2,0),1)</f>
        <v>1</v>
      </c>
      <c r="K180" s="85"/>
      <c r="L180" s="53"/>
      <c r="M180" s="59" t="str">
        <f>ifna(IMAGE("https://pokejungle.net/sprites/typeico/"&amp;lower(VLookup(V180,Type!C:E, 2, 0)&amp;".png")),"")</f>
        <v/>
      </c>
      <c r="N180" s="59" t="str">
        <f>ifna(IMAGE("https://pokejungle.net/sprites/typeico/"&amp;lower(VLookup(V180,Type!C:E, 3, 0)&amp;".png")),"")</f>
        <v/>
      </c>
      <c r="O180" s="53"/>
      <c r="P180" s="53"/>
      <c r="Q180" s="61" t="str">
        <f>ifna(VLookup(V180, Dex!F:K, 3, 0),"")</f>
        <v/>
      </c>
      <c r="R180" s="61">
        <f>ifna(VLookup(V180, Dex!F:K, 4, 0),"")</f>
        <v>332</v>
      </c>
      <c r="S180" s="62" t="str">
        <f>ifna(VLookup(V180, Dex!F:K, 5, 0),"")</f>
        <v/>
      </c>
      <c r="T180" s="61" t="str">
        <f>ifna(VLookup(V180, Dex!F:K, 6, 0),"")</f>
        <v>P253</v>
      </c>
      <c r="U180" s="63" t="str">
        <f>ifna(VLookup(V180, Dex!F:L, 7, 0),"")</f>
        <v/>
      </c>
      <c r="V180" s="53" t="str">
        <f t="shared" si="1"/>
        <v>cacturne</v>
      </c>
    </row>
    <row r="181" ht="31.5" customHeight="1">
      <c r="A181" s="131">
        <v>180.0</v>
      </c>
      <c r="B181" s="130">
        <v>1.0</v>
      </c>
      <c r="C181" s="131">
        <v>7.0</v>
      </c>
      <c r="D181" s="131">
        <v>9.0</v>
      </c>
      <c r="E181" s="131">
        <v>2.0</v>
      </c>
      <c r="F181" s="131">
        <v>3.0</v>
      </c>
      <c r="G181" s="131" t="str">
        <f>ifna(VLookup(V181,Shiny!B:C, 2, 0),"")</f>
        <v/>
      </c>
      <c r="H181" s="171" t="s">
        <v>447</v>
      </c>
      <c r="I181" s="158">
        <v>334.0</v>
      </c>
      <c r="J181" s="135">
        <f>IFNA(VLOOKUP(V181,'Imported Index'!I:J,2,0),1)</f>
        <v>1</v>
      </c>
      <c r="K181" s="130"/>
      <c r="L181" s="131"/>
      <c r="M181" s="136" t="str">
        <f>ifna(IMAGE("https://pokejungle.net/sprites/typeico/"&amp;lower(VLookup(V181,Type!C:E, 2, 0)&amp;".png")),"")</f>
        <v/>
      </c>
      <c r="N181" s="136" t="str">
        <f>ifna(IMAGE("https://pokejungle.net/sprites/typeico/"&amp;lower(VLookup(V181,Type!C:E, 3, 0)&amp;".png")),"")</f>
        <v/>
      </c>
      <c r="O181" s="131"/>
      <c r="P181" s="131"/>
      <c r="Q181" s="165" t="str">
        <f>ifna(VLookup(V181, Dex!F:K, 3, 0),"")</f>
        <v>C036</v>
      </c>
      <c r="R181" s="165">
        <f>ifna(VLookup(V181, Dex!F:K, 4, 0),"")</f>
        <v>334</v>
      </c>
      <c r="S181" s="166" t="str">
        <f>ifna(VLookup(V181, Dex!F:K, 5, 0),"")</f>
        <v/>
      </c>
      <c r="T181" s="165" t="str">
        <f>ifna(VLookup(V181, Dex!F:K, 6, 0),"")</f>
        <v>P220</v>
      </c>
      <c r="U181" s="137">
        <f>ifna(VLookup(V181, Dex!F:L, 7, 0),"")</f>
        <v>94</v>
      </c>
      <c r="V181" s="131" t="str">
        <f t="shared" si="1"/>
        <v>altaria</v>
      </c>
    </row>
    <row r="182" ht="31.5" customHeight="1">
      <c r="A182" s="53">
        <v>181.0</v>
      </c>
      <c r="B182" s="85">
        <v>1.0</v>
      </c>
      <c r="C182" s="53">
        <v>7.0</v>
      </c>
      <c r="D182" s="53">
        <v>10.0</v>
      </c>
      <c r="E182" s="53">
        <v>2.0</v>
      </c>
      <c r="F182" s="53">
        <v>4.0</v>
      </c>
      <c r="G182" s="53" t="str">
        <f>ifna(VLookup(V182,Shiny!B:C, 2, 0),"")</f>
        <v/>
      </c>
      <c r="H182" s="22" t="s">
        <v>448</v>
      </c>
      <c r="I182" s="157">
        <v>335.0</v>
      </c>
      <c r="J182" s="140">
        <f>IFNA(VLOOKUP(V182,'Imported Index'!I:J,2,0),1)</f>
        <v>1</v>
      </c>
      <c r="K182" s="85"/>
      <c r="L182" s="53"/>
      <c r="M182" s="59" t="str">
        <f>ifna(IMAGE("https://pokejungle.net/sprites/typeico/"&amp;lower(VLookup(V182,Type!C:E, 2, 0)&amp;".png")),"")</f>
        <v/>
      </c>
      <c r="N182" s="59" t="str">
        <f>ifna(IMAGE("https://pokejungle.net/sprites/typeico/"&amp;lower(VLookup(V182,Type!C:E, 3, 0)&amp;".png")),"")</f>
        <v/>
      </c>
      <c r="O182" s="53"/>
      <c r="P182" s="53"/>
      <c r="Q182" s="61" t="str">
        <f>ifna(VLookup(V182, Dex!F:K, 3, 0),"")</f>
        <v/>
      </c>
      <c r="R182" s="61">
        <f>ifna(VLookup(V182, Dex!F:K, 4, 0),"")</f>
        <v>335</v>
      </c>
      <c r="S182" s="62" t="str">
        <f>ifna(VLookup(V182, Dex!F:K, 5, 0),"")</f>
        <v/>
      </c>
      <c r="T182" s="61" t="str">
        <f>ifna(VLookup(V182, Dex!F:K, 6, 0),"")</f>
        <v>P217</v>
      </c>
      <c r="U182" s="63" t="str">
        <f>ifna(VLookup(V182, Dex!F:L, 7, 0),"")</f>
        <v>H106</v>
      </c>
      <c r="V182" s="53" t="str">
        <f t="shared" si="1"/>
        <v>zangoose</v>
      </c>
    </row>
    <row r="183" ht="31.5" customHeight="1">
      <c r="A183" s="131">
        <v>182.0</v>
      </c>
      <c r="B183" s="130">
        <v>1.0</v>
      </c>
      <c r="C183" s="131">
        <v>7.0</v>
      </c>
      <c r="D183" s="131">
        <v>11.0</v>
      </c>
      <c r="E183" s="131">
        <v>2.0</v>
      </c>
      <c r="F183" s="131">
        <v>5.0</v>
      </c>
      <c r="G183" s="131" t="str">
        <f>ifna(VLookup(V183,Shiny!B:C, 2, 0),"")</f>
        <v/>
      </c>
      <c r="H183" s="171" t="s">
        <v>449</v>
      </c>
      <c r="I183" s="158">
        <v>336.0</v>
      </c>
      <c r="J183" s="135">
        <f>IFNA(VLOOKUP(V183,'Imported Index'!I:J,2,0),1)</f>
        <v>1</v>
      </c>
      <c r="K183" s="130"/>
      <c r="L183" s="131"/>
      <c r="M183" s="136" t="str">
        <f>ifna(IMAGE("https://pokejungle.net/sprites/typeico/"&amp;lower(VLookup(V183,Type!C:E, 2, 0)&amp;".png")),"")</f>
        <v/>
      </c>
      <c r="N183" s="136" t="str">
        <f>ifna(IMAGE("https://pokejungle.net/sprites/typeico/"&amp;lower(VLookup(V183,Type!C:E, 3, 0)&amp;".png")),"")</f>
        <v/>
      </c>
      <c r="O183" s="131"/>
      <c r="P183" s="131"/>
      <c r="Q183" s="165" t="str">
        <f>ifna(VLookup(V183, Dex!F:K, 3, 0),"")</f>
        <v/>
      </c>
      <c r="R183" s="165">
        <f>ifna(VLookup(V183, Dex!F:K, 4, 0),"")</f>
        <v>336</v>
      </c>
      <c r="S183" s="166" t="str">
        <f>ifna(VLookup(V183, Dex!F:K, 5, 0),"")</f>
        <v/>
      </c>
      <c r="T183" s="165" t="str">
        <f>ifna(VLookup(V183, Dex!F:K, 6, 0),"")</f>
        <v>P218</v>
      </c>
      <c r="U183" s="137" t="str">
        <f>ifna(VLookup(V183, Dex!F:L, 7, 0),"")</f>
        <v>H107</v>
      </c>
      <c r="V183" s="131" t="str">
        <f t="shared" si="1"/>
        <v>seviper</v>
      </c>
    </row>
    <row r="184" ht="31.5" customHeight="1">
      <c r="A184" s="53">
        <v>183.0</v>
      </c>
      <c r="B184" s="85">
        <v>1.0</v>
      </c>
      <c r="C184" s="53">
        <v>7.0</v>
      </c>
      <c r="D184" s="53">
        <v>12.0</v>
      </c>
      <c r="E184" s="53">
        <v>2.0</v>
      </c>
      <c r="F184" s="53">
        <v>6.0</v>
      </c>
      <c r="G184" s="53" t="str">
        <f>ifna(VLookup(V184,Shiny!B:C, 2, 0),"")</f>
        <v/>
      </c>
      <c r="H184" s="22" t="s">
        <v>450</v>
      </c>
      <c r="I184" s="157">
        <v>337.0</v>
      </c>
      <c r="J184" s="140">
        <f>IFNA(VLOOKUP(V184,'Imported Index'!I:J,2,0),1)</f>
        <v>1</v>
      </c>
      <c r="K184" s="85"/>
      <c r="L184" s="53"/>
      <c r="M184" s="59" t="str">
        <f>ifna(IMAGE("https://pokejungle.net/sprites/typeico/"&amp;lower(VLookup(V184,Type!C:E, 2, 0)&amp;".png")),"")</f>
        <v/>
      </c>
      <c r="N184" s="59" t="str">
        <f>ifna(IMAGE("https://pokejungle.net/sprites/typeico/"&amp;lower(VLookup(V184,Type!C:E, 3, 0)&amp;".png")),"")</f>
        <v/>
      </c>
      <c r="O184" s="53"/>
      <c r="P184" s="53"/>
      <c r="Q184" s="61">
        <f>ifna(VLookup(V184, Dex!F:K, 3, 0),"")</f>
        <v>362</v>
      </c>
      <c r="R184" s="61">
        <f>ifna(VLookup(V184, Dex!F:K, 4, 0),"")</f>
        <v>337</v>
      </c>
      <c r="S184" s="62" t="str">
        <f>ifna(VLookup(V184, Dex!F:K, 5, 0),"")</f>
        <v/>
      </c>
      <c r="T184" s="61" t="str">
        <f>ifna(VLookup(V184, Dex!F:K, 6, 0),"")</f>
        <v/>
      </c>
      <c r="U184" s="63" t="str">
        <f>ifna(VLookup(V184, Dex!F:L, 7, 0),"")</f>
        <v/>
      </c>
      <c r="V184" s="53" t="str">
        <f t="shared" si="1"/>
        <v>lunatone</v>
      </c>
    </row>
    <row r="185" ht="31.5" customHeight="1">
      <c r="A185" s="131">
        <v>184.0</v>
      </c>
      <c r="B185" s="130">
        <v>1.0</v>
      </c>
      <c r="C185" s="131">
        <v>7.0</v>
      </c>
      <c r="D185" s="131">
        <v>13.0</v>
      </c>
      <c r="E185" s="131">
        <v>3.0</v>
      </c>
      <c r="F185" s="131">
        <v>1.0</v>
      </c>
      <c r="G185" s="131" t="str">
        <f>ifna(VLookup(V185,Shiny!B:C, 2, 0),"")</f>
        <v/>
      </c>
      <c r="H185" s="171" t="s">
        <v>451</v>
      </c>
      <c r="I185" s="158">
        <v>338.0</v>
      </c>
      <c r="J185" s="135">
        <f>IFNA(VLOOKUP(V185,'Imported Index'!I:J,2,0),1)</f>
        <v>1</v>
      </c>
      <c r="K185" s="130"/>
      <c r="L185" s="131"/>
      <c r="M185" s="136" t="str">
        <f>ifna(IMAGE("https://pokejungle.net/sprites/typeico/"&amp;lower(VLookup(V185,Type!C:E, 2, 0)&amp;".png")),"")</f>
        <v/>
      </c>
      <c r="N185" s="136" t="str">
        <f>ifna(IMAGE("https://pokejungle.net/sprites/typeico/"&amp;lower(VLookup(V185,Type!C:E, 3, 0)&amp;".png")),"")</f>
        <v/>
      </c>
      <c r="O185" s="131"/>
      <c r="P185" s="131"/>
      <c r="Q185" s="165">
        <f>ifna(VLookup(V185, Dex!F:K, 3, 0),"")</f>
        <v>363</v>
      </c>
      <c r="R185" s="165">
        <f>ifna(VLookup(V185, Dex!F:K, 4, 0),"")</f>
        <v>338</v>
      </c>
      <c r="S185" s="166" t="str">
        <f>ifna(VLookup(V185, Dex!F:K, 5, 0),"")</f>
        <v/>
      </c>
      <c r="T185" s="165" t="str">
        <f>ifna(VLookup(V185, Dex!F:K, 6, 0),"")</f>
        <v/>
      </c>
      <c r="U185" s="137" t="str">
        <f>ifna(VLookup(V185, Dex!F:L, 7, 0),"")</f>
        <v/>
      </c>
      <c r="V185" s="131" t="str">
        <f t="shared" si="1"/>
        <v>solrock</v>
      </c>
    </row>
    <row r="186" ht="31.5" customHeight="1">
      <c r="A186" s="53">
        <v>185.0</v>
      </c>
      <c r="B186" s="85">
        <v>1.0</v>
      </c>
      <c r="C186" s="53">
        <v>7.0</v>
      </c>
      <c r="D186" s="53">
        <v>14.0</v>
      </c>
      <c r="E186" s="53">
        <v>3.0</v>
      </c>
      <c r="F186" s="53">
        <v>2.0</v>
      </c>
      <c r="G186" s="53" t="str">
        <f>ifna(VLookup(V186,Shiny!B:C, 2, 0),"")</f>
        <v/>
      </c>
      <c r="H186" s="22" t="s">
        <v>453</v>
      </c>
      <c r="I186" s="157">
        <v>340.0</v>
      </c>
      <c r="J186" s="140">
        <f>IFNA(VLOOKUP(V186,'Imported Index'!I:J,2,0),1)</f>
        <v>1</v>
      </c>
      <c r="K186" s="85"/>
      <c r="L186" s="53"/>
      <c r="M186" s="59" t="str">
        <f>ifna(IMAGE("https://pokejungle.net/sprites/typeico/"&amp;lower(VLookup(V186,Type!C:E, 2, 0)&amp;".png")),"")</f>
        <v/>
      </c>
      <c r="N186" s="59" t="str">
        <f>ifna(IMAGE("https://pokejungle.net/sprites/typeico/"&amp;lower(VLookup(V186,Type!C:E, 3, 0)&amp;".png")),"")</f>
        <v/>
      </c>
      <c r="O186" s="53"/>
      <c r="P186" s="53"/>
      <c r="Q186" s="61">
        <f>ifna(VLookup(V186, Dex!F:K, 3, 0),"")</f>
        <v>229</v>
      </c>
      <c r="R186" s="61">
        <f>ifna(VLookup(V186, Dex!F:K, 4, 0),"")</f>
        <v>340</v>
      </c>
      <c r="S186" s="62">
        <f>ifna(VLookup(V186, Dex!F:K, 5, 0),"")</f>
        <v>98</v>
      </c>
      <c r="T186" s="61" t="str">
        <f>ifna(VLookup(V186, Dex!F:K, 6, 0),"")</f>
        <v>P169</v>
      </c>
      <c r="U186" s="63" t="str">
        <f>ifna(VLookup(V186, Dex!F:L, 7, 0),"")</f>
        <v/>
      </c>
      <c r="V186" s="53" t="str">
        <f t="shared" si="1"/>
        <v>whiscash</v>
      </c>
    </row>
    <row r="187" ht="31.5" customHeight="1">
      <c r="A187" s="131">
        <v>186.0</v>
      </c>
      <c r="B187" s="130">
        <v>1.0</v>
      </c>
      <c r="C187" s="131">
        <v>7.0</v>
      </c>
      <c r="D187" s="131">
        <v>15.0</v>
      </c>
      <c r="E187" s="131">
        <v>3.0</v>
      </c>
      <c r="F187" s="131">
        <v>3.0</v>
      </c>
      <c r="G187" s="131" t="str">
        <f>ifna(VLookup(V187,Shiny!B:C, 2, 0),"")</f>
        <v/>
      </c>
      <c r="H187" s="171" t="s">
        <v>455</v>
      </c>
      <c r="I187" s="158">
        <v>342.0</v>
      </c>
      <c r="J187" s="135">
        <f>IFNA(VLOOKUP(V187,'Imported Index'!I:J,2,0),1)</f>
        <v>1</v>
      </c>
      <c r="K187" s="131"/>
      <c r="L187" s="131"/>
      <c r="M187" s="136" t="str">
        <f>ifna(IMAGE("https://pokejungle.net/sprites/typeico/"&amp;lower(VLookup(V187,Type!C:E, 2, 0)&amp;".png")),"")</f>
        <v/>
      </c>
      <c r="N187" s="136" t="str">
        <f>ifna(IMAGE("https://pokejungle.net/sprites/typeico/"&amp;lower(VLookup(V187,Type!C:E, 3, 0)&amp;".png")),"")</f>
        <v/>
      </c>
      <c r="O187" s="131"/>
      <c r="P187" s="131"/>
      <c r="Q187" s="165">
        <f>ifna(VLookup(V187, Dex!F:K, 3, 0),"")</f>
        <v>103</v>
      </c>
      <c r="R187" s="165">
        <f>ifna(VLookup(V187, Dex!F:K, 4, 0),"")</f>
        <v>342</v>
      </c>
      <c r="S187" s="166" t="str">
        <f>ifna(VLookup(V187, Dex!F:K, 5, 0),"")</f>
        <v/>
      </c>
      <c r="T187" s="165" t="str">
        <f>ifna(VLookup(V187, Dex!F:K, 6, 0),"")</f>
        <v>K012</v>
      </c>
      <c r="U187" s="137" t="str">
        <f>ifna(VLookup(V187, Dex!F:L, 7, 0),"")</f>
        <v/>
      </c>
      <c r="V187" s="131" t="str">
        <f t="shared" si="1"/>
        <v>crawdaunt</v>
      </c>
    </row>
    <row r="188" ht="31.5" customHeight="1">
      <c r="A188" s="53">
        <v>187.0</v>
      </c>
      <c r="B188" s="85">
        <v>1.0</v>
      </c>
      <c r="C188" s="53">
        <v>7.0</v>
      </c>
      <c r="D188" s="53">
        <v>16.0</v>
      </c>
      <c r="E188" s="53">
        <v>3.0</v>
      </c>
      <c r="F188" s="53">
        <v>4.0</v>
      </c>
      <c r="G188" s="53" t="str">
        <f>ifna(VLookup(V188,Shiny!B:C, 2, 0),"")</f>
        <v/>
      </c>
      <c r="H188" s="22" t="s">
        <v>457</v>
      </c>
      <c r="I188" s="157">
        <v>344.0</v>
      </c>
      <c r="J188" s="140">
        <f>IFNA(VLOOKUP(V188,'Imported Index'!I:J,2,0),1)</f>
        <v>1</v>
      </c>
      <c r="K188" s="85"/>
      <c r="L188" s="53"/>
      <c r="M188" s="59" t="str">
        <f>ifna(IMAGE("https://pokejungle.net/sprites/typeico/"&amp;lower(VLookup(V188,Type!C:E, 2, 0)&amp;".png")),"")</f>
        <v/>
      </c>
      <c r="N188" s="59" t="str">
        <f>ifna(IMAGE("https://pokejungle.net/sprites/typeico/"&amp;lower(VLookup(V188,Type!C:E, 3, 0)&amp;".png")),"")</f>
        <v/>
      </c>
      <c r="O188" s="53"/>
      <c r="P188" s="53"/>
      <c r="Q188" s="61">
        <f>ifna(VLookup(V188, Dex!F:K, 3, 0),"")</f>
        <v>83</v>
      </c>
      <c r="R188" s="61">
        <f>ifna(VLookup(V188, Dex!F:K, 4, 0),"")</f>
        <v>344</v>
      </c>
      <c r="S188" s="62" t="str">
        <f>ifna(VLookup(V188, Dex!F:K, 5, 0),"")</f>
        <v/>
      </c>
      <c r="T188" s="61" t="str">
        <f>ifna(VLookup(V188, Dex!F:K, 6, 0),"")</f>
        <v/>
      </c>
      <c r="U188" s="63" t="str">
        <f>ifna(VLookup(V188, Dex!F:L, 7, 0),"")</f>
        <v/>
      </c>
      <c r="V188" s="53" t="str">
        <f t="shared" si="1"/>
        <v>claydol</v>
      </c>
    </row>
    <row r="189" ht="31.5" customHeight="1">
      <c r="A189" s="131">
        <v>188.0</v>
      </c>
      <c r="B189" s="130">
        <v>1.0</v>
      </c>
      <c r="C189" s="131">
        <v>7.0</v>
      </c>
      <c r="D189" s="131">
        <v>17.0</v>
      </c>
      <c r="E189" s="131">
        <v>3.0</v>
      </c>
      <c r="F189" s="131">
        <v>5.0</v>
      </c>
      <c r="G189" s="131" t="str">
        <f>ifna(VLookup(V189,Shiny!B:C, 2, 0),"")</f>
        <v/>
      </c>
      <c r="H189" s="171" t="s">
        <v>459</v>
      </c>
      <c r="I189" s="158">
        <v>346.0</v>
      </c>
      <c r="J189" s="135">
        <f>IFNA(VLOOKUP(V189,'Imported Index'!I:J,2,0),1)</f>
        <v>1</v>
      </c>
      <c r="K189" s="131"/>
      <c r="L189" s="131"/>
      <c r="M189" s="136" t="str">
        <f>ifna(IMAGE("https://pokejungle.net/sprites/typeico/"&amp;lower(VLookup(V189,Type!C:E, 2, 0)&amp;".png")),"")</f>
        <v/>
      </c>
      <c r="N189" s="136" t="str">
        <f>ifna(IMAGE("https://pokejungle.net/sprites/typeico/"&amp;lower(VLookup(V189,Type!C:E, 3, 0)&amp;".png")),"")</f>
        <v/>
      </c>
      <c r="O189" s="131"/>
      <c r="P189" s="131"/>
      <c r="Q189" s="165" t="str">
        <f>ifna(VLookup(V189, Dex!F:K, 3, 0),"")</f>
        <v>C184</v>
      </c>
      <c r="R189" s="165">
        <f>ifna(VLookup(V189, Dex!F:K, 4, 0),"")</f>
        <v>346</v>
      </c>
      <c r="S189" s="166" t="str">
        <f>ifna(VLookup(V189, Dex!F:K, 5, 0),"")</f>
        <v/>
      </c>
      <c r="T189" s="165" t="str">
        <f>ifna(VLookup(V189, Dex!F:K, 6, 0),"")</f>
        <v/>
      </c>
      <c r="U189" s="137" t="str">
        <f>ifna(VLookup(V189, Dex!F:L, 7, 0),"")</f>
        <v/>
      </c>
      <c r="V189" s="131" t="str">
        <f t="shared" si="1"/>
        <v>cradily</v>
      </c>
    </row>
    <row r="190" ht="31.5" customHeight="1">
      <c r="A190" s="53">
        <v>189.0</v>
      </c>
      <c r="B190" s="85">
        <v>1.0</v>
      </c>
      <c r="C190" s="53">
        <v>7.0</v>
      </c>
      <c r="D190" s="53">
        <v>18.0</v>
      </c>
      <c r="E190" s="53">
        <v>3.0</v>
      </c>
      <c r="F190" s="53">
        <v>6.0</v>
      </c>
      <c r="G190" s="53" t="str">
        <f>ifna(VLookup(V190,Shiny!B:C, 2, 0),"")</f>
        <v/>
      </c>
      <c r="H190" s="22" t="s">
        <v>461</v>
      </c>
      <c r="I190" s="157">
        <v>348.0</v>
      </c>
      <c r="J190" s="140">
        <f>IFNA(VLOOKUP(V190,'Imported Index'!I:J,2,0),1)</f>
        <v>1</v>
      </c>
      <c r="K190" s="85"/>
      <c r="L190" s="85"/>
      <c r="M190" s="59" t="str">
        <f>ifna(IMAGE("https://pokejungle.net/sprites/typeico/"&amp;lower(VLookup(V190,Type!C:E, 2, 0)&amp;".png")),"")</f>
        <v/>
      </c>
      <c r="N190" s="59" t="str">
        <f>ifna(IMAGE("https://pokejungle.net/sprites/typeico/"&amp;lower(VLookup(V190,Type!C:E, 3, 0)&amp;".png")),"")</f>
        <v/>
      </c>
      <c r="O190" s="85"/>
      <c r="P190" s="53"/>
      <c r="Q190" s="61" t="str">
        <f>ifna(VLookup(V190, Dex!F:K, 3, 0),"")</f>
        <v>C186</v>
      </c>
      <c r="R190" s="61">
        <f>ifna(VLookup(V190, Dex!F:K, 4, 0),"")</f>
        <v>348</v>
      </c>
      <c r="S190" s="62" t="str">
        <f>ifna(VLookup(V190, Dex!F:K, 5, 0),"")</f>
        <v/>
      </c>
      <c r="T190" s="61" t="str">
        <f>ifna(VLookup(V190, Dex!F:K, 6, 0),"")</f>
        <v/>
      </c>
      <c r="U190" s="63" t="str">
        <f>ifna(VLookup(V190, Dex!F:L, 7, 0),"")</f>
        <v/>
      </c>
      <c r="V190" s="53" t="str">
        <f t="shared" si="1"/>
        <v>armaldo</v>
      </c>
    </row>
    <row r="191" ht="31.5" customHeight="1">
      <c r="A191" s="131">
        <v>190.0</v>
      </c>
      <c r="B191" s="130">
        <v>1.0</v>
      </c>
      <c r="C191" s="131">
        <v>7.0</v>
      </c>
      <c r="D191" s="131">
        <v>19.0</v>
      </c>
      <c r="E191" s="131">
        <v>4.0</v>
      </c>
      <c r="F191" s="131">
        <v>1.0</v>
      </c>
      <c r="G191" s="131" t="str">
        <f>ifna(VLookup(V191,Shiny!B:C, 2, 0),"")</f>
        <v/>
      </c>
      <c r="H191" s="171" t="s">
        <v>463</v>
      </c>
      <c r="I191" s="158">
        <v>350.0</v>
      </c>
      <c r="J191" s="135">
        <f>IFNA(VLOOKUP(V191,'Imported Index'!I:J,2,0),1)</f>
        <v>1</v>
      </c>
      <c r="K191" s="131"/>
      <c r="L191" s="131"/>
      <c r="M191" s="136" t="str">
        <f>ifna(IMAGE("https://pokejungle.net/sprites/typeico/"&amp;lower(VLookup(V191,Type!C:E, 2, 0)&amp;".png")),"")</f>
        <v/>
      </c>
      <c r="N191" s="136" t="str">
        <f>ifna(IMAGE("https://pokejungle.net/sprites/typeico/"&amp;lower(VLookup(V191,Type!C:E, 3, 0)&amp;".png")),"")</f>
        <v/>
      </c>
      <c r="O191" s="131"/>
      <c r="P191" s="131"/>
      <c r="Q191" s="165">
        <f>ifna(VLookup(V191, Dex!F:K, 3, 0),"")</f>
        <v>153</v>
      </c>
      <c r="R191" s="165">
        <f>ifna(VLookup(V191, Dex!F:K, 4, 0),"")</f>
        <v>350</v>
      </c>
      <c r="S191" s="166" t="str">
        <f>ifna(VLookup(V191, Dex!F:K, 5, 0),"")</f>
        <v/>
      </c>
      <c r="T191" s="165" t="str">
        <f>ifna(VLookup(V191, Dex!F:K, 6, 0),"")</f>
        <v>K159</v>
      </c>
      <c r="U191" s="137" t="str">
        <f>ifna(VLookup(V191, Dex!F:L, 7, 0),"")</f>
        <v>H049</v>
      </c>
      <c r="V191" s="131" t="str">
        <f t="shared" si="1"/>
        <v>milotic</v>
      </c>
    </row>
    <row r="192" ht="31.5" customHeight="1">
      <c r="A192" s="53">
        <v>191.0</v>
      </c>
      <c r="B192" s="85">
        <v>1.0</v>
      </c>
      <c r="C192" s="53">
        <v>7.0</v>
      </c>
      <c r="D192" s="53">
        <v>20.0</v>
      </c>
      <c r="E192" s="53">
        <v>4.0</v>
      </c>
      <c r="F192" s="53">
        <v>2.0</v>
      </c>
      <c r="G192" s="53" t="str">
        <f>ifna(VLookup(V192,Shiny!B:C, 2, 0),"")</f>
        <v/>
      </c>
      <c r="H192" s="22" t="s">
        <v>464</v>
      </c>
      <c r="I192" s="157">
        <v>351.0</v>
      </c>
      <c r="J192" s="140">
        <f>IFNA(VLOOKUP(V192,'Imported Index'!I:J,2,0),1)</f>
        <v>1</v>
      </c>
      <c r="K192" s="85"/>
      <c r="L192" s="53"/>
      <c r="M192" s="59" t="str">
        <f>ifna(IMAGE("https://pokejungle.net/sprites/typeico/"&amp;lower(VLookup(V192,Type!C:E, 2, 0)&amp;".png")),"")</f>
        <v/>
      </c>
      <c r="N192" s="59" t="str">
        <f>ifna(IMAGE("https://pokejungle.net/sprites/typeico/"&amp;lower(VLookup(V192,Type!C:E, 3, 0)&amp;".png")),"")</f>
        <v/>
      </c>
      <c r="O192" s="53"/>
      <c r="P192" s="53"/>
      <c r="Q192" s="61" t="str">
        <f>ifna(VLookup(V192, Dex!F:K, 3, 0),"")</f>
        <v/>
      </c>
      <c r="R192" s="61">
        <f>ifna(VLookup(V192, Dex!F:K, 4, 0),"")</f>
        <v>351</v>
      </c>
      <c r="S192" s="62" t="str">
        <f>ifna(VLookup(V192, Dex!F:K, 5, 0),"")</f>
        <v/>
      </c>
      <c r="T192" s="61" t="str">
        <f>ifna(VLookup(V192, Dex!F:K, 6, 0),"")</f>
        <v/>
      </c>
      <c r="U192" s="63" t="str">
        <f>ifna(VLookup(V192, Dex!F:L, 7, 0),"")</f>
        <v/>
      </c>
      <c r="V192" s="53" t="str">
        <f t="shared" si="1"/>
        <v>castform</v>
      </c>
    </row>
    <row r="193" ht="31.5" customHeight="1">
      <c r="A193" s="131">
        <v>192.0</v>
      </c>
      <c r="B193" s="130">
        <v>1.0</v>
      </c>
      <c r="C193" s="131">
        <v>7.0</v>
      </c>
      <c r="D193" s="131">
        <v>21.0</v>
      </c>
      <c r="E193" s="131">
        <v>4.0</v>
      </c>
      <c r="F193" s="131">
        <v>3.0</v>
      </c>
      <c r="G193" s="131" t="str">
        <f>ifna(VLookup(V193,Shiny!B:C, 2, 0),"")</f>
        <v/>
      </c>
      <c r="H193" s="171" t="s">
        <v>465</v>
      </c>
      <c r="I193" s="158">
        <v>352.0</v>
      </c>
      <c r="J193" s="135">
        <f>IFNA(VLOOKUP(V193,'Imported Index'!I:J,2,0),1)</f>
        <v>1</v>
      </c>
      <c r="K193" s="130"/>
      <c r="L193" s="131"/>
      <c r="M193" s="136" t="str">
        <f>ifna(IMAGE("https://pokejungle.net/sprites/typeico/"&amp;lower(VLookup(V193,Type!C:E, 2, 0)&amp;".png")),"")</f>
        <v/>
      </c>
      <c r="N193" s="136" t="str">
        <f>ifna(IMAGE("https://pokejungle.net/sprites/typeico/"&amp;lower(VLookup(V193,Type!C:E, 3, 0)&amp;".png")),"")</f>
        <v/>
      </c>
      <c r="O193" s="131"/>
      <c r="P193" s="131"/>
      <c r="Q193" s="165" t="str">
        <f>ifna(VLookup(V193, Dex!F:K, 3, 0),"")</f>
        <v/>
      </c>
      <c r="R193" s="165">
        <f>ifna(VLookup(V193, Dex!F:K, 4, 0),"")</f>
        <v>352</v>
      </c>
      <c r="S193" s="166" t="str">
        <f>ifna(VLookup(V193, Dex!F:K, 5, 0),"")</f>
        <v/>
      </c>
      <c r="T193" s="165" t="str">
        <f>ifna(VLookup(V193, Dex!F:K, 6, 0),"")</f>
        <v/>
      </c>
      <c r="U193" s="137" t="str">
        <f>ifna(VLookup(V193, Dex!F:L, 7, 0),"")</f>
        <v>H027</v>
      </c>
      <c r="V193" s="131" t="str">
        <f t="shared" si="1"/>
        <v>kecleon</v>
      </c>
    </row>
    <row r="194" ht="31.5" customHeight="1">
      <c r="A194" s="53">
        <v>193.0</v>
      </c>
      <c r="B194" s="85">
        <v>1.0</v>
      </c>
      <c r="C194" s="53">
        <v>7.0</v>
      </c>
      <c r="D194" s="53">
        <v>22.0</v>
      </c>
      <c r="E194" s="53">
        <v>4.0</v>
      </c>
      <c r="F194" s="53">
        <v>4.0</v>
      </c>
      <c r="G194" s="53" t="str">
        <f>ifna(VLookup(V194,Shiny!B:C, 2, 0),"")</f>
        <v/>
      </c>
      <c r="H194" s="22" t="s">
        <v>467</v>
      </c>
      <c r="I194" s="157">
        <v>354.0</v>
      </c>
      <c r="J194" s="140">
        <f>IFNA(VLOOKUP(V194,'Imported Index'!I:J,2,0),1)</f>
        <v>1</v>
      </c>
      <c r="K194" s="85"/>
      <c r="L194" s="53"/>
      <c r="M194" s="59" t="str">
        <f>ifna(IMAGE("https://pokejungle.net/sprites/typeico/"&amp;lower(VLookup(V194,Type!C:E, 2, 0)&amp;".png")),"")</f>
        <v/>
      </c>
      <c r="N194" s="59" t="str">
        <f>ifna(IMAGE("https://pokejungle.net/sprites/typeico/"&amp;lower(VLookup(V194,Type!C:E, 3, 0)&amp;".png")),"")</f>
        <v/>
      </c>
      <c r="O194" s="53"/>
      <c r="P194" s="53"/>
      <c r="Q194" s="61" t="str">
        <f>ifna(VLookup(V194, Dex!F:K, 3, 0),"")</f>
        <v/>
      </c>
      <c r="R194" s="61">
        <f>ifna(VLookup(V194, Dex!F:K, 4, 0),"")</f>
        <v>354</v>
      </c>
      <c r="S194" s="62" t="str">
        <f>ifna(VLookup(V194, Dex!F:K, 5, 0),"")</f>
        <v/>
      </c>
      <c r="T194" s="61" t="str">
        <f>ifna(VLookup(V194, Dex!F:K, 6, 0),"")</f>
        <v>P299</v>
      </c>
      <c r="U194" s="63">
        <f>ifna(VLookup(V194, Dex!F:L, 7, 0),"")</f>
        <v>112</v>
      </c>
      <c r="V194" s="53" t="str">
        <f t="shared" si="1"/>
        <v>banette</v>
      </c>
    </row>
    <row r="195" ht="31.5" customHeight="1">
      <c r="A195" s="131">
        <v>194.0</v>
      </c>
      <c r="B195" s="130">
        <v>1.0</v>
      </c>
      <c r="C195" s="131">
        <v>7.0</v>
      </c>
      <c r="D195" s="131">
        <v>23.0</v>
      </c>
      <c r="E195" s="131">
        <v>4.0</v>
      </c>
      <c r="F195" s="131">
        <v>5.0</v>
      </c>
      <c r="G195" s="131" t="str">
        <f>ifna(VLookup(V195,Shiny!B:C, 2, 0),"")</f>
        <v/>
      </c>
      <c r="H195" s="171" t="s">
        <v>470</v>
      </c>
      <c r="I195" s="158">
        <v>357.0</v>
      </c>
      <c r="J195" s="135">
        <f>IFNA(VLOOKUP(V195,'Imported Index'!I:J,2,0),1)</f>
        <v>1</v>
      </c>
      <c r="K195" s="130"/>
      <c r="L195" s="131"/>
      <c r="M195" s="136" t="str">
        <f>ifna(IMAGE("https://pokejungle.net/sprites/typeico/"&amp;lower(VLookup(V195,Type!C:E, 2, 0)&amp;".png")),"")</f>
        <v/>
      </c>
      <c r="N195" s="136" t="str">
        <f>ifna(IMAGE("https://pokejungle.net/sprites/typeico/"&amp;lower(VLookup(V195,Type!C:E, 3, 0)&amp;".png")),"")</f>
        <v/>
      </c>
      <c r="O195" s="131"/>
      <c r="P195" s="131"/>
      <c r="Q195" s="165" t="str">
        <f>ifna(VLookup(V195, Dex!F:K, 3, 0),"")</f>
        <v/>
      </c>
      <c r="R195" s="165">
        <f>ifna(VLookup(V195, Dex!F:K, 4, 0),"")</f>
        <v>357</v>
      </c>
      <c r="S195" s="166" t="str">
        <f>ifna(VLookup(V195, Dex!F:K, 5, 0),"")</f>
        <v/>
      </c>
      <c r="T195" s="165" t="str">
        <f>ifna(VLookup(V195, Dex!F:K, 6, 0),"")</f>
        <v>P246</v>
      </c>
      <c r="U195" s="137" t="str">
        <f>ifna(VLookup(V195, Dex!F:L, 7, 0),"")</f>
        <v/>
      </c>
      <c r="V195" s="131" t="str">
        <f t="shared" si="1"/>
        <v>tropius</v>
      </c>
    </row>
    <row r="196" ht="31.5" customHeight="1">
      <c r="A196" s="53">
        <v>195.0</v>
      </c>
      <c r="B196" s="85">
        <v>1.0</v>
      </c>
      <c r="C196" s="53">
        <v>7.0</v>
      </c>
      <c r="D196" s="53">
        <v>24.0</v>
      </c>
      <c r="E196" s="53">
        <v>4.0</v>
      </c>
      <c r="F196" s="53">
        <v>6.0</v>
      </c>
      <c r="G196" s="53" t="str">
        <f>ifna(VLookup(V196,Shiny!B:C, 2, 0),"")</f>
        <v/>
      </c>
      <c r="H196" s="22" t="s">
        <v>471</v>
      </c>
      <c r="I196" s="157">
        <v>358.0</v>
      </c>
      <c r="J196" s="140">
        <f>IFNA(VLOOKUP(V196,'Imported Index'!I:J,2,0),1)</f>
        <v>1</v>
      </c>
      <c r="K196" s="53"/>
      <c r="L196" s="53"/>
      <c r="M196" s="59" t="str">
        <f>ifna(IMAGE("https://pokejungle.net/sprites/typeico/"&amp;lower(VLookup(V196,Type!C:E, 2, 0)&amp;".png")),"")</f>
        <v/>
      </c>
      <c r="N196" s="59" t="str">
        <f>ifna(IMAGE("https://pokejungle.net/sprites/typeico/"&amp;lower(VLookup(V196,Type!C:E, 3, 0)&amp;".png")),"")</f>
        <v/>
      </c>
      <c r="O196" s="53"/>
      <c r="P196" s="53"/>
      <c r="Q196" s="61" t="str">
        <f>ifna(VLookup(V196, Dex!F:K, 3, 0),"")</f>
        <v/>
      </c>
      <c r="R196" s="61">
        <f>ifna(VLookup(V196, Dex!F:K, 4, 0),"")</f>
        <v>358</v>
      </c>
      <c r="S196" s="62">
        <f>ifna(VLookup(V196, Dex!F:K, 5, 0),"")</f>
        <v>196</v>
      </c>
      <c r="T196" s="61" t="str">
        <f>ifna(VLookup(V196, Dex!F:K, 6, 0),"")</f>
        <v>K143</v>
      </c>
      <c r="U196" s="63" t="str">
        <f>ifna(VLookup(V196, Dex!F:L, 7, 0),"")</f>
        <v>H051</v>
      </c>
      <c r="V196" s="53" t="str">
        <f t="shared" si="1"/>
        <v>chimecho</v>
      </c>
    </row>
    <row r="197" ht="31.5" customHeight="1">
      <c r="A197" s="131">
        <v>196.0</v>
      </c>
      <c r="B197" s="130">
        <v>1.0</v>
      </c>
      <c r="C197" s="131">
        <v>7.0</v>
      </c>
      <c r="D197" s="131">
        <v>25.0</v>
      </c>
      <c r="E197" s="131">
        <v>5.0</v>
      </c>
      <c r="F197" s="131">
        <v>1.0</v>
      </c>
      <c r="G197" s="131" t="str">
        <f>ifna(VLookup(V197,Shiny!B:C, 2, 0),"")</f>
        <v/>
      </c>
      <c r="H197" s="171" t="s">
        <v>472</v>
      </c>
      <c r="I197" s="158">
        <v>359.0</v>
      </c>
      <c r="J197" s="135">
        <f>IFNA(VLOOKUP(V197,'Imported Index'!I:J,2,0),1)</f>
        <v>1</v>
      </c>
      <c r="K197" s="130"/>
      <c r="L197" s="131"/>
      <c r="M197" s="136" t="str">
        <f>ifna(IMAGE("https://pokejungle.net/sprites/typeico/"&amp;lower(VLookup(V197,Type!C:E, 2, 0)&amp;".png")),"")</f>
        <v/>
      </c>
      <c r="N197" s="136" t="str">
        <f>ifna(IMAGE("https://pokejungle.net/sprites/typeico/"&amp;lower(VLookup(V197,Type!C:E, 3, 0)&amp;".png")),"")</f>
        <v/>
      </c>
      <c r="O197" s="131"/>
      <c r="P197" s="131"/>
      <c r="Q197" s="165" t="str">
        <f>ifna(VLookup(V197, Dex!F:K, 3, 0),"")</f>
        <v>C107</v>
      </c>
      <c r="R197" s="165">
        <f>ifna(VLookup(V197, Dex!F:K, 4, 0),"")</f>
        <v>359</v>
      </c>
      <c r="S197" s="166" t="str">
        <f>ifna(VLookup(V197, Dex!F:K, 5, 0),"")</f>
        <v/>
      </c>
      <c r="T197" s="165" t="str">
        <f>ifna(VLookup(V197, Dex!F:K, 6, 0),"")</f>
        <v/>
      </c>
      <c r="U197" s="137">
        <f>ifna(VLookup(V197, Dex!F:L, 7, 0),"")</f>
        <v>134</v>
      </c>
      <c r="V197" s="131" t="str">
        <f t="shared" si="1"/>
        <v>absol</v>
      </c>
    </row>
    <row r="198" ht="31.5" customHeight="1">
      <c r="A198" s="53">
        <v>197.0</v>
      </c>
      <c r="B198" s="85">
        <v>1.0</v>
      </c>
      <c r="C198" s="53">
        <v>7.0</v>
      </c>
      <c r="D198" s="53">
        <v>26.0</v>
      </c>
      <c r="E198" s="53">
        <v>5.0</v>
      </c>
      <c r="F198" s="53">
        <v>2.0</v>
      </c>
      <c r="G198" s="53" t="str">
        <f>ifna(VLookup(V198,Shiny!B:C, 2, 0),"")</f>
        <v/>
      </c>
      <c r="H198" s="22" t="s">
        <v>475</v>
      </c>
      <c r="I198" s="157">
        <v>362.0</v>
      </c>
      <c r="J198" s="140">
        <f>IFNA(VLOOKUP(V198,'Imported Index'!I:J,2,0),1)</f>
        <v>1</v>
      </c>
      <c r="K198" s="85"/>
      <c r="L198" s="53"/>
      <c r="M198" s="59" t="str">
        <f>ifna(IMAGE("https://pokejungle.net/sprites/typeico/"&amp;lower(VLookup(V198,Type!C:E, 2, 0)&amp;".png")),"")</f>
        <v/>
      </c>
      <c r="N198" s="59" t="str">
        <f>ifna(IMAGE("https://pokejungle.net/sprites/typeico/"&amp;lower(VLookup(V198,Type!C:E, 3, 0)&amp;".png")),"")</f>
        <v/>
      </c>
      <c r="O198" s="53"/>
      <c r="P198" s="53"/>
      <c r="Q198" s="61">
        <f>ifna(VLookup(V198, Dex!F:K, 3, 0),"")</f>
        <v>80</v>
      </c>
      <c r="R198" s="61">
        <f>ifna(VLookup(V198, Dex!F:K, 4, 0),"")</f>
        <v>362</v>
      </c>
      <c r="S198" s="62">
        <f>ifna(VLookup(V198, Dex!F:K, 5, 0),"")</f>
        <v>206</v>
      </c>
      <c r="T198" s="61" t="str">
        <f>ifna(VLookup(V198, Dex!F:K, 6, 0),"")</f>
        <v>P358</v>
      </c>
      <c r="U198" s="63">
        <f>ifna(VLookup(V198, Dex!F:L, 7, 0),"")</f>
        <v>170</v>
      </c>
      <c r="V198" s="53" t="str">
        <f t="shared" si="1"/>
        <v>glalie</v>
      </c>
    </row>
    <row r="199" ht="31.5" customHeight="1">
      <c r="A199" s="131">
        <v>198.0</v>
      </c>
      <c r="B199" s="130">
        <v>1.0</v>
      </c>
      <c r="C199" s="131">
        <v>7.0</v>
      </c>
      <c r="D199" s="131">
        <v>27.0</v>
      </c>
      <c r="E199" s="131">
        <v>5.0</v>
      </c>
      <c r="F199" s="131">
        <v>3.0</v>
      </c>
      <c r="G199" s="131" t="str">
        <f>ifna(VLookup(V199,Shiny!B:C, 2, 0),"")</f>
        <v/>
      </c>
      <c r="H199" s="171" t="s">
        <v>478</v>
      </c>
      <c r="I199" s="158">
        <v>365.0</v>
      </c>
      <c r="J199" s="135">
        <f>IFNA(VLOOKUP(V199,'Imported Index'!I:J,2,0),1)</f>
        <v>1</v>
      </c>
      <c r="K199" s="131"/>
      <c r="L199" s="131"/>
      <c r="M199" s="136" t="str">
        <f>ifna(IMAGE("https://pokejungle.net/sprites/typeico/"&amp;lower(VLookup(V199,Type!C:E, 2, 0)&amp;".png")),"")</f>
        <v/>
      </c>
      <c r="N199" s="136" t="str">
        <f>ifna(IMAGE("https://pokejungle.net/sprites/typeico/"&amp;lower(VLookup(V199,Type!C:E, 3, 0)&amp;".png")),"")</f>
        <v/>
      </c>
      <c r="O199" s="131"/>
      <c r="P199" s="131"/>
      <c r="Q199" s="165" t="str">
        <f>ifna(VLookup(V199, Dex!F:K, 3, 0),"")</f>
        <v>C161</v>
      </c>
      <c r="R199" s="165">
        <f>ifna(VLookup(V199, Dex!F:K, 4, 0),"")</f>
        <v>365</v>
      </c>
      <c r="S199" s="166">
        <f>ifna(VLookup(V199, Dex!F:K, 5, 0),"")</f>
        <v>145</v>
      </c>
      <c r="T199" s="165" t="str">
        <f>ifna(VLookup(V199, Dex!F:K, 6, 0),"")</f>
        <v/>
      </c>
      <c r="U199" s="137" t="str">
        <f>ifna(VLookup(V199, Dex!F:L, 7, 0),"")</f>
        <v/>
      </c>
      <c r="V199" s="131" t="str">
        <f t="shared" si="1"/>
        <v>walrein</v>
      </c>
    </row>
    <row r="200" ht="31.5" customHeight="1">
      <c r="A200" s="53">
        <v>199.0</v>
      </c>
      <c r="B200" s="85">
        <v>1.0</v>
      </c>
      <c r="C200" s="53">
        <v>7.0</v>
      </c>
      <c r="D200" s="53">
        <v>28.0</v>
      </c>
      <c r="E200" s="53">
        <v>5.0</v>
      </c>
      <c r="F200" s="53">
        <v>4.0</v>
      </c>
      <c r="G200" s="53" t="str">
        <f>ifna(VLookup(V200,Shiny!B:C, 2, 0),"")</f>
        <v/>
      </c>
      <c r="H200" s="22" t="s">
        <v>480</v>
      </c>
      <c r="I200" s="157">
        <v>367.0</v>
      </c>
      <c r="J200" s="140">
        <f>IFNA(VLOOKUP(V200,'Imported Index'!I:J,2,0),1)</f>
        <v>1</v>
      </c>
      <c r="K200" s="85"/>
      <c r="L200" s="53"/>
      <c r="M200" s="59" t="str">
        <f>ifna(IMAGE("https://pokejungle.net/sprites/typeico/"&amp;lower(VLookup(V200,Type!C:E, 2, 0)&amp;".png")),"")</f>
        <v/>
      </c>
      <c r="N200" s="59" t="str">
        <f>ifna(IMAGE("https://pokejungle.net/sprites/typeico/"&amp;lower(VLookup(V200,Type!C:E, 3, 0)&amp;".png")),"")</f>
        <v/>
      </c>
      <c r="O200" s="53"/>
      <c r="P200" s="53"/>
      <c r="Q200" s="61" t="str">
        <f>ifna(VLookup(V200, Dex!F:K, 3, 0),"")</f>
        <v/>
      </c>
      <c r="R200" s="61">
        <f>ifna(VLookup(V200, Dex!F:K, 4, 0),"")</f>
        <v>367</v>
      </c>
      <c r="S200" s="62" t="str">
        <f>ifna(VLookup(V200, Dex!F:K, 5, 0),"")</f>
        <v/>
      </c>
      <c r="T200" s="61" t="str">
        <f>ifna(VLookup(V200, Dex!F:K, 6, 0),"")</f>
        <v/>
      </c>
      <c r="U200" s="63" t="str">
        <f>ifna(VLookup(V200, Dex!F:L, 7, 0),"")</f>
        <v/>
      </c>
      <c r="V200" s="53" t="str">
        <f t="shared" si="1"/>
        <v>huntail</v>
      </c>
    </row>
    <row r="201" ht="31.5" customHeight="1">
      <c r="A201" s="131">
        <v>200.0</v>
      </c>
      <c r="B201" s="130">
        <v>1.0</v>
      </c>
      <c r="C201" s="131">
        <v>7.0</v>
      </c>
      <c r="D201" s="131">
        <v>29.0</v>
      </c>
      <c r="E201" s="131">
        <v>5.0</v>
      </c>
      <c r="F201" s="131">
        <v>5.0</v>
      </c>
      <c r="G201" s="131" t="str">
        <f>ifna(VLookup(V201,Shiny!B:C, 2, 0),"")</f>
        <v/>
      </c>
      <c r="H201" s="171" t="s">
        <v>481</v>
      </c>
      <c r="I201" s="158">
        <v>368.0</v>
      </c>
      <c r="J201" s="135">
        <f>IFNA(VLOOKUP(V201,'Imported Index'!I:J,2,0),1)</f>
        <v>1</v>
      </c>
      <c r="K201" s="130"/>
      <c r="L201" s="131"/>
      <c r="M201" s="136" t="str">
        <f>ifna(IMAGE("https://pokejungle.net/sprites/typeico/"&amp;lower(VLookup(V201,Type!C:E, 2, 0)&amp;".png")),"")</f>
        <v/>
      </c>
      <c r="N201" s="136" t="str">
        <f>ifna(IMAGE("https://pokejungle.net/sprites/typeico/"&amp;lower(VLookup(V201,Type!C:E, 3, 0)&amp;".png")),"")</f>
        <v/>
      </c>
      <c r="O201" s="131"/>
      <c r="P201" s="131"/>
      <c r="Q201" s="165" t="str">
        <f>ifna(VLookup(V201, Dex!F:K, 3, 0),"")</f>
        <v/>
      </c>
      <c r="R201" s="165">
        <f>ifna(VLookup(V201, Dex!F:K, 4, 0),"")</f>
        <v>368</v>
      </c>
      <c r="S201" s="166" t="str">
        <f>ifna(VLookup(V201, Dex!F:K, 5, 0),"")</f>
        <v/>
      </c>
      <c r="T201" s="165" t="str">
        <f>ifna(VLookup(V201, Dex!F:K, 6, 0),"")</f>
        <v/>
      </c>
      <c r="U201" s="137" t="str">
        <f>ifna(VLookup(V201, Dex!F:L, 7, 0),"")</f>
        <v/>
      </c>
      <c r="V201" s="131" t="str">
        <f t="shared" si="1"/>
        <v>gorebyss</v>
      </c>
    </row>
    <row r="202" ht="31.5" customHeight="1">
      <c r="A202" s="53">
        <v>201.0</v>
      </c>
      <c r="B202" s="85">
        <v>1.0</v>
      </c>
      <c r="C202" s="53">
        <v>7.0</v>
      </c>
      <c r="D202" s="53">
        <v>30.0</v>
      </c>
      <c r="E202" s="53">
        <v>5.0</v>
      </c>
      <c r="F202" s="53">
        <v>6.0</v>
      </c>
      <c r="G202" s="53" t="str">
        <f>ifna(VLookup(V202,Shiny!B:C, 2, 0),"")</f>
        <v/>
      </c>
      <c r="H202" s="22" t="s">
        <v>482</v>
      </c>
      <c r="I202" s="157">
        <v>369.0</v>
      </c>
      <c r="J202" s="140">
        <f>IFNA(VLOOKUP(V202,'Imported Index'!I:J,2,0),1)</f>
        <v>1</v>
      </c>
      <c r="K202" s="85"/>
      <c r="L202" s="53"/>
      <c r="M202" s="59" t="str">
        <f>ifna(IMAGE("https://pokejungle.net/sprites/typeico/"&amp;lower(VLookup(V202,Type!C:E, 2, 0)&amp;".png")),"")</f>
        <v/>
      </c>
      <c r="N202" s="59" t="str">
        <f>ifna(IMAGE("https://pokejungle.net/sprites/typeico/"&amp;lower(VLookup(V202,Type!C:E, 3, 0)&amp;".png")),"")</f>
        <v/>
      </c>
      <c r="O202" s="53"/>
      <c r="P202" s="53"/>
      <c r="Q202" s="61" t="str">
        <f>ifna(VLookup(V202, Dex!F:K, 3, 0),"")</f>
        <v>C187</v>
      </c>
      <c r="R202" s="61">
        <f>ifna(VLookup(V202, Dex!F:K, 4, 0),"")</f>
        <v>369</v>
      </c>
      <c r="S202" s="62" t="str">
        <f>ifna(VLookup(V202, Dex!F:K, 5, 0),"")</f>
        <v/>
      </c>
      <c r="T202" s="61" t="str">
        <f>ifna(VLookup(V202, Dex!F:K, 6, 0),"")</f>
        <v/>
      </c>
      <c r="U202" s="63" t="str">
        <f>ifna(VLookup(V202, Dex!F:L, 7, 0),"")</f>
        <v/>
      </c>
      <c r="V202" s="53" t="str">
        <f t="shared" si="1"/>
        <v>relicanth</v>
      </c>
    </row>
    <row r="203" ht="31.5" customHeight="1">
      <c r="A203" s="131">
        <v>202.0</v>
      </c>
      <c r="B203" s="130">
        <v>1.0</v>
      </c>
      <c r="C203" s="131">
        <v>8.0</v>
      </c>
      <c r="D203" s="131">
        <v>1.0</v>
      </c>
      <c r="E203" s="131">
        <v>1.0</v>
      </c>
      <c r="F203" s="131">
        <v>1.0</v>
      </c>
      <c r="G203" s="131" t="str">
        <f>ifna(VLookup(V203,Shiny!B:C, 2, 0),"")</f>
        <v/>
      </c>
      <c r="H203" s="171" t="s">
        <v>483</v>
      </c>
      <c r="I203" s="158">
        <v>370.0</v>
      </c>
      <c r="J203" s="135">
        <f>IFNA(VLOOKUP(V203,'Imported Index'!I:J,2,0),1)</f>
        <v>1</v>
      </c>
      <c r="K203" s="130"/>
      <c r="L203" s="131"/>
      <c r="M203" s="136" t="str">
        <f>ifna(IMAGE("https://pokejungle.net/sprites/typeico/"&amp;lower(VLookup(V203,Type!C:E, 2, 0)&amp;".png")),"")</f>
        <v/>
      </c>
      <c r="N203" s="136" t="str">
        <f>ifna(IMAGE("https://pokejungle.net/sprites/typeico/"&amp;lower(VLookup(V203,Type!C:E, 3, 0)&amp;".png")),"")</f>
        <v/>
      </c>
      <c r="O203" s="131"/>
      <c r="P203" s="131"/>
      <c r="Q203" s="165" t="str">
        <f>ifna(VLookup(V203, Dex!F:K, 3, 0),"")</f>
        <v/>
      </c>
      <c r="R203" s="165">
        <f>ifna(VLookup(V203, Dex!F:K, 4, 0),"")</f>
        <v>370</v>
      </c>
      <c r="S203" s="166" t="str">
        <f>ifna(VLookup(V203, Dex!F:K, 5, 0),"")</f>
        <v/>
      </c>
      <c r="T203" s="165" t="str">
        <f>ifna(VLookup(V203, Dex!F:K, 6, 0),"")</f>
        <v>P332</v>
      </c>
      <c r="U203" s="137" t="str">
        <f>ifna(VLookup(V203, Dex!F:L, 7, 0),"")</f>
        <v/>
      </c>
      <c r="V203" s="131" t="str">
        <f t="shared" si="1"/>
        <v>luvdisc</v>
      </c>
    </row>
    <row r="204" ht="31.5" customHeight="1">
      <c r="A204" s="53">
        <v>203.0</v>
      </c>
      <c r="B204" s="85">
        <v>1.0</v>
      </c>
      <c r="C204" s="53">
        <v>8.0</v>
      </c>
      <c r="D204" s="53">
        <v>2.0</v>
      </c>
      <c r="E204" s="53">
        <v>1.0</v>
      </c>
      <c r="F204" s="53">
        <v>2.0</v>
      </c>
      <c r="G204" s="53" t="str">
        <f>ifna(VLookup(V204,Shiny!B:C, 2, 0),"")</f>
        <v/>
      </c>
      <c r="H204" s="22" t="s">
        <v>486</v>
      </c>
      <c r="I204" s="157">
        <v>373.0</v>
      </c>
      <c r="J204" s="140">
        <f>IFNA(VLOOKUP(V204,'Imported Index'!I:J,2,0),1)</f>
        <v>1</v>
      </c>
      <c r="K204" s="85"/>
      <c r="L204" s="53"/>
      <c r="M204" s="59" t="str">
        <f>ifna(IMAGE("https://pokejungle.net/sprites/typeico/"&amp;lower(VLookup(V204,Type!C:E, 2, 0)&amp;".png")),"")</f>
        <v/>
      </c>
      <c r="N204" s="59" t="str">
        <f>ifna(IMAGE("https://pokejungle.net/sprites/typeico/"&amp;lower(VLookup(V204,Type!C:E, 3, 0)&amp;".png")),"")</f>
        <v/>
      </c>
      <c r="O204" s="53"/>
      <c r="P204" s="53"/>
      <c r="Q204" s="61" t="str">
        <f>ifna(VLookup(V204, Dex!F:K, 3, 0),"")</f>
        <v>C115</v>
      </c>
      <c r="R204" s="61">
        <f>ifna(VLookup(V204, Dex!F:K, 4, 0),"")</f>
        <v>373</v>
      </c>
      <c r="S204" s="62" t="str">
        <f>ifna(VLookup(V204, Dex!F:K, 5, 0),"")</f>
        <v/>
      </c>
      <c r="T204" s="61" t="str">
        <f>ifna(VLookup(V204, Dex!F:K, 6, 0),"")</f>
        <v>P278</v>
      </c>
      <c r="U204" s="63">
        <f>ifna(VLookup(V204, Dex!F:L, 7, 0),"")</f>
        <v>222</v>
      </c>
      <c r="V204" s="53" t="str">
        <f t="shared" si="1"/>
        <v>salamence</v>
      </c>
    </row>
    <row r="205" ht="31.5" customHeight="1">
      <c r="A205" s="131">
        <v>204.0</v>
      </c>
      <c r="B205" s="130">
        <v>1.0</v>
      </c>
      <c r="C205" s="131">
        <v>8.0</v>
      </c>
      <c r="D205" s="131">
        <v>3.0</v>
      </c>
      <c r="E205" s="131">
        <v>1.0</v>
      </c>
      <c r="F205" s="131">
        <v>3.0</v>
      </c>
      <c r="G205" s="131" t="str">
        <f>ifna(VLookup(V205,Shiny!B:C, 2, 0),"")</f>
        <v/>
      </c>
      <c r="H205" s="171" t="s">
        <v>489</v>
      </c>
      <c r="I205" s="158">
        <v>376.0</v>
      </c>
      <c r="J205" s="135">
        <f>IFNA(VLOOKUP(V205,'Imported Index'!I:J,2,0),1)</f>
        <v>1</v>
      </c>
      <c r="K205" s="131"/>
      <c r="L205" s="131"/>
      <c r="M205" s="136" t="str">
        <f>ifna(IMAGE("https://pokejungle.net/sprites/typeico/"&amp;lower(VLookup(V205,Type!C:E, 2, 0)&amp;".png")),"")</f>
        <v/>
      </c>
      <c r="N205" s="136" t="str">
        <f>ifna(IMAGE("https://pokejungle.net/sprites/typeico/"&amp;lower(VLookup(V205,Type!C:E, 3, 0)&amp;".png")),"")</f>
        <v/>
      </c>
      <c r="O205" s="131"/>
      <c r="P205" s="131"/>
      <c r="Q205" s="165" t="str">
        <f>ifna(VLookup(V205, Dex!F:K, 3, 0),"")</f>
        <v>C131</v>
      </c>
      <c r="R205" s="165">
        <f>ifna(VLookup(V205, Dex!F:K, 4, 0),"")</f>
        <v>376</v>
      </c>
      <c r="S205" s="166" t="str">
        <f>ifna(VLookup(V205, Dex!F:K, 5, 0),"")</f>
        <v/>
      </c>
      <c r="T205" s="165" t="str">
        <f>ifna(VLookup(V205, Dex!F:K, 6, 0),"")</f>
        <v>B139</v>
      </c>
      <c r="U205" s="137">
        <f>ifna(VLookup(V205, Dex!F:L, 7, 0),"")</f>
        <v>227</v>
      </c>
      <c r="V205" s="131" t="str">
        <f t="shared" si="1"/>
        <v>metagross</v>
      </c>
    </row>
    <row r="206" ht="31.5" customHeight="1">
      <c r="A206" s="53">
        <v>205.0</v>
      </c>
      <c r="B206" s="85">
        <v>1.0</v>
      </c>
      <c r="C206" s="53">
        <v>8.0</v>
      </c>
      <c r="D206" s="53">
        <v>4.0</v>
      </c>
      <c r="E206" s="53">
        <v>1.0</v>
      </c>
      <c r="F206" s="53">
        <v>4.0</v>
      </c>
      <c r="G206" s="53" t="str">
        <f>ifna(VLookup(V206,Shiny!B:C, 2, 0),"")</f>
        <v/>
      </c>
      <c r="H206" s="22" t="s">
        <v>490</v>
      </c>
      <c r="I206" s="157">
        <v>377.0</v>
      </c>
      <c r="J206" s="140">
        <f>IFNA(VLOOKUP(V206,'Imported Index'!I:J,2,0),1)</f>
        <v>1</v>
      </c>
      <c r="K206" s="53"/>
      <c r="L206" s="53"/>
      <c r="M206" s="59" t="str">
        <f>ifna(IMAGE("https://pokejungle.net/sprites/typeico/"&amp;lower(VLookup(V206,Type!C:E, 2, 0)&amp;".png")),"")</f>
        <v/>
      </c>
      <c r="N206" s="59" t="str">
        <f>ifna(IMAGE("https://pokejungle.net/sprites/typeico/"&amp;lower(VLookup(V206,Type!C:E, 3, 0)&amp;".png")),"")</f>
        <v/>
      </c>
      <c r="O206" s="53"/>
      <c r="P206" s="53"/>
      <c r="Q206" s="61" t="str">
        <f>ifna(VLookup(V206, Dex!F:K, 3, 0),"")</f>
        <v>C197</v>
      </c>
      <c r="R206" s="61">
        <f>ifna(VLookup(V206, Dex!F:K, 4, 0),"")</f>
        <v>377</v>
      </c>
      <c r="S206" s="62" t="str">
        <f>ifna(VLookup(V206, Dex!F:K, 5, 0),"")</f>
        <v/>
      </c>
      <c r="T206" s="61" t="str">
        <f>ifna(VLookup(V206, Dex!F:K, 6, 0),"")</f>
        <v/>
      </c>
      <c r="U206" s="63" t="str">
        <f>ifna(VLookup(V206, Dex!F:L, 7, 0),"")</f>
        <v/>
      </c>
      <c r="V206" s="53" t="str">
        <f t="shared" si="1"/>
        <v>regirock</v>
      </c>
    </row>
    <row r="207" ht="31.5" customHeight="1">
      <c r="A207" s="131">
        <v>206.0</v>
      </c>
      <c r="B207" s="130">
        <v>1.0</v>
      </c>
      <c r="C207" s="131">
        <v>8.0</v>
      </c>
      <c r="D207" s="131">
        <v>5.0</v>
      </c>
      <c r="E207" s="131">
        <v>1.0</v>
      </c>
      <c r="F207" s="131">
        <v>5.0</v>
      </c>
      <c r="G207" s="131" t="str">
        <f>ifna(VLookup(V207,Shiny!B:C, 2, 0),"")</f>
        <v/>
      </c>
      <c r="H207" s="171" t="s">
        <v>491</v>
      </c>
      <c r="I207" s="158">
        <v>378.0</v>
      </c>
      <c r="J207" s="135">
        <f>IFNA(VLOOKUP(V207,'Imported Index'!I:J,2,0),1)</f>
        <v>1</v>
      </c>
      <c r="K207" s="131"/>
      <c r="L207" s="131"/>
      <c r="M207" s="136" t="str">
        <f>ifna(IMAGE("https://pokejungle.net/sprites/typeico/"&amp;lower(VLookup(V207,Type!C:E, 2, 0)&amp;".png")),"")</f>
        <v/>
      </c>
      <c r="N207" s="136" t="str">
        <f>ifna(IMAGE("https://pokejungle.net/sprites/typeico/"&amp;lower(VLookup(V207,Type!C:E, 3, 0)&amp;".png")),"")</f>
        <v/>
      </c>
      <c r="O207" s="131"/>
      <c r="P207" s="131"/>
      <c r="Q207" s="165" t="str">
        <f>ifna(VLookup(V207, Dex!F:K, 3, 0),"")</f>
        <v>C198</v>
      </c>
      <c r="R207" s="165">
        <f>ifna(VLookup(V207, Dex!F:K, 4, 0),"")</f>
        <v>378</v>
      </c>
      <c r="S207" s="166" t="str">
        <f>ifna(VLookup(V207, Dex!F:K, 5, 0),"")</f>
        <v/>
      </c>
      <c r="T207" s="165" t="str">
        <f>ifna(VLookup(V207, Dex!F:K, 6, 0),"")</f>
        <v/>
      </c>
      <c r="U207" s="137" t="str">
        <f>ifna(VLookup(V207, Dex!F:L, 7, 0),"")</f>
        <v/>
      </c>
      <c r="V207" s="131" t="str">
        <f t="shared" si="1"/>
        <v>regice</v>
      </c>
    </row>
    <row r="208" ht="31.5" customHeight="1">
      <c r="A208" s="53">
        <v>207.0</v>
      </c>
      <c r="B208" s="85">
        <v>1.0</v>
      </c>
      <c r="C208" s="53">
        <v>8.0</v>
      </c>
      <c r="D208" s="53">
        <v>6.0</v>
      </c>
      <c r="E208" s="53">
        <v>1.0</v>
      </c>
      <c r="F208" s="53">
        <v>6.0</v>
      </c>
      <c r="G208" s="53" t="str">
        <f>ifna(VLookup(V208,Shiny!B:C, 2, 0),"")</f>
        <v/>
      </c>
      <c r="H208" s="22" t="s">
        <v>492</v>
      </c>
      <c r="I208" s="157">
        <v>379.0</v>
      </c>
      <c r="J208" s="140">
        <f>IFNA(VLOOKUP(V208,'Imported Index'!I:J,2,0),1)</f>
        <v>1</v>
      </c>
      <c r="K208" s="53"/>
      <c r="L208" s="53"/>
      <c r="M208" s="59" t="str">
        <f>ifna(IMAGE("https://pokejungle.net/sprites/typeico/"&amp;lower(VLookup(V208,Type!C:E, 2, 0)&amp;".png")),"")</f>
        <v/>
      </c>
      <c r="N208" s="59" t="str">
        <f>ifna(IMAGE("https://pokejungle.net/sprites/typeico/"&amp;lower(VLookup(V208,Type!C:E, 3, 0)&amp;".png")),"")</f>
        <v/>
      </c>
      <c r="O208" s="53"/>
      <c r="P208" s="53"/>
      <c r="Q208" s="61" t="str">
        <f>ifna(VLookup(V208, Dex!F:K, 3, 0),"")</f>
        <v>C199</v>
      </c>
      <c r="R208" s="61">
        <f>ifna(VLookup(V208, Dex!F:K, 4, 0),"")</f>
        <v>379</v>
      </c>
      <c r="S208" s="62" t="str">
        <f>ifna(VLookup(V208, Dex!F:K, 5, 0),"")</f>
        <v/>
      </c>
      <c r="T208" s="61" t="str">
        <f>ifna(VLookup(V208, Dex!F:K, 6, 0),"")</f>
        <v/>
      </c>
      <c r="U208" s="63" t="str">
        <f>ifna(VLookup(V208, Dex!F:L, 7, 0),"")</f>
        <v/>
      </c>
      <c r="V208" s="53" t="str">
        <f t="shared" si="1"/>
        <v>registeel</v>
      </c>
    </row>
    <row r="209" ht="31.5" customHeight="1">
      <c r="A209" s="131">
        <v>208.0</v>
      </c>
      <c r="B209" s="130">
        <v>1.0</v>
      </c>
      <c r="C209" s="131">
        <v>8.0</v>
      </c>
      <c r="D209" s="131">
        <v>7.0</v>
      </c>
      <c r="E209" s="131">
        <v>2.0</v>
      </c>
      <c r="F209" s="131">
        <v>1.0</v>
      </c>
      <c r="G209" s="131" t="str">
        <f>ifna(VLookup(V209,Shiny!B:C, 2, 0),"")</f>
        <v/>
      </c>
      <c r="H209" s="171" t="s">
        <v>493</v>
      </c>
      <c r="I209" s="158">
        <v>380.0</v>
      </c>
      <c r="J209" s="135">
        <f>IFNA(VLOOKUP(V209,'Imported Index'!I:J,2,0),1)</f>
        <v>1</v>
      </c>
      <c r="K209" s="131"/>
      <c r="L209" s="131"/>
      <c r="M209" s="136" t="str">
        <f>ifna(IMAGE("https://pokejungle.net/sprites/typeico/"&amp;lower(VLookup(V209,Type!C:E, 2, 0)&amp;".png")),"")</f>
        <v/>
      </c>
      <c r="N209" s="136" t="str">
        <f>ifna(IMAGE("https://pokejungle.net/sprites/typeico/"&amp;lower(VLookup(V209,Type!C:E, 3, 0)&amp;".png")),"")</f>
        <v/>
      </c>
      <c r="O209" s="131"/>
      <c r="P209" s="131"/>
      <c r="Q209" s="165" t="str">
        <f>ifna(VLookup(V209, Dex!F:K, 3, 0),"")</f>
        <v/>
      </c>
      <c r="R209" s="165">
        <f>ifna(VLookup(V209, Dex!F:K, 4, 0),"")</f>
        <v>380</v>
      </c>
      <c r="S209" s="166" t="str">
        <f>ifna(VLookup(V209, Dex!F:K, 5, 0),"")</f>
        <v/>
      </c>
      <c r="T209" s="165" t="str">
        <f>ifna(VLookup(V209, Dex!F:K, 6, 0),"")</f>
        <v/>
      </c>
      <c r="U209" s="137" t="str">
        <f>ifna(VLookup(V209, Dex!F:L, 7, 0),"")</f>
        <v>H126</v>
      </c>
      <c r="V209" s="131" t="str">
        <f t="shared" si="1"/>
        <v>latias</v>
      </c>
    </row>
    <row r="210" ht="31.5" customHeight="1">
      <c r="A210" s="53">
        <v>209.0</v>
      </c>
      <c r="B210" s="85">
        <v>1.0</v>
      </c>
      <c r="C210" s="53">
        <v>8.0</v>
      </c>
      <c r="D210" s="53">
        <v>8.0</v>
      </c>
      <c r="E210" s="53">
        <v>2.0</v>
      </c>
      <c r="F210" s="53">
        <v>2.0</v>
      </c>
      <c r="G210" s="53" t="str">
        <f>ifna(VLookup(V210,Shiny!B:C, 2, 0),"")</f>
        <v/>
      </c>
      <c r="H210" s="22" t="s">
        <v>494</v>
      </c>
      <c r="I210" s="157">
        <v>381.0</v>
      </c>
      <c r="J210" s="140">
        <f>IFNA(VLOOKUP(V210,'Imported Index'!I:J,2,0),1)</f>
        <v>1</v>
      </c>
      <c r="K210" s="53"/>
      <c r="L210" s="53"/>
      <c r="M210" s="59" t="str">
        <f>ifna(IMAGE("https://pokejungle.net/sprites/typeico/"&amp;lower(VLookup(V210,Type!C:E, 2, 0)&amp;".png")),"")</f>
        <v/>
      </c>
      <c r="N210" s="59" t="str">
        <f>ifna(IMAGE("https://pokejungle.net/sprites/typeico/"&amp;lower(VLookup(V210,Type!C:E, 3, 0)&amp;".png")),"")</f>
        <v/>
      </c>
      <c r="O210" s="53"/>
      <c r="P210" s="53"/>
      <c r="Q210" s="61" t="str">
        <f>ifna(VLookup(V210, Dex!F:K, 3, 0),"")</f>
        <v/>
      </c>
      <c r="R210" s="61">
        <f>ifna(VLookup(V210, Dex!F:K, 4, 0),"")</f>
        <v>381</v>
      </c>
      <c r="S210" s="62" t="str">
        <f>ifna(VLookup(V210, Dex!F:K, 5, 0),"")</f>
        <v/>
      </c>
      <c r="T210" s="61" t="str">
        <f>ifna(VLookup(V210, Dex!F:K, 6, 0),"")</f>
        <v/>
      </c>
      <c r="U210" s="63" t="str">
        <f>ifna(VLookup(V210, Dex!F:L, 7, 0),"")</f>
        <v>H127</v>
      </c>
      <c r="V210" s="53" t="str">
        <f t="shared" si="1"/>
        <v>latios</v>
      </c>
    </row>
    <row r="211" ht="31.5" customHeight="1">
      <c r="A211" s="131">
        <v>210.0</v>
      </c>
      <c r="B211" s="130">
        <v>1.0</v>
      </c>
      <c r="C211" s="131">
        <v>8.0</v>
      </c>
      <c r="D211" s="131">
        <v>9.0</v>
      </c>
      <c r="E211" s="131">
        <v>2.0</v>
      </c>
      <c r="F211" s="131">
        <v>3.0</v>
      </c>
      <c r="G211" s="131" t="str">
        <f>ifna(VLookup(V211,Shiny!B:C, 2, 0),"")</f>
        <v/>
      </c>
      <c r="H211" s="171" t="s">
        <v>495</v>
      </c>
      <c r="I211" s="158">
        <v>382.0</v>
      </c>
      <c r="J211" s="135">
        <f>IFNA(VLOOKUP(V211,'Imported Index'!I:J,2,0),1)</f>
        <v>1</v>
      </c>
      <c r="K211" s="130"/>
      <c r="L211" s="131"/>
      <c r="M211" s="136" t="str">
        <f>ifna(IMAGE("https://pokejungle.net/sprites/typeico/"&amp;lower(VLookup(V211,Type!C:E, 2, 0)&amp;".png")),"")</f>
        <v/>
      </c>
      <c r="N211" s="136" t="str">
        <f>ifna(IMAGE("https://pokejungle.net/sprites/typeico/"&amp;lower(VLookup(V211,Type!C:E, 3, 0)&amp;".png")),"")</f>
        <v/>
      </c>
      <c r="O211" s="131"/>
      <c r="P211" s="131"/>
      <c r="Q211" s="165" t="str">
        <f>ifna(VLookup(V211, Dex!F:K, 3, 0),"")</f>
        <v/>
      </c>
      <c r="R211" s="165">
        <f>ifna(VLookup(V211, Dex!F:K, 4, 0),"")</f>
        <v>382</v>
      </c>
      <c r="S211" s="166" t="str">
        <f>ifna(VLookup(V211, Dex!F:K, 5, 0),"")</f>
        <v/>
      </c>
      <c r="T211" s="165" t="str">
        <f>ifna(VLookup(V211, Dex!F:K, 6, 0),"")</f>
        <v/>
      </c>
      <c r="U211" s="137" t="str">
        <f>ifna(VLookup(V211, Dex!F:L, 7, 0),"")</f>
        <v>H128</v>
      </c>
      <c r="V211" s="131" t="str">
        <f t="shared" si="1"/>
        <v>kyogre</v>
      </c>
    </row>
    <row r="212" ht="31.5" customHeight="1">
      <c r="A212" s="53">
        <v>211.0</v>
      </c>
      <c r="B212" s="85">
        <v>1.0</v>
      </c>
      <c r="C212" s="53">
        <v>8.0</v>
      </c>
      <c r="D212" s="53">
        <v>10.0</v>
      </c>
      <c r="E212" s="53">
        <v>2.0</v>
      </c>
      <c r="F212" s="53">
        <v>4.0</v>
      </c>
      <c r="G212" s="53" t="str">
        <f>ifna(VLookup(V212,Shiny!B:C, 2, 0),"")</f>
        <v/>
      </c>
      <c r="H212" s="22" t="s">
        <v>496</v>
      </c>
      <c r="I212" s="157">
        <v>383.0</v>
      </c>
      <c r="J212" s="140">
        <f>IFNA(VLOOKUP(V212,'Imported Index'!I:J,2,0),1)</f>
        <v>1</v>
      </c>
      <c r="K212" s="53"/>
      <c r="L212" s="53"/>
      <c r="M212" s="59" t="str">
        <f>ifna(IMAGE("https://pokejungle.net/sprites/typeico/"&amp;lower(VLookup(V212,Type!C:E, 2, 0)&amp;".png")),"")</f>
        <v/>
      </c>
      <c r="N212" s="59" t="str">
        <f>ifna(IMAGE("https://pokejungle.net/sprites/typeico/"&amp;lower(VLookup(V212,Type!C:E, 3, 0)&amp;".png")),"")</f>
        <v/>
      </c>
      <c r="O212" s="53"/>
      <c r="P212" s="53"/>
      <c r="Q212" s="61" t="str">
        <f>ifna(VLookup(V212, Dex!F:K, 3, 0),"")</f>
        <v/>
      </c>
      <c r="R212" s="61">
        <f>ifna(VLookup(V212, Dex!F:K, 4, 0),"")</f>
        <v>383</v>
      </c>
      <c r="S212" s="62" t="str">
        <f>ifna(VLookup(V212, Dex!F:K, 5, 0),"")</f>
        <v/>
      </c>
      <c r="T212" s="61" t="str">
        <f>ifna(VLookup(V212, Dex!F:K, 6, 0),"")</f>
        <v/>
      </c>
      <c r="U212" s="63" t="str">
        <f>ifna(VLookup(V212, Dex!F:L, 7, 0),"")</f>
        <v>H129</v>
      </c>
      <c r="V212" s="53" t="str">
        <f t="shared" si="1"/>
        <v>groudon</v>
      </c>
    </row>
    <row r="213" ht="31.5" customHeight="1">
      <c r="A213" s="131">
        <v>212.0</v>
      </c>
      <c r="B213" s="130">
        <v>1.0</v>
      </c>
      <c r="C213" s="131">
        <v>8.0</v>
      </c>
      <c r="D213" s="131">
        <v>11.0</v>
      </c>
      <c r="E213" s="131">
        <v>2.0</v>
      </c>
      <c r="F213" s="131">
        <v>5.0</v>
      </c>
      <c r="G213" s="131" t="str">
        <f>ifna(VLookup(V213,Shiny!B:C, 2, 0),"")</f>
        <v/>
      </c>
      <c r="H213" s="171" t="s">
        <v>497</v>
      </c>
      <c r="I213" s="158">
        <v>384.0</v>
      </c>
      <c r="J213" s="135">
        <f>IFNA(VLOOKUP(V213,'Imported Index'!I:J,2,0),1)</f>
        <v>1</v>
      </c>
      <c r="K213" s="131"/>
      <c r="L213" s="131"/>
      <c r="M213" s="136" t="str">
        <f>ifna(IMAGE("https://pokejungle.net/sprites/typeico/"&amp;lower(VLookup(V213,Type!C:E, 2, 0)&amp;".png")),"")</f>
        <v/>
      </c>
      <c r="N213" s="136" t="str">
        <f>ifna(IMAGE("https://pokejungle.net/sprites/typeico/"&amp;lower(VLookup(V213,Type!C:E, 3, 0)&amp;".png")),"")</f>
        <v/>
      </c>
      <c r="O213" s="131"/>
      <c r="P213" s="131"/>
      <c r="Q213" s="165" t="str">
        <f>ifna(VLookup(V213, Dex!F:K, 3, 0),"")</f>
        <v/>
      </c>
      <c r="R213" s="165">
        <f>ifna(VLookup(V213, Dex!F:K, 4, 0),"")</f>
        <v>384</v>
      </c>
      <c r="S213" s="166" t="str">
        <f>ifna(VLookup(V213, Dex!F:K, 5, 0),"")</f>
        <v/>
      </c>
      <c r="T213" s="165" t="str">
        <f>ifna(VLookup(V213, Dex!F:K, 6, 0),"")</f>
        <v/>
      </c>
      <c r="U213" s="137" t="str">
        <f>ifna(VLookup(V213, Dex!F:L, 7, 0),"")</f>
        <v>H130</v>
      </c>
      <c r="V213" s="131" t="str">
        <f t="shared" si="1"/>
        <v>rayquaza</v>
      </c>
    </row>
    <row r="214" ht="31.5" customHeight="1">
      <c r="A214" s="53">
        <v>213.0</v>
      </c>
      <c r="B214" s="85">
        <v>1.0</v>
      </c>
      <c r="C214" s="53">
        <v>8.0</v>
      </c>
      <c r="D214" s="53">
        <v>12.0</v>
      </c>
      <c r="E214" s="53">
        <v>2.0</v>
      </c>
      <c r="F214" s="53">
        <v>6.0</v>
      </c>
      <c r="G214" s="53" t="str">
        <f>ifna(VLookup(V214,Shiny!B:C, 2, 0),"")</f>
        <v/>
      </c>
      <c r="H214" s="22" t="s">
        <v>498</v>
      </c>
      <c r="I214" s="157">
        <v>385.0</v>
      </c>
      <c r="J214" s="140">
        <f>IFNA(VLOOKUP(V214,'Imported Index'!I:J,2,0),1)</f>
        <v>1</v>
      </c>
      <c r="K214" s="53"/>
      <c r="L214" s="53"/>
      <c r="M214" s="59" t="str">
        <f>ifna(IMAGE("https://pokejungle.net/sprites/typeico/"&amp;lower(VLookup(V214,Type!C:E, 2, 0)&amp;".png")),"")</f>
        <v/>
      </c>
      <c r="N214" s="59" t="str">
        <f>ifna(IMAGE("https://pokejungle.net/sprites/typeico/"&amp;lower(VLookup(V214,Type!C:E, 3, 0)&amp;".png")),"")</f>
        <v/>
      </c>
      <c r="O214" s="53"/>
      <c r="P214" s="53"/>
      <c r="Q214" s="61" t="str">
        <f>ifna(VLookup(V214, Dex!F:K, 3, 0),"")</f>
        <v/>
      </c>
      <c r="R214" s="61">
        <f>ifna(VLookup(V214, Dex!F:K, 4, 0),"")</f>
        <v>385</v>
      </c>
      <c r="S214" s="62" t="str">
        <f>ifna(VLookup(V214, Dex!F:K, 5, 0),"")</f>
        <v/>
      </c>
      <c r="T214" s="61" t="str">
        <f>ifna(VLookup(V214, Dex!F:K, 6, 0),"")</f>
        <v/>
      </c>
      <c r="U214" s="63" t="str">
        <f>ifna(VLookup(V214, Dex!F:L, 7, 0),"")</f>
        <v/>
      </c>
      <c r="V214" s="53" t="str">
        <f t="shared" si="1"/>
        <v>jirachi</v>
      </c>
    </row>
    <row r="215" ht="31.5" customHeight="1">
      <c r="A215" s="131">
        <v>214.0</v>
      </c>
      <c r="B215" s="130">
        <v>1.0</v>
      </c>
      <c r="C215" s="131">
        <v>8.0</v>
      </c>
      <c r="D215" s="131">
        <v>13.0</v>
      </c>
      <c r="E215" s="131">
        <v>3.0</v>
      </c>
      <c r="F215" s="131">
        <v>1.0</v>
      </c>
      <c r="G215" s="131" t="str">
        <f>ifna(VLookup(V215,Shiny!B:C, 2, 0),"")</f>
        <v/>
      </c>
      <c r="H215" s="171" t="s">
        <v>499</v>
      </c>
      <c r="I215" s="158">
        <v>386.0</v>
      </c>
      <c r="J215" s="135">
        <f>IFNA(VLOOKUP(V215,'Imported Index'!I:J,2,0),1)</f>
        <v>1</v>
      </c>
      <c r="K215" s="131"/>
      <c r="L215" s="131"/>
      <c r="M215" s="136" t="str">
        <f>ifna(IMAGE("https://pokejungle.net/sprites/typeico/"&amp;lower(VLookup(V215,Type!C:E, 2, 0)&amp;".png")),"")</f>
        <v/>
      </c>
      <c r="N215" s="136" t="str">
        <f>ifna(IMAGE("https://pokejungle.net/sprites/typeico/"&amp;lower(VLookup(V215,Type!C:E, 3, 0)&amp;".png")),"")</f>
        <v/>
      </c>
      <c r="O215" s="131"/>
      <c r="P215" s="131"/>
      <c r="Q215" s="165" t="str">
        <f>ifna(VLookup(V215, Dex!F:K, 3, 0),"")</f>
        <v/>
      </c>
      <c r="R215" s="165">
        <f>ifna(VLookup(V215, Dex!F:K, 4, 0),"")</f>
        <v>386</v>
      </c>
      <c r="S215" s="166" t="str">
        <f>ifna(VLookup(V215, Dex!F:K, 5, 0),"")</f>
        <v/>
      </c>
      <c r="T215" s="165" t="str">
        <f>ifna(VLookup(V215, Dex!F:K, 6, 0),"")</f>
        <v/>
      </c>
      <c r="U215" s="137" t="str">
        <f>ifna(VLookup(V215, Dex!F:L, 7, 0),"")</f>
        <v/>
      </c>
      <c r="V215" s="131" t="str">
        <f t="shared" si="1"/>
        <v>deoxys</v>
      </c>
    </row>
    <row r="216" ht="31.5" customHeight="1">
      <c r="A216" s="53">
        <v>215.0</v>
      </c>
      <c r="B216" s="85"/>
      <c r="C216" s="85"/>
      <c r="D216" s="85"/>
      <c r="E216" s="85"/>
      <c r="F216" s="85"/>
      <c r="G216" s="53" t="str">
        <f>ifna(VLookup(V216,Shiny!B:C, 2, 0),"")</f>
        <v/>
      </c>
      <c r="H216" s="146" t="s">
        <v>236</v>
      </c>
      <c r="I216" s="147"/>
      <c r="J216" s="83"/>
      <c r="K216" s="83"/>
      <c r="L216" s="83"/>
      <c r="M216" s="59" t="str">
        <f>ifna(IMAGE("https://pokejungle.net/sprites/typeico/"&amp;lower(VLookup(V216,Type!C:E, 2, 0)&amp;".png")),"")</f>
        <v/>
      </c>
      <c r="N216" s="59" t="str">
        <f>ifna(IMAGE("https://pokejungle.net/sprites/typeico/"&amp;lower(VLookup(V216,Type!C:E, 3, 0)&amp;".png")),"")</f>
        <v/>
      </c>
      <c r="O216" s="53"/>
      <c r="P216" s="53"/>
      <c r="Q216" s="61" t="str">
        <f>ifna(VLookup(V216, Dex!F:K, 3, 0),"")</f>
        <v/>
      </c>
      <c r="R216" s="61" t="str">
        <f>ifna(VLookup(V216, Dex!F:K, 4, 0),"")</f>
        <v/>
      </c>
      <c r="S216" s="62" t="str">
        <f>ifna(VLookup(V216, Dex!F:K, 5, 0),"")</f>
        <v/>
      </c>
      <c r="T216" s="61" t="str">
        <f>ifna(VLookup(V216, Dex!F:K, 6, 0),"")</f>
        <v/>
      </c>
      <c r="U216" s="63" t="str">
        <f>ifna(VLookup(V216, Dex!F:L, 7, 0),"")</f>
        <v/>
      </c>
      <c r="V216" s="53" t="str">
        <f t="shared" si="1"/>
        <v>gen</v>
      </c>
    </row>
    <row r="217" ht="31.5" customHeight="1">
      <c r="A217" s="131">
        <v>216.0</v>
      </c>
      <c r="B217" s="130">
        <v>1.0</v>
      </c>
      <c r="C217" s="131">
        <v>9.0</v>
      </c>
      <c r="D217" s="131">
        <v>1.0</v>
      </c>
      <c r="E217" s="131">
        <v>1.0</v>
      </c>
      <c r="F217" s="131">
        <v>1.0</v>
      </c>
      <c r="G217" s="131" t="str">
        <f>ifna(VLookup(V217,Shiny!B:C, 2, 0),"")</f>
        <v/>
      </c>
      <c r="H217" s="171" t="s">
        <v>506</v>
      </c>
      <c r="I217" s="158">
        <v>389.0</v>
      </c>
      <c r="J217" s="135">
        <f>IFNA(VLOOKUP(V217,'Imported Index'!I:J,2,0),1)</f>
        <v>1</v>
      </c>
      <c r="K217" s="131"/>
      <c r="L217" s="131"/>
      <c r="M217" s="136" t="str">
        <f>ifna(IMAGE("https://pokejungle.net/sprites/typeico/"&amp;lower(VLookup(V217,Type!C:E, 2, 0)&amp;".png")),"")</f>
        <v/>
      </c>
      <c r="N217" s="136" t="str">
        <f>ifna(IMAGE("https://pokejungle.net/sprites/typeico/"&amp;lower(VLookup(V217,Type!C:E, 3, 0)&amp;".png")),"")</f>
        <v/>
      </c>
      <c r="O217" s="131"/>
      <c r="P217" s="131"/>
      <c r="Q217" s="165" t="str">
        <f>ifna(VLookup(V217, Dex!F:K, 3, 0),"")</f>
        <v/>
      </c>
      <c r="R217" s="165">
        <f>ifna(VLookup(V217, Dex!F:K, 4, 0),"")</f>
        <v>389</v>
      </c>
      <c r="S217" s="166">
        <f>ifna(VLookup(V217, Dex!F:K, 5, 0),"")</f>
        <v>132</v>
      </c>
      <c r="T217" s="165" t="str">
        <f>ifna(VLookup(V217, Dex!F:K, 6, 0),"")</f>
        <v>B193</v>
      </c>
      <c r="U217" s="137" t="str">
        <f>ifna(VLookup(V217, Dex!F:L, 7, 0),"")</f>
        <v/>
      </c>
      <c r="V217" s="131" t="str">
        <f t="shared" si="1"/>
        <v>torterra</v>
      </c>
    </row>
    <row r="218" ht="31.5" customHeight="1">
      <c r="A218" s="53">
        <v>217.0</v>
      </c>
      <c r="B218" s="85">
        <v>1.0</v>
      </c>
      <c r="C218" s="53">
        <v>9.0</v>
      </c>
      <c r="D218" s="53">
        <v>2.0</v>
      </c>
      <c r="E218" s="53">
        <v>1.0</v>
      </c>
      <c r="F218" s="53">
        <v>2.0</v>
      </c>
      <c r="G218" s="53" t="str">
        <f>ifna(VLookup(V218,Shiny!B:C, 2, 0),"")</f>
        <v/>
      </c>
      <c r="H218" s="22" t="s">
        <v>509</v>
      </c>
      <c r="I218" s="157">
        <v>392.0</v>
      </c>
      <c r="J218" s="140">
        <f>IFNA(VLOOKUP(V218,'Imported Index'!I:J,2,0),1)</f>
        <v>1</v>
      </c>
      <c r="K218" s="53"/>
      <c r="L218" s="53"/>
      <c r="M218" s="59" t="str">
        <f>ifna(IMAGE("https://pokejungle.net/sprites/typeico/"&amp;lower(VLookup(V218,Type!C:E, 2, 0)&amp;".png")),"")</f>
        <v/>
      </c>
      <c r="N218" s="59" t="str">
        <f>ifna(IMAGE("https://pokejungle.net/sprites/typeico/"&amp;lower(VLookup(V218,Type!C:E, 3, 0)&amp;".png")),"")</f>
        <v/>
      </c>
      <c r="O218" s="53"/>
      <c r="P218" s="53"/>
      <c r="Q218" s="61" t="str">
        <f>ifna(VLookup(V218, Dex!F:K, 3, 0),"")</f>
        <v/>
      </c>
      <c r="R218" s="61">
        <f>ifna(VLookup(V218, Dex!F:K, 4, 0),"")</f>
        <v>392</v>
      </c>
      <c r="S218" s="62">
        <f>ifna(VLookup(V218, Dex!F:K, 5, 0),"")</f>
        <v>63</v>
      </c>
      <c r="T218" s="61" t="str">
        <f>ifna(VLookup(V218, Dex!F:K, 6, 0),"")</f>
        <v>B196</v>
      </c>
      <c r="U218" s="63" t="str">
        <f>ifna(VLookup(V218, Dex!F:L, 7, 0),"")</f>
        <v/>
      </c>
      <c r="V218" s="53" t="str">
        <f t="shared" si="1"/>
        <v>infernape</v>
      </c>
    </row>
    <row r="219" ht="31.5" customHeight="1">
      <c r="A219" s="131">
        <v>218.0</v>
      </c>
      <c r="B219" s="130">
        <v>1.0</v>
      </c>
      <c r="C219" s="131">
        <v>9.0</v>
      </c>
      <c r="D219" s="131">
        <v>3.0</v>
      </c>
      <c r="E219" s="131">
        <v>1.0</v>
      </c>
      <c r="F219" s="131">
        <v>3.0</v>
      </c>
      <c r="G219" s="131" t="str">
        <f>ifna(VLookup(V219,Shiny!B:C, 2, 0),"")</f>
        <v/>
      </c>
      <c r="H219" s="171" t="s">
        <v>512</v>
      </c>
      <c r="I219" s="158">
        <v>395.0</v>
      </c>
      <c r="J219" s="135">
        <f>IFNA(VLOOKUP(V219,'Imported Index'!I:J,2,0),1)</f>
        <v>1</v>
      </c>
      <c r="K219" s="131"/>
      <c r="L219" s="131"/>
      <c r="M219" s="136" t="str">
        <f>ifna(IMAGE("https://pokejungle.net/sprites/typeico/"&amp;lower(VLookup(V219,Type!C:E, 2, 0)&amp;".png")),"")</f>
        <v/>
      </c>
      <c r="N219" s="136" t="str">
        <f>ifna(IMAGE("https://pokejungle.net/sprites/typeico/"&amp;lower(VLookup(V219,Type!C:E, 3, 0)&amp;".png")),"")</f>
        <v/>
      </c>
      <c r="O219" s="131"/>
      <c r="P219" s="131"/>
      <c r="Q219" s="165" t="str">
        <f>ifna(VLookup(V219, Dex!F:K, 3, 0),"")</f>
        <v/>
      </c>
      <c r="R219" s="165">
        <f>ifna(VLookup(V219, Dex!F:K, 4, 0),"")</f>
        <v>395</v>
      </c>
      <c r="S219" s="166">
        <f>ifna(VLookup(V219, Dex!F:K, 5, 0),"")</f>
        <v>163</v>
      </c>
      <c r="T219" s="165" t="str">
        <f>ifna(VLookup(V219, Dex!F:K, 6, 0),"")</f>
        <v>B199</v>
      </c>
      <c r="U219" s="137" t="str">
        <f>ifna(VLookup(V219, Dex!F:L, 7, 0),"")</f>
        <v/>
      </c>
      <c r="V219" s="131" t="str">
        <f t="shared" si="1"/>
        <v>empoleon</v>
      </c>
    </row>
    <row r="220" ht="31.5" customHeight="1">
      <c r="A220" s="53">
        <v>219.0</v>
      </c>
      <c r="B220" s="85">
        <v>1.0</v>
      </c>
      <c r="C220" s="53">
        <v>9.0</v>
      </c>
      <c r="D220" s="53">
        <v>4.0</v>
      </c>
      <c r="E220" s="53">
        <v>1.0</v>
      </c>
      <c r="F220" s="53">
        <v>4.0</v>
      </c>
      <c r="G220" s="53" t="str">
        <f>ifna(VLookup(V220,Shiny!B:C, 2, 0),"")</f>
        <v/>
      </c>
      <c r="H220" s="22" t="s">
        <v>515</v>
      </c>
      <c r="I220" s="157">
        <v>398.0</v>
      </c>
      <c r="J220" s="140">
        <f>IFNA(VLOOKUP(V220,'Imported Index'!I:J,2,0),1)</f>
        <v>1</v>
      </c>
      <c r="K220" s="85"/>
      <c r="L220" s="53"/>
      <c r="M220" s="59" t="str">
        <f>ifna(IMAGE("https://pokejungle.net/sprites/typeico/"&amp;lower(VLookup(V220,Type!C:E, 2, 0)&amp;".png")),"")</f>
        <v/>
      </c>
      <c r="N220" s="59" t="str">
        <f>ifna(IMAGE("https://pokejungle.net/sprites/typeico/"&amp;lower(VLookup(V220,Type!C:E, 3, 0)&amp;".png")),"")</f>
        <v/>
      </c>
      <c r="O220" s="53"/>
      <c r="P220" s="53"/>
      <c r="Q220" s="61" t="str">
        <f>ifna(VLookup(V220, Dex!F:K, 3, 0),"")</f>
        <v/>
      </c>
      <c r="R220" s="61">
        <f>ifna(VLookup(V220, Dex!F:K, 4, 0),"")</f>
        <v>398</v>
      </c>
      <c r="S220" s="62">
        <f>ifna(VLookup(V220, Dex!F:K, 5, 0),"")</f>
        <v>14</v>
      </c>
      <c r="T220" s="61" t="str">
        <f>ifna(VLookup(V220, Dex!F:K, 6, 0),"")</f>
        <v>P099</v>
      </c>
      <c r="U220" s="63" t="str">
        <f>ifna(VLookup(V220, Dex!F:L, 7, 0),"")</f>
        <v>H083</v>
      </c>
      <c r="V220" s="53" t="str">
        <f t="shared" si="1"/>
        <v>staraptor</v>
      </c>
    </row>
    <row r="221" ht="31.5" customHeight="1">
      <c r="A221" s="131">
        <v>220.0</v>
      </c>
      <c r="B221" s="130">
        <v>1.0</v>
      </c>
      <c r="C221" s="131">
        <v>9.0</v>
      </c>
      <c r="D221" s="131">
        <v>5.0</v>
      </c>
      <c r="E221" s="131">
        <v>1.0</v>
      </c>
      <c r="F221" s="131">
        <v>5.0</v>
      </c>
      <c r="G221" s="131" t="str">
        <f>ifna(VLookup(V221,Shiny!B:C, 2, 0),"")</f>
        <v/>
      </c>
      <c r="H221" s="171" t="s">
        <v>517</v>
      </c>
      <c r="I221" s="158">
        <v>400.0</v>
      </c>
      <c r="J221" s="135">
        <f>IFNA(VLOOKUP(V221,'Imported Index'!I:J,2,0),1)</f>
        <v>1</v>
      </c>
      <c r="K221" s="131"/>
      <c r="L221" s="131"/>
      <c r="M221" s="136" t="str">
        <f>ifna(IMAGE("https://pokejungle.net/sprites/typeico/"&amp;lower(VLookup(V221,Type!C:E, 2, 0)&amp;".png")),"")</f>
        <v/>
      </c>
      <c r="N221" s="136" t="str">
        <f>ifna(IMAGE("https://pokejungle.net/sprites/typeico/"&amp;lower(VLookup(V221,Type!C:E, 3, 0)&amp;".png")),"")</f>
        <v/>
      </c>
      <c r="O221" s="131"/>
      <c r="P221" s="131"/>
      <c r="Q221" s="165" t="str">
        <f>ifna(VLookup(V221, Dex!F:K, 3, 0),"")</f>
        <v/>
      </c>
      <c r="R221" s="165">
        <f>ifna(VLookup(V221, Dex!F:K, 4, 0),"")</f>
        <v>400</v>
      </c>
      <c r="S221" s="166">
        <f>ifna(VLookup(V221, Dex!F:K, 5, 0),"")</f>
        <v>11</v>
      </c>
      <c r="T221" s="165" t="str">
        <f>ifna(VLookup(V221, Dex!F:K, 6, 0),"")</f>
        <v/>
      </c>
      <c r="U221" s="137" t="str">
        <f>ifna(VLookup(V221, Dex!F:L, 7, 0),"")</f>
        <v/>
      </c>
      <c r="V221" s="131" t="str">
        <f t="shared" si="1"/>
        <v>bibarel</v>
      </c>
    </row>
    <row r="222" ht="31.5" customHeight="1">
      <c r="A222" s="53">
        <v>221.0</v>
      </c>
      <c r="B222" s="85">
        <v>1.0</v>
      </c>
      <c r="C222" s="53">
        <v>9.0</v>
      </c>
      <c r="D222" s="53">
        <v>6.0</v>
      </c>
      <c r="E222" s="53">
        <v>1.0</v>
      </c>
      <c r="F222" s="53">
        <v>6.0</v>
      </c>
      <c r="G222" s="53" t="str">
        <f>ifna(VLookup(V222,Shiny!B:C, 2, 0),"")</f>
        <v/>
      </c>
      <c r="H222" s="22" t="s">
        <v>519</v>
      </c>
      <c r="I222" s="157">
        <v>402.0</v>
      </c>
      <c r="J222" s="140">
        <f>IFNA(VLOOKUP(V222,'Imported Index'!I:J,2,0),1)</f>
        <v>1</v>
      </c>
      <c r="K222" s="85"/>
      <c r="L222" s="53"/>
      <c r="M222" s="59" t="str">
        <f>ifna(IMAGE("https://pokejungle.net/sprites/typeico/"&amp;lower(VLookup(V222,Type!C:E, 2, 0)&amp;".png")),"")</f>
        <v/>
      </c>
      <c r="N222" s="59" t="str">
        <f>ifna(IMAGE("https://pokejungle.net/sprites/typeico/"&amp;lower(VLookup(V222,Type!C:E, 3, 0)&amp;".png")),"")</f>
        <v/>
      </c>
      <c r="O222" s="53"/>
      <c r="P222" s="53"/>
      <c r="Q222" s="61" t="str">
        <f>ifna(VLookup(V222, Dex!F:K, 3, 0),"")</f>
        <v/>
      </c>
      <c r="R222" s="61">
        <f>ifna(VLookup(V222, Dex!F:K, 4, 0),"")</f>
        <v>402</v>
      </c>
      <c r="S222" s="62">
        <f>ifna(VLookup(V222, Dex!F:K, 5, 0),"")</f>
        <v>40</v>
      </c>
      <c r="T222" s="61" t="str">
        <f>ifna(VLookup(V222, Dex!F:K, 6, 0),"")</f>
        <v>P034</v>
      </c>
      <c r="U222" s="63" t="str">
        <f>ifna(VLookup(V222, Dex!F:L, 7, 0),"")</f>
        <v/>
      </c>
      <c r="V222" s="53" t="str">
        <f t="shared" si="1"/>
        <v>kricketune</v>
      </c>
    </row>
    <row r="223" ht="31.5" customHeight="1">
      <c r="A223" s="131">
        <v>222.0</v>
      </c>
      <c r="B223" s="130">
        <v>1.0</v>
      </c>
      <c r="C223" s="131">
        <v>9.0</v>
      </c>
      <c r="D223" s="131">
        <v>7.0</v>
      </c>
      <c r="E223" s="131">
        <v>2.0</v>
      </c>
      <c r="F223" s="131">
        <v>1.0</v>
      </c>
      <c r="G223" s="131" t="str">
        <f>ifna(VLookup(V223,Shiny!B:C, 2, 0),"")</f>
        <v/>
      </c>
      <c r="H223" s="171" t="s">
        <v>522</v>
      </c>
      <c r="I223" s="158">
        <v>405.0</v>
      </c>
      <c r="J223" s="135">
        <f>IFNA(VLOOKUP(V223,'Imported Index'!I:J,2,0),1)</f>
        <v>1</v>
      </c>
      <c r="K223" s="130"/>
      <c r="L223" s="131"/>
      <c r="M223" s="136" t="str">
        <f>ifna(IMAGE("https://pokejungle.net/sprites/typeico/"&amp;lower(VLookup(V223,Type!C:E, 2, 0)&amp;".png")),"")</f>
        <v/>
      </c>
      <c r="N223" s="136" t="str">
        <f>ifna(IMAGE("https://pokejungle.net/sprites/typeico/"&amp;lower(VLookup(V223,Type!C:E, 3, 0)&amp;".png")),"")</f>
        <v/>
      </c>
      <c r="O223" s="131"/>
      <c r="P223" s="131"/>
      <c r="Q223" s="165" t="str">
        <f>ifna(VLookup(V223, Dex!F:K, 3, 0),"")</f>
        <v>A027</v>
      </c>
      <c r="R223" s="165">
        <f>ifna(VLookup(V223, Dex!F:K, 4, 0),"")</f>
        <v>405</v>
      </c>
      <c r="S223" s="166">
        <f>ifna(VLookup(V223, Dex!F:K, 5, 0),"")</f>
        <v>17</v>
      </c>
      <c r="T223" s="165" t="str">
        <f>ifna(VLookup(V223, Dex!F:K, 6, 0),"")</f>
        <v>P096</v>
      </c>
      <c r="U223" s="137" t="str">
        <f>ifna(VLookup(V223, Dex!F:L, 7, 0),"")</f>
        <v/>
      </c>
      <c r="V223" s="131" t="str">
        <f t="shared" si="1"/>
        <v>luxray</v>
      </c>
    </row>
    <row r="224" ht="31.5" customHeight="1">
      <c r="A224" s="53">
        <v>223.0</v>
      </c>
      <c r="B224" s="85">
        <v>1.0</v>
      </c>
      <c r="C224" s="53">
        <v>9.0</v>
      </c>
      <c r="D224" s="53">
        <v>8.0</v>
      </c>
      <c r="E224" s="53">
        <v>2.0</v>
      </c>
      <c r="F224" s="53">
        <v>2.0</v>
      </c>
      <c r="G224" s="53" t="str">
        <f>ifna(VLookup(V224,Shiny!B:C, 2, 0),"")</f>
        <v/>
      </c>
      <c r="H224" s="22" t="s">
        <v>524</v>
      </c>
      <c r="I224" s="157">
        <v>407.0</v>
      </c>
      <c r="J224" s="140">
        <f>IFNA(VLOOKUP(V224,'Imported Index'!I:J,2,0),1)</f>
        <v>1</v>
      </c>
      <c r="K224" s="53"/>
      <c r="L224" s="53"/>
      <c r="M224" s="59" t="str">
        <f>ifna(IMAGE("https://pokejungle.net/sprites/typeico/"&amp;lower(VLookup(V224,Type!C:E, 2, 0)&amp;".png")),"")</f>
        <v/>
      </c>
      <c r="N224" s="59" t="str">
        <f>ifna(IMAGE("https://pokejungle.net/sprites/typeico/"&amp;lower(VLookup(V224,Type!C:E, 3, 0)&amp;".png")),"")</f>
        <v/>
      </c>
      <c r="O224" s="53"/>
      <c r="P224" s="53"/>
      <c r="Q224" s="61">
        <f>ifna(VLookup(V224, Dex!F:K, 3, 0),"")</f>
        <v>61</v>
      </c>
      <c r="R224" s="61">
        <f>ifna(VLookup(V224, Dex!F:K, 4, 0),"")</f>
        <v>407</v>
      </c>
      <c r="S224" s="62">
        <f>ifna(VLookup(V224, Dex!F:K, 5, 0),"")</f>
        <v>91</v>
      </c>
      <c r="T224" s="61" t="str">
        <f>ifna(VLookup(V224, Dex!F:K, 6, 0),"")</f>
        <v/>
      </c>
      <c r="U224" s="63">
        <f>ifna(VLookup(V224, Dex!F:L, 7, 0),"")</f>
        <v>31</v>
      </c>
      <c r="V224" s="53" t="str">
        <f t="shared" si="1"/>
        <v>roserade</v>
      </c>
    </row>
    <row r="225" ht="31.5" customHeight="1">
      <c r="A225" s="131">
        <v>224.0</v>
      </c>
      <c r="B225" s="130">
        <v>1.0</v>
      </c>
      <c r="C225" s="131">
        <v>9.0</v>
      </c>
      <c r="D225" s="131">
        <v>9.0</v>
      </c>
      <c r="E225" s="131">
        <v>2.0</v>
      </c>
      <c r="F225" s="131">
        <v>3.0</v>
      </c>
      <c r="G225" s="131" t="str">
        <f>ifna(VLookup(V225,Shiny!B:C, 2, 0),"")</f>
        <v/>
      </c>
      <c r="H225" s="171" t="s">
        <v>526</v>
      </c>
      <c r="I225" s="158">
        <v>409.0</v>
      </c>
      <c r="J225" s="135">
        <f>IFNA(VLOOKUP(V225,'Imported Index'!I:J,2,0),1)</f>
        <v>1</v>
      </c>
      <c r="K225" s="131"/>
      <c r="L225" s="131"/>
      <c r="M225" s="136" t="str">
        <f>ifna(IMAGE("https://pokejungle.net/sprites/typeico/"&amp;lower(VLookup(V225,Type!C:E, 2, 0)&amp;".png")),"")</f>
        <v/>
      </c>
      <c r="N225" s="136" t="str">
        <f>ifna(IMAGE("https://pokejungle.net/sprites/typeico/"&amp;lower(VLookup(V225,Type!C:E, 3, 0)&amp;".png")),"")</f>
        <v/>
      </c>
      <c r="O225" s="131"/>
      <c r="P225" s="131"/>
      <c r="Q225" s="165" t="str">
        <f>ifna(VLookup(V225, Dex!F:K, 3, 0),"")</f>
        <v/>
      </c>
      <c r="R225" s="165">
        <f>ifna(VLookup(V225, Dex!F:K, 4, 0),"")</f>
        <v>409</v>
      </c>
      <c r="S225" s="166">
        <f>ifna(VLookup(V225, Dex!F:K, 5, 0),"")</f>
        <v>209</v>
      </c>
      <c r="T225" s="165" t="str">
        <f>ifna(VLookup(V225, Dex!F:K, 6, 0),"")</f>
        <v>B108</v>
      </c>
      <c r="U225" s="137" t="str">
        <f>ifna(VLookup(V225, Dex!F:L, 7, 0),"")</f>
        <v/>
      </c>
      <c r="V225" s="131" t="str">
        <f t="shared" si="1"/>
        <v>rampardos</v>
      </c>
    </row>
    <row r="226" ht="31.5" customHeight="1">
      <c r="A226" s="53">
        <v>225.0</v>
      </c>
      <c r="B226" s="85">
        <v>1.0</v>
      </c>
      <c r="C226" s="53">
        <v>9.0</v>
      </c>
      <c r="D226" s="53">
        <v>10.0</v>
      </c>
      <c r="E226" s="53">
        <v>2.0</v>
      </c>
      <c r="F226" s="53">
        <v>4.0</v>
      </c>
      <c r="G226" s="53" t="str">
        <f>ifna(VLookup(V226,Shiny!B:C, 2, 0),"")</f>
        <v/>
      </c>
      <c r="H226" s="22" t="s">
        <v>528</v>
      </c>
      <c r="I226" s="157">
        <v>411.0</v>
      </c>
      <c r="J226" s="140">
        <f>IFNA(VLOOKUP(V226,'Imported Index'!I:J,2,0),1)</f>
        <v>1</v>
      </c>
      <c r="K226" s="53"/>
      <c r="L226" s="85"/>
      <c r="M226" s="59" t="str">
        <f>ifna(IMAGE("https://pokejungle.net/sprites/typeico/"&amp;lower(VLookup(V226,Type!C:E, 2, 0)&amp;".png")),"")</f>
        <v/>
      </c>
      <c r="N226" s="59" t="str">
        <f>ifna(IMAGE("https://pokejungle.net/sprites/typeico/"&amp;lower(VLookup(V226,Type!C:E, 3, 0)&amp;".png")),"")</f>
        <v/>
      </c>
      <c r="O226" s="85"/>
      <c r="P226" s="53"/>
      <c r="Q226" s="61" t="str">
        <f>ifna(VLookup(V226, Dex!F:K, 3, 0),"")</f>
        <v/>
      </c>
      <c r="R226" s="61">
        <f>ifna(VLookup(V226, Dex!F:K, 4, 0),"")</f>
        <v>411</v>
      </c>
      <c r="S226" s="62">
        <f>ifna(VLookup(V226, Dex!F:K, 5, 0),"")</f>
        <v>211</v>
      </c>
      <c r="T226" s="61" t="str">
        <f>ifna(VLookup(V226, Dex!F:K, 6, 0),"")</f>
        <v>B110</v>
      </c>
      <c r="U226" s="63" t="str">
        <f>ifna(VLookup(V226, Dex!F:L, 7, 0),"")</f>
        <v/>
      </c>
      <c r="V226" s="53" t="str">
        <f t="shared" si="1"/>
        <v>bastiodon</v>
      </c>
    </row>
    <row r="227" ht="31.5" customHeight="1">
      <c r="A227" s="131">
        <v>226.0</v>
      </c>
      <c r="B227" s="130">
        <v>1.0</v>
      </c>
      <c r="C227" s="131">
        <v>9.0</v>
      </c>
      <c r="D227" s="131">
        <v>11.0</v>
      </c>
      <c r="E227" s="131">
        <v>2.0</v>
      </c>
      <c r="F227" s="131">
        <v>5.0</v>
      </c>
      <c r="G227" s="131" t="str">
        <f>ifna(VLookup(V227,Shiny!B:C, 2, 0),"")</f>
        <v/>
      </c>
      <c r="H227" s="171" t="s">
        <v>533</v>
      </c>
      <c r="I227" s="158">
        <v>413.0</v>
      </c>
      <c r="J227" s="135">
        <f>IFNA(VLOOKUP(V227,'Imported Index'!I:J,2,0),1)</f>
        <v>1</v>
      </c>
      <c r="K227" s="131"/>
      <c r="L227" s="131"/>
      <c r="M227" s="136" t="str">
        <f>ifna(IMAGE("https://pokejungle.net/sprites/typeico/"&amp;lower(VLookup(V227,Type!C:E, 2, 0)&amp;".png")),"")</f>
        <v/>
      </c>
      <c r="N227" s="136" t="str">
        <f>ifna(IMAGE("https://pokejungle.net/sprites/typeico/"&amp;lower(VLookup(V227,Type!C:E, 3, 0)&amp;".png")),"")</f>
        <v/>
      </c>
      <c r="O227" s="131"/>
      <c r="P227" s="131"/>
      <c r="Q227" s="165" t="str">
        <f>ifna(VLookup(V227, Dex!F:K, 3, 0),"")</f>
        <v/>
      </c>
      <c r="R227" s="165">
        <f>ifna(VLookup(V227, Dex!F:K, 4, 0),"")</f>
        <v>413</v>
      </c>
      <c r="S227" s="166">
        <f>ifna(VLookup(V227, Dex!F:K, 5, 0),"")</f>
        <v>44</v>
      </c>
      <c r="T227" s="165" t="str">
        <f>ifna(VLookup(V227, Dex!F:K, 6, 0),"")</f>
        <v/>
      </c>
      <c r="U227" s="137" t="str">
        <f>ifna(VLookup(V227, Dex!F:L, 7, 0),"")</f>
        <v/>
      </c>
      <c r="V227" s="131" t="str">
        <f t="shared" si="1"/>
        <v>wormadam</v>
      </c>
    </row>
    <row r="228" ht="31.5" customHeight="1">
      <c r="A228" s="53">
        <v>227.0</v>
      </c>
      <c r="B228" s="85">
        <v>1.0</v>
      </c>
      <c r="C228" s="53">
        <v>9.0</v>
      </c>
      <c r="D228" s="53">
        <v>12.0</v>
      </c>
      <c r="E228" s="53">
        <v>2.0</v>
      </c>
      <c r="F228" s="53">
        <v>6.0</v>
      </c>
      <c r="G228" s="53" t="str">
        <f>ifna(VLookup(V228,Shiny!B:C, 2, 0),"")</f>
        <v/>
      </c>
      <c r="H228" s="22" t="s">
        <v>534</v>
      </c>
      <c r="I228" s="157">
        <v>414.0</v>
      </c>
      <c r="J228" s="140">
        <f>IFNA(VLOOKUP(V228,'Imported Index'!I:J,2,0),1)</f>
        <v>1</v>
      </c>
      <c r="K228" s="53"/>
      <c r="L228" s="53"/>
      <c r="M228" s="59" t="str">
        <f>ifna(IMAGE("https://pokejungle.net/sprites/typeico/"&amp;lower(VLookup(V228,Type!C:E, 2, 0)&amp;".png")),"")</f>
        <v/>
      </c>
      <c r="N228" s="59" t="str">
        <f>ifna(IMAGE("https://pokejungle.net/sprites/typeico/"&amp;lower(VLookup(V228,Type!C:E, 3, 0)&amp;".png")),"")</f>
        <v/>
      </c>
      <c r="O228" s="53"/>
      <c r="P228" s="53"/>
      <c r="Q228" s="61" t="str">
        <f>ifna(VLookup(V228, Dex!F:K, 3, 0),"")</f>
        <v/>
      </c>
      <c r="R228" s="61">
        <f>ifna(VLookup(V228, Dex!F:K, 4, 0),"")</f>
        <v>414</v>
      </c>
      <c r="S228" s="62">
        <f>ifna(VLookup(V228, Dex!F:K, 5, 0),"")</f>
        <v>45</v>
      </c>
      <c r="T228" s="61" t="str">
        <f>ifna(VLookup(V228, Dex!F:K, 6, 0),"")</f>
        <v/>
      </c>
      <c r="U228" s="63" t="str">
        <f>ifna(VLookup(V228, Dex!F:L, 7, 0),"")</f>
        <v/>
      </c>
      <c r="V228" s="53" t="str">
        <f t="shared" si="1"/>
        <v>mothim</v>
      </c>
    </row>
    <row r="229" ht="31.5" customHeight="1">
      <c r="A229" s="131">
        <v>228.0</v>
      </c>
      <c r="B229" s="130">
        <v>1.0</v>
      </c>
      <c r="C229" s="131">
        <v>9.0</v>
      </c>
      <c r="D229" s="131">
        <v>13.0</v>
      </c>
      <c r="E229" s="131">
        <v>3.0</v>
      </c>
      <c r="F229" s="131">
        <v>1.0</v>
      </c>
      <c r="G229" s="131" t="str">
        <f>ifna(VLookup(V229,Shiny!B:C, 2, 0),"")</f>
        <v/>
      </c>
      <c r="H229" s="171" t="s">
        <v>536</v>
      </c>
      <c r="I229" s="158">
        <v>416.0</v>
      </c>
      <c r="J229" s="135">
        <f>IFNA(VLOOKUP(V229,'Imported Index'!I:J,2,0),1)</f>
        <v>1</v>
      </c>
      <c r="K229" s="130"/>
      <c r="L229" s="131"/>
      <c r="M229" s="136" t="str">
        <f>ifna(IMAGE("https://pokejungle.net/sprites/typeico/"&amp;lower(VLookup(V229,Type!C:E, 2, 0)&amp;".png")),"")</f>
        <v/>
      </c>
      <c r="N229" s="136" t="str">
        <f>ifna(IMAGE("https://pokejungle.net/sprites/typeico/"&amp;lower(VLookup(V229,Type!C:E, 3, 0)&amp;".png")),"")</f>
        <v/>
      </c>
      <c r="O229" s="131"/>
      <c r="P229" s="131"/>
      <c r="Q229" s="165">
        <f>ifna(VLookup(V229, Dex!F:K, 3, 0),"")</f>
        <v>117</v>
      </c>
      <c r="R229" s="165">
        <f>ifna(VLookup(V229, Dex!F:K, 4, 0),"")</f>
        <v>416</v>
      </c>
      <c r="S229" s="166">
        <f>ifna(VLookup(V229, Dex!F:K, 5, 0),"")</f>
        <v>71</v>
      </c>
      <c r="T229" s="165" t="str">
        <f>ifna(VLookup(V229, Dex!F:K, 6, 0),"")</f>
        <v>P039</v>
      </c>
      <c r="U229" s="137" t="str">
        <f>ifna(VLookup(V229, Dex!F:L, 7, 0),"")</f>
        <v/>
      </c>
      <c r="V229" s="131" t="str">
        <f t="shared" si="1"/>
        <v>vespiquen</v>
      </c>
    </row>
    <row r="230" ht="31.5" customHeight="1">
      <c r="A230" s="53">
        <v>229.0</v>
      </c>
      <c r="B230" s="85">
        <v>1.0</v>
      </c>
      <c r="C230" s="53">
        <v>9.0</v>
      </c>
      <c r="D230" s="53">
        <v>14.0</v>
      </c>
      <c r="E230" s="53">
        <v>3.0</v>
      </c>
      <c r="F230" s="53">
        <v>2.0</v>
      </c>
      <c r="G230" s="53" t="str">
        <f>ifna(VLookup(V230,Shiny!B:C, 2, 0),"")</f>
        <v/>
      </c>
      <c r="H230" s="22" t="s">
        <v>537</v>
      </c>
      <c r="I230" s="157">
        <v>417.0</v>
      </c>
      <c r="J230" s="140">
        <f>IFNA(VLOOKUP(V230,'Imported Index'!I:J,2,0),1)</f>
        <v>1</v>
      </c>
      <c r="K230" s="85"/>
      <c r="L230" s="53"/>
      <c r="M230" s="59" t="str">
        <f>ifna(IMAGE("https://pokejungle.net/sprites/typeico/"&amp;lower(VLookup(V230,Type!C:E, 2, 0)&amp;".png")),"")</f>
        <v/>
      </c>
      <c r="N230" s="59" t="str">
        <f>ifna(IMAGE("https://pokejungle.net/sprites/typeico/"&amp;lower(VLookup(V230,Type!C:E, 3, 0)&amp;".png")),"")</f>
        <v/>
      </c>
      <c r="O230" s="53"/>
      <c r="P230" s="53"/>
      <c r="Q230" s="61" t="str">
        <f>ifna(VLookup(V230, Dex!F:K, 3, 0),"")</f>
        <v/>
      </c>
      <c r="R230" s="61">
        <f>ifna(VLookup(V230, Dex!F:K, 4, 0),"")</f>
        <v>417</v>
      </c>
      <c r="S230" s="62">
        <f>ifna(VLookup(V230, Dex!F:K, 5, 0),"")</f>
        <v>109</v>
      </c>
      <c r="T230" s="61" t="str">
        <f>ifna(VLookup(V230, Dex!F:K, 6, 0),"")</f>
        <v>P201</v>
      </c>
      <c r="U230" s="63" t="str">
        <f>ifna(VLookup(V230, Dex!F:L, 7, 0),"")</f>
        <v/>
      </c>
      <c r="V230" s="53" t="str">
        <f t="shared" si="1"/>
        <v>pachirisu</v>
      </c>
    </row>
    <row r="231" ht="31.5" customHeight="1">
      <c r="A231" s="131">
        <v>230.0</v>
      </c>
      <c r="B231" s="130">
        <v>1.0</v>
      </c>
      <c r="C231" s="131">
        <v>9.0</v>
      </c>
      <c r="D231" s="131">
        <v>15.0</v>
      </c>
      <c r="E231" s="131">
        <v>3.0</v>
      </c>
      <c r="F231" s="131">
        <v>3.0</v>
      </c>
      <c r="G231" s="131" t="str">
        <f>ifna(VLookup(V231,Shiny!B:C, 2, 0),"")</f>
        <v/>
      </c>
      <c r="H231" s="171" t="s">
        <v>539</v>
      </c>
      <c r="I231" s="158">
        <v>419.0</v>
      </c>
      <c r="J231" s="135">
        <f>IFNA(VLOOKUP(V231,'Imported Index'!I:J,2,0),1)</f>
        <v>1</v>
      </c>
      <c r="K231" s="130"/>
      <c r="L231" s="131"/>
      <c r="M231" s="136" t="str">
        <f>ifna(IMAGE("https://pokejungle.net/sprites/typeico/"&amp;lower(VLookup(V231,Type!C:E, 2, 0)&amp;".png")),"")</f>
        <v/>
      </c>
      <c r="N231" s="136" t="str">
        <f>ifna(IMAGE("https://pokejungle.net/sprites/typeico/"&amp;lower(VLookup(V231,Type!C:E, 3, 0)&amp;".png")),"")</f>
        <v/>
      </c>
      <c r="O231" s="131"/>
      <c r="P231" s="131"/>
      <c r="Q231" s="165" t="str">
        <f>ifna(VLookup(V231, Dex!F:K, 3, 0),"")</f>
        <v/>
      </c>
      <c r="R231" s="165">
        <f>ifna(VLookup(V231, Dex!F:K, 4, 0),"")</f>
        <v>419</v>
      </c>
      <c r="S231" s="166">
        <f>ifna(VLookup(V231, Dex!F:K, 5, 0),"")</f>
        <v>42</v>
      </c>
      <c r="T231" s="165" t="str">
        <f>ifna(VLookup(V231, Dex!F:K, 6, 0),"")</f>
        <v>P052</v>
      </c>
      <c r="U231" s="137" t="str">
        <f>ifna(VLookup(V231, Dex!F:L, 7, 0),"")</f>
        <v/>
      </c>
      <c r="V231" s="131" t="str">
        <f t="shared" si="1"/>
        <v>floatzel</v>
      </c>
    </row>
    <row r="232" ht="31.5" customHeight="1">
      <c r="A232" s="53">
        <v>231.0</v>
      </c>
      <c r="B232" s="85">
        <v>1.0</v>
      </c>
      <c r="C232" s="53">
        <v>9.0</v>
      </c>
      <c r="D232" s="53">
        <v>16.0</v>
      </c>
      <c r="E232" s="53">
        <v>3.0</v>
      </c>
      <c r="F232" s="53">
        <v>4.0</v>
      </c>
      <c r="G232" s="53" t="str">
        <f>ifna(VLookup(V232,Shiny!B:C, 2, 0),"")</f>
        <v/>
      </c>
      <c r="H232" s="22" t="s">
        <v>541</v>
      </c>
      <c r="I232" s="157">
        <v>421.0</v>
      </c>
      <c r="J232" s="140">
        <f>IFNA(VLOOKUP(V232,'Imported Index'!I:J,2,0),1)</f>
        <v>1</v>
      </c>
      <c r="K232" s="53"/>
      <c r="L232" s="53"/>
      <c r="M232" s="59" t="str">
        <f>ifna(IMAGE("https://pokejungle.net/sprites/typeico/"&amp;lower(VLookup(V232,Type!C:E, 2, 0)&amp;".png")),"")</f>
        <v/>
      </c>
      <c r="N232" s="59" t="str">
        <f>ifna(IMAGE("https://pokejungle.net/sprites/typeico/"&amp;lower(VLookup(V232,Type!C:E, 3, 0)&amp;".png")),"")</f>
        <v/>
      </c>
      <c r="O232" s="53"/>
      <c r="P232" s="53"/>
      <c r="Q232" s="61">
        <f>ifna(VLookup(V232, Dex!F:K, 3, 0),"")</f>
        <v>129</v>
      </c>
      <c r="R232" s="61">
        <f>ifna(VLookup(V232, Dex!F:K, 4, 0),"")</f>
        <v>421</v>
      </c>
      <c r="S232" s="62">
        <f>ifna(VLookup(V232, Dex!F:K, 5, 0),"")</f>
        <v>67</v>
      </c>
      <c r="T232" s="61" t="str">
        <f>ifna(VLookup(V232, Dex!F:K, 6, 0),"")</f>
        <v/>
      </c>
      <c r="U232" s="63" t="str">
        <f>ifna(VLookup(V232, Dex!F:L, 7, 0),"")</f>
        <v/>
      </c>
      <c r="V232" s="53" t="str">
        <f t="shared" si="1"/>
        <v>cherrim</v>
      </c>
    </row>
    <row r="233" ht="31.5" customHeight="1">
      <c r="A233" s="131">
        <v>232.0</v>
      </c>
      <c r="B233" s="130">
        <v>1.0</v>
      </c>
      <c r="C233" s="131">
        <v>9.0</v>
      </c>
      <c r="D233" s="131">
        <v>17.0</v>
      </c>
      <c r="E233" s="131">
        <v>3.0</v>
      </c>
      <c r="F233" s="131">
        <v>5.0</v>
      </c>
      <c r="G233" s="131" t="str">
        <f>ifna(VLookup(V233,Shiny!B:C, 2, 0),"")</f>
        <v/>
      </c>
      <c r="H233" s="171" t="s">
        <v>545</v>
      </c>
      <c r="I233" s="158">
        <v>423.0</v>
      </c>
      <c r="J233" s="135">
        <f>IFNA(VLOOKUP(V233,'Imported Index'!I:J,2,0),1)</f>
        <v>1</v>
      </c>
      <c r="K233" s="130"/>
      <c r="L233" s="131"/>
      <c r="M233" s="136" t="str">
        <f>ifna(IMAGE("https://pokejungle.net/sprites/typeico/"&amp;lower(VLookup(V233,Type!C:E, 2, 0)&amp;".png")),"")</f>
        <v/>
      </c>
      <c r="N233" s="136" t="str">
        <f>ifna(IMAGE("https://pokejungle.net/sprites/typeico/"&amp;lower(VLookup(V233,Type!C:E, 3, 0)&amp;".png")),"")</f>
        <v/>
      </c>
      <c r="O233" s="131"/>
      <c r="P233" s="131"/>
      <c r="Q233" s="165">
        <f>ifna(VLookup(V233, Dex!F:K, 3, 0),"")</f>
        <v>231</v>
      </c>
      <c r="R233" s="165">
        <f>ifna(VLookup(V233, Dex!F:K, 4, 0),"")</f>
        <v>423</v>
      </c>
      <c r="S233" s="166">
        <f>ifna(VLookup(V233, Dex!F:K, 5, 0),"")</f>
        <v>83</v>
      </c>
      <c r="T233" s="165" t="str">
        <f>ifna(VLookup(V233, Dex!F:K, 6, 0),"")</f>
        <v>P328</v>
      </c>
      <c r="U233" s="137" t="str">
        <f>ifna(VLookup(V233, Dex!F:L, 7, 0),"")</f>
        <v/>
      </c>
      <c r="V233" s="131" t="str">
        <f t="shared" si="1"/>
        <v>gastrodon</v>
      </c>
    </row>
    <row r="234" ht="31.5" customHeight="1">
      <c r="A234" s="53">
        <v>233.0</v>
      </c>
      <c r="B234" s="85">
        <v>1.0</v>
      </c>
      <c r="C234" s="53">
        <v>9.0</v>
      </c>
      <c r="D234" s="53">
        <v>18.0</v>
      </c>
      <c r="E234" s="53">
        <v>3.0</v>
      </c>
      <c r="F234" s="53">
        <v>6.0</v>
      </c>
      <c r="G234" s="53" t="str">
        <f>ifna(VLookup(V234,Shiny!B:C, 2, 0),"")</f>
        <v/>
      </c>
      <c r="H234" s="22" t="s">
        <v>546</v>
      </c>
      <c r="I234" s="157">
        <v>424.0</v>
      </c>
      <c r="J234" s="140">
        <f>IFNA(VLOOKUP(V234,'Imported Index'!I:J,2,0),1)</f>
        <v>1</v>
      </c>
      <c r="K234" s="53"/>
      <c r="L234" s="53"/>
      <c r="M234" s="59" t="str">
        <f>ifna(IMAGE("https://pokejungle.net/sprites/typeico/"&amp;lower(VLookup(V234,Type!C:E, 2, 0)&amp;".png")),"")</f>
        <v/>
      </c>
      <c r="N234" s="59" t="str">
        <f>ifna(IMAGE("https://pokejungle.net/sprites/typeico/"&amp;lower(VLookup(V234,Type!C:E, 3, 0)&amp;".png")),"")</f>
        <v/>
      </c>
      <c r="O234" s="53"/>
      <c r="P234" s="53"/>
      <c r="Q234" s="61" t="str">
        <f>ifna(VLookup(V234, Dex!F:K, 3, 0),"")</f>
        <v/>
      </c>
      <c r="R234" s="61">
        <f>ifna(VLookup(V234, Dex!F:K, 4, 0),"")</f>
        <v>424</v>
      </c>
      <c r="S234" s="62">
        <f>ifna(VLookup(V234, Dex!F:K, 5, 0),"")</f>
        <v>79</v>
      </c>
      <c r="T234" s="61" t="str">
        <f>ifna(VLookup(V234, Dex!F:K, 6, 0),"")</f>
        <v>K048</v>
      </c>
      <c r="U234" s="63" t="str">
        <f>ifna(VLookup(V234, Dex!F:L, 7, 0),"")</f>
        <v/>
      </c>
      <c r="V234" s="53" t="str">
        <f t="shared" si="1"/>
        <v>ambipom</v>
      </c>
    </row>
    <row r="235" ht="31.5" customHeight="1">
      <c r="A235" s="131">
        <v>234.0</v>
      </c>
      <c r="B235" s="130">
        <v>1.0</v>
      </c>
      <c r="C235" s="131">
        <v>9.0</v>
      </c>
      <c r="D235" s="131">
        <v>19.0</v>
      </c>
      <c r="E235" s="131">
        <v>4.0</v>
      </c>
      <c r="F235" s="131">
        <v>1.0</v>
      </c>
      <c r="G235" s="131" t="str">
        <f>ifna(VLookup(V235,Shiny!B:C, 2, 0),"")</f>
        <v/>
      </c>
      <c r="H235" s="171" t="s">
        <v>548</v>
      </c>
      <c r="I235" s="158">
        <v>426.0</v>
      </c>
      <c r="J235" s="135">
        <f>IFNA(VLOOKUP(V235,'Imported Index'!I:J,2,0),1)</f>
        <v>1</v>
      </c>
      <c r="K235" s="130"/>
      <c r="L235" s="131"/>
      <c r="M235" s="136" t="str">
        <f>ifna(IMAGE("https://pokejungle.net/sprites/typeico/"&amp;lower(VLookup(V235,Type!C:E, 2, 0)&amp;".png")),"")</f>
        <v/>
      </c>
      <c r="N235" s="136" t="str">
        <f>ifna(IMAGE("https://pokejungle.net/sprites/typeico/"&amp;lower(VLookup(V235,Type!C:E, 3, 0)&amp;".png")),"")</f>
        <v/>
      </c>
      <c r="O235" s="131"/>
      <c r="P235" s="131"/>
      <c r="Q235" s="165">
        <f>ifna(VLookup(V235, Dex!F:K, 3, 0),"")</f>
        <v>125</v>
      </c>
      <c r="R235" s="165">
        <f>ifna(VLookup(V235, Dex!F:K, 4, 0),"")</f>
        <v>426</v>
      </c>
      <c r="S235" s="166">
        <f>ifna(VLookup(V235, Dex!F:K, 5, 0),"")</f>
        <v>38</v>
      </c>
      <c r="T235" s="165" t="str">
        <f>ifna(VLookup(V235, Dex!F:K, 6, 0),"")</f>
        <v>P144</v>
      </c>
      <c r="U235" s="137" t="str">
        <f>ifna(VLookup(V235, Dex!F:L, 7, 0),"")</f>
        <v/>
      </c>
      <c r="V235" s="131" t="str">
        <f t="shared" si="1"/>
        <v>drifblim</v>
      </c>
    </row>
    <row r="236" ht="31.5" customHeight="1">
      <c r="A236" s="53">
        <v>235.0</v>
      </c>
      <c r="B236" s="85">
        <v>1.0</v>
      </c>
      <c r="C236" s="53">
        <v>9.0</v>
      </c>
      <c r="D236" s="53">
        <v>20.0</v>
      </c>
      <c r="E236" s="53">
        <v>4.0</v>
      </c>
      <c r="F236" s="53">
        <v>2.0</v>
      </c>
      <c r="G236" s="53" t="str">
        <f>ifna(VLookup(V236,Shiny!B:C, 2, 0),"")</f>
        <v/>
      </c>
      <c r="H236" s="22" t="s">
        <v>550</v>
      </c>
      <c r="I236" s="157">
        <v>428.0</v>
      </c>
      <c r="J236" s="140">
        <f>IFNA(VLOOKUP(V236,'Imported Index'!I:J,2,0),1)</f>
        <v>1</v>
      </c>
      <c r="K236" s="53"/>
      <c r="L236" s="53"/>
      <c r="M236" s="59" t="str">
        <f>ifna(IMAGE("https://pokejungle.net/sprites/typeico/"&amp;lower(VLookup(V236,Type!C:E, 2, 0)&amp;".png")),"")</f>
        <v/>
      </c>
      <c r="N236" s="59" t="str">
        <f>ifna(IMAGE("https://pokejungle.net/sprites/typeico/"&amp;lower(VLookup(V236,Type!C:E, 3, 0)&amp;".png")),"")</f>
        <v/>
      </c>
      <c r="O236" s="53"/>
      <c r="P236" s="53"/>
      <c r="Q236" s="61" t="str">
        <f>ifna(VLookup(V236, Dex!F:K, 3, 0),"")</f>
        <v>A005</v>
      </c>
      <c r="R236" s="61">
        <f>ifna(VLookup(V236, Dex!F:K, 4, 0),"")</f>
        <v>428</v>
      </c>
      <c r="S236" s="62">
        <f>ifna(VLookup(V236, Dex!F:K, 5, 0),"")</f>
        <v>65</v>
      </c>
      <c r="T236" s="61" t="str">
        <f>ifna(VLookup(V236, Dex!F:K, 6, 0),"")</f>
        <v/>
      </c>
      <c r="U236" s="63">
        <f>ifna(VLookup(V236, Dex!F:L, 7, 0),"")</f>
        <v>110</v>
      </c>
      <c r="V236" s="53" t="str">
        <f t="shared" si="1"/>
        <v>lopunny</v>
      </c>
    </row>
    <row r="237" ht="31.5" customHeight="1">
      <c r="A237" s="131">
        <v>236.0</v>
      </c>
      <c r="B237" s="130">
        <v>1.0</v>
      </c>
      <c r="C237" s="131">
        <v>9.0</v>
      </c>
      <c r="D237" s="131">
        <v>21.0</v>
      </c>
      <c r="E237" s="131">
        <v>4.0</v>
      </c>
      <c r="F237" s="131">
        <v>3.0</v>
      </c>
      <c r="G237" s="131" t="str">
        <f>ifna(VLookup(V237,Shiny!B:C, 2, 0),"")</f>
        <v/>
      </c>
      <c r="H237" s="171" t="s">
        <v>551</v>
      </c>
      <c r="I237" s="158">
        <v>429.0</v>
      </c>
      <c r="J237" s="135">
        <f>IFNA(VLOOKUP(V237,'Imported Index'!I:J,2,0),1)</f>
        <v>1</v>
      </c>
      <c r="K237" s="130"/>
      <c r="L237" s="131"/>
      <c r="M237" s="136" t="str">
        <f>ifna(IMAGE("https://pokejungle.net/sprites/typeico/"&amp;lower(VLookup(V237,Type!C:E, 2, 0)&amp;".png")),"")</f>
        <v/>
      </c>
      <c r="N237" s="136" t="str">
        <f>ifna(IMAGE("https://pokejungle.net/sprites/typeico/"&amp;lower(VLookup(V237,Type!C:E, 3, 0)&amp;".png")),"")</f>
        <v/>
      </c>
      <c r="O237" s="131"/>
      <c r="P237" s="131"/>
      <c r="Q237" s="165" t="str">
        <f>ifna(VLookup(V237, Dex!F:K, 3, 0),"")</f>
        <v/>
      </c>
      <c r="R237" s="165">
        <f>ifna(VLookup(V237, Dex!F:K, 4, 0),"")</f>
        <v>429</v>
      </c>
      <c r="S237" s="166">
        <f>ifna(VLookup(V237, Dex!F:K, 5, 0),"")</f>
        <v>198</v>
      </c>
      <c r="T237" s="165" t="str">
        <f>ifna(VLookup(V237, Dex!F:K, 6, 0),"")</f>
        <v>P115</v>
      </c>
      <c r="U237" s="137" t="str">
        <f>ifna(VLookup(V237, Dex!F:L, 7, 0),"")</f>
        <v/>
      </c>
      <c r="V237" s="131" t="str">
        <f t="shared" si="1"/>
        <v>mismagius</v>
      </c>
    </row>
    <row r="238" ht="31.5" customHeight="1">
      <c r="A238" s="53">
        <v>237.0</v>
      </c>
      <c r="B238" s="85">
        <v>1.0</v>
      </c>
      <c r="C238" s="53">
        <v>9.0</v>
      </c>
      <c r="D238" s="53">
        <v>22.0</v>
      </c>
      <c r="E238" s="53">
        <v>4.0</v>
      </c>
      <c r="F238" s="53">
        <v>4.0</v>
      </c>
      <c r="G238" s="53" t="str">
        <f>ifna(VLookup(V238,Shiny!B:C, 2, 0),"")</f>
        <v/>
      </c>
      <c r="H238" s="22" t="s">
        <v>552</v>
      </c>
      <c r="I238" s="157">
        <v>430.0</v>
      </c>
      <c r="J238" s="140">
        <f>IFNA(VLOOKUP(V238,'Imported Index'!I:J,2,0),1)</f>
        <v>1</v>
      </c>
      <c r="K238" s="85"/>
      <c r="L238" s="53"/>
      <c r="M238" s="59" t="str">
        <f>ifna(IMAGE("https://pokejungle.net/sprites/typeico/"&amp;lower(VLookup(V238,Type!C:E, 2, 0)&amp;".png")),"")</f>
        <v/>
      </c>
      <c r="N238" s="59" t="str">
        <f>ifna(IMAGE("https://pokejungle.net/sprites/typeico/"&amp;lower(VLookup(V238,Type!C:E, 3, 0)&amp;".png")),"")</f>
        <v/>
      </c>
      <c r="O238" s="53"/>
      <c r="P238" s="53"/>
      <c r="Q238" s="61" t="str">
        <f>ifna(VLookup(V238, Dex!F:K, 3, 0),"")</f>
        <v/>
      </c>
      <c r="R238" s="61">
        <f>ifna(VLookup(V238, Dex!F:K, 4, 0),"")</f>
        <v>430</v>
      </c>
      <c r="S238" s="62">
        <f>ifna(VLookup(V238, Dex!F:K, 5, 0),"")</f>
        <v>141</v>
      </c>
      <c r="T238" s="61" t="str">
        <f>ifna(VLookup(V238, Dex!F:K, 6, 0),"")</f>
        <v>P233</v>
      </c>
      <c r="U238" s="63" t="str">
        <f>ifna(VLookup(V238, Dex!F:L, 7, 0),"")</f>
        <v/>
      </c>
      <c r="V238" s="53" t="str">
        <f t="shared" si="1"/>
        <v>honchkrow</v>
      </c>
    </row>
    <row r="239" ht="31.5" customHeight="1">
      <c r="A239" s="131">
        <v>238.0</v>
      </c>
      <c r="B239" s="130">
        <v>1.0</v>
      </c>
      <c r="C239" s="131">
        <v>9.0</v>
      </c>
      <c r="D239" s="131">
        <v>23.0</v>
      </c>
      <c r="E239" s="131">
        <v>4.0</v>
      </c>
      <c r="F239" s="131">
        <v>5.0</v>
      </c>
      <c r="G239" s="131" t="str">
        <f>ifna(VLookup(V239,Shiny!B:C, 2, 0),"")</f>
        <v/>
      </c>
      <c r="H239" s="171" t="s">
        <v>554</v>
      </c>
      <c r="I239" s="158">
        <v>432.0</v>
      </c>
      <c r="J239" s="135">
        <f>IFNA(VLOOKUP(V239,'Imported Index'!I:J,2,0),1)</f>
        <v>1</v>
      </c>
      <c r="K239" s="131"/>
      <c r="L239" s="131"/>
      <c r="M239" s="136" t="str">
        <f>ifna(IMAGE("https://pokejungle.net/sprites/typeico/"&amp;lower(VLookup(V239,Type!C:E, 2, 0)&amp;".png")),"")</f>
        <v/>
      </c>
      <c r="N239" s="136" t="str">
        <f>ifna(IMAGE("https://pokejungle.net/sprites/typeico/"&amp;lower(VLookup(V239,Type!C:E, 3, 0)&amp;".png")),"")</f>
        <v/>
      </c>
      <c r="O239" s="131"/>
      <c r="P239" s="131"/>
      <c r="Q239" s="165" t="str">
        <f>ifna(VLookup(V239, Dex!F:K, 3, 0),"")</f>
        <v/>
      </c>
      <c r="R239" s="165">
        <f>ifna(VLookup(V239, Dex!F:K, 4, 0),"")</f>
        <v>432</v>
      </c>
      <c r="S239" s="166">
        <f>ifna(VLookup(V239, Dex!F:K, 5, 0),"")</f>
        <v>153</v>
      </c>
      <c r="T239" s="165" t="str">
        <f>ifna(VLookup(V239, Dex!F:K, 6, 0),"")</f>
        <v/>
      </c>
      <c r="U239" s="137" t="str">
        <f>ifna(VLookup(V239, Dex!F:L, 7, 0),"")</f>
        <v/>
      </c>
      <c r="V239" s="131" t="str">
        <f t="shared" si="1"/>
        <v>purugly</v>
      </c>
    </row>
    <row r="240" ht="31.5" customHeight="1">
      <c r="A240" s="53">
        <v>239.0</v>
      </c>
      <c r="B240" s="85">
        <v>1.0</v>
      </c>
      <c r="C240" s="53">
        <v>9.0</v>
      </c>
      <c r="D240" s="53">
        <v>24.0</v>
      </c>
      <c r="E240" s="53">
        <v>4.0</v>
      </c>
      <c r="F240" s="53">
        <v>6.0</v>
      </c>
      <c r="G240" s="53" t="str">
        <f>ifna(VLookup(V240,Shiny!B:C, 2, 0),"")</f>
        <v/>
      </c>
      <c r="H240" s="22" t="s">
        <v>557</v>
      </c>
      <c r="I240" s="157">
        <v>435.0</v>
      </c>
      <c r="J240" s="140">
        <f>IFNA(VLOOKUP(V240,'Imported Index'!I:J,2,0),1)</f>
        <v>1</v>
      </c>
      <c r="K240" s="85"/>
      <c r="L240" s="53"/>
      <c r="M240" s="59" t="str">
        <f>ifna(IMAGE("https://pokejungle.net/sprites/typeico/"&amp;lower(VLookup(V240,Type!C:E, 2, 0)&amp;".png")),"")</f>
        <v/>
      </c>
      <c r="N240" s="59" t="str">
        <f>ifna(IMAGE("https://pokejungle.net/sprites/typeico/"&amp;lower(VLookup(V240,Type!C:E, 3, 0)&amp;".png")),"")</f>
        <v/>
      </c>
      <c r="O240" s="53"/>
      <c r="P240" s="53"/>
      <c r="Q240" s="61">
        <f>ifna(VLookup(V240, Dex!F:K, 3, 0),"")</f>
        <v>131</v>
      </c>
      <c r="R240" s="61">
        <f>ifna(VLookup(V240, Dex!F:K, 4, 0),"")</f>
        <v>435</v>
      </c>
      <c r="S240" s="62">
        <f>ifna(VLookup(V240, Dex!F:K, 5, 0),"")</f>
        <v>111</v>
      </c>
      <c r="T240" s="61" t="str">
        <f>ifna(VLookup(V240, Dex!F:K, 6, 0),"")</f>
        <v>P227</v>
      </c>
      <c r="U240" s="63" t="str">
        <f>ifna(VLookup(V240, Dex!F:L, 7, 0),"")</f>
        <v/>
      </c>
      <c r="V240" s="53" t="str">
        <f t="shared" si="1"/>
        <v>skuntank</v>
      </c>
    </row>
    <row r="241" ht="31.5" customHeight="1">
      <c r="A241" s="131">
        <v>240.0</v>
      </c>
      <c r="B241" s="130">
        <v>1.0</v>
      </c>
      <c r="C241" s="131">
        <v>9.0</v>
      </c>
      <c r="D241" s="131">
        <v>25.0</v>
      </c>
      <c r="E241" s="131">
        <v>5.0</v>
      </c>
      <c r="F241" s="131">
        <v>1.0</v>
      </c>
      <c r="G241" s="131" t="str">
        <f>ifna(VLookup(V241,Shiny!B:C, 2, 0),"")</f>
        <v/>
      </c>
      <c r="H241" s="171" t="s">
        <v>559</v>
      </c>
      <c r="I241" s="158">
        <v>437.0</v>
      </c>
      <c r="J241" s="135">
        <f>IFNA(VLOOKUP(V241,'Imported Index'!I:J,2,0),1)</f>
        <v>1</v>
      </c>
      <c r="K241" s="130"/>
      <c r="L241" s="131"/>
      <c r="M241" s="136" t="str">
        <f>ifna(IMAGE("https://pokejungle.net/sprites/typeico/"&amp;lower(VLookup(V241,Type!C:E, 2, 0)&amp;".png")),"")</f>
        <v/>
      </c>
      <c r="N241" s="136" t="str">
        <f>ifna(IMAGE("https://pokejungle.net/sprites/typeico/"&amp;lower(VLookup(V241,Type!C:E, 3, 0)&amp;".png")),"")</f>
        <v/>
      </c>
      <c r="O241" s="131"/>
      <c r="P241" s="131"/>
      <c r="Q241" s="165">
        <f>ifna(VLookup(V241, Dex!F:K, 3, 0),"")</f>
        <v>119</v>
      </c>
      <c r="R241" s="165">
        <f>ifna(VLookup(V241, Dex!F:K, 4, 0),"")</f>
        <v>437</v>
      </c>
      <c r="S241" s="166">
        <f>ifna(VLookup(V241, Dex!F:K, 5, 0),"")</f>
        <v>181</v>
      </c>
      <c r="T241" s="165" t="str">
        <f>ifna(VLookup(V241, Dex!F:K, 6, 0),"")</f>
        <v>P154</v>
      </c>
      <c r="U241" s="137" t="str">
        <f>ifna(VLookup(V241, Dex!F:L, 7, 0),"")</f>
        <v/>
      </c>
      <c r="V241" s="131" t="str">
        <f t="shared" si="1"/>
        <v>bronzong</v>
      </c>
    </row>
    <row r="242" ht="31.5" customHeight="1">
      <c r="A242" s="53">
        <v>241.0</v>
      </c>
      <c r="B242" s="85">
        <v>1.0</v>
      </c>
      <c r="C242" s="53">
        <v>9.0</v>
      </c>
      <c r="D242" s="53">
        <v>26.0</v>
      </c>
      <c r="E242" s="53">
        <v>5.0</v>
      </c>
      <c r="F242" s="53">
        <v>2.0</v>
      </c>
      <c r="G242" s="53" t="str">
        <f>ifna(VLookup(V242,Shiny!B:C, 2, 0),"")</f>
        <v/>
      </c>
      <c r="H242" s="22" t="s">
        <v>563</v>
      </c>
      <c r="I242" s="157">
        <v>441.0</v>
      </c>
      <c r="J242" s="140">
        <f>IFNA(VLOOKUP(V242,'Imported Index'!I:J,2,0),1)</f>
        <v>1</v>
      </c>
      <c r="K242" s="53"/>
      <c r="L242" s="53"/>
      <c r="M242" s="59" t="str">
        <f>ifna(IMAGE("https://pokejungle.net/sprites/typeico/"&amp;lower(VLookup(V242,Type!C:E, 2, 0)&amp;".png")),"")</f>
        <v/>
      </c>
      <c r="N242" s="59" t="str">
        <f>ifna(IMAGE("https://pokejungle.net/sprites/typeico/"&amp;lower(VLookup(V242,Type!C:E, 3, 0)&amp;".png")),"")</f>
        <v/>
      </c>
      <c r="O242" s="53"/>
      <c r="P242" s="53"/>
      <c r="Q242" s="61" t="str">
        <f>ifna(VLookup(V242, Dex!F:K, 3, 0),"")</f>
        <v/>
      </c>
      <c r="R242" s="61">
        <f>ifna(VLookup(V242, Dex!F:K, 4, 0),"")</f>
        <v>441</v>
      </c>
      <c r="S242" s="62">
        <f>ifna(VLookup(V242, Dex!F:K, 5, 0),"")</f>
        <v>157</v>
      </c>
      <c r="T242" s="61" t="str">
        <f>ifna(VLookup(V242, Dex!F:K, 6, 0),"")</f>
        <v/>
      </c>
      <c r="U242" s="63" t="str">
        <f>ifna(VLookup(V242, Dex!F:L, 7, 0),"")</f>
        <v/>
      </c>
      <c r="V242" s="53" t="str">
        <f t="shared" si="1"/>
        <v>chatot</v>
      </c>
    </row>
    <row r="243" ht="31.5" customHeight="1">
      <c r="A243" s="131">
        <v>242.0</v>
      </c>
      <c r="B243" s="130">
        <v>1.0</v>
      </c>
      <c r="C243" s="131">
        <v>9.0</v>
      </c>
      <c r="D243" s="131">
        <v>27.0</v>
      </c>
      <c r="E243" s="131">
        <v>5.0</v>
      </c>
      <c r="F243" s="131">
        <v>3.0</v>
      </c>
      <c r="G243" s="131" t="str">
        <f>ifna(VLookup(V243,Shiny!B:C, 2, 0),"")</f>
        <v/>
      </c>
      <c r="H243" s="171" t="s">
        <v>564</v>
      </c>
      <c r="I243" s="158">
        <v>442.0</v>
      </c>
      <c r="J243" s="135">
        <f>IFNA(VLOOKUP(V243,'Imported Index'!I:J,2,0),1)</f>
        <v>1</v>
      </c>
      <c r="K243" s="130"/>
      <c r="L243" s="131"/>
      <c r="M243" s="136" t="str">
        <f>ifna(IMAGE("https://pokejungle.net/sprites/typeico/"&amp;lower(VLookup(V243,Type!C:E, 2, 0)&amp;".png")),"")</f>
        <v/>
      </c>
      <c r="N243" s="136" t="str">
        <f>ifna(IMAGE("https://pokejungle.net/sprites/typeico/"&amp;lower(VLookup(V243,Type!C:E, 3, 0)&amp;".png")),"")</f>
        <v/>
      </c>
      <c r="O243" s="131"/>
      <c r="P243" s="131"/>
      <c r="Q243" s="165" t="str">
        <f>ifna(VLookup(V243, Dex!F:K, 3, 0),"")</f>
        <v>C047</v>
      </c>
      <c r="R243" s="165">
        <f>ifna(VLookup(V243, Dex!F:K, 4, 0),"")</f>
        <v>442</v>
      </c>
      <c r="S243" s="166">
        <f>ifna(VLookup(V243, Dex!F:K, 5, 0),"")</f>
        <v>139</v>
      </c>
      <c r="T243" s="165" t="str">
        <f>ifna(VLookup(V243, Dex!F:K, 6, 0),"")</f>
        <v>P302</v>
      </c>
      <c r="U243" s="137" t="str">
        <f>ifna(VLookup(V243, Dex!F:L, 7, 0),"")</f>
        <v/>
      </c>
      <c r="V243" s="131" t="str">
        <f t="shared" si="1"/>
        <v>spiritomb</v>
      </c>
    </row>
    <row r="244" ht="31.5" customHeight="1">
      <c r="A244" s="53">
        <v>243.0</v>
      </c>
      <c r="B244" s="85">
        <v>1.0</v>
      </c>
      <c r="C244" s="53">
        <v>9.0</v>
      </c>
      <c r="D244" s="53">
        <v>28.0</v>
      </c>
      <c r="E244" s="53">
        <v>5.0</v>
      </c>
      <c r="F244" s="53">
        <v>4.0</v>
      </c>
      <c r="G244" s="53" t="str">
        <f>ifna(VLookup(V244,Shiny!B:C, 2, 0),"")</f>
        <v/>
      </c>
      <c r="H244" s="22" t="s">
        <v>567</v>
      </c>
      <c r="I244" s="157">
        <v>445.0</v>
      </c>
      <c r="J244" s="140">
        <f>IFNA(VLOOKUP(V244,'Imported Index'!I:J,2,0),1)</f>
        <v>1</v>
      </c>
      <c r="K244" s="85"/>
      <c r="L244" s="53"/>
      <c r="M244" s="59" t="str">
        <f>ifna(IMAGE("https://pokejungle.net/sprites/typeico/"&amp;lower(VLookup(V244,Type!C:E, 2, 0)&amp;".png")),"")</f>
        <v/>
      </c>
      <c r="N244" s="59" t="str">
        <f>ifna(IMAGE("https://pokejungle.net/sprites/typeico/"&amp;lower(VLookup(V244,Type!C:E, 3, 0)&amp;".png")),"")</f>
        <v/>
      </c>
      <c r="O244" s="53"/>
      <c r="P244" s="53"/>
      <c r="Q244" s="61" t="str">
        <f>ifna(VLookup(V244, Dex!F:K, 3, 0),"")</f>
        <v>C118</v>
      </c>
      <c r="R244" s="61">
        <f>ifna(VLookup(V244, Dex!F:K, 4, 0),"")</f>
        <v>445</v>
      </c>
      <c r="S244" s="62">
        <f>ifna(VLookup(V244, Dex!F:K, 5, 0),"")</f>
        <v>189</v>
      </c>
      <c r="T244" s="61" t="str">
        <f>ifna(VLookup(V244, Dex!F:K, 6, 0),"")</f>
        <v>P128</v>
      </c>
      <c r="U244" s="63">
        <f>ifna(VLookup(V244, Dex!F:L, 7, 0),"")</f>
        <v>130</v>
      </c>
      <c r="V244" s="53" t="str">
        <f t="shared" si="1"/>
        <v>garchomp</v>
      </c>
    </row>
    <row r="245" ht="31.5" customHeight="1">
      <c r="A245" s="131">
        <v>244.0</v>
      </c>
      <c r="B245" s="130">
        <v>1.0</v>
      </c>
      <c r="C245" s="131">
        <v>9.0</v>
      </c>
      <c r="D245" s="131">
        <v>29.0</v>
      </c>
      <c r="E245" s="131">
        <v>5.0</v>
      </c>
      <c r="F245" s="131">
        <v>5.0</v>
      </c>
      <c r="G245" s="131" t="str">
        <f>ifna(VLookup(V245,Shiny!B:C, 2, 0),"")</f>
        <v/>
      </c>
      <c r="H245" s="171" t="s">
        <v>570</v>
      </c>
      <c r="I245" s="158">
        <v>448.0</v>
      </c>
      <c r="J245" s="135">
        <f>IFNA(VLOOKUP(V245,'Imported Index'!I:J,2,0),1)</f>
        <v>1</v>
      </c>
      <c r="K245" s="130"/>
      <c r="L245" s="131"/>
      <c r="M245" s="136" t="str">
        <f>ifna(IMAGE("https://pokejungle.net/sprites/typeico/"&amp;lower(VLookup(V245,Type!C:E, 2, 0)&amp;".png")),"")</f>
        <v/>
      </c>
      <c r="N245" s="136" t="str">
        <f>ifna(IMAGE("https://pokejungle.net/sprites/typeico/"&amp;lower(VLookup(V245,Type!C:E, 3, 0)&amp;".png")),"")</f>
        <v/>
      </c>
      <c r="O245" s="131"/>
      <c r="P245" s="131"/>
      <c r="Q245" s="165">
        <f>ifna(VLookup(V245, Dex!F:K, 3, 0),"")</f>
        <v>299</v>
      </c>
      <c r="R245" s="165">
        <f>ifna(VLookup(V245, Dex!F:K, 4, 0),"")</f>
        <v>448</v>
      </c>
      <c r="S245" s="166">
        <f>ifna(VLookup(V245, Dex!F:K, 5, 0),"")</f>
        <v>224</v>
      </c>
      <c r="T245" s="165" t="str">
        <f>ifna(VLookup(V245, Dex!F:K, 6, 0),"")</f>
        <v>P164</v>
      </c>
      <c r="U245" s="137">
        <f>ifna(VLookup(V245, Dex!F:L, 7, 0),"")</f>
        <v>136</v>
      </c>
      <c r="V245" s="131" t="str">
        <f t="shared" si="1"/>
        <v>lucario</v>
      </c>
    </row>
    <row r="246" ht="31.5" customHeight="1">
      <c r="A246" s="53">
        <v>245.0</v>
      </c>
      <c r="B246" s="85">
        <v>1.0</v>
      </c>
      <c r="C246" s="53">
        <v>9.0</v>
      </c>
      <c r="D246" s="53">
        <v>30.0</v>
      </c>
      <c r="E246" s="53">
        <v>5.0</v>
      </c>
      <c r="F246" s="53">
        <v>6.0</v>
      </c>
      <c r="G246" s="53" t="str">
        <f>ifna(VLookup(V246,Shiny!B:C, 2, 0),"")</f>
        <v/>
      </c>
      <c r="H246" s="22" t="s">
        <v>572</v>
      </c>
      <c r="I246" s="157">
        <v>450.0</v>
      </c>
      <c r="J246" s="140">
        <f>IFNA(VLOOKUP(V246,'Imported Index'!I:J,2,0),1)</f>
        <v>1</v>
      </c>
      <c r="K246" s="85"/>
      <c r="L246" s="53"/>
      <c r="M246" s="59" t="str">
        <f>ifna(IMAGE("https://pokejungle.net/sprites/typeico/"&amp;lower(VLookup(V246,Type!C:E, 2, 0)&amp;".png")),"")</f>
        <v/>
      </c>
      <c r="N246" s="59" t="str">
        <f>ifna(IMAGE("https://pokejungle.net/sprites/typeico/"&amp;lower(VLookup(V246,Type!C:E, 3, 0)&amp;".png")),"")</f>
        <v/>
      </c>
      <c r="O246" s="53"/>
      <c r="P246" s="53"/>
      <c r="Q246" s="61">
        <f>ifna(VLookup(V246, Dex!F:K, 3, 0),"")</f>
        <v>315</v>
      </c>
      <c r="R246" s="61">
        <f>ifna(VLookup(V246, Dex!F:K, 4, 0),"")</f>
        <v>450</v>
      </c>
      <c r="S246" s="62">
        <f>ifna(VLookup(V246, Dex!F:K, 5, 0),"")</f>
        <v>108</v>
      </c>
      <c r="T246" s="61" t="str">
        <f>ifna(VLookup(V246, Dex!F:K, 6, 0),"")</f>
        <v>P266</v>
      </c>
      <c r="U246" s="63">
        <f>ifna(VLookup(V246, Dex!F:L, 7, 0),"")</f>
        <v>119</v>
      </c>
      <c r="V246" s="53" t="str">
        <f t="shared" si="1"/>
        <v>hippowdon</v>
      </c>
    </row>
    <row r="247" ht="31.5" customHeight="1">
      <c r="A247" s="131">
        <v>246.0</v>
      </c>
      <c r="B247" s="130">
        <v>1.0</v>
      </c>
      <c r="C247" s="131">
        <v>10.0</v>
      </c>
      <c r="D247" s="131">
        <v>1.0</v>
      </c>
      <c r="E247" s="131">
        <v>1.0</v>
      </c>
      <c r="F247" s="131">
        <v>1.0</v>
      </c>
      <c r="G247" s="131" t="str">
        <f>ifna(VLookup(V247,Shiny!B:C, 2, 0),"")</f>
        <v/>
      </c>
      <c r="H247" s="171" t="s">
        <v>574</v>
      </c>
      <c r="I247" s="158">
        <v>452.0</v>
      </c>
      <c r="J247" s="135">
        <f>IFNA(VLOOKUP(V247,'Imported Index'!I:J,2,0),1)</f>
        <v>1</v>
      </c>
      <c r="K247" s="131"/>
      <c r="L247" s="131"/>
      <c r="M247" s="136" t="str">
        <f>ifna(IMAGE("https://pokejungle.net/sprites/typeico/"&amp;lower(VLookup(V247,Type!C:E, 2, 0)&amp;".png")),"")</f>
        <v/>
      </c>
      <c r="N247" s="136" t="str">
        <f>ifna(IMAGE("https://pokejungle.net/sprites/typeico/"&amp;lower(VLookup(V247,Type!C:E, 3, 0)&amp;".png")),"")</f>
        <v/>
      </c>
      <c r="O247" s="131"/>
      <c r="P247" s="131"/>
      <c r="Q247" s="165">
        <f>ifna(VLookup(V247, Dex!F:K, 3, 0),"")</f>
        <v>286</v>
      </c>
      <c r="R247" s="165">
        <f>ifna(VLookup(V247, Dex!F:K, 4, 0),"")</f>
        <v>452</v>
      </c>
      <c r="S247" s="166">
        <f>ifna(VLookup(V247, Dex!F:K, 5, 0),"")</f>
        <v>149</v>
      </c>
      <c r="T247" s="165" t="str">
        <f>ifna(VLookup(V247, Dex!F:K, 6, 0),"")</f>
        <v/>
      </c>
      <c r="U247" s="137" t="str">
        <f>ifna(VLookup(V247, Dex!F:L, 7, 0),"")</f>
        <v/>
      </c>
      <c r="V247" s="131" t="str">
        <f t="shared" si="1"/>
        <v>drapion</v>
      </c>
    </row>
    <row r="248" ht="31.5" customHeight="1">
      <c r="A248" s="53">
        <v>247.0</v>
      </c>
      <c r="B248" s="85">
        <v>1.0</v>
      </c>
      <c r="C248" s="53">
        <v>10.0</v>
      </c>
      <c r="D248" s="53">
        <v>2.0</v>
      </c>
      <c r="E248" s="53">
        <v>1.0</v>
      </c>
      <c r="F248" s="53">
        <v>2.0</v>
      </c>
      <c r="G248" s="53" t="str">
        <f>ifna(VLookup(V248,Shiny!B:C, 2, 0),"")</f>
        <v/>
      </c>
      <c r="H248" s="22" t="s">
        <v>576</v>
      </c>
      <c r="I248" s="157">
        <v>454.0</v>
      </c>
      <c r="J248" s="140">
        <f>IFNA(VLOOKUP(V248,'Imported Index'!I:J,2,0),1)</f>
        <v>1</v>
      </c>
      <c r="K248" s="85"/>
      <c r="L248" s="53"/>
      <c r="M248" s="59" t="str">
        <f>ifna(IMAGE("https://pokejungle.net/sprites/typeico/"&amp;lower(VLookup(V248,Type!C:E, 2, 0)&amp;".png")),"")</f>
        <v/>
      </c>
      <c r="N248" s="59" t="str">
        <f>ifna(IMAGE("https://pokejungle.net/sprites/typeico/"&amp;lower(VLookup(V248,Type!C:E, 3, 0)&amp;".png")),"")</f>
        <v/>
      </c>
      <c r="O248" s="53"/>
      <c r="P248" s="53"/>
      <c r="Q248" s="61">
        <f>ifna(VLookup(V248, Dex!F:K, 3, 0),"")</f>
        <v>223</v>
      </c>
      <c r="R248" s="61">
        <f>ifna(VLookup(V248, Dex!F:K, 4, 0),"")</f>
        <v>454</v>
      </c>
      <c r="S248" s="62">
        <f>ifna(VLookup(V248, Dex!F:K, 5, 0),"")</f>
        <v>100</v>
      </c>
      <c r="T248" s="61" t="str">
        <f>ifna(VLookup(V248, Dex!F:K, 6, 0),"")</f>
        <v>P176</v>
      </c>
      <c r="U248" s="63" t="str">
        <f>ifna(VLookup(V248, Dex!F:L, 7, 0),"")</f>
        <v/>
      </c>
      <c r="V248" s="53" t="str">
        <f t="shared" si="1"/>
        <v>toxicroak</v>
      </c>
    </row>
    <row r="249" ht="31.5" customHeight="1">
      <c r="A249" s="131">
        <v>248.0</v>
      </c>
      <c r="B249" s="130">
        <v>1.0</v>
      </c>
      <c r="C249" s="131">
        <v>10.0</v>
      </c>
      <c r="D249" s="131">
        <v>3.0</v>
      </c>
      <c r="E249" s="131">
        <v>1.0</v>
      </c>
      <c r="F249" s="131">
        <v>3.0</v>
      </c>
      <c r="G249" s="131" t="str">
        <f>ifna(VLookup(V249,Shiny!B:C, 2, 0),"")</f>
        <v/>
      </c>
      <c r="H249" s="171" t="s">
        <v>577</v>
      </c>
      <c r="I249" s="158">
        <v>455.0</v>
      </c>
      <c r="J249" s="135">
        <f>IFNA(VLOOKUP(V249,'Imported Index'!I:J,2,0),1)</f>
        <v>1</v>
      </c>
      <c r="K249" s="131"/>
      <c r="L249" s="131"/>
      <c r="M249" s="136" t="str">
        <f>ifna(IMAGE("https://pokejungle.net/sprites/typeico/"&amp;lower(VLookup(V249,Type!C:E, 2, 0)&amp;".png")),"")</f>
        <v/>
      </c>
      <c r="N249" s="136" t="str">
        <f>ifna(IMAGE("https://pokejungle.net/sprites/typeico/"&amp;lower(VLookup(V249,Type!C:E, 3, 0)&amp;".png")),"")</f>
        <v/>
      </c>
      <c r="O249" s="131"/>
      <c r="P249" s="131"/>
      <c r="Q249" s="165" t="str">
        <f>ifna(VLookup(V249, Dex!F:K, 3, 0),"")</f>
        <v/>
      </c>
      <c r="R249" s="165">
        <f>ifna(VLookup(V249, Dex!F:K, 4, 0),"")</f>
        <v>455</v>
      </c>
      <c r="S249" s="166">
        <f>ifna(VLookup(V249, Dex!F:K, 5, 0),"")</f>
        <v>92</v>
      </c>
      <c r="T249" s="165" t="str">
        <f>ifna(VLookup(V249, Dex!F:K, 6, 0),"")</f>
        <v/>
      </c>
      <c r="U249" s="137" t="str">
        <f>ifna(VLookup(V249, Dex!F:L, 7, 0),"")</f>
        <v/>
      </c>
      <c r="V249" s="131" t="str">
        <f t="shared" si="1"/>
        <v>carnivine</v>
      </c>
    </row>
    <row r="250" ht="31.5" customHeight="1">
      <c r="A250" s="53">
        <v>249.0</v>
      </c>
      <c r="B250" s="85">
        <v>1.0</v>
      </c>
      <c r="C250" s="53">
        <v>10.0</v>
      </c>
      <c r="D250" s="53">
        <v>4.0</v>
      </c>
      <c r="E250" s="53">
        <v>1.0</v>
      </c>
      <c r="F250" s="53">
        <v>4.0</v>
      </c>
      <c r="G250" s="53" t="str">
        <f>ifna(VLookup(V250,Shiny!B:C, 2, 0),"")</f>
        <v/>
      </c>
      <c r="H250" s="22" t="s">
        <v>579</v>
      </c>
      <c r="I250" s="157">
        <v>457.0</v>
      </c>
      <c r="J250" s="140">
        <f>IFNA(VLOOKUP(V250,'Imported Index'!I:J,2,0),1)</f>
        <v>1</v>
      </c>
      <c r="K250" s="85"/>
      <c r="L250" s="53"/>
      <c r="M250" s="59" t="str">
        <f>ifna(IMAGE("https://pokejungle.net/sprites/typeico/"&amp;lower(VLookup(V250,Type!C:E, 2, 0)&amp;".png")),"")</f>
        <v/>
      </c>
      <c r="N250" s="59" t="str">
        <f>ifna(IMAGE("https://pokejungle.net/sprites/typeico/"&amp;lower(VLookup(V250,Type!C:E, 3, 0)&amp;".png")),"")</f>
        <v/>
      </c>
      <c r="O250" s="53"/>
      <c r="P250" s="53"/>
      <c r="Q250" s="61" t="str">
        <f>ifna(VLookup(V250, Dex!F:K, 3, 0),"")</f>
        <v/>
      </c>
      <c r="R250" s="61">
        <f>ifna(VLookup(V250, Dex!F:K, 4, 0),"")</f>
        <v>457</v>
      </c>
      <c r="S250" s="62">
        <f>ifna(VLookup(V250, Dex!F:K, 5, 0),"")</f>
        <v>173</v>
      </c>
      <c r="T250" s="61" t="str">
        <f>ifna(VLookup(V250, Dex!F:K, 6, 0),"")</f>
        <v>P334</v>
      </c>
      <c r="U250" s="63" t="str">
        <f>ifna(VLookup(V250, Dex!F:L, 7, 0),"")</f>
        <v/>
      </c>
      <c r="V250" s="53" t="str">
        <f t="shared" si="1"/>
        <v>lumineon</v>
      </c>
    </row>
    <row r="251" ht="31.5" customHeight="1">
      <c r="A251" s="131">
        <v>250.0</v>
      </c>
      <c r="B251" s="130">
        <v>1.0</v>
      </c>
      <c r="C251" s="131">
        <v>10.0</v>
      </c>
      <c r="D251" s="131">
        <v>5.0</v>
      </c>
      <c r="E251" s="131">
        <v>1.0</v>
      </c>
      <c r="F251" s="131">
        <v>5.0</v>
      </c>
      <c r="G251" s="131" t="str">
        <f>ifna(VLookup(V251,Shiny!B:C, 2, 0),"")</f>
        <v/>
      </c>
      <c r="H251" s="171" t="s">
        <v>582</v>
      </c>
      <c r="I251" s="158">
        <v>460.0</v>
      </c>
      <c r="J251" s="135">
        <f>IFNA(VLOOKUP(V251,'Imported Index'!I:J,2,0),1)</f>
        <v>1</v>
      </c>
      <c r="K251" s="130"/>
      <c r="L251" s="131"/>
      <c r="M251" s="136" t="str">
        <f>ifna(IMAGE("https://pokejungle.net/sprites/typeico/"&amp;lower(VLookup(V251,Type!C:E, 2, 0)&amp;".png")),"")</f>
        <v/>
      </c>
      <c r="N251" s="136" t="str">
        <f>ifna(IMAGE("https://pokejungle.net/sprites/typeico/"&amp;lower(VLookup(V251,Type!C:E, 3, 0)&amp;".png")),"")</f>
        <v/>
      </c>
      <c r="O251" s="131"/>
      <c r="P251" s="131"/>
      <c r="Q251" s="165">
        <f>ifna(VLookup(V251, Dex!F:K, 3, 0),"")</f>
        <v>97</v>
      </c>
      <c r="R251" s="165">
        <f>ifna(VLookup(V251, Dex!F:K, 4, 0),"")</f>
        <v>460</v>
      </c>
      <c r="S251" s="166">
        <f>ifna(VLookup(V251, Dex!F:K, 5, 0),"")</f>
        <v>218</v>
      </c>
      <c r="T251" s="165" t="str">
        <f>ifna(VLookup(V251, Dex!F:K, 6, 0),"")</f>
        <v>P353</v>
      </c>
      <c r="U251" s="137">
        <f>ifna(VLookup(V251, Dex!F:L, 7, 0),"")</f>
        <v>173</v>
      </c>
      <c r="V251" s="131" t="str">
        <f t="shared" si="1"/>
        <v>abomasnow</v>
      </c>
    </row>
    <row r="252" ht="31.5" customHeight="1">
      <c r="A252" s="53">
        <v>251.0</v>
      </c>
      <c r="B252" s="85">
        <v>1.0</v>
      </c>
      <c r="C252" s="53">
        <v>10.0</v>
      </c>
      <c r="D252" s="53">
        <v>6.0</v>
      </c>
      <c r="E252" s="53">
        <v>1.0</v>
      </c>
      <c r="F252" s="53">
        <v>6.0</v>
      </c>
      <c r="G252" s="53" t="str">
        <f>ifna(VLookup(V252,Shiny!B:C, 2, 0),"")</f>
        <v/>
      </c>
      <c r="H252" s="22" t="s">
        <v>583</v>
      </c>
      <c r="I252" s="157">
        <v>461.0</v>
      </c>
      <c r="J252" s="140">
        <f>IFNA(VLOOKUP(V252,'Imported Index'!I:J,2,0),1)</f>
        <v>1</v>
      </c>
      <c r="K252" s="85"/>
      <c r="L252" s="53"/>
      <c r="M252" s="59" t="str">
        <f>ifna(IMAGE("https://pokejungle.net/sprites/typeico/"&amp;lower(VLookup(V252,Type!C:E, 2, 0)&amp;".png")),"")</f>
        <v/>
      </c>
      <c r="N252" s="59" t="str">
        <f>ifna(IMAGE("https://pokejungle.net/sprites/typeico/"&amp;lower(VLookup(V252,Type!C:E, 3, 0)&amp;".png")),"")</f>
        <v/>
      </c>
      <c r="O252" s="53"/>
      <c r="P252" s="53"/>
      <c r="Q252" s="61">
        <f>ifna(VLookup(V252, Dex!F:K, 3, 0),"")</f>
        <v>293</v>
      </c>
      <c r="R252" s="61">
        <f>ifna(VLookup(V252, Dex!F:K, 4, 0),"")</f>
        <v>461</v>
      </c>
      <c r="S252" s="62">
        <f>ifna(VLookup(V252, Dex!F:K, 5, 0),"")</f>
        <v>204</v>
      </c>
      <c r="T252" s="61" t="str">
        <f>ifna(VLookup(V252, Dex!F:K, 6, 0),"")</f>
        <v>P231</v>
      </c>
      <c r="U252" s="63" t="str">
        <f>ifna(VLookup(V252, Dex!F:L, 7, 0),"")</f>
        <v/>
      </c>
      <c r="V252" s="53" t="str">
        <f t="shared" si="1"/>
        <v>weavile</v>
      </c>
    </row>
    <row r="253" ht="31.5" customHeight="1">
      <c r="A253" s="131">
        <v>252.0</v>
      </c>
      <c r="B253" s="130">
        <v>1.0</v>
      </c>
      <c r="C253" s="131">
        <v>10.0</v>
      </c>
      <c r="D253" s="131">
        <v>7.0</v>
      </c>
      <c r="E253" s="131">
        <v>2.0</v>
      </c>
      <c r="F253" s="131">
        <v>1.0</v>
      </c>
      <c r="G253" s="131" t="str">
        <f>ifna(VLookup(V253,Shiny!B:C, 2, 0),"")</f>
        <v/>
      </c>
      <c r="H253" s="171" t="s">
        <v>584</v>
      </c>
      <c r="I253" s="158">
        <v>462.0</v>
      </c>
      <c r="J253" s="135">
        <f>IFNA(VLOOKUP(V253,'Imported Index'!I:J,2,0),1)</f>
        <v>1</v>
      </c>
      <c r="K253" s="130"/>
      <c r="L253" s="131"/>
      <c r="M253" s="136" t="str">
        <f>ifna(IMAGE("https://pokejungle.net/sprites/typeico/"&amp;lower(VLookup(V253,Type!C:E, 2, 0)&amp;".png")),"")</f>
        <v/>
      </c>
      <c r="N253" s="136" t="str">
        <f>ifna(IMAGE("https://pokejungle.net/sprites/typeico/"&amp;lower(VLookup(V253,Type!C:E, 3, 0)&amp;".png")),"")</f>
        <v/>
      </c>
      <c r="O253" s="131"/>
      <c r="P253" s="131"/>
      <c r="Q253" s="165" t="str">
        <f>ifna(VLookup(V253, Dex!F:K, 3, 0),"")</f>
        <v>A107</v>
      </c>
      <c r="R253" s="165">
        <f>ifna(VLookup(V253, Dex!F:K, 4, 0),"")</f>
        <v>462</v>
      </c>
      <c r="S253" s="166">
        <f>ifna(VLookup(V253, Dex!F:K, 5, 0),"")</f>
        <v>179</v>
      </c>
      <c r="T253" s="165" t="str">
        <f>ifna(VLookup(V253, Dex!F:K, 6, 0),"")</f>
        <v>P211</v>
      </c>
      <c r="U253" s="137" t="str">
        <f>ifna(VLookup(V253, Dex!F:L, 7, 0),"")</f>
        <v/>
      </c>
      <c r="V253" s="131" t="str">
        <f t="shared" si="1"/>
        <v>magnezone</v>
      </c>
    </row>
    <row r="254" ht="31.5" customHeight="1">
      <c r="A254" s="53">
        <v>253.0</v>
      </c>
      <c r="B254" s="85">
        <v>1.0</v>
      </c>
      <c r="C254" s="53">
        <v>10.0</v>
      </c>
      <c r="D254" s="53">
        <v>8.0</v>
      </c>
      <c r="E254" s="53">
        <v>2.0</v>
      </c>
      <c r="F254" s="53">
        <v>2.0</v>
      </c>
      <c r="G254" s="53" t="str">
        <f>ifna(VLookup(V254,Shiny!B:C, 2, 0),"")</f>
        <v/>
      </c>
      <c r="H254" s="22" t="s">
        <v>585</v>
      </c>
      <c r="I254" s="157">
        <v>463.0</v>
      </c>
      <c r="J254" s="140">
        <f>IFNA(VLOOKUP(V254,'Imported Index'!I:J,2,0),1)</f>
        <v>1</v>
      </c>
      <c r="K254" s="53"/>
      <c r="L254" s="53"/>
      <c r="M254" s="59" t="str">
        <f>ifna(IMAGE("https://pokejungle.net/sprites/typeico/"&amp;lower(VLookup(V254,Type!C:E, 2, 0)&amp;".png")),"")</f>
        <v/>
      </c>
      <c r="N254" s="59" t="str">
        <f>ifna(IMAGE("https://pokejungle.net/sprites/typeico/"&amp;lower(VLookup(V254,Type!C:E, 3, 0)&amp;".png")),"")</f>
        <v/>
      </c>
      <c r="O254" s="53"/>
      <c r="P254" s="53"/>
      <c r="Q254" s="61" t="str">
        <f>ifna(VLookup(V254, Dex!F:K, 3, 0),"")</f>
        <v>A055</v>
      </c>
      <c r="R254" s="61">
        <f>ifna(VLookup(V254, Dex!F:K, 4, 0),"")</f>
        <v>463</v>
      </c>
      <c r="S254" s="62">
        <f>ifna(VLookup(V254, Dex!F:K, 5, 0),"")</f>
        <v>126</v>
      </c>
      <c r="T254" s="61" t="str">
        <f>ifna(VLookup(V254, Dex!F:K, 6, 0),"")</f>
        <v/>
      </c>
      <c r="U254" s="63" t="str">
        <f>ifna(VLookup(V254, Dex!F:L, 7, 0),"")</f>
        <v/>
      </c>
      <c r="V254" s="53" t="str">
        <f t="shared" si="1"/>
        <v>lickilicky</v>
      </c>
    </row>
    <row r="255" ht="31.5" customHeight="1">
      <c r="A255" s="131">
        <v>254.0</v>
      </c>
      <c r="B255" s="130">
        <v>1.0</v>
      </c>
      <c r="C255" s="131">
        <v>10.0</v>
      </c>
      <c r="D255" s="131">
        <v>9.0</v>
      </c>
      <c r="E255" s="131">
        <v>2.0</v>
      </c>
      <c r="F255" s="131">
        <v>3.0</v>
      </c>
      <c r="G255" s="131" t="str">
        <f>ifna(VLookup(V255,Shiny!B:C, 2, 0),"")</f>
        <v/>
      </c>
      <c r="H255" s="171" t="s">
        <v>586</v>
      </c>
      <c r="I255" s="158">
        <v>464.0</v>
      </c>
      <c r="J255" s="135">
        <f>IFNA(VLOOKUP(V255,'Imported Index'!I:J,2,0),1)</f>
        <v>1</v>
      </c>
      <c r="K255" s="131"/>
      <c r="L255" s="131"/>
      <c r="M255" s="136" t="str">
        <f>ifna(IMAGE("https://pokejungle.net/sprites/typeico/"&amp;lower(VLookup(V255,Type!C:E, 2, 0)&amp;".png")),"")</f>
        <v/>
      </c>
      <c r="N255" s="136" t="str">
        <f>ifna(IMAGE("https://pokejungle.net/sprites/typeico/"&amp;lower(VLookup(V255,Type!C:E, 3, 0)&amp;".png")),"")</f>
        <v/>
      </c>
      <c r="O255" s="131"/>
      <c r="P255" s="131"/>
      <c r="Q255" s="165">
        <f>ifna(VLookup(V255, Dex!F:K, 3, 0),"")</f>
        <v>266</v>
      </c>
      <c r="R255" s="165">
        <f>ifna(VLookup(V255, Dex!F:K, 4, 0),"")</f>
        <v>464</v>
      </c>
      <c r="S255" s="166">
        <f>ifna(VLookup(V255, Dex!F:K, 5, 0),"")</f>
        <v>122</v>
      </c>
      <c r="T255" s="165" t="str">
        <f>ifna(VLookup(V255, Dex!F:K, 6, 0),"")</f>
        <v>B007</v>
      </c>
      <c r="U255" s="137" t="str">
        <f>ifna(VLookup(V255, Dex!F:L, 7, 0),"")</f>
        <v/>
      </c>
      <c r="V255" s="131" t="str">
        <f t="shared" si="1"/>
        <v>rhyperior</v>
      </c>
    </row>
    <row r="256" ht="31.5" customHeight="1">
      <c r="A256" s="53">
        <v>255.0</v>
      </c>
      <c r="B256" s="85">
        <v>1.0</v>
      </c>
      <c r="C256" s="53">
        <v>10.0</v>
      </c>
      <c r="D256" s="53">
        <v>10.0</v>
      </c>
      <c r="E256" s="53">
        <v>2.0</v>
      </c>
      <c r="F256" s="53">
        <v>4.0</v>
      </c>
      <c r="G256" s="53" t="str">
        <f>ifna(VLookup(V256,Shiny!B:C, 2, 0),"")</f>
        <v/>
      </c>
      <c r="H256" s="22" t="s">
        <v>587</v>
      </c>
      <c r="I256" s="157">
        <v>465.0</v>
      </c>
      <c r="J256" s="140">
        <f>IFNA(VLOOKUP(V256,'Imported Index'!I:J,2,0),1)</f>
        <v>1</v>
      </c>
      <c r="K256" s="53"/>
      <c r="L256" s="53"/>
      <c r="M256" s="59" t="str">
        <f>ifna(IMAGE("https://pokejungle.net/sprites/typeico/"&amp;lower(VLookup(V256,Type!C:E, 2, 0)&amp;".png")),"")</f>
        <v/>
      </c>
      <c r="N256" s="59" t="str">
        <f>ifna(IMAGE("https://pokejungle.net/sprites/typeico/"&amp;lower(VLookup(V256,Type!C:E, 3, 0)&amp;".png")),"")</f>
        <v/>
      </c>
      <c r="O256" s="53"/>
      <c r="P256" s="53"/>
      <c r="Q256" s="61" t="str">
        <f>ifna(VLookup(V256, Dex!F:K, 3, 0),"")</f>
        <v>A081</v>
      </c>
      <c r="R256" s="61">
        <f>ifna(VLookup(V256, Dex!F:K, 4, 0),"")</f>
        <v>465</v>
      </c>
      <c r="S256" s="62">
        <f>ifna(VLookup(V256, Dex!F:K, 5, 0),"")</f>
        <v>96</v>
      </c>
      <c r="T256" s="61" t="str">
        <f>ifna(VLookup(V256, Dex!F:K, 6, 0),"")</f>
        <v/>
      </c>
      <c r="U256" s="63" t="str">
        <f>ifna(VLookup(V256, Dex!F:L, 7, 0),"")</f>
        <v/>
      </c>
      <c r="V256" s="53" t="str">
        <f t="shared" si="1"/>
        <v>tangrowth</v>
      </c>
    </row>
    <row r="257" ht="31.5" customHeight="1">
      <c r="A257" s="131">
        <v>256.0</v>
      </c>
      <c r="B257" s="130">
        <v>1.0</v>
      </c>
      <c r="C257" s="131">
        <v>10.0</v>
      </c>
      <c r="D257" s="131">
        <v>11.0</v>
      </c>
      <c r="E257" s="131">
        <v>2.0</v>
      </c>
      <c r="F257" s="131">
        <v>5.0</v>
      </c>
      <c r="G257" s="131" t="str">
        <f>ifna(VLookup(V257,Shiny!B:C, 2, 0),"")</f>
        <v/>
      </c>
      <c r="H257" s="171" t="s">
        <v>588</v>
      </c>
      <c r="I257" s="158">
        <v>466.0</v>
      </c>
      <c r="J257" s="135">
        <f>IFNA(VLOOKUP(V257,'Imported Index'!I:J,2,0),1)</f>
        <v>1</v>
      </c>
      <c r="K257" s="131"/>
      <c r="L257" s="131"/>
      <c r="M257" s="136" t="str">
        <f>ifna(IMAGE("https://pokejungle.net/sprites/typeico/"&amp;lower(VLookup(V257,Type!C:E, 2, 0)&amp;".png")),"")</f>
        <v/>
      </c>
      <c r="N257" s="136" t="str">
        <f>ifna(IMAGE("https://pokejungle.net/sprites/typeico/"&amp;lower(VLookup(V257,Type!C:E, 3, 0)&amp;".png")),"")</f>
        <v/>
      </c>
      <c r="O257" s="131"/>
      <c r="P257" s="131"/>
      <c r="Q257" s="165" t="str">
        <f>ifna(VLookup(V257, Dex!F:K, 3, 0),"")</f>
        <v>C017</v>
      </c>
      <c r="R257" s="165">
        <f>ifna(VLookup(V257, Dex!F:K, 4, 0),"")</f>
        <v>466</v>
      </c>
      <c r="S257" s="166">
        <f>ifna(VLookup(V257, Dex!F:K, 5, 0),"")</f>
        <v>184</v>
      </c>
      <c r="T257" s="165" t="str">
        <f>ifna(VLookup(V257, Dex!F:K, 6, 0),"")</f>
        <v>B012</v>
      </c>
      <c r="U257" s="137" t="str">
        <f>ifna(VLookup(V257, Dex!F:L, 7, 0),"")</f>
        <v/>
      </c>
      <c r="V257" s="131" t="str">
        <f t="shared" si="1"/>
        <v>electivire</v>
      </c>
    </row>
    <row r="258" ht="31.5" customHeight="1">
      <c r="A258" s="53">
        <v>257.0</v>
      </c>
      <c r="B258" s="85">
        <v>1.0</v>
      </c>
      <c r="C258" s="53">
        <v>10.0</v>
      </c>
      <c r="D258" s="53">
        <v>12.0</v>
      </c>
      <c r="E258" s="53">
        <v>2.0</v>
      </c>
      <c r="F258" s="53">
        <v>6.0</v>
      </c>
      <c r="G258" s="53" t="str">
        <f>ifna(VLookup(V258,Shiny!B:C, 2, 0),"")</f>
        <v/>
      </c>
      <c r="H258" s="22" t="s">
        <v>589</v>
      </c>
      <c r="I258" s="157">
        <v>467.0</v>
      </c>
      <c r="J258" s="140">
        <f>IFNA(VLOOKUP(V258,'Imported Index'!I:J,2,0),1)</f>
        <v>1</v>
      </c>
      <c r="K258" s="53"/>
      <c r="L258" s="53"/>
      <c r="M258" s="59" t="str">
        <f>ifna(IMAGE("https://pokejungle.net/sprites/typeico/"&amp;lower(VLookup(V258,Type!C:E, 2, 0)&amp;".png")),"")</f>
        <v/>
      </c>
      <c r="N258" s="59" t="str">
        <f>ifna(IMAGE("https://pokejungle.net/sprites/typeico/"&amp;lower(VLookup(V258,Type!C:E, 3, 0)&amp;".png")),"")</f>
        <v/>
      </c>
      <c r="O258" s="53"/>
      <c r="P258" s="53"/>
      <c r="Q258" s="61" t="str">
        <f>ifna(VLookup(V258, Dex!F:K, 3, 0),"")</f>
        <v>C020</v>
      </c>
      <c r="R258" s="61">
        <f>ifna(VLookup(V258, Dex!F:K, 4, 0),"")</f>
        <v>467</v>
      </c>
      <c r="S258" s="62">
        <f>ifna(VLookup(V258, Dex!F:K, 5, 0),"")</f>
        <v>176</v>
      </c>
      <c r="T258" s="61" t="str">
        <f>ifna(VLookup(V258, Dex!F:K, 6, 0),"")</f>
        <v>B015</v>
      </c>
      <c r="U258" s="63" t="str">
        <f>ifna(VLookup(V258, Dex!F:L, 7, 0),"")</f>
        <v/>
      </c>
      <c r="V258" s="53" t="str">
        <f t="shared" si="1"/>
        <v>magmortar</v>
      </c>
    </row>
    <row r="259" ht="31.5" customHeight="1">
      <c r="A259" s="131">
        <v>258.0</v>
      </c>
      <c r="B259" s="130">
        <v>1.0</v>
      </c>
      <c r="C259" s="131">
        <v>10.0</v>
      </c>
      <c r="D259" s="131">
        <v>13.0</v>
      </c>
      <c r="E259" s="131">
        <v>3.0</v>
      </c>
      <c r="F259" s="131">
        <v>1.0</v>
      </c>
      <c r="G259" s="131" t="str">
        <f>ifna(VLookup(V259,Shiny!B:C, 2, 0),"")</f>
        <v/>
      </c>
      <c r="H259" s="171" t="s">
        <v>590</v>
      </c>
      <c r="I259" s="158">
        <v>468.0</v>
      </c>
      <c r="J259" s="135">
        <f>IFNA(VLOOKUP(V259,'Imported Index'!I:J,2,0),1)</f>
        <v>1</v>
      </c>
      <c r="K259" s="131"/>
      <c r="L259" s="131"/>
      <c r="M259" s="136" t="str">
        <f>ifna(IMAGE("https://pokejungle.net/sprites/typeico/"&amp;lower(VLookup(V259,Type!C:E, 2, 0)&amp;".png")),"")</f>
        <v/>
      </c>
      <c r="N259" s="136" t="str">
        <f>ifna(IMAGE("https://pokejungle.net/sprites/typeico/"&amp;lower(VLookup(V259,Type!C:E, 3, 0)&amp;".png")),"")</f>
        <v/>
      </c>
      <c r="O259" s="131"/>
      <c r="P259" s="131"/>
      <c r="Q259" s="165">
        <f>ifna(VLookup(V259, Dex!F:K, 3, 0),"")</f>
        <v>259</v>
      </c>
      <c r="R259" s="165">
        <f>ifna(VLookup(V259, Dex!F:K, 4, 0),"")</f>
        <v>468</v>
      </c>
      <c r="S259" s="166">
        <f>ifna(VLookup(V259, Dex!F:K, 5, 0),"")</f>
        <v>129</v>
      </c>
      <c r="T259" s="165" t="str">
        <f>ifna(VLookup(V259, Dex!F:K, 6, 0),"")</f>
        <v/>
      </c>
      <c r="U259" s="137" t="str">
        <f>ifna(VLookup(V259, Dex!F:L, 7, 0),"")</f>
        <v/>
      </c>
      <c r="V259" s="131" t="str">
        <f t="shared" si="1"/>
        <v>togekiss</v>
      </c>
    </row>
    <row r="260" ht="31.5" customHeight="1">
      <c r="A260" s="53">
        <v>259.0</v>
      </c>
      <c r="B260" s="85">
        <v>1.0</v>
      </c>
      <c r="C260" s="53">
        <v>10.0</v>
      </c>
      <c r="D260" s="53">
        <v>14.0</v>
      </c>
      <c r="E260" s="53">
        <v>3.0</v>
      </c>
      <c r="F260" s="53">
        <v>2.0</v>
      </c>
      <c r="G260" s="53" t="str">
        <f>ifna(VLookup(V260,Shiny!B:C, 2, 0),"")</f>
        <v/>
      </c>
      <c r="H260" s="22" t="s">
        <v>591</v>
      </c>
      <c r="I260" s="157">
        <v>469.0</v>
      </c>
      <c r="J260" s="140">
        <f>IFNA(VLOOKUP(V260,'Imported Index'!I:J,2,0),1)</f>
        <v>1</v>
      </c>
      <c r="K260" s="53"/>
      <c r="L260" s="53"/>
      <c r="M260" s="59" t="str">
        <f>ifna(IMAGE("https://pokejungle.net/sprites/typeico/"&amp;lower(VLookup(V260,Type!C:E, 2, 0)&amp;".png")),"")</f>
        <v/>
      </c>
      <c r="N260" s="59" t="str">
        <f>ifna(IMAGE("https://pokejungle.net/sprites/typeico/"&amp;lower(VLookup(V260,Type!C:E, 3, 0)&amp;".png")),"")</f>
        <v/>
      </c>
      <c r="O260" s="53"/>
      <c r="P260" s="53"/>
      <c r="Q260" s="61" t="str">
        <f>ifna(VLookup(V260, Dex!F:K, 3, 0),"")</f>
        <v/>
      </c>
      <c r="R260" s="61">
        <f>ifna(VLookup(V260, Dex!F:K, 4, 0),"")</f>
        <v>469</v>
      </c>
      <c r="S260" s="62">
        <f>ifna(VLookup(V260, Dex!F:K, 5, 0),"")</f>
        <v>106</v>
      </c>
      <c r="T260" s="61" t="str">
        <f>ifna(VLookup(V260, Dex!F:K, 6, 0),"")</f>
        <v>K004</v>
      </c>
      <c r="U260" s="63" t="str">
        <f>ifna(VLookup(V260, Dex!F:L, 7, 0),"")</f>
        <v/>
      </c>
      <c r="V260" s="53" t="str">
        <f t="shared" si="1"/>
        <v>yanmega</v>
      </c>
    </row>
    <row r="261" ht="31.5" customHeight="1">
      <c r="A261" s="131">
        <v>260.0</v>
      </c>
      <c r="B261" s="130">
        <v>1.0</v>
      </c>
      <c r="C261" s="131">
        <v>10.0</v>
      </c>
      <c r="D261" s="131">
        <v>15.0</v>
      </c>
      <c r="E261" s="131">
        <v>3.0</v>
      </c>
      <c r="F261" s="131">
        <v>3.0</v>
      </c>
      <c r="G261" s="131" t="str">
        <f>ifna(VLookup(V261,Shiny!B:C, 2, 0),"")</f>
        <v/>
      </c>
      <c r="H261" s="171" t="s">
        <v>592</v>
      </c>
      <c r="I261" s="158">
        <v>470.0</v>
      </c>
      <c r="J261" s="135">
        <f>IFNA(VLOOKUP(V261,'Imported Index'!I:J,2,0),1)</f>
        <v>1</v>
      </c>
      <c r="K261" s="130"/>
      <c r="L261" s="131"/>
      <c r="M261" s="136" t="str">
        <f>ifna(IMAGE("https://pokejungle.net/sprites/typeico/"&amp;lower(VLookup(V261,Type!C:E, 2, 0)&amp;".png")),"")</f>
        <v/>
      </c>
      <c r="N261" s="136" t="str">
        <f>ifna(IMAGE("https://pokejungle.net/sprites/typeico/"&amp;lower(VLookup(V261,Type!C:E, 3, 0)&amp;".png")),"")</f>
        <v/>
      </c>
      <c r="O261" s="131"/>
      <c r="P261" s="131"/>
      <c r="Q261" s="165">
        <f>ifna(VLookup(V261, Dex!F:K, 3, 0),"")</f>
        <v>202</v>
      </c>
      <c r="R261" s="165">
        <f>ifna(VLookup(V261, Dex!F:K, 4, 0),"")</f>
        <v>470</v>
      </c>
      <c r="S261" s="166">
        <f>ifna(VLookup(V261, Dex!F:K, 5, 0),"")</f>
        <v>31</v>
      </c>
      <c r="T261" s="165" t="str">
        <f>ifna(VLookup(V261, Dex!F:K, 6, 0),"")</f>
        <v>P185</v>
      </c>
      <c r="U261" s="137">
        <f>ifna(VLookup(V261, Dex!F:L, 7, 0),"")</f>
        <v>106</v>
      </c>
      <c r="V261" s="131" t="str">
        <f t="shared" si="1"/>
        <v>leafeon</v>
      </c>
    </row>
    <row r="262" ht="31.5" customHeight="1">
      <c r="A262" s="53">
        <v>261.0</v>
      </c>
      <c r="B262" s="85">
        <v>1.0</v>
      </c>
      <c r="C262" s="53">
        <v>10.0</v>
      </c>
      <c r="D262" s="53">
        <v>16.0</v>
      </c>
      <c r="E262" s="53">
        <v>3.0</v>
      </c>
      <c r="F262" s="53">
        <v>4.0</v>
      </c>
      <c r="G262" s="53" t="str">
        <f>ifna(VLookup(V262,Shiny!B:C, 2, 0),"")</f>
        <v/>
      </c>
      <c r="H262" s="22" t="s">
        <v>593</v>
      </c>
      <c r="I262" s="157">
        <v>471.0</v>
      </c>
      <c r="J262" s="140">
        <f>IFNA(VLOOKUP(V262,'Imported Index'!I:J,2,0),1)</f>
        <v>1</v>
      </c>
      <c r="K262" s="85"/>
      <c r="L262" s="53"/>
      <c r="M262" s="59" t="str">
        <f>ifna(IMAGE("https://pokejungle.net/sprites/typeico/"&amp;lower(VLookup(V262,Type!C:E, 2, 0)&amp;".png")),"")</f>
        <v/>
      </c>
      <c r="N262" s="59" t="str">
        <f>ifna(IMAGE("https://pokejungle.net/sprites/typeico/"&amp;lower(VLookup(V262,Type!C:E, 3, 0)&amp;".png")),"")</f>
        <v/>
      </c>
      <c r="O262" s="53"/>
      <c r="P262" s="53"/>
      <c r="Q262" s="61">
        <f>ifna(VLookup(V262, Dex!F:K, 3, 0),"")</f>
        <v>203</v>
      </c>
      <c r="R262" s="61">
        <f>ifna(VLookup(V262, Dex!F:K, 4, 0),"")</f>
        <v>471</v>
      </c>
      <c r="S262" s="62">
        <f>ifna(VLookup(V262, Dex!F:K, 5, 0),"")</f>
        <v>32</v>
      </c>
      <c r="T262" s="61" t="str">
        <f>ifna(VLookup(V262, Dex!F:K, 6, 0),"")</f>
        <v>P186</v>
      </c>
      <c r="U262" s="63">
        <f>ifna(VLookup(V262, Dex!F:L, 7, 0),"")</f>
        <v>107</v>
      </c>
      <c r="V262" s="53" t="str">
        <f t="shared" si="1"/>
        <v>glaceon</v>
      </c>
    </row>
    <row r="263" ht="31.5" customHeight="1">
      <c r="A263" s="131">
        <v>262.0</v>
      </c>
      <c r="B263" s="130">
        <v>1.0</v>
      </c>
      <c r="C263" s="131">
        <v>10.0</v>
      </c>
      <c r="D263" s="131">
        <v>17.0</v>
      </c>
      <c r="E263" s="131">
        <v>3.0</v>
      </c>
      <c r="F263" s="131">
        <v>5.0</v>
      </c>
      <c r="G263" s="131" t="str">
        <f>ifna(VLookup(V263,Shiny!B:C, 2, 0),"")</f>
        <v/>
      </c>
      <c r="H263" s="171" t="s">
        <v>594</v>
      </c>
      <c r="I263" s="158">
        <v>472.0</v>
      </c>
      <c r="J263" s="135">
        <f>IFNA(VLOOKUP(V263,'Imported Index'!I:J,2,0),1)</f>
        <v>1</v>
      </c>
      <c r="K263" s="131"/>
      <c r="L263" s="131"/>
      <c r="M263" s="136" t="str">
        <f>ifna(IMAGE("https://pokejungle.net/sprites/typeico/"&amp;lower(VLookup(V263,Type!C:E, 2, 0)&amp;".png")),"")</f>
        <v/>
      </c>
      <c r="N263" s="136" t="str">
        <f>ifna(IMAGE("https://pokejungle.net/sprites/typeico/"&amp;lower(VLookup(V263,Type!C:E, 3, 0)&amp;".png")),"")</f>
        <v/>
      </c>
      <c r="O263" s="131"/>
      <c r="P263" s="131"/>
      <c r="Q263" s="165" t="str">
        <f>ifna(VLookup(V263, Dex!F:K, 3, 0),"")</f>
        <v/>
      </c>
      <c r="R263" s="165">
        <f>ifna(VLookup(V263, Dex!F:K, 4, 0),"")</f>
        <v>472</v>
      </c>
      <c r="S263" s="166">
        <f>ifna(VLookup(V263, Dex!F:K, 5, 0),"")</f>
        <v>186</v>
      </c>
      <c r="T263" s="165" t="str">
        <f>ifna(VLookup(V263, Dex!F:K, 6, 0),"")</f>
        <v>K122</v>
      </c>
      <c r="U263" s="137" t="str">
        <f>ifna(VLookup(V263, Dex!F:L, 7, 0),"")</f>
        <v/>
      </c>
      <c r="V263" s="131" t="str">
        <f t="shared" si="1"/>
        <v>gliscor</v>
      </c>
    </row>
    <row r="264" ht="31.5" customHeight="1">
      <c r="A264" s="53">
        <v>263.0</v>
      </c>
      <c r="B264" s="85">
        <v>1.0</v>
      </c>
      <c r="C264" s="53">
        <v>10.0</v>
      </c>
      <c r="D264" s="53">
        <v>18.0</v>
      </c>
      <c r="E264" s="53">
        <v>3.0</v>
      </c>
      <c r="F264" s="53">
        <v>6.0</v>
      </c>
      <c r="G264" s="53" t="str">
        <f>ifna(VLookup(V264,Shiny!B:C, 2, 0),"")</f>
        <v/>
      </c>
      <c r="H264" s="22" t="s">
        <v>595</v>
      </c>
      <c r="I264" s="157">
        <v>473.0</v>
      </c>
      <c r="J264" s="140">
        <f>IFNA(VLOOKUP(V264,'Imported Index'!I:J,2,0),1)</f>
        <v>1</v>
      </c>
      <c r="K264" s="53"/>
      <c r="L264" s="53"/>
      <c r="M264" s="59" t="str">
        <f>ifna(IMAGE("https://pokejungle.net/sprites/typeico/"&amp;lower(VLookup(V264,Type!C:E, 2, 0)&amp;".png")),"")</f>
        <v/>
      </c>
      <c r="N264" s="59" t="str">
        <f>ifna(IMAGE("https://pokejungle.net/sprites/typeico/"&amp;lower(VLookup(V264,Type!C:E, 3, 0)&amp;".png")),"")</f>
        <v/>
      </c>
      <c r="O264" s="53"/>
      <c r="P264" s="53"/>
      <c r="Q264" s="61">
        <f>ifna(VLookup(V264, Dex!F:K, 3, 0),"")</f>
        <v>77</v>
      </c>
      <c r="R264" s="61">
        <f>ifna(VLookup(V264, Dex!F:K, 4, 0),"")</f>
        <v>473</v>
      </c>
      <c r="S264" s="62">
        <f>ifna(VLookup(V264, Dex!F:K, 5, 0),"")</f>
        <v>214</v>
      </c>
      <c r="T264" s="61" t="str">
        <f>ifna(VLookup(V264, Dex!F:K, 6, 0),"")</f>
        <v>K052</v>
      </c>
      <c r="U264" s="63" t="str">
        <f>ifna(VLookup(V264, Dex!F:L, 7, 0),"")</f>
        <v/>
      </c>
      <c r="V264" s="53" t="str">
        <f t="shared" si="1"/>
        <v>mamoswine</v>
      </c>
    </row>
    <row r="265" ht="31.5" customHeight="1">
      <c r="A265" s="131">
        <v>264.0</v>
      </c>
      <c r="B265" s="130">
        <v>1.0</v>
      </c>
      <c r="C265" s="131">
        <v>10.0</v>
      </c>
      <c r="D265" s="131">
        <v>19.0</v>
      </c>
      <c r="E265" s="131">
        <v>4.0</v>
      </c>
      <c r="F265" s="131">
        <v>1.0</v>
      </c>
      <c r="G265" s="131" t="str">
        <f>ifna(VLookup(V265,Shiny!B:C, 2, 0),"")</f>
        <v/>
      </c>
      <c r="H265" s="171" t="s">
        <v>596</v>
      </c>
      <c r="I265" s="158">
        <v>474.0</v>
      </c>
      <c r="J265" s="135">
        <f>IFNA(VLOOKUP(V265,'Imported Index'!I:J,2,0),1)</f>
        <v>1</v>
      </c>
      <c r="K265" s="131"/>
      <c r="L265" s="131"/>
      <c r="M265" s="136" t="str">
        <f>ifna(IMAGE("https://pokejungle.net/sprites/typeico/"&amp;lower(VLookup(V265,Type!C:E, 2, 0)&amp;".png")),"")</f>
        <v/>
      </c>
      <c r="N265" s="136" t="str">
        <f>ifna(IMAGE("https://pokejungle.net/sprites/typeico/"&amp;lower(VLookup(V265,Type!C:E, 3, 0)&amp;".png")),"")</f>
        <v/>
      </c>
      <c r="O265" s="131"/>
      <c r="P265" s="131"/>
      <c r="Q265" s="165" t="str">
        <f>ifna(VLookup(V265, Dex!F:K, 3, 0),"")</f>
        <v>A210</v>
      </c>
      <c r="R265" s="165">
        <f>ifna(VLookup(V265, Dex!F:K, 4, 0),"")</f>
        <v>474</v>
      </c>
      <c r="S265" s="166">
        <f>ifna(VLookup(V265, Dex!F:K, 5, 0),"")</f>
        <v>135</v>
      </c>
      <c r="T265" s="165" t="str">
        <f>ifna(VLookup(V265, Dex!F:K, 6, 0),"")</f>
        <v>B131</v>
      </c>
      <c r="U265" s="137" t="str">
        <f>ifna(VLookup(V265, Dex!F:L, 7, 0),"")</f>
        <v>H013</v>
      </c>
      <c r="V265" s="131" t="str">
        <f t="shared" si="1"/>
        <v>porygon-z</v>
      </c>
    </row>
    <row r="266" ht="31.5" customHeight="1">
      <c r="A266" s="53">
        <v>265.0</v>
      </c>
      <c r="B266" s="85">
        <v>1.0</v>
      </c>
      <c r="C266" s="53">
        <v>10.0</v>
      </c>
      <c r="D266" s="53">
        <v>20.0</v>
      </c>
      <c r="E266" s="53">
        <v>4.0</v>
      </c>
      <c r="F266" s="53">
        <v>2.0</v>
      </c>
      <c r="G266" s="53" t="str">
        <f>ifna(VLookup(V266,Shiny!B:C, 2, 0),"")</f>
        <v/>
      </c>
      <c r="H266" s="22" t="s">
        <v>597</v>
      </c>
      <c r="I266" s="157">
        <v>475.0</v>
      </c>
      <c r="J266" s="140">
        <f>IFNA(VLOOKUP(V266,'Imported Index'!I:J,2,0),1)</f>
        <v>1</v>
      </c>
      <c r="K266" s="85"/>
      <c r="L266" s="53"/>
      <c r="M266" s="59" t="str">
        <f>ifna(IMAGE("https://pokejungle.net/sprites/typeico/"&amp;lower(VLookup(V266,Type!C:E, 2, 0)&amp;".png")),"")</f>
        <v/>
      </c>
      <c r="N266" s="59" t="str">
        <f>ifna(IMAGE("https://pokejungle.net/sprites/typeico/"&amp;lower(VLookup(V266,Type!C:E, 3, 0)&amp;".png")),"")</f>
        <v/>
      </c>
      <c r="O266" s="53"/>
      <c r="P266" s="53"/>
      <c r="Q266" s="61">
        <f>ifna(VLookup(V266, Dex!F:K, 3, 0),"")</f>
        <v>123</v>
      </c>
      <c r="R266" s="61">
        <f>ifna(VLookup(V266, Dex!F:K, 4, 0),"")</f>
        <v>475</v>
      </c>
      <c r="S266" s="62">
        <f>ifna(VLookup(V266, Dex!F:K, 5, 0),"")</f>
        <v>104</v>
      </c>
      <c r="T266" s="61" t="str">
        <f>ifna(VLookup(V266, Dex!F:K, 6, 0),"")</f>
        <v>P065</v>
      </c>
      <c r="U266" s="63">
        <f>ifna(VLookup(V266, Dex!F:L, 7, 0),"")</f>
        <v>90</v>
      </c>
      <c r="V266" s="53" t="str">
        <f t="shared" si="1"/>
        <v>gallade</v>
      </c>
    </row>
    <row r="267" ht="31.5" customHeight="1">
      <c r="A267" s="131">
        <v>266.0</v>
      </c>
      <c r="B267" s="130">
        <v>1.0</v>
      </c>
      <c r="C267" s="131">
        <v>10.0</v>
      </c>
      <c r="D267" s="131">
        <v>21.0</v>
      </c>
      <c r="E267" s="131">
        <v>4.0</v>
      </c>
      <c r="F267" s="131">
        <v>3.0</v>
      </c>
      <c r="G267" s="131" t="str">
        <f>ifna(VLookup(V267,Shiny!B:C, 2, 0),"")</f>
        <v/>
      </c>
      <c r="H267" s="171" t="s">
        <v>598</v>
      </c>
      <c r="I267" s="158">
        <v>476.0</v>
      </c>
      <c r="J267" s="135">
        <f>IFNA(VLOOKUP(V267,'Imported Index'!I:J,2,0),1)</f>
        <v>1</v>
      </c>
      <c r="K267" s="131"/>
      <c r="L267" s="131"/>
      <c r="M267" s="136" t="str">
        <f>ifna(IMAGE("https://pokejungle.net/sprites/typeico/"&amp;lower(VLookup(V267,Type!C:E, 2, 0)&amp;".png")),"")</f>
        <v/>
      </c>
      <c r="N267" s="136" t="str">
        <f>ifna(IMAGE("https://pokejungle.net/sprites/typeico/"&amp;lower(VLookup(V267,Type!C:E, 3, 0)&amp;".png")),"")</f>
        <v/>
      </c>
      <c r="O267" s="131"/>
      <c r="P267" s="131"/>
      <c r="Q267" s="165" t="str">
        <f>ifna(VLookup(V267, Dex!F:K, 3, 0),"")</f>
        <v/>
      </c>
      <c r="R267" s="165">
        <f>ifna(VLookup(V267, Dex!F:K, 4, 0),"")</f>
        <v>476</v>
      </c>
      <c r="S267" s="166">
        <f>ifna(VLookup(V267, Dex!F:K, 5, 0),"")</f>
        <v>191</v>
      </c>
      <c r="T267" s="165" t="str">
        <f>ifna(VLookup(V267, Dex!F:K, 6, 0),"")</f>
        <v>K108</v>
      </c>
      <c r="U267" s="137" t="str">
        <f>ifna(VLookup(V267, Dex!F:L, 7, 0),"")</f>
        <v/>
      </c>
      <c r="V267" s="131" t="str">
        <f t="shared" si="1"/>
        <v>probopass</v>
      </c>
    </row>
    <row r="268" ht="31.5" customHeight="1">
      <c r="A268" s="53">
        <v>267.0</v>
      </c>
      <c r="B268" s="85">
        <v>1.0</v>
      </c>
      <c r="C268" s="53">
        <v>10.0</v>
      </c>
      <c r="D268" s="53">
        <v>22.0</v>
      </c>
      <c r="E268" s="53">
        <v>4.0</v>
      </c>
      <c r="F268" s="53">
        <v>4.0</v>
      </c>
      <c r="G268" s="53" t="str">
        <f>ifna(VLookup(V268,Shiny!B:C, 2, 0),"")</f>
        <v/>
      </c>
      <c r="H268" s="22" t="s">
        <v>599</v>
      </c>
      <c r="I268" s="157">
        <v>477.0</v>
      </c>
      <c r="J268" s="140">
        <f>IFNA(VLOOKUP(V268,'Imported Index'!I:J,2,0),1)</f>
        <v>1</v>
      </c>
      <c r="K268" s="53"/>
      <c r="L268" s="53"/>
      <c r="M268" s="59" t="str">
        <f>ifna(IMAGE("https://pokejungle.net/sprites/typeico/"&amp;lower(VLookup(V268,Type!C:E, 2, 0)&amp;".png")),"")</f>
        <v/>
      </c>
      <c r="N268" s="59" t="str">
        <f>ifna(IMAGE("https://pokejungle.net/sprites/typeico/"&amp;lower(VLookup(V268,Type!C:E, 3, 0)&amp;".png")),"")</f>
        <v/>
      </c>
      <c r="O268" s="53"/>
      <c r="P268" s="53"/>
      <c r="Q268" s="61">
        <f>ifna(VLookup(V268, Dex!F:K, 3, 0),"")</f>
        <v>137</v>
      </c>
      <c r="R268" s="61">
        <f>ifna(VLookup(V268, Dex!F:K, 4, 0),"")</f>
        <v>477</v>
      </c>
      <c r="S268" s="62">
        <f>ifna(VLookup(V268, Dex!F:K, 5, 0),"")</f>
        <v>160</v>
      </c>
      <c r="T268" s="61" t="str">
        <f>ifna(VLookup(V268, Dex!F:K, 6, 0),"")</f>
        <v>K141</v>
      </c>
      <c r="U268" s="63" t="str">
        <f>ifna(VLookup(V268, Dex!F:L, 7, 0),"")</f>
        <v/>
      </c>
      <c r="V268" s="53" t="str">
        <f t="shared" si="1"/>
        <v>dusknoir</v>
      </c>
    </row>
    <row r="269" ht="31.5" customHeight="1">
      <c r="A269" s="131">
        <v>268.0</v>
      </c>
      <c r="B269" s="130">
        <v>1.0</v>
      </c>
      <c r="C269" s="131">
        <v>10.0</v>
      </c>
      <c r="D269" s="131">
        <v>23.0</v>
      </c>
      <c r="E269" s="131">
        <v>4.0</v>
      </c>
      <c r="F269" s="131">
        <v>5.0</v>
      </c>
      <c r="G269" s="131" t="str">
        <f>ifna(VLookup(V269,Shiny!B:C, 2, 0),"")</f>
        <v/>
      </c>
      <c r="H269" s="171" t="s">
        <v>600</v>
      </c>
      <c r="I269" s="158">
        <v>478.0</v>
      </c>
      <c r="J269" s="135">
        <f>IFNA(VLOOKUP(V269,'Imported Index'!I:J,2,0),1)</f>
        <v>1</v>
      </c>
      <c r="K269" s="130"/>
      <c r="L269" s="131"/>
      <c r="M269" s="136" t="str">
        <f>ifna(IMAGE("https://pokejungle.net/sprites/typeico/"&amp;lower(VLookup(V269,Type!C:E, 2, 0)&amp;".png")),"")</f>
        <v/>
      </c>
      <c r="N269" s="136" t="str">
        <f>ifna(IMAGE("https://pokejungle.net/sprites/typeico/"&amp;lower(VLookup(V269,Type!C:E, 3, 0)&amp;".png")),"")</f>
        <v/>
      </c>
      <c r="O269" s="131"/>
      <c r="P269" s="131"/>
      <c r="Q269" s="165">
        <f>ifna(VLookup(V269, Dex!F:K, 3, 0),"")</f>
        <v>81</v>
      </c>
      <c r="R269" s="165">
        <f>ifna(VLookup(V269, Dex!F:K, 4, 0),"")</f>
        <v>478</v>
      </c>
      <c r="S269" s="166">
        <f>ifna(VLookup(V269, Dex!F:K, 5, 0),"")</f>
        <v>207</v>
      </c>
      <c r="T269" s="165" t="str">
        <f>ifna(VLookup(V269, Dex!F:K, 6, 0),"")</f>
        <v>P359</v>
      </c>
      <c r="U269" s="137">
        <f>ifna(VLookup(V269, Dex!F:L, 7, 0),"")</f>
        <v>171</v>
      </c>
      <c r="V269" s="131" t="str">
        <f t="shared" si="1"/>
        <v>froslass</v>
      </c>
    </row>
    <row r="270" ht="31.5" customHeight="1">
      <c r="A270" s="53">
        <v>269.0</v>
      </c>
      <c r="B270" s="85">
        <v>1.0</v>
      </c>
      <c r="C270" s="53">
        <v>10.0</v>
      </c>
      <c r="D270" s="53">
        <v>24.0</v>
      </c>
      <c r="E270" s="53">
        <v>4.0</v>
      </c>
      <c r="F270" s="53">
        <v>6.0</v>
      </c>
      <c r="G270" s="53" t="str">
        <f>ifna(VLookup(V270,Shiny!B:C, 2, 0),"")</f>
        <v/>
      </c>
      <c r="H270" s="22" t="s">
        <v>601</v>
      </c>
      <c r="I270" s="157">
        <v>479.0</v>
      </c>
      <c r="J270" s="140">
        <f>IFNA(VLOOKUP(V270,'Imported Index'!I:J,2,0),1)</f>
        <v>1</v>
      </c>
      <c r="K270" s="85"/>
      <c r="L270" s="53"/>
      <c r="M270" s="59" t="str">
        <f>ifna(IMAGE("https://pokejungle.net/sprites/typeico/"&amp;lower(VLookup(V270,Type!C:E, 2, 0)&amp;".png")),"")</f>
        <v/>
      </c>
      <c r="N270" s="59" t="str">
        <f>ifna(IMAGE("https://pokejungle.net/sprites/typeico/"&amp;lower(VLookup(V270,Type!C:E, 3, 0)&amp;".png")),"")</f>
        <v/>
      </c>
      <c r="O270" s="53"/>
      <c r="P270" s="53"/>
      <c r="Q270" s="61">
        <f>ifna(VLookup(V270, Dex!F:K, 3, 0),"")</f>
        <v>372</v>
      </c>
      <c r="R270" s="61">
        <f>ifna(VLookup(V270, Dex!F:K, 4, 0),"")</f>
        <v>479</v>
      </c>
      <c r="S270" s="62">
        <f>ifna(VLookup(V270, Dex!F:K, 5, 0),"")</f>
        <v>194</v>
      </c>
      <c r="T270" s="61" t="str">
        <f>ifna(VLookup(V270, Dex!F:K, 6, 0),"")</f>
        <v>P310</v>
      </c>
      <c r="U270" s="63" t="str">
        <f>ifna(VLookup(V270, Dex!F:L, 7, 0),"")</f>
        <v>H022</v>
      </c>
      <c r="V270" s="53" t="str">
        <f t="shared" si="1"/>
        <v>rotom</v>
      </c>
    </row>
    <row r="271" ht="31.5" customHeight="1">
      <c r="A271" s="131">
        <v>270.0</v>
      </c>
      <c r="B271" s="130">
        <v>1.0</v>
      </c>
      <c r="C271" s="131">
        <v>10.0</v>
      </c>
      <c r="D271" s="131">
        <v>25.0</v>
      </c>
      <c r="E271" s="131">
        <v>5.0</v>
      </c>
      <c r="F271" s="131">
        <v>1.0</v>
      </c>
      <c r="G271" s="131" t="str">
        <f>ifna(VLookup(V271,Shiny!B:C, 2, 0),"")</f>
        <v/>
      </c>
      <c r="H271" s="171" t="s">
        <v>607</v>
      </c>
      <c r="I271" s="158">
        <v>480.0</v>
      </c>
      <c r="J271" s="135">
        <f>IFNA(VLOOKUP(V271,'Imported Index'!I:J,2,0),1)</f>
        <v>1</v>
      </c>
      <c r="K271" s="130"/>
      <c r="L271" s="131"/>
      <c r="M271" s="136" t="str">
        <f>ifna(IMAGE("https://pokejungle.net/sprites/typeico/"&amp;lower(VLookup(V271,Type!C:E, 2, 0)&amp;".png")),"")</f>
        <v/>
      </c>
      <c r="N271" s="136" t="str">
        <f>ifna(IMAGE("https://pokejungle.net/sprites/typeico/"&amp;lower(VLookup(V271,Type!C:E, 3, 0)&amp;".png")),"")</f>
        <v/>
      </c>
      <c r="O271" s="131"/>
      <c r="P271" s="131"/>
      <c r="Q271" s="165" t="str">
        <f>ifna(VLookup(V271, Dex!F:K, 3, 0),"")</f>
        <v/>
      </c>
      <c r="R271" s="165">
        <f>ifna(VLookup(V271, Dex!F:K, 4, 0),"")</f>
        <v>480</v>
      </c>
      <c r="S271" s="166">
        <f>ifna(VLookup(V271, Dex!F:K, 5, 0),"")</f>
        <v>225</v>
      </c>
      <c r="T271" s="165" t="str">
        <f>ifna(VLookup(V271, Dex!F:K, 6, 0),"")</f>
        <v/>
      </c>
      <c r="U271" s="137" t="str">
        <f>ifna(VLookup(V271, Dex!F:L, 7, 0),"")</f>
        <v/>
      </c>
      <c r="V271" s="131" t="str">
        <f t="shared" si="1"/>
        <v>uxie</v>
      </c>
    </row>
    <row r="272" ht="31.5" customHeight="1">
      <c r="A272" s="53">
        <v>271.0</v>
      </c>
      <c r="B272" s="85">
        <v>1.0</v>
      </c>
      <c r="C272" s="53">
        <v>10.0</v>
      </c>
      <c r="D272" s="53">
        <v>26.0</v>
      </c>
      <c r="E272" s="53">
        <v>5.0</v>
      </c>
      <c r="F272" s="53">
        <v>2.0</v>
      </c>
      <c r="G272" s="53" t="str">
        <f>ifna(VLookup(V272,Shiny!B:C, 2, 0),"")</f>
        <v/>
      </c>
      <c r="H272" s="22" t="s">
        <v>608</v>
      </c>
      <c r="I272" s="157">
        <v>481.0</v>
      </c>
      <c r="J272" s="140">
        <f>IFNA(VLOOKUP(V272,'Imported Index'!I:J,2,0),1)</f>
        <v>1</v>
      </c>
      <c r="K272" s="85"/>
      <c r="L272" s="53"/>
      <c r="M272" s="59" t="str">
        <f>ifna(IMAGE("https://pokejungle.net/sprites/typeico/"&amp;lower(VLookup(V272,Type!C:E, 2, 0)&amp;".png")),"")</f>
        <v/>
      </c>
      <c r="N272" s="59" t="str">
        <f>ifna(IMAGE("https://pokejungle.net/sprites/typeico/"&amp;lower(VLookup(V272,Type!C:E, 3, 0)&amp;".png")),"")</f>
        <v/>
      </c>
      <c r="O272" s="53"/>
      <c r="P272" s="53"/>
      <c r="Q272" s="61" t="str">
        <f>ifna(VLookup(V272, Dex!F:K, 3, 0),"")</f>
        <v/>
      </c>
      <c r="R272" s="61">
        <f>ifna(VLookup(V272, Dex!F:K, 4, 0),"")</f>
        <v>481</v>
      </c>
      <c r="S272" s="62">
        <f>ifna(VLookup(V272, Dex!F:K, 5, 0),"")</f>
        <v>226</v>
      </c>
      <c r="T272" s="61" t="str">
        <f>ifna(VLookup(V272, Dex!F:K, 6, 0),"")</f>
        <v/>
      </c>
      <c r="U272" s="63" t="str">
        <f>ifna(VLookup(V272, Dex!F:L, 7, 0),"")</f>
        <v/>
      </c>
      <c r="V272" s="53" t="str">
        <f t="shared" si="1"/>
        <v>mesprit</v>
      </c>
    </row>
    <row r="273" ht="31.5" customHeight="1">
      <c r="A273" s="131">
        <v>272.0</v>
      </c>
      <c r="B273" s="130">
        <v>1.0</v>
      </c>
      <c r="C273" s="131">
        <v>10.0</v>
      </c>
      <c r="D273" s="131">
        <v>27.0</v>
      </c>
      <c r="E273" s="131">
        <v>5.0</v>
      </c>
      <c r="F273" s="131">
        <v>3.0</v>
      </c>
      <c r="G273" s="131" t="str">
        <f>ifna(VLookup(V273,Shiny!B:C, 2, 0),"")</f>
        <v/>
      </c>
      <c r="H273" s="171" t="s">
        <v>609</v>
      </c>
      <c r="I273" s="158">
        <v>482.0</v>
      </c>
      <c r="J273" s="135">
        <f>IFNA(VLOOKUP(V273,'Imported Index'!I:J,2,0),1)</f>
        <v>1</v>
      </c>
      <c r="K273" s="130"/>
      <c r="L273" s="131"/>
      <c r="M273" s="136" t="str">
        <f>ifna(IMAGE("https://pokejungle.net/sprites/typeico/"&amp;lower(VLookup(V273,Type!C:E, 2, 0)&amp;".png")),"")</f>
        <v/>
      </c>
      <c r="N273" s="136" t="str">
        <f>ifna(IMAGE("https://pokejungle.net/sprites/typeico/"&amp;lower(VLookup(V273,Type!C:E, 3, 0)&amp;".png")),"")</f>
        <v/>
      </c>
      <c r="O273" s="131"/>
      <c r="P273" s="131"/>
      <c r="Q273" s="165" t="str">
        <f>ifna(VLookup(V273, Dex!F:K, 3, 0),"")</f>
        <v/>
      </c>
      <c r="R273" s="165">
        <f>ifna(VLookup(V273, Dex!F:K, 4, 0),"")</f>
        <v>482</v>
      </c>
      <c r="S273" s="166">
        <f>ifna(VLookup(V273, Dex!F:K, 5, 0),"")</f>
        <v>227</v>
      </c>
      <c r="T273" s="165" t="str">
        <f>ifna(VLookup(V273, Dex!F:K, 6, 0),"")</f>
        <v/>
      </c>
      <c r="U273" s="137" t="str">
        <f>ifna(VLookup(V273, Dex!F:L, 7, 0),"")</f>
        <v/>
      </c>
      <c r="V273" s="131" t="str">
        <f t="shared" si="1"/>
        <v>azelf</v>
      </c>
    </row>
    <row r="274" ht="31.5" customHeight="1">
      <c r="A274" s="53">
        <v>273.0</v>
      </c>
      <c r="B274" s="85">
        <v>1.0</v>
      </c>
      <c r="C274" s="53">
        <v>10.0</v>
      </c>
      <c r="D274" s="53">
        <v>28.0</v>
      </c>
      <c r="E274" s="53">
        <v>5.0</v>
      </c>
      <c r="F274" s="53">
        <v>4.0</v>
      </c>
      <c r="G274" s="53" t="str">
        <f>ifna(VLookup(V274,Shiny!B:C, 2, 0),"")</f>
        <v/>
      </c>
      <c r="H274" s="22" t="s">
        <v>610</v>
      </c>
      <c r="I274" s="157">
        <v>483.0</v>
      </c>
      <c r="J274" s="140">
        <f>IFNA(VLOOKUP(V274,'Imported Index'!I:J,2,0),1)</f>
        <v>1</v>
      </c>
      <c r="K274" s="53"/>
      <c r="L274" s="53"/>
      <c r="M274" s="59" t="str">
        <f>ifna(IMAGE("https://pokejungle.net/sprites/typeico/"&amp;lower(VLookup(V274,Type!C:E, 2, 0)&amp;".png")),"")</f>
        <v/>
      </c>
      <c r="N274" s="59" t="str">
        <f>ifna(IMAGE("https://pokejungle.net/sprites/typeico/"&amp;lower(VLookup(V274,Type!C:E, 3, 0)&amp;".png")),"")</f>
        <v/>
      </c>
      <c r="O274" s="53"/>
      <c r="P274" s="53"/>
      <c r="Q274" s="61" t="str">
        <f>ifna(VLookup(V274, Dex!F:K, 3, 0),"")</f>
        <v/>
      </c>
      <c r="R274" s="61">
        <f>ifna(VLookup(V274, Dex!F:K, 4, 0),"")</f>
        <v>483</v>
      </c>
      <c r="S274" s="62">
        <f>ifna(VLookup(V274, Dex!F:K, 5, 0),"")</f>
        <v>235</v>
      </c>
      <c r="T274" s="61" t="str">
        <f>ifna(VLookup(V274, Dex!F:K, 6, 0),"")</f>
        <v/>
      </c>
      <c r="U274" s="63" t="str">
        <f>ifna(VLookup(V274, Dex!F:L, 7, 0),"")</f>
        <v/>
      </c>
      <c r="V274" s="53" t="str">
        <f t="shared" si="1"/>
        <v>dialga</v>
      </c>
    </row>
    <row r="275" ht="31.5" customHeight="1">
      <c r="A275" s="131">
        <v>274.0</v>
      </c>
      <c r="B275" s="130">
        <v>1.0</v>
      </c>
      <c r="C275" s="131">
        <v>10.0</v>
      </c>
      <c r="D275" s="131">
        <v>29.0</v>
      </c>
      <c r="E275" s="131">
        <v>5.0</v>
      </c>
      <c r="F275" s="131">
        <v>5.0</v>
      </c>
      <c r="G275" s="131" t="str">
        <f>ifna(VLookup(V275,Shiny!B:C, 2, 0),"")</f>
        <v/>
      </c>
      <c r="H275" s="171" t="s">
        <v>611</v>
      </c>
      <c r="I275" s="158">
        <v>484.0</v>
      </c>
      <c r="J275" s="135">
        <f>IFNA(VLOOKUP(V275,'Imported Index'!I:J,2,0),1)</f>
        <v>1</v>
      </c>
      <c r="K275" s="130"/>
      <c r="L275" s="131"/>
      <c r="M275" s="136" t="str">
        <f>ifna(IMAGE("https://pokejungle.net/sprites/typeico/"&amp;lower(VLookup(V275,Type!C:E, 2, 0)&amp;".png")),"")</f>
        <v/>
      </c>
      <c r="N275" s="136" t="str">
        <f>ifna(IMAGE("https://pokejungle.net/sprites/typeico/"&amp;lower(VLookup(V275,Type!C:E, 3, 0)&amp;".png")),"")</f>
        <v/>
      </c>
      <c r="O275" s="131"/>
      <c r="P275" s="131"/>
      <c r="Q275" s="165" t="str">
        <f>ifna(VLookup(V275, Dex!F:K, 3, 0),"")</f>
        <v/>
      </c>
      <c r="R275" s="165">
        <f>ifna(VLookup(V275, Dex!F:K, 4, 0),"")</f>
        <v>484</v>
      </c>
      <c r="S275" s="166">
        <f>ifna(VLookup(V275, Dex!F:K, 5, 0),"")</f>
        <v>236</v>
      </c>
      <c r="T275" s="165" t="str">
        <f>ifna(VLookup(V275, Dex!F:K, 6, 0),"")</f>
        <v/>
      </c>
      <c r="U275" s="137" t="str">
        <f>ifna(VLookup(V275, Dex!F:L, 7, 0),"")</f>
        <v/>
      </c>
      <c r="V275" s="131" t="str">
        <f t="shared" si="1"/>
        <v>palkia</v>
      </c>
    </row>
    <row r="276" ht="31.5" customHeight="1">
      <c r="A276" s="53">
        <v>275.0</v>
      </c>
      <c r="B276" s="85">
        <v>1.0</v>
      </c>
      <c r="C276" s="53">
        <v>10.0</v>
      </c>
      <c r="D276" s="53">
        <v>30.0</v>
      </c>
      <c r="E276" s="53">
        <v>5.0</v>
      </c>
      <c r="F276" s="53">
        <v>6.0</v>
      </c>
      <c r="G276" s="53" t="str">
        <f>ifna(VLookup(V276,Shiny!B:C, 2, 0),"")</f>
        <v/>
      </c>
      <c r="H276" s="22" t="s">
        <v>612</v>
      </c>
      <c r="I276" s="157">
        <v>485.0</v>
      </c>
      <c r="J276" s="140">
        <f>IFNA(VLOOKUP(V276,'Imported Index'!I:J,2,0),1)</f>
        <v>1</v>
      </c>
      <c r="K276" s="53"/>
      <c r="L276" s="53"/>
      <c r="M276" s="59" t="str">
        <f>ifna(IMAGE("https://pokejungle.net/sprites/typeico/"&amp;lower(VLookup(V276,Type!C:E, 2, 0)&amp;".png")),"")</f>
        <v/>
      </c>
      <c r="N276" s="59" t="str">
        <f>ifna(IMAGE("https://pokejungle.net/sprites/typeico/"&amp;lower(VLookup(V276,Type!C:E, 3, 0)&amp;".png")),"")</f>
        <v/>
      </c>
      <c r="O276" s="53"/>
      <c r="P276" s="53"/>
      <c r="Q276" s="61" t="str">
        <f>ifna(VLookup(V276, Dex!F:K, 3, 0),"")</f>
        <v/>
      </c>
      <c r="R276" s="61">
        <f>ifna(VLookup(V276, Dex!F:K, 4, 0),"")</f>
        <v>485</v>
      </c>
      <c r="S276" s="62">
        <f>ifna(VLookup(V276, Dex!F:K, 5, 0),"")</f>
        <v>228</v>
      </c>
      <c r="T276" s="61" t="str">
        <f>ifna(VLookup(V276, Dex!F:K, 6, 0),"")</f>
        <v/>
      </c>
      <c r="U276" s="63" t="str">
        <f>ifna(VLookup(V276, Dex!F:L, 7, 0),"")</f>
        <v>H113</v>
      </c>
      <c r="V276" s="53" t="str">
        <f t="shared" si="1"/>
        <v>heatran</v>
      </c>
    </row>
    <row r="277" ht="31.5" customHeight="1">
      <c r="A277" s="131">
        <v>276.0</v>
      </c>
      <c r="B277" s="130">
        <v>1.0</v>
      </c>
      <c r="C277" s="131">
        <v>11.0</v>
      </c>
      <c r="D277" s="131">
        <v>1.0</v>
      </c>
      <c r="E277" s="131">
        <v>1.0</v>
      </c>
      <c r="F277" s="131">
        <v>1.0</v>
      </c>
      <c r="G277" s="131" t="str">
        <f>ifna(VLookup(V277,Shiny!B:C, 2, 0),"")</f>
        <v/>
      </c>
      <c r="H277" s="171" t="s">
        <v>613</v>
      </c>
      <c r="I277" s="158">
        <v>486.0</v>
      </c>
      <c r="J277" s="135">
        <f>IFNA(VLOOKUP(V277,'Imported Index'!I:J,2,0),1)</f>
        <v>1</v>
      </c>
      <c r="K277" s="131"/>
      <c r="L277" s="131"/>
      <c r="M277" s="136" t="str">
        <f>ifna(IMAGE("https://pokejungle.net/sprites/typeico/"&amp;lower(VLookup(V277,Type!C:E, 2, 0)&amp;".png")),"")</f>
        <v/>
      </c>
      <c r="N277" s="136" t="str">
        <f>ifna(IMAGE("https://pokejungle.net/sprites/typeico/"&amp;lower(VLookup(V277,Type!C:E, 3, 0)&amp;".png")),"")</f>
        <v/>
      </c>
      <c r="O277" s="131"/>
      <c r="P277" s="131"/>
      <c r="Q277" s="165" t="str">
        <f>ifna(VLookup(V277, Dex!F:K, 3, 0),"")</f>
        <v/>
      </c>
      <c r="R277" s="165">
        <f>ifna(VLookup(V277, Dex!F:K, 4, 0),"")</f>
        <v>486</v>
      </c>
      <c r="S277" s="166">
        <f>ifna(VLookup(V277, Dex!F:K, 5, 0),"")</f>
        <v>229</v>
      </c>
      <c r="T277" s="165" t="str">
        <f>ifna(VLookup(V277, Dex!F:K, 6, 0),"")</f>
        <v/>
      </c>
      <c r="U277" s="137" t="str">
        <f>ifna(VLookup(V277, Dex!F:L, 7, 0),"")</f>
        <v/>
      </c>
      <c r="V277" s="131" t="str">
        <f t="shared" si="1"/>
        <v>regigigas</v>
      </c>
    </row>
    <row r="278" ht="31.5" customHeight="1">
      <c r="A278" s="53">
        <v>277.0</v>
      </c>
      <c r="B278" s="85">
        <v>1.0</v>
      </c>
      <c r="C278" s="53">
        <v>11.0</v>
      </c>
      <c r="D278" s="53">
        <v>2.0</v>
      </c>
      <c r="E278" s="53">
        <v>1.0</v>
      </c>
      <c r="F278" s="53">
        <v>2.0</v>
      </c>
      <c r="G278" s="53" t="str">
        <f>ifna(VLookup(V278,Shiny!B:C, 2, 0),"")</f>
        <v/>
      </c>
      <c r="H278" s="22" t="s">
        <v>614</v>
      </c>
      <c r="I278" s="157">
        <v>487.0</v>
      </c>
      <c r="J278" s="140">
        <f>IFNA(VLOOKUP(V278,'Imported Index'!I:J,2,0),1)</f>
        <v>1</v>
      </c>
      <c r="K278" s="53"/>
      <c r="L278" s="53"/>
      <c r="M278" s="59" t="str">
        <f>ifna(IMAGE("https://pokejungle.net/sprites/typeico/"&amp;lower(VLookup(V278,Type!C:E, 2, 0)&amp;".png")),"")</f>
        <v/>
      </c>
      <c r="N278" s="59" t="str">
        <f>ifna(IMAGE("https://pokejungle.net/sprites/typeico/"&amp;lower(VLookup(V278,Type!C:E, 3, 0)&amp;".png")),"")</f>
        <v/>
      </c>
      <c r="O278" s="53"/>
      <c r="P278" s="53"/>
      <c r="Q278" s="61" t="str">
        <f>ifna(VLookup(V278, Dex!F:K, 3, 0),"")</f>
        <v/>
      </c>
      <c r="R278" s="61">
        <f>ifna(VLookup(V278, Dex!F:K, 4, 0),"")</f>
        <v>487</v>
      </c>
      <c r="S278" s="62">
        <f>ifna(VLookup(V278, Dex!F:K, 5, 0),"")</f>
        <v>237</v>
      </c>
      <c r="T278" s="61" t="str">
        <f>ifna(VLookup(V278, Dex!F:K, 6, 0),"")</f>
        <v/>
      </c>
      <c r="U278" s="63" t="str">
        <f>ifna(VLookup(V278, Dex!F:L, 7, 0),"")</f>
        <v/>
      </c>
      <c r="V278" s="53" t="str">
        <f t="shared" si="1"/>
        <v>giratina</v>
      </c>
    </row>
    <row r="279" ht="31.5" customHeight="1">
      <c r="A279" s="131">
        <v>278.0</v>
      </c>
      <c r="B279" s="130">
        <v>1.0</v>
      </c>
      <c r="C279" s="131">
        <v>11.0</v>
      </c>
      <c r="D279" s="131">
        <v>3.0</v>
      </c>
      <c r="E279" s="131">
        <v>1.0</v>
      </c>
      <c r="F279" s="131">
        <v>3.0</v>
      </c>
      <c r="G279" s="131" t="str">
        <f>ifna(VLookup(V279,Shiny!B:C, 2, 0),"")</f>
        <v/>
      </c>
      <c r="H279" s="171" t="s">
        <v>615</v>
      </c>
      <c r="I279" s="158">
        <v>488.0</v>
      </c>
      <c r="J279" s="135">
        <f>IFNA(VLOOKUP(V279,'Imported Index'!I:J,2,0),1)</f>
        <v>1</v>
      </c>
      <c r="K279" s="130"/>
      <c r="L279" s="131"/>
      <c r="M279" s="136" t="str">
        <f>ifna(IMAGE("https://pokejungle.net/sprites/typeico/"&amp;lower(VLookup(V279,Type!C:E, 2, 0)&amp;".png")),"")</f>
        <v/>
      </c>
      <c r="N279" s="136" t="str">
        <f>ifna(IMAGE("https://pokejungle.net/sprites/typeico/"&amp;lower(VLookup(V279,Type!C:E, 3, 0)&amp;".png")),"")</f>
        <v/>
      </c>
      <c r="O279" s="131"/>
      <c r="P279" s="131"/>
      <c r="Q279" s="165" t="str">
        <f>ifna(VLookup(V279, Dex!F:K, 3, 0),"")</f>
        <v/>
      </c>
      <c r="R279" s="165">
        <f>ifna(VLookup(V279, Dex!F:K, 4, 0),"")</f>
        <v>488</v>
      </c>
      <c r="S279" s="166">
        <f>ifna(VLookup(V279, Dex!F:K, 5, 0),"")</f>
        <v>230</v>
      </c>
      <c r="T279" s="165" t="str">
        <f>ifna(VLookup(V279, Dex!F:K, 6, 0),"")</f>
        <v/>
      </c>
      <c r="U279" s="137" t="str">
        <f>ifna(VLookup(V279, Dex!F:L, 7, 0),"")</f>
        <v/>
      </c>
      <c r="V279" s="131" t="str">
        <f t="shared" si="1"/>
        <v>cresselia</v>
      </c>
    </row>
    <row r="280" ht="31.5" customHeight="1">
      <c r="A280" s="53">
        <v>279.0</v>
      </c>
      <c r="B280" s="85">
        <v>1.0</v>
      </c>
      <c r="C280" s="53">
        <v>11.0</v>
      </c>
      <c r="D280" s="53">
        <v>4.0</v>
      </c>
      <c r="E280" s="53">
        <v>1.0</v>
      </c>
      <c r="F280" s="53">
        <v>4.0</v>
      </c>
      <c r="G280" s="53" t="str">
        <f>ifna(VLookup(V280,Shiny!B:C, 2, 0),"")</f>
        <v/>
      </c>
      <c r="H280" s="22" t="s">
        <v>616</v>
      </c>
      <c r="I280" s="157">
        <v>489.0</v>
      </c>
      <c r="J280" s="140">
        <f>IFNA(VLOOKUP(V280,'Imported Index'!I:J,2,0),1)</f>
        <v>1</v>
      </c>
      <c r="K280" s="85"/>
      <c r="L280" s="53"/>
      <c r="M280" s="59" t="str">
        <f>ifna(IMAGE("https://pokejungle.net/sprites/typeico/"&amp;lower(VLookup(V280,Type!C:E, 2, 0)&amp;".png")),"")</f>
        <v/>
      </c>
      <c r="N280" s="59" t="str">
        <f>ifna(IMAGE("https://pokejungle.net/sprites/typeico/"&amp;lower(VLookup(V280,Type!C:E, 3, 0)&amp;".png")),"")</f>
        <v/>
      </c>
      <c r="O280" s="53"/>
      <c r="P280" s="53"/>
      <c r="Q280" s="61" t="str">
        <f>ifna(VLookup(V280, Dex!F:K, 3, 0),"")</f>
        <v/>
      </c>
      <c r="R280" s="61">
        <f>ifna(VLookup(V280, Dex!F:K, 4, 0),"")</f>
        <v>489</v>
      </c>
      <c r="S280" s="62">
        <f>ifna(VLookup(V280, Dex!F:K, 5, 0),"")</f>
        <v>239</v>
      </c>
      <c r="T280" s="61" t="str">
        <f>ifna(VLookup(V280, Dex!F:K, 6, 0),"")</f>
        <v/>
      </c>
      <c r="U280" s="63" t="str">
        <f>ifna(VLookup(V280, Dex!F:L, 7, 0),"")</f>
        <v/>
      </c>
      <c r="V280" s="53" t="str">
        <f t="shared" si="1"/>
        <v>phione</v>
      </c>
    </row>
    <row r="281" ht="31.5" customHeight="1">
      <c r="A281" s="131">
        <v>280.0</v>
      </c>
      <c r="B281" s="130">
        <v>1.0</v>
      </c>
      <c r="C281" s="131">
        <v>11.0</v>
      </c>
      <c r="D281" s="131">
        <v>5.0</v>
      </c>
      <c r="E281" s="131">
        <v>1.0</v>
      </c>
      <c r="F281" s="131">
        <v>5.0</v>
      </c>
      <c r="G281" s="131" t="str">
        <f>ifna(VLookup(V281,Shiny!B:C, 2, 0),"")</f>
        <v/>
      </c>
      <c r="H281" s="171" t="s">
        <v>617</v>
      </c>
      <c r="I281" s="158">
        <v>490.0</v>
      </c>
      <c r="J281" s="135">
        <f>IFNA(VLOOKUP(V281,'Imported Index'!I:J,2,0),1)</f>
        <v>1</v>
      </c>
      <c r="K281" s="130"/>
      <c r="L281" s="131"/>
      <c r="M281" s="136" t="str">
        <f>ifna(IMAGE("https://pokejungle.net/sprites/typeico/"&amp;lower(VLookup(V281,Type!C:E, 2, 0)&amp;".png")),"")</f>
        <v/>
      </c>
      <c r="N281" s="136" t="str">
        <f>ifna(IMAGE("https://pokejungle.net/sprites/typeico/"&amp;lower(VLookup(V281,Type!C:E, 3, 0)&amp;".png")),"")</f>
        <v/>
      </c>
      <c r="O281" s="131"/>
      <c r="P281" s="131"/>
      <c r="Q281" s="165" t="str">
        <f>ifna(VLookup(V281, Dex!F:K, 3, 0),"")</f>
        <v/>
      </c>
      <c r="R281" s="165">
        <f>ifna(VLookup(V281, Dex!F:K, 4, 0),"")</f>
        <v>490</v>
      </c>
      <c r="S281" s="166">
        <f>ifna(VLookup(V281, Dex!F:K, 5, 0),"")</f>
        <v>240</v>
      </c>
      <c r="T281" s="165" t="str">
        <f>ifna(VLookup(V281, Dex!F:K, 6, 0),"")</f>
        <v/>
      </c>
      <c r="U281" s="137" t="str">
        <f>ifna(VLookup(V281, Dex!F:L, 7, 0),"")</f>
        <v/>
      </c>
      <c r="V281" s="131" t="str">
        <f t="shared" si="1"/>
        <v>manaphy</v>
      </c>
    </row>
    <row r="282" ht="31.5" customHeight="1">
      <c r="A282" s="53">
        <v>281.0</v>
      </c>
      <c r="B282" s="85">
        <v>1.0</v>
      </c>
      <c r="C282" s="53">
        <v>11.0</v>
      </c>
      <c r="D282" s="53">
        <v>6.0</v>
      </c>
      <c r="E282" s="53">
        <v>1.0</v>
      </c>
      <c r="F282" s="53">
        <v>6.0</v>
      </c>
      <c r="G282" s="53" t="str">
        <f>ifna(VLookup(V282,Shiny!B:C, 2, 0),"")</f>
        <v/>
      </c>
      <c r="H282" s="22" t="s">
        <v>618</v>
      </c>
      <c r="I282" s="157">
        <v>491.0</v>
      </c>
      <c r="J282" s="140">
        <f>IFNA(VLOOKUP(V282,'Imported Index'!I:J,2,0),1)</f>
        <v>1</v>
      </c>
      <c r="K282" s="53"/>
      <c r="L282" s="53"/>
      <c r="M282" s="59" t="str">
        <f>ifna(IMAGE("https://pokejungle.net/sprites/typeico/"&amp;lower(VLookup(V282,Type!C:E, 2, 0)&amp;".png")),"")</f>
        <v/>
      </c>
      <c r="N282" s="59" t="str">
        <f>ifna(IMAGE("https://pokejungle.net/sprites/typeico/"&amp;lower(VLookup(V282,Type!C:E, 3, 0)&amp;".png")),"")</f>
        <v/>
      </c>
      <c r="O282" s="53"/>
      <c r="P282" s="53"/>
      <c r="Q282" s="61" t="str">
        <f>ifna(VLookup(V282, Dex!F:K, 3, 0),"")</f>
        <v/>
      </c>
      <c r="R282" s="61">
        <f>ifna(VLookup(V282, Dex!F:K, 4, 0),"")</f>
        <v>491</v>
      </c>
      <c r="S282" s="62">
        <f>ifna(VLookup(V282, Dex!F:K, 5, 0),"")</f>
        <v>242</v>
      </c>
      <c r="T282" s="61" t="str">
        <f>ifna(VLookup(V282, Dex!F:K, 6, 0),"")</f>
        <v/>
      </c>
      <c r="U282" s="63" t="str">
        <f>ifna(VLookup(V282, Dex!F:L, 7, 0),"")</f>
        <v>H125</v>
      </c>
      <c r="V282" s="53" t="str">
        <f t="shared" si="1"/>
        <v>darkrai</v>
      </c>
    </row>
    <row r="283" ht="31.5" customHeight="1">
      <c r="A283" s="131">
        <v>282.0</v>
      </c>
      <c r="B283" s="130">
        <v>1.0</v>
      </c>
      <c r="C283" s="131">
        <v>11.0</v>
      </c>
      <c r="D283" s="131">
        <v>7.0</v>
      </c>
      <c r="E283" s="131">
        <v>2.0</v>
      </c>
      <c r="F283" s="131">
        <v>1.0</v>
      </c>
      <c r="G283" s="131" t="str">
        <f>ifna(VLookup(V283,Shiny!B:C, 2, 0),"")</f>
        <v/>
      </c>
      <c r="H283" s="171" t="s">
        <v>619</v>
      </c>
      <c r="I283" s="158">
        <v>492.0</v>
      </c>
      <c r="J283" s="135">
        <f>IFNA(VLOOKUP(V283,'Imported Index'!I:J,2,0),1)</f>
        <v>1</v>
      </c>
      <c r="K283" s="130"/>
      <c r="L283" s="131"/>
      <c r="M283" s="136" t="str">
        <f>ifna(IMAGE("https://pokejungle.net/sprites/typeico/"&amp;lower(VLookup(V283,Type!C:E, 2, 0)&amp;".png")),"")</f>
        <v/>
      </c>
      <c r="N283" s="136" t="str">
        <f>ifna(IMAGE("https://pokejungle.net/sprites/typeico/"&amp;lower(VLookup(V283,Type!C:E, 3, 0)&amp;".png")),"")</f>
        <v/>
      </c>
      <c r="O283" s="131"/>
      <c r="P283" s="131"/>
      <c r="Q283" s="165" t="str">
        <f>ifna(VLookup(V283, Dex!F:K, 3, 0),"")</f>
        <v/>
      </c>
      <c r="R283" s="165">
        <f>ifna(VLookup(V283, Dex!F:K, 4, 0),"")</f>
        <v>492</v>
      </c>
      <c r="S283" s="166">
        <f>ifna(VLookup(V283, Dex!F:K, 5, 0),"")</f>
        <v>241</v>
      </c>
      <c r="T283" s="165" t="str">
        <f>ifna(VLookup(V283, Dex!F:K, 6, 0),"")</f>
        <v/>
      </c>
      <c r="U283" s="137" t="str">
        <f>ifna(VLookup(V283, Dex!F:L, 7, 0),"")</f>
        <v/>
      </c>
      <c r="V283" s="131" t="str">
        <f t="shared" si="1"/>
        <v>shaymin</v>
      </c>
    </row>
    <row r="284" ht="31.5" customHeight="1">
      <c r="A284" s="53">
        <v>283.0</v>
      </c>
      <c r="B284" s="85">
        <v>1.0</v>
      </c>
      <c r="C284" s="53">
        <v>11.0</v>
      </c>
      <c r="D284" s="53">
        <v>8.0</v>
      </c>
      <c r="E284" s="53">
        <v>2.0</v>
      </c>
      <c r="F284" s="53">
        <v>2.0</v>
      </c>
      <c r="G284" s="53" t="str">
        <f>ifna(VLookup(V284,Shiny!B:C, 2, 0),"")</f>
        <v/>
      </c>
      <c r="H284" s="22" t="s">
        <v>621</v>
      </c>
      <c r="I284" s="157">
        <v>493.0</v>
      </c>
      <c r="J284" s="140">
        <f>IFNA(VLOOKUP(V284,'Imported Index'!I:J,2,0),1)</f>
        <v>1</v>
      </c>
      <c r="K284" s="53"/>
      <c r="L284" s="53"/>
      <c r="M284" s="59" t="str">
        <f>ifna(IMAGE("https://pokejungle.net/sprites/typeico/"&amp;lower(VLookup(V284,Type!C:E, 2, 0)&amp;".png")),"")</f>
        <v/>
      </c>
      <c r="N284" s="59" t="str">
        <f>ifna(IMAGE("https://pokejungle.net/sprites/typeico/"&amp;lower(VLookup(V284,Type!C:E, 3, 0)&amp;".png")),"")</f>
        <v/>
      </c>
      <c r="O284" s="53"/>
      <c r="P284" s="53"/>
      <c r="Q284" s="61" t="str">
        <f>ifna(VLookup(V284, Dex!F:K, 3, 0),"")</f>
        <v/>
      </c>
      <c r="R284" s="61">
        <f>ifna(VLookup(V284, Dex!F:K, 4, 0),"")</f>
        <v>493</v>
      </c>
      <c r="S284" s="62">
        <f>ifna(VLookup(V284, Dex!F:K, 5, 0),"")</f>
        <v>238</v>
      </c>
      <c r="T284" s="61" t="str">
        <f>ifna(VLookup(V284, Dex!F:K, 6, 0),"")</f>
        <v/>
      </c>
      <c r="U284" s="63" t="str">
        <f>ifna(VLookup(V284, Dex!F:L, 7, 0),"")</f>
        <v/>
      </c>
      <c r="V284" s="53" t="str">
        <f t="shared" si="1"/>
        <v>arceus</v>
      </c>
    </row>
    <row r="285" ht="31.5" customHeight="1">
      <c r="A285" s="131">
        <v>284.0</v>
      </c>
      <c r="B285" s="130"/>
      <c r="C285" s="130"/>
      <c r="D285" s="130"/>
      <c r="E285" s="130"/>
      <c r="F285" s="130"/>
      <c r="G285" s="131" t="str">
        <f>ifna(VLookup(V285,Shiny!B:C, 2, 0),"")</f>
        <v/>
      </c>
      <c r="H285" s="143" t="s">
        <v>236</v>
      </c>
      <c r="I285" s="144"/>
      <c r="J285" s="132"/>
      <c r="K285" s="132"/>
      <c r="L285" s="132"/>
      <c r="M285" s="136" t="str">
        <f>ifna(IMAGE("https://pokejungle.net/sprites/typeico/"&amp;lower(VLookup(V285,Type!C:E, 2, 0)&amp;".png")),"")</f>
        <v/>
      </c>
      <c r="N285" s="136" t="str">
        <f>ifna(IMAGE("https://pokejungle.net/sprites/typeico/"&amp;lower(VLookup(V285,Type!C:E, 3, 0)&amp;".png")),"")</f>
        <v/>
      </c>
      <c r="O285" s="131"/>
      <c r="P285" s="131"/>
      <c r="Q285" s="165" t="str">
        <f>ifna(VLookup(V285, Dex!F:K, 3, 0),"")</f>
        <v/>
      </c>
      <c r="R285" s="165" t="str">
        <f>ifna(VLookup(V285, Dex!F:K, 4, 0),"")</f>
        <v/>
      </c>
      <c r="S285" s="166" t="str">
        <f>ifna(VLookup(V285, Dex!F:K, 5, 0),"")</f>
        <v/>
      </c>
      <c r="T285" s="165" t="str">
        <f>ifna(VLookup(V285, Dex!F:K, 6, 0),"")</f>
        <v/>
      </c>
      <c r="U285" s="137" t="str">
        <f>ifna(VLookup(V285, Dex!F:L, 7, 0),"")</f>
        <v/>
      </c>
      <c r="V285" s="131" t="str">
        <f t="shared" si="1"/>
        <v>gen</v>
      </c>
    </row>
    <row r="286" ht="31.5" customHeight="1">
      <c r="A286" s="53">
        <v>285.0</v>
      </c>
      <c r="B286" s="85">
        <v>1.0</v>
      </c>
      <c r="C286" s="53">
        <v>12.0</v>
      </c>
      <c r="D286" s="53">
        <v>1.0</v>
      </c>
      <c r="E286" s="53">
        <v>1.0</v>
      </c>
      <c r="F286" s="53">
        <v>1.0</v>
      </c>
      <c r="G286" s="53" t="str">
        <f>ifna(VLookup(V286,Shiny!B:C, 2, 0),"")</f>
        <v/>
      </c>
      <c r="H286" s="22" t="s">
        <v>622</v>
      </c>
      <c r="I286" s="157">
        <v>494.0</v>
      </c>
      <c r="J286" s="140">
        <f>IFNA(VLOOKUP(V286,'Imported Index'!I:J,2,0),1)</f>
        <v>1</v>
      </c>
      <c r="K286" s="53"/>
      <c r="L286" s="53"/>
      <c r="M286" s="59" t="str">
        <f>ifna(IMAGE("https://pokejungle.net/sprites/typeico/"&amp;lower(VLookup(V286,Type!C:E, 2, 0)&amp;".png")),"")</f>
        <v/>
      </c>
      <c r="N286" s="59" t="str">
        <f>ifna(IMAGE("https://pokejungle.net/sprites/typeico/"&amp;lower(VLookup(V286,Type!C:E, 3, 0)&amp;".png")),"")</f>
        <v/>
      </c>
      <c r="O286" s="53"/>
      <c r="P286" s="53"/>
      <c r="Q286" s="61" t="str">
        <f>ifna(VLookup(V286, Dex!F:K, 3, 0),"")</f>
        <v/>
      </c>
      <c r="R286" s="61" t="str">
        <f>ifna(VLookup(V286, Dex!F:K, 4, 0),"")</f>
        <v/>
      </c>
      <c r="S286" s="62" t="str">
        <f>ifna(VLookup(V286, Dex!F:K, 5, 0),"")</f>
        <v/>
      </c>
      <c r="T286" s="61" t="str">
        <f>ifna(VLookup(V286, Dex!F:K, 6, 0),"")</f>
        <v/>
      </c>
      <c r="U286" s="63" t="str">
        <f>ifna(VLookup(V286, Dex!F:L, 7, 0),"")</f>
        <v/>
      </c>
      <c r="V286" s="53" t="str">
        <f t="shared" si="1"/>
        <v>victini</v>
      </c>
    </row>
    <row r="287" ht="31.5" customHeight="1">
      <c r="A287" s="131">
        <v>286.0</v>
      </c>
      <c r="B287" s="130">
        <v>1.0</v>
      </c>
      <c r="C287" s="131">
        <v>12.0</v>
      </c>
      <c r="D287" s="131">
        <v>2.0</v>
      </c>
      <c r="E287" s="131">
        <v>1.0</v>
      </c>
      <c r="F287" s="131">
        <v>2.0</v>
      </c>
      <c r="G287" s="131" t="str">
        <f>ifna(VLookup(V287,Shiny!B:C, 2, 0),"")</f>
        <v/>
      </c>
      <c r="H287" s="171" t="s">
        <v>625</v>
      </c>
      <c r="I287" s="158">
        <v>497.0</v>
      </c>
      <c r="J287" s="135">
        <f>IFNA(VLOOKUP(V287,'Imported Index'!I:J,2,0),1)</f>
        <v>1</v>
      </c>
      <c r="K287" s="131"/>
      <c r="L287" s="131"/>
      <c r="M287" s="136" t="str">
        <f>ifna(IMAGE("https://pokejungle.net/sprites/typeico/"&amp;lower(VLookup(V287,Type!C:E, 2, 0)&amp;".png")),"")</f>
        <v/>
      </c>
      <c r="N287" s="136" t="str">
        <f>ifna(IMAGE("https://pokejungle.net/sprites/typeico/"&amp;lower(VLookup(V287,Type!C:E, 3, 0)&amp;".png")),"")</f>
        <v/>
      </c>
      <c r="O287" s="131"/>
      <c r="P287" s="131"/>
      <c r="Q287" s="165" t="str">
        <f>ifna(VLookup(V287, Dex!F:K, 3, 0),"")</f>
        <v/>
      </c>
      <c r="R287" s="165" t="str">
        <f>ifna(VLookup(V287, Dex!F:K, 4, 0),"")</f>
        <v/>
      </c>
      <c r="S287" s="166" t="str">
        <f>ifna(VLookup(V287, Dex!F:K, 5, 0),"")</f>
        <v/>
      </c>
      <c r="T287" s="165" t="str">
        <f>ifna(VLookup(V287, Dex!F:K, 6, 0),"")</f>
        <v>B202</v>
      </c>
      <c r="U287" s="137" t="str">
        <f>ifna(VLookup(V287, Dex!F:L, 7, 0),"")</f>
        <v/>
      </c>
      <c r="V287" s="131" t="str">
        <f t="shared" si="1"/>
        <v>serperior</v>
      </c>
    </row>
    <row r="288" ht="31.5" customHeight="1">
      <c r="A288" s="53">
        <v>287.0</v>
      </c>
      <c r="B288" s="85">
        <v>1.0</v>
      </c>
      <c r="C288" s="53">
        <v>12.0</v>
      </c>
      <c r="D288" s="53">
        <v>3.0</v>
      </c>
      <c r="E288" s="53">
        <v>1.0</v>
      </c>
      <c r="F288" s="53">
        <v>3.0</v>
      </c>
      <c r="G288" s="53" t="str">
        <f>ifna(VLookup(V288,Shiny!B:C, 2, 0),"")</f>
        <v/>
      </c>
      <c r="H288" s="22" t="s">
        <v>628</v>
      </c>
      <c r="I288" s="157">
        <v>500.0</v>
      </c>
      <c r="J288" s="140">
        <f>IFNA(VLOOKUP(V288,'Imported Index'!I:J,2,0),1)</f>
        <v>1</v>
      </c>
      <c r="K288" s="53"/>
      <c r="L288" s="53"/>
      <c r="M288" s="59" t="str">
        <f>ifna(IMAGE("https://pokejungle.net/sprites/typeico/"&amp;lower(VLookup(V288,Type!C:E, 2, 0)&amp;".png")),"")</f>
        <v/>
      </c>
      <c r="N288" s="59" t="str">
        <f>ifna(IMAGE("https://pokejungle.net/sprites/typeico/"&amp;lower(VLookup(V288,Type!C:E, 3, 0)&amp;".png")),"")</f>
        <v/>
      </c>
      <c r="O288" s="53"/>
      <c r="P288" s="53"/>
      <c r="Q288" s="61" t="str">
        <f>ifna(VLookup(V288, Dex!F:K, 3, 0),"")</f>
        <v/>
      </c>
      <c r="R288" s="61" t="str">
        <f>ifna(VLookup(V288, Dex!F:K, 4, 0),"")</f>
        <v/>
      </c>
      <c r="S288" s="62" t="str">
        <f>ifna(VLookup(V288, Dex!F:K, 5, 0),"")</f>
        <v/>
      </c>
      <c r="T288" s="61" t="str">
        <f>ifna(VLookup(V288, Dex!F:K, 6, 0),"")</f>
        <v>B205</v>
      </c>
      <c r="U288" s="63">
        <f>ifna(VLookup(V288, Dex!F:L, 7, 0),"")</f>
        <v>6</v>
      </c>
      <c r="V288" s="53" t="str">
        <f t="shared" si="1"/>
        <v>emboar</v>
      </c>
    </row>
    <row r="289" ht="31.5" customHeight="1">
      <c r="A289" s="131">
        <v>288.0</v>
      </c>
      <c r="B289" s="130">
        <v>1.0</v>
      </c>
      <c r="C289" s="131">
        <v>12.0</v>
      </c>
      <c r="D289" s="131">
        <v>4.0</v>
      </c>
      <c r="E289" s="131">
        <v>1.0</v>
      </c>
      <c r="F289" s="131">
        <v>4.0</v>
      </c>
      <c r="G289" s="131" t="str">
        <f>ifna(VLookup(V289,Shiny!B:C, 2, 0),"")</f>
        <v/>
      </c>
      <c r="H289" s="171" t="s">
        <v>631</v>
      </c>
      <c r="I289" s="158">
        <v>503.0</v>
      </c>
      <c r="J289" s="135">
        <f>IFNA(VLOOKUP(V289,'Imported Index'!I:J,2,0),1)</f>
        <v>1</v>
      </c>
      <c r="K289" s="131"/>
      <c r="L289" s="131" t="s">
        <v>97</v>
      </c>
      <c r="M289" s="136" t="str">
        <f>ifna(IMAGE("https://pokejungle.net/sprites/typeico/"&amp;lower(VLookup(V289,Type!C:E, 2, 0)&amp;".png")),"")</f>
        <v/>
      </c>
      <c r="N289" s="136" t="str">
        <f>ifna(IMAGE("https://pokejungle.net/sprites/typeico/"&amp;lower(VLookup(V289,Type!C:E, 3, 0)&amp;".png")),"")</f>
        <v/>
      </c>
      <c r="O289" s="131"/>
      <c r="P289" s="131"/>
      <c r="Q289" s="165" t="str">
        <f>ifna(VLookup(V289, Dex!F:K, 3, 0),"")</f>
        <v/>
      </c>
      <c r="R289" s="165" t="str">
        <f>ifna(VLookup(V289, Dex!F:K, 4, 0),"")</f>
        <v/>
      </c>
      <c r="S289" s="166" t="str">
        <f>ifna(VLookup(V289, Dex!F:K, 5, 0),"")</f>
        <v/>
      </c>
      <c r="T289" s="165" t="str">
        <f>ifna(VLookup(V289, Dex!F:K, 6, 0),"")</f>
        <v>B208</v>
      </c>
      <c r="U289" s="137" t="str">
        <f>ifna(VLookup(V289, Dex!F:L, 7, 0),"")</f>
        <v/>
      </c>
      <c r="V289" s="131" t="str">
        <f t="shared" si="1"/>
        <v>samurott</v>
      </c>
    </row>
    <row r="290" ht="31.5" customHeight="1">
      <c r="A290" s="53">
        <v>289.0</v>
      </c>
      <c r="B290" s="85">
        <v>1.0</v>
      </c>
      <c r="C290" s="53">
        <v>12.0</v>
      </c>
      <c r="D290" s="53">
        <v>5.0</v>
      </c>
      <c r="E290" s="53">
        <v>1.0</v>
      </c>
      <c r="F290" s="53">
        <v>5.0</v>
      </c>
      <c r="G290" s="53" t="str">
        <f>ifna(VLookup(V290,Shiny!B:C, 2, 0),"")</f>
        <v/>
      </c>
      <c r="H290" s="22" t="s">
        <v>631</v>
      </c>
      <c r="I290" s="157">
        <v>503.0</v>
      </c>
      <c r="J290" s="140">
        <f>IFNA(VLOOKUP(V290,'Imported Index'!I:J,2,0),1)</f>
        <v>1</v>
      </c>
      <c r="K290" s="53"/>
      <c r="L290" s="53" t="s">
        <v>139</v>
      </c>
      <c r="M290" s="59" t="str">
        <f>ifna(IMAGE("https://pokejungle.net/sprites/typeico/"&amp;lower(VLookup(V290,Type!C:E, 2, 0)&amp;".png")),"")</f>
        <v/>
      </c>
      <c r="N290" s="59" t="str">
        <f>ifna(IMAGE("https://pokejungle.net/sprites/typeico/"&amp;lower(VLookup(V290,Type!C:E, 3, 0)&amp;".png")),"")</f>
        <v/>
      </c>
      <c r="O290" s="85">
        <v>-1.0</v>
      </c>
      <c r="P290" s="53"/>
      <c r="Q290" s="61" t="str">
        <f>ifna(VLookup(V290, Dex!F:K, 3, 0),"")</f>
        <v/>
      </c>
      <c r="R290" s="61" t="str">
        <f>ifna(VLookup(V290, Dex!F:K, 4, 0),"")</f>
        <v/>
      </c>
      <c r="S290" s="62">
        <f>ifna(VLookup(V290, Dex!F:K, 5, 0),"")</f>
        <v>9</v>
      </c>
      <c r="T290" s="61" t="str">
        <f>ifna(VLookup(V290, Dex!F:K, 6, 0),"")</f>
        <v>B208</v>
      </c>
      <c r="U290" s="63" t="str">
        <f>ifna(VLookup(V290, Dex!F:L, 7, 0),"")</f>
        <v/>
      </c>
      <c r="V290" s="53" t="str">
        <f t="shared" si="1"/>
        <v>samurott-1</v>
      </c>
    </row>
    <row r="291" ht="31.5" customHeight="1">
      <c r="A291" s="131">
        <v>290.0</v>
      </c>
      <c r="B291" s="130">
        <v>1.0</v>
      </c>
      <c r="C291" s="131">
        <v>12.0</v>
      </c>
      <c r="D291" s="131">
        <v>6.0</v>
      </c>
      <c r="E291" s="131">
        <v>1.0</v>
      </c>
      <c r="F291" s="131">
        <v>6.0</v>
      </c>
      <c r="G291" s="131" t="str">
        <f>ifna(VLookup(V291,Shiny!B:C, 2, 0),"")</f>
        <v/>
      </c>
      <c r="H291" s="171" t="s">
        <v>633</v>
      </c>
      <c r="I291" s="158">
        <v>505.0</v>
      </c>
      <c r="J291" s="135">
        <f>IFNA(VLOOKUP(V291,'Imported Index'!I:J,2,0),1)</f>
        <v>1</v>
      </c>
      <c r="K291" s="131"/>
      <c r="L291" s="131"/>
      <c r="M291" s="136" t="str">
        <f>ifna(IMAGE("https://pokejungle.net/sprites/typeico/"&amp;lower(VLookup(V291,Type!C:E, 2, 0)&amp;".png")),"")</f>
        <v/>
      </c>
      <c r="N291" s="136" t="str">
        <f>ifna(IMAGE("https://pokejungle.net/sprites/typeico/"&amp;lower(VLookup(V291,Type!C:E, 3, 0)&amp;".png")),"")</f>
        <v/>
      </c>
      <c r="O291" s="131"/>
      <c r="P291" s="131"/>
      <c r="Q291" s="165" t="str">
        <f>ifna(VLookup(V291, Dex!F:K, 3, 0),"")</f>
        <v/>
      </c>
      <c r="R291" s="165" t="str">
        <f>ifna(VLookup(V291, Dex!F:K, 4, 0),"")</f>
        <v/>
      </c>
      <c r="S291" s="166" t="str">
        <f>ifna(VLookup(V291, Dex!F:K, 5, 0),"")</f>
        <v/>
      </c>
      <c r="T291" s="165" t="str">
        <f>ifna(VLookup(V291, Dex!F:K, 6, 0),"")</f>
        <v/>
      </c>
      <c r="U291" s="137">
        <f>ifna(VLookup(V291, Dex!F:L, 7, 0),"")</f>
        <v>28</v>
      </c>
      <c r="V291" s="131" t="str">
        <f t="shared" si="1"/>
        <v>watchog</v>
      </c>
    </row>
    <row r="292" ht="31.5" customHeight="1">
      <c r="A292" s="53">
        <v>291.0</v>
      </c>
      <c r="B292" s="85">
        <v>1.0</v>
      </c>
      <c r="C292" s="53">
        <v>12.0</v>
      </c>
      <c r="D292" s="53">
        <v>7.0</v>
      </c>
      <c r="E292" s="53">
        <v>2.0</v>
      </c>
      <c r="F292" s="53">
        <v>1.0</v>
      </c>
      <c r="G292" s="53" t="str">
        <f>ifna(VLookup(V292,Shiny!B:C, 2, 0),"")</f>
        <v/>
      </c>
      <c r="H292" s="22" t="s">
        <v>636</v>
      </c>
      <c r="I292" s="157">
        <v>508.0</v>
      </c>
      <c r="J292" s="140">
        <f>IFNA(VLOOKUP(V292,'Imported Index'!I:J,2,0),1)</f>
        <v>1</v>
      </c>
      <c r="K292" s="85"/>
      <c r="L292" s="53"/>
      <c r="M292" s="59" t="str">
        <f>ifna(IMAGE("https://pokejungle.net/sprites/typeico/"&amp;lower(VLookup(V292,Type!C:E, 2, 0)&amp;".png")),"")</f>
        <v/>
      </c>
      <c r="N292" s="59" t="str">
        <f>ifna(IMAGE("https://pokejungle.net/sprites/typeico/"&amp;lower(VLookup(V292,Type!C:E, 3, 0)&amp;".png")),"")</f>
        <v/>
      </c>
      <c r="O292" s="53"/>
      <c r="P292" s="53"/>
      <c r="Q292" s="61" t="str">
        <f>ifna(VLookup(V292, Dex!F:K, 3, 0),"")</f>
        <v>A115</v>
      </c>
      <c r="R292" s="61" t="str">
        <f>ifna(VLookup(V292, Dex!F:K, 4, 0),"")</f>
        <v/>
      </c>
      <c r="S292" s="62" t="str">
        <f>ifna(VLookup(V292, Dex!F:K, 5, 0),"")</f>
        <v/>
      </c>
      <c r="T292" s="61" t="str">
        <f>ifna(VLookup(V292, Dex!F:K, 6, 0),"")</f>
        <v/>
      </c>
      <c r="U292" s="63" t="str">
        <f>ifna(VLookup(V292, Dex!F:L, 7, 0),"")</f>
        <v/>
      </c>
      <c r="V292" s="53" t="str">
        <f t="shared" si="1"/>
        <v>stoutland</v>
      </c>
    </row>
    <row r="293" ht="31.5" customHeight="1">
      <c r="A293" s="131">
        <v>292.0</v>
      </c>
      <c r="B293" s="130">
        <v>1.0</v>
      </c>
      <c r="C293" s="131">
        <v>12.0</v>
      </c>
      <c r="D293" s="131">
        <v>8.0</v>
      </c>
      <c r="E293" s="131">
        <v>2.0</v>
      </c>
      <c r="F293" s="131">
        <v>2.0</v>
      </c>
      <c r="G293" s="131" t="str">
        <f>ifna(VLookup(V293,Shiny!B:C, 2, 0),"")</f>
        <v/>
      </c>
      <c r="H293" s="171" t="s">
        <v>638</v>
      </c>
      <c r="I293" s="158">
        <v>510.0</v>
      </c>
      <c r="J293" s="135">
        <f>IFNA(VLOOKUP(V293,'Imported Index'!I:J,2,0),1)</f>
        <v>1</v>
      </c>
      <c r="K293" s="131"/>
      <c r="L293" s="131"/>
      <c r="M293" s="136" t="str">
        <f>ifna(IMAGE("https://pokejungle.net/sprites/typeico/"&amp;lower(VLookup(V293,Type!C:E, 2, 0)&amp;".png")),"")</f>
        <v/>
      </c>
      <c r="N293" s="136" t="str">
        <f>ifna(IMAGE("https://pokejungle.net/sprites/typeico/"&amp;lower(VLookup(V293,Type!C:E, 3, 0)&amp;".png")),"")</f>
        <v/>
      </c>
      <c r="O293" s="131"/>
      <c r="P293" s="131"/>
      <c r="Q293" s="165">
        <f>ifna(VLookup(V293, Dex!F:K, 3, 0),"")</f>
        <v>45</v>
      </c>
      <c r="R293" s="165" t="str">
        <f>ifna(VLookup(V293, Dex!F:K, 4, 0),"")</f>
        <v/>
      </c>
      <c r="S293" s="166" t="str">
        <f>ifna(VLookup(V293, Dex!F:K, 5, 0),"")</f>
        <v/>
      </c>
      <c r="T293" s="165" t="str">
        <f>ifna(VLookup(V293, Dex!F:K, 6, 0),"")</f>
        <v/>
      </c>
      <c r="U293" s="137" t="str">
        <f>ifna(VLookup(V293, Dex!F:L, 7, 0),"")</f>
        <v>H054</v>
      </c>
      <c r="V293" s="131" t="str">
        <f t="shared" si="1"/>
        <v>liepard</v>
      </c>
    </row>
    <row r="294" ht="31.5" customHeight="1">
      <c r="A294" s="53">
        <v>293.0</v>
      </c>
      <c r="B294" s="85">
        <v>1.0</v>
      </c>
      <c r="C294" s="53">
        <v>12.0</v>
      </c>
      <c r="D294" s="53">
        <v>9.0</v>
      </c>
      <c r="E294" s="53">
        <v>2.0</v>
      </c>
      <c r="F294" s="53">
        <v>3.0</v>
      </c>
      <c r="G294" s="53" t="str">
        <f>ifna(VLookup(V294,Shiny!B:C, 2, 0),"")</f>
        <v/>
      </c>
      <c r="H294" s="22" t="s">
        <v>640</v>
      </c>
      <c r="I294" s="157">
        <v>512.0</v>
      </c>
      <c r="J294" s="140">
        <f>IFNA(VLOOKUP(V294,'Imported Index'!I:J,2,0),1)</f>
        <v>1</v>
      </c>
      <c r="K294" s="85"/>
      <c r="L294" s="53"/>
      <c r="M294" s="59" t="str">
        <f>ifna(IMAGE("https://pokejungle.net/sprites/typeico/"&amp;lower(VLookup(V294,Type!C:E, 2, 0)&amp;".png")),"")</f>
        <v/>
      </c>
      <c r="N294" s="59" t="str">
        <f>ifna(IMAGE("https://pokejungle.net/sprites/typeico/"&amp;lower(VLookup(V294,Type!C:E, 3, 0)&amp;".png")),"")</f>
        <v/>
      </c>
      <c r="O294" s="53"/>
      <c r="P294" s="53"/>
      <c r="Q294" s="61" t="str">
        <f>ifna(VLookup(V294, Dex!F:K, 3, 0),"")</f>
        <v/>
      </c>
      <c r="R294" s="61" t="str">
        <f>ifna(VLookup(V294, Dex!F:K, 4, 0),"")</f>
        <v/>
      </c>
      <c r="S294" s="62" t="str">
        <f>ifna(VLookup(V294, Dex!F:K, 5, 0),"")</f>
        <v/>
      </c>
      <c r="T294" s="61" t="str">
        <f>ifna(VLookup(V294, Dex!F:K, 6, 0),"")</f>
        <v/>
      </c>
      <c r="U294" s="63">
        <f>ifna(VLookup(V294, Dex!F:L, 7, 0),"")</f>
        <v>78</v>
      </c>
      <c r="V294" s="53" t="str">
        <f t="shared" si="1"/>
        <v>simisage</v>
      </c>
    </row>
    <row r="295" ht="31.5" customHeight="1">
      <c r="A295" s="131">
        <v>294.0</v>
      </c>
      <c r="B295" s="130">
        <v>1.0</v>
      </c>
      <c r="C295" s="131">
        <v>12.0</v>
      </c>
      <c r="D295" s="131">
        <v>10.0</v>
      </c>
      <c r="E295" s="131">
        <v>2.0</v>
      </c>
      <c r="F295" s="131">
        <v>4.0</v>
      </c>
      <c r="G295" s="131" t="str">
        <f>ifna(VLookup(V295,Shiny!B:C, 2, 0),"")</f>
        <v/>
      </c>
      <c r="H295" s="171" t="s">
        <v>642</v>
      </c>
      <c r="I295" s="158">
        <v>514.0</v>
      </c>
      <c r="J295" s="135">
        <f>IFNA(VLOOKUP(V295,'Imported Index'!I:J,2,0),1)</f>
        <v>1</v>
      </c>
      <c r="K295" s="130"/>
      <c r="L295" s="131"/>
      <c r="M295" s="136" t="str">
        <f>ifna(IMAGE("https://pokejungle.net/sprites/typeico/"&amp;lower(VLookup(V295,Type!C:E, 2, 0)&amp;".png")),"")</f>
        <v/>
      </c>
      <c r="N295" s="136" t="str">
        <f>ifna(IMAGE("https://pokejungle.net/sprites/typeico/"&amp;lower(VLookup(V295,Type!C:E, 3, 0)&amp;".png")),"")</f>
        <v/>
      </c>
      <c r="O295" s="131"/>
      <c r="P295" s="131"/>
      <c r="Q295" s="165" t="str">
        <f>ifna(VLookup(V295, Dex!F:K, 3, 0),"")</f>
        <v/>
      </c>
      <c r="R295" s="165" t="str">
        <f>ifna(VLookup(V295, Dex!F:K, 4, 0),"")</f>
        <v/>
      </c>
      <c r="S295" s="166" t="str">
        <f>ifna(VLookup(V295, Dex!F:K, 5, 0),"")</f>
        <v/>
      </c>
      <c r="T295" s="165" t="str">
        <f>ifna(VLookup(V295, Dex!F:K, 6, 0),"")</f>
        <v/>
      </c>
      <c r="U295" s="137">
        <f>ifna(VLookup(V295, Dex!F:L, 7, 0),"")</f>
        <v>80</v>
      </c>
      <c r="V295" s="131" t="str">
        <f t="shared" si="1"/>
        <v>simisear</v>
      </c>
    </row>
    <row r="296" ht="31.5" customHeight="1">
      <c r="A296" s="53">
        <v>295.0</v>
      </c>
      <c r="B296" s="85">
        <v>1.0</v>
      </c>
      <c r="C296" s="53">
        <v>12.0</v>
      </c>
      <c r="D296" s="53">
        <v>11.0</v>
      </c>
      <c r="E296" s="53">
        <v>2.0</v>
      </c>
      <c r="F296" s="53">
        <v>5.0</v>
      </c>
      <c r="G296" s="53" t="str">
        <f>ifna(VLookup(V296,Shiny!B:C, 2, 0),"")</f>
        <v/>
      </c>
      <c r="H296" s="22" t="s">
        <v>644</v>
      </c>
      <c r="I296" s="157">
        <v>516.0</v>
      </c>
      <c r="J296" s="140">
        <f>IFNA(VLOOKUP(V296,'Imported Index'!I:J,2,0),1)</f>
        <v>1</v>
      </c>
      <c r="K296" s="85"/>
      <c r="L296" s="53"/>
      <c r="M296" s="59" t="str">
        <f>ifna(IMAGE("https://pokejungle.net/sprites/typeico/"&amp;lower(VLookup(V296,Type!C:E, 2, 0)&amp;".png")),"")</f>
        <v/>
      </c>
      <c r="N296" s="59" t="str">
        <f>ifna(IMAGE("https://pokejungle.net/sprites/typeico/"&amp;lower(VLookup(V296,Type!C:E, 3, 0)&amp;".png")),"")</f>
        <v/>
      </c>
      <c r="O296" s="53"/>
      <c r="P296" s="53"/>
      <c r="Q296" s="61" t="str">
        <f>ifna(VLookup(V296, Dex!F:K, 3, 0),"")</f>
        <v/>
      </c>
      <c r="R296" s="61" t="str">
        <f>ifna(VLookup(V296, Dex!F:K, 4, 0),"")</f>
        <v/>
      </c>
      <c r="S296" s="62" t="str">
        <f>ifna(VLookup(V296, Dex!F:K, 5, 0),"")</f>
        <v/>
      </c>
      <c r="T296" s="61" t="str">
        <f>ifna(VLookup(V296, Dex!F:K, 6, 0),"")</f>
        <v/>
      </c>
      <c r="U296" s="63">
        <f>ifna(VLookup(V296, Dex!F:L, 7, 0),"")</f>
        <v>82</v>
      </c>
      <c r="V296" s="53" t="str">
        <f t="shared" si="1"/>
        <v>simipour</v>
      </c>
    </row>
    <row r="297" ht="31.5" customHeight="1">
      <c r="A297" s="131">
        <v>296.0</v>
      </c>
      <c r="B297" s="130">
        <v>1.0</v>
      </c>
      <c r="C297" s="131">
        <v>12.0</v>
      </c>
      <c r="D297" s="131">
        <v>12.0</v>
      </c>
      <c r="E297" s="131">
        <v>2.0</v>
      </c>
      <c r="F297" s="131">
        <v>6.0</v>
      </c>
      <c r="G297" s="131" t="str">
        <f>ifna(VLookup(V297,Shiny!B:C, 2, 0),"")</f>
        <v/>
      </c>
      <c r="H297" s="171" t="s">
        <v>646</v>
      </c>
      <c r="I297" s="158">
        <v>518.0</v>
      </c>
      <c r="J297" s="135">
        <f>IFNA(VLOOKUP(V297,'Imported Index'!I:J,2,0),1)</f>
        <v>1</v>
      </c>
      <c r="K297" s="130"/>
      <c r="L297" s="131"/>
      <c r="M297" s="136" t="str">
        <f>ifna(IMAGE("https://pokejungle.net/sprites/typeico/"&amp;lower(VLookup(V297,Type!C:E, 2, 0)&amp;".png")),"")</f>
        <v/>
      </c>
      <c r="N297" s="136" t="str">
        <f>ifna(IMAGE("https://pokejungle.net/sprites/typeico/"&amp;lower(VLookup(V297,Type!C:E, 3, 0)&amp;".png")),"")</f>
        <v/>
      </c>
      <c r="O297" s="131"/>
      <c r="P297" s="131"/>
      <c r="Q297" s="165">
        <f>ifna(VLookup(V297, Dex!F:K, 3, 0),"")</f>
        <v>91</v>
      </c>
      <c r="R297" s="165" t="str">
        <f>ifna(VLookup(V297, Dex!F:K, 4, 0),"")</f>
        <v/>
      </c>
      <c r="S297" s="166" t="str">
        <f>ifna(VLookup(V297, Dex!F:K, 5, 0),"")</f>
        <v/>
      </c>
      <c r="T297" s="165" t="str">
        <f>ifna(VLookup(V297, Dex!F:K, 6, 0),"")</f>
        <v/>
      </c>
      <c r="U297" s="137" t="str">
        <f>ifna(VLookup(V297, Dex!F:L, 7, 0),"")</f>
        <v>H056</v>
      </c>
      <c r="V297" s="131" t="str">
        <f t="shared" si="1"/>
        <v>musharna</v>
      </c>
    </row>
    <row r="298" ht="31.5" customHeight="1">
      <c r="A298" s="53">
        <v>297.0</v>
      </c>
      <c r="B298" s="85">
        <v>1.0</v>
      </c>
      <c r="C298" s="53">
        <v>12.0</v>
      </c>
      <c r="D298" s="53">
        <v>13.0</v>
      </c>
      <c r="E298" s="53">
        <v>3.0</v>
      </c>
      <c r="F298" s="53">
        <v>1.0</v>
      </c>
      <c r="G298" s="53" t="str">
        <f>ifna(VLookup(V298,Shiny!B:C, 2, 0),"")</f>
        <v/>
      </c>
      <c r="H298" s="22" t="s">
        <v>649</v>
      </c>
      <c r="I298" s="157">
        <v>521.0</v>
      </c>
      <c r="J298" s="140">
        <f>IFNA(VLOOKUP(V298,'Imported Index'!I:J,2,0),1)</f>
        <v>1</v>
      </c>
      <c r="K298" s="53"/>
      <c r="L298" s="53"/>
      <c r="M298" s="59" t="str">
        <f>ifna(IMAGE("https://pokejungle.net/sprites/typeico/"&amp;lower(VLookup(V298,Type!C:E, 2, 0)&amp;".png")),"")</f>
        <v/>
      </c>
      <c r="N298" s="59" t="str">
        <f>ifna(IMAGE("https://pokejungle.net/sprites/typeico/"&amp;lower(VLookup(V298,Type!C:E, 3, 0)&amp;".png")),"")</f>
        <v/>
      </c>
      <c r="O298" s="53"/>
      <c r="P298" s="53"/>
      <c r="Q298" s="61">
        <f>ifna(VLookup(V298, Dex!F:K, 3, 0),"")</f>
        <v>28</v>
      </c>
      <c r="R298" s="61" t="str">
        <f>ifna(VLookup(V298, Dex!F:K, 4, 0),"")</f>
        <v/>
      </c>
      <c r="S298" s="62" t="str">
        <f>ifna(VLookup(V298, Dex!F:K, 5, 0),"")</f>
        <v/>
      </c>
      <c r="T298" s="61" t="str">
        <f>ifna(VLookup(V298, Dex!F:K, 6, 0),"")</f>
        <v/>
      </c>
      <c r="U298" s="63" t="str">
        <f>ifna(VLookup(V298, Dex!F:L, 7, 0),"")</f>
        <v/>
      </c>
      <c r="V298" s="53" t="str">
        <f t="shared" si="1"/>
        <v>unfezant</v>
      </c>
    </row>
    <row r="299" ht="31.5" customHeight="1">
      <c r="A299" s="131">
        <v>298.0</v>
      </c>
      <c r="B299" s="130">
        <v>1.0</v>
      </c>
      <c r="C299" s="131">
        <v>12.0</v>
      </c>
      <c r="D299" s="131">
        <v>14.0</v>
      </c>
      <c r="E299" s="131">
        <v>3.0</v>
      </c>
      <c r="F299" s="131">
        <v>2.0</v>
      </c>
      <c r="G299" s="131" t="str">
        <f>ifna(VLookup(V299,Shiny!B:C, 2, 0),"")</f>
        <v/>
      </c>
      <c r="H299" s="171" t="s">
        <v>651</v>
      </c>
      <c r="I299" s="158">
        <v>523.0</v>
      </c>
      <c r="J299" s="135">
        <f>IFNA(VLOOKUP(V299,'Imported Index'!I:J,2,0),1)</f>
        <v>1</v>
      </c>
      <c r="K299" s="131"/>
      <c r="L299" s="131"/>
      <c r="M299" s="136" t="str">
        <f>ifna(IMAGE("https://pokejungle.net/sprites/typeico/"&amp;lower(VLookup(V299,Type!C:E, 2, 0)&amp;".png")),"")</f>
        <v/>
      </c>
      <c r="N299" s="136" t="str">
        <f>ifna(IMAGE("https://pokejungle.net/sprites/typeico/"&amp;lower(VLookup(V299,Type!C:E, 3, 0)&amp;".png")),"")</f>
        <v/>
      </c>
      <c r="O299" s="131"/>
      <c r="P299" s="131"/>
      <c r="Q299" s="165" t="str">
        <f>ifna(VLookup(V299, Dex!F:K, 3, 0),"")</f>
        <v/>
      </c>
      <c r="R299" s="165" t="str">
        <f>ifna(VLookup(V299, Dex!F:K, 4, 0),"")</f>
        <v/>
      </c>
      <c r="S299" s="166" t="str">
        <f>ifna(VLookup(V299, Dex!F:K, 5, 0),"")</f>
        <v/>
      </c>
      <c r="T299" s="165" t="str">
        <f>ifna(VLookup(V299, Dex!F:K, 6, 0),"")</f>
        <v>B024</v>
      </c>
      <c r="U299" s="137" t="str">
        <f>ifna(VLookup(V299, Dex!F:L, 7, 0),"")</f>
        <v/>
      </c>
      <c r="V299" s="131" t="str">
        <f t="shared" si="1"/>
        <v>zebstrika</v>
      </c>
    </row>
    <row r="300" ht="31.5" customHeight="1">
      <c r="A300" s="53">
        <v>299.0</v>
      </c>
      <c r="B300" s="85">
        <v>1.0</v>
      </c>
      <c r="C300" s="53">
        <v>12.0</v>
      </c>
      <c r="D300" s="53">
        <v>15.0</v>
      </c>
      <c r="E300" s="53">
        <v>3.0</v>
      </c>
      <c r="F300" s="53">
        <v>3.0</v>
      </c>
      <c r="G300" s="53" t="str">
        <f>ifna(VLookup(V300,Shiny!B:C, 2, 0),"")</f>
        <v/>
      </c>
      <c r="H300" s="22" t="s">
        <v>654</v>
      </c>
      <c r="I300" s="157">
        <v>526.0</v>
      </c>
      <c r="J300" s="140">
        <f>IFNA(VLOOKUP(V300,'Imported Index'!I:J,2,0),1)</f>
        <v>1</v>
      </c>
      <c r="K300" s="53"/>
      <c r="L300" s="53"/>
      <c r="M300" s="59" t="str">
        <f>ifna(IMAGE("https://pokejungle.net/sprites/typeico/"&amp;lower(VLookup(V300,Type!C:E, 2, 0)&amp;".png")),"")</f>
        <v/>
      </c>
      <c r="N300" s="59" t="str">
        <f>ifna(IMAGE("https://pokejungle.net/sprites/typeico/"&amp;lower(VLookup(V300,Type!C:E, 3, 0)&amp;".png")),"")</f>
        <v/>
      </c>
      <c r="O300" s="53"/>
      <c r="P300" s="53"/>
      <c r="Q300" s="61">
        <f>ifna(VLookup(V300, Dex!F:K, 3, 0),"")</f>
        <v>170</v>
      </c>
      <c r="R300" s="61" t="str">
        <f>ifna(VLookup(V300, Dex!F:K, 4, 0),"")</f>
        <v/>
      </c>
      <c r="S300" s="62" t="str">
        <f>ifna(VLookup(V300, Dex!F:K, 5, 0),"")</f>
        <v/>
      </c>
      <c r="T300" s="61" t="str">
        <f>ifna(VLookup(V300, Dex!F:K, 6, 0),"")</f>
        <v/>
      </c>
      <c r="U300" s="63" t="str">
        <f>ifna(VLookup(V300, Dex!F:L, 7, 0),"")</f>
        <v/>
      </c>
      <c r="V300" s="53" t="str">
        <f t="shared" si="1"/>
        <v>gigalith</v>
      </c>
    </row>
    <row r="301" ht="31.5" customHeight="1">
      <c r="A301" s="131">
        <v>300.0</v>
      </c>
      <c r="B301" s="130">
        <v>1.0</v>
      </c>
      <c r="C301" s="131">
        <v>12.0</v>
      </c>
      <c r="D301" s="131">
        <v>16.0</v>
      </c>
      <c r="E301" s="131">
        <v>3.0</v>
      </c>
      <c r="F301" s="131">
        <v>4.0</v>
      </c>
      <c r="G301" s="131" t="str">
        <f>ifna(VLookup(V301,Shiny!B:C, 2, 0),"")</f>
        <v/>
      </c>
      <c r="H301" s="171" t="s">
        <v>656</v>
      </c>
      <c r="I301" s="158">
        <v>528.0</v>
      </c>
      <c r="J301" s="135">
        <f>IFNA(VLOOKUP(V301,'Imported Index'!I:J,2,0),1)</f>
        <v>1</v>
      </c>
      <c r="K301" s="131"/>
      <c r="L301" s="131"/>
      <c r="M301" s="136" t="str">
        <f>ifna(IMAGE("https://pokejungle.net/sprites/typeico/"&amp;lower(VLookup(V301,Type!C:E, 2, 0)&amp;".png")),"")</f>
        <v/>
      </c>
      <c r="N301" s="136" t="str">
        <f>ifna(IMAGE("https://pokejungle.net/sprites/typeico/"&amp;lower(VLookup(V301,Type!C:E, 3, 0)&amp;".png")),"")</f>
        <v/>
      </c>
      <c r="O301" s="131"/>
      <c r="P301" s="131"/>
      <c r="Q301" s="165">
        <f>ifna(VLookup(V301, Dex!F:K, 3, 0),"")</f>
        <v>175</v>
      </c>
      <c r="R301" s="165" t="str">
        <f>ifna(VLookup(V301, Dex!F:K, 4, 0),"")</f>
        <v/>
      </c>
      <c r="S301" s="166" t="str">
        <f>ifna(VLookup(V301, Dex!F:K, 5, 0),"")</f>
        <v/>
      </c>
      <c r="T301" s="165" t="str">
        <f>ifna(VLookup(V301, Dex!F:K, 6, 0),"")</f>
        <v/>
      </c>
      <c r="U301" s="137" t="str">
        <f>ifna(VLookup(V301, Dex!F:L, 7, 0),"")</f>
        <v/>
      </c>
      <c r="V301" s="131" t="str">
        <f t="shared" si="1"/>
        <v>swoobat</v>
      </c>
    </row>
    <row r="302" ht="31.5" customHeight="1">
      <c r="A302" s="53">
        <v>301.0</v>
      </c>
      <c r="B302" s="85">
        <v>1.0</v>
      </c>
      <c r="C302" s="53">
        <v>12.0</v>
      </c>
      <c r="D302" s="53">
        <v>17.0</v>
      </c>
      <c r="E302" s="53">
        <v>3.0</v>
      </c>
      <c r="F302" s="53">
        <v>5.0</v>
      </c>
      <c r="G302" s="53" t="str">
        <f>ifna(VLookup(V302,Shiny!B:C, 2, 0),"")</f>
        <v/>
      </c>
      <c r="H302" s="22" t="s">
        <v>658</v>
      </c>
      <c r="I302" s="157">
        <v>530.0</v>
      </c>
      <c r="J302" s="140">
        <f>IFNA(VLOOKUP(V302,'Imported Index'!I:J,2,0),1)</f>
        <v>1</v>
      </c>
      <c r="K302" s="53"/>
      <c r="L302" s="53"/>
      <c r="M302" s="59" t="str">
        <f>ifna(IMAGE("https://pokejungle.net/sprites/typeico/"&amp;lower(VLookup(V302,Type!C:E, 2, 0)&amp;".png")),"")</f>
        <v/>
      </c>
      <c r="N302" s="59" t="str">
        <f>ifna(IMAGE("https://pokejungle.net/sprites/typeico/"&amp;lower(VLookup(V302,Type!C:E, 3, 0)&amp;".png")),"")</f>
        <v/>
      </c>
      <c r="O302" s="53"/>
      <c r="P302" s="53"/>
      <c r="Q302" s="61">
        <f>ifna(VLookup(V302, Dex!F:K, 3, 0),"")</f>
        <v>167</v>
      </c>
      <c r="R302" s="61" t="str">
        <f>ifna(VLookup(V302, Dex!F:K, 4, 0),"")</f>
        <v/>
      </c>
      <c r="S302" s="62" t="str">
        <f>ifna(VLookup(V302, Dex!F:K, 5, 0),"")</f>
        <v/>
      </c>
      <c r="T302" s="61" t="str">
        <f>ifna(VLookup(V302, Dex!F:K, 6, 0),"")</f>
        <v>B100</v>
      </c>
      <c r="U302" s="63">
        <f>ifna(VLookup(V302, Dex!F:L, 7, 0),"")</f>
        <v>121</v>
      </c>
      <c r="V302" s="53" t="str">
        <f t="shared" si="1"/>
        <v>excadrill</v>
      </c>
    </row>
    <row r="303" ht="31.5" customHeight="1">
      <c r="A303" s="131">
        <v>302.0</v>
      </c>
      <c r="B303" s="130">
        <v>1.0</v>
      </c>
      <c r="C303" s="131">
        <v>12.0</v>
      </c>
      <c r="D303" s="131">
        <v>18.0</v>
      </c>
      <c r="E303" s="131">
        <v>3.0</v>
      </c>
      <c r="F303" s="131">
        <v>6.0</v>
      </c>
      <c r="G303" s="131" t="str">
        <f>ifna(VLookup(V303,Shiny!B:C, 2, 0),"")</f>
        <v/>
      </c>
      <c r="H303" s="171" t="s">
        <v>659</v>
      </c>
      <c r="I303" s="158">
        <v>531.0</v>
      </c>
      <c r="J303" s="135">
        <f>IFNA(VLOOKUP(V303,'Imported Index'!I:J,2,0),1)</f>
        <v>1</v>
      </c>
      <c r="K303" s="130"/>
      <c r="L303" s="131"/>
      <c r="M303" s="136" t="str">
        <f>ifna(IMAGE("https://pokejungle.net/sprites/typeico/"&amp;lower(VLookup(V303,Type!C:E, 2, 0)&amp;".png")),"")</f>
        <v/>
      </c>
      <c r="N303" s="136" t="str">
        <f>ifna(IMAGE("https://pokejungle.net/sprites/typeico/"&amp;lower(VLookup(V303,Type!C:E, 3, 0)&amp;".png")),"")</f>
        <v/>
      </c>
      <c r="O303" s="131"/>
      <c r="P303" s="131"/>
      <c r="Q303" s="165" t="str">
        <f>ifna(VLookup(V303, Dex!F:K, 3, 0),"")</f>
        <v>C021</v>
      </c>
      <c r="R303" s="165" t="str">
        <f>ifna(VLookup(V303, Dex!F:K, 4, 0),"")</f>
        <v/>
      </c>
      <c r="S303" s="166" t="str">
        <f>ifna(VLookup(V303, Dex!F:K, 5, 0),"")</f>
        <v/>
      </c>
      <c r="T303" s="165" t="str">
        <f>ifna(VLookup(V303, Dex!F:K, 6, 0),"")</f>
        <v/>
      </c>
      <c r="U303" s="137">
        <f>ifna(VLookup(V303, Dex!F:L, 7, 0),"")</f>
        <v>95</v>
      </c>
      <c r="V303" s="131" t="str">
        <f t="shared" si="1"/>
        <v>audino</v>
      </c>
    </row>
    <row r="304" ht="31.5" customHeight="1">
      <c r="A304" s="53">
        <v>303.0</v>
      </c>
      <c r="B304" s="85">
        <v>1.0</v>
      </c>
      <c r="C304" s="53">
        <v>12.0</v>
      </c>
      <c r="D304" s="53">
        <v>19.0</v>
      </c>
      <c r="E304" s="53">
        <v>4.0</v>
      </c>
      <c r="F304" s="53">
        <v>1.0</v>
      </c>
      <c r="G304" s="53" t="str">
        <f>ifna(VLookup(V304,Shiny!B:C, 2, 0),"")</f>
        <v/>
      </c>
      <c r="H304" s="22" t="s">
        <v>662</v>
      </c>
      <c r="I304" s="157">
        <v>534.0</v>
      </c>
      <c r="J304" s="140">
        <f>IFNA(VLOOKUP(V304,'Imported Index'!I:J,2,0),1)</f>
        <v>1</v>
      </c>
      <c r="K304" s="53"/>
      <c r="L304" s="53"/>
      <c r="M304" s="59" t="str">
        <f>ifna(IMAGE("https://pokejungle.net/sprites/typeico/"&amp;lower(VLookup(V304,Type!C:E, 2, 0)&amp;".png")),"")</f>
        <v/>
      </c>
      <c r="N304" s="59" t="str">
        <f>ifna(IMAGE("https://pokejungle.net/sprites/typeico/"&amp;lower(VLookup(V304,Type!C:E, 3, 0)&amp;".png")),"")</f>
        <v/>
      </c>
      <c r="O304" s="53"/>
      <c r="P304" s="53"/>
      <c r="Q304" s="61">
        <f>ifna(VLookup(V304, Dex!F:K, 3, 0),"")</f>
        <v>173</v>
      </c>
      <c r="R304" s="61" t="str">
        <f>ifna(VLookup(V304, Dex!F:K, 4, 0),"")</f>
        <v/>
      </c>
      <c r="S304" s="62" t="str">
        <f>ifna(VLookup(V304, Dex!F:K, 5, 0),"")</f>
        <v/>
      </c>
      <c r="T304" s="61" t="str">
        <f>ifna(VLookup(V304, Dex!F:K, 6, 0),"")</f>
        <v>K087</v>
      </c>
      <c r="U304" s="63" t="str">
        <f>ifna(VLookup(V304, Dex!F:L, 7, 0),"")</f>
        <v/>
      </c>
      <c r="V304" s="53" t="str">
        <f t="shared" si="1"/>
        <v>conkeldurr</v>
      </c>
    </row>
    <row r="305" ht="31.5" customHeight="1">
      <c r="A305" s="131">
        <v>304.0</v>
      </c>
      <c r="B305" s="130">
        <v>1.0</v>
      </c>
      <c r="C305" s="131">
        <v>12.0</v>
      </c>
      <c r="D305" s="131">
        <v>20.0</v>
      </c>
      <c r="E305" s="131">
        <v>4.0</v>
      </c>
      <c r="F305" s="131">
        <v>2.0</v>
      </c>
      <c r="G305" s="131" t="str">
        <f>ifna(VLookup(V305,Shiny!B:C, 2, 0),"")</f>
        <v/>
      </c>
      <c r="H305" s="171" t="s">
        <v>665</v>
      </c>
      <c r="I305" s="158">
        <v>537.0</v>
      </c>
      <c r="J305" s="135">
        <f>IFNA(VLOOKUP(V305,'Imported Index'!I:J,2,0),1)</f>
        <v>1</v>
      </c>
      <c r="K305" s="131"/>
      <c r="L305" s="131"/>
      <c r="M305" s="136" t="str">
        <f>ifna(IMAGE("https://pokejungle.net/sprites/typeico/"&amp;lower(VLookup(V305,Type!C:E, 2, 0)&amp;".png")),"")</f>
        <v/>
      </c>
      <c r="N305" s="136" t="str">
        <f>ifna(IMAGE("https://pokejungle.net/sprites/typeico/"&amp;lower(VLookup(V305,Type!C:E, 3, 0)&amp;".png")),"")</f>
        <v/>
      </c>
      <c r="O305" s="131"/>
      <c r="P305" s="131"/>
      <c r="Q305" s="165">
        <f>ifna(VLookup(V305, Dex!F:K, 3, 0),"")</f>
        <v>134</v>
      </c>
      <c r="R305" s="165" t="str">
        <f>ifna(VLookup(V305, Dex!F:K, 4, 0),"")</f>
        <v/>
      </c>
      <c r="S305" s="166" t="str">
        <f>ifna(VLookup(V305, Dex!F:K, 5, 0),"")</f>
        <v/>
      </c>
      <c r="T305" s="165" t="str">
        <f>ifna(VLookup(V305, Dex!F:K, 6, 0),"")</f>
        <v/>
      </c>
      <c r="U305" s="137" t="str">
        <f>ifna(VLookup(V305, Dex!F:L, 7, 0),"")</f>
        <v/>
      </c>
      <c r="V305" s="131" t="str">
        <f t="shared" si="1"/>
        <v>seismitoad</v>
      </c>
    </row>
    <row r="306" ht="31.5" customHeight="1">
      <c r="A306" s="53">
        <v>305.0</v>
      </c>
      <c r="B306" s="85">
        <v>1.0</v>
      </c>
      <c r="C306" s="53">
        <v>12.0</v>
      </c>
      <c r="D306" s="53">
        <v>21.0</v>
      </c>
      <c r="E306" s="53">
        <v>4.0</v>
      </c>
      <c r="F306" s="53">
        <v>3.0</v>
      </c>
      <c r="G306" s="53" t="str">
        <f>ifna(VLookup(V306,Shiny!B:C, 2, 0),"")</f>
        <v/>
      </c>
      <c r="H306" s="22" t="s">
        <v>666</v>
      </c>
      <c r="I306" s="157">
        <v>538.0</v>
      </c>
      <c r="J306" s="140">
        <f>IFNA(VLOOKUP(V306,'Imported Index'!I:J,2,0),1)</f>
        <v>1</v>
      </c>
      <c r="K306" s="85"/>
      <c r="L306" s="53"/>
      <c r="M306" s="59" t="str">
        <f>ifna(IMAGE("https://pokejungle.net/sprites/typeico/"&amp;lower(VLookup(V306,Type!C:E, 2, 0)&amp;".png")),"")</f>
        <v/>
      </c>
      <c r="N306" s="59" t="str">
        <f>ifna(IMAGE("https://pokejungle.net/sprites/typeico/"&amp;lower(VLookup(V306,Type!C:E, 3, 0)&amp;".png")),"")</f>
        <v/>
      </c>
      <c r="O306" s="53"/>
      <c r="P306" s="53"/>
      <c r="Q306" s="61">
        <f>ifna(VLookup(V306, Dex!F:K, 3, 0),"")</f>
        <v>248</v>
      </c>
      <c r="R306" s="61" t="str">
        <f>ifna(VLookup(V306, Dex!F:K, 4, 0),"")</f>
        <v/>
      </c>
      <c r="S306" s="62" t="str">
        <f>ifna(VLookup(V306, Dex!F:K, 5, 0),"")</f>
        <v/>
      </c>
      <c r="T306" s="61" t="str">
        <f>ifna(VLookup(V306, Dex!F:K, 6, 0),"")</f>
        <v/>
      </c>
      <c r="U306" s="63" t="str">
        <f>ifna(VLookup(V306, Dex!F:L, 7, 0),"")</f>
        <v>H057</v>
      </c>
      <c r="V306" s="53" t="str">
        <f t="shared" si="1"/>
        <v>throh</v>
      </c>
    </row>
    <row r="307" ht="31.5" customHeight="1">
      <c r="A307" s="131">
        <v>306.0</v>
      </c>
      <c r="B307" s="130">
        <v>1.0</v>
      </c>
      <c r="C307" s="131">
        <v>12.0</v>
      </c>
      <c r="D307" s="131">
        <v>22.0</v>
      </c>
      <c r="E307" s="131">
        <v>4.0</v>
      </c>
      <c r="F307" s="131">
        <v>4.0</v>
      </c>
      <c r="G307" s="131" t="str">
        <f>ifna(VLookup(V307,Shiny!B:C, 2, 0),"")</f>
        <v/>
      </c>
      <c r="H307" s="171" t="s">
        <v>667</v>
      </c>
      <c r="I307" s="158">
        <v>539.0</v>
      </c>
      <c r="J307" s="135">
        <f>IFNA(VLOOKUP(V307,'Imported Index'!I:J,2,0),1)</f>
        <v>1</v>
      </c>
      <c r="K307" s="131"/>
      <c r="L307" s="131"/>
      <c r="M307" s="136" t="str">
        <f>ifna(IMAGE("https://pokejungle.net/sprites/typeico/"&amp;lower(VLookup(V307,Type!C:E, 2, 0)&amp;".png")),"")</f>
        <v/>
      </c>
      <c r="N307" s="136" t="str">
        <f>ifna(IMAGE("https://pokejungle.net/sprites/typeico/"&amp;lower(VLookup(V307,Type!C:E, 3, 0)&amp;".png")),"")</f>
        <v/>
      </c>
      <c r="O307" s="131"/>
      <c r="P307" s="131"/>
      <c r="Q307" s="165">
        <f>ifna(VLookup(V307, Dex!F:K, 3, 0),"")</f>
        <v>249</v>
      </c>
      <c r="R307" s="165" t="str">
        <f>ifna(VLookup(V307, Dex!F:K, 4, 0),"")</f>
        <v/>
      </c>
      <c r="S307" s="166" t="str">
        <f>ifna(VLookup(V307, Dex!F:K, 5, 0),"")</f>
        <v/>
      </c>
      <c r="T307" s="165" t="str">
        <f>ifna(VLookup(V307, Dex!F:K, 6, 0),"")</f>
        <v/>
      </c>
      <c r="U307" s="137" t="str">
        <f>ifna(VLookup(V307, Dex!F:L, 7, 0),"")</f>
        <v>H058</v>
      </c>
      <c r="V307" s="131" t="str">
        <f t="shared" si="1"/>
        <v>sawk</v>
      </c>
    </row>
    <row r="308" ht="31.5" customHeight="1">
      <c r="A308" s="53">
        <v>307.0</v>
      </c>
      <c r="B308" s="85">
        <v>1.0</v>
      </c>
      <c r="C308" s="53">
        <v>12.0</v>
      </c>
      <c r="D308" s="53">
        <v>23.0</v>
      </c>
      <c r="E308" s="53">
        <v>4.0</v>
      </c>
      <c r="F308" s="53">
        <v>5.0</v>
      </c>
      <c r="G308" s="53" t="str">
        <f>ifna(VLookup(V308,Shiny!B:C, 2, 0),"")</f>
        <v/>
      </c>
      <c r="H308" s="22" t="s">
        <v>670</v>
      </c>
      <c r="I308" s="157">
        <v>542.0</v>
      </c>
      <c r="J308" s="140">
        <f>IFNA(VLOOKUP(V308,'Imported Index'!I:J,2,0),1)</f>
        <v>1</v>
      </c>
      <c r="K308" s="53"/>
      <c r="L308" s="53"/>
      <c r="M308" s="59" t="str">
        <f>ifna(IMAGE("https://pokejungle.net/sprites/typeico/"&amp;lower(VLookup(V308,Type!C:E, 2, 0)&amp;".png")),"")</f>
        <v/>
      </c>
      <c r="N308" s="59" t="str">
        <f>ifna(IMAGE("https://pokejungle.net/sprites/typeico/"&amp;lower(VLookup(V308,Type!C:E, 3, 0)&amp;".png")),"")</f>
        <v/>
      </c>
      <c r="O308" s="53"/>
      <c r="P308" s="53"/>
      <c r="Q308" s="61" t="str">
        <f>ifna(VLookup(V308, Dex!F:K, 3, 0),"")</f>
        <v/>
      </c>
      <c r="R308" s="61" t="str">
        <f>ifna(VLookup(V308, Dex!F:K, 4, 0),"")</f>
        <v/>
      </c>
      <c r="S308" s="62" t="str">
        <f>ifna(VLookup(V308, Dex!F:K, 5, 0),"")</f>
        <v/>
      </c>
      <c r="T308" s="61" t="str">
        <f>ifna(VLookup(V308, Dex!F:K, 6, 0),"")</f>
        <v>K015</v>
      </c>
      <c r="U308" s="63" t="str">
        <f>ifna(VLookup(V308, Dex!F:L, 7, 0),"")</f>
        <v/>
      </c>
      <c r="V308" s="53" t="str">
        <f t="shared" si="1"/>
        <v>leavanny</v>
      </c>
    </row>
    <row r="309" ht="31.5" customHeight="1">
      <c r="A309" s="131">
        <v>308.0</v>
      </c>
      <c r="B309" s="130">
        <v>1.0</v>
      </c>
      <c r="C309" s="131">
        <v>12.0</v>
      </c>
      <c r="D309" s="131">
        <v>24.0</v>
      </c>
      <c r="E309" s="131">
        <v>4.0</v>
      </c>
      <c r="F309" s="131">
        <v>6.0</v>
      </c>
      <c r="G309" s="131" t="str">
        <f>ifna(VLookup(V309,Shiny!B:C, 2, 0),"")</f>
        <v/>
      </c>
      <c r="H309" s="171" t="s">
        <v>673</v>
      </c>
      <c r="I309" s="158">
        <v>545.0</v>
      </c>
      <c r="J309" s="135">
        <f>IFNA(VLOOKUP(V309,'Imported Index'!I:J,2,0),1)</f>
        <v>1</v>
      </c>
      <c r="K309" s="131"/>
      <c r="L309" s="131"/>
      <c r="M309" s="136" t="str">
        <f>ifna(IMAGE("https://pokejungle.net/sprites/typeico/"&amp;lower(VLookup(V309,Type!C:E, 2, 0)&amp;".png")),"")</f>
        <v/>
      </c>
      <c r="N309" s="136" t="str">
        <f>ifna(IMAGE("https://pokejungle.net/sprites/typeico/"&amp;lower(VLookup(V309,Type!C:E, 3, 0)&amp;".png")),"")</f>
        <v/>
      </c>
      <c r="O309" s="131"/>
      <c r="P309" s="131"/>
      <c r="Q309" s="165" t="str">
        <f>ifna(VLookup(V309, Dex!F:K, 3, 0),"")</f>
        <v>A076</v>
      </c>
      <c r="R309" s="165" t="str">
        <f>ifna(VLookup(V309, Dex!F:K, 4, 0),"")</f>
        <v/>
      </c>
      <c r="S309" s="166" t="str">
        <f>ifna(VLookup(V309, Dex!F:K, 5, 0),"")</f>
        <v/>
      </c>
      <c r="T309" s="165" t="str">
        <f>ifna(VLookup(V309, Dex!F:K, 6, 0),"")</f>
        <v/>
      </c>
      <c r="U309" s="137">
        <f>ifna(VLookup(V309, Dex!F:L, 7, 0),"")</f>
        <v>70</v>
      </c>
      <c r="V309" s="131" t="str">
        <f t="shared" si="1"/>
        <v>scolipede</v>
      </c>
    </row>
    <row r="310" ht="31.5" customHeight="1">
      <c r="A310" s="53">
        <v>309.0</v>
      </c>
      <c r="B310" s="85">
        <v>1.0</v>
      </c>
      <c r="C310" s="53">
        <v>12.0</v>
      </c>
      <c r="D310" s="53">
        <v>25.0</v>
      </c>
      <c r="E310" s="53">
        <v>5.0</v>
      </c>
      <c r="F310" s="53">
        <v>1.0</v>
      </c>
      <c r="G310" s="53" t="str">
        <f>ifna(VLookup(V310,Shiny!B:C, 2, 0),"")</f>
        <v/>
      </c>
      <c r="H310" s="22" t="s">
        <v>675</v>
      </c>
      <c r="I310" s="157">
        <v>547.0</v>
      </c>
      <c r="J310" s="140">
        <f>IFNA(VLOOKUP(V310,'Imported Index'!I:J,2,0),1)</f>
        <v>1</v>
      </c>
      <c r="K310" s="53"/>
      <c r="L310" s="53"/>
      <c r="M310" s="59" t="str">
        <f>ifna(IMAGE("https://pokejungle.net/sprites/typeico/"&amp;lower(VLookup(V310,Type!C:E, 2, 0)&amp;".png")),"")</f>
        <v/>
      </c>
      <c r="N310" s="59" t="str">
        <f>ifna(IMAGE("https://pokejungle.net/sprites/typeico/"&amp;lower(VLookup(V310,Type!C:E, 3, 0)&amp;".png")),"")</f>
        <v/>
      </c>
      <c r="O310" s="53"/>
      <c r="P310" s="53"/>
      <c r="Q310" s="61">
        <f>ifna(VLookup(V310, Dex!F:K, 3, 0),"")</f>
        <v>263</v>
      </c>
      <c r="R310" s="61" t="str">
        <f>ifna(VLookup(V310, Dex!F:K, 4, 0),"")</f>
        <v/>
      </c>
      <c r="S310" s="62" t="str">
        <f>ifna(VLookup(V310, Dex!F:K, 5, 0),"")</f>
        <v/>
      </c>
      <c r="T310" s="61" t="str">
        <f>ifna(VLookup(V310, Dex!F:K, 6, 0),"")</f>
        <v>B057</v>
      </c>
      <c r="U310" s="63" t="str">
        <f>ifna(VLookup(V310, Dex!F:L, 7, 0),"")</f>
        <v/>
      </c>
      <c r="V310" s="53" t="str">
        <f t="shared" si="1"/>
        <v>whimsicott</v>
      </c>
    </row>
    <row r="311" ht="31.5" customHeight="1">
      <c r="A311" s="131">
        <v>310.0</v>
      </c>
      <c r="B311" s="130">
        <v>1.0</v>
      </c>
      <c r="C311" s="131">
        <v>12.0</v>
      </c>
      <c r="D311" s="131">
        <v>26.0</v>
      </c>
      <c r="E311" s="131">
        <v>5.0</v>
      </c>
      <c r="F311" s="131">
        <v>2.0</v>
      </c>
      <c r="G311" s="131" t="str">
        <f>ifna(VLookup(V311,Shiny!B:C, 2, 0),"")</f>
        <v/>
      </c>
      <c r="H311" s="171" t="s">
        <v>677</v>
      </c>
      <c r="I311" s="158">
        <v>549.0</v>
      </c>
      <c r="J311" s="135">
        <f>IFNA(VLOOKUP(V311,'Imported Index'!I:J,2,0),1)</f>
        <v>1</v>
      </c>
      <c r="K311" s="130"/>
      <c r="L311" s="131" t="s">
        <v>97</v>
      </c>
      <c r="M311" s="136" t="str">
        <f>ifna(IMAGE("https://pokejungle.net/sprites/typeico/"&amp;lower(VLookup(V311,Type!C:E, 2, 0)&amp;".png")),"")</f>
        <v/>
      </c>
      <c r="N311" s="136" t="str">
        <f>ifna(IMAGE("https://pokejungle.net/sprites/typeico/"&amp;lower(VLookup(V311,Type!C:E, 3, 0)&amp;".png")),"")</f>
        <v/>
      </c>
      <c r="O311" s="131"/>
      <c r="P311" s="131"/>
      <c r="Q311" s="165" t="str">
        <f>ifna(VLookup(V311, Dex!F:K, 3, 0),"")</f>
        <v>A202</v>
      </c>
      <c r="R311" s="165" t="str">
        <f>ifna(VLookup(V311, Dex!F:K, 4, 0),"")</f>
        <v/>
      </c>
      <c r="S311" s="166" t="str">
        <f>ifna(VLookup(V311, Dex!F:K, 5, 0),"")</f>
        <v/>
      </c>
      <c r="T311" s="165" t="str">
        <f>ifna(VLookup(V311, Dex!F:K, 6, 0),"")</f>
        <v>P105</v>
      </c>
      <c r="U311" s="137" t="str">
        <f>ifna(VLookup(V311, Dex!F:L, 7, 0),"")</f>
        <v/>
      </c>
      <c r="V311" s="131" t="str">
        <f t="shared" si="1"/>
        <v>lilligant</v>
      </c>
    </row>
    <row r="312" ht="31.5" customHeight="1">
      <c r="A312" s="53">
        <v>311.0</v>
      </c>
      <c r="B312" s="85">
        <v>1.0</v>
      </c>
      <c r="C312" s="53">
        <v>12.0</v>
      </c>
      <c r="D312" s="53">
        <v>27.0</v>
      </c>
      <c r="E312" s="53">
        <v>5.0</v>
      </c>
      <c r="F312" s="53">
        <v>3.0</v>
      </c>
      <c r="G312" s="53" t="str">
        <f>ifna(VLookup(V312,Shiny!B:C, 2, 0),"")</f>
        <v/>
      </c>
      <c r="H312" s="22" t="s">
        <v>677</v>
      </c>
      <c r="I312" s="157">
        <v>549.0</v>
      </c>
      <c r="J312" s="140">
        <f>IFNA(VLOOKUP(V312,'Imported Index'!I:J,2,0),1)</f>
        <v>1</v>
      </c>
      <c r="K312" s="85"/>
      <c r="L312" s="53" t="s">
        <v>139</v>
      </c>
      <c r="M312" s="59" t="str">
        <f>ifna(IMAGE("https://pokejungle.net/sprites/typeico/"&amp;lower(VLookup(V312,Type!C:E, 2, 0)&amp;".png")),"")</f>
        <v/>
      </c>
      <c r="N312" s="59" t="str">
        <f>ifna(IMAGE("https://pokejungle.net/sprites/typeico/"&amp;lower(VLookup(V312,Type!C:E, 3, 0)&amp;".png")),"")</f>
        <v/>
      </c>
      <c r="O312" s="85">
        <v>-1.0</v>
      </c>
      <c r="P312" s="53"/>
      <c r="Q312" s="61" t="str">
        <f>ifna(VLookup(V312, Dex!F:K, 3, 0),"")</f>
        <v/>
      </c>
      <c r="R312" s="61" t="str">
        <f>ifna(VLookup(V312, Dex!F:K, 4, 0),"")</f>
        <v/>
      </c>
      <c r="S312" s="62">
        <f>ifna(VLookup(V312, Dex!F:K, 5, 0),"")</f>
        <v>94</v>
      </c>
      <c r="T312" s="61" t="str">
        <f>ifna(VLookup(V312, Dex!F:K, 6, 0),"")</f>
        <v>P105</v>
      </c>
      <c r="U312" s="63" t="str">
        <f>ifna(VLookup(V312, Dex!F:L, 7, 0),"")</f>
        <v/>
      </c>
      <c r="V312" s="53" t="str">
        <f t="shared" si="1"/>
        <v>lilligant-1</v>
      </c>
    </row>
    <row r="313" ht="31.5" customHeight="1">
      <c r="A313" s="131">
        <v>312.0</v>
      </c>
      <c r="B313" s="130">
        <v>1.0</v>
      </c>
      <c r="C313" s="131">
        <v>12.0</v>
      </c>
      <c r="D313" s="131">
        <v>28.0</v>
      </c>
      <c r="E313" s="131">
        <v>5.0</v>
      </c>
      <c r="F313" s="131">
        <v>4.0</v>
      </c>
      <c r="G313" s="131" t="str">
        <f>ifna(VLookup(V313,Shiny!B:C, 2, 0),"")</f>
        <v/>
      </c>
      <c r="H313" s="171" t="s">
        <v>684</v>
      </c>
      <c r="I313" s="158">
        <v>553.0</v>
      </c>
      <c r="J313" s="135">
        <f>IFNA(VLOOKUP(V313,'Imported Index'!I:J,2,0),1)</f>
        <v>1</v>
      </c>
      <c r="K313" s="130"/>
      <c r="L313" s="131"/>
      <c r="M313" s="136" t="str">
        <f>ifna(IMAGE("https://pokejungle.net/sprites/typeico/"&amp;lower(VLookup(V313,Type!C:E, 2, 0)&amp;".png")),"")</f>
        <v/>
      </c>
      <c r="N313" s="136" t="str">
        <f>ifna(IMAGE("https://pokejungle.net/sprites/typeico/"&amp;lower(VLookup(V313,Type!C:E, 3, 0)&amp;".png")),"")</f>
        <v/>
      </c>
      <c r="O313" s="131"/>
      <c r="P313" s="131"/>
      <c r="Q313" s="165" t="str">
        <f>ifna(VLookup(V313, Dex!F:K, 3, 0),"")</f>
        <v>A178</v>
      </c>
      <c r="R313" s="165" t="str">
        <f>ifna(VLookup(V313, Dex!F:K, 4, 0),"")</f>
        <v/>
      </c>
      <c r="S313" s="166" t="str">
        <f>ifna(VLookup(V313, Dex!F:K, 5, 0),"")</f>
        <v/>
      </c>
      <c r="T313" s="165" t="str">
        <f>ifna(VLookup(V313, Dex!F:K, 6, 0),"")</f>
        <v>P269</v>
      </c>
      <c r="U313" s="137">
        <f>ifna(VLookup(V313, Dex!F:L, 7, 0),"")</f>
        <v>124</v>
      </c>
      <c r="V313" s="131" t="str">
        <f t="shared" si="1"/>
        <v>krookodile</v>
      </c>
    </row>
    <row r="314" ht="31.5" customHeight="1">
      <c r="A314" s="53">
        <v>313.0</v>
      </c>
      <c r="B314" s="85">
        <v>1.0</v>
      </c>
      <c r="C314" s="53">
        <v>12.0</v>
      </c>
      <c r="D314" s="53">
        <v>29.0</v>
      </c>
      <c r="E314" s="53">
        <v>5.0</v>
      </c>
      <c r="F314" s="53">
        <v>5.0</v>
      </c>
      <c r="G314" s="53" t="str">
        <f>ifna(VLookup(V314,Shiny!B:C, 2, 0),"")</f>
        <v/>
      </c>
      <c r="H314" s="22" t="s">
        <v>686</v>
      </c>
      <c r="I314" s="157">
        <v>555.0</v>
      </c>
      <c r="J314" s="140">
        <f>IFNA(VLOOKUP(V314,'Imported Index'!I:J,2,0),1)</f>
        <v>1</v>
      </c>
      <c r="K314" s="53"/>
      <c r="L314" s="53" t="s">
        <v>97</v>
      </c>
      <c r="M314" s="59" t="str">
        <f>ifna(IMAGE("https://pokejungle.net/sprites/typeico/"&amp;lower(VLookup(V314,Type!C:E, 2, 0)&amp;".png")),"")</f>
        <v/>
      </c>
      <c r="N314" s="59" t="str">
        <f>ifna(IMAGE("https://pokejungle.net/sprites/typeico/"&amp;lower(VLookup(V314,Type!C:E, 3, 0)&amp;".png")),"")</f>
        <v/>
      </c>
      <c r="O314" s="53"/>
      <c r="P314" s="53"/>
      <c r="Q314" s="61">
        <f>ifna(VLookup(V314, Dex!F:K, 3, 0),"")</f>
        <v>368</v>
      </c>
      <c r="R314" s="61" t="str">
        <f>ifna(VLookup(V314, Dex!F:K, 4, 0),"")</f>
        <v/>
      </c>
      <c r="S314" s="62" t="str">
        <f>ifna(VLookup(V314, Dex!F:K, 5, 0),"")</f>
        <v/>
      </c>
      <c r="T314" s="61" t="str">
        <f>ifna(VLookup(V314, Dex!F:K, 6, 0),"")</f>
        <v/>
      </c>
      <c r="U314" s="63" t="str">
        <f>ifna(VLookup(V314, Dex!F:L, 7, 0),"")</f>
        <v/>
      </c>
      <c r="V314" s="53" t="str">
        <f t="shared" si="1"/>
        <v>darmanitan</v>
      </c>
    </row>
    <row r="315" ht="31.5" customHeight="1">
      <c r="A315" s="131">
        <v>314.0</v>
      </c>
      <c r="B315" s="130">
        <v>1.0</v>
      </c>
      <c r="C315" s="131">
        <v>12.0</v>
      </c>
      <c r="D315" s="131">
        <v>30.0</v>
      </c>
      <c r="E315" s="131">
        <v>5.0</v>
      </c>
      <c r="F315" s="131">
        <v>6.0</v>
      </c>
      <c r="G315" s="131" t="str">
        <f>ifna(VLookup(V315,Shiny!B:C, 2, 0),"")</f>
        <v/>
      </c>
      <c r="H315" s="171" t="s">
        <v>686</v>
      </c>
      <c r="I315" s="158">
        <v>555.0</v>
      </c>
      <c r="J315" s="135">
        <f>IFNA(VLOOKUP(V315,'Imported Index'!I:J,2,0),1)</f>
        <v>1</v>
      </c>
      <c r="K315" s="131"/>
      <c r="L315" s="129" t="s">
        <v>132</v>
      </c>
      <c r="M315" s="136" t="str">
        <f>ifna(IMAGE("https://pokejungle.net/sprites/typeico/"&amp;lower(VLookup(V315,Type!C:E, 2, 0)&amp;".png")),"")</f>
        <v/>
      </c>
      <c r="N315" s="136" t="str">
        <f>ifna(IMAGE("https://pokejungle.net/sprites/typeico/"&amp;lower(VLookup(V315,Type!C:E, 3, 0)&amp;".png")),"")</f>
        <v/>
      </c>
      <c r="O315" s="130">
        <v>-1.0</v>
      </c>
      <c r="P315" s="131"/>
      <c r="Q315" s="165">
        <f>ifna(VLookup(V315, Dex!F:K, 3, 0),"")</f>
        <v>368</v>
      </c>
      <c r="R315" s="165" t="str">
        <f>ifna(VLookup(V315, Dex!F:K, 4, 0),"")</f>
        <v/>
      </c>
      <c r="S315" s="166" t="str">
        <f>ifna(VLookup(V315, Dex!F:K, 5, 0),"")</f>
        <v/>
      </c>
      <c r="T315" s="165" t="str">
        <f>ifna(VLookup(V315, Dex!F:K, 6, 0),"")</f>
        <v/>
      </c>
      <c r="U315" s="137" t="str">
        <f>ifna(VLookup(V315, Dex!F:L, 7, 0),"")</f>
        <v/>
      </c>
      <c r="V315" s="131" t="str">
        <f t="shared" si="1"/>
        <v>darmanitan-1</v>
      </c>
    </row>
    <row r="316" ht="31.5" customHeight="1">
      <c r="A316" s="53">
        <v>315.0</v>
      </c>
      <c r="B316" s="85">
        <v>1.0</v>
      </c>
      <c r="C316" s="53">
        <v>13.0</v>
      </c>
      <c r="D316" s="53">
        <v>1.0</v>
      </c>
      <c r="E316" s="53">
        <v>1.0</v>
      </c>
      <c r="F316" s="53">
        <v>1.0</v>
      </c>
      <c r="G316" s="53" t="str">
        <f>ifna(VLookup(V316,Shiny!B:C, 2, 0),"")</f>
        <v/>
      </c>
      <c r="H316" s="22" t="s">
        <v>687</v>
      </c>
      <c r="I316" s="157">
        <v>556.0</v>
      </c>
      <c r="J316" s="140">
        <f>IFNA(VLOOKUP(V316,'Imported Index'!I:J,2,0),1)</f>
        <v>1</v>
      </c>
      <c r="K316" s="85"/>
      <c r="L316" s="53"/>
      <c r="M316" s="59" t="str">
        <f>ifna(IMAGE("https://pokejungle.net/sprites/typeico/"&amp;lower(VLookup(V316,Type!C:E, 2, 0)&amp;".png")),"")</f>
        <v/>
      </c>
      <c r="N316" s="59" t="str">
        <f>ifna(IMAGE("https://pokejungle.net/sprites/typeico/"&amp;lower(VLookup(V316,Type!C:E, 3, 0)&amp;".png")),"")</f>
        <v/>
      </c>
      <c r="O316" s="53"/>
      <c r="P316" s="53"/>
      <c r="Q316" s="61">
        <f>ifna(VLookup(V316, Dex!F:K, 3, 0),"")</f>
        <v>296</v>
      </c>
      <c r="R316" s="61" t="str">
        <f>ifna(VLookup(V316, Dex!F:K, 4, 0),"")</f>
        <v/>
      </c>
      <c r="S316" s="62" t="str">
        <f>ifna(VLookup(V316, Dex!F:K, 5, 0),"")</f>
        <v/>
      </c>
      <c r="T316" s="61" t="str">
        <f>ifna(VLookup(V316, Dex!F:K, 6, 0),"")</f>
        <v/>
      </c>
      <c r="U316" s="63" t="str">
        <f>ifna(VLookup(V316, Dex!F:L, 7, 0),"")</f>
        <v/>
      </c>
      <c r="V316" s="53" t="str">
        <f t="shared" si="1"/>
        <v>maractus</v>
      </c>
    </row>
    <row r="317" ht="31.5" customHeight="1">
      <c r="A317" s="131">
        <v>316.0</v>
      </c>
      <c r="B317" s="130">
        <v>1.0</v>
      </c>
      <c r="C317" s="131">
        <v>13.0</v>
      </c>
      <c r="D317" s="131">
        <v>2.0</v>
      </c>
      <c r="E317" s="131">
        <v>1.0</v>
      </c>
      <c r="F317" s="131">
        <v>2.0</v>
      </c>
      <c r="G317" s="131" t="str">
        <f>ifna(VLookup(V317,Shiny!B:C, 2, 0),"")</f>
        <v/>
      </c>
      <c r="H317" s="171" t="s">
        <v>689</v>
      </c>
      <c r="I317" s="158">
        <v>558.0</v>
      </c>
      <c r="J317" s="135">
        <f>IFNA(VLOOKUP(V317,'Imported Index'!I:J,2,0),1)</f>
        <v>1</v>
      </c>
      <c r="K317" s="131"/>
      <c r="L317" s="131"/>
      <c r="M317" s="136" t="str">
        <f>ifna(IMAGE("https://pokejungle.net/sprites/typeico/"&amp;lower(VLookup(V317,Type!C:E, 2, 0)&amp;".png")),"")</f>
        <v/>
      </c>
      <c r="N317" s="136" t="str">
        <f>ifna(IMAGE("https://pokejungle.net/sprites/typeico/"&amp;lower(VLookup(V317,Type!C:E, 3, 0)&amp;".png")),"")</f>
        <v/>
      </c>
      <c r="O317" s="131"/>
      <c r="P317" s="131"/>
      <c r="Q317" s="165">
        <f>ifna(VLookup(V317, Dex!F:K, 3, 0),"")</f>
        <v>87</v>
      </c>
      <c r="R317" s="165" t="str">
        <f>ifna(VLookup(V317, Dex!F:K, 4, 0),"")</f>
        <v/>
      </c>
      <c r="S317" s="166" t="str">
        <f>ifna(VLookup(V317, Dex!F:K, 5, 0),"")</f>
        <v/>
      </c>
      <c r="T317" s="165" t="str">
        <f>ifna(VLookup(V317, Dex!F:K, 6, 0),"")</f>
        <v/>
      </c>
      <c r="U317" s="137" t="str">
        <f>ifna(VLookup(V317, Dex!F:L, 7, 0),"")</f>
        <v/>
      </c>
      <c r="V317" s="131" t="str">
        <f t="shared" si="1"/>
        <v>crustle</v>
      </c>
    </row>
    <row r="318" ht="31.5" customHeight="1">
      <c r="A318" s="53">
        <v>317.0</v>
      </c>
      <c r="B318" s="85">
        <v>1.0</v>
      </c>
      <c r="C318" s="53">
        <v>13.0</v>
      </c>
      <c r="D318" s="53">
        <v>3.0</v>
      </c>
      <c r="E318" s="53">
        <v>1.0</v>
      </c>
      <c r="F318" s="53">
        <v>3.0</v>
      </c>
      <c r="G318" s="53" t="str">
        <f>ifna(VLookup(V318,Shiny!B:C, 2, 0),"")</f>
        <v/>
      </c>
      <c r="H318" s="22" t="s">
        <v>691</v>
      </c>
      <c r="I318" s="157">
        <v>560.0</v>
      </c>
      <c r="J318" s="140">
        <f>IFNA(VLOOKUP(V318,'Imported Index'!I:J,2,0),1)</f>
        <v>1</v>
      </c>
      <c r="K318" s="53"/>
      <c r="L318" s="53"/>
      <c r="M318" s="59" t="str">
        <f>ifna(IMAGE("https://pokejungle.net/sprites/typeico/"&amp;lower(VLookup(V318,Type!C:E, 2, 0)&amp;".png")),"")</f>
        <v/>
      </c>
      <c r="N318" s="59" t="str">
        <f>ifna(IMAGE("https://pokejungle.net/sprites/typeico/"&amp;lower(VLookup(V318,Type!C:E, 3, 0)&amp;".png")),"")</f>
        <v/>
      </c>
      <c r="O318" s="53"/>
      <c r="P318" s="53"/>
      <c r="Q318" s="61">
        <f>ifna(VLookup(V318, Dex!F:K, 3, 0),"")</f>
        <v>225</v>
      </c>
      <c r="R318" s="61" t="str">
        <f>ifna(VLookup(V318, Dex!F:K, 4, 0),"")</f>
        <v/>
      </c>
      <c r="S318" s="62" t="str">
        <f>ifna(VLookup(V318, Dex!F:K, 5, 0),"")</f>
        <v/>
      </c>
      <c r="T318" s="61" t="str">
        <f>ifna(VLookup(V318, Dex!F:K, 6, 0),"")</f>
        <v>B122</v>
      </c>
      <c r="U318" s="63">
        <f>ifna(VLookup(V318, Dex!F:L, 7, 0),"")</f>
        <v>185</v>
      </c>
      <c r="V318" s="53" t="str">
        <f t="shared" si="1"/>
        <v>scrafty</v>
      </c>
    </row>
    <row r="319" ht="31.5" customHeight="1">
      <c r="A319" s="131">
        <v>318.0</v>
      </c>
      <c r="B319" s="130">
        <v>1.0</v>
      </c>
      <c r="C319" s="131">
        <v>13.0</v>
      </c>
      <c r="D319" s="131">
        <v>4.0</v>
      </c>
      <c r="E319" s="131">
        <v>1.0</v>
      </c>
      <c r="F319" s="131">
        <v>4.0</v>
      </c>
      <c r="G319" s="131" t="str">
        <f>ifna(VLookup(V319,Shiny!B:C, 2, 0),"")</f>
        <v/>
      </c>
      <c r="H319" s="171" t="s">
        <v>692</v>
      </c>
      <c r="I319" s="158">
        <v>561.0</v>
      </c>
      <c r="J319" s="135">
        <f>IFNA(VLOOKUP(V319,'Imported Index'!I:J,2,0),1)</f>
        <v>1</v>
      </c>
      <c r="K319" s="131"/>
      <c r="L319" s="131"/>
      <c r="M319" s="136" t="str">
        <f>ifna(IMAGE("https://pokejungle.net/sprites/typeico/"&amp;lower(VLookup(V319,Type!C:E, 2, 0)&amp;".png")),"")</f>
        <v/>
      </c>
      <c r="N319" s="136" t="str">
        <f>ifna(IMAGE("https://pokejungle.net/sprites/typeico/"&amp;lower(VLookup(V319,Type!C:E, 3, 0)&amp;".png")),"")</f>
        <v/>
      </c>
      <c r="O319" s="131"/>
      <c r="P319" s="131"/>
      <c r="Q319" s="165">
        <f>ifna(VLookup(V319, Dex!F:K, 3, 0),"")</f>
        <v>297</v>
      </c>
      <c r="R319" s="165" t="str">
        <f>ifna(VLookup(V319, Dex!F:K, 4, 0),"")</f>
        <v/>
      </c>
      <c r="S319" s="166" t="str">
        <f>ifna(VLookup(V319, Dex!F:K, 5, 0),"")</f>
        <v/>
      </c>
      <c r="T319" s="165" t="str">
        <f>ifna(VLookup(V319, Dex!F:K, 6, 0),"")</f>
        <v/>
      </c>
      <c r="U319" s="137" t="str">
        <f>ifna(VLookup(V319, Dex!F:L, 7, 0),"")</f>
        <v/>
      </c>
      <c r="V319" s="131" t="str">
        <f t="shared" si="1"/>
        <v>sigilyph</v>
      </c>
    </row>
    <row r="320" ht="31.5" customHeight="1">
      <c r="A320" s="53">
        <v>319.0</v>
      </c>
      <c r="B320" s="85">
        <v>1.0</v>
      </c>
      <c r="C320" s="53">
        <v>13.0</v>
      </c>
      <c r="D320" s="53">
        <v>5.0</v>
      </c>
      <c r="E320" s="53">
        <v>1.0</v>
      </c>
      <c r="F320" s="53">
        <v>5.0</v>
      </c>
      <c r="G320" s="53" t="str">
        <f>ifna(VLookup(V320,Shiny!B:C, 2, 0),"")</f>
        <v/>
      </c>
      <c r="H320" s="22" t="s">
        <v>694</v>
      </c>
      <c r="I320" s="157">
        <v>563.0</v>
      </c>
      <c r="J320" s="140">
        <f>IFNA(VLOOKUP(V320,'Imported Index'!I:J,2,0),1)</f>
        <v>1</v>
      </c>
      <c r="K320" s="85"/>
      <c r="L320" s="53"/>
      <c r="M320" s="59" t="str">
        <f>ifna(IMAGE("https://pokejungle.net/sprites/typeico/"&amp;lower(VLookup(V320,Type!C:E, 2, 0)&amp;".png")),"")</f>
        <v/>
      </c>
      <c r="N320" s="59" t="str">
        <f>ifna(IMAGE("https://pokejungle.net/sprites/typeico/"&amp;lower(VLookup(V320,Type!C:E, 3, 0)&amp;".png")),"")</f>
        <v/>
      </c>
      <c r="O320" s="53"/>
      <c r="P320" s="53"/>
      <c r="Q320" s="61">
        <f>ifna(VLookup(V320, Dex!F:K, 3, 0),"")</f>
        <v>329</v>
      </c>
      <c r="R320" s="61" t="str">
        <f>ifna(VLookup(V320, Dex!F:K, 4, 0),"")</f>
        <v/>
      </c>
      <c r="S320" s="62" t="str">
        <f>ifna(VLookup(V320, Dex!F:K, 5, 0),"")</f>
        <v/>
      </c>
      <c r="T320" s="61" t="str">
        <f>ifna(VLookup(V320, Dex!F:K, 6, 0),"")</f>
        <v/>
      </c>
      <c r="U320" s="63" t="str">
        <f>ifna(VLookup(V320, Dex!F:L, 7, 0),"")</f>
        <v>H060</v>
      </c>
      <c r="V320" s="53" t="str">
        <f t="shared" si="1"/>
        <v>cofagrigus</v>
      </c>
    </row>
    <row r="321" ht="31.5" customHeight="1">
      <c r="A321" s="131">
        <v>320.0</v>
      </c>
      <c r="B321" s="130">
        <v>1.0</v>
      </c>
      <c r="C321" s="131">
        <v>13.0</v>
      </c>
      <c r="D321" s="131">
        <v>6.0</v>
      </c>
      <c r="E321" s="131">
        <v>1.0</v>
      </c>
      <c r="F321" s="131">
        <v>6.0</v>
      </c>
      <c r="G321" s="131" t="str">
        <f>ifna(VLookup(V321,Shiny!B:C, 2, 0),"")</f>
        <v/>
      </c>
      <c r="H321" s="171" t="s">
        <v>696</v>
      </c>
      <c r="I321" s="158">
        <v>565.0</v>
      </c>
      <c r="J321" s="135">
        <f>IFNA(VLOOKUP(V321,'Imported Index'!I:J,2,0),1)</f>
        <v>1</v>
      </c>
      <c r="K321" s="130"/>
      <c r="L321" s="130"/>
      <c r="M321" s="136" t="str">
        <f>ifna(IMAGE("https://pokejungle.net/sprites/typeico/"&amp;lower(VLookup(V321,Type!C:E, 2, 0)&amp;".png")),"")</f>
        <v/>
      </c>
      <c r="N321" s="136" t="str">
        <f>ifna(IMAGE("https://pokejungle.net/sprites/typeico/"&amp;lower(VLookup(V321,Type!C:E, 3, 0)&amp;".png")),"")</f>
        <v/>
      </c>
      <c r="O321" s="131"/>
      <c r="P321" s="131"/>
      <c r="Q321" s="165" t="str">
        <f>ifna(VLookup(V321, Dex!F:K, 3, 0),"")</f>
        <v>C148</v>
      </c>
      <c r="R321" s="165" t="str">
        <f>ifna(VLookup(V321, Dex!F:K, 4, 0),"")</f>
        <v/>
      </c>
      <c r="S321" s="166" t="str">
        <f>ifna(VLookup(V321, Dex!F:K, 5, 0),"")</f>
        <v/>
      </c>
      <c r="T321" s="165" t="str">
        <f>ifna(VLookup(V321, Dex!F:K, 6, 0),"")</f>
        <v/>
      </c>
      <c r="U321" s="137" t="str">
        <f>ifna(VLookup(V321, Dex!F:L, 7, 0),"")</f>
        <v/>
      </c>
      <c r="V321" s="131" t="str">
        <f t="shared" si="1"/>
        <v>carracosta</v>
      </c>
    </row>
    <row r="322" ht="31.5" customHeight="1">
      <c r="A322" s="53">
        <v>321.0</v>
      </c>
      <c r="B322" s="85">
        <v>1.0</v>
      </c>
      <c r="C322" s="53">
        <v>13.0</v>
      </c>
      <c r="D322" s="53">
        <v>7.0</v>
      </c>
      <c r="E322" s="53">
        <v>2.0</v>
      </c>
      <c r="F322" s="53">
        <v>1.0</v>
      </c>
      <c r="G322" s="53" t="str">
        <f>ifna(VLookup(V322,Shiny!B:C, 2, 0),"")</f>
        <v/>
      </c>
      <c r="H322" s="22" t="s">
        <v>698</v>
      </c>
      <c r="I322" s="157">
        <v>567.0</v>
      </c>
      <c r="J322" s="140">
        <f>IFNA(VLOOKUP(V322,'Imported Index'!I:J,2,0),1)</f>
        <v>1</v>
      </c>
      <c r="K322" s="85"/>
      <c r="L322" s="85"/>
      <c r="M322" s="59" t="str">
        <f>ifna(IMAGE("https://pokejungle.net/sprites/typeico/"&amp;lower(VLookup(V322,Type!C:E, 2, 0)&amp;".png")),"")</f>
        <v/>
      </c>
      <c r="N322" s="59" t="str">
        <f>ifna(IMAGE("https://pokejungle.net/sprites/typeico/"&amp;lower(VLookup(V322,Type!C:E, 3, 0)&amp;".png")),"")</f>
        <v/>
      </c>
      <c r="O322" s="53"/>
      <c r="P322" s="53"/>
      <c r="Q322" s="61" t="str">
        <f>ifna(VLookup(V322, Dex!F:K, 3, 0),"")</f>
        <v>C150</v>
      </c>
      <c r="R322" s="61" t="str">
        <f>ifna(VLookup(V322, Dex!F:K, 4, 0),"")</f>
        <v/>
      </c>
      <c r="S322" s="62" t="str">
        <f>ifna(VLookup(V322, Dex!F:K, 5, 0),"")</f>
        <v/>
      </c>
      <c r="T322" s="61" t="str">
        <f>ifna(VLookup(V322, Dex!F:K, 6, 0),"")</f>
        <v/>
      </c>
      <c r="U322" s="63" t="str">
        <f>ifna(VLookup(V322, Dex!F:L, 7, 0),"")</f>
        <v/>
      </c>
      <c r="V322" s="53" t="str">
        <f t="shared" si="1"/>
        <v>archeops</v>
      </c>
    </row>
    <row r="323" ht="31.5" customHeight="1">
      <c r="A323" s="131">
        <v>322.0</v>
      </c>
      <c r="B323" s="130">
        <v>1.0</v>
      </c>
      <c r="C323" s="131">
        <v>13.0</v>
      </c>
      <c r="D323" s="131">
        <v>8.0</v>
      </c>
      <c r="E323" s="131">
        <v>2.0</v>
      </c>
      <c r="F323" s="131">
        <v>2.0</v>
      </c>
      <c r="G323" s="131" t="str">
        <f>ifna(VLookup(V323,Shiny!B:C, 2, 0),"")</f>
        <v/>
      </c>
      <c r="H323" s="171" t="s">
        <v>700</v>
      </c>
      <c r="I323" s="158">
        <v>569.0</v>
      </c>
      <c r="J323" s="135">
        <f>IFNA(VLOOKUP(V323,'Imported Index'!I:J,2,0),1)</f>
        <v>1</v>
      </c>
      <c r="K323" s="131"/>
      <c r="L323" s="131"/>
      <c r="M323" s="136" t="str">
        <f>ifna(IMAGE("https://pokejungle.net/sprites/typeico/"&amp;lower(VLookup(V323,Type!C:E, 2, 0)&amp;".png")),"")</f>
        <v/>
      </c>
      <c r="N323" s="136" t="str">
        <f>ifna(IMAGE("https://pokejungle.net/sprites/typeico/"&amp;lower(VLookup(V323,Type!C:E, 3, 0)&amp;".png")),"")</f>
        <v/>
      </c>
      <c r="O323" s="131"/>
      <c r="P323" s="131"/>
      <c r="Q323" s="165">
        <f>ifna(VLookup(V323, Dex!F:K, 3, 0),"")</f>
        <v>158</v>
      </c>
      <c r="R323" s="165" t="str">
        <f>ifna(VLookup(V323, Dex!F:K, 4, 0),"")</f>
        <v/>
      </c>
      <c r="S323" s="166" t="str">
        <f>ifna(VLookup(V323, Dex!F:K, 5, 0),"")</f>
        <v/>
      </c>
      <c r="T323" s="165" t="str">
        <f>ifna(VLookup(V323, Dex!F:K, 6, 0),"")</f>
        <v/>
      </c>
      <c r="U323" s="137">
        <f>ifna(VLookup(V323, Dex!F:L, 7, 0),"")</f>
        <v>50</v>
      </c>
      <c r="V323" s="131" t="str">
        <f t="shared" si="1"/>
        <v>garbodor</v>
      </c>
    </row>
    <row r="324" ht="31.5" customHeight="1">
      <c r="A324" s="53">
        <v>323.0</v>
      </c>
      <c r="B324" s="85">
        <v>1.0</v>
      </c>
      <c r="C324" s="53">
        <v>13.0</v>
      </c>
      <c r="D324" s="53">
        <v>9.0</v>
      </c>
      <c r="E324" s="53">
        <v>2.0</v>
      </c>
      <c r="F324" s="53">
        <v>3.0</v>
      </c>
      <c r="G324" s="53" t="str">
        <f>ifna(VLookup(V324,Shiny!B:C, 2, 0),"")</f>
        <v/>
      </c>
      <c r="H324" s="22" t="s">
        <v>702</v>
      </c>
      <c r="I324" s="157">
        <v>571.0</v>
      </c>
      <c r="J324" s="140">
        <f>IFNA(VLOOKUP(V324,'Imported Index'!I:J,2,0),1)</f>
        <v>1</v>
      </c>
      <c r="K324" s="85"/>
      <c r="L324" s="53" t="s">
        <v>97</v>
      </c>
      <c r="M324" s="59" t="str">
        <f>ifna(IMAGE("https://pokejungle.net/sprites/typeico/"&amp;lower(VLookup(V324,Type!C:E, 2, 0)&amp;".png")),"")</f>
        <v/>
      </c>
      <c r="N324" s="59" t="str">
        <f>ifna(IMAGE("https://pokejungle.net/sprites/typeico/"&amp;lower(VLookup(V324,Type!C:E, 3, 0)&amp;".png")),"")</f>
        <v/>
      </c>
      <c r="O324" s="53"/>
      <c r="P324" s="53"/>
      <c r="Q324" s="61" t="str">
        <f>ifna(VLookup(V324, Dex!F:K, 3, 0),"")</f>
        <v>A088</v>
      </c>
      <c r="R324" s="61" t="str">
        <f>ifna(VLookup(V324, Dex!F:K, 4, 0),"")</f>
        <v/>
      </c>
      <c r="S324" s="62" t="str">
        <f>ifna(VLookup(V324, Dex!F:K, 5, 0),"")</f>
        <v/>
      </c>
      <c r="T324" s="61" t="str">
        <f>ifna(VLookup(V324, Dex!F:K, 6, 0),"")</f>
        <v>P229</v>
      </c>
      <c r="U324" s="63" t="str">
        <f>ifna(VLookup(V324, Dex!F:L, 7, 0),"")</f>
        <v/>
      </c>
      <c r="V324" s="53" t="str">
        <f t="shared" si="1"/>
        <v>zoroark</v>
      </c>
    </row>
    <row r="325" ht="31.5" customHeight="1">
      <c r="A325" s="131">
        <v>324.0</v>
      </c>
      <c r="B325" s="130">
        <v>1.0</v>
      </c>
      <c r="C325" s="131">
        <v>13.0</v>
      </c>
      <c r="D325" s="131">
        <v>10.0</v>
      </c>
      <c r="E325" s="131">
        <v>2.0</v>
      </c>
      <c r="F325" s="131">
        <v>4.0</v>
      </c>
      <c r="G325" s="131" t="str">
        <f>ifna(VLookup(V325,Shiny!B:C, 2, 0),"")</f>
        <v/>
      </c>
      <c r="H325" s="171" t="s">
        <v>702</v>
      </c>
      <c r="I325" s="158">
        <v>571.0</v>
      </c>
      <c r="J325" s="135">
        <f>IFNA(VLOOKUP(V325,'Imported Index'!I:J,2,0),1)</f>
        <v>1</v>
      </c>
      <c r="K325" s="130"/>
      <c r="L325" s="131" t="s">
        <v>139</v>
      </c>
      <c r="M325" s="136" t="str">
        <f>ifna(IMAGE("https://pokejungle.net/sprites/typeico/"&amp;lower(VLookup(V325,Type!C:E, 2, 0)&amp;".png")),"")</f>
        <v/>
      </c>
      <c r="N325" s="136" t="str">
        <f>ifna(IMAGE("https://pokejungle.net/sprites/typeico/"&amp;lower(VLookup(V325,Type!C:E, 3, 0)&amp;".png")),"")</f>
        <v/>
      </c>
      <c r="O325" s="130">
        <v>-1.0</v>
      </c>
      <c r="P325" s="131"/>
      <c r="Q325" s="165" t="str">
        <f>ifna(VLookup(V325, Dex!F:K, 3, 0),"")</f>
        <v/>
      </c>
      <c r="R325" s="165" t="str">
        <f>ifna(VLookup(V325, Dex!F:K, 4, 0),"")</f>
        <v/>
      </c>
      <c r="S325" s="166">
        <f>ifna(VLookup(V325, Dex!F:K, 5, 0),"")</f>
        <v>220</v>
      </c>
      <c r="T325" s="165" t="str">
        <f>ifna(VLookup(V325, Dex!F:K, 6, 0),"")</f>
        <v>P229</v>
      </c>
      <c r="U325" s="137" t="str">
        <f>ifna(VLookup(V325, Dex!F:L, 7, 0),"")</f>
        <v/>
      </c>
      <c r="V325" s="131" t="str">
        <f t="shared" si="1"/>
        <v>zoroark-1</v>
      </c>
    </row>
    <row r="326" ht="31.5" customHeight="1">
      <c r="A326" s="53">
        <v>325.0</v>
      </c>
      <c r="B326" s="85">
        <v>1.0</v>
      </c>
      <c r="C326" s="53">
        <v>13.0</v>
      </c>
      <c r="D326" s="53">
        <v>11.0</v>
      </c>
      <c r="E326" s="53">
        <v>2.0</v>
      </c>
      <c r="F326" s="53">
        <v>5.0</v>
      </c>
      <c r="G326" s="53" t="str">
        <f>ifna(VLookup(V326,Shiny!B:C, 2, 0),"")</f>
        <v/>
      </c>
      <c r="H326" s="22" t="s">
        <v>704</v>
      </c>
      <c r="I326" s="157">
        <v>573.0</v>
      </c>
      <c r="J326" s="140">
        <f>IFNA(VLOOKUP(V326,'Imported Index'!I:J,2,0),1)</f>
        <v>1</v>
      </c>
      <c r="K326" s="53"/>
      <c r="L326" s="53"/>
      <c r="M326" s="59" t="str">
        <f>ifna(IMAGE("https://pokejungle.net/sprites/typeico/"&amp;lower(VLookup(V326,Type!C:E, 2, 0)&amp;".png")),"")</f>
        <v/>
      </c>
      <c r="N326" s="59" t="str">
        <f>ifna(IMAGE("https://pokejungle.net/sprites/typeico/"&amp;lower(VLookup(V326,Type!C:E, 3, 0)&amp;".png")),"")</f>
        <v/>
      </c>
      <c r="O326" s="53"/>
      <c r="P326" s="53"/>
      <c r="Q326" s="61">
        <f>ifna(VLookup(V326, Dex!F:K, 3, 0),"")</f>
        <v>51</v>
      </c>
      <c r="R326" s="61" t="str">
        <f>ifna(VLookup(V326, Dex!F:K, 4, 0),"")</f>
        <v/>
      </c>
      <c r="S326" s="62" t="str">
        <f>ifna(VLookup(V326, Dex!F:K, 5, 0),"")</f>
        <v/>
      </c>
      <c r="T326" s="61" t="str">
        <f>ifna(VLookup(V326, Dex!F:K, 6, 0),"")</f>
        <v>B112</v>
      </c>
      <c r="U326" s="63" t="str">
        <f>ifna(VLookup(V326, Dex!F:L, 7, 0),"")</f>
        <v/>
      </c>
      <c r="V326" s="53" t="str">
        <f t="shared" si="1"/>
        <v>cinccino</v>
      </c>
    </row>
    <row r="327" ht="31.5" customHeight="1">
      <c r="A327" s="131">
        <v>326.0</v>
      </c>
      <c r="B327" s="130">
        <v>1.0</v>
      </c>
      <c r="C327" s="131">
        <v>13.0</v>
      </c>
      <c r="D327" s="131">
        <v>12.0</v>
      </c>
      <c r="E327" s="131">
        <v>2.0</v>
      </c>
      <c r="F327" s="131">
        <v>6.0</v>
      </c>
      <c r="G327" s="131" t="str">
        <f>ifna(VLookup(V327,Shiny!B:C, 2, 0),"")</f>
        <v/>
      </c>
      <c r="H327" s="171" t="s">
        <v>707</v>
      </c>
      <c r="I327" s="158">
        <v>576.0</v>
      </c>
      <c r="J327" s="135">
        <f>IFNA(VLOOKUP(V327,'Imported Index'!I:J,2,0),1)</f>
        <v>1</v>
      </c>
      <c r="K327" s="130"/>
      <c r="L327" s="131"/>
      <c r="M327" s="136" t="str">
        <f>ifna(IMAGE("https://pokejungle.net/sprites/typeico/"&amp;lower(VLookup(V327,Type!C:E, 2, 0)&amp;".png")),"")</f>
        <v/>
      </c>
      <c r="N327" s="136" t="str">
        <f>ifna(IMAGE("https://pokejungle.net/sprites/typeico/"&amp;lower(VLookup(V327,Type!C:E, 3, 0)&amp;".png")),"")</f>
        <v/>
      </c>
      <c r="O327" s="131"/>
      <c r="P327" s="131"/>
      <c r="Q327" s="165">
        <f>ifna(VLookup(V327, Dex!F:K, 3, 0),"")</f>
        <v>269</v>
      </c>
      <c r="R327" s="165" t="str">
        <f>ifna(VLookup(V327, Dex!F:K, 4, 0),"")</f>
        <v/>
      </c>
      <c r="S327" s="166" t="str">
        <f>ifna(VLookup(V327, Dex!F:K, 5, 0),"")</f>
        <v/>
      </c>
      <c r="T327" s="165" t="str">
        <f>ifna(VLookup(V327, Dex!F:K, 6, 0),"")</f>
        <v>P236</v>
      </c>
      <c r="U327" s="137" t="str">
        <f>ifna(VLookup(V327, Dex!F:L, 7, 0),"")</f>
        <v/>
      </c>
      <c r="V327" s="131" t="str">
        <f t="shared" si="1"/>
        <v>gothitelle</v>
      </c>
    </row>
    <row r="328" ht="31.5" customHeight="1">
      <c r="A328" s="53">
        <v>327.0</v>
      </c>
      <c r="B328" s="85">
        <v>1.0</v>
      </c>
      <c r="C328" s="53">
        <v>13.0</v>
      </c>
      <c r="D328" s="53">
        <v>13.0</v>
      </c>
      <c r="E328" s="53">
        <v>3.0</v>
      </c>
      <c r="F328" s="53">
        <v>1.0</v>
      </c>
      <c r="G328" s="53" t="str">
        <f>ifna(VLookup(V328,Shiny!B:C, 2, 0),"")</f>
        <v/>
      </c>
      <c r="H328" s="22" t="s">
        <v>710</v>
      </c>
      <c r="I328" s="157">
        <v>579.0</v>
      </c>
      <c r="J328" s="140">
        <f>IFNA(VLOOKUP(V328,'Imported Index'!I:J,2,0),1)</f>
        <v>1</v>
      </c>
      <c r="K328" s="53"/>
      <c r="L328" s="53"/>
      <c r="M328" s="59" t="str">
        <f>ifna(IMAGE("https://pokejungle.net/sprites/typeico/"&amp;lower(VLookup(V328,Type!C:E, 2, 0)&amp;".png")),"")</f>
        <v/>
      </c>
      <c r="N328" s="59" t="str">
        <f>ifna(IMAGE("https://pokejungle.net/sprites/typeico/"&amp;lower(VLookup(V328,Type!C:E, 3, 0)&amp;".png")),"")</f>
        <v/>
      </c>
      <c r="O328" s="53"/>
      <c r="P328" s="53"/>
      <c r="Q328" s="61">
        <f>ifna(VLookup(V328, Dex!F:K, 3, 0),"")</f>
        <v>272</v>
      </c>
      <c r="R328" s="61" t="str">
        <f>ifna(VLookup(V328, Dex!F:K, 4, 0),"")</f>
        <v/>
      </c>
      <c r="S328" s="62" t="str">
        <f>ifna(VLookup(V328, Dex!F:K, 5, 0),"")</f>
        <v/>
      </c>
      <c r="T328" s="61" t="str">
        <f>ifna(VLookup(V328, Dex!F:K, 6, 0),"")</f>
        <v>B150</v>
      </c>
      <c r="U328" s="63" t="str">
        <f>ifna(VLookup(V328, Dex!F:L, 7, 0),"")</f>
        <v/>
      </c>
      <c r="V328" s="53" t="str">
        <f t="shared" si="1"/>
        <v>reuniclus</v>
      </c>
    </row>
    <row r="329" ht="31.5" customHeight="1">
      <c r="A329" s="131">
        <v>328.0</v>
      </c>
      <c r="B329" s="130">
        <v>1.0</v>
      </c>
      <c r="C329" s="131">
        <v>13.0</v>
      </c>
      <c r="D329" s="131">
        <v>14.0</v>
      </c>
      <c r="E329" s="131">
        <v>3.0</v>
      </c>
      <c r="F329" s="131">
        <v>2.0</v>
      </c>
      <c r="G329" s="131" t="str">
        <f>ifna(VLookup(V329,Shiny!B:C, 2, 0),"")</f>
        <v/>
      </c>
      <c r="H329" s="171" t="s">
        <v>712</v>
      </c>
      <c r="I329" s="158">
        <v>581.0</v>
      </c>
      <c r="J329" s="135">
        <f>IFNA(VLOOKUP(V329,'Imported Index'!I:J,2,0),1)</f>
        <v>1</v>
      </c>
      <c r="K329" s="131"/>
      <c r="L329" s="131"/>
      <c r="M329" s="136" t="str">
        <f>ifna(IMAGE("https://pokejungle.net/sprites/typeico/"&amp;lower(VLookup(V329,Type!C:E, 2, 0)&amp;".png")),"")</f>
        <v/>
      </c>
      <c r="N329" s="136" t="str">
        <f>ifna(IMAGE("https://pokejungle.net/sprites/typeico/"&amp;lower(VLookup(V329,Type!C:E, 3, 0)&amp;".png")),"")</f>
        <v/>
      </c>
      <c r="O329" s="131"/>
      <c r="P329" s="131"/>
      <c r="Q329" s="165" t="str">
        <f>ifna(VLookup(V329, Dex!F:K, 3, 0),"")</f>
        <v/>
      </c>
      <c r="R329" s="165" t="str">
        <f>ifna(VLookup(V329, Dex!F:K, 4, 0),"")</f>
        <v/>
      </c>
      <c r="S329" s="166" t="str">
        <f>ifna(VLookup(V329, Dex!F:K, 5, 0),"")</f>
        <v/>
      </c>
      <c r="T329" s="165" t="str">
        <f>ifna(VLookup(V329, Dex!F:K, 6, 0),"")</f>
        <v>K182</v>
      </c>
      <c r="U329" s="137" t="str">
        <f>ifna(VLookup(V329, Dex!F:L, 7, 0),"")</f>
        <v/>
      </c>
      <c r="V329" s="131" t="str">
        <f t="shared" si="1"/>
        <v>swanna</v>
      </c>
    </row>
    <row r="330" ht="31.5" customHeight="1">
      <c r="A330" s="53">
        <v>329.0</v>
      </c>
      <c r="B330" s="85">
        <v>1.0</v>
      </c>
      <c r="C330" s="53">
        <v>13.0</v>
      </c>
      <c r="D330" s="53">
        <v>15.0</v>
      </c>
      <c r="E330" s="53">
        <v>3.0</v>
      </c>
      <c r="F330" s="53">
        <v>3.0</v>
      </c>
      <c r="G330" s="53" t="str">
        <f>ifna(VLookup(V330,Shiny!B:C, 2, 0),"")</f>
        <v/>
      </c>
      <c r="H330" s="22" t="s">
        <v>715</v>
      </c>
      <c r="I330" s="157">
        <v>584.0</v>
      </c>
      <c r="J330" s="140">
        <f>IFNA(VLOOKUP(V330,'Imported Index'!I:J,2,0),1)</f>
        <v>1</v>
      </c>
      <c r="K330" s="85"/>
      <c r="L330" s="53"/>
      <c r="M330" s="59" t="str">
        <f>ifna(IMAGE("https://pokejungle.net/sprites/typeico/"&amp;lower(VLookup(V330,Type!C:E, 2, 0)&amp;".png")),"")</f>
        <v/>
      </c>
      <c r="N330" s="59" t="str">
        <f>ifna(IMAGE("https://pokejungle.net/sprites/typeico/"&amp;lower(VLookup(V330,Type!C:E, 3, 0)&amp;".png")),"")</f>
        <v/>
      </c>
      <c r="O330" s="53"/>
      <c r="P330" s="53"/>
      <c r="Q330" s="61">
        <f>ifna(VLookup(V330, Dex!F:K, 3, 0),"")</f>
        <v>74</v>
      </c>
      <c r="R330" s="61" t="str">
        <f>ifna(VLookup(V330, Dex!F:K, 4, 0),"")</f>
        <v/>
      </c>
      <c r="S330" s="62" t="str">
        <f>ifna(VLookup(V330, Dex!F:K, 5, 0),"")</f>
        <v/>
      </c>
      <c r="T330" s="61" t="str">
        <f>ifna(VLookup(V330, Dex!F:K, 6, 0),"")</f>
        <v/>
      </c>
      <c r="U330" s="63">
        <f>ifna(VLookup(V330, Dex!F:L, 7, 0),"")</f>
        <v>115</v>
      </c>
      <c r="V330" s="53" t="str">
        <f t="shared" si="1"/>
        <v>vanilluxe</v>
      </c>
    </row>
    <row r="331" ht="31.5" customHeight="1">
      <c r="A331" s="131">
        <v>330.0</v>
      </c>
      <c r="B331" s="130">
        <v>1.0</v>
      </c>
      <c r="C331" s="131">
        <v>13.0</v>
      </c>
      <c r="D331" s="131">
        <v>16.0</v>
      </c>
      <c r="E331" s="131">
        <v>3.0</v>
      </c>
      <c r="F331" s="131">
        <v>4.0</v>
      </c>
      <c r="G331" s="131" t="str">
        <f>ifna(VLookup(V331,Shiny!B:C, 2, 0),"")</f>
        <v/>
      </c>
      <c r="H331" s="171" t="s">
        <v>721</v>
      </c>
      <c r="I331" s="158">
        <v>586.0</v>
      </c>
      <c r="J331" s="135">
        <f>IFNA(VLOOKUP(V331,'Imported Index'!I:J,2,0),1)</f>
        <v>1</v>
      </c>
      <c r="K331" s="130"/>
      <c r="L331" s="131"/>
      <c r="M331" s="136" t="str">
        <f>ifna(IMAGE("https://pokejungle.net/sprites/typeico/"&amp;lower(VLookup(V331,Type!C:E, 2, 0)&amp;".png")),"")</f>
        <v/>
      </c>
      <c r="N331" s="136" t="str">
        <f>ifna(IMAGE("https://pokejungle.net/sprites/typeico/"&amp;lower(VLookup(V331,Type!C:E, 3, 0)&amp;".png")),"")</f>
        <v/>
      </c>
      <c r="O331" s="131"/>
      <c r="P331" s="131"/>
      <c r="Q331" s="165" t="str">
        <f>ifna(VLookup(V331, Dex!F:K, 3, 0),"")</f>
        <v/>
      </c>
      <c r="R331" s="165" t="str">
        <f>ifna(VLookup(V331, Dex!F:K, 4, 0),"")</f>
        <v/>
      </c>
      <c r="S331" s="166" t="str">
        <f>ifna(VLookup(V331, Dex!F:K, 5, 0),"")</f>
        <v/>
      </c>
      <c r="T331" s="165" t="str">
        <f>ifna(VLookup(V331, Dex!F:K, 6, 0),"")</f>
        <v>P191</v>
      </c>
      <c r="U331" s="137" t="str">
        <f>ifna(VLookup(V331, Dex!F:L, 7, 0),"")</f>
        <v/>
      </c>
      <c r="V331" s="131" t="str">
        <f t="shared" si="1"/>
        <v>sawsbuck</v>
      </c>
    </row>
    <row r="332" ht="31.5" customHeight="1">
      <c r="A332" s="53">
        <v>331.0</v>
      </c>
      <c r="B332" s="85">
        <v>1.0</v>
      </c>
      <c r="C332" s="53">
        <v>13.0</v>
      </c>
      <c r="D332" s="53">
        <v>17.0</v>
      </c>
      <c r="E332" s="53">
        <v>3.0</v>
      </c>
      <c r="F332" s="53">
        <v>5.0</v>
      </c>
      <c r="G332" s="53" t="str">
        <f>ifna(VLookup(V332,Shiny!B:C, 2, 0),"")</f>
        <v/>
      </c>
      <c r="H332" s="22" t="s">
        <v>722</v>
      </c>
      <c r="I332" s="157">
        <v>587.0</v>
      </c>
      <c r="J332" s="140">
        <f>IFNA(VLOOKUP(V332,'Imported Index'!I:J,2,0),1)</f>
        <v>1</v>
      </c>
      <c r="K332" s="53"/>
      <c r="L332" s="53"/>
      <c r="M332" s="59" t="str">
        <f>ifna(IMAGE("https://pokejungle.net/sprites/typeico/"&amp;lower(VLookup(V332,Type!C:E, 2, 0)&amp;".png")),"")</f>
        <v/>
      </c>
      <c r="N332" s="59" t="str">
        <f>ifna(IMAGE("https://pokejungle.net/sprites/typeico/"&amp;lower(VLookup(V332,Type!C:E, 3, 0)&amp;".png")),"")</f>
        <v/>
      </c>
      <c r="O332" s="53"/>
      <c r="P332" s="53"/>
      <c r="Q332" s="61" t="str">
        <f>ifna(VLookup(V332, Dex!F:K, 3, 0),"")</f>
        <v>A102</v>
      </c>
      <c r="R332" s="61" t="str">
        <f>ifna(VLookup(V332, Dex!F:K, 4, 0),"")</f>
        <v/>
      </c>
      <c r="S332" s="62" t="str">
        <f>ifna(VLookup(V332, Dex!F:K, 5, 0),"")</f>
        <v/>
      </c>
      <c r="T332" s="61" t="str">
        <f>ifna(VLookup(V332, Dex!F:K, 6, 0),"")</f>
        <v/>
      </c>
      <c r="U332" s="63">
        <f>ifna(VLookup(V332, Dex!F:L, 7, 0),"")</f>
        <v>180</v>
      </c>
      <c r="V332" s="53" t="str">
        <f t="shared" si="1"/>
        <v>emolga</v>
      </c>
    </row>
    <row r="333" ht="31.5" customHeight="1">
      <c r="A333" s="131">
        <v>332.0</v>
      </c>
      <c r="B333" s="130">
        <v>1.0</v>
      </c>
      <c r="C333" s="131">
        <v>13.0</v>
      </c>
      <c r="D333" s="131">
        <v>18.0</v>
      </c>
      <c r="E333" s="131">
        <v>3.0</v>
      </c>
      <c r="F333" s="131">
        <v>6.0</v>
      </c>
      <c r="G333" s="131" t="str">
        <f>ifna(VLookup(V333,Shiny!B:C, 2, 0),"")</f>
        <v/>
      </c>
      <c r="H333" s="171" t="s">
        <v>724</v>
      </c>
      <c r="I333" s="158">
        <v>589.0</v>
      </c>
      <c r="J333" s="135">
        <f>IFNA(VLOOKUP(V333,'Imported Index'!I:J,2,0),1)</f>
        <v>1</v>
      </c>
      <c r="K333" s="131"/>
      <c r="L333" s="131"/>
      <c r="M333" s="136" t="str">
        <f>ifna(IMAGE("https://pokejungle.net/sprites/typeico/"&amp;lower(VLookup(V333,Type!C:E, 2, 0)&amp;".png")),"")</f>
        <v/>
      </c>
      <c r="N333" s="136" t="str">
        <f>ifna(IMAGE("https://pokejungle.net/sprites/typeico/"&amp;lower(VLookup(V333,Type!C:E, 3, 0)&amp;".png")),"")</f>
        <v/>
      </c>
      <c r="O333" s="131"/>
      <c r="P333" s="131"/>
      <c r="Q333" s="165">
        <f>ifna(VLookup(V333, Dex!F:K, 3, 0),"")</f>
        <v>274</v>
      </c>
      <c r="R333" s="165" t="str">
        <f>ifna(VLookup(V333, Dex!F:K, 4, 0),"")</f>
        <v/>
      </c>
      <c r="S333" s="166" t="str">
        <f>ifna(VLookup(V333, Dex!F:K, 5, 0),"")</f>
        <v/>
      </c>
      <c r="T333" s="165" t="str">
        <f>ifna(VLookup(V333, Dex!F:K, 6, 0),"")</f>
        <v/>
      </c>
      <c r="U333" s="137" t="str">
        <f>ifna(VLookup(V333, Dex!F:L, 7, 0),"")</f>
        <v/>
      </c>
      <c r="V333" s="131" t="str">
        <f t="shared" si="1"/>
        <v>escavalier</v>
      </c>
    </row>
    <row r="334" ht="31.5" customHeight="1">
      <c r="A334" s="53">
        <v>333.0</v>
      </c>
      <c r="B334" s="85">
        <v>1.0</v>
      </c>
      <c r="C334" s="53">
        <v>13.0</v>
      </c>
      <c r="D334" s="53">
        <v>19.0</v>
      </c>
      <c r="E334" s="53">
        <v>4.0</v>
      </c>
      <c r="F334" s="53">
        <v>1.0</v>
      </c>
      <c r="G334" s="53" t="str">
        <f>ifna(VLookup(V334,Shiny!B:C, 2, 0),"")</f>
        <v/>
      </c>
      <c r="H334" s="22" t="s">
        <v>726</v>
      </c>
      <c r="I334" s="157">
        <v>591.0</v>
      </c>
      <c r="J334" s="140">
        <f>IFNA(VLOOKUP(V334,'Imported Index'!I:J,2,0),1)</f>
        <v>1</v>
      </c>
      <c r="K334" s="85"/>
      <c r="L334" s="53"/>
      <c r="M334" s="59" t="str">
        <f>ifna(IMAGE("https://pokejungle.net/sprites/typeico/"&amp;lower(VLookup(V334,Type!C:E, 2, 0)&amp;".png")),"")</f>
        <v/>
      </c>
      <c r="N334" s="59" t="str">
        <f>ifna(IMAGE("https://pokejungle.net/sprites/typeico/"&amp;lower(VLookup(V334,Type!C:E, 3, 0)&amp;".png")),"")</f>
        <v/>
      </c>
      <c r="O334" s="53"/>
      <c r="P334" s="53"/>
      <c r="Q334" s="61" t="str">
        <f>ifna(VLookup(V334, Dex!F:K, 3, 0),"")</f>
        <v>A078</v>
      </c>
      <c r="R334" s="61" t="str">
        <f>ifna(VLookup(V334, Dex!F:K, 4, 0),"")</f>
        <v/>
      </c>
      <c r="S334" s="62" t="str">
        <f>ifna(VLookup(V334, Dex!F:K, 5, 0),"")</f>
        <v/>
      </c>
      <c r="T334" s="61" t="str">
        <f>ifna(VLookup(V334, Dex!F:K, 6, 0),"")</f>
        <v>P206</v>
      </c>
      <c r="U334" s="63" t="str">
        <f>ifna(VLookup(V334, Dex!F:L, 7, 0),"")</f>
        <v>H112</v>
      </c>
      <c r="V334" s="53" t="str">
        <f t="shared" si="1"/>
        <v>amoonguss</v>
      </c>
    </row>
    <row r="335" ht="31.5" customHeight="1">
      <c r="A335" s="131">
        <v>334.0</v>
      </c>
      <c r="B335" s="130">
        <v>1.0</v>
      </c>
      <c r="C335" s="131">
        <v>13.0</v>
      </c>
      <c r="D335" s="131">
        <v>20.0</v>
      </c>
      <c r="E335" s="131">
        <v>4.0</v>
      </c>
      <c r="F335" s="131">
        <v>2.0</v>
      </c>
      <c r="G335" s="131" t="str">
        <f>ifna(VLookup(V335,Shiny!B:C, 2, 0),"")</f>
        <v/>
      </c>
      <c r="H335" s="171" t="s">
        <v>728</v>
      </c>
      <c r="I335" s="158">
        <v>593.0</v>
      </c>
      <c r="J335" s="135">
        <f>IFNA(VLOOKUP(V335,'Imported Index'!I:J,2,0),1)</f>
        <v>1</v>
      </c>
      <c r="K335" s="130"/>
      <c r="L335" s="131"/>
      <c r="M335" s="136" t="str">
        <f>ifna(IMAGE("https://pokejungle.net/sprites/typeico/"&amp;lower(VLookup(V335,Type!C:E, 2, 0)&amp;".png")),"")</f>
        <v/>
      </c>
      <c r="N335" s="136" t="str">
        <f>ifna(IMAGE("https://pokejungle.net/sprites/typeico/"&amp;lower(VLookup(V335,Type!C:E, 3, 0)&amp;".png")),"")</f>
        <v/>
      </c>
      <c r="O335" s="131"/>
      <c r="P335" s="131"/>
      <c r="Q335" s="165">
        <f>ifna(VLookup(V335, Dex!F:K, 3, 0),"")</f>
        <v>306</v>
      </c>
      <c r="R335" s="165" t="str">
        <f>ifna(VLookup(V335, Dex!F:K, 4, 0),"")</f>
        <v/>
      </c>
      <c r="S335" s="166" t="str">
        <f>ifna(VLookup(V335, Dex!F:K, 5, 0),"")</f>
        <v/>
      </c>
      <c r="T335" s="165" t="str">
        <f>ifna(VLookup(V335, Dex!F:K, 6, 0),"")</f>
        <v/>
      </c>
      <c r="U335" s="137" t="str">
        <f>ifna(VLookup(V335, Dex!F:L, 7, 0),"")</f>
        <v/>
      </c>
      <c r="V335" s="131" t="str">
        <f t="shared" si="1"/>
        <v>jellicent</v>
      </c>
    </row>
    <row r="336" ht="31.5" customHeight="1">
      <c r="A336" s="53">
        <v>335.0</v>
      </c>
      <c r="B336" s="85">
        <v>1.0</v>
      </c>
      <c r="C336" s="53">
        <v>13.0</v>
      </c>
      <c r="D336" s="53">
        <v>21.0</v>
      </c>
      <c r="E336" s="53">
        <v>4.0</v>
      </c>
      <c r="F336" s="53">
        <v>3.0</v>
      </c>
      <c r="G336" s="53" t="str">
        <f>ifna(VLookup(V336,Shiny!B:C, 2, 0),"")</f>
        <v/>
      </c>
      <c r="H336" s="22" t="s">
        <v>729</v>
      </c>
      <c r="I336" s="157">
        <v>594.0</v>
      </c>
      <c r="J336" s="140">
        <f>IFNA(VLOOKUP(V336,'Imported Index'!I:J,2,0),1)</f>
        <v>1</v>
      </c>
      <c r="K336" s="85"/>
      <c r="L336" s="53"/>
      <c r="M336" s="59" t="str">
        <f>ifna(IMAGE("https://pokejungle.net/sprites/typeico/"&amp;lower(VLookup(V336,Type!C:E, 2, 0)&amp;".png")),"")</f>
        <v/>
      </c>
      <c r="N336" s="59" t="str">
        <f>ifna(IMAGE("https://pokejungle.net/sprites/typeico/"&amp;lower(VLookup(V336,Type!C:E, 3, 0)&amp;".png")),"")</f>
        <v/>
      </c>
      <c r="O336" s="53"/>
      <c r="P336" s="53"/>
      <c r="Q336" s="61" t="str">
        <f>ifna(VLookup(V336, Dex!F:K, 3, 0),"")</f>
        <v/>
      </c>
      <c r="R336" s="61" t="str">
        <f>ifna(VLookup(V336, Dex!F:K, 4, 0),"")</f>
        <v/>
      </c>
      <c r="S336" s="62" t="str">
        <f>ifna(VLookup(V336, Dex!F:K, 5, 0),"")</f>
        <v/>
      </c>
      <c r="T336" s="61" t="str">
        <f>ifna(VLookup(V336, Dex!F:K, 6, 0),"")</f>
        <v>P336</v>
      </c>
      <c r="U336" s="63" t="str">
        <f>ifna(VLookup(V336, Dex!F:L, 7, 0),"")</f>
        <v/>
      </c>
      <c r="V336" s="53" t="str">
        <f t="shared" si="1"/>
        <v>alomomola</v>
      </c>
    </row>
    <row r="337" ht="31.5" customHeight="1">
      <c r="A337" s="131">
        <v>336.0</v>
      </c>
      <c r="B337" s="130">
        <v>1.0</v>
      </c>
      <c r="C337" s="131">
        <v>13.0</v>
      </c>
      <c r="D337" s="131">
        <v>22.0</v>
      </c>
      <c r="E337" s="131">
        <v>4.0</v>
      </c>
      <c r="F337" s="131">
        <v>4.0</v>
      </c>
      <c r="G337" s="131" t="str">
        <f>ifna(VLookup(V337,Shiny!B:C, 2, 0),"")</f>
        <v/>
      </c>
      <c r="H337" s="171" t="s">
        <v>731</v>
      </c>
      <c r="I337" s="158">
        <v>596.0</v>
      </c>
      <c r="J337" s="135">
        <f>IFNA(VLOOKUP(V337,'Imported Index'!I:J,2,0),1)</f>
        <v>1</v>
      </c>
      <c r="K337" s="131"/>
      <c r="L337" s="131"/>
      <c r="M337" s="136" t="str">
        <f>ifna(IMAGE("https://pokejungle.net/sprites/typeico/"&amp;lower(VLookup(V337,Type!C:E, 2, 0)&amp;".png")),"")</f>
        <v/>
      </c>
      <c r="N337" s="136" t="str">
        <f>ifna(IMAGE("https://pokejungle.net/sprites/typeico/"&amp;lower(VLookup(V337,Type!C:E, 3, 0)&amp;".png")),"")</f>
        <v/>
      </c>
      <c r="O337" s="131"/>
      <c r="P337" s="131"/>
      <c r="Q337" s="165">
        <f>ifna(VLookup(V337, Dex!F:K, 3, 0),"")</f>
        <v>65</v>
      </c>
      <c r="R337" s="165" t="str">
        <f>ifna(VLookup(V337, Dex!F:K, 4, 0),"")</f>
        <v/>
      </c>
      <c r="S337" s="166" t="str">
        <f>ifna(VLookup(V337, Dex!F:K, 5, 0),"")</f>
        <v/>
      </c>
      <c r="T337" s="165" t="str">
        <f>ifna(VLookup(V337, Dex!F:K, 6, 0),"")</f>
        <v>B133</v>
      </c>
      <c r="U337" s="137" t="str">
        <f>ifna(VLookup(V337, Dex!F:L, 7, 0),"")</f>
        <v/>
      </c>
      <c r="V337" s="131" t="str">
        <f t="shared" si="1"/>
        <v>galvantula</v>
      </c>
    </row>
    <row r="338" ht="31.5" customHeight="1">
      <c r="A338" s="53">
        <v>337.0</v>
      </c>
      <c r="B338" s="85">
        <v>1.0</v>
      </c>
      <c r="C338" s="53">
        <v>13.0</v>
      </c>
      <c r="D338" s="53">
        <v>23.0</v>
      </c>
      <c r="E338" s="53">
        <v>4.0</v>
      </c>
      <c r="F338" s="53">
        <v>5.0</v>
      </c>
      <c r="G338" s="53" t="str">
        <f>ifna(VLookup(V338,Shiny!B:C, 2, 0),"")</f>
        <v/>
      </c>
      <c r="H338" s="22" t="s">
        <v>733</v>
      </c>
      <c r="I338" s="157">
        <v>598.0</v>
      </c>
      <c r="J338" s="140">
        <f>IFNA(VLOOKUP(V338,'Imported Index'!I:J,2,0),1)</f>
        <v>1</v>
      </c>
      <c r="K338" s="85"/>
      <c r="L338" s="53"/>
      <c r="M338" s="59" t="str">
        <f>ifna(IMAGE("https://pokejungle.net/sprites/typeico/"&amp;lower(VLookup(V338,Type!C:E, 2, 0)&amp;".png")),"")</f>
        <v/>
      </c>
      <c r="N338" s="59" t="str">
        <f>ifna(IMAGE("https://pokejungle.net/sprites/typeico/"&amp;lower(VLookup(V338,Type!C:E, 3, 0)&amp;".png")),"")</f>
        <v/>
      </c>
      <c r="O338" s="53"/>
      <c r="P338" s="53"/>
      <c r="Q338" s="61">
        <f>ifna(VLookup(V338, Dex!F:K, 3, 0),"")</f>
        <v>190</v>
      </c>
      <c r="R338" s="61" t="str">
        <f>ifna(VLookup(V338, Dex!F:K, 4, 0),"")</f>
        <v/>
      </c>
      <c r="S338" s="62" t="str">
        <f>ifna(VLookup(V338, Dex!F:K, 5, 0),"")</f>
        <v/>
      </c>
      <c r="T338" s="61" t="str">
        <f>ifna(VLookup(V338, Dex!F:K, 6, 0),"")</f>
        <v/>
      </c>
      <c r="U338" s="63" t="str">
        <f>ifna(VLookup(V338, Dex!F:L, 7, 0),"")</f>
        <v/>
      </c>
      <c r="V338" s="53" t="str">
        <f t="shared" si="1"/>
        <v>ferrothorn</v>
      </c>
    </row>
    <row r="339" ht="31.5" customHeight="1">
      <c r="A339" s="131">
        <v>338.0</v>
      </c>
      <c r="B339" s="130">
        <v>1.0</v>
      </c>
      <c r="C339" s="131">
        <v>13.0</v>
      </c>
      <c r="D339" s="131">
        <v>24.0</v>
      </c>
      <c r="E339" s="131">
        <v>4.0</v>
      </c>
      <c r="F339" s="131">
        <v>6.0</v>
      </c>
      <c r="G339" s="131" t="str">
        <f>ifna(VLookup(V339,Shiny!B:C, 2, 0),"")</f>
        <v/>
      </c>
      <c r="H339" s="171" t="s">
        <v>736</v>
      </c>
      <c r="I339" s="158">
        <v>601.0</v>
      </c>
      <c r="J339" s="135">
        <f>IFNA(VLOOKUP(V339,'Imported Index'!I:J,2,0),1)</f>
        <v>1</v>
      </c>
      <c r="K339" s="130"/>
      <c r="L339" s="131"/>
      <c r="M339" s="136" t="str">
        <f>ifna(IMAGE("https://pokejungle.net/sprites/typeico/"&amp;lower(VLookup(V339,Type!C:E, 2, 0)&amp;".png")),"")</f>
        <v/>
      </c>
      <c r="N339" s="136" t="str">
        <f>ifna(IMAGE("https://pokejungle.net/sprites/typeico/"&amp;lower(VLookup(V339,Type!C:E, 3, 0)&amp;".png")),"")</f>
        <v/>
      </c>
      <c r="O339" s="131"/>
      <c r="P339" s="131"/>
      <c r="Q339" s="165">
        <f>ifna(VLookup(V339, Dex!F:K, 3, 0),"")</f>
        <v>115</v>
      </c>
      <c r="R339" s="165" t="str">
        <f>ifna(VLookup(V339, Dex!F:K, 4, 0),"")</f>
        <v/>
      </c>
      <c r="S339" s="166" t="str">
        <f>ifna(VLookup(V339, Dex!F:K, 5, 0),"")</f>
        <v/>
      </c>
      <c r="T339" s="165" t="str">
        <f>ifna(VLookup(V339, Dex!F:K, 6, 0),"")</f>
        <v/>
      </c>
      <c r="U339" s="137" t="str">
        <f>ifna(VLookup(V339, Dex!F:L, 7, 0),"")</f>
        <v/>
      </c>
      <c r="V339" s="131" t="str">
        <f t="shared" si="1"/>
        <v>klinklang</v>
      </c>
    </row>
    <row r="340" ht="31.5" customHeight="1">
      <c r="A340" s="53">
        <v>339.0</v>
      </c>
      <c r="B340" s="85">
        <v>1.0</v>
      </c>
      <c r="C340" s="53">
        <v>13.0</v>
      </c>
      <c r="D340" s="53">
        <v>25.0</v>
      </c>
      <c r="E340" s="53">
        <v>5.0</v>
      </c>
      <c r="F340" s="53">
        <v>1.0</v>
      </c>
      <c r="G340" s="53" t="str">
        <f>ifna(VLookup(V340,Shiny!B:C, 2, 0),"")</f>
        <v/>
      </c>
      <c r="H340" s="22" t="s">
        <v>739</v>
      </c>
      <c r="I340" s="157">
        <v>604.0</v>
      </c>
      <c r="J340" s="140">
        <f>IFNA(VLOOKUP(V340,'Imported Index'!I:J,2,0),1)</f>
        <v>1</v>
      </c>
      <c r="K340" s="85"/>
      <c r="L340" s="53"/>
      <c r="M340" s="59" t="str">
        <f>ifna(IMAGE("https://pokejungle.net/sprites/typeico/"&amp;lower(VLookup(V340,Type!C:E, 2, 0)&amp;".png")),"")</f>
        <v/>
      </c>
      <c r="N340" s="59" t="str">
        <f>ifna(IMAGE("https://pokejungle.net/sprites/typeico/"&amp;lower(VLookup(V340,Type!C:E, 3, 0)&amp;".png")),"")</f>
        <v/>
      </c>
      <c r="O340" s="53"/>
      <c r="P340" s="53"/>
      <c r="Q340" s="61" t="str">
        <f>ifna(VLookup(V340, Dex!F:K, 3, 0),"")</f>
        <v/>
      </c>
      <c r="R340" s="61" t="str">
        <f>ifna(VLookup(V340, Dex!F:K, 4, 0),"")</f>
        <v/>
      </c>
      <c r="S340" s="62" t="str">
        <f>ifna(VLookup(V340, Dex!F:K, 5, 0),"")</f>
        <v/>
      </c>
      <c r="T340" s="61" t="str">
        <f>ifna(VLookup(V340, Dex!F:K, 6, 0),"")</f>
        <v>P343</v>
      </c>
      <c r="U340" s="63">
        <f>ifna(VLookup(V340, Dex!F:L, 7, 0),"")</f>
        <v>144</v>
      </c>
      <c r="V340" s="53" t="str">
        <f t="shared" si="1"/>
        <v>eelektross</v>
      </c>
    </row>
    <row r="341" ht="31.5" customHeight="1">
      <c r="A341" s="131">
        <v>340.0</v>
      </c>
      <c r="B341" s="130">
        <v>1.0</v>
      </c>
      <c r="C341" s="131">
        <v>13.0</v>
      </c>
      <c r="D341" s="131">
        <v>26.0</v>
      </c>
      <c r="E341" s="131">
        <v>5.0</v>
      </c>
      <c r="F341" s="131">
        <v>2.0</v>
      </c>
      <c r="G341" s="131" t="str">
        <f>ifna(VLookup(V341,Shiny!B:C, 2, 0),"")</f>
        <v/>
      </c>
      <c r="H341" s="171" t="s">
        <v>741</v>
      </c>
      <c r="I341" s="158">
        <v>606.0</v>
      </c>
      <c r="J341" s="135">
        <f>IFNA(VLOOKUP(V341,'Imported Index'!I:J,2,0),1)</f>
        <v>1</v>
      </c>
      <c r="K341" s="130"/>
      <c r="L341" s="131"/>
      <c r="M341" s="136" t="str">
        <f>ifna(IMAGE("https://pokejungle.net/sprites/typeico/"&amp;lower(VLookup(V341,Type!C:E, 2, 0)&amp;".png")),"")</f>
        <v/>
      </c>
      <c r="N341" s="136" t="str">
        <f>ifna(IMAGE("https://pokejungle.net/sprites/typeico/"&amp;lower(VLookup(V341,Type!C:E, 3, 0)&amp;".png")),"")</f>
        <v/>
      </c>
      <c r="O341" s="131"/>
      <c r="P341" s="131"/>
      <c r="Q341" s="165">
        <f>ifna(VLookup(V341, Dex!F:K, 3, 0),"")</f>
        <v>278</v>
      </c>
      <c r="R341" s="165" t="str">
        <f>ifna(VLookup(V341, Dex!F:K, 4, 0),"")</f>
        <v/>
      </c>
      <c r="S341" s="166" t="str">
        <f>ifna(VLookup(V341, Dex!F:K, 5, 0),"")</f>
        <v/>
      </c>
      <c r="T341" s="165" t="str">
        <f>ifna(VLookup(V341, Dex!F:K, 6, 0),"")</f>
        <v/>
      </c>
      <c r="U341" s="137" t="str">
        <f>ifna(VLookup(V341, Dex!F:L, 7, 0),"")</f>
        <v/>
      </c>
      <c r="V341" s="131" t="str">
        <f t="shared" si="1"/>
        <v>beheeyem</v>
      </c>
    </row>
    <row r="342" ht="31.5" customHeight="1">
      <c r="A342" s="53">
        <v>341.0</v>
      </c>
      <c r="B342" s="85">
        <v>1.0</v>
      </c>
      <c r="C342" s="53">
        <v>13.0</v>
      </c>
      <c r="D342" s="53">
        <v>27.0</v>
      </c>
      <c r="E342" s="53">
        <v>5.0</v>
      </c>
      <c r="F342" s="53">
        <v>3.0</v>
      </c>
      <c r="G342" s="53" t="str">
        <f>ifna(VLookup(V342,Shiny!B:C, 2, 0),"")</f>
        <v/>
      </c>
      <c r="H342" s="22" t="s">
        <v>744</v>
      </c>
      <c r="I342" s="157">
        <v>609.0</v>
      </c>
      <c r="J342" s="140">
        <f>IFNA(VLOOKUP(V342,'Imported Index'!I:J,2,0),1)</f>
        <v>1</v>
      </c>
      <c r="K342" s="53"/>
      <c r="L342" s="53"/>
      <c r="M342" s="59" t="str">
        <f>ifna(IMAGE("https://pokejungle.net/sprites/typeico/"&amp;lower(VLookup(V342,Type!C:E, 2, 0)&amp;".png")),"")</f>
        <v/>
      </c>
      <c r="N342" s="59" t="str">
        <f>ifna(IMAGE("https://pokejungle.net/sprites/typeico/"&amp;lower(VLookup(V342,Type!C:E, 3, 0)&amp;".png")),"")</f>
        <v/>
      </c>
      <c r="O342" s="53"/>
      <c r="P342" s="53"/>
      <c r="Q342" s="61">
        <f>ifna(VLookup(V342, Dex!F:K, 3, 0),"")</f>
        <v>289</v>
      </c>
      <c r="R342" s="61" t="str">
        <f>ifna(VLookup(V342, Dex!F:K, 4, 0),"")</f>
        <v/>
      </c>
      <c r="S342" s="62" t="str">
        <f>ifna(VLookup(V342, Dex!F:K, 5, 0),"")</f>
        <v/>
      </c>
      <c r="T342" s="61" t="str">
        <f>ifna(VLookup(V342, Dex!F:K, 6, 0),"")</f>
        <v>K148</v>
      </c>
      <c r="U342" s="63">
        <f>ifna(VLookup(V342, Dex!F:L, 7, 0),"")</f>
        <v>191</v>
      </c>
      <c r="V342" s="53" t="str">
        <f t="shared" si="1"/>
        <v>chandelure</v>
      </c>
    </row>
    <row r="343" ht="31.5" customHeight="1">
      <c r="A343" s="131">
        <v>342.0</v>
      </c>
      <c r="B343" s="130">
        <v>1.0</v>
      </c>
      <c r="C343" s="131">
        <v>13.0</v>
      </c>
      <c r="D343" s="131">
        <v>28.0</v>
      </c>
      <c r="E343" s="131">
        <v>5.0</v>
      </c>
      <c r="F343" s="131">
        <v>4.0</v>
      </c>
      <c r="G343" s="131" t="str">
        <f>ifna(VLookup(V343,Shiny!B:C, 2, 0),"")</f>
        <v/>
      </c>
      <c r="H343" s="171" t="s">
        <v>747</v>
      </c>
      <c r="I343" s="158">
        <v>612.0</v>
      </c>
      <c r="J343" s="135">
        <f>IFNA(VLOOKUP(V343,'Imported Index'!I:J,2,0),1)</f>
        <v>1</v>
      </c>
      <c r="K343" s="130"/>
      <c r="L343" s="131"/>
      <c r="M343" s="136" t="str">
        <f>ifna(IMAGE("https://pokejungle.net/sprites/typeico/"&amp;lower(VLookup(V343,Type!C:E, 2, 0)&amp;".png")),"")</f>
        <v/>
      </c>
      <c r="N343" s="136" t="str">
        <f>ifna(IMAGE("https://pokejungle.net/sprites/typeico/"&amp;lower(VLookup(V343,Type!C:E, 3, 0)&amp;".png")),"")</f>
        <v/>
      </c>
      <c r="O343" s="131"/>
      <c r="P343" s="131"/>
      <c r="Q343" s="165">
        <f>ifna(VLookup(V343, Dex!F:K, 3, 0),"")</f>
        <v>326</v>
      </c>
      <c r="R343" s="165" t="str">
        <f>ifna(VLookup(V343, Dex!F:K, 4, 0),"")</f>
        <v/>
      </c>
      <c r="S343" s="166" t="str">
        <f>ifna(VLookup(V343, Dex!F:K, 5, 0),"")</f>
        <v/>
      </c>
      <c r="T343" s="165" t="str">
        <f>ifna(VLookup(V343, Dex!F:K, 6, 0),"")</f>
        <v>P157</v>
      </c>
      <c r="U343" s="137" t="str">
        <f>ifna(VLookup(V343, Dex!F:L, 7, 0),"")</f>
        <v/>
      </c>
      <c r="V343" s="131" t="str">
        <f t="shared" si="1"/>
        <v>haxorus</v>
      </c>
    </row>
    <row r="344" ht="31.5" customHeight="1">
      <c r="A344" s="53">
        <v>343.0</v>
      </c>
      <c r="B344" s="85">
        <v>1.0</v>
      </c>
      <c r="C344" s="53">
        <v>13.0</v>
      </c>
      <c r="D344" s="53">
        <v>29.0</v>
      </c>
      <c r="E344" s="53">
        <v>5.0</v>
      </c>
      <c r="F344" s="53">
        <v>5.0</v>
      </c>
      <c r="G344" s="53" t="str">
        <f>ifna(VLookup(V344,Shiny!B:C, 2, 0),"")</f>
        <v/>
      </c>
      <c r="H344" s="22" t="s">
        <v>749</v>
      </c>
      <c r="I344" s="157">
        <v>614.0</v>
      </c>
      <c r="J344" s="140">
        <f>IFNA(VLOOKUP(V344,'Imported Index'!I:J,2,0),1)</f>
        <v>1</v>
      </c>
      <c r="K344" s="85"/>
      <c r="L344" s="53"/>
      <c r="M344" s="59" t="str">
        <f>ifna(IMAGE("https://pokejungle.net/sprites/typeico/"&amp;lower(VLookup(V344,Type!C:E, 2, 0)&amp;".png")),"")</f>
        <v/>
      </c>
      <c r="N344" s="59" t="str">
        <f>ifna(IMAGE("https://pokejungle.net/sprites/typeico/"&amp;lower(VLookup(V344,Type!C:E, 3, 0)&amp;".png")),"")</f>
        <v/>
      </c>
      <c r="O344" s="53"/>
      <c r="P344" s="53"/>
      <c r="Q344" s="61">
        <f>ifna(VLookup(V344, Dex!F:K, 3, 0),"")</f>
        <v>280</v>
      </c>
      <c r="R344" s="61" t="str">
        <f>ifna(VLookup(V344, Dex!F:K, 4, 0),"")</f>
        <v/>
      </c>
      <c r="S344" s="62" t="str">
        <f>ifna(VLookup(V344, Dex!F:K, 5, 0),"")</f>
        <v/>
      </c>
      <c r="T344" s="61" t="str">
        <f>ifna(VLookup(V344, Dex!F:K, 6, 0),"")</f>
        <v>P356</v>
      </c>
      <c r="U344" s="63" t="str">
        <f>ifna(VLookup(V344, Dex!F:L, 7, 0),"")</f>
        <v/>
      </c>
      <c r="V344" s="53" t="str">
        <f t="shared" si="1"/>
        <v>beartic</v>
      </c>
    </row>
    <row r="345" ht="31.5" customHeight="1">
      <c r="A345" s="131">
        <v>344.0</v>
      </c>
      <c r="B345" s="130">
        <v>1.0</v>
      </c>
      <c r="C345" s="131">
        <v>13.0</v>
      </c>
      <c r="D345" s="131">
        <v>30.0</v>
      </c>
      <c r="E345" s="131">
        <v>5.0</v>
      </c>
      <c r="F345" s="131">
        <v>6.0</v>
      </c>
      <c r="G345" s="131" t="str">
        <f>ifna(VLookup(V345,Shiny!B:C, 2, 0),"")</f>
        <v/>
      </c>
      <c r="H345" s="171" t="s">
        <v>750</v>
      </c>
      <c r="I345" s="158">
        <v>615.0</v>
      </c>
      <c r="J345" s="135">
        <f>IFNA(VLOOKUP(V345,'Imported Index'!I:J,2,0),1)</f>
        <v>1</v>
      </c>
      <c r="K345" s="130"/>
      <c r="L345" s="131"/>
      <c r="M345" s="136" t="str">
        <f>ifna(IMAGE("https://pokejungle.net/sprites/typeico/"&amp;lower(VLookup(V345,Type!C:E, 2, 0)&amp;".png")),"")</f>
        <v/>
      </c>
      <c r="N345" s="136" t="str">
        <f>ifna(IMAGE("https://pokejungle.net/sprites/typeico/"&amp;lower(VLookup(V345,Type!C:E, 3, 0)&amp;".png")),"")</f>
        <v/>
      </c>
      <c r="O345" s="131"/>
      <c r="P345" s="131"/>
      <c r="Q345" s="165" t="str">
        <f>ifna(VLookup(V345, Dex!F:K, 3, 0),"")</f>
        <v>C030</v>
      </c>
      <c r="R345" s="165" t="str">
        <f>ifna(VLookup(V345, Dex!F:K, 4, 0),"")</f>
        <v/>
      </c>
      <c r="S345" s="166" t="str">
        <f>ifna(VLookup(V345, Dex!F:K, 5, 0),"")</f>
        <v/>
      </c>
      <c r="T345" s="165" t="str">
        <f>ifna(VLookup(V345, Dex!F:K, 6, 0),"")</f>
        <v>P360</v>
      </c>
      <c r="U345" s="137" t="str">
        <f>ifna(VLookup(V345, Dex!F:L, 7, 0),"")</f>
        <v>H029</v>
      </c>
      <c r="V345" s="131" t="str">
        <f t="shared" si="1"/>
        <v>cryogonal</v>
      </c>
    </row>
    <row r="346" ht="31.5" customHeight="1">
      <c r="A346" s="53">
        <v>345.0</v>
      </c>
      <c r="B346" s="85">
        <v>1.0</v>
      </c>
      <c r="C346" s="53">
        <v>14.0</v>
      </c>
      <c r="D346" s="53">
        <v>1.0</v>
      </c>
      <c r="E346" s="53">
        <v>1.0</v>
      </c>
      <c r="F346" s="53">
        <v>1.0</v>
      </c>
      <c r="G346" s="53" t="str">
        <f>ifna(VLookup(V346,Shiny!B:C, 2, 0),"")</f>
        <v/>
      </c>
      <c r="H346" s="22" t="s">
        <v>752</v>
      </c>
      <c r="I346" s="157">
        <v>617.0</v>
      </c>
      <c r="J346" s="140">
        <f>IFNA(VLOOKUP(V346,'Imported Index'!I:J,2,0),1)</f>
        <v>1</v>
      </c>
      <c r="K346" s="53"/>
      <c r="L346" s="53"/>
      <c r="M346" s="59" t="str">
        <f>ifna(IMAGE("https://pokejungle.net/sprites/typeico/"&amp;lower(VLookup(V346,Type!C:E, 2, 0)&amp;".png")),"")</f>
        <v/>
      </c>
      <c r="N346" s="59" t="str">
        <f>ifna(IMAGE("https://pokejungle.net/sprites/typeico/"&amp;lower(VLookup(V346,Type!C:E, 3, 0)&amp;".png")),"")</f>
        <v/>
      </c>
      <c r="O346" s="53"/>
      <c r="P346" s="53"/>
      <c r="Q346" s="61">
        <f>ifna(VLookup(V346, Dex!F:K, 3, 0),"")</f>
        <v>276</v>
      </c>
      <c r="R346" s="61" t="str">
        <f>ifna(VLookup(V346, Dex!F:K, 4, 0),"")</f>
        <v/>
      </c>
      <c r="S346" s="62" t="str">
        <f>ifna(VLookup(V346, Dex!F:K, 5, 0),"")</f>
        <v/>
      </c>
      <c r="T346" s="61" t="str">
        <f>ifna(VLookup(V346, Dex!F:K, 6, 0),"")</f>
        <v/>
      </c>
      <c r="U346" s="63" t="str">
        <f>ifna(VLookup(V346, Dex!F:L, 7, 0),"")</f>
        <v/>
      </c>
      <c r="V346" s="53" t="str">
        <f t="shared" si="1"/>
        <v>accelgor</v>
      </c>
    </row>
    <row r="347" ht="31.5" customHeight="1">
      <c r="A347" s="131">
        <v>346.0</v>
      </c>
      <c r="B347" s="130">
        <v>1.0</v>
      </c>
      <c r="C347" s="131">
        <v>14.0</v>
      </c>
      <c r="D347" s="131">
        <v>2.0</v>
      </c>
      <c r="E347" s="131">
        <v>1.0</v>
      </c>
      <c r="F347" s="131">
        <v>2.0</v>
      </c>
      <c r="G347" s="131" t="str">
        <f>ifna(VLookup(V347,Shiny!B:C, 2, 0),"")</f>
        <v/>
      </c>
      <c r="H347" s="171" t="s">
        <v>753</v>
      </c>
      <c r="I347" s="158">
        <v>618.0</v>
      </c>
      <c r="J347" s="135">
        <f>IFNA(VLOOKUP(V347,'Imported Index'!I:J,2,0),1)</f>
        <v>1</v>
      </c>
      <c r="K347" s="130"/>
      <c r="L347" s="131" t="s">
        <v>97</v>
      </c>
      <c r="M347" s="136" t="str">
        <f>ifna(IMAGE("https://pokejungle.net/sprites/typeico/"&amp;lower(VLookup(V347,Type!C:E, 2, 0)&amp;".png")),"")</f>
        <v/>
      </c>
      <c r="N347" s="136" t="str">
        <f>ifna(IMAGE("https://pokejungle.net/sprites/typeico/"&amp;lower(VLookup(V347,Type!C:E, 3, 0)&amp;".png")),"")</f>
        <v/>
      </c>
      <c r="O347" s="131"/>
      <c r="P347" s="131"/>
      <c r="Q347" s="165">
        <f>ifna(VLookup(V347, Dex!F:K, 3, 0),"")</f>
        <v>226</v>
      </c>
      <c r="R347" s="165" t="str">
        <f>ifna(VLookup(V347, Dex!F:K, 4, 0),"")</f>
        <v/>
      </c>
      <c r="S347" s="166" t="str">
        <f>ifna(VLookup(V347, Dex!F:K, 5, 0),"")</f>
        <v/>
      </c>
      <c r="T347" s="165" t="str">
        <f>ifna(VLookup(V347, Dex!F:K, 6, 0),"")</f>
        <v/>
      </c>
      <c r="U347" s="137">
        <f>ifna(VLookup(V347, Dex!F:L, 7, 0),"")</f>
        <v>157</v>
      </c>
      <c r="V347" s="131" t="str">
        <f t="shared" si="1"/>
        <v>stunfisk</v>
      </c>
    </row>
    <row r="348" ht="31.5" customHeight="1">
      <c r="A348" s="53">
        <v>347.0</v>
      </c>
      <c r="B348" s="85">
        <v>1.0</v>
      </c>
      <c r="C348" s="53">
        <v>14.0</v>
      </c>
      <c r="D348" s="53">
        <v>3.0</v>
      </c>
      <c r="E348" s="53">
        <v>1.0</v>
      </c>
      <c r="F348" s="53">
        <v>3.0</v>
      </c>
      <c r="G348" s="53" t="str">
        <f>ifna(VLookup(V348,Shiny!B:C, 2, 0),"")</f>
        <v/>
      </c>
      <c r="H348" s="22" t="s">
        <v>753</v>
      </c>
      <c r="I348" s="157">
        <v>618.0</v>
      </c>
      <c r="J348" s="140">
        <f>IFNA(VLOOKUP(V348,'Imported Index'!I:J,2,0),1)</f>
        <v>1</v>
      </c>
      <c r="K348" s="53"/>
      <c r="L348" s="53" t="s">
        <v>132</v>
      </c>
      <c r="M348" s="59" t="str">
        <f>ifna(IMAGE("https://pokejungle.net/sprites/typeico/"&amp;lower(VLookup(V348,Type!C:E, 2, 0)&amp;".png")),"")</f>
        <v/>
      </c>
      <c r="N348" s="59" t="str">
        <f>ifna(IMAGE("https://pokejungle.net/sprites/typeico/"&amp;lower(VLookup(V348,Type!C:E, 3, 0)&amp;".png")),"")</f>
        <v/>
      </c>
      <c r="O348" s="85">
        <v>-1.0</v>
      </c>
      <c r="P348" s="53"/>
      <c r="Q348" s="61">
        <f>ifna(VLookup(V348, Dex!F:K, 3, 0),"")</f>
        <v>226</v>
      </c>
      <c r="R348" s="61" t="str">
        <f>ifna(VLookup(V348, Dex!F:K, 4, 0),"")</f>
        <v/>
      </c>
      <c r="S348" s="62" t="str">
        <f>ifna(VLookup(V348, Dex!F:K, 5, 0),"")</f>
        <v/>
      </c>
      <c r="T348" s="61" t="str">
        <f>ifna(VLookup(V348, Dex!F:K, 6, 0),"")</f>
        <v/>
      </c>
      <c r="U348" s="63">
        <f>ifna(VLookup(V348, Dex!F:L, 7, 0),"")</f>
        <v>157</v>
      </c>
      <c r="V348" s="53" t="str">
        <f t="shared" si="1"/>
        <v>stunfisk-1</v>
      </c>
    </row>
    <row r="349" ht="31.5" customHeight="1">
      <c r="A349" s="131">
        <v>348.0</v>
      </c>
      <c r="B349" s="130">
        <v>1.0</v>
      </c>
      <c r="C349" s="131">
        <v>14.0</v>
      </c>
      <c r="D349" s="131">
        <v>4.0</v>
      </c>
      <c r="E349" s="131">
        <v>1.0</v>
      </c>
      <c r="F349" s="131">
        <v>4.0</v>
      </c>
      <c r="G349" s="131" t="str">
        <f>ifna(VLookup(V349,Shiny!B:C, 2, 0),"")</f>
        <v/>
      </c>
      <c r="H349" s="171" t="s">
        <v>755</v>
      </c>
      <c r="I349" s="158">
        <v>620.0</v>
      </c>
      <c r="J349" s="135">
        <f>IFNA(VLOOKUP(V349,'Imported Index'!I:J,2,0),1)</f>
        <v>1</v>
      </c>
      <c r="K349" s="131"/>
      <c r="L349" s="131"/>
      <c r="M349" s="136" t="str">
        <f>ifna(IMAGE("https://pokejungle.net/sprites/typeico/"&amp;lower(VLookup(V349,Type!C:E, 2, 0)&amp;".png")),"")</f>
        <v/>
      </c>
      <c r="N349" s="136" t="str">
        <f>ifna(IMAGE("https://pokejungle.net/sprites/typeico/"&amp;lower(VLookup(V349,Type!C:E, 3, 0)&amp;".png")),"")</f>
        <v/>
      </c>
      <c r="O349" s="131"/>
      <c r="P349" s="131"/>
      <c r="Q349" s="165" t="str">
        <f>ifna(VLookup(V349, Dex!F:K, 3, 0),"")</f>
        <v>A164</v>
      </c>
      <c r="R349" s="165" t="str">
        <f>ifna(VLookup(V349, Dex!F:K, 4, 0),"")</f>
        <v/>
      </c>
      <c r="S349" s="166" t="str">
        <f>ifna(VLookup(V349, Dex!F:K, 5, 0),"")</f>
        <v/>
      </c>
      <c r="T349" s="165" t="str">
        <f>ifna(VLookup(V349, Dex!F:K, 6, 0),"")</f>
        <v>K138</v>
      </c>
      <c r="U349" s="137" t="str">
        <f>ifna(VLookup(V349, Dex!F:L, 7, 0),"")</f>
        <v/>
      </c>
      <c r="V349" s="131" t="str">
        <f t="shared" si="1"/>
        <v>mienshao</v>
      </c>
    </row>
    <row r="350" ht="31.5" customHeight="1">
      <c r="A350" s="53">
        <v>349.0</v>
      </c>
      <c r="B350" s="85">
        <v>1.0</v>
      </c>
      <c r="C350" s="53">
        <v>14.0</v>
      </c>
      <c r="D350" s="53">
        <v>5.0</v>
      </c>
      <c r="E350" s="53">
        <v>1.0</v>
      </c>
      <c r="F350" s="53">
        <v>5.0</v>
      </c>
      <c r="G350" s="53" t="str">
        <f>ifna(VLookup(V350,Shiny!B:C, 2, 0),"")</f>
        <v/>
      </c>
      <c r="H350" s="22" t="s">
        <v>756</v>
      </c>
      <c r="I350" s="157">
        <v>621.0</v>
      </c>
      <c r="J350" s="140">
        <f>IFNA(VLOOKUP(V350,'Imported Index'!I:J,2,0),1)</f>
        <v>1</v>
      </c>
      <c r="K350" s="53"/>
      <c r="L350" s="53"/>
      <c r="M350" s="59" t="str">
        <f>ifna(IMAGE("https://pokejungle.net/sprites/typeico/"&amp;lower(VLookup(V350,Type!C:E, 2, 0)&amp;".png")),"")</f>
        <v/>
      </c>
      <c r="N350" s="59" t="str">
        <f>ifna(IMAGE("https://pokejungle.net/sprites/typeico/"&amp;lower(VLookup(V350,Type!C:E, 3, 0)&amp;".png")),"")</f>
        <v/>
      </c>
      <c r="O350" s="53"/>
      <c r="P350" s="53"/>
      <c r="Q350" s="61" t="str">
        <f>ifna(VLookup(V350, Dex!F:K, 3, 0),"")</f>
        <v>A063</v>
      </c>
      <c r="R350" s="61" t="str">
        <f>ifna(VLookup(V350, Dex!F:K, 4, 0),"")</f>
        <v/>
      </c>
      <c r="S350" s="62" t="str">
        <f>ifna(VLookup(V350, Dex!F:K, 5, 0),"")</f>
        <v/>
      </c>
      <c r="T350" s="61" t="str">
        <f>ifna(VLookup(V350, Dex!F:K, 6, 0),"")</f>
        <v/>
      </c>
      <c r="U350" s="63" t="str">
        <f>ifna(VLookup(V350, Dex!F:L, 7, 0),"")</f>
        <v/>
      </c>
      <c r="V350" s="53" t="str">
        <f t="shared" si="1"/>
        <v>druddigon</v>
      </c>
    </row>
    <row r="351" ht="31.5" customHeight="1">
      <c r="A351" s="131">
        <v>350.0</v>
      </c>
      <c r="B351" s="130">
        <v>1.0</v>
      </c>
      <c r="C351" s="131">
        <v>14.0</v>
      </c>
      <c r="D351" s="131">
        <v>6.0</v>
      </c>
      <c r="E351" s="131">
        <v>1.0</v>
      </c>
      <c r="F351" s="131">
        <v>6.0</v>
      </c>
      <c r="G351" s="131" t="str">
        <f>ifna(VLookup(V351,Shiny!B:C, 2, 0),"")</f>
        <v/>
      </c>
      <c r="H351" s="171" t="s">
        <v>758</v>
      </c>
      <c r="I351" s="158">
        <v>623.0</v>
      </c>
      <c r="J351" s="135">
        <f>IFNA(VLOOKUP(V351,'Imported Index'!I:J,2,0),1)</f>
        <v>1</v>
      </c>
      <c r="K351" s="131"/>
      <c r="L351" s="131"/>
      <c r="M351" s="136" t="str">
        <f>ifna(IMAGE("https://pokejungle.net/sprites/typeico/"&amp;lower(VLookup(V351,Type!C:E, 2, 0)&amp;".png")),"")</f>
        <v/>
      </c>
      <c r="N351" s="136" t="str">
        <f>ifna(IMAGE("https://pokejungle.net/sprites/typeico/"&amp;lower(VLookup(V351,Type!C:E, 3, 0)&amp;".png")),"")</f>
        <v/>
      </c>
      <c r="O351" s="131"/>
      <c r="P351" s="131"/>
      <c r="Q351" s="165">
        <f>ifna(VLookup(V351, Dex!F:K, 3, 0),"")</f>
        <v>89</v>
      </c>
      <c r="R351" s="165" t="str">
        <f>ifna(VLookup(V351, Dex!F:K, 4, 0),"")</f>
        <v/>
      </c>
      <c r="S351" s="166" t="str">
        <f>ifna(VLookup(V351, Dex!F:K, 5, 0),"")</f>
        <v/>
      </c>
      <c r="T351" s="165" t="str">
        <f>ifna(VLookup(V351, Dex!F:K, 6, 0),"")</f>
        <v>B124</v>
      </c>
      <c r="U351" s="137" t="str">
        <f>ifna(VLookup(V351, Dex!F:L, 7, 0),"")</f>
        <v>H072</v>
      </c>
      <c r="V351" s="131" t="str">
        <f t="shared" si="1"/>
        <v>golurk</v>
      </c>
    </row>
    <row r="352" ht="31.5" customHeight="1">
      <c r="A352" s="53">
        <v>351.0</v>
      </c>
      <c r="B352" s="85">
        <v>1.0</v>
      </c>
      <c r="C352" s="53">
        <v>14.0</v>
      </c>
      <c r="D352" s="53">
        <v>7.0</v>
      </c>
      <c r="E352" s="53">
        <v>2.0</v>
      </c>
      <c r="F352" s="53">
        <v>1.0</v>
      </c>
      <c r="G352" s="53" t="str">
        <f>ifna(VLookup(V352,Shiny!B:C, 2, 0),"")</f>
        <v/>
      </c>
      <c r="H352" s="22" t="s">
        <v>761</v>
      </c>
      <c r="I352" s="157">
        <v>626.0</v>
      </c>
      <c r="J352" s="140">
        <f>IFNA(VLOOKUP(V352,'Imported Index'!I:J,2,0),1)</f>
        <v>1</v>
      </c>
      <c r="K352" s="53"/>
      <c r="L352" s="53"/>
      <c r="M352" s="59" t="str">
        <f>ifna(IMAGE("https://pokejungle.net/sprites/typeico/"&amp;lower(VLookup(V352,Type!C:E, 2, 0)&amp;".png")),"")</f>
        <v/>
      </c>
      <c r="N352" s="59" t="str">
        <f>ifna(IMAGE("https://pokejungle.net/sprites/typeico/"&amp;lower(VLookup(V352,Type!C:E, 3, 0)&amp;".png")),"")</f>
        <v/>
      </c>
      <c r="O352" s="53"/>
      <c r="P352" s="53"/>
      <c r="Q352" s="61" t="str">
        <f>ifna(VLookup(V352, Dex!F:K, 3, 0),"")</f>
        <v>A053</v>
      </c>
      <c r="R352" s="61" t="str">
        <f>ifna(VLookup(V352, Dex!F:K, 4, 0),"")</f>
        <v/>
      </c>
      <c r="S352" s="62" t="str">
        <f>ifna(VLookup(V352, Dex!F:K, 5, 0),"")</f>
        <v/>
      </c>
      <c r="T352" s="61" t="str">
        <f>ifna(VLookup(V352, Dex!F:K, 6, 0),"")</f>
        <v/>
      </c>
      <c r="U352" s="63" t="str">
        <f>ifna(VLookup(V352, Dex!F:L, 7, 0),"")</f>
        <v/>
      </c>
      <c r="V352" s="53" t="str">
        <f t="shared" si="1"/>
        <v>bouffalant</v>
      </c>
    </row>
    <row r="353" ht="31.5" customHeight="1">
      <c r="A353" s="131">
        <v>352.0</v>
      </c>
      <c r="B353" s="130">
        <v>1.0</v>
      </c>
      <c r="C353" s="131">
        <v>14.0</v>
      </c>
      <c r="D353" s="131">
        <v>8.0</v>
      </c>
      <c r="E353" s="131">
        <v>2.0</v>
      </c>
      <c r="F353" s="131">
        <v>2.0</v>
      </c>
      <c r="G353" s="131" t="str">
        <f>ifna(VLookup(V353,Shiny!B:C, 2, 0),"")</f>
        <v/>
      </c>
      <c r="H353" s="171" t="s">
        <v>763</v>
      </c>
      <c r="I353" s="158">
        <v>628.0</v>
      </c>
      <c r="J353" s="135">
        <f>IFNA(VLOOKUP(V353,'Imported Index'!I:J,2,0),1)</f>
        <v>1</v>
      </c>
      <c r="K353" s="130"/>
      <c r="L353" s="131" t="s">
        <v>97</v>
      </c>
      <c r="M353" s="136" t="str">
        <f>ifna(IMAGE("https://pokejungle.net/sprites/typeico/"&amp;lower(VLookup(V353,Type!C:E, 2, 0)&amp;".png")),"")</f>
        <v/>
      </c>
      <c r="N353" s="136" t="str">
        <f>ifna(IMAGE("https://pokejungle.net/sprites/typeico/"&amp;lower(VLookup(V353,Type!C:E, 3, 0)&amp;".png")),"")</f>
        <v/>
      </c>
      <c r="O353" s="131"/>
      <c r="P353" s="131"/>
      <c r="Q353" s="165">
        <f>ifna(VLookup(V353, Dex!F:K, 3, 0),"")</f>
        <v>282</v>
      </c>
      <c r="R353" s="165" t="str">
        <f>ifna(VLookup(V353, Dex!F:K, 4, 0),"")</f>
        <v/>
      </c>
      <c r="S353" s="166" t="str">
        <f>ifna(VLookup(V353, Dex!F:K, 5, 0),"")</f>
        <v/>
      </c>
      <c r="T353" s="165" t="str">
        <f>ifna(VLookup(V353, Dex!F:K, 6, 0),"")</f>
        <v>P366</v>
      </c>
      <c r="U353" s="137" t="str">
        <f>ifna(VLookup(V353, Dex!F:L, 7, 0),"")</f>
        <v/>
      </c>
      <c r="V353" s="131" t="str">
        <f t="shared" si="1"/>
        <v>braviary</v>
      </c>
    </row>
    <row r="354" ht="31.5" customHeight="1">
      <c r="A354" s="53">
        <v>353.0</v>
      </c>
      <c r="B354" s="85">
        <v>1.0</v>
      </c>
      <c r="C354" s="53">
        <v>14.0</v>
      </c>
      <c r="D354" s="53">
        <v>9.0</v>
      </c>
      <c r="E354" s="53">
        <v>2.0</v>
      </c>
      <c r="F354" s="53">
        <v>3.0</v>
      </c>
      <c r="G354" s="53" t="str">
        <f>ifna(VLookup(V354,Shiny!B:C, 2, 0),"")</f>
        <v/>
      </c>
      <c r="H354" s="22" t="s">
        <v>763</v>
      </c>
      <c r="I354" s="157">
        <v>628.0</v>
      </c>
      <c r="J354" s="140">
        <f>IFNA(VLOOKUP(V354,'Imported Index'!I:J,2,0),1)</f>
        <v>1</v>
      </c>
      <c r="K354" s="85"/>
      <c r="L354" s="53" t="s">
        <v>139</v>
      </c>
      <c r="M354" s="59" t="str">
        <f>ifna(IMAGE("https://pokejungle.net/sprites/typeico/"&amp;lower(VLookup(V354,Type!C:E, 2, 0)&amp;".png")),"")</f>
        <v/>
      </c>
      <c r="N354" s="59" t="str">
        <f>ifna(IMAGE("https://pokejungle.net/sprites/typeico/"&amp;lower(VLookup(V354,Type!C:E, 3, 0)&amp;".png")),"")</f>
        <v/>
      </c>
      <c r="O354" s="85">
        <v>-1.0</v>
      </c>
      <c r="P354" s="53"/>
      <c r="Q354" s="61" t="str">
        <f>ifna(VLookup(V354, Dex!F:K, 3, 0),"")</f>
        <v/>
      </c>
      <c r="R354" s="61" t="str">
        <f>ifna(VLookup(V354, Dex!F:K, 4, 0),"")</f>
        <v/>
      </c>
      <c r="S354" s="62">
        <f>ifna(VLookup(V354, Dex!F:K, 5, 0),"")</f>
        <v>222</v>
      </c>
      <c r="T354" s="61" t="str">
        <f>ifna(VLookup(V354, Dex!F:K, 6, 0),"")</f>
        <v>P366</v>
      </c>
      <c r="U354" s="63" t="str">
        <f>ifna(VLookup(V354, Dex!F:L, 7, 0),"")</f>
        <v/>
      </c>
      <c r="V354" s="53" t="str">
        <f t="shared" si="1"/>
        <v>braviary-1</v>
      </c>
    </row>
    <row r="355" ht="31.5" customHeight="1">
      <c r="A355" s="131">
        <v>354.0</v>
      </c>
      <c r="B355" s="130">
        <v>1.0</v>
      </c>
      <c r="C355" s="131">
        <v>14.0</v>
      </c>
      <c r="D355" s="131">
        <v>10.0</v>
      </c>
      <c r="E355" s="131">
        <v>2.0</v>
      </c>
      <c r="F355" s="131">
        <v>4.0</v>
      </c>
      <c r="G355" s="131" t="str">
        <f>ifna(VLookup(V355,Shiny!B:C, 2, 0),"")</f>
        <v/>
      </c>
      <c r="H355" s="171" t="s">
        <v>765</v>
      </c>
      <c r="I355" s="158">
        <v>630.0</v>
      </c>
      <c r="J355" s="135">
        <f>IFNA(VLOOKUP(V355,'Imported Index'!I:J,2,0),1)</f>
        <v>1</v>
      </c>
      <c r="K355" s="131"/>
      <c r="L355" s="131"/>
      <c r="M355" s="136" t="str">
        <f>ifna(IMAGE("https://pokejungle.net/sprites/typeico/"&amp;lower(VLookup(V355,Type!C:E, 2, 0)&amp;".png")),"")</f>
        <v/>
      </c>
      <c r="N355" s="136" t="str">
        <f>ifna(IMAGE("https://pokejungle.net/sprites/typeico/"&amp;lower(VLookup(V355,Type!C:E, 3, 0)&amp;".png")),"")</f>
        <v/>
      </c>
      <c r="O355" s="131"/>
      <c r="P355" s="131"/>
      <c r="Q355" s="165">
        <f>ifna(VLookup(V355, Dex!F:K, 3, 0),"")</f>
        <v>284</v>
      </c>
      <c r="R355" s="165" t="str">
        <f>ifna(VLookup(V355, Dex!F:K, 4, 0),"")</f>
        <v/>
      </c>
      <c r="S355" s="166" t="str">
        <f>ifna(VLookup(V355, Dex!F:K, 5, 0),"")</f>
        <v/>
      </c>
      <c r="T355" s="165" t="str">
        <f>ifna(VLookup(V355, Dex!F:K, 6, 0),"")</f>
        <v>K128</v>
      </c>
      <c r="U355" s="137" t="str">
        <f>ifna(VLookup(V355, Dex!F:L, 7, 0),"")</f>
        <v/>
      </c>
      <c r="V355" s="131" t="str">
        <f t="shared" si="1"/>
        <v>mandibuzz</v>
      </c>
    </row>
    <row r="356" ht="31.5" customHeight="1">
      <c r="A356" s="53">
        <v>355.0</v>
      </c>
      <c r="B356" s="85">
        <v>1.0</v>
      </c>
      <c r="C356" s="53">
        <v>14.0</v>
      </c>
      <c r="D356" s="53">
        <v>11.0</v>
      </c>
      <c r="E356" s="53">
        <v>2.0</v>
      </c>
      <c r="F356" s="53">
        <v>5.0</v>
      </c>
      <c r="G356" s="53" t="str">
        <f>ifna(VLookup(V356,Shiny!B:C, 2, 0),"")</f>
        <v/>
      </c>
      <c r="H356" s="22" t="s">
        <v>766</v>
      </c>
      <c r="I356" s="157">
        <v>631.0</v>
      </c>
      <c r="J356" s="140">
        <f>IFNA(VLOOKUP(V356,'Imported Index'!I:J,2,0),1)</f>
        <v>1</v>
      </c>
      <c r="K356" s="53"/>
      <c r="L356" s="53"/>
      <c r="M356" s="59" t="str">
        <f>ifna(IMAGE("https://pokejungle.net/sprites/typeico/"&amp;lower(VLookup(V356,Type!C:E, 2, 0)&amp;".png")),"")</f>
        <v/>
      </c>
      <c r="N356" s="59" t="str">
        <f>ifna(IMAGE("https://pokejungle.net/sprites/typeico/"&amp;lower(VLookup(V356,Type!C:E, 3, 0)&amp;".png")),"")</f>
        <v/>
      </c>
      <c r="O356" s="53"/>
      <c r="P356" s="53"/>
      <c r="Q356" s="61">
        <f>ifna(VLookup(V356, Dex!F:K, 3, 0),"")</f>
        <v>317</v>
      </c>
      <c r="R356" s="61" t="str">
        <f>ifna(VLookup(V356, Dex!F:K, 4, 0),"")</f>
        <v/>
      </c>
      <c r="S356" s="62" t="str">
        <f>ifna(VLookup(V356, Dex!F:K, 5, 0),"")</f>
        <v/>
      </c>
      <c r="T356" s="61" t="str">
        <f>ifna(VLookup(V356, Dex!F:K, 6, 0),"")</f>
        <v/>
      </c>
      <c r="U356" s="63" t="str">
        <f>ifna(VLookup(V356, Dex!F:L, 7, 0),"")</f>
        <v/>
      </c>
      <c r="V356" s="53" t="str">
        <f t="shared" si="1"/>
        <v>heatmor</v>
      </c>
    </row>
    <row r="357" ht="31.5" customHeight="1">
      <c r="A357" s="131">
        <v>356.0</v>
      </c>
      <c r="B357" s="130">
        <v>1.0</v>
      </c>
      <c r="C357" s="131">
        <v>14.0</v>
      </c>
      <c r="D357" s="131">
        <v>12.0</v>
      </c>
      <c r="E357" s="131">
        <v>2.0</v>
      </c>
      <c r="F357" s="131">
        <v>6.0</v>
      </c>
      <c r="G357" s="131" t="str">
        <f>ifna(VLookup(V357,Shiny!B:C, 2, 0),"")</f>
        <v/>
      </c>
      <c r="H357" s="171" t="s">
        <v>767</v>
      </c>
      <c r="I357" s="158">
        <v>632.0</v>
      </c>
      <c r="J357" s="135">
        <f>IFNA(VLOOKUP(V357,'Imported Index'!I:J,2,0),1)</f>
        <v>1</v>
      </c>
      <c r="K357" s="130"/>
      <c r="L357" s="131"/>
      <c r="M357" s="136" t="str">
        <f>ifna(IMAGE("https://pokejungle.net/sprites/typeico/"&amp;lower(VLookup(V357,Type!C:E, 2, 0)&amp;".png")),"")</f>
        <v/>
      </c>
      <c r="N357" s="136" t="str">
        <f>ifna(IMAGE("https://pokejungle.net/sprites/typeico/"&amp;lower(VLookup(V357,Type!C:E, 3, 0)&amp;".png")),"")</f>
        <v/>
      </c>
      <c r="O357" s="131"/>
      <c r="P357" s="131"/>
      <c r="Q357" s="165">
        <f>ifna(VLookup(V357, Dex!F:K, 3, 0),"")</f>
        <v>316</v>
      </c>
      <c r="R357" s="165" t="str">
        <f>ifna(VLookup(V357, Dex!F:K, 4, 0),"")</f>
        <v/>
      </c>
      <c r="S357" s="166" t="str">
        <f>ifna(VLookup(V357, Dex!F:K, 5, 0),"")</f>
        <v/>
      </c>
      <c r="T357" s="165" t="str">
        <f>ifna(VLookup(V357, Dex!F:K, 6, 0),"")</f>
        <v/>
      </c>
      <c r="U357" s="137" t="str">
        <f>ifna(VLookup(V357, Dex!F:L, 7, 0),"")</f>
        <v/>
      </c>
      <c r="V357" s="131" t="str">
        <f t="shared" si="1"/>
        <v>durant</v>
      </c>
    </row>
    <row r="358" ht="31.5" customHeight="1">
      <c r="A358" s="53">
        <v>357.0</v>
      </c>
      <c r="B358" s="85">
        <v>1.0</v>
      </c>
      <c r="C358" s="53">
        <v>14.0</v>
      </c>
      <c r="D358" s="53">
        <v>13.0</v>
      </c>
      <c r="E358" s="53">
        <v>3.0</v>
      </c>
      <c r="F358" s="53">
        <v>1.0</v>
      </c>
      <c r="G358" s="53" t="str">
        <f>ifna(VLookup(V358,Shiny!B:C, 2, 0),"")</f>
        <v/>
      </c>
      <c r="H358" s="22" t="s">
        <v>770</v>
      </c>
      <c r="I358" s="157">
        <v>635.0</v>
      </c>
      <c r="J358" s="140">
        <f>IFNA(VLOOKUP(V358,'Imported Index'!I:J,2,0),1)</f>
        <v>1</v>
      </c>
      <c r="K358" s="85"/>
      <c r="L358" s="53"/>
      <c r="M358" s="59" t="str">
        <f>ifna(IMAGE("https://pokejungle.net/sprites/typeico/"&amp;lower(VLookup(V358,Type!C:E, 2, 0)&amp;".png")),"")</f>
        <v/>
      </c>
      <c r="N358" s="59" t="str">
        <f>ifna(IMAGE("https://pokejungle.net/sprites/typeico/"&amp;lower(VLookup(V358,Type!C:E, 3, 0)&amp;".png")),"")</f>
        <v/>
      </c>
      <c r="O358" s="53"/>
      <c r="P358" s="53"/>
      <c r="Q358" s="61">
        <f>ifna(VLookup(V358, Dex!F:K, 3, 0),"")</f>
        <v>388</v>
      </c>
      <c r="R358" s="61" t="str">
        <f>ifna(VLookup(V358, Dex!F:K, 4, 0),"")</f>
        <v/>
      </c>
      <c r="S358" s="62" t="str">
        <f>ifna(VLookup(V358, Dex!F:K, 5, 0),"")</f>
        <v/>
      </c>
      <c r="T358" s="61" t="str">
        <f>ifna(VLookup(V358, Dex!F:K, 6, 0),"")</f>
        <v>P372</v>
      </c>
      <c r="U358" s="63" t="str">
        <f>ifna(VLookup(V358, Dex!F:L, 7, 0),"")</f>
        <v/>
      </c>
      <c r="V358" s="53" t="str">
        <f t="shared" si="1"/>
        <v>hydreigon</v>
      </c>
    </row>
    <row r="359" ht="31.5" customHeight="1">
      <c r="A359" s="131">
        <v>358.0</v>
      </c>
      <c r="B359" s="130">
        <v>1.0</v>
      </c>
      <c r="C359" s="131">
        <v>14.0</v>
      </c>
      <c r="D359" s="131">
        <v>14.0</v>
      </c>
      <c r="E359" s="131">
        <v>3.0</v>
      </c>
      <c r="F359" s="131">
        <v>2.0</v>
      </c>
      <c r="G359" s="131" t="str">
        <f>ifna(VLookup(V359,Shiny!B:C, 2, 0),"")</f>
        <v/>
      </c>
      <c r="H359" s="171" t="s">
        <v>772</v>
      </c>
      <c r="I359" s="158">
        <v>637.0</v>
      </c>
      <c r="J359" s="135">
        <f>IFNA(VLOOKUP(V359,'Imported Index'!I:J,2,0),1)</f>
        <v>1</v>
      </c>
      <c r="K359" s="130"/>
      <c r="L359" s="131"/>
      <c r="M359" s="136" t="str">
        <f>ifna(IMAGE("https://pokejungle.net/sprites/typeico/"&amp;lower(VLookup(V359,Type!C:E, 2, 0)&amp;".png")),"")</f>
        <v/>
      </c>
      <c r="N359" s="136" t="str">
        <f>ifna(IMAGE("https://pokejungle.net/sprites/typeico/"&amp;lower(VLookup(V359,Type!C:E, 3, 0)&amp;".png")),"")</f>
        <v/>
      </c>
      <c r="O359" s="131"/>
      <c r="P359" s="131"/>
      <c r="Q359" s="165" t="str">
        <f>ifna(VLookup(V359, Dex!F:K, 3, 0),"")</f>
        <v>A187</v>
      </c>
      <c r="R359" s="165" t="str">
        <f>ifna(VLookup(V359, Dex!F:K, 4, 0),"")</f>
        <v/>
      </c>
      <c r="S359" s="166" t="str">
        <f>ifna(VLookup(V359, Dex!F:K, 5, 0),"")</f>
        <v/>
      </c>
      <c r="T359" s="165" t="str">
        <f>ifna(VLookup(V359, Dex!F:K, 6, 0),"")</f>
        <v>P275</v>
      </c>
      <c r="U359" s="137" t="str">
        <f>ifna(VLookup(V359, Dex!F:L, 7, 0),"")</f>
        <v/>
      </c>
      <c r="V359" s="131" t="str">
        <f t="shared" si="1"/>
        <v>volcarona</v>
      </c>
    </row>
    <row r="360" ht="31.5" customHeight="1">
      <c r="A360" s="53">
        <v>359.0</v>
      </c>
      <c r="B360" s="85">
        <v>1.0</v>
      </c>
      <c r="C360" s="53">
        <v>14.0</v>
      </c>
      <c r="D360" s="53">
        <v>15.0</v>
      </c>
      <c r="E360" s="53">
        <v>3.0</v>
      </c>
      <c r="F360" s="53">
        <v>3.0</v>
      </c>
      <c r="G360" s="53" t="str">
        <f>ifna(VLookup(V360,Shiny!B:C, 2, 0),"")</f>
        <v/>
      </c>
      <c r="H360" s="22" t="s">
        <v>773</v>
      </c>
      <c r="I360" s="157">
        <v>638.0</v>
      </c>
      <c r="J360" s="140">
        <f>IFNA(VLOOKUP(V360,'Imported Index'!I:J,2,0),1)</f>
        <v>1</v>
      </c>
      <c r="K360" s="53"/>
      <c r="L360" s="53"/>
      <c r="M360" s="59" t="str">
        <f>ifna(IMAGE("https://pokejungle.net/sprites/typeico/"&amp;lower(VLookup(V360,Type!C:E, 2, 0)&amp;".png")),"")</f>
        <v/>
      </c>
      <c r="N360" s="59" t="str">
        <f>ifna(IMAGE("https://pokejungle.net/sprites/typeico/"&amp;lower(VLookup(V360,Type!C:E, 3, 0)&amp;".png")),"")</f>
        <v/>
      </c>
      <c r="O360" s="53"/>
      <c r="P360" s="53"/>
      <c r="Q360" s="61" t="str">
        <f>ifna(VLookup(V360, Dex!F:K, 3, 0),"")</f>
        <v>C205</v>
      </c>
      <c r="R360" s="61" t="str">
        <f>ifna(VLookup(V360, Dex!F:K, 4, 0),"")</f>
        <v/>
      </c>
      <c r="S360" s="62" t="str">
        <f>ifna(VLookup(V360, Dex!F:K, 5, 0),"")</f>
        <v/>
      </c>
      <c r="T360" s="61" t="str">
        <f>ifna(VLookup(V360, Dex!F:K, 6, 0),"")</f>
        <v/>
      </c>
      <c r="U360" s="63" t="str">
        <f>ifna(VLookup(V360, Dex!F:L, 7, 0),"")</f>
        <v>H115</v>
      </c>
      <c r="V360" s="53" t="str">
        <f t="shared" si="1"/>
        <v>cobalion</v>
      </c>
    </row>
    <row r="361" ht="31.5" customHeight="1">
      <c r="A361" s="131">
        <v>360.0</v>
      </c>
      <c r="B361" s="130">
        <v>1.0</v>
      </c>
      <c r="C361" s="131">
        <v>14.0</v>
      </c>
      <c r="D361" s="131">
        <v>16.0</v>
      </c>
      <c r="E361" s="131">
        <v>3.0</v>
      </c>
      <c r="F361" s="131">
        <v>4.0</v>
      </c>
      <c r="G361" s="131" t="str">
        <f>ifna(VLookup(V361,Shiny!B:C, 2, 0),"")</f>
        <v/>
      </c>
      <c r="H361" s="171" t="s">
        <v>774</v>
      </c>
      <c r="I361" s="158">
        <v>639.0</v>
      </c>
      <c r="J361" s="135">
        <f>IFNA(VLOOKUP(V361,'Imported Index'!I:J,2,0),1)</f>
        <v>1</v>
      </c>
      <c r="K361" s="131"/>
      <c r="L361" s="131"/>
      <c r="M361" s="136" t="str">
        <f>ifna(IMAGE("https://pokejungle.net/sprites/typeico/"&amp;lower(VLookup(V361,Type!C:E, 2, 0)&amp;".png")),"")</f>
        <v/>
      </c>
      <c r="N361" s="136" t="str">
        <f>ifna(IMAGE("https://pokejungle.net/sprites/typeico/"&amp;lower(VLookup(V361,Type!C:E, 3, 0)&amp;".png")),"")</f>
        <v/>
      </c>
      <c r="O361" s="131"/>
      <c r="P361" s="131"/>
      <c r="Q361" s="165" t="str">
        <f>ifna(VLookup(V361, Dex!F:K, 3, 0),"")</f>
        <v>C206</v>
      </c>
      <c r="R361" s="165" t="str">
        <f>ifna(VLookup(V361, Dex!F:K, 4, 0),"")</f>
        <v/>
      </c>
      <c r="S361" s="166" t="str">
        <f>ifna(VLookup(V361, Dex!F:K, 5, 0),"")</f>
        <v/>
      </c>
      <c r="T361" s="165" t="str">
        <f>ifna(VLookup(V361, Dex!F:K, 6, 0),"")</f>
        <v/>
      </c>
      <c r="U361" s="137" t="str">
        <f>ifna(VLookup(V361, Dex!F:L, 7, 0),"")</f>
        <v>H116</v>
      </c>
      <c r="V361" s="131" t="str">
        <f t="shared" si="1"/>
        <v>terrakion</v>
      </c>
    </row>
    <row r="362" ht="31.5" customHeight="1">
      <c r="A362" s="53">
        <v>361.0</v>
      </c>
      <c r="B362" s="85">
        <v>1.0</v>
      </c>
      <c r="C362" s="53">
        <v>14.0</v>
      </c>
      <c r="D362" s="53">
        <v>17.0</v>
      </c>
      <c r="E362" s="53">
        <v>3.0</v>
      </c>
      <c r="F362" s="53">
        <v>5.0</v>
      </c>
      <c r="G362" s="53" t="str">
        <f>ifna(VLookup(V362,Shiny!B:C, 2, 0),"")</f>
        <v/>
      </c>
      <c r="H362" s="22" t="s">
        <v>775</v>
      </c>
      <c r="I362" s="157">
        <v>640.0</v>
      </c>
      <c r="J362" s="140">
        <f>IFNA(VLOOKUP(V362,'Imported Index'!I:J,2,0),1)</f>
        <v>1</v>
      </c>
      <c r="K362" s="53"/>
      <c r="L362" s="53"/>
      <c r="M362" s="59" t="str">
        <f>ifna(IMAGE("https://pokejungle.net/sprites/typeico/"&amp;lower(VLookup(V362,Type!C:E, 2, 0)&amp;".png")),"")</f>
        <v/>
      </c>
      <c r="N362" s="59" t="str">
        <f>ifna(IMAGE("https://pokejungle.net/sprites/typeico/"&amp;lower(VLookup(V362,Type!C:E, 3, 0)&amp;".png")),"")</f>
        <v/>
      </c>
      <c r="O362" s="53"/>
      <c r="P362" s="53"/>
      <c r="Q362" s="61" t="str">
        <f>ifna(VLookup(V362, Dex!F:K, 3, 0),"")</f>
        <v>C207</v>
      </c>
      <c r="R362" s="61" t="str">
        <f>ifna(VLookup(V362, Dex!F:K, 4, 0),"")</f>
        <v/>
      </c>
      <c r="S362" s="62" t="str">
        <f>ifna(VLookup(V362, Dex!F:K, 5, 0),"")</f>
        <v/>
      </c>
      <c r="T362" s="61" t="str">
        <f>ifna(VLookup(V362, Dex!F:K, 6, 0),"")</f>
        <v/>
      </c>
      <c r="U362" s="63" t="str">
        <f>ifna(VLookup(V362, Dex!F:L, 7, 0),"")</f>
        <v>H117</v>
      </c>
      <c r="V362" s="53" t="str">
        <f t="shared" si="1"/>
        <v>virizion</v>
      </c>
    </row>
    <row r="363" ht="31.5" customHeight="1">
      <c r="A363" s="131">
        <v>362.0</v>
      </c>
      <c r="B363" s="130">
        <v>1.0</v>
      </c>
      <c r="C363" s="131">
        <v>14.0</v>
      </c>
      <c r="D363" s="131">
        <v>18.0</v>
      </c>
      <c r="E363" s="131">
        <v>3.0</v>
      </c>
      <c r="F363" s="131">
        <v>6.0</v>
      </c>
      <c r="G363" s="131" t="str">
        <f>ifna(VLookup(V363,Shiny!B:C, 2, 0),"")</f>
        <v/>
      </c>
      <c r="H363" s="171" t="s">
        <v>776</v>
      </c>
      <c r="I363" s="158">
        <v>641.0</v>
      </c>
      <c r="J363" s="135">
        <f>IFNA(VLOOKUP(V363,'Imported Index'!I:J,2,0),1)</f>
        <v>1</v>
      </c>
      <c r="K363" s="131"/>
      <c r="L363" s="131"/>
      <c r="M363" s="136" t="str">
        <f>ifna(IMAGE("https://pokejungle.net/sprites/typeico/"&amp;lower(VLookup(V363,Type!C:E, 2, 0)&amp;".png")),"")</f>
        <v/>
      </c>
      <c r="N363" s="136" t="str">
        <f>ifna(IMAGE("https://pokejungle.net/sprites/typeico/"&amp;lower(VLookup(V363,Type!C:E, 3, 0)&amp;".png")),"")</f>
        <v/>
      </c>
      <c r="O363" s="131"/>
      <c r="P363" s="131"/>
      <c r="Q363" s="165" t="str">
        <f>ifna(VLookup(V363, Dex!F:K, 3, 0),"")</f>
        <v/>
      </c>
      <c r="R363" s="165" t="str">
        <f>ifna(VLookup(V363, Dex!F:K, 4, 0),"")</f>
        <v/>
      </c>
      <c r="S363" s="166">
        <f>ifna(VLookup(V363, Dex!F:K, 5, 0),"")</f>
        <v>231</v>
      </c>
      <c r="T363" s="165" t="str">
        <f>ifna(VLookup(V363, Dex!F:K, 6, 0),"")</f>
        <v/>
      </c>
      <c r="U363" s="137" t="str">
        <f>ifna(VLookup(V363, Dex!F:L, 7, 0),"")</f>
        <v/>
      </c>
      <c r="V363" s="131" t="str">
        <f t="shared" si="1"/>
        <v>tornadus</v>
      </c>
    </row>
    <row r="364" ht="31.5" customHeight="1">
      <c r="A364" s="53">
        <v>363.0</v>
      </c>
      <c r="B364" s="85">
        <v>1.0</v>
      </c>
      <c r="C364" s="53">
        <v>14.0</v>
      </c>
      <c r="D364" s="53">
        <v>19.0</v>
      </c>
      <c r="E364" s="53">
        <v>4.0</v>
      </c>
      <c r="F364" s="53">
        <v>1.0</v>
      </c>
      <c r="G364" s="53" t="str">
        <f>ifna(VLookup(V364,Shiny!B:C, 2, 0),"")</f>
        <v/>
      </c>
      <c r="H364" s="22" t="s">
        <v>779</v>
      </c>
      <c r="I364" s="157">
        <v>642.0</v>
      </c>
      <c r="J364" s="140">
        <f>IFNA(VLOOKUP(V364,'Imported Index'!I:J,2,0),1)</f>
        <v>1</v>
      </c>
      <c r="K364" s="53"/>
      <c r="L364" s="53"/>
      <c r="M364" s="59" t="str">
        <f>ifna(IMAGE("https://pokejungle.net/sprites/typeico/"&amp;lower(VLookup(V364,Type!C:E, 2, 0)&amp;".png")),"")</f>
        <v/>
      </c>
      <c r="N364" s="59" t="str">
        <f>ifna(IMAGE("https://pokejungle.net/sprites/typeico/"&amp;lower(VLookup(V364,Type!C:E, 3, 0)&amp;".png")),"")</f>
        <v/>
      </c>
      <c r="O364" s="53"/>
      <c r="P364" s="53"/>
      <c r="Q364" s="61" t="str">
        <f>ifna(VLookup(V364, Dex!F:K, 3, 0),"")</f>
        <v/>
      </c>
      <c r="R364" s="61" t="str">
        <f>ifna(VLookup(V364, Dex!F:K, 4, 0),"")</f>
        <v/>
      </c>
      <c r="S364" s="62">
        <f>ifna(VLookup(V364, Dex!F:K, 5, 0),"")</f>
        <v>232</v>
      </c>
      <c r="T364" s="61" t="str">
        <f>ifna(VLookup(V364, Dex!F:K, 6, 0),"")</f>
        <v/>
      </c>
      <c r="U364" s="63" t="str">
        <f>ifna(VLookup(V364, Dex!F:L, 7, 0),"")</f>
        <v/>
      </c>
      <c r="V364" s="53" t="str">
        <f t="shared" si="1"/>
        <v>thundurus</v>
      </c>
    </row>
    <row r="365" ht="31.5" customHeight="1">
      <c r="A365" s="131">
        <v>364.0</v>
      </c>
      <c r="B365" s="130">
        <v>1.0</v>
      </c>
      <c r="C365" s="131">
        <v>14.0</v>
      </c>
      <c r="D365" s="131">
        <v>20.0</v>
      </c>
      <c r="E365" s="131">
        <v>4.0</v>
      </c>
      <c r="F365" s="131">
        <v>2.0</v>
      </c>
      <c r="G365" s="131" t="str">
        <f>ifna(VLookup(V365,Shiny!B:C, 2, 0),"")</f>
        <v/>
      </c>
      <c r="H365" s="171" t="s">
        <v>780</v>
      </c>
      <c r="I365" s="158">
        <v>643.0</v>
      </c>
      <c r="J365" s="135">
        <f>IFNA(VLOOKUP(V365,'Imported Index'!I:J,2,0),1)</f>
        <v>1</v>
      </c>
      <c r="K365" s="130"/>
      <c r="L365" s="131"/>
      <c r="M365" s="136" t="str">
        <f>ifna(IMAGE("https://pokejungle.net/sprites/typeico/"&amp;lower(VLookup(V365,Type!C:E, 2, 0)&amp;".png")),"")</f>
        <v/>
      </c>
      <c r="N365" s="136" t="str">
        <f>ifna(IMAGE("https://pokejungle.net/sprites/typeico/"&amp;lower(VLookup(V365,Type!C:E, 3, 0)&amp;".png")),"")</f>
        <v/>
      </c>
      <c r="O365" s="131"/>
      <c r="P365" s="131"/>
      <c r="Q365" s="165" t="str">
        <f>ifna(VLookup(V365, Dex!F:K, 3, 0),"")</f>
        <v/>
      </c>
      <c r="R365" s="165" t="str">
        <f>ifna(VLookup(V365, Dex!F:K, 4, 0),"")</f>
        <v/>
      </c>
      <c r="S365" s="166" t="str">
        <f>ifna(VLookup(V365, Dex!F:K, 5, 0),"")</f>
        <v/>
      </c>
      <c r="T365" s="165" t="str">
        <f>ifna(VLookup(V365, Dex!F:K, 6, 0),"")</f>
        <v/>
      </c>
      <c r="U365" s="137" t="str">
        <f>ifna(VLookup(V365, Dex!F:L, 7, 0),"")</f>
        <v/>
      </c>
      <c r="V365" s="131" t="str">
        <f t="shared" si="1"/>
        <v>reshiram</v>
      </c>
    </row>
    <row r="366" ht="31.5" customHeight="1">
      <c r="A366" s="53">
        <v>365.0</v>
      </c>
      <c r="B366" s="85">
        <v>1.0</v>
      </c>
      <c r="C366" s="53">
        <v>14.0</v>
      </c>
      <c r="D366" s="53">
        <v>21.0</v>
      </c>
      <c r="E366" s="53">
        <v>4.0</v>
      </c>
      <c r="F366" s="53">
        <v>3.0</v>
      </c>
      <c r="G366" s="53" t="str">
        <f>ifna(VLookup(V366,Shiny!B:C, 2, 0),"")</f>
        <v/>
      </c>
      <c r="H366" s="22" t="s">
        <v>781</v>
      </c>
      <c r="I366" s="157">
        <v>644.0</v>
      </c>
      <c r="J366" s="140">
        <f>IFNA(VLOOKUP(V366,'Imported Index'!I:J,2,0),1)</f>
        <v>1</v>
      </c>
      <c r="K366" s="85"/>
      <c r="L366" s="53"/>
      <c r="M366" s="59" t="str">
        <f>ifna(IMAGE("https://pokejungle.net/sprites/typeico/"&amp;lower(VLookup(V366,Type!C:E, 2, 0)&amp;".png")),"")</f>
        <v/>
      </c>
      <c r="N366" s="59" t="str">
        <f>ifna(IMAGE("https://pokejungle.net/sprites/typeico/"&amp;lower(VLookup(V366,Type!C:E, 3, 0)&amp;".png")),"")</f>
        <v/>
      </c>
      <c r="O366" s="53"/>
      <c r="P366" s="53"/>
      <c r="Q366" s="61" t="str">
        <f>ifna(VLookup(V366, Dex!F:K, 3, 0),"")</f>
        <v/>
      </c>
      <c r="R366" s="61" t="str">
        <f>ifna(VLookup(V366, Dex!F:K, 4, 0),"")</f>
        <v/>
      </c>
      <c r="S366" s="62" t="str">
        <f>ifna(VLookup(V366, Dex!F:K, 5, 0),"")</f>
        <v/>
      </c>
      <c r="T366" s="61" t="str">
        <f>ifna(VLookup(V366, Dex!F:K, 6, 0),"")</f>
        <v/>
      </c>
      <c r="U366" s="63" t="str">
        <f>ifna(VLookup(V366, Dex!F:L, 7, 0),"")</f>
        <v/>
      </c>
      <c r="V366" s="53" t="str">
        <f t="shared" si="1"/>
        <v>zekrom</v>
      </c>
    </row>
    <row r="367" ht="31.5" customHeight="1">
      <c r="A367" s="131">
        <v>366.0</v>
      </c>
      <c r="B367" s="130">
        <v>1.0</v>
      </c>
      <c r="C367" s="131">
        <v>14.0</v>
      </c>
      <c r="D367" s="131">
        <v>22.0</v>
      </c>
      <c r="E367" s="131">
        <v>4.0</v>
      </c>
      <c r="F367" s="131">
        <v>4.0</v>
      </c>
      <c r="G367" s="131" t="str">
        <f>ifna(VLookup(V367,Shiny!B:C, 2, 0),"")</f>
        <v/>
      </c>
      <c r="H367" s="171" t="s">
        <v>782</v>
      </c>
      <c r="I367" s="158">
        <v>645.0</v>
      </c>
      <c r="J367" s="135">
        <f>IFNA(VLOOKUP(V367,'Imported Index'!I:J,2,0),1)</f>
        <v>1</v>
      </c>
      <c r="K367" s="131"/>
      <c r="L367" s="131"/>
      <c r="M367" s="136" t="str">
        <f>ifna(IMAGE("https://pokejungle.net/sprites/typeico/"&amp;lower(VLookup(V367,Type!C:E, 2, 0)&amp;".png")),"")</f>
        <v/>
      </c>
      <c r="N367" s="136" t="str">
        <f>ifna(IMAGE("https://pokejungle.net/sprites/typeico/"&amp;lower(VLookup(V367,Type!C:E, 3, 0)&amp;".png")),"")</f>
        <v/>
      </c>
      <c r="O367" s="131"/>
      <c r="P367" s="131"/>
      <c r="Q367" s="165" t="str">
        <f>ifna(VLookup(V367, Dex!F:K, 3, 0),"")</f>
        <v/>
      </c>
      <c r="R367" s="165" t="str">
        <f>ifna(VLookup(V367, Dex!F:K, 4, 0),"")</f>
        <v/>
      </c>
      <c r="S367" s="166">
        <f>ifna(VLookup(V367, Dex!F:K, 5, 0),"")</f>
        <v>233</v>
      </c>
      <c r="T367" s="165" t="str">
        <f>ifna(VLookup(V367, Dex!F:K, 6, 0),"")</f>
        <v/>
      </c>
      <c r="U367" s="137" t="str">
        <f>ifna(VLookup(V367, Dex!F:L, 7, 0),"")</f>
        <v/>
      </c>
      <c r="V367" s="131" t="str">
        <f t="shared" si="1"/>
        <v>landorus</v>
      </c>
    </row>
    <row r="368" ht="31.5" customHeight="1">
      <c r="A368" s="53">
        <v>367.0</v>
      </c>
      <c r="B368" s="85">
        <v>1.0</v>
      </c>
      <c r="C368" s="53">
        <v>14.0</v>
      </c>
      <c r="D368" s="53">
        <v>23.0</v>
      </c>
      <c r="E368" s="53">
        <v>4.0</v>
      </c>
      <c r="F368" s="53">
        <v>5.0</v>
      </c>
      <c r="G368" s="53" t="str">
        <f>ifna(VLookup(V368,Shiny!B:C, 2, 0),"")</f>
        <v/>
      </c>
      <c r="H368" s="22" t="s">
        <v>783</v>
      </c>
      <c r="I368" s="157">
        <v>646.0</v>
      </c>
      <c r="J368" s="140">
        <f>IFNA(VLOOKUP(V368,'Imported Index'!I:J,2,0),1)</f>
        <v>1</v>
      </c>
      <c r="K368" s="85"/>
      <c r="L368" s="53"/>
      <c r="M368" s="59" t="str">
        <f>ifna(IMAGE("https://pokejungle.net/sprites/typeico/"&amp;lower(VLookup(V368,Type!C:E, 2, 0)&amp;".png")),"")</f>
        <v/>
      </c>
      <c r="N368" s="59" t="str">
        <f>ifna(IMAGE("https://pokejungle.net/sprites/typeico/"&amp;lower(VLookup(V368,Type!C:E, 3, 0)&amp;".png")),"")</f>
        <v/>
      </c>
      <c r="O368" s="53"/>
      <c r="P368" s="53"/>
      <c r="Q368" s="61" t="str">
        <f>ifna(VLookup(V368, Dex!F:K, 3, 0),"")</f>
        <v/>
      </c>
      <c r="R368" s="61" t="str">
        <f>ifna(VLookup(V368, Dex!F:K, 4, 0),"")</f>
        <v/>
      </c>
      <c r="S368" s="62" t="str">
        <f>ifna(VLookup(V368, Dex!F:K, 5, 0),"")</f>
        <v/>
      </c>
      <c r="T368" s="61" t="str">
        <f>ifna(VLookup(V368, Dex!F:K, 6, 0),"")</f>
        <v/>
      </c>
      <c r="U368" s="63" t="str">
        <f>ifna(VLookup(V368, Dex!F:L, 7, 0),"")</f>
        <v/>
      </c>
      <c r="V368" s="53" t="str">
        <f t="shared" si="1"/>
        <v>kyurem</v>
      </c>
    </row>
    <row r="369" ht="31.5" customHeight="1">
      <c r="A369" s="131">
        <v>368.0</v>
      </c>
      <c r="B369" s="130">
        <v>1.0</v>
      </c>
      <c r="C369" s="131">
        <v>14.0</v>
      </c>
      <c r="D369" s="131">
        <v>24.0</v>
      </c>
      <c r="E369" s="131">
        <v>4.0</v>
      </c>
      <c r="F369" s="131">
        <v>6.0</v>
      </c>
      <c r="G369" s="131" t="str">
        <f>ifna(VLookup(V369,Shiny!B:C, 2, 0),"")</f>
        <v/>
      </c>
      <c r="H369" s="171" t="s">
        <v>784</v>
      </c>
      <c r="I369" s="158">
        <v>647.0</v>
      </c>
      <c r="J369" s="135">
        <f>IFNA(VLOOKUP(V369,'Imported Index'!I:J,2,0),1)</f>
        <v>1</v>
      </c>
      <c r="K369" s="131"/>
      <c r="L369" s="131"/>
      <c r="M369" s="136" t="str">
        <f>ifna(IMAGE("https://pokejungle.net/sprites/typeico/"&amp;lower(VLookup(V369,Type!C:E, 2, 0)&amp;".png")),"")</f>
        <v/>
      </c>
      <c r="N369" s="136" t="str">
        <f>ifna(IMAGE("https://pokejungle.net/sprites/typeico/"&amp;lower(VLookup(V369,Type!C:E, 3, 0)&amp;".png")),"")</f>
        <v/>
      </c>
      <c r="O369" s="131"/>
      <c r="P369" s="131"/>
      <c r="Q369" s="165" t="str">
        <f>ifna(VLookup(V369, Dex!F:K, 3, 0),"")</f>
        <v/>
      </c>
      <c r="R369" s="165" t="str">
        <f>ifna(VLookup(V369, Dex!F:K, 4, 0),"")</f>
        <v/>
      </c>
      <c r="S369" s="166" t="str">
        <f>ifna(VLookup(V369, Dex!F:K, 5, 0),"")</f>
        <v/>
      </c>
      <c r="T369" s="165" t="str">
        <f>ifna(VLookup(V369, Dex!F:K, 6, 0),"")</f>
        <v/>
      </c>
      <c r="U369" s="137" t="str">
        <f>ifna(VLookup(V369, Dex!F:L, 7, 0),"")</f>
        <v>H118</v>
      </c>
      <c r="V369" s="131" t="str">
        <f t="shared" si="1"/>
        <v>keldeo</v>
      </c>
    </row>
    <row r="370" ht="31.5" customHeight="1">
      <c r="A370" s="53">
        <v>369.0</v>
      </c>
      <c r="B370" s="85">
        <v>1.0</v>
      </c>
      <c r="C370" s="53">
        <v>14.0</v>
      </c>
      <c r="D370" s="53">
        <v>25.0</v>
      </c>
      <c r="E370" s="53">
        <v>5.0</v>
      </c>
      <c r="F370" s="53">
        <v>1.0</v>
      </c>
      <c r="G370" s="53" t="str">
        <f>ifna(VLookup(V370,Shiny!B:C, 2, 0),"")</f>
        <v/>
      </c>
      <c r="H370" s="22" t="s">
        <v>786</v>
      </c>
      <c r="I370" s="157">
        <v>648.0</v>
      </c>
      <c r="J370" s="140">
        <f>IFNA(VLOOKUP(V370,'Imported Index'!I:J,2,0),1)</f>
        <v>1</v>
      </c>
      <c r="K370" s="53"/>
      <c r="L370" s="53"/>
      <c r="M370" s="59" t="str">
        <f>ifna(IMAGE("https://pokejungle.net/sprites/typeico/"&amp;lower(VLookup(V370,Type!C:E, 2, 0)&amp;".png")),"")</f>
        <v/>
      </c>
      <c r="N370" s="59" t="str">
        <f>ifna(IMAGE("https://pokejungle.net/sprites/typeico/"&amp;lower(VLookup(V370,Type!C:E, 3, 0)&amp;".png")),"")</f>
        <v/>
      </c>
      <c r="O370" s="53"/>
      <c r="P370" s="53"/>
      <c r="Q370" s="61" t="str">
        <f>ifna(VLookup(V370, Dex!F:K, 3, 0),"")</f>
        <v/>
      </c>
      <c r="R370" s="61" t="str">
        <f>ifna(VLookup(V370, Dex!F:K, 4, 0),"")</f>
        <v/>
      </c>
      <c r="S370" s="62" t="str">
        <f>ifna(VLookup(V370, Dex!F:K, 5, 0),"")</f>
        <v/>
      </c>
      <c r="T370" s="61" t="str">
        <f>ifna(VLookup(V370, Dex!F:K, 6, 0),"")</f>
        <v/>
      </c>
      <c r="U370" s="63" t="str">
        <f>ifna(VLookup(V370, Dex!F:L, 7, 0),"")</f>
        <v>H119</v>
      </c>
      <c r="V370" s="53" t="str">
        <f t="shared" si="1"/>
        <v>meloetta</v>
      </c>
    </row>
    <row r="371" ht="31.5" customHeight="1">
      <c r="A371" s="131">
        <v>370.0</v>
      </c>
      <c r="B371" s="130">
        <v>1.0</v>
      </c>
      <c r="C371" s="130">
        <v>14.0</v>
      </c>
      <c r="D371" s="130">
        <v>26.0</v>
      </c>
      <c r="E371" s="130">
        <v>5.0</v>
      </c>
      <c r="F371" s="130">
        <v>2.0</v>
      </c>
      <c r="G371" s="131" t="str">
        <f>ifna(VLookup(V371,Shiny!B:C, 2, 0),"")</f>
        <v/>
      </c>
      <c r="H371" s="171" t="s">
        <v>787</v>
      </c>
      <c r="I371" s="158">
        <v>649.0</v>
      </c>
      <c r="J371" s="135">
        <f>IFNA(VLOOKUP(V371,'Imported Index'!I:J,2,0),1)</f>
        <v>1</v>
      </c>
      <c r="K371" s="131"/>
      <c r="L371" s="131"/>
      <c r="M371" s="136" t="str">
        <f>ifna(IMAGE("https://pokejungle.net/sprites/typeico/"&amp;lower(VLookup(V371,Type!C:E, 2, 0)&amp;".png")),"")</f>
        <v/>
      </c>
      <c r="N371" s="136" t="str">
        <f>ifna(IMAGE("https://pokejungle.net/sprites/typeico/"&amp;lower(VLookup(V371,Type!C:E, 3, 0)&amp;".png")),"")</f>
        <v/>
      </c>
      <c r="O371" s="131"/>
      <c r="P371" s="131"/>
      <c r="Q371" s="165" t="str">
        <f>ifna(VLookup(V371, Dex!F:K, 3, 0),"")</f>
        <v/>
      </c>
      <c r="R371" s="165" t="str">
        <f>ifna(VLookup(V371, Dex!F:K, 4, 0),"")</f>
        <v/>
      </c>
      <c r="S371" s="166" t="str">
        <f>ifna(VLookup(V371, Dex!F:K, 5, 0),"")</f>
        <v/>
      </c>
      <c r="T371" s="165" t="str">
        <f>ifna(VLookup(V371, Dex!F:K, 6, 0),"")</f>
        <v/>
      </c>
      <c r="U371" s="137" t="str">
        <f>ifna(VLookup(V371, Dex!F:L, 7, 0),"")</f>
        <v>H120</v>
      </c>
      <c r="V371" s="131" t="str">
        <f t="shared" si="1"/>
        <v>genesect</v>
      </c>
    </row>
    <row r="372" ht="31.5" customHeight="1">
      <c r="A372" s="53">
        <v>371.0</v>
      </c>
      <c r="B372" s="85"/>
      <c r="C372" s="85"/>
      <c r="D372" s="85"/>
      <c r="E372" s="85"/>
      <c r="F372" s="85"/>
      <c r="G372" s="53" t="str">
        <f>ifna(VLookup(V372,Shiny!B:C, 2, 0),"")</f>
        <v/>
      </c>
      <c r="H372" s="146" t="s">
        <v>236</v>
      </c>
      <c r="I372" s="147"/>
      <c r="J372" s="83"/>
      <c r="K372" s="83"/>
      <c r="L372" s="83"/>
      <c r="M372" s="59" t="str">
        <f>ifna(IMAGE("https://pokejungle.net/sprites/typeico/"&amp;lower(VLookup(V372,Type!C:E, 2, 0)&amp;".png")),"")</f>
        <v/>
      </c>
      <c r="N372" s="59" t="str">
        <f>ifna(IMAGE("https://pokejungle.net/sprites/typeico/"&amp;lower(VLookup(V372,Type!C:E, 3, 0)&amp;".png")),"")</f>
        <v/>
      </c>
      <c r="O372" s="53"/>
      <c r="P372" s="53"/>
      <c r="Q372" s="61" t="str">
        <f>ifna(VLookup(V372, Dex!F:K, 3, 0),"")</f>
        <v/>
      </c>
      <c r="R372" s="61" t="str">
        <f>ifna(VLookup(V372, Dex!F:K, 4, 0),"")</f>
        <v/>
      </c>
      <c r="S372" s="62" t="str">
        <f>ifna(VLookup(V372, Dex!F:K, 5, 0),"")</f>
        <v/>
      </c>
      <c r="T372" s="61" t="str">
        <f>ifna(VLookup(V372, Dex!F:K, 6, 0),"")</f>
        <v/>
      </c>
      <c r="U372" s="63" t="str">
        <f>ifna(VLookup(V372, Dex!F:L, 7, 0),"")</f>
        <v/>
      </c>
      <c r="V372" s="53" t="str">
        <f t="shared" si="1"/>
        <v>gen</v>
      </c>
    </row>
    <row r="373" ht="31.5" customHeight="1">
      <c r="A373" s="131">
        <v>372.0</v>
      </c>
      <c r="B373" s="130">
        <v>1.0</v>
      </c>
      <c r="C373" s="131">
        <v>15.0</v>
      </c>
      <c r="D373" s="131">
        <v>1.0</v>
      </c>
      <c r="E373" s="131">
        <v>1.0</v>
      </c>
      <c r="F373" s="131">
        <v>1.0</v>
      </c>
      <c r="G373" s="131" t="str">
        <f>ifna(VLookup(V373,Shiny!B:C, 2, 0),"")</f>
        <v/>
      </c>
      <c r="H373" s="171" t="s">
        <v>790</v>
      </c>
      <c r="I373" s="158">
        <v>652.0</v>
      </c>
      <c r="J373" s="135">
        <f>IFNA(VLOOKUP(V373,'Imported Index'!I:J,2,0),1)</f>
        <v>1</v>
      </c>
      <c r="K373" s="131"/>
      <c r="L373" s="131"/>
      <c r="M373" s="136" t="str">
        <f>ifna(IMAGE("https://pokejungle.net/sprites/typeico/"&amp;lower(VLookup(V373,Type!C:E, 2, 0)&amp;".png")),"")</f>
        <v/>
      </c>
      <c r="N373" s="136" t="str">
        <f>ifna(IMAGE("https://pokejungle.net/sprites/typeico/"&amp;lower(VLookup(V373,Type!C:E, 3, 0)&amp;".png")),"")</f>
        <v/>
      </c>
      <c r="O373" s="131"/>
      <c r="P373" s="131"/>
      <c r="Q373" s="165" t="str">
        <f>ifna(VLookup(V373, Dex!F:K, 3, 0),"")</f>
        <v/>
      </c>
      <c r="R373" s="165" t="str">
        <f>ifna(VLookup(V373, Dex!F:K, 4, 0),"")</f>
        <v/>
      </c>
      <c r="S373" s="166" t="str">
        <f>ifna(VLookup(V373, Dex!F:K, 5, 0),"")</f>
        <v/>
      </c>
      <c r="T373" s="165" t="str">
        <f>ifna(VLookup(V373, Dex!F:K, 6, 0),"")</f>
        <v>B211</v>
      </c>
      <c r="U373" s="137">
        <f>ifna(VLookup(V373, Dex!F:L, 7, 0),"")</f>
        <v>215</v>
      </c>
      <c r="V373" s="131" t="str">
        <f t="shared" si="1"/>
        <v>chesnaught</v>
      </c>
    </row>
    <row r="374" ht="31.5" customHeight="1">
      <c r="A374" s="53">
        <v>373.0</v>
      </c>
      <c r="B374" s="85">
        <v>1.0</v>
      </c>
      <c r="C374" s="53">
        <v>15.0</v>
      </c>
      <c r="D374" s="53">
        <v>2.0</v>
      </c>
      <c r="E374" s="53">
        <v>1.0</v>
      </c>
      <c r="F374" s="53">
        <v>2.0</v>
      </c>
      <c r="G374" s="53" t="str">
        <f>ifna(VLookup(V374,Shiny!B:C, 2, 0),"")</f>
        <v/>
      </c>
      <c r="H374" s="22" t="s">
        <v>793</v>
      </c>
      <c r="I374" s="157">
        <v>655.0</v>
      </c>
      <c r="J374" s="140">
        <f>IFNA(VLOOKUP(V374,'Imported Index'!I:J,2,0),1)</f>
        <v>1</v>
      </c>
      <c r="K374" s="53"/>
      <c r="L374" s="53"/>
      <c r="M374" s="59" t="str">
        <f>ifna(IMAGE("https://pokejungle.net/sprites/typeico/"&amp;lower(VLookup(V374,Type!C:E, 2, 0)&amp;".png")),"")</f>
        <v/>
      </c>
      <c r="N374" s="59" t="str">
        <f>ifna(IMAGE("https://pokejungle.net/sprites/typeico/"&amp;lower(VLookup(V374,Type!C:E, 3, 0)&amp;".png")),"")</f>
        <v/>
      </c>
      <c r="O374" s="53"/>
      <c r="P374" s="53"/>
      <c r="Q374" s="61" t="str">
        <f>ifna(VLookup(V374, Dex!F:K, 3, 0),"")</f>
        <v/>
      </c>
      <c r="R374" s="61" t="str">
        <f>ifna(VLookup(V374, Dex!F:K, 4, 0),"")</f>
        <v/>
      </c>
      <c r="S374" s="62" t="str">
        <f>ifna(VLookup(V374, Dex!F:K, 5, 0),"")</f>
        <v/>
      </c>
      <c r="T374" s="61" t="str">
        <f>ifna(VLookup(V374, Dex!F:K, 6, 0),"")</f>
        <v>B214</v>
      </c>
      <c r="U374" s="63">
        <f>ifna(VLookup(V374, Dex!F:L, 7, 0),"")</f>
        <v>219</v>
      </c>
      <c r="V374" s="53" t="str">
        <f t="shared" si="1"/>
        <v>delphox</v>
      </c>
    </row>
    <row r="375" ht="31.5" customHeight="1">
      <c r="A375" s="131">
        <v>374.0</v>
      </c>
      <c r="B375" s="130">
        <v>1.0</v>
      </c>
      <c r="C375" s="131">
        <v>15.0</v>
      </c>
      <c r="D375" s="131">
        <v>3.0</v>
      </c>
      <c r="E375" s="131">
        <v>1.0</v>
      </c>
      <c r="F375" s="131">
        <v>3.0</v>
      </c>
      <c r="G375" s="131" t="str">
        <f>ifna(VLookup(V375,Shiny!B:C, 2, 0),"")</f>
        <v/>
      </c>
      <c r="H375" s="171" t="s">
        <v>796</v>
      </c>
      <c r="I375" s="158">
        <v>658.0</v>
      </c>
      <c r="J375" s="135">
        <f>IFNA(VLOOKUP(V375,'Imported Index'!I:J,2,0),1)</f>
        <v>1</v>
      </c>
      <c r="K375" s="131"/>
      <c r="L375" s="131"/>
      <c r="M375" s="136" t="str">
        <f>ifna(IMAGE("https://pokejungle.net/sprites/typeico/"&amp;lower(VLookup(V375,Type!C:E, 2, 0)&amp;".png")),"")</f>
        <v/>
      </c>
      <c r="N375" s="136" t="str">
        <f>ifna(IMAGE("https://pokejungle.net/sprites/typeico/"&amp;lower(VLookup(V375,Type!C:E, 3, 0)&amp;".png")),"")</f>
        <v/>
      </c>
      <c r="O375" s="131"/>
      <c r="P375" s="131"/>
      <c r="Q375" s="165" t="str">
        <f>ifna(VLookup(V375, Dex!F:K, 3, 0),"")</f>
        <v/>
      </c>
      <c r="R375" s="165" t="str">
        <f>ifna(VLookup(V375, Dex!F:K, 4, 0),"")</f>
        <v/>
      </c>
      <c r="S375" s="166" t="str">
        <f>ifna(VLookup(V375, Dex!F:K, 5, 0),"")</f>
        <v/>
      </c>
      <c r="T375" s="165" t="str">
        <f>ifna(VLookup(V375, Dex!F:K, 6, 0),"")</f>
        <v>B217</v>
      </c>
      <c r="U375" s="137">
        <f>ifna(VLookup(V375, Dex!F:L, 7, 0),"")</f>
        <v>211</v>
      </c>
      <c r="V375" s="131" t="str">
        <f t="shared" si="1"/>
        <v>greninja</v>
      </c>
    </row>
    <row r="376" ht="31.5" customHeight="1">
      <c r="A376" s="53">
        <v>375.0</v>
      </c>
      <c r="B376" s="85">
        <v>1.0</v>
      </c>
      <c r="C376" s="53">
        <v>15.0</v>
      </c>
      <c r="D376" s="53">
        <v>4.0</v>
      </c>
      <c r="E376" s="53">
        <v>1.0</v>
      </c>
      <c r="F376" s="53">
        <v>4.0</v>
      </c>
      <c r="G376" s="53" t="str">
        <f>ifna(VLookup(V376,Shiny!B:C, 2, 0),"")</f>
        <v/>
      </c>
      <c r="H376" s="22" t="s">
        <v>798</v>
      </c>
      <c r="I376" s="157">
        <v>660.0</v>
      </c>
      <c r="J376" s="140">
        <f>IFNA(VLOOKUP(V376,'Imported Index'!I:J,2,0),1)</f>
        <v>1</v>
      </c>
      <c r="K376" s="53"/>
      <c r="L376" s="53"/>
      <c r="M376" s="59" t="str">
        <f>ifna(IMAGE("https://pokejungle.net/sprites/typeico/"&amp;lower(VLookup(V376,Type!C:E, 2, 0)&amp;".png")),"")</f>
        <v/>
      </c>
      <c r="N376" s="59" t="str">
        <f>ifna(IMAGE("https://pokejungle.net/sprites/typeico/"&amp;lower(VLookup(V376,Type!C:E, 3, 0)&amp;".png")),"")</f>
        <v/>
      </c>
      <c r="O376" s="53"/>
      <c r="P376" s="53"/>
      <c r="Q376" s="61">
        <f>ifna(VLookup(V376, Dex!F:K, 3, 0),"")</f>
        <v>49</v>
      </c>
      <c r="R376" s="61" t="str">
        <f>ifna(VLookup(V376, Dex!F:K, 4, 0),"")</f>
        <v/>
      </c>
      <c r="S376" s="62" t="str">
        <f>ifna(VLookup(V376, Dex!F:K, 5, 0),"")</f>
        <v/>
      </c>
      <c r="T376" s="61" t="str">
        <f>ifna(VLookup(V376, Dex!F:K, 6, 0),"")</f>
        <v/>
      </c>
      <c r="U376" s="63">
        <f>ifna(VLookup(V376, Dex!F:L, 7, 0),"")</f>
        <v>14</v>
      </c>
      <c r="V376" s="53" t="str">
        <f t="shared" si="1"/>
        <v>diggersby</v>
      </c>
    </row>
    <row r="377" ht="31.5" customHeight="1">
      <c r="A377" s="131">
        <v>376.0</v>
      </c>
      <c r="B377" s="130">
        <v>1.0</v>
      </c>
      <c r="C377" s="131">
        <v>15.0</v>
      </c>
      <c r="D377" s="131">
        <v>5.0</v>
      </c>
      <c r="E377" s="131">
        <v>1.0</v>
      </c>
      <c r="F377" s="131">
        <v>5.0</v>
      </c>
      <c r="G377" s="131" t="str">
        <f>ifna(VLookup(V377,Shiny!B:C, 2, 0),"")</f>
        <v/>
      </c>
      <c r="H377" s="171" t="s">
        <v>801</v>
      </c>
      <c r="I377" s="158">
        <v>663.0</v>
      </c>
      <c r="J377" s="135">
        <f>IFNA(VLOOKUP(V377,'Imported Index'!I:J,2,0),1)</f>
        <v>1</v>
      </c>
      <c r="K377" s="130"/>
      <c r="L377" s="131"/>
      <c r="M377" s="136" t="str">
        <f>ifna(IMAGE("https://pokejungle.net/sprites/typeico/"&amp;lower(VLookup(V377,Type!C:E, 2, 0)&amp;".png")),"")</f>
        <v/>
      </c>
      <c r="N377" s="136" t="str">
        <f>ifna(IMAGE("https://pokejungle.net/sprites/typeico/"&amp;lower(VLookup(V377,Type!C:E, 3, 0)&amp;".png")),"")</f>
        <v/>
      </c>
      <c r="O377" s="131"/>
      <c r="P377" s="131"/>
      <c r="Q377" s="165" t="str">
        <f>ifna(VLookup(V377, Dex!F:K, 3, 0),"")</f>
        <v>A024</v>
      </c>
      <c r="R377" s="165" t="str">
        <f>ifna(VLookup(V377, Dex!F:K, 4, 0),"")</f>
        <v/>
      </c>
      <c r="S377" s="166" t="str">
        <f>ifna(VLookup(V377, Dex!F:K, 5, 0),"")</f>
        <v/>
      </c>
      <c r="T377" s="165" t="str">
        <f>ifna(VLookup(V377, Dex!F:K, 6, 0),"")</f>
        <v>P021</v>
      </c>
      <c r="U377" s="137">
        <f>ifna(VLookup(V377, Dex!F:L, 7, 0),"")</f>
        <v>12</v>
      </c>
      <c r="V377" s="131" t="str">
        <f t="shared" si="1"/>
        <v>talonflame</v>
      </c>
    </row>
    <row r="378" ht="31.5" customHeight="1">
      <c r="A378" s="53">
        <v>377.0</v>
      </c>
      <c r="B378" s="85">
        <v>1.0</v>
      </c>
      <c r="C378" s="53">
        <v>15.0</v>
      </c>
      <c r="D378" s="53">
        <v>6.0</v>
      </c>
      <c r="E378" s="53">
        <v>1.0</v>
      </c>
      <c r="F378" s="53">
        <v>6.0</v>
      </c>
      <c r="G378" s="53" t="str">
        <f>ifna(VLookup(V378,Shiny!B:C, 2, 0),"")</f>
        <v/>
      </c>
      <c r="H378" s="22" t="s">
        <v>804</v>
      </c>
      <c r="I378" s="157">
        <v>666.0</v>
      </c>
      <c r="J378" s="140">
        <f>IFNA(VLOOKUP(V378,'Imported Index'!I:J,2,0),1)</f>
        <v>1</v>
      </c>
      <c r="K378" s="85"/>
      <c r="L378" s="53"/>
      <c r="M378" s="59" t="str">
        <f>ifna(IMAGE("https://pokejungle.net/sprites/typeico/"&amp;lower(VLookup(V378,Type!C:E, 2, 0)&amp;".png")),"")</f>
        <v/>
      </c>
      <c r="N378" s="59" t="str">
        <f>ifna(IMAGE("https://pokejungle.net/sprites/typeico/"&amp;lower(VLookup(V378,Type!C:E, 3, 0)&amp;".png")),"")</f>
        <v/>
      </c>
      <c r="O378" s="53"/>
      <c r="P378" s="53"/>
      <c r="Q378" s="61" t="str">
        <f>ifna(VLookup(V378, Dex!F:K, 3, 0),"")</f>
        <v/>
      </c>
      <c r="R378" s="61" t="str">
        <f>ifna(VLookup(V378, Dex!F:K, 4, 0),"")</f>
        <v/>
      </c>
      <c r="S378" s="62" t="str">
        <f>ifna(VLookup(V378, Dex!F:K, 5, 0),"")</f>
        <v/>
      </c>
      <c r="T378" s="61" t="str">
        <f>ifna(VLookup(V378, Dex!F:K, 6, 0),"")</f>
        <v>P037</v>
      </c>
      <c r="U378" s="63">
        <f>ifna(VLookup(V378, Dex!F:L, 7, 0),"")</f>
        <v>17</v>
      </c>
      <c r="V378" s="53" t="str">
        <f t="shared" si="1"/>
        <v>vivillon</v>
      </c>
    </row>
    <row r="379" ht="31.5" customHeight="1">
      <c r="A379" s="131">
        <v>378.0</v>
      </c>
      <c r="B379" s="130">
        <v>1.0</v>
      </c>
      <c r="C379" s="131">
        <v>15.0</v>
      </c>
      <c r="D379" s="131">
        <v>7.0</v>
      </c>
      <c r="E379" s="131">
        <v>2.0</v>
      </c>
      <c r="F379" s="131">
        <v>1.0</v>
      </c>
      <c r="G379" s="131" t="str">
        <f>ifna(VLookup(V379,Shiny!B:C, 2, 0),"")</f>
        <v/>
      </c>
      <c r="H379" s="171" t="s">
        <v>826</v>
      </c>
      <c r="I379" s="158">
        <v>668.0</v>
      </c>
      <c r="J379" s="135">
        <f>IFNA(VLOOKUP(V379,'Imported Index'!I:J,2,0),1)</f>
        <v>1</v>
      </c>
      <c r="K379" s="130"/>
      <c r="L379" s="131"/>
      <c r="M379" s="136" t="str">
        <f>ifna(IMAGE("https://pokejungle.net/sprites/typeico/"&amp;lower(VLookup(V379,Type!C:E, 2, 0)&amp;".png")),"")</f>
        <v/>
      </c>
      <c r="N379" s="136" t="str">
        <f>ifna(IMAGE("https://pokejungle.net/sprites/typeico/"&amp;lower(VLookup(V379,Type!C:E, 3, 0)&amp;".png")),"")</f>
        <v/>
      </c>
      <c r="O379" s="131"/>
      <c r="P379" s="131"/>
      <c r="Q379" s="165" t="str">
        <f>ifna(VLookup(V379, Dex!F:K, 3, 0),"")</f>
        <v/>
      </c>
      <c r="R379" s="165" t="str">
        <f>ifna(VLookup(V379, Dex!F:K, 4, 0),"")</f>
        <v/>
      </c>
      <c r="S379" s="166" t="str">
        <f>ifna(VLookup(V379, Dex!F:K, 5, 0),"")</f>
        <v/>
      </c>
      <c r="T379" s="165" t="str">
        <f>ifna(VLookup(V379, Dex!F:K, 6, 0),"")</f>
        <v>P225</v>
      </c>
      <c r="U379" s="137">
        <f>ifna(VLookup(V379, Dex!F:L, 7, 0),"")</f>
        <v>46</v>
      </c>
      <c r="V379" s="131" t="str">
        <f t="shared" si="1"/>
        <v>pyroar</v>
      </c>
    </row>
    <row r="380" ht="31.5" customHeight="1">
      <c r="A380" s="53">
        <v>379.0</v>
      </c>
      <c r="B380" s="85">
        <v>1.0</v>
      </c>
      <c r="C380" s="53">
        <v>15.0</v>
      </c>
      <c r="D380" s="53">
        <v>8.0</v>
      </c>
      <c r="E380" s="53">
        <v>2.0</v>
      </c>
      <c r="F380" s="53">
        <v>2.0</v>
      </c>
      <c r="G380" s="53" t="str">
        <f>ifna(VLookup(V380,Shiny!B:C, 2, 0),"")</f>
        <v/>
      </c>
      <c r="H380" s="15" t="s">
        <v>833</v>
      </c>
      <c r="I380" s="157">
        <v>671.0</v>
      </c>
      <c r="J380" s="140">
        <f>IFNA(VLOOKUP(V380,'Imported Index'!I:J,2,0),1)</f>
        <v>1</v>
      </c>
      <c r="K380" s="85"/>
      <c r="L380" s="88" t="s">
        <v>834</v>
      </c>
      <c r="M380" s="59" t="str">
        <f>ifna(IMAGE("https://pokejungle.net/sprites/typeico/"&amp;lower(VLookup(V380,Type!C:E, 2, 0)&amp;".png")),"")</f>
        <v/>
      </c>
      <c r="N380" s="59" t="str">
        <f>ifna(IMAGE("https://pokejungle.net/sprites/typeico/"&amp;lower(VLookup(V380,Type!C:E, 3, 0)&amp;".png")),"")</f>
        <v/>
      </c>
      <c r="O380" s="88">
        <v>-5.0</v>
      </c>
      <c r="P380" s="53"/>
      <c r="Q380" s="61" t="str">
        <f>ifna(VLookup(V380, Dex!F:K, 3, 0),"")</f>
        <v/>
      </c>
      <c r="R380" s="61" t="str">
        <f>ifna(VLookup(V380, Dex!F:K, 4, 0),"")</f>
        <v/>
      </c>
      <c r="S380" s="62" t="str">
        <f>ifna(VLookup(V380, Dex!F:K, 5, 0),"")</f>
        <v/>
      </c>
      <c r="T380" s="61" t="str">
        <f>ifna(VLookup(V380, Dex!F:K, 6, 0),"")</f>
        <v/>
      </c>
      <c r="U380" s="63">
        <f>ifna(VLookup(V380, Dex!F:L, 7, 0),"")</f>
        <v>39</v>
      </c>
      <c r="V380" s="53" t="str">
        <f t="shared" si="1"/>
        <v>floette-5</v>
      </c>
    </row>
    <row r="381" ht="31.5" customHeight="1">
      <c r="A381" s="131">
        <v>380.0</v>
      </c>
      <c r="B381" s="130">
        <v>1.0</v>
      </c>
      <c r="C381" s="131">
        <v>15.0</v>
      </c>
      <c r="D381" s="131">
        <v>9.0</v>
      </c>
      <c r="E381" s="131">
        <v>2.0</v>
      </c>
      <c r="F381" s="131">
        <v>3.0</v>
      </c>
      <c r="G381" s="131" t="str">
        <f>ifna(VLookup(V381,Shiny!B:C, 2, 0),"")</f>
        <v/>
      </c>
      <c r="H381" s="171" t="s">
        <v>835</v>
      </c>
      <c r="I381" s="158">
        <v>671.0</v>
      </c>
      <c r="J381" s="135">
        <f>IFNA(VLOOKUP(V381,'Imported Index'!I:J,2,0),1)</f>
        <v>1</v>
      </c>
      <c r="K381" s="130"/>
      <c r="L381" s="131"/>
      <c r="M381" s="136" t="str">
        <f>ifna(IMAGE("https://pokejungle.net/sprites/typeico/"&amp;lower(VLookup(V381,Type!C:E, 2, 0)&amp;".png")),"")</f>
        <v/>
      </c>
      <c r="N381" s="136" t="str">
        <f>ifna(IMAGE("https://pokejungle.net/sprites/typeico/"&amp;lower(VLookup(V381,Type!C:E, 3, 0)&amp;".png")),"")</f>
        <v/>
      </c>
      <c r="O381" s="131"/>
      <c r="P381" s="131"/>
      <c r="Q381" s="165" t="str">
        <f>ifna(VLookup(V381, Dex!F:K, 3, 0),"")</f>
        <v/>
      </c>
      <c r="R381" s="165" t="str">
        <f>ifna(VLookup(V381, Dex!F:K, 4, 0),"")</f>
        <v/>
      </c>
      <c r="S381" s="166" t="str">
        <f>ifna(VLookup(V381, Dex!F:K, 5, 0),"")</f>
        <v/>
      </c>
      <c r="T381" s="165" t="str">
        <f>ifna(VLookup(V381, Dex!F:K, 6, 0),"")</f>
        <v>P147</v>
      </c>
      <c r="U381" s="137">
        <f>ifna(VLookup(V381, Dex!F:L, 7, 0),"")</f>
        <v>40</v>
      </c>
      <c r="V381" s="131" t="str">
        <f t="shared" si="1"/>
        <v>florges</v>
      </c>
    </row>
    <row r="382" ht="31.5" customHeight="1">
      <c r="A382" s="53">
        <v>381.0</v>
      </c>
      <c r="B382" s="85">
        <v>1.0</v>
      </c>
      <c r="C382" s="53">
        <v>15.0</v>
      </c>
      <c r="D382" s="53">
        <v>10.0</v>
      </c>
      <c r="E382" s="53">
        <v>2.0</v>
      </c>
      <c r="F382" s="53">
        <v>4.0</v>
      </c>
      <c r="G382" s="53" t="str">
        <f>ifna(VLookup(V382,Shiny!B:C, 2, 0),"")</f>
        <v/>
      </c>
      <c r="H382" s="22" t="s">
        <v>837</v>
      </c>
      <c r="I382" s="157">
        <v>673.0</v>
      </c>
      <c r="J382" s="140">
        <f>IFNA(VLOOKUP(V382,'Imported Index'!I:J,2,0),1)</f>
        <v>1</v>
      </c>
      <c r="K382" s="85"/>
      <c r="L382" s="53"/>
      <c r="M382" s="59" t="str">
        <f>ifna(IMAGE("https://pokejungle.net/sprites/typeico/"&amp;lower(VLookup(V382,Type!C:E, 2, 0)&amp;".png")),"")</f>
        <v/>
      </c>
      <c r="N382" s="59" t="str">
        <f>ifna(IMAGE("https://pokejungle.net/sprites/typeico/"&amp;lower(VLookup(V382,Type!C:E, 3, 0)&amp;".png")),"")</f>
        <v/>
      </c>
      <c r="O382" s="53"/>
      <c r="P382" s="53"/>
      <c r="Q382" s="61" t="str">
        <f>ifna(VLookup(V382, Dex!F:K, 3, 0),"")</f>
        <v/>
      </c>
      <c r="R382" s="61" t="str">
        <f>ifna(VLookup(V382, Dex!F:K, 4, 0),"")</f>
        <v/>
      </c>
      <c r="S382" s="62" t="str">
        <f>ifna(VLookup(V382, Dex!F:K, 5, 0),"")</f>
        <v/>
      </c>
      <c r="T382" s="61" t="str">
        <f>ifna(VLookup(V382, Dex!F:K, 6, 0),"")</f>
        <v>P222</v>
      </c>
      <c r="U382" s="63">
        <f>ifna(VLookup(V382, Dex!F:L, 7, 0),"")</f>
        <v>42</v>
      </c>
      <c r="V382" s="53" t="str">
        <f t="shared" si="1"/>
        <v>gogoat</v>
      </c>
    </row>
    <row r="383" ht="31.5" customHeight="1">
      <c r="A383" s="131">
        <v>382.0</v>
      </c>
      <c r="B383" s="130">
        <v>1.0</v>
      </c>
      <c r="C383" s="131">
        <v>15.0</v>
      </c>
      <c r="D383" s="131">
        <v>11.0</v>
      </c>
      <c r="E383" s="131">
        <v>2.0</v>
      </c>
      <c r="F383" s="131">
        <v>5.0</v>
      </c>
      <c r="G383" s="131" t="str">
        <f>ifna(VLookup(V383,Shiny!B:C, 2, 0),"")</f>
        <v/>
      </c>
      <c r="H383" s="171" t="s">
        <v>839</v>
      </c>
      <c r="I383" s="158">
        <v>675.0</v>
      </c>
      <c r="J383" s="135">
        <f>IFNA(VLOOKUP(V383,'Imported Index'!I:J,2,0),1)</f>
        <v>1</v>
      </c>
      <c r="K383" s="131"/>
      <c r="L383" s="131"/>
      <c r="M383" s="136" t="str">
        <f>ifna(IMAGE("https://pokejungle.net/sprites/typeico/"&amp;lower(VLookup(V383,Type!C:E, 2, 0)&amp;".png")),"")</f>
        <v/>
      </c>
      <c r="N383" s="136" t="str">
        <f>ifna(IMAGE("https://pokejungle.net/sprites/typeico/"&amp;lower(VLookup(V383,Type!C:E, 3, 0)&amp;".png")),"")</f>
        <v/>
      </c>
      <c r="O383" s="131"/>
      <c r="P383" s="131"/>
      <c r="Q383" s="165">
        <f>ifna(VLookup(V383, Dex!F:K, 3, 0),"")</f>
        <v>112</v>
      </c>
      <c r="R383" s="165" t="str">
        <f>ifna(VLookup(V383, Dex!F:K, 4, 0),"")</f>
        <v/>
      </c>
      <c r="S383" s="166" t="str">
        <f>ifna(VLookup(V383, Dex!F:K, 5, 0),"")</f>
        <v/>
      </c>
      <c r="T383" s="165" t="str">
        <f>ifna(VLookup(V383, Dex!F:K, 6, 0),"")</f>
        <v/>
      </c>
      <c r="U383" s="137">
        <f>ifna(VLookup(V383, Dex!F:L, 7, 0),"")</f>
        <v>48</v>
      </c>
      <c r="V383" s="131" t="str">
        <f t="shared" si="1"/>
        <v>pangoro</v>
      </c>
    </row>
    <row r="384" ht="31.5" customHeight="1">
      <c r="A384" s="53">
        <v>383.0</v>
      </c>
      <c r="B384" s="85">
        <v>1.0</v>
      </c>
      <c r="C384" s="53">
        <v>15.0</v>
      </c>
      <c r="D384" s="53">
        <v>12.0</v>
      </c>
      <c r="E384" s="53">
        <v>2.0</v>
      </c>
      <c r="F384" s="53">
        <v>6.0</v>
      </c>
      <c r="G384" s="53" t="str">
        <f>ifna(VLookup(V384,Shiny!B:C, 2, 0),"")</f>
        <v/>
      </c>
      <c r="H384" s="22" t="s">
        <v>840</v>
      </c>
      <c r="I384" s="157">
        <v>676.0</v>
      </c>
      <c r="J384" s="140">
        <f>IFNA(VLOOKUP(V384,'Imported Index'!I:J,2,0),1)</f>
        <v>1</v>
      </c>
      <c r="K384" s="53"/>
      <c r="L384" s="53"/>
      <c r="M384" s="59" t="str">
        <f>ifna(IMAGE("https://pokejungle.net/sprites/typeico/"&amp;lower(VLookup(V384,Type!C:E, 2, 0)&amp;".png")),"")</f>
        <v/>
      </c>
      <c r="N384" s="59" t="str">
        <f>ifna(IMAGE("https://pokejungle.net/sprites/typeico/"&amp;lower(VLookup(V384,Type!C:E, 3, 0)&amp;".png")),"")</f>
        <v/>
      </c>
      <c r="O384" s="53"/>
      <c r="P384" s="53"/>
      <c r="Q384" s="61" t="str">
        <f>ifna(VLookup(V384, Dex!F:K, 3, 0),"")</f>
        <v/>
      </c>
      <c r="R384" s="61" t="str">
        <f>ifna(VLookup(V384, Dex!F:K, 4, 0),"")</f>
        <v/>
      </c>
      <c r="S384" s="62" t="str">
        <f>ifna(VLookup(V384, Dex!F:K, 5, 0),"")</f>
        <v/>
      </c>
      <c r="T384" s="61" t="str">
        <f>ifna(VLookup(V384, Dex!F:K, 6, 0),"")</f>
        <v/>
      </c>
      <c r="U384" s="63">
        <f>ifna(VLookup(V384, Dex!F:L, 7, 0),"")</f>
        <v>158</v>
      </c>
      <c r="V384" s="53" t="str">
        <f t="shared" si="1"/>
        <v>furfrou</v>
      </c>
    </row>
    <row r="385" ht="31.5" customHeight="1">
      <c r="A385" s="131">
        <v>384.0</v>
      </c>
      <c r="B385" s="130">
        <v>1.0</v>
      </c>
      <c r="C385" s="131">
        <v>15.0</v>
      </c>
      <c r="D385" s="131">
        <v>13.0</v>
      </c>
      <c r="E385" s="131">
        <v>3.0</v>
      </c>
      <c r="F385" s="131">
        <v>1.0</v>
      </c>
      <c r="G385" s="131" t="str">
        <f>ifna(VLookup(V385,Shiny!B:C, 2, 0),"")</f>
        <v/>
      </c>
      <c r="H385" s="171" t="s">
        <v>851</v>
      </c>
      <c r="I385" s="158">
        <v>678.0</v>
      </c>
      <c r="J385" s="135">
        <f>IFNA(VLOOKUP(V385,'Imported Index'!I:J,2,0),1)</f>
        <v>1</v>
      </c>
      <c r="K385" s="131"/>
      <c r="L385" s="131"/>
      <c r="M385" s="136" t="str">
        <f>ifna(IMAGE("https://pokejungle.net/sprites/typeico/"&amp;lower(VLookup(V385,Type!C:E, 2, 0)&amp;".png")),"")</f>
        <v/>
      </c>
      <c r="N385" s="136" t="str">
        <f>ifna(IMAGE("https://pokejungle.net/sprites/typeico/"&amp;lower(VLookup(V385,Type!C:E, 3, 0)&amp;".png")),"")</f>
        <v/>
      </c>
      <c r="O385" s="131"/>
      <c r="P385" s="131"/>
      <c r="Q385" s="165">
        <f>ifna(VLookup(V385, Dex!F:K, 3, 0),"")</f>
        <v>209</v>
      </c>
      <c r="R385" s="165" t="str">
        <f>ifna(VLookup(V385, Dex!F:K, 4, 0),"")</f>
        <v/>
      </c>
      <c r="S385" s="166" t="str">
        <f>ifna(VLookup(V385, Dex!F:K, 5, 0),"")</f>
        <v/>
      </c>
      <c r="T385" s="165" t="str">
        <f>ifna(VLookup(V385, Dex!F:K, 6, 0),"")</f>
        <v>B105</v>
      </c>
      <c r="U385" s="137">
        <f>ifna(VLookup(V385, Dex!F:L, 7, 0),"")</f>
        <v>44</v>
      </c>
      <c r="V385" s="131" t="str">
        <f t="shared" si="1"/>
        <v>meowstic</v>
      </c>
    </row>
    <row r="386" ht="31.5" customHeight="1">
      <c r="A386" s="53">
        <v>385.0</v>
      </c>
      <c r="B386" s="85">
        <v>1.0</v>
      </c>
      <c r="C386" s="53">
        <v>15.0</v>
      </c>
      <c r="D386" s="53">
        <v>14.0</v>
      </c>
      <c r="E386" s="53">
        <v>3.0</v>
      </c>
      <c r="F386" s="53">
        <v>2.0</v>
      </c>
      <c r="G386" s="53" t="str">
        <f>ifna(VLookup(V386,Shiny!B:C, 2, 0),"")</f>
        <v/>
      </c>
      <c r="H386" s="22" t="s">
        <v>854</v>
      </c>
      <c r="I386" s="157">
        <v>681.0</v>
      </c>
      <c r="J386" s="140">
        <f>IFNA(VLOOKUP(V386,'Imported Index'!I:J,2,0),1)</f>
        <v>1</v>
      </c>
      <c r="K386" s="53"/>
      <c r="L386" s="53"/>
      <c r="M386" s="59" t="str">
        <f>ifna(IMAGE("https://pokejungle.net/sprites/typeico/"&amp;lower(VLookup(V386,Type!C:E, 2, 0)&amp;".png")),"")</f>
        <v/>
      </c>
      <c r="N386" s="59" t="str">
        <f>ifna(IMAGE("https://pokejungle.net/sprites/typeico/"&amp;lower(VLookup(V386,Type!C:E, 3, 0)&amp;".png")),"")</f>
        <v/>
      </c>
      <c r="O386" s="53"/>
      <c r="P386" s="53"/>
      <c r="Q386" s="61">
        <f>ifna(VLookup(V386, Dex!F:K, 3, 0),"")</f>
        <v>332</v>
      </c>
      <c r="R386" s="61" t="str">
        <f>ifna(VLookup(V386, Dex!F:K, 4, 0),"")</f>
        <v/>
      </c>
      <c r="S386" s="62" t="str">
        <f>ifna(VLookup(V386, Dex!F:K, 5, 0),"")</f>
        <v/>
      </c>
      <c r="T386" s="61" t="str">
        <f>ifna(VLookup(V386, Dex!F:K, 6, 0),"")</f>
        <v/>
      </c>
      <c r="U386" s="63">
        <f>ifna(VLookup(V386, Dex!F:L, 7, 0),"")</f>
        <v>73</v>
      </c>
      <c r="V386" s="53" t="str">
        <f t="shared" si="1"/>
        <v>aegislash</v>
      </c>
    </row>
    <row r="387" ht="31.5" customHeight="1">
      <c r="A387" s="131">
        <v>386.0</v>
      </c>
      <c r="B387" s="130">
        <v>1.0</v>
      </c>
      <c r="C387" s="131">
        <v>15.0</v>
      </c>
      <c r="D387" s="131">
        <v>15.0</v>
      </c>
      <c r="E387" s="131">
        <v>3.0</v>
      </c>
      <c r="F387" s="131">
        <v>3.0</v>
      </c>
      <c r="G387" s="131" t="str">
        <f>ifna(VLookup(V387,Shiny!B:C, 2, 0),"")</f>
        <v/>
      </c>
      <c r="H387" s="171" t="s">
        <v>856</v>
      </c>
      <c r="I387" s="158">
        <v>683.0</v>
      </c>
      <c r="J387" s="135">
        <f>IFNA(VLOOKUP(V387,'Imported Index'!I:J,2,0),1)</f>
        <v>1</v>
      </c>
      <c r="K387" s="131"/>
      <c r="L387" s="131"/>
      <c r="M387" s="136" t="str">
        <f>ifna(IMAGE("https://pokejungle.net/sprites/typeico/"&amp;lower(VLookup(V387,Type!C:E, 2, 0)&amp;".png")),"")</f>
        <v/>
      </c>
      <c r="N387" s="136" t="str">
        <f>ifna(IMAGE("https://pokejungle.net/sprites/typeico/"&amp;lower(VLookup(V387,Type!C:E, 3, 0)&amp;".png")),"")</f>
        <v/>
      </c>
      <c r="O387" s="131"/>
      <c r="P387" s="131"/>
      <c r="Q387" s="165">
        <f>ifna(VLookup(V387, Dex!F:K, 3, 0),"")</f>
        <v>213</v>
      </c>
      <c r="R387" s="165" t="str">
        <f>ifna(VLookup(V387, Dex!F:K, 4, 0),"")</f>
        <v/>
      </c>
      <c r="S387" s="166" t="str">
        <f>ifna(VLookup(V387, Dex!F:K, 5, 0),"")</f>
        <v/>
      </c>
      <c r="T387" s="165" t="str">
        <f>ifna(VLookup(V387, Dex!F:K, 6, 0),"")</f>
        <v/>
      </c>
      <c r="U387" s="137">
        <f>ifna(VLookup(V387, Dex!F:L, 7, 0),"")</f>
        <v>97</v>
      </c>
      <c r="V387" s="131" t="str">
        <f t="shared" si="1"/>
        <v>aromatisse</v>
      </c>
    </row>
    <row r="388" ht="31.5" customHeight="1">
      <c r="A388" s="53">
        <v>387.0</v>
      </c>
      <c r="B388" s="85">
        <v>1.0</v>
      </c>
      <c r="C388" s="53">
        <v>15.0</v>
      </c>
      <c r="D388" s="53">
        <v>16.0</v>
      </c>
      <c r="E388" s="53">
        <v>3.0</v>
      </c>
      <c r="F388" s="53">
        <v>4.0</v>
      </c>
      <c r="G388" s="53" t="str">
        <f>ifna(VLookup(V388,Shiny!B:C, 2, 0),"")</f>
        <v/>
      </c>
      <c r="H388" s="22" t="s">
        <v>858</v>
      </c>
      <c r="I388" s="157">
        <v>685.0</v>
      </c>
      <c r="J388" s="140">
        <f>IFNA(VLOOKUP(V388,'Imported Index'!I:J,2,0),1)</f>
        <v>1</v>
      </c>
      <c r="K388" s="53"/>
      <c r="L388" s="53"/>
      <c r="M388" s="59" t="str">
        <f>ifna(IMAGE("https://pokejungle.net/sprites/typeico/"&amp;lower(VLookup(V388,Type!C:E, 2, 0)&amp;".png")),"")</f>
        <v/>
      </c>
      <c r="N388" s="59" t="str">
        <f>ifna(IMAGE("https://pokejungle.net/sprites/typeico/"&amp;lower(VLookup(V388,Type!C:E, 3, 0)&amp;".png")),"")</f>
        <v/>
      </c>
      <c r="O388" s="53"/>
      <c r="P388" s="53"/>
      <c r="Q388" s="61">
        <f>ifna(VLookup(V388, Dex!F:K, 3, 0),"")</f>
        <v>211</v>
      </c>
      <c r="R388" s="61" t="str">
        <f>ifna(VLookup(V388, Dex!F:K, 4, 0),"")</f>
        <v/>
      </c>
      <c r="S388" s="62" t="str">
        <f>ifna(VLookup(V388, Dex!F:K, 5, 0),"")</f>
        <v/>
      </c>
      <c r="T388" s="61" t="str">
        <f>ifna(VLookup(V388, Dex!F:K, 6, 0),"")</f>
        <v/>
      </c>
      <c r="U388" s="63">
        <f>ifna(VLookup(V388, Dex!F:L, 7, 0),"")</f>
        <v>99</v>
      </c>
      <c r="V388" s="53" t="str">
        <f t="shared" si="1"/>
        <v>slurpuff</v>
      </c>
    </row>
    <row r="389" ht="31.5" customHeight="1">
      <c r="A389" s="131">
        <v>388.0</v>
      </c>
      <c r="B389" s="130">
        <v>1.0</v>
      </c>
      <c r="C389" s="131">
        <v>15.0</v>
      </c>
      <c r="D389" s="131">
        <v>17.0</v>
      </c>
      <c r="E389" s="131">
        <v>3.0</v>
      </c>
      <c r="F389" s="131">
        <v>5.0</v>
      </c>
      <c r="G389" s="131" t="str">
        <f>ifna(VLookup(V389,Shiny!B:C, 2, 0),"")</f>
        <v/>
      </c>
      <c r="H389" s="171" t="s">
        <v>860</v>
      </c>
      <c r="I389" s="158">
        <v>687.0</v>
      </c>
      <c r="J389" s="135">
        <f>IFNA(VLOOKUP(V389,'Imported Index'!I:J,2,0),1)</f>
        <v>1</v>
      </c>
      <c r="K389" s="131"/>
      <c r="L389" s="131"/>
      <c r="M389" s="136" t="str">
        <f>ifna(IMAGE("https://pokejungle.net/sprites/typeico/"&amp;lower(VLookup(V389,Type!C:E, 2, 0)&amp;".png")),"")</f>
        <v/>
      </c>
      <c r="N389" s="136" t="str">
        <f>ifna(IMAGE("https://pokejungle.net/sprites/typeico/"&amp;lower(VLookup(V389,Type!C:E, 3, 0)&amp;".png")),"")</f>
        <v/>
      </c>
      <c r="O389" s="131"/>
      <c r="P389" s="131"/>
      <c r="Q389" s="165">
        <f>ifna(VLookup(V389, Dex!F:K, 3, 0),"")</f>
        <v>291</v>
      </c>
      <c r="R389" s="165" t="str">
        <f>ifna(VLookup(V389, Dex!F:K, 4, 0),"")</f>
        <v/>
      </c>
      <c r="S389" s="166" t="str">
        <f>ifna(VLookup(V389, Dex!F:K, 5, 0),"")</f>
        <v/>
      </c>
      <c r="T389" s="165" t="str">
        <f>ifna(VLookup(V389, Dex!F:K, 6, 0),"")</f>
        <v>B081</v>
      </c>
      <c r="U389" s="137">
        <f>ifna(VLookup(V389, Dex!F:L, 7, 0),"")</f>
        <v>160</v>
      </c>
      <c r="V389" s="131" t="str">
        <f t="shared" si="1"/>
        <v>malamar</v>
      </c>
    </row>
    <row r="390" ht="31.5" customHeight="1">
      <c r="A390" s="53">
        <v>389.0</v>
      </c>
      <c r="B390" s="85">
        <v>1.0</v>
      </c>
      <c r="C390" s="53">
        <v>15.0</v>
      </c>
      <c r="D390" s="53">
        <v>18.0</v>
      </c>
      <c r="E390" s="53">
        <v>3.0</v>
      </c>
      <c r="F390" s="53">
        <v>6.0</v>
      </c>
      <c r="G390" s="53" t="str">
        <f>ifna(VLookup(V390,Shiny!B:C, 2, 0),"")</f>
        <v/>
      </c>
      <c r="H390" s="22" t="s">
        <v>862</v>
      </c>
      <c r="I390" s="157">
        <v>689.0</v>
      </c>
      <c r="J390" s="140">
        <f>IFNA(VLOOKUP(V390,'Imported Index'!I:J,2,0),1)</f>
        <v>1</v>
      </c>
      <c r="K390" s="53"/>
      <c r="L390" s="53"/>
      <c r="M390" s="59" t="str">
        <f>ifna(IMAGE("https://pokejungle.net/sprites/typeico/"&amp;lower(VLookup(V390,Type!C:E, 2, 0)&amp;".png")),"")</f>
        <v/>
      </c>
      <c r="N390" s="59" t="str">
        <f>ifna(IMAGE("https://pokejungle.net/sprites/typeico/"&amp;lower(VLookup(V390,Type!C:E, 3, 0)&amp;".png")),"")</f>
        <v/>
      </c>
      <c r="O390" s="53"/>
      <c r="P390" s="53"/>
      <c r="Q390" s="61">
        <f>ifna(VLookup(V390, Dex!F:K, 3, 0),"")</f>
        <v>235</v>
      </c>
      <c r="R390" s="61" t="str">
        <f>ifna(VLookup(V390, Dex!F:K, 4, 0),"")</f>
        <v/>
      </c>
      <c r="S390" s="62" t="str">
        <f>ifna(VLookup(V390, Dex!F:K, 5, 0),"")</f>
        <v/>
      </c>
      <c r="T390" s="61" t="str">
        <f>ifna(VLookup(V390, Dex!F:K, 6, 0),"")</f>
        <v/>
      </c>
      <c r="U390" s="63">
        <f>ifna(VLookup(V390, Dex!F:L, 7, 0),"")</f>
        <v>35</v>
      </c>
      <c r="V390" s="53" t="str">
        <f t="shared" si="1"/>
        <v>barbaracle</v>
      </c>
    </row>
    <row r="391" ht="31.5" customHeight="1">
      <c r="A391" s="131">
        <v>390.0</v>
      </c>
      <c r="B391" s="130">
        <v>1.0</v>
      </c>
      <c r="C391" s="131">
        <v>15.0</v>
      </c>
      <c r="D391" s="131">
        <v>19.0</v>
      </c>
      <c r="E391" s="131">
        <v>4.0</v>
      </c>
      <c r="F391" s="131">
        <v>1.0</v>
      </c>
      <c r="G391" s="131" t="str">
        <f>ifna(VLookup(V391,Shiny!B:C, 2, 0),"")</f>
        <v/>
      </c>
      <c r="H391" s="171" t="s">
        <v>864</v>
      </c>
      <c r="I391" s="158">
        <v>691.0</v>
      </c>
      <c r="J391" s="135">
        <f>IFNA(VLOOKUP(V391,'Imported Index'!I:J,2,0),1)</f>
        <v>1</v>
      </c>
      <c r="K391" s="130"/>
      <c r="L391" s="131"/>
      <c r="M391" s="136" t="str">
        <f>ifna(IMAGE("https://pokejungle.net/sprites/typeico/"&amp;lower(VLookup(V391,Type!C:E, 2, 0)&amp;".png")),"")</f>
        <v/>
      </c>
      <c r="N391" s="136" t="str">
        <f>ifna(IMAGE("https://pokejungle.net/sprites/typeico/"&amp;lower(VLookup(V391,Type!C:E, 3, 0)&amp;".png")),"")</f>
        <v/>
      </c>
      <c r="O391" s="131"/>
      <c r="P391" s="131"/>
      <c r="Q391" s="165" t="str">
        <f>ifna(VLookup(V391, Dex!F:K, 3, 0),"")</f>
        <v>A195</v>
      </c>
      <c r="R391" s="165" t="str">
        <f>ifna(VLookup(V391, Dex!F:K, 4, 0),"")</f>
        <v/>
      </c>
      <c r="S391" s="166" t="str">
        <f>ifna(VLookup(V391, Dex!F:K, 5, 0),"")</f>
        <v/>
      </c>
      <c r="T391" s="165" t="str">
        <f>ifna(VLookup(V391, Dex!F:K, 6, 0),"")</f>
        <v>P338</v>
      </c>
      <c r="U391" s="137">
        <f>ifna(VLookup(V391, Dex!F:L, 7, 0),"")</f>
        <v>162</v>
      </c>
      <c r="V391" s="131" t="str">
        <f t="shared" si="1"/>
        <v>dragalge</v>
      </c>
    </row>
    <row r="392" ht="31.5" customHeight="1">
      <c r="A392" s="53">
        <v>391.0</v>
      </c>
      <c r="B392" s="85">
        <v>1.0</v>
      </c>
      <c r="C392" s="53">
        <v>15.0</v>
      </c>
      <c r="D392" s="53">
        <v>20.0</v>
      </c>
      <c r="E392" s="53">
        <v>4.0</v>
      </c>
      <c r="F392" s="53">
        <v>2.0</v>
      </c>
      <c r="G392" s="53" t="str">
        <f>ifna(VLookup(V392,Shiny!B:C, 2, 0),"")</f>
        <v/>
      </c>
      <c r="H392" s="22" t="s">
        <v>866</v>
      </c>
      <c r="I392" s="157">
        <v>693.0</v>
      </c>
      <c r="J392" s="140">
        <f>IFNA(VLOOKUP(V392,'Imported Index'!I:J,2,0),1)</f>
        <v>1</v>
      </c>
      <c r="K392" s="85"/>
      <c r="L392" s="53"/>
      <c r="M392" s="59" t="str">
        <f>ifna(IMAGE("https://pokejungle.net/sprites/typeico/"&amp;lower(VLookup(V392,Type!C:E, 2, 0)&amp;".png")),"")</f>
        <v/>
      </c>
      <c r="N392" s="59" t="str">
        <f>ifna(IMAGE("https://pokejungle.net/sprites/typeico/"&amp;lower(VLookup(V392,Type!C:E, 3, 0)&amp;".png")),"")</f>
        <v/>
      </c>
      <c r="O392" s="53"/>
      <c r="P392" s="53"/>
      <c r="Q392" s="61" t="str">
        <f>ifna(VLookup(V392, Dex!F:K, 3, 0),"")</f>
        <v>A197</v>
      </c>
      <c r="R392" s="61" t="str">
        <f>ifna(VLookup(V392, Dex!F:K, 4, 0),"")</f>
        <v/>
      </c>
      <c r="S392" s="62" t="str">
        <f>ifna(VLookup(V392, Dex!F:K, 5, 0),"")</f>
        <v/>
      </c>
      <c r="T392" s="61" t="str">
        <f>ifna(VLookup(V392, Dex!F:K, 6, 0),"")</f>
        <v>P340</v>
      </c>
      <c r="U392" s="63">
        <f>ifna(VLookup(V392, Dex!F:L, 7, 0),"")</f>
        <v>164</v>
      </c>
      <c r="V392" s="53" t="str">
        <f t="shared" si="1"/>
        <v>clawitzer</v>
      </c>
    </row>
    <row r="393" ht="31.5" customHeight="1">
      <c r="A393" s="131">
        <v>392.0</v>
      </c>
      <c r="B393" s="130">
        <v>1.0</v>
      </c>
      <c r="C393" s="131">
        <v>15.0</v>
      </c>
      <c r="D393" s="131">
        <v>21.0</v>
      </c>
      <c r="E393" s="131">
        <v>4.0</v>
      </c>
      <c r="F393" s="131">
        <v>3.0</v>
      </c>
      <c r="G393" s="131" t="str">
        <f>ifna(VLookup(V393,Shiny!B:C, 2, 0),"")</f>
        <v/>
      </c>
      <c r="H393" s="171" t="s">
        <v>868</v>
      </c>
      <c r="I393" s="158">
        <v>695.0</v>
      </c>
      <c r="J393" s="135">
        <f>IFNA(VLOOKUP(V393,'Imported Index'!I:J,2,0),1)</f>
        <v>1</v>
      </c>
      <c r="K393" s="131"/>
      <c r="L393" s="131"/>
      <c r="M393" s="136" t="str">
        <f>ifna(IMAGE("https://pokejungle.net/sprites/typeico/"&amp;lower(VLookup(V393,Type!C:E, 2, 0)&amp;".png")),"")</f>
        <v/>
      </c>
      <c r="N393" s="136" t="str">
        <f>ifna(IMAGE("https://pokejungle.net/sprites/typeico/"&amp;lower(VLookup(V393,Type!C:E, 3, 0)&amp;".png")),"")</f>
        <v/>
      </c>
      <c r="O393" s="131"/>
      <c r="P393" s="131"/>
      <c r="Q393" s="165">
        <f>ifna(VLookup(V393, Dex!F:K, 3, 0),"")</f>
        <v>319</v>
      </c>
      <c r="R393" s="165" t="str">
        <f>ifna(VLookup(V393, Dex!F:K, 4, 0),"")</f>
        <v/>
      </c>
      <c r="S393" s="166" t="str">
        <f>ifna(VLookup(V393, Dex!F:K, 5, 0),"")</f>
        <v/>
      </c>
      <c r="T393" s="165" t="str">
        <f>ifna(VLookup(V393, Dex!F:K, 6, 0),"")</f>
        <v/>
      </c>
      <c r="U393" s="137">
        <f>ifna(VLookup(V393, Dex!F:L, 7, 0),"")</f>
        <v>203</v>
      </c>
      <c r="V393" s="131" t="str">
        <f t="shared" si="1"/>
        <v>heliolisk</v>
      </c>
    </row>
    <row r="394" ht="31.5" customHeight="1">
      <c r="A394" s="53">
        <v>393.0</v>
      </c>
      <c r="B394" s="85">
        <v>1.0</v>
      </c>
      <c r="C394" s="53">
        <v>15.0</v>
      </c>
      <c r="D394" s="53">
        <v>22.0</v>
      </c>
      <c r="E394" s="53">
        <v>4.0</v>
      </c>
      <c r="F394" s="53">
        <v>4.0</v>
      </c>
      <c r="G394" s="53" t="str">
        <f>ifna(VLookup(V394,Shiny!B:C, 2, 0),"")</f>
        <v/>
      </c>
      <c r="H394" s="22" t="s">
        <v>870</v>
      </c>
      <c r="I394" s="157">
        <v>697.0</v>
      </c>
      <c r="J394" s="140">
        <f>IFNA(VLOOKUP(V394,'Imported Index'!I:J,2,0),1)</f>
        <v>1</v>
      </c>
      <c r="K394" s="53"/>
      <c r="L394" s="53"/>
      <c r="M394" s="59" t="str">
        <f>ifna(IMAGE("https://pokejungle.net/sprites/typeico/"&amp;lower(VLookup(V394,Type!C:E, 2, 0)&amp;".png")),"")</f>
        <v/>
      </c>
      <c r="N394" s="59" t="str">
        <f>ifna(IMAGE("https://pokejungle.net/sprites/typeico/"&amp;lower(VLookup(V394,Type!C:E, 3, 0)&amp;".png")),"")</f>
        <v/>
      </c>
      <c r="O394" s="53"/>
      <c r="P394" s="53"/>
      <c r="Q394" s="61" t="str">
        <f>ifna(VLookup(V394, Dex!F:K, 3, 0),"")</f>
        <v>C084</v>
      </c>
      <c r="R394" s="61" t="str">
        <f>ifna(VLookup(V394, Dex!F:K, 4, 0),"")</f>
        <v/>
      </c>
      <c r="S394" s="62" t="str">
        <f>ifna(VLookup(V394, Dex!F:K, 5, 0),"")</f>
        <v/>
      </c>
      <c r="T394" s="61" t="str">
        <f>ifna(VLookup(V394, Dex!F:K, 6, 0),"")</f>
        <v/>
      </c>
      <c r="U394" s="63">
        <f>ifna(VLookup(V394, Dex!F:L, 7, 0),"")</f>
        <v>194</v>
      </c>
      <c r="V394" s="53" t="str">
        <f t="shared" si="1"/>
        <v>tyrantrum</v>
      </c>
    </row>
    <row r="395" ht="31.5" customHeight="1">
      <c r="A395" s="131">
        <v>394.0</v>
      </c>
      <c r="B395" s="130">
        <v>1.0</v>
      </c>
      <c r="C395" s="131">
        <v>15.0</v>
      </c>
      <c r="D395" s="131">
        <v>23.0</v>
      </c>
      <c r="E395" s="131">
        <v>4.0</v>
      </c>
      <c r="F395" s="131">
        <v>5.0</v>
      </c>
      <c r="G395" s="131" t="str">
        <f>ifna(VLookup(V395,Shiny!B:C, 2, 0),"")</f>
        <v/>
      </c>
      <c r="H395" s="171" t="s">
        <v>872</v>
      </c>
      <c r="I395" s="158">
        <v>699.0</v>
      </c>
      <c r="J395" s="135">
        <f>IFNA(VLOOKUP(V395,'Imported Index'!I:J,2,0),1)</f>
        <v>1</v>
      </c>
      <c r="K395" s="131"/>
      <c r="L395" s="131"/>
      <c r="M395" s="136" t="str">
        <f>ifna(IMAGE("https://pokejungle.net/sprites/typeico/"&amp;lower(VLookup(V395,Type!C:E, 2, 0)&amp;".png")),"")</f>
        <v/>
      </c>
      <c r="N395" s="136" t="str">
        <f>ifna(IMAGE("https://pokejungle.net/sprites/typeico/"&amp;lower(VLookup(V395,Type!C:E, 3, 0)&amp;".png")),"")</f>
        <v/>
      </c>
      <c r="O395" s="131"/>
      <c r="P395" s="131"/>
      <c r="Q395" s="165" t="str">
        <f>ifna(VLookup(V395, Dex!F:K, 3, 0),"")</f>
        <v>C086</v>
      </c>
      <c r="R395" s="165" t="str">
        <f>ifna(VLookup(V395, Dex!F:K, 4, 0),"")</f>
        <v/>
      </c>
      <c r="S395" s="166" t="str">
        <f>ifna(VLookup(V395, Dex!F:K, 5, 0),"")</f>
        <v/>
      </c>
      <c r="T395" s="165" t="str">
        <f>ifna(VLookup(V395, Dex!F:K, 6, 0),"")</f>
        <v/>
      </c>
      <c r="U395" s="137">
        <f>ifna(VLookup(V395, Dex!F:L, 7, 0),"")</f>
        <v>196</v>
      </c>
      <c r="V395" s="131" t="str">
        <f t="shared" si="1"/>
        <v>aurorus</v>
      </c>
    </row>
    <row r="396" ht="31.5" customHeight="1">
      <c r="A396" s="53">
        <v>395.0</v>
      </c>
      <c r="B396" s="85">
        <v>1.0</v>
      </c>
      <c r="C396" s="53">
        <v>15.0</v>
      </c>
      <c r="D396" s="53">
        <v>24.0</v>
      </c>
      <c r="E396" s="53">
        <v>4.0</v>
      </c>
      <c r="F396" s="53">
        <v>6.0</v>
      </c>
      <c r="G396" s="53" t="str">
        <f>ifna(VLookup(V396,Shiny!B:C, 2, 0),"")</f>
        <v/>
      </c>
      <c r="H396" s="22" t="s">
        <v>873</v>
      </c>
      <c r="I396" s="157">
        <v>700.0</v>
      </c>
      <c r="J396" s="140">
        <f>IFNA(VLOOKUP(V396,'Imported Index'!I:J,2,0),1)</f>
        <v>1</v>
      </c>
      <c r="K396" s="85"/>
      <c r="L396" s="53"/>
      <c r="M396" s="59" t="str">
        <f>ifna(IMAGE("https://pokejungle.net/sprites/typeico/"&amp;lower(VLookup(V396,Type!C:E, 2, 0)&amp;".png")),"")</f>
        <v/>
      </c>
      <c r="N396" s="59" t="str">
        <f>ifna(IMAGE("https://pokejungle.net/sprites/typeico/"&amp;lower(VLookup(V396,Type!C:E, 3, 0)&amp;".png")),"")</f>
        <v/>
      </c>
      <c r="O396" s="53"/>
      <c r="P396" s="53"/>
      <c r="Q396" s="61">
        <f>ifna(VLookup(V396, Dex!F:K, 3, 0),"")</f>
        <v>204</v>
      </c>
      <c r="R396" s="61" t="str">
        <f>ifna(VLookup(V396, Dex!F:K, 4, 0),"")</f>
        <v/>
      </c>
      <c r="S396" s="62">
        <f>ifna(VLookup(V396, Dex!F:K, 5, 0),"")</f>
        <v>33</v>
      </c>
      <c r="T396" s="61" t="str">
        <f>ifna(VLookup(V396, Dex!F:K, 6, 0),"")</f>
        <v>P187</v>
      </c>
      <c r="U396" s="63">
        <f>ifna(VLookup(V396, Dex!F:L, 7, 0),"")</f>
        <v>108</v>
      </c>
      <c r="V396" s="53" t="str">
        <f t="shared" si="1"/>
        <v>sylveon</v>
      </c>
    </row>
    <row r="397" ht="31.5" customHeight="1">
      <c r="A397" s="131">
        <v>396.0</v>
      </c>
      <c r="B397" s="130">
        <v>1.0</v>
      </c>
      <c r="C397" s="131">
        <v>15.0</v>
      </c>
      <c r="D397" s="131">
        <v>25.0</v>
      </c>
      <c r="E397" s="131">
        <v>5.0</v>
      </c>
      <c r="F397" s="131">
        <v>1.0</v>
      </c>
      <c r="G397" s="131" t="str">
        <f>ifna(VLookup(V397,Shiny!B:C, 2, 0),"")</f>
        <v/>
      </c>
      <c r="H397" s="171" t="s">
        <v>874</v>
      </c>
      <c r="I397" s="158">
        <v>701.0</v>
      </c>
      <c r="J397" s="135">
        <f>IFNA(VLOOKUP(V397,'Imported Index'!I:J,2,0),1)</f>
        <v>1</v>
      </c>
      <c r="K397" s="130"/>
      <c r="L397" s="131"/>
      <c r="M397" s="136" t="str">
        <f>ifna(IMAGE("https://pokejungle.net/sprites/typeico/"&amp;lower(VLookup(V397,Type!C:E, 2, 0)&amp;".png")),"")</f>
        <v/>
      </c>
      <c r="N397" s="136" t="str">
        <f>ifna(IMAGE("https://pokejungle.net/sprites/typeico/"&amp;lower(VLookup(V397,Type!C:E, 3, 0)&amp;".png")),"")</f>
        <v/>
      </c>
      <c r="O397" s="131"/>
      <c r="P397" s="131"/>
      <c r="Q397" s="165">
        <f>ifna(VLookup(V397, Dex!F:K, 3, 0),"")</f>
        <v>320</v>
      </c>
      <c r="R397" s="165" t="str">
        <f>ifna(VLookup(V397, Dex!F:K, 4, 0),"")</f>
        <v/>
      </c>
      <c r="S397" s="166" t="str">
        <f>ifna(VLookup(V397, Dex!F:K, 5, 0),"")</f>
        <v/>
      </c>
      <c r="T397" s="165" t="str">
        <f>ifna(VLookup(V397, Dex!F:K, 6, 0),"")</f>
        <v>P301</v>
      </c>
      <c r="U397" s="137">
        <f>ifna(VLookup(V397, Dex!F:L, 7, 0),"")</f>
        <v>181</v>
      </c>
      <c r="V397" s="131" t="str">
        <f t="shared" si="1"/>
        <v>hawlucha</v>
      </c>
    </row>
    <row r="398" ht="31.5" customHeight="1">
      <c r="A398" s="53">
        <v>397.0</v>
      </c>
      <c r="B398" s="85">
        <v>1.0</v>
      </c>
      <c r="C398" s="53">
        <v>15.0</v>
      </c>
      <c r="D398" s="53">
        <v>26.0</v>
      </c>
      <c r="E398" s="53">
        <v>5.0</v>
      </c>
      <c r="F398" s="53">
        <v>2.0</v>
      </c>
      <c r="G398" s="53" t="str">
        <f>ifna(VLookup(V398,Shiny!B:C, 2, 0),"")</f>
        <v/>
      </c>
      <c r="H398" s="22" t="s">
        <v>875</v>
      </c>
      <c r="I398" s="157">
        <v>702.0</v>
      </c>
      <c r="J398" s="140">
        <f>IFNA(VLOOKUP(V398,'Imported Index'!I:J,2,0),1)</f>
        <v>1</v>
      </c>
      <c r="K398" s="85"/>
      <c r="L398" s="53"/>
      <c r="M398" s="59" t="str">
        <f>ifna(IMAGE("https://pokejungle.net/sprites/typeico/"&amp;lower(VLookup(V398,Type!C:E, 2, 0)&amp;".png")),"")</f>
        <v/>
      </c>
      <c r="N398" s="59" t="str">
        <f>ifna(IMAGE("https://pokejungle.net/sprites/typeico/"&amp;lower(VLookup(V398,Type!C:E, 3, 0)&amp;".png")),"")</f>
        <v/>
      </c>
      <c r="O398" s="53"/>
      <c r="P398" s="53"/>
      <c r="Q398" s="61" t="str">
        <f>ifna(VLookup(V398, Dex!F:K, 3, 0),"")</f>
        <v>A103</v>
      </c>
      <c r="R398" s="61" t="str">
        <f>ifna(VLookup(V398, Dex!F:K, 4, 0),"")</f>
        <v/>
      </c>
      <c r="S398" s="62" t="str">
        <f>ifna(VLookup(V398, Dex!F:K, 5, 0),"")</f>
        <v/>
      </c>
      <c r="T398" s="61" t="str">
        <f>ifna(VLookup(V398, Dex!F:K, 6, 0),"")</f>
        <v>P200</v>
      </c>
      <c r="U398" s="63">
        <f>ifna(VLookup(V398, Dex!F:L, 7, 0),"")</f>
        <v>51</v>
      </c>
      <c r="V398" s="53" t="str">
        <f t="shared" si="1"/>
        <v>dedenne</v>
      </c>
    </row>
    <row r="399" ht="31.5" customHeight="1">
      <c r="A399" s="131">
        <v>398.0</v>
      </c>
      <c r="B399" s="130">
        <v>1.0</v>
      </c>
      <c r="C399" s="131">
        <v>15.0</v>
      </c>
      <c r="D399" s="131">
        <v>27.0</v>
      </c>
      <c r="E399" s="131">
        <v>5.0</v>
      </c>
      <c r="F399" s="131">
        <v>3.0</v>
      </c>
      <c r="G399" s="131" t="str">
        <f>ifna(VLookup(V399,Shiny!B:C, 2, 0),"")</f>
        <v/>
      </c>
      <c r="H399" s="171" t="s">
        <v>876</v>
      </c>
      <c r="I399" s="158">
        <v>703.0</v>
      </c>
      <c r="J399" s="135">
        <f>IFNA(VLOOKUP(V399,'Imported Index'!I:J,2,0),1)</f>
        <v>1</v>
      </c>
      <c r="K399" s="131"/>
      <c r="L399" s="131"/>
      <c r="M399" s="136" t="str">
        <f>ifna(IMAGE("https://pokejungle.net/sprites/typeico/"&amp;lower(VLookup(V399,Type!C:E, 2, 0)&amp;".png")),"")</f>
        <v/>
      </c>
      <c r="N399" s="136" t="str">
        <f>ifna(IMAGE("https://pokejungle.net/sprites/typeico/"&amp;lower(VLookup(V399,Type!C:E, 3, 0)&amp;".png")),"")</f>
        <v/>
      </c>
      <c r="O399" s="131"/>
      <c r="P399" s="131"/>
      <c r="Q399" s="165" t="str">
        <f>ifna(VLookup(V399, Dex!F:K, 3, 0),"")</f>
        <v>C128</v>
      </c>
      <c r="R399" s="165" t="str">
        <f>ifna(VLookup(V399, Dex!F:K, 4, 0),"")</f>
        <v/>
      </c>
      <c r="S399" s="166" t="str">
        <f>ifna(VLookup(V399, Dex!F:K, 5, 0),"")</f>
        <v/>
      </c>
      <c r="T399" s="165" t="str">
        <f>ifna(VLookup(V399, Dex!F:K, 6, 0),"")</f>
        <v>K167</v>
      </c>
      <c r="U399" s="137">
        <f>ifna(VLookup(V399, Dex!F:L, 7, 0),"")</f>
        <v>131</v>
      </c>
      <c r="V399" s="131" t="str">
        <f t="shared" si="1"/>
        <v>carbink</v>
      </c>
    </row>
    <row r="400" ht="31.5" customHeight="1">
      <c r="A400" s="53">
        <v>399.0</v>
      </c>
      <c r="B400" s="85">
        <v>1.0</v>
      </c>
      <c r="C400" s="53">
        <v>15.0</v>
      </c>
      <c r="D400" s="53">
        <v>28.0</v>
      </c>
      <c r="E400" s="53">
        <v>5.0</v>
      </c>
      <c r="F400" s="53">
        <v>4.0</v>
      </c>
      <c r="G400" s="53" t="str">
        <f>ifna(VLookup(V400,Shiny!B:C, 2, 0),"")</f>
        <v/>
      </c>
      <c r="H400" s="22" t="s">
        <v>879</v>
      </c>
      <c r="I400" s="157">
        <v>706.0</v>
      </c>
      <c r="J400" s="140">
        <f>IFNA(VLOOKUP(V400,'Imported Index'!I:J,2,0),1)</f>
        <v>1</v>
      </c>
      <c r="K400" s="85"/>
      <c r="L400" s="53" t="s">
        <v>97</v>
      </c>
      <c r="M400" s="59" t="str">
        <f>ifna(IMAGE("https://pokejungle.net/sprites/typeico/"&amp;lower(VLookup(V400,Type!C:E, 2, 0)&amp;".png")),"")</f>
        <v/>
      </c>
      <c r="N400" s="59" t="str">
        <f>ifna(IMAGE("https://pokejungle.net/sprites/typeico/"&amp;lower(VLookup(V400,Type!C:E, 3, 0)&amp;".png")),"")</f>
        <v/>
      </c>
      <c r="O400" s="53"/>
      <c r="P400" s="53"/>
      <c r="Q400" s="61">
        <f>ifna(VLookup(V400, Dex!F:K, 3, 0),"")</f>
        <v>391</v>
      </c>
      <c r="R400" s="61" t="str">
        <f>ifna(VLookup(V400, Dex!F:K, 4, 0),"")</f>
        <v/>
      </c>
      <c r="S400" s="62" t="str">
        <f>ifna(VLookup(V400, Dex!F:K, 5, 0),"")</f>
        <v/>
      </c>
      <c r="T400" s="61" t="str">
        <f>ifna(VLookup(V400, Dex!F:K, 6, 0),"")</f>
        <v>P174</v>
      </c>
      <c r="U400" s="63">
        <f>ifna(VLookup(V400, Dex!F:L, 7, 0),"")</f>
        <v>167</v>
      </c>
      <c r="V400" s="53" t="str">
        <f t="shared" si="1"/>
        <v>goodra</v>
      </c>
    </row>
    <row r="401" ht="31.5" customHeight="1">
      <c r="A401" s="131">
        <v>400.0</v>
      </c>
      <c r="B401" s="130">
        <v>1.0</v>
      </c>
      <c r="C401" s="131">
        <v>15.0</v>
      </c>
      <c r="D401" s="131">
        <v>29.0</v>
      </c>
      <c r="E401" s="131">
        <v>5.0</v>
      </c>
      <c r="F401" s="131">
        <v>5.0</v>
      </c>
      <c r="G401" s="131" t="str">
        <f>ifna(VLookup(V401,Shiny!B:C, 2, 0),"")</f>
        <v/>
      </c>
      <c r="H401" s="171" t="s">
        <v>879</v>
      </c>
      <c r="I401" s="158">
        <v>706.0</v>
      </c>
      <c r="J401" s="135">
        <f>IFNA(VLOOKUP(V401,'Imported Index'!I:J,2,0),1)</f>
        <v>1</v>
      </c>
      <c r="K401" s="130"/>
      <c r="L401" s="131" t="s">
        <v>139</v>
      </c>
      <c r="M401" s="136" t="str">
        <f>ifna(IMAGE("https://pokejungle.net/sprites/typeico/"&amp;lower(VLookup(V401,Type!C:E, 2, 0)&amp;".png")),"")</f>
        <v/>
      </c>
      <c r="N401" s="136" t="str">
        <f>ifna(IMAGE("https://pokejungle.net/sprites/typeico/"&amp;lower(VLookup(V401,Type!C:E, 3, 0)&amp;".png")),"")</f>
        <v/>
      </c>
      <c r="O401" s="130">
        <v>-1.0</v>
      </c>
      <c r="P401" s="131"/>
      <c r="Q401" s="165" t="str">
        <f>ifna(VLookup(V401, Dex!F:K, 3, 0),"")</f>
        <v/>
      </c>
      <c r="R401" s="165" t="str">
        <f>ifna(VLookup(V401, Dex!F:K, 4, 0),"")</f>
        <v/>
      </c>
      <c r="S401" s="166">
        <f>ifna(VLookup(V401, Dex!F:K, 5, 0),"")</f>
        <v>117</v>
      </c>
      <c r="T401" s="165" t="str">
        <f>ifna(VLookup(V401, Dex!F:K, 6, 0),"")</f>
        <v>P174</v>
      </c>
      <c r="U401" s="137">
        <f>ifna(VLookup(V401, Dex!F:L, 7, 0),"")</f>
        <v>167</v>
      </c>
      <c r="V401" s="131" t="str">
        <f t="shared" si="1"/>
        <v>goodra-1</v>
      </c>
    </row>
    <row r="402" ht="31.5" customHeight="1">
      <c r="A402" s="53">
        <v>401.0</v>
      </c>
      <c r="B402" s="85">
        <v>1.0</v>
      </c>
      <c r="C402" s="53">
        <v>15.0</v>
      </c>
      <c r="D402" s="53">
        <v>30.0</v>
      </c>
      <c r="E402" s="53">
        <v>5.0</v>
      </c>
      <c r="F402" s="53">
        <v>6.0</v>
      </c>
      <c r="G402" s="53" t="str">
        <f>ifna(VLookup(V402,Shiny!B:C, 2, 0),"")</f>
        <v/>
      </c>
      <c r="H402" s="22" t="s">
        <v>880</v>
      </c>
      <c r="I402" s="157">
        <v>707.0</v>
      </c>
      <c r="J402" s="140">
        <f>IFNA(VLOOKUP(V402,'Imported Index'!I:J,2,0),1)</f>
        <v>1</v>
      </c>
      <c r="K402" s="85"/>
      <c r="L402" s="53"/>
      <c r="M402" s="59" t="str">
        <f>ifna(IMAGE("https://pokejungle.net/sprites/typeico/"&amp;lower(VLookup(V402,Type!C:E, 2, 0)&amp;".png")),"")</f>
        <v/>
      </c>
      <c r="N402" s="59" t="str">
        <f>ifna(IMAGE("https://pokejungle.net/sprites/typeico/"&amp;lower(VLookup(V402,Type!C:E, 3, 0)&amp;".png")),"")</f>
        <v/>
      </c>
      <c r="O402" s="53"/>
      <c r="P402" s="53"/>
      <c r="Q402" s="61" t="str">
        <f>ifna(VLookup(V402, Dex!F:K, 3, 0),"")</f>
        <v>A028</v>
      </c>
      <c r="R402" s="61" t="str">
        <f>ifna(VLookup(V402, Dex!F:K, 4, 0),"")</f>
        <v/>
      </c>
      <c r="S402" s="62" t="str">
        <f>ifna(VLookup(V402, Dex!F:K, 5, 0),"")</f>
        <v/>
      </c>
      <c r="T402" s="61" t="str">
        <f>ifna(VLookup(V402, Dex!F:K, 6, 0),"")</f>
        <v>P240</v>
      </c>
      <c r="U402" s="63">
        <f>ifna(VLookup(V402, Dex!F:L, 7, 0),"")</f>
        <v>188</v>
      </c>
      <c r="V402" s="53" t="str">
        <f t="shared" si="1"/>
        <v>klefki</v>
      </c>
    </row>
    <row r="403" ht="31.5" customHeight="1">
      <c r="A403" s="131">
        <v>402.0</v>
      </c>
      <c r="B403" s="130">
        <v>1.0</v>
      </c>
      <c r="C403" s="131">
        <v>16.0</v>
      </c>
      <c r="D403" s="131">
        <v>1.0</v>
      </c>
      <c r="E403" s="131">
        <v>1.0</v>
      </c>
      <c r="F403" s="131">
        <v>1.0</v>
      </c>
      <c r="G403" s="131" t="str">
        <f>ifna(VLookup(V403,Shiny!B:C, 2, 0),"")</f>
        <v/>
      </c>
      <c r="H403" s="171" t="s">
        <v>882</v>
      </c>
      <c r="I403" s="158">
        <v>709.0</v>
      </c>
      <c r="J403" s="135">
        <f>IFNA(VLOOKUP(V403,'Imported Index'!I:J,2,0),1)</f>
        <v>1</v>
      </c>
      <c r="K403" s="131"/>
      <c r="L403" s="131"/>
      <c r="M403" s="136" t="str">
        <f>ifna(IMAGE("https://pokejungle.net/sprites/typeico/"&amp;lower(VLookup(V403,Type!C:E, 2, 0)&amp;".png")),"")</f>
        <v/>
      </c>
      <c r="N403" s="136" t="str">
        <f>ifna(IMAGE("https://pokejungle.net/sprites/typeico/"&amp;lower(VLookup(V403,Type!C:E, 3, 0)&amp;".png")),"")</f>
        <v/>
      </c>
      <c r="O403" s="131"/>
      <c r="P403" s="131"/>
      <c r="Q403" s="165">
        <f>ifna(VLookup(V403, Dex!F:K, 3, 0),"")</f>
        <v>339</v>
      </c>
      <c r="R403" s="165" t="str">
        <f>ifna(VLookup(V403, Dex!F:K, 4, 0),"")</f>
        <v/>
      </c>
      <c r="S403" s="166" t="str">
        <f>ifna(VLookup(V403, Dex!F:K, 5, 0),"")</f>
        <v/>
      </c>
      <c r="T403" s="165" t="str">
        <f>ifna(VLookup(V403, Dex!F:K, 6, 0),"")</f>
        <v>K069</v>
      </c>
      <c r="U403" s="137">
        <f>ifna(VLookup(V403, Dex!F:L, 7, 0),"")</f>
        <v>183</v>
      </c>
      <c r="V403" s="131" t="str">
        <f t="shared" si="1"/>
        <v>trevenant</v>
      </c>
    </row>
    <row r="404" ht="31.5" customHeight="1">
      <c r="A404" s="53">
        <v>403.0</v>
      </c>
      <c r="B404" s="85">
        <v>1.0</v>
      </c>
      <c r="C404" s="53">
        <v>16.0</v>
      </c>
      <c r="D404" s="53">
        <v>2.0</v>
      </c>
      <c r="E404" s="53">
        <v>1.0</v>
      </c>
      <c r="F404" s="53">
        <v>2.0</v>
      </c>
      <c r="G404" s="53" t="str">
        <f>ifna(VLookup(V404,Shiny!B:C, 2, 0),"")</f>
        <v/>
      </c>
      <c r="H404" s="22" t="s">
        <v>888</v>
      </c>
      <c r="I404" s="157">
        <v>711.0</v>
      </c>
      <c r="J404" s="140">
        <f>IFNA(VLOOKUP(V404,'Imported Index'!I:J,2,0),1)</f>
        <v>1</v>
      </c>
      <c r="K404" s="53"/>
      <c r="L404" s="53"/>
      <c r="M404" s="59" t="str">
        <f>ifna(IMAGE("https://pokejungle.net/sprites/typeico/"&amp;lower(VLookup(V404,Type!C:E, 2, 0)&amp;".png")),"")</f>
        <v/>
      </c>
      <c r="N404" s="59" t="str">
        <f>ifna(IMAGE("https://pokejungle.net/sprites/typeico/"&amp;lower(VLookup(V404,Type!C:E, 3, 0)&amp;".png")),"")</f>
        <v/>
      </c>
      <c r="O404" s="53"/>
      <c r="P404" s="53"/>
      <c r="Q404" s="61">
        <f>ifna(VLookup(V404, Dex!F:K, 3, 0),"")</f>
        <v>192</v>
      </c>
      <c r="R404" s="61" t="str">
        <f>ifna(VLookup(V404, Dex!F:K, 4, 0),"")</f>
        <v/>
      </c>
      <c r="S404" s="62" t="str">
        <f>ifna(VLookup(V404, Dex!F:K, 5, 0),"")</f>
        <v/>
      </c>
      <c r="T404" s="61" t="str">
        <f>ifna(VLookup(V404, Dex!F:K, 6, 0),"")</f>
        <v/>
      </c>
      <c r="U404" s="63">
        <f>ifna(VLookup(V404, Dex!F:L, 7, 0),"")</f>
        <v>205</v>
      </c>
      <c r="V404" s="53" t="str">
        <f t="shared" si="1"/>
        <v>gourgeist</v>
      </c>
    </row>
    <row r="405" ht="31.5" customHeight="1">
      <c r="A405" s="131">
        <v>404.0</v>
      </c>
      <c r="B405" s="130">
        <v>1.0</v>
      </c>
      <c r="C405" s="131">
        <v>16.0</v>
      </c>
      <c r="D405" s="131">
        <v>3.0</v>
      </c>
      <c r="E405" s="131">
        <v>1.0</v>
      </c>
      <c r="F405" s="131">
        <v>3.0</v>
      </c>
      <c r="G405" s="131" t="str">
        <f>ifna(VLookup(V405,Shiny!B:C, 2, 0),"")</f>
        <v/>
      </c>
      <c r="H405" s="171" t="s">
        <v>890</v>
      </c>
      <c r="I405" s="158">
        <v>713.0</v>
      </c>
      <c r="J405" s="135">
        <f>IFNA(VLOOKUP(V405,'Imported Index'!I:J,2,0),1)</f>
        <v>1</v>
      </c>
      <c r="K405" s="130"/>
      <c r="L405" s="131" t="s">
        <v>97</v>
      </c>
      <c r="M405" s="136" t="str">
        <f>ifna(IMAGE("https://pokejungle.net/sprites/typeico/"&amp;lower(VLookup(V405,Type!C:E, 2, 0)&amp;".png")),"")</f>
        <v/>
      </c>
      <c r="N405" s="136" t="str">
        <f>ifna(IMAGE("https://pokejungle.net/sprites/typeico/"&amp;lower(VLookup(V405,Type!C:E, 3, 0)&amp;".png")),"")</f>
        <v/>
      </c>
      <c r="O405" s="131"/>
      <c r="P405" s="131"/>
      <c r="Q405" s="165">
        <f>ifna(VLookup(V405, Dex!F:K, 3, 0),"")</f>
        <v>359</v>
      </c>
      <c r="R405" s="165" t="str">
        <f>ifna(VLookup(V405, Dex!F:K, 4, 0),"")</f>
        <v/>
      </c>
      <c r="S405" s="166" t="str">
        <f>ifna(VLookup(V405, Dex!F:K, 5, 0),"")</f>
        <v/>
      </c>
      <c r="T405" s="165" t="str">
        <f>ifna(VLookup(V405, Dex!F:K, 6, 0),"")</f>
        <v>P364</v>
      </c>
      <c r="U405" s="137">
        <f>ifna(VLookup(V405, Dex!F:L, 7, 0),"")</f>
        <v>175</v>
      </c>
      <c r="V405" s="131" t="str">
        <f t="shared" si="1"/>
        <v>avalugg</v>
      </c>
    </row>
    <row r="406" ht="31.5" customHeight="1">
      <c r="A406" s="53">
        <v>405.0</v>
      </c>
      <c r="B406" s="85">
        <v>1.0</v>
      </c>
      <c r="C406" s="53">
        <v>16.0</v>
      </c>
      <c r="D406" s="53">
        <v>4.0</v>
      </c>
      <c r="E406" s="53">
        <v>1.0</v>
      </c>
      <c r="F406" s="53">
        <v>4.0</v>
      </c>
      <c r="G406" s="53" t="str">
        <f>ifna(VLookup(V406,Shiny!B:C, 2, 0),"")</f>
        <v/>
      </c>
      <c r="H406" s="22" t="s">
        <v>890</v>
      </c>
      <c r="I406" s="157">
        <v>713.0</v>
      </c>
      <c r="J406" s="140">
        <f>IFNA(VLOOKUP(V406,'Imported Index'!I:J,2,0),1)</f>
        <v>1</v>
      </c>
      <c r="K406" s="85"/>
      <c r="L406" s="53" t="s">
        <v>139</v>
      </c>
      <c r="M406" s="59" t="str">
        <f>ifna(IMAGE("https://pokejungle.net/sprites/typeico/"&amp;lower(VLookup(V406,Type!C:E, 2, 0)&amp;".png")),"")</f>
        <v/>
      </c>
      <c r="N406" s="59" t="str">
        <f>ifna(IMAGE("https://pokejungle.net/sprites/typeico/"&amp;lower(VLookup(V406,Type!C:E, 3, 0)&amp;".png")),"")</f>
        <v/>
      </c>
      <c r="O406" s="85">
        <v>-1.0</v>
      </c>
      <c r="P406" s="53"/>
      <c r="Q406" s="61" t="str">
        <f>ifna(VLookup(V406, Dex!F:K, 3, 0),"")</f>
        <v/>
      </c>
      <c r="R406" s="61" t="str">
        <f>ifna(VLookup(V406, Dex!F:K, 4, 0),"")</f>
        <v/>
      </c>
      <c r="S406" s="62">
        <f>ifna(VLookup(V406, Dex!F:K, 5, 0),"")</f>
        <v>216</v>
      </c>
      <c r="T406" s="61" t="str">
        <f>ifna(VLookup(V406, Dex!F:K, 6, 0),"")</f>
        <v>P364</v>
      </c>
      <c r="U406" s="63">
        <f>ifna(VLookup(V406, Dex!F:L, 7, 0),"")</f>
        <v>175</v>
      </c>
      <c r="V406" s="53" t="str">
        <f t="shared" si="1"/>
        <v>avalugg-1</v>
      </c>
    </row>
    <row r="407" ht="31.5" customHeight="1">
      <c r="A407" s="131">
        <v>406.0</v>
      </c>
      <c r="B407" s="130">
        <v>1.0</v>
      </c>
      <c r="C407" s="131">
        <v>16.0</v>
      </c>
      <c r="D407" s="131">
        <v>5.0</v>
      </c>
      <c r="E407" s="131">
        <v>1.0</v>
      </c>
      <c r="F407" s="131">
        <v>5.0</v>
      </c>
      <c r="G407" s="131" t="str">
        <f>ifna(VLookup(V407,Shiny!B:C, 2, 0),"")</f>
        <v/>
      </c>
      <c r="H407" s="171" t="s">
        <v>892</v>
      </c>
      <c r="I407" s="158">
        <v>715.0</v>
      </c>
      <c r="J407" s="135">
        <f>IFNA(VLOOKUP(V407,'Imported Index'!I:J,2,0),1)</f>
        <v>1</v>
      </c>
      <c r="K407" s="130"/>
      <c r="L407" s="131"/>
      <c r="M407" s="136" t="str">
        <f>ifna(IMAGE("https://pokejungle.net/sprites/typeico/"&amp;lower(VLookup(V407,Type!C:E, 2, 0)&amp;".png")),"")</f>
        <v/>
      </c>
      <c r="N407" s="136" t="str">
        <f>ifna(IMAGE("https://pokejungle.net/sprites/typeico/"&amp;lower(VLookup(V407,Type!C:E, 3, 0)&amp;".png")),"")</f>
        <v/>
      </c>
      <c r="O407" s="131"/>
      <c r="P407" s="131"/>
      <c r="Q407" s="165">
        <f>ifna(VLookup(V407, Dex!F:K, 3, 0),"")</f>
        <v>177</v>
      </c>
      <c r="R407" s="165" t="str">
        <f>ifna(VLookup(V407, Dex!F:K, 4, 0),"")</f>
        <v/>
      </c>
      <c r="S407" s="166" t="str">
        <f>ifna(VLookup(V407, Dex!F:K, 5, 0),"")</f>
        <v/>
      </c>
      <c r="T407" s="165" t="str">
        <f>ifna(VLookup(V407, Dex!F:K, 6, 0),"")</f>
        <v>P304</v>
      </c>
      <c r="U407" s="137">
        <f>ifna(VLookup(V407, Dex!F:L, 7, 0),"")</f>
        <v>187</v>
      </c>
      <c r="V407" s="131" t="str">
        <f t="shared" si="1"/>
        <v>noivern</v>
      </c>
    </row>
    <row r="408" ht="31.5" customHeight="1">
      <c r="A408" s="53">
        <v>407.0</v>
      </c>
      <c r="B408" s="85">
        <v>1.0</v>
      </c>
      <c r="C408" s="53">
        <v>16.0</v>
      </c>
      <c r="D408" s="53">
        <v>6.0</v>
      </c>
      <c r="E408" s="53">
        <v>1.0</v>
      </c>
      <c r="F408" s="53">
        <v>6.0</v>
      </c>
      <c r="G408" s="53" t="str">
        <f>ifna(VLookup(V408,Shiny!B:C, 2, 0),"")</f>
        <v/>
      </c>
      <c r="H408" s="22" t="s">
        <v>893</v>
      </c>
      <c r="I408" s="157">
        <v>716.0</v>
      </c>
      <c r="J408" s="140">
        <f>IFNA(VLOOKUP(V408,'Imported Index'!I:J,2,0),1)</f>
        <v>1</v>
      </c>
      <c r="K408" s="53"/>
      <c r="L408" s="53"/>
      <c r="M408" s="59" t="str">
        <f>ifna(IMAGE("https://pokejungle.net/sprites/typeico/"&amp;lower(VLookup(V408,Type!C:E, 2, 0)&amp;".png")),"")</f>
        <v/>
      </c>
      <c r="N408" s="59" t="str">
        <f>ifna(IMAGE("https://pokejungle.net/sprites/typeico/"&amp;lower(VLookup(V408,Type!C:E, 3, 0)&amp;".png")),"")</f>
        <v/>
      </c>
      <c r="O408" s="53"/>
      <c r="P408" s="53"/>
      <c r="Q408" s="61" t="str">
        <f>ifna(VLookup(V408, Dex!F:K, 3, 0),"")</f>
        <v/>
      </c>
      <c r="R408" s="61" t="str">
        <f>ifna(VLookup(V408, Dex!F:K, 4, 0),"")</f>
        <v/>
      </c>
      <c r="S408" s="62" t="str">
        <f>ifna(VLookup(V408, Dex!F:K, 5, 0),"")</f>
        <v/>
      </c>
      <c r="T408" s="61" t="str">
        <f>ifna(VLookup(V408, Dex!F:K, 6, 0),"")</f>
        <v/>
      </c>
      <c r="U408" s="63">
        <f>ifna(VLookup(V408, Dex!F:L, 7, 0),"")</f>
        <v>228</v>
      </c>
      <c r="V408" s="53" t="str">
        <f t="shared" si="1"/>
        <v>xerneas</v>
      </c>
    </row>
    <row r="409" ht="31.5" customHeight="1">
      <c r="A409" s="131">
        <v>408.0</v>
      </c>
      <c r="B409" s="130">
        <v>1.0</v>
      </c>
      <c r="C409" s="131">
        <v>16.0</v>
      </c>
      <c r="D409" s="131">
        <v>7.0</v>
      </c>
      <c r="E409" s="131">
        <v>2.0</v>
      </c>
      <c r="F409" s="131">
        <v>1.0</v>
      </c>
      <c r="G409" s="131" t="str">
        <f>ifna(VLookup(V409,Shiny!B:C, 2, 0),"")</f>
        <v/>
      </c>
      <c r="H409" s="171" t="s">
        <v>894</v>
      </c>
      <c r="I409" s="158">
        <v>717.0</v>
      </c>
      <c r="J409" s="135">
        <f>IFNA(VLOOKUP(V409,'Imported Index'!I:J,2,0),1)</f>
        <v>1</v>
      </c>
      <c r="K409" s="131"/>
      <c r="L409" s="131"/>
      <c r="M409" s="136" t="str">
        <f>ifna(IMAGE("https://pokejungle.net/sprites/typeico/"&amp;lower(VLookup(V409,Type!C:E, 2, 0)&amp;".png")),"")</f>
        <v/>
      </c>
      <c r="N409" s="136" t="str">
        <f>ifna(IMAGE("https://pokejungle.net/sprites/typeico/"&amp;lower(VLookup(V409,Type!C:E, 3, 0)&amp;".png")),"")</f>
        <v/>
      </c>
      <c r="O409" s="131"/>
      <c r="P409" s="131"/>
      <c r="Q409" s="165" t="str">
        <f>ifna(VLookup(V409, Dex!F:K, 3, 0),"")</f>
        <v/>
      </c>
      <c r="R409" s="165" t="str">
        <f>ifna(VLookup(V409, Dex!F:K, 4, 0),"")</f>
        <v/>
      </c>
      <c r="S409" s="166" t="str">
        <f>ifna(VLookup(V409, Dex!F:K, 5, 0),"")</f>
        <v/>
      </c>
      <c r="T409" s="165" t="str">
        <f>ifna(VLookup(V409, Dex!F:K, 6, 0),"")</f>
        <v/>
      </c>
      <c r="U409" s="137">
        <f>ifna(VLookup(V409, Dex!F:L, 7, 0),"")</f>
        <v>229</v>
      </c>
      <c r="V409" s="131" t="str">
        <f t="shared" si="1"/>
        <v>yveltal</v>
      </c>
    </row>
    <row r="410" ht="31.5" customHeight="1">
      <c r="A410" s="53">
        <v>409.0</v>
      </c>
      <c r="B410" s="85">
        <v>1.0</v>
      </c>
      <c r="C410" s="53">
        <v>16.0</v>
      </c>
      <c r="D410" s="53">
        <v>8.0</v>
      </c>
      <c r="E410" s="53">
        <v>2.0</v>
      </c>
      <c r="F410" s="53">
        <v>2.0</v>
      </c>
      <c r="G410" s="53" t="str">
        <f>ifna(VLookup(V410,Shiny!B:C, 2, 0),"")</f>
        <v/>
      </c>
      <c r="H410" s="22" t="s">
        <v>895</v>
      </c>
      <c r="I410" s="157">
        <v>718.0</v>
      </c>
      <c r="J410" s="140">
        <f>IFNA(VLOOKUP(V410,'Imported Index'!I:J,2,0),1)</f>
        <v>1</v>
      </c>
      <c r="K410" s="53"/>
      <c r="L410" s="53"/>
      <c r="M410" s="59" t="str">
        <f>ifna(IMAGE("https://pokejungle.net/sprites/typeico/"&amp;lower(VLookup(V410,Type!C:E, 2, 0)&amp;".png")),"")</f>
        <v/>
      </c>
      <c r="N410" s="59" t="str">
        <f>ifna(IMAGE("https://pokejungle.net/sprites/typeico/"&amp;lower(VLookup(V410,Type!C:E, 3, 0)&amp;".png")),"")</f>
        <v/>
      </c>
      <c r="O410" s="53"/>
      <c r="P410" s="53"/>
      <c r="Q410" s="61" t="str">
        <f>ifna(VLookup(V410, Dex!F:K, 3, 0),"")</f>
        <v/>
      </c>
      <c r="R410" s="61" t="str">
        <f>ifna(VLookup(V410, Dex!F:K, 4, 0),"")</f>
        <v/>
      </c>
      <c r="S410" s="62" t="str">
        <f>ifna(VLookup(V410, Dex!F:K, 5, 0),"")</f>
        <v/>
      </c>
      <c r="T410" s="61" t="str">
        <f>ifna(VLookup(V410, Dex!F:K, 6, 0),"")</f>
        <v/>
      </c>
      <c r="U410" s="63">
        <f>ifna(VLookup(V410, Dex!F:L, 7, 0),"")</f>
        <v>230</v>
      </c>
      <c r="V410" s="53" t="str">
        <f t="shared" si="1"/>
        <v>zygarde</v>
      </c>
    </row>
    <row r="411" ht="31.5" customHeight="1">
      <c r="A411" s="131">
        <v>410.0</v>
      </c>
      <c r="B411" s="130">
        <v>1.0</v>
      </c>
      <c r="C411" s="131">
        <v>16.0</v>
      </c>
      <c r="D411" s="131">
        <v>9.0</v>
      </c>
      <c r="E411" s="131">
        <v>2.0</v>
      </c>
      <c r="F411" s="131">
        <v>3.0</v>
      </c>
      <c r="G411" s="131" t="str">
        <f>ifna(VLookup(V411,Shiny!B:C, 2, 0),"")</f>
        <v/>
      </c>
      <c r="H411" s="171" t="s">
        <v>896</v>
      </c>
      <c r="I411" s="158">
        <v>719.0</v>
      </c>
      <c r="J411" s="135">
        <f>IFNA(VLOOKUP(V411,'Imported Index'!I:J,2,0),1)</f>
        <v>1</v>
      </c>
      <c r="K411" s="131"/>
      <c r="L411" s="131"/>
      <c r="M411" s="136" t="str">
        <f>ifna(IMAGE("https://pokejungle.net/sprites/typeico/"&amp;lower(VLookup(V411,Type!C:E, 2, 0)&amp;".png")),"")</f>
        <v/>
      </c>
      <c r="N411" s="136" t="str">
        <f>ifna(IMAGE("https://pokejungle.net/sprites/typeico/"&amp;lower(VLookup(V411,Type!C:E, 3, 0)&amp;".png")),"")</f>
        <v/>
      </c>
      <c r="O411" s="131"/>
      <c r="P411" s="131"/>
      <c r="Q411" s="165" t="str">
        <f>ifna(VLookup(V411, Dex!F:K, 3, 0),"")</f>
        <v/>
      </c>
      <c r="R411" s="165" t="str">
        <f>ifna(VLookup(V411, Dex!F:K, 4, 0),"")</f>
        <v/>
      </c>
      <c r="S411" s="166" t="str">
        <f>ifna(VLookup(V411, Dex!F:K, 5, 0),"")</f>
        <v/>
      </c>
      <c r="T411" s="165" t="str">
        <f>ifna(VLookup(V411, Dex!F:K, 6, 0),"")</f>
        <v/>
      </c>
      <c r="U411" s="137" t="str">
        <f>ifna(VLookup(V411, Dex!F:L, 7, 0),"")</f>
        <v/>
      </c>
      <c r="V411" s="131" t="str">
        <f t="shared" si="1"/>
        <v>diancie</v>
      </c>
    </row>
    <row r="412" ht="31.5" customHeight="1">
      <c r="A412" s="53">
        <v>411.0</v>
      </c>
      <c r="B412" s="85">
        <v>1.0</v>
      </c>
      <c r="C412" s="53">
        <v>16.0</v>
      </c>
      <c r="D412" s="53">
        <v>10.0</v>
      </c>
      <c r="E412" s="53">
        <v>2.0</v>
      </c>
      <c r="F412" s="53">
        <v>4.0</v>
      </c>
      <c r="G412" s="53" t="str">
        <f>ifna(VLookup(V412,Shiny!B:C, 2, 0),"")</f>
        <v/>
      </c>
      <c r="H412" s="22" t="s">
        <v>897</v>
      </c>
      <c r="I412" s="157">
        <v>720.0</v>
      </c>
      <c r="J412" s="140">
        <f>IFNA(VLOOKUP(V412,'Imported Index'!I:J,2,0),1)</f>
        <v>1</v>
      </c>
      <c r="K412" s="53"/>
      <c r="L412" s="53"/>
      <c r="M412" s="59" t="str">
        <f>ifna(IMAGE("https://pokejungle.net/sprites/typeico/"&amp;lower(VLookup(V412,Type!C:E, 2, 0)&amp;".png")),"")</f>
        <v/>
      </c>
      <c r="N412" s="59" t="str">
        <f>ifna(IMAGE("https://pokejungle.net/sprites/typeico/"&amp;lower(VLookup(V412,Type!C:E, 3, 0)&amp;".png")),"")</f>
        <v/>
      </c>
      <c r="O412" s="53"/>
      <c r="P412" s="53"/>
      <c r="Q412" s="61" t="str">
        <f>ifna(VLookup(V412, Dex!F:K, 3, 0),"")</f>
        <v/>
      </c>
      <c r="R412" s="61" t="str">
        <f>ifna(VLookup(V412, Dex!F:K, 4, 0),"")</f>
        <v/>
      </c>
      <c r="S412" s="62" t="str">
        <f>ifna(VLookup(V412, Dex!F:K, 5, 0),"")</f>
        <v/>
      </c>
      <c r="T412" s="61" t="str">
        <f>ifna(VLookup(V412, Dex!F:K, 6, 0),"")</f>
        <v/>
      </c>
      <c r="U412" s="63" t="str">
        <f>ifna(VLookup(V412, Dex!F:L, 7, 0),"")</f>
        <v>H121</v>
      </c>
      <c r="V412" s="53" t="str">
        <f t="shared" si="1"/>
        <v>hoopa</v>
      </c>
    </row>
    <row r="413" ht="31.5" customHeight="1">
      <c r="A413" s="131">
        <v>412.0</v>
      </c>
      <c r="B413" s="130">
        <v>1.0</v>
      </c>
      <c r="C413" s="131">
        <v>16.0</v>
      </c>
      <c r="D413" s="131">
        <v>10.0</v>
      </c>
      <c r="E413" s="131">
        <v>2.0</v>
      </c>
      <c r="F413" s="129">
        <v>5.0</v>
      </c>
      <c r="G413" s="131" t="str">
        <f>ifna(VLookup(V413,Shiny!B:C, 2, 0),"")</f>
        <v/>
      </c>
      <c r="H413" s="171" t="s">
        <v>899</v>
      </c>
      <c r="I413" s="158">
        <v>721.0</v>
      </c>
      <c r="J413" s="135">
        <f>IFNA(VLOOKUP(V413,'Imported Index'!I:J,2,0),1)</f>
        <v>1</v>
      </c>
      <c r="K413" s="131"/>
      <c r="L413" s="131"/>
      <c r="M413" s="136" t="str">
        <f>ifna(IMAGE("https://pokejungle.net/sprites/typeico/"&amp;lower(VLookup(V413,Type!C:E, 2, 0)&amp;".png")),"")</f>
        <v/>
      </c>
      <c r="N413" s="136" t="str">
        <f>ifna(IMAGE("https://pokejungle.net/sprites/typeico/"&amp;lower(VLookup(V413,Type!C:E, 3, 0)&amp;".png")),"")</f>
        <v/>
      </c>
      <c r="O413" s="131"/>
      <c r="P413" s="131"/>
      <c r="Q413" s="165" t="str">
        <f>ifna(VLookup(V413, Dex!F:K, 3, 0),"")</f>
        <v/>
      </c>
      <c r="R413" s="165" t="str">
        <f>ifna(VLookup(V413, Dex!F:K, 4, 0),"")</f>
        <v/>
      </c>
      <c r="S413" s="166" t="str">
        <f>ifna(VLookup(V413, Dex!F:K, 5, 0),"")</f>
        <v/>
      </c>
      <c r="T413" s="165" t="str">
        <f>ifna(VLookup(V413, Dex!F:K, 6, 0),"")</f>
        <v/>
      </c>
      <c r="U413" s="137" t="str">
        <f>ifna(VLookup(V413, Dex!F:L, 7, 0),"")</f>
        <v>H114</v>
      </c>
      <c r="V413" s="131" t="str">
        <f t="shared" si="1"/>
        <v>volcanion</v>
      </c>
    </row>
    <row r="414" ht="31.5" customHeight="1">
      <c r="A414" s="53">
        <v>413.0</v>
      </c>
      <c r="B414" s="85"/>
      <c r="C414" s="85"/>
      <c r="D414" s="85"/>
      <c r="E414" s="85"/>
      <c r="F414" s="85"/>
      <c r="G414" s="53" t="str">
        <f>ifna(VLookup(V414,Shiny!B:C, 2, 0),"")</f>
        <v/>
      </c>
      <c r="H414" s="146" t="s">
        <v>236</v>
      </c>
      <c r="I414" s="147"/>
      <c r="J414" s="83"/>
      <c r="K414" s="83"/>
      <c r="L414" s="83"/>
      <c r="M414" s="59" t="str">
        <f>ifna(IMAGE("https://pokejungle.net/sprites/typeico/"&amp;lower(VLookup(V414,Type!C:E, 2, 0)&amp;".png")),"")</f>
        <v/>
      </c>
      <c r="N414" s="59" t="str">
        <f>ifna(IMAGE("https://pokejungle.net/sprites/typeico/"&amp;lower(VLookup(V414,Type!C:E, 3, 0)&amp;".png")),"")</f>
        <v/>
      </c>
      <c r="O414" s="53"/>
      <c r="P414" s="53"/>
      <c r="Q414" s="61" t="str">
        <f>ifna(VLookup(V414, Dex!F:K, 3, 0),"")</f>
        <v/>
      </c>
      <c r="R414" s="61" t="str">
        <f>ifna(VLookup(V414, Dex!F:K, 4, 0),"")</f>
        <v/>
      </c>
      <c r="S414" s="62" t="str">
        <f>ifna(VLookup(V414, Dex!F:K, 5, 0),"")</f>
        <v/>
      </c>
      <c r="T414" s="61" t="str">
        <f>ifna(VLookup(V414, Dex!F:K, 6, 0),"")</f>
        <v/>
      </c>
      <c r="U414" s="63" t="str">
        <f>ifna(VLookup(V414, Dex!F:L, 7, 0),"")</f>
        <v/>
      </c>
      <c r="V414" s="53" t="str">
        <f t="shared" si="1"/>
        <v>gen</v>
      </c>
    </row>
    <row r="415" ht="31.5" customHeight="1">
      <c r="A415" s="131">
        <v>414.0</v>
      </c>
      <c r="B415" s="130">
        <v>1.0</v>
      </c>
      <c r="C415" s="131">
        <v>17.0</v>
      </c>
      <c r="D415" s="131">
        <v>1.0</v>
      </c>
      <c r="E415" s="131">
        <v>1.0</v>
      </c>
      <c r="F415" s="131">
        <v>1.0</v>
      </c>
      <c r="G415" s="131" t="str">
        <f>ifna(VLookup(V415,Shiny!B:C, 2, 0),"")</f>
        <v/>
      </c>
      <c r="H415" s="171" t="s">
        <v>902</v>
      </c>
      <c r="I415" s="158">
        <v>724.0</v>
      </c>
      <c r="J415" s="135">
        <f>IFNA(VLOOKUP(V415,'Imported Index'!I:J,2,0),1)</f>
        <v>1</v>
      </c>
      <c r="K415" s="131"/>
      <c r="L415" s="131" t="s">
        <v>97</v>
      </c>
      <c r="M415" s="136" t="str">
        <f>ifna(IMAGE("https://pokejungle.net/sprites/typeico/"&amp;lower(VLookup(V415,Type!C:E, 2, 0)&amp;".png")),"")</f>
        <v/>
      </c>
      <c r="N415" s="136" t="str">
        <f>ifna(IMAGE("https://pokejungle.net/sprites/typeico/"&amp;lower(VLookup(V415,Type!C:E, 3, 0)&amp;".png")),"")</f>
        <v/>
      </c>
      <c r="O415" s="131"/>
      <c r="P415" s="131"/>
      <c r="Q415" s="165" t="str">
        <f>ifna(VLookup(V415, Dex!F:K, 3, 0),"")</f>
        <v/>
      </c>
      <c r="R415" s="165" t="str">
        <f>ifna(VLookup(V415, Dex!F:K, 4, 0),"")</f>
        <v/>
      </c>
      <c r="S415" s="166" t="str">
        <f>ifna(VLookup(V415, Dex!F:K, 5, 0),"")</f>
        <v/>
      </c>
      <c r="T415" s="165" t="str">
        <f>ifna(VLookup(V415, Dex!F:K, 6, 0),"")</f>
        <v>B220</v>
      </c>
      <c r="U415" s="137" t="str">
        <f>ifna(VLookup(V415, Dex!F:L, 7, 0),"")</f>
        <v/>
      </c>
      <c r="V415" s="131" t="str">
        <f t="shared" si="1"/>
        <v>decidueye</v>
      </c>
    </row>
    <row r="416" ht="31.5" customHeight="1">
      <c r="A416" s="53">
        <v>415.0</v>
      </c>
      <c r="B416" s="85">
        <v>1.0</v>
      </c>
      <c r="C416" s="53">
        <v>17.0</v>
      </c>
      <c r="D416" s="53">
        <v>2.0</v>
      </c>
      <c r="E416" s="53">
        <v>1.0</v>
      </c>
      <c r="F416" s="53">
        <v>2.0</v>
      </c>
      <c r="G416" s="53" t="str">
        <f>ifna(VLookup(V416,Shiny!B:C, 2, 0),"")</f>
        <v/>
      </c>
      <c r="H416" s="22" t="s">
        <v>902</v>
      </c>
      <c r="I416" s="157">
        <v>724.0</v>
      </c>
      <c r="J416" s="140">
        <f>IFNA(VLOOKUP(V416,'Imported Index'!I:J,2,0),1)</f>
        <v>1</v>
      </c>
      <c r="K416" s="53"/>
      <c r="L416" s="53" t="s">
        <v>139</v>
      </c>
      <c r="M416" s="59" t="str">
        <f>ifna(IMAGE("https://pokejungle.net/sprites/typeico/"&amp;lower(VLookup(V416,Type!C:E, 2, 0)&amp;".png")),"")</f>
        <v/>
      </c>
      <c r="N416" s="59" t="str">
        <f>ifna(IMAGE("https://pokejungle.net/sprites/typeico/"&amp;lower(VLookup(V416,Type!C:E, 3, 0)&amp;".png")),"")</f>
        <v/>
      </c>
      <c r="O416" s="85">
        <v>-1.0</v>
      </c>
      <c r="P416" s="53"/>
      <c r="Q416" s="61" t="str">
        <f>ifna(VLookup(V416, Dex!F:K, 3, 0),"")</f>
        <v/>
      </c>
      <c r="R416" s="61" t="str">
        <f>ifna(VLookup(V416, Dex!F:K, 4, 0),"")</f>
        <v/>
      </c>
      <c r="S416" s="62">
        <f>ifna(VLookup(V416, Dex!F:K, 5, 0),"")</f>
        <v>3</v>
      </c>
      <c r="T416" s="61" t="str">
        <f>ifna(VLookup(V416, Dex!F:K, 6, 0),"")</f>
        <v>B220</v>
      </c>
      <c r="U416" s="63" t="str">
        <f>ifna(VLookup(V416, Dex!F:L, 7, 0),"")</f>
        <v/>
      </c>
      <c r="V416" s="53" t="str">
        <f t="shared" si="1"/>
        <v>decidueye-1</v>
      </c>
    </row>
    <row r="417" ht="31.5" customHeight="1">
      <c r="A417" s="131">
        <v>416.0</v>
      </c>
      <c r="B417" s="130">
        <v>1.0</v>
      </c>
      <c r="C417" s="131">
        <v>17.0</v>
      </c>
      <c r="D417" s="131">
        <v>3.0</v>
      </c>
      <c r="E417" s="131">
        <v>1.0</v>
      </c>
      <c r="F417" s="131">
        <v>3.0</v>
      </c>
      <c r="G417" s="131" t="str">
        <f>ifna(VLookup(V417,Shiny!B:C, 2, 0),"")</f>
        <v/>
      </c>
      <c r="H417" s="171" t="s">
        <v>905</v>
      </c>
      <c r="I417" s="158">
        <v>727.0</v>
      </c>
      <c r="J417" s="135">
        <f>IFNA(VLOOKUP(V417,'Imported Index'!I:J,2,0),1)</f>
        <v>1</v>
      </c>
      <c r="K417" s="131"/>
      <c r="L417" s="131"/>
      <c r="M417" s="136" t="str">
        <f>ifna(IMAGE("https://pokejungle.net/sprites/typeico/"&amp;lower(VLookup(V417,Type!C:E, 2, 0)&amp;".png")),"")</f>
        <v/>
      </c>
      <c r="N417" s="136" t="str">
        <f>ifna(IMAGE("https://pokejungle.net/sprites/typeico/"&amp;lower(VLookup(V417,Type!C:E, 3, 0)&amp;".png")),"")</f>
        <v/>
      </c>
      <c r="O417" s="131"/>
      <c r="P417" s="131"/>
      <c r="Q417" s="165" t="str">
        <f>ifna(VLookup(V417, Dex!F:K, 3, 0),"")</f>
        <v/>
      </c>
      <c r="R417" s="165" t="str">
        <f>ifna(VLookup(V417, Dex!F:K, 4, 0),"")</f>
        <v/>
      </c>
      <c r="S417" s="166" t="str">
        <f>ifna(VLookup(V417, Dex!F:K, 5, 0),"")</f>
        <v/>
      </c>
      <c r="T417" s="165" t="str">
        <f>ifna(VLookup(V417, Dex!F:K, 6, 0),"")</f>
        <v>B223</v>
      </c>
      <c r="U417" s="137" t="str">
        <f>ifna(VLookup(V417, Dex!F:L, 7, 0),"")</f>
        <v/>
      </c>
      <c r="V417" s="131" t="str">
        <f t="shared" si="1"/>
        <v>incineroar</v>
      </c>
    </row>
    <row r="418" ht="31.5" customHeight="1">
      <c r="A418" s="53">
        <v>417.0</v>
      </c>
      <c r="B418" s="85">
        <v>1.0</v>
      </c>
      <c r="C418" s="53">
        <v>17.0</v>
      </c>
      <c r="D418" s="53">
        <v>4.0</v>
      </c>
      <c r="E418" s="53">
        <v>1.0</v>
      </c>
      <c r="F418" s="53">
        <v>4.0</v>
      </c>
      <c r="G418" s="53" t="str">
        <f>ifna(VLookup(V418,Shiny!B:C, 2, 0),"")</f>
        <v/>
      </c>
      <c r="H418" s="22" t="s">
        <v>908</v>
      </c>
      <c r="I418" s="157">
        <v>730.0</v>
      </c>
      <c r="J418" s="140">
        <f>IFNA(VLOOKUP(V418,'Imported Index'!I:J,2,0),1)</f>
        <v>1</v>
      </c>
      <c r="K418" s="53"/>
      <c r="L418" s="53"/>
      <c r="M418" s="59" t="str">
        <f>ifna(IMAGE("https://pokejungle.net/sprites/typeico/"&amp;lower(VLookup(V418,Type!C:E, 2, 0)&amp;".png")),"")</f>
        <v/>
      </c>
      <c r="N418" s="59" t="str">
        <f>ifna(IMAGE("https://pokejungle.net/sprites/typeico/"&amp;lower(VLookup(V418,Type!C:E, 3, 0)&amp;".png")),"")</f>
        <v/>
      </c>
      <c r="O418" s="53"/>
      <c r="P418" s="53"/>
      <c r="Q418" s="61" t="str">
        <f>ifna(VLookup(V418, Dex!F:K, 3, 0),"")</f>
        <v/>
      </c>
      <c r="R418" s="61" t="str">
        <f>ifna(VLookup(V418, Dex!F:K, 4, 0),"")</f>
        <v/>
      </c>
      <c r="S418" s="62" t="str">
        <f>ifna(VLookup(V418, Dex!F:K, 5, 0),"")</f>
        <v/>
      </c>
      <c r="T418" s="61" t="str">
        <f>ifna(VLookup(V418, Dex!F:K, 6, 0),"")</f>
        <v>B226</v>
      </c>
      <c r="U418" s="63" t="str">
        <f>ifna(VLookup(V418, Dex!F:L, 7, 0),"")</f>
        <v/>
      </c>
      <c r="V418" s="53" t="str">
        <f t="shared" si="1"/>
        <v>primarina</v>
      </c>
    </row>
    <row r="419" ht="31.5" customHeight="1">
      <c r="A419" s="131">
        <v>418.0</v>
      </c>
      <c r="B419" s="130">
        <v>1.0</v>
      </c>
      <c r="C419" s="131">
        <v>17.0</v>
      </c>
      <c r="D419" s="131">
        <v>5.0</v>
      </c>
      <c r="E419" s="131">
        <v>1.0</v>
      </c>
      <c r="F419" s="131">
        <v>5.0</v>
      </c>
      <c r="G419" s="131" t="str">
        <f>ifna(VLookup(V419,Shiny!B:C, 2, 0),"")</f>
        <v/>
      </c>
      <c r="H419" s="171" t="s">
        <v>911</v>
      </c>
      <c r="I419" s="158">
        <v>733.0</v>
      </c>
      <c r="J419" s="135">
        <f>IFNA(VLOOKUP(V419,'Imported Index'!I:J,2,0),1)</f>
        <v>1</v>
      </c>
      <c r="K419" s="131"/>
      <c r="L419" s="131"/>
      <c r="M419" s="136" t="str">
        <f>ifna(IMAGE("https://pokejungle.net/sprites/typeico/"&amp;lower(VLookup(V419,Type!C:E, 2, 0)&amp;".png")),"")</f>
        <v/>
      </c>
      <c r="N419" s="136" t="str">
        <f>ifna(IMAGE("https://pokejungle.net/sprites/typeico/"&amp;lower(VLookup(V419,Type!C:E, 3, 0)&amp;".png")),"")</f>
        <v/>
      </c>
      <c r="O419" s="131"/>
      <c r="P419" s="131"/>
      <c r="Q419" s="165" t="str">
        <f>ifna(VLookup(V419, Dex!F:K, 3, 0),"")</f>
        <v/>
      </c>
      <c r="R419" s="165" t="str">
        <f>ifna(VLookup(V419, Dex!F:K, 4, 0),"")</f>
        <v/>
      </c>
      <c r="S419" s="166" t="str">
        <f>ifna(VLookup(V419, Dex!F:K, 5, 0),"")</f>
        <v/>
      </c>
      <c r="T419" s="165" t="str">
        <f>ifna(VLookup(V419, Dex!F:K, 6, 0),"")</f>
        <v>B049</v>
      </c>
      <c r="U419" s="137" t="str">
        <f>ifna(VLookup(V419, Dex!F:L, 7, 0),"")</f>
        <v/>
      </c>
      <c r="V419" s="131" t="str">
        <f t="shared" si="1"/>
        <v>toucannon</v>
      </c>
    </row>
    <row r="420" ht="31.5" customHeight="1">
      <c r="A420" s="53">
        <v>419.0</v>
      </c>
      <c r="B420" s="85">
        <v>1.0</v>
      </c>
      <c r="C420" s="53">
        <v>17.0</v>
      </c>
      <c r="D420" s="53">
        <v>6.0</v>
      </c>
      <c r="E420" s="53">
        <v>1.0</v>
      </c>
      <c r="F420" s="53">
        <v>6.0</v>
      </c>
      <c r="G420" s="53" t="str">
        <f>ifna(VLookup(V420,Shiny!B:C, 2, 0),"")</f>
        <v/>
      </c>
      <c r="H420" s="22" t="s">
        <v>913</v>
      </c>
      <c r="I420" s="157">
        <v>735.0</v>
      </c>
      <c r="J420" s="140">
        <f>IFNA(VLOOKUP(V420,'Imported Index'!I:J,2,0),1)</f>
        <v>1</v>
      </c>
      <c r="K420" s="85"/>
      <c r="L420" s="53"/>
      <c r="M420" s="59" t="str">
        <f>ifna(IMAGE("https://pokejungle.net/sprites/typeico/"&amp;lower(VLookup(V420,Type!C:E, 2, 0)&amp;".png")),"")</f>
        <v/>
      </c>
      <c r="N420" s="59" t="str">
        <f>ifna(IMAGE("https://pokejungle.net/sprites/typeico/"&amp;lower(VLookup(V420,Type!C:E, 3, 0)&amp;".png")),"")</f>
        <v/>
      </c>
      <c r="O420" s="53"/>
      <c r="P420" s="53"/>
      <c r="Q420" s="61" t="str">
        <f>ifna(VLookup(V420, Dex!F:K, 3, 0),"")</f>
        <v/>
      </c>
      <c r="R420" s="61" t="str">
        <f>ifna(VLookup(V420, Dex!F:K, 4, 0),"")</f>
        <v/>
      </c>
      <c r="S420" s="62" t="str">
        <f>ifna(VLookup(V420, Dex!F:K, 5, 0),"")</f>
        <v/>
      </c>
      <c r="T420" s="61" t="str">
        <f>ifna(VLookup(V420, Dex!F:K, 6, 0),"")</f>
        <v>P028</v>
      </c>
      <c r="U420" s="63" t="str">
        <f>ifna(VLookup(V420, Dex!F:L, 7, 0),"")</f>
        <v/>
      </c>
      <c r="V420" s="53" t="str">
        <f t="shared" si="1"/>
        <v>gumshoos</v>
      </c>
    </row>
    <row r="421" ht="31.5" customHeight="1">
      <c r="A421" s="131">
        <v>420.0</v>
      </c>
      <c r="B421" s="130">
        <v>1.0</v>
      </c>
      <c r="C421" s="131">
        <v>17.0</v>
      </c>
      <c r="D421" s="131">
        <v>7.0</v>
      </c>
      <c r="E421" s="131">
        <v>2.0</v>
      </c>
      <c r="F421" s="131">
        <v>1.0</v>
      </c>
      <c r="G421" s="131" t="str">
        <f>ifna(VLookup(V421,Shiny!B:C, 2, 0),"")</f>
        <v/>
      </c>
      <c r="H421" s="171" t="s">
        <v>916</v>
      </c>
      <c r="I421" s="158">
        <v>738.0</v>
      </c>
      <c r="J421" s="135">
        <f>IFNA(VLOOKUP(V421,'Imported Index'!I:J,2,0),1)</f>
        <v>1</v>
      </c>
      <c r="K421" s="131"/>
      <c r="L421" s="131"/>
      <c r="M421" s="136" t="str">
        <f>ifna(IMAGE("https://pokejungle.net/sprites/typeico/"&amp;lower(VLookup(V421,Type!C:E, 2, 0)&amp;".png")),"")</f>
        <v/>
      </c>
      <c r="N421" s="136" t="str">
        <f>ifna(IMAGE("https://pokejungle.net/sprites/typeico/"&amp;lower(VLookup(V421,Type!C:E, 3, 0)&amp;".png")),"")</f>
        <v/>
      </c>
      <c r="O421" s="131"/>
      <c r="P421" s="131"/>
      <c r="Q421" s="165">
        <f>ifna(VLookup(V421, Dex!F:K, 3, 0),"")</f>
        <v>18</v>
      </c>
      <c r="R421" s="165" t="str">
        <f>ifna(VLookup(V421, Dex!F:K, 4, 0),"")</f>
        <v/>
      </c>
      <c r="S421" s="166" t="str">
        <f>ifna(VLookup(V421, Dex!F:K, 5, 0),"")</f>
        <v/>
      </c>
      <c r="T421" s="165" t="str">
        <f>ifna(VLookup(V421, Dex!F:K, 6, 0),"")</f>
        <v>K114</v>
      </c>
      <c r="U421" s="137" t="str">
        <f>ifna(VLookup(V421, Dex!F:L, 7, 0),"")</f>
        <v/>
      </c>
      <c r="V421" s="131" t="str">
        <f t="shared" si="1"/>
        <v>vikavolt</v>
      </c>
    </row>
    <row r="422" ht="31.5" customHeight="1">
      <c r="A422" s="53">
        <v>421.0</v>
      </c>
      <c r="B422" s="85">
        <v>1.0</v>
      </c>
      <c r="C422" s="53">
        <v>17.0</v>
      </c>
      <c r="D422" s="53">
        <v>8.0</v>
      </c>
      <c r="E422" s="53">
        <v>2.0</v>
      </c>
      <c r="F422" s="53">
        <v>2.0</v>
      </c>
      <c r="G422" s="53" t="str">
        <f>ifna(VLookup(V422,Shiny!B:C, 2, 0),"")</f>
        <v/>
      </c>
      <c r="H422" s="22" t="s">
        <v>918</v>
      </c>
      <c r="I422" s="157">
        <v>740.0</v>
      </c>
      <c r="J422" s="140">
        <f>IFNA(VLOOKUP(V422,'Imported Index'!I:J,2,0),1)</f>
        <v>1</v>
      </c>
      <c r="K422" s="85"/>
      <c r="L422" s="53"/>
      <c r="M422" s="59" t="str">
        <f>ifna(IMAGE("https://pokejungle.net/sprites/typeico/"&amp;lower(VLookup(V422,Type!C:E, 2, 0)&amp;".png")),"")</f>
        <v/>
      </c>
      <c r="N422" s="59" t="str">
        <f>ifna(IMAGE("https://pokejungle.net/sprites/typeico/"&amp;lower(VLookup(V422,Type!C:E, 3, 0)&amp;".png")),"")</f>
        <v/>
      </c>
      <c r="O422" s="53"/>
      <c r="P422" s="53"/>
      <c r="Q422" s="61" t="str">
        <f>ifna(VLookup(V422, Dex!F:K, 3, 0),"")</f>
        <v/>
      </c>
      <c r="R422" s="61" t="str">
        <f>ifna(VLookup(V422, Dex!F:K, 4, 0),"")</f>
        <v/>
      </c>
      <c r="S422" s="62" t="str">
        <f>ifna(VLookup(V422, Dex!F:K, 5, 0),"")</f>
        <v/>
      </c>
      <c r="T422" s="61" t="str">
        <f>ifna(VLookup(V422, Dex!F:K, 6, 0),"")</f>
        <v>P119</v>
      </c>
      <c r="U422" s="63" t="str">
        <f>ifna(VLookup(V422, Dex!F:L, 7, 0),"")</f>
        <v>H088</v>
      </c>
      <c r="V422" s="53" t="str">
        <f t="shared" si="1"/>
        <v>crabominable</v>
      </c>
    </row>
    <row r="423" ht="31.5" customHeight="1">
      <c r="A423" s="131">
        <v>422.0</v>
      </c>
      <c r="B423" s="130">
        <v>1.0</v>
      </c>
      <c r="C423" s="131">
        <v>17.0</v>
      </c>
      <c r="D423" s="131">
        <v>9.0</v>
      </c>
      <c r="E423" s="131">
        <v>2.0</v>
      </c>
      <c r="F423" s="131">
        <v>3.0</v>
      </c>
      <c r="G423" s="131" t="str">
        <f>ifna(VLookup(V423,Shiny!B:C, 2, 0),"")</f>
        <v/>
      </c>
      <c r="H423" s="171" t="s">
        <v>919</v>
      </c>
      <c r="I423" s="158">
        <v>741.0</v>
      </c>
      <c r="J423" s="135">
        <f>IFNA(VLOOKUP(V423,'Imported Index'!I:J,2,0),1)</f>
        <v>1</v>
      </c>
      <c r="K423" s="130"/>
      <c r="L423" s="131"/>
      <c r="M423" s="136" t="str">
        <f>ifna(IMAGE("https://pokejungle.net/sprites/typeico/"&amp;lower(VLookup(V423,Type!C:E, 2, 0)&amp;".png")),"")</f>
        <v/>
      </c>
      <c r="N423" s="136" t="str">
        <f>ifna(IMAGE("https://pokejungle.net/sprites/typeico/"&amp;lower(VLookup(V423,Type!C:E, 3, 0)&amp;".png")),"")</f>
        <v/>
      </c>
      <c r="O423" s="131"/>
      <c r="P423" s="131"/>
      <c r="Q423" s="165" t="str">
        <f>ifna(VLookup(V423, Dex!F:K, 3, 0),"")</f>
        <v/>
      </c>
      <c r="R423" s="165" t="str">
        <f>ifna(VLookup(V423, Dex!F:K, 4, 0),"")</f>
        <v/>
      </c>
      <c r="S423" s="166" t="str">
        <f>ifna(VLookup(V423, Dex!F:K, 5, 0),"")</f>
        <v/>
      </c>
      <c r="T423" s="165" t="str">
        <f>ifna(VLookup(V423, Dex!F:K, 6, 0),"")</f>
        <v>P100</v>
      </c>
      <c r="U423" s="137" t="str">
        <f>ifna(VLookup(V423, Dex!F:L, 7, 0),"")</f>
        <v/>
      </c>
      <c r="V423" s="131" t="str">
        <f t="shared" si="1"/>
        <v>oricorio</v>
      </c>
    </row>
    <row r="424" ht="31.5" customHeight="1">
      <c r="A424" s="53">
        <v>423.0</v>
      </c>
      <c r="B424" s="85">
        <v>1.0</v>
      </c>
      <c r="C424" s="53">
        <v>17.0</v>
      </c>
      <c r="D424" s="53">
        <v>10.0</v>
      </c>
      <c r="E424" s="53">
        <v>2.0</v>
      </c>
      <c r="F424" s="53">
        <v>4.0</v>
      </c>
      <c r="G424" s="53" t="str">
        <f>ifna(VLookup(V424,Shiny!B:C, 2, 0),"")</f>
        <v/>
      </c>
      <c r="H424" s="22" t="s">
        <v>925</v>
      </c>
      <c r="I424" s="157">
        <v>743.0</v>
      </c>
      <c r="J424" s="140">
        <f>IFNA(VLOOKUP(V424,'Imported Index'!I:J,2,0),1)</f>
        <v>1</v>
      </c>
      <c r="K424" s="53"/>
      <c r="L424" s="53"/>
      <c r="M424" s="59" t="str">
        <f>ifna(IMAGE("https://pokejungle.net/sprites/typeico/"&amp;lower(VLookup(V424,Type!C:E, 2, 0)&amp;".png")),"")</f>
        <v/>
      </c>
      <c r="N424" s="59" t="str">
        <f>ifna(IMAGE("https://pokejungle.net/sprites/typeico/"&amp;lower(VLookup(V424,Type!C:E, 3, 0)&amp;".png")),"")</f>
        <v/>
      </c>
      <c r="O424" s="53"/>
      <c r="P424" s="53"/>
      <c r="Q424" s="61">
        <f>ifna(VLookup(V424, Dex!F:K, 3, 0),"")</f>
        <v>188</v>
      </c>
      <c r="R424" s="61" t="str">
        <f>ifna(VLookup(V424, Dex!F:K, 4, 0),"")</f>
        <v/>
      </c>
      <c r="S424" s="62" t="str">
        <f>ifna(VLookup(V424, Dex!F:K, 5, 0),"")</f>
        <v/>
      </c>
      <c r="T424" s="61" t="str">
        <f>ifna(VLookup(V424, Dex!F:K, 6, 0),"")</f>
        <v>K017</v>
      </c>
      <c r="U424" s="63" t="str">
        <f>ifna(VLookup(V424, Dex!F:L, 7, 0),"")</f>
        <v/>
      </c>
      <c r="V424" s="53" t="str">
        <f t="shared" si="1"/>
        <v>ribombee</v>
      </c>
    </row>
    <row r="425" ht="31.5" customHeight="1">
      <c r="A425" s="131">
        <v>424.0</v>
      </c>
      <c r="B425" s="130">
        <v>1.0</v>
      </c>
      <c r="C425" s="131">
        <v>17.0</v>
      </c>
      <c r="D425" s="131">
        <v>11.0</v>
      </c>
      <c r="E425" s="131">
        <v>2.0</v>
      </c>
      <c r="F425" s="131">
        <v>5.0</v>
      </c>
      <c r="G425" s="131" t="str">
        <f>ifna(VLookup(V425,Shiny!B:C, 2, 0),"")</f>
        <v/>
      </c>
      <c r="H425" s="171" t="s">
        <v>927</v>
      </c>
      <c r="I425" s="158">
        <v>745.0</v>
      </c>
      <c r="J425" s="135">
        <f>IFNA(VLOOKUP(V425,'Imported Index'!I:J,2,0),1)</f>
        <v>1</v>
      </c>
      <c r="K425" s="130"/>
      <c r="L425" s="131"/>
      <c r="M425" s="136" t="str">
        <f>ifna(IMAGE("https://pokejungle.net/sprites/typeico/"&amp;lower(VLookup(V425,Type!C:E, 2, 0)&amp;".png")),"")</f>
        <v/>
      </c>
      <c r="N425" s="136" t="str">
        <f>ifna(IMAGE("https://pokejungle.net/sprites/typeico/"&amp;lower(VLookup(V425,Type!C:E, 3, 0)&amp;".png")),"")</f>
        <v/>
      </c>
      <c r="O425" s="131"/>
      <c r="P425" s="131"/>
      <c r="Q425" s="165" t="str">
        <f>ifna(VLookup(V425, Dex!F:K, 3, 0),"")</f>
        <v>A158</v>
      </c>
      <c r="R425" s="165" t="str">
        <f>ifna(VLookup(V425, Dex!F:K, 4, 0),"")</f>
        <v/>
      </c>
      <c r="S425" s="166" t="str">
        <f>ifna(VLookup(V425, Dex!F:K, 5, 0),"")</f>
        <v/>
      </c>
      <c r="T425" s="165" t="str">
        <f>ifna(VLookup(V425, Dex!F:K, 6, 0),"")</f>
        <v>P090</v>
      </c>
      <c r="U425" s="137" t="str">
        <f>ifna(VLookup(V425, Dex!F:L, 7, 0),"")</f>
        <v/>
      </c>
      <c r="V425" s="131" t="str">
        <f t="shared" si="1"/>
        <v>lycanroc</v>
      </c>
    </row>
    <row r="426" ht="31.5" customHeight="1">
      <c r="A426" s="53">
        <v>425.0</v>
      </c>
      <c r="B426" s="85">
        <v>1.0</v>
      </c>
      <c r="C426" s="53">
        <v>17.0</v>
      </c>
      <c r="D426" s="53">
        <v>12.0</v>
      </c>
      <c r="E426" s="53">
        <v>2.0</v>
      </c>
      <c r="F426" s="53">
        <v>6.0</v>
      </c>
      <c r="G426" s="53" t="str">
        <f>ifna(VLookup(V426,Shiny!B:C, 2, 0),"")</f>
        <v/>
      </c>
      <c r="H426" s="22" t="s">
        <v>931</v>
      </c>
      <c r="I426" s="157">
        <v>746.0</v>
      </c>
      <c r="J426" s="140">
        <f>IFNA(VLOOKUP(V426,'Imported Index'!I:J,2,0),1)</f>
        <v>1</v>
      </c>
      <c r="K426" s="53"/>
      <c r="L426" s="53"/>
      <c r="M426" s="59" t="str">
        <f>ifna(IMAGE("https://pokejungle.net/sprites/typeico/"&amp;lower(VLookup(V426,Type!C:E, 2, 0)&amp;".png")),"")</f>
        <v/>
      </c>
      <c r="N426" s="59" t="str">
        <f>ifna(IMAGE("https://pokejungle.net/sprites/typeico/"&amp;lower(VLookup(V426,Type!C:E, 3, 0)&amp;".png")),"")</f>
        <v/>
      </c>
      <c r="O426" s="53"/>
      <c r="P426" s="53"/>
      <c r="Q426" s="61">
        <f>ifna(VLookup(V426, Dex!F:K, 3, 0),"")</f>
        <v>155</v>
      </c>
      <c r="R426" s="61" t="str">
        <f>ifna(VLookup(V426, Dex!F:K, 4, 0),"")</f>
        <v/>
      </c>
      <c r="S426" s="62" t="str">
        <f>ifna(VLookup(V426, Dex!F:K, 5, 0),"")</f>
        <v/>
      </c>
      <c r="T426" s="61" t="str">
        <f>ifna(VLookup(V426, Dex!F:K, 6, 0),"")</f>
        <v/>
      </c>
      <c r="U426" s="63" t="str">
        <f>ifna(VLookup(V426, Dex!F:L, 7, 0),"")</f>
        <v/>
      </c>
      <c r="V426" s="53" t="str">
        <f t="shared" si="1"/>
        <v>wishiwashi</v>
      </c>
    </row>
    <row r="427" ht="31.5" customHeight="1">
      <c r="A427" s="131">
        <v>426.0</v>
      </c>
      <c r="B427" s="130">
        <v>1.0</v>
      </c>
      <c r="C427" s="131">
        <v>17.0</v>
      </c>
      <c r="D427" s="131">
        <v>13.0</v>
      </c>
      <c r="E427" s="131">
        <v>3.0</v>
      </c>
      <c r="F427" s="131">
        <v>1.0</v>
      </c>
      <c r="G427" s="131" t="str">
        <f>ifna(VLookup(V427,Shiny!B:C, 2, 0),"")</f>
        <v/>
      </c>
      <c r="H427" s="171" t="s">
        <v>933</v>
      </c>
      <c r="I427" s="158">
        <v>748.0</v>
      </c>
      <c r="J427" s="135">
        <f>IFNA(VLOOKUP(V427,'Imported Index'!I:J,2,0),1)</f>
        <v>1</v>
      </c>
      <c r="K427" s="130"/>
      <c r="L427" s="131"/>
      <c r="M427" s="136" t="str">
        <f>ifna(IMAGE("https://pokejungle.net/sprites/typeico/"&amp;lower(VLookup(V427,Type!C:E, 2, 0)&amp;".png")),"")</f>
        <v/>
      </c>
      <c r="N427" s="136" t="str">
        <f>ifna(IMAGE("https://pokejungle.net/sprites/typeico/"&amp;lower(VLookup(V427,Type!C:E, 3, 0)&amp;".png")),"")</f>
        <v/>
      </c>
      <c r="O427" s="131"/>
      <c r="P427" s="131"/>
      <c r="Q427" s="165">
        <f>ifna(VLookup(V427, Dex!F:K, 3, 0),"")</f>
        <v>308</v>
      </c>
      <c r="R427" s="165" t="str">
        <f>ifna(VLookup(V427, Dex!F:K, 4, 0),"")</f>
        <v/>
      </c>
      <c r="S427" s="166" t="str">
        <f>ifna(VLookup(V427, Dex!F:K, 5, 0),"")</f>
        <v/>
      </c>
      <c r="T427" s="165" t="str">
        <f>ifna(VLookup(V427, Dex!F:K, 6, 0),"")</f>
        <v>P345</v>
      </c>
      <c r="U427" s="137" t="str">
        <f>ifna(VLookup(V427, Dex!F:L, 7, 0),"")</f>
        <v/>
      </c>
      <c r="V427" s="131" t="str">
        <f t="shared" si="1"/>
        <v>toxapex</v>
      </c>
    </row>
    <row r="428" ht="31.5" customHeight="1">
      <c r="A428" s="53">
        <v>427.0</v>
      </c>
      <c r="B428" s="85">
        <v>1.0</v>
      </c>
      <c r="C428" s="53">
        <v>17.0</v>
      </c>
      <c r="D428" s="53">
        <v>14.0</v>
      </c>
      <c r="E428" s="53">
        <v>3.0</v>
      </c>
      <c r="F428" s="53">
        <v>2.0</v>
      </c>
      <c r="G428" s="53" t="str">
        <f>ifna(VLookup(V428,Shiny!B:C, 2, 0),"")</f>
        <v/>
      </c>
      <c r="H428" s="22" t="s">
        <v>935</v>
      </c>
      <c r="I428" s="157">
        <v>750.0</v>
      </c>
      <c r="J428" s="140">
        <f>IFNA(VLOOKUP(V428,'Imported Index'!I:J,2,0),1)</f>
        <v>1</v>
      </c>
      <c r="K428" s="85"/>
      <c r="L428" s="53"/>
      <c r="M428" s="59" t="str">
        <f>ifna(IMAGE("https://pokejungle.net/sprites/typeico/"&amp;lower(VLookup(V428,Type!C:E, 2, 0)&amp;".png")),"")</f>
        <v/>
      </c>
      <c r="N428" s="59" t="str">
        <f>ifna(IMAGE("https://pokejungle.net/sprites/typeico/"&amp;lower(VLookup(V428,Type!C:E, 3, 0)&amp;".png")),"")</f>
        <v/>
      </c>
      <c r="O428" s="53"/>
      <c r="P428" s="53"/>
      <c r="Q428" s="61">
        <f>ifna(VLookup(V428, Dex!F:K, 3, 0),"")</f>
        <v>85</v>
      </c>
      <c r="R428" s="61" t="str">
        <f>ifna(VLookup(V428, Dex!F:K, 4, 0),"")</f>
        <v/>
      </c>
      <c r="S428" s="62" t="str">
        <f>ifna(VLookup(V428, Dex!F:K, 5, 0),"")</f>
        <v/>
      </c>
      <c r="T428" s="61" t="str">
        <f>ifna(VLookup(V428, Dex!F:K, 6, 0),"")</f>
        <v>P273</v>
      </c>
      <c r="U428" s="63" t="str">
        <f>ifna(VLookup(V428, Dex!F:L, 7, 0),"")</f>
        <v/>
      </c>
      <c r="V428" s="53" t="str">
        <f t="shared" si="1"/>
        <v>mudsdale</v>
      </c>
    </row>
    <row r="429" ht="31.5" customHeight="1">
      <c r="A429" s="131">
        <v>428.0</v>
      </c>
      <c r="B429" s="130">
        <v>1.0</v>
      </c>
      <c r="C429" s="131">
        <v>17.0</v>
      </c>
      <c r="D429" s="131">
        <v>15.0</v>
      </c>
      <c r="E429" s="131">
        <v>3.0</v>
      </c>
      <c r="F429" s="131">
        <v>3.0</v>
      </c>
      <c r="G429" s="131" t="str">
        <f>ifna(VLookup(V429,Shiny!B:C, 2, 0),"")</f>
        <v/>
      </c>
      <c r="H429" s="171" t="s">
        <v>937</v>
      </c>
      <c r="I429" s="158">
        <v>752.0</v>
      </c>
      <c r="J429" s="135">
        <f>IFNA(VLOOKUP(V429,'Imported Index'!I:J,2,0),1)</f>
        <v>1</v>
      </c>
      <c r="K429" s="131"/>
      <c r="L429" s="131"/>
      <c r="M429" s="136" t="str">
        <f>ifna(IMAGE("https://pokejungle.net/sprites/typeico/"&amp;lower(VLookup(V429,Type!C:E, 2, 0)&amp;".png")),"")</f>
        <v/>
      </c>
      <c r="N429" s="136" t="str">
        <f>ifna(IMAGE("https://pokejungle.net/sprites/typeico/"&amp;lower(VLookup(V429,Type!C:E, 3, 0)&amp;".png")),"")</f>
        <v/>
      </c>
      <c r="O429" s="131"/>
      <c r="P429" s="131"/>
      <c r="Q429" s="165">
        <f>ifna(VLookup(V429, Dex!F:K, 3, 0),"")</f>
        <v>215</v>
      </c>
      <c r="R429" s="165" t="str">
        <f>ifna(VLookup(V429, Dex!F:K, 4, 0),"")</f>
        <v/>
      </c>
      <c r="S429" s="166" t="str">
        <f>ifna(VLookup(V429, Dex!F:K, 5, 0),"")</f>
        <v/>
      </c>
      <c r="T429" s="165" t="str">
        <f>ifna(VLookup(V429, Dex!F:K, 6, 0),"")</f>
        <v>B091</v>
      </c>
      <c r="U429" s="137" t="str">
        <f>ifna(VLookup(V429, Dex!F:L, 7, 0),"")</f>
        <v/>
      </c>
      <c r="V429" s="131" t="str">
        <f t="shared" si="1"/>
        <v>araquanid</v>
      </c>
    </row>
    <row r="430" ht="31.5" customHeight="1">
      <c r="A430" s="53">
        <v>429.0</v>
      </c>
      <c r="B430" s="85">
        <v>1.0</v>
      </c>
      <c r="C430" s="53">
        <v>17.0</v>
      </c>
      <c r="D430" s="53">
        <v>16.0</v>
      </c>
      <c r="E430" s="53">
        <v>3.0</v>
      </c>
      <c r="F430" s="53">
        <v>4.0</v>
      </c>
      <c r="G430" s="53" t="str">
        <f>ifna(VLookup(V430,Shiny!B:C, 2, 0),"")</f>
        <v/>
      </c>
      <c r="H430" s="22" t="s">
        <v>939</v>
      </c>
      <c r="I430" s="157">
        <v>754.0</v>
      </c>
      <c r="J430" s="140">
        <f>IFNA(VLOOKUP(V430,'Imported Index'!I:J,2,0),1)</f>
        <v>1</v>
      </c>
      <c r="K430" s="85"/>
      <c r="L430" s="53"/>
      <c r="M430" s="59" t="str">
        <f>ifna(IMAGE("https://pokejungle.net/sprites/typeico/"&amp;lower(VLookup(V430,Type!C:E, 2, 0)&amp;".png")),"")</f>
        <v/>
      </c>
      <c r="N430" s="59" t="str">
        <f>ifna(IMAGE("https://pokejungle.net/sprites/typeico/"&amp;lower(VLookup(V430,Type!C:E, 3, 0)&amp;".png")),"")</f>
        <v/>
      </c>
      <c r="O430" s="53"/>
      <c r="P430" s="53"/>
      <c r="Q430" s="61" t="str">
        <f>ifna(VLookup(V430, Dex!F:K, 3, 0),"")</f>
        <v>A018</v>
      </c>
      <c r="R430" s="61" t="str">
        <f>ifna(VLookup(V430, Dex!F:K, 4, 0),"")</f>
        <v/>
      </c>
      <c r="S430" s="62" t="str">
        <f>ifna(VLookup(V430, Dex!F:K, 5, 0),"")</f>
        <v/>
      </c>
      <c r="T430" s="61" t="str">
        <f>ifna(VLookup(V430, Dex!F:K, 6, 0),"")</f>
        <v>P248</v>
      </c>
      <c r="U430" s="63" t="str">
        <f>ifna(VLookup(V430, Dex!F:L, 7, 0),"")</f>
        <v/>
      </c>
      <c r="V430" s="53" t="str">
        <f t="shared" si="1"/>
        <v>lurantis</v>
      </c>
    </row>
    <row r="431" ht="31.5" customHeight="1">
      <c r="A431" s="131">
        <v>430.0</v>
      </c>
      <c r="B431" s="130">
        <v>1.0</v>
      </c>
      <c r="C431" s="131">
        <v>17.0</v>
      </c>
      <c r="D431" s="131">
        <v>17.0</v>
      </c>
      <c r="E431" s="131">
        <v>3.0</v>
      </c>
      <c r="F431" s="131">
        <v>5.0</v>
      </c>
      <c r="G431" s="131" t="str">
        <f>ifna(VLookup(V431,Shiny!B:C, 2, 0),"")</f>
        <v/>
      </c>
      <c r="H431" s="171" t="s">
        <v>941</v>
      </c>
      <c r="I431" s="158">
        <v>756.0</v>
      </c>
      <c r="J431" s="135">
        <f>IFNA(VLOOKUP(V431,'Imported Index'!I:J,2,0),1)</f>
        <v>1</v>
      </c>
      <c r="K431" s="131"/>
      <c r="L431" s="131"/>
      <c r="M431" s="136" t="str">
        <f>ifna(IMAGE("https://pokejungle.net/sprites/typeico/"&amp;lower(VLookup(V431,Type!C:E, 2, 0)&amp;".png")),"")</f>
        <v/>
      </c>
      <c r="N431" s="136" t="str">
        <f>ifna(IMAGE("https://pokejungle.net/sprites/typeico/"&amp;lower(VLookup(V431,Type!C:E, 3, 0)&amp;".png")),"")</f>
        <v/>
      </c>
      <c r="O431" s="131"/>
      <c r="P431" s="131"/>
      <c r="Q431" s="165">
        <f>ifna(VLookup(V431, Dex!F:K, 3, 0),"")</f>
        <v>341</v>
      </c>
      <c r="R431" s="165" t="str">
        <f>ifna(VLookup(V431, Dex!F:K, 4, 0),"")</f>
        <v/>
      </c>
      <c r="S431" s="166" t="str">
        <f>ifna(VLookup(V431, Dex!F:K, 5, 0),"")</f>
        <v/>
      </c>
      <c r="T431" s="165" t="str">
        <f>ifna(VLookup(V431, Dex!F:K, 6, 0),"")</f>
        <v/>
      </c>
      <c r="U431" s="137" t="str">
        <f>ifna(VLookup(V431, Dex!F:L, 7, 0),"")</f>
        <v/>
      </c>
      <c r="V431" s="131" t="str">
        <f t="shared" si="1"/>
        <v>shiinotic</v>
      </c>
    </row>
    <row r="432" ht="31.5" customHeight="1">
      <c r="A432" s="53">
        <v>431.0</v>
      </c>
      <c r="B432" s="85">
        <v>1.0</v>
      </c>
      <c r="C432" s="53">
        <v>17.0</v>
      </c>
      <c r="D432" s="53">
        <v>18.0</v>
      </c>
      <c r="E432" s="53">
        <v>3.0</v>
      </c>
      <c r="F432" s="53">
        <v>6.0</v>
      </c>
      <c r="G432" s="53" t="str">
        <f>ifna(VLookup(V432,Shiny!B:C, 2, 0),"")</f>
        <v/>
      </c>
      <c r="H432" s="22" t="s">
        <v>943</v>
      </c>
      <c r="I432" s="157">
        <v>758.0</v>
      </c>
      <c r="J432" s="140">
        <f>IFNA(VLOOKUP(V432,'Imported Index'!I:J,2,0),1)</f>
        <v>1</v>
      </c>
      <c r="K432" s="85"/>
      <c r="L432" s="53"/>
      <c r="M432" s="59" t="str">
        <f>ifna(IMAGE("https://pokejungle.net/sprites/typeico/"&amp;lower(VLookup(V432,Type!C:E, 2, 0)&amp;".png")),"")</f>
        <v/>
      </c>
      <c r="N432" s="59" t="str">
        <f>ifna(IMAGE("https://pokejungle.net/sprites/typeico/"&amp;lower(VLookup(V432,Type!C:E, 3, 0)&amp;".png")),"")</f>
        <v/>
      </c>
      <c r="O432" s="53"/>
      <c r="P432" s="53"/>
      <c r="Q432" s="61">
        <f>ifna(VLookup(V432, Dex!F:K, 3, 0),"")</f>
        <v>245</v>
      </c>
      <c r="R432" s="61" t="str">
        <f>ifna(VLookup(V432, Dex!F:K, 4, 0),"")</f>
        <v/>
      </c>
      <c r="S432" s="62" t="str">
        <f>ifna(VLookup(V432, Dex!F:K, 5, 0),"")</f>
        <v/>
      </c>
      <c r="T432" s="61" t="str">
        <f>ifna(VLookup(V432, Dex!F:K, 6, 0),"")</f>
        <v>P121</v>
      </c>
      <c r="U432" s="63" t="str">
        <f>ifna(VLookup(V432, Dex!F:L, 7, 0),"")</f>
        <v/>
      </c>
      <c r="V432" s="53" t="str">
        <f t="shared" si="1"/>
        <v>salazzle</v>
      </c>
    </row>
    <row r="433" ht="31.5" customHeight="1">
      <c r="A433" s="131">
        <v>432.0</v>
      </c>
      <c r="B433" s="130">
        <v>1.0</v>
      </c>
      <c r="C433" s="131">
        <v>17.0</v>
      </c>
      <c r="D433" s="131">
        <v>19.0</v>
      </c>
      <c r="E433" s="131">
        <v>4.0</v>
      </c>
      <c r="F433" s="131">
        <v>1.0</v>
      </c>
      <c r="G433" s="131" t="str">
        <f>ifna(VLookup(V433,Shiny!B:C, 2, 0),"")</f>
        <v/>
      </c>
      <c r="H433" s="171" t="s">
        <v>945</v>
      </c>
      <c r="I433" s="158">
        <v>760.0</v>
      </c>
      <c r="J433" s="135">
        <f>IFNA(VLOOKUP(V433,'Imported Index'!I:J,2,0),1)</f>
        <v>1</v>
      </c>
      <c r="K433" s="131"/>
      <c r="L433" s="131"/>
      <c r="M433" s="136" t="str">
        <f>ifna(IMAGE("https://pokejungle.net/sprites/typeico/"&amp;lower(VLookup(V433,Type!C:E, 2, 0)&amp;".png")),"")</f>
        <v/>
      </c>
      <c r="N433" s="136" t="str">
        <f>ifna(IMAGE("https://pokejungle.net/sprites/typeico/"&amp;lower(VLookup(V433,Type!C:E, 3, 0)&amp;".png")),"")</f>
        <v/>
      </c>
      <c r="O433" s="131"/>
      <c r="P433" s="131"/>
      <c r="Q433" s="165">
        <f>ifna(VLookup(V433, Dex!F:K, 3, 0),"")</f>
        <v>95</v>
      </c>
      <c r="R433" s="165" t="str">
        <f>ifna(VLookup(V433, Dex!F:K, 4, 0),"")</f>
        <v/>
      </c>
      <c r="S433" s="166" t="str">
        <f>ifna(VLookup(V433, Dex!F:K, 5, 0),"")</f>
        <v/>
      </c>
      <c r="T433" s="165" t="str">
        <f>ifna(VLookup(V433, Dex!F:K, 6, 0),"")</f>
        <v/>
      </c>
      <c r="U433" s="137" t="str">
        <f>ifna(VLookup(V433, Dex!F:L, 7, 0),"")</f>
        <v/>
      </c>
      <c r="V433" s="131" t="str">
        <f t="shared" si="1"/>
        <v>bewear</v>
      </c>
    </row>
    <row r="434" ht="31.5" customHeight="1">
      <c r="A434" s="53">
        <v>433.0</v>
      </c>
      <c r="B434" s="85">
        <v>1.0</v>
      </c>
      <c r="C434" s="53">
        <v>17.0</v>
      </c>
      <c r="D434" s="53">
        <v>20.0</v>
      </c>
      <c r="E434" s="53">
        <v>4.0</v>
      </c>
      <c r="F434" s="53">
        <v>2.0</v>
      </c>
      <c r="G434" s="53" t="str">
        <f>ifna(VLookup(V434,Shiny!B:C, 2, 0),"")</f>
        <v/>
      </c>
      <c r="H434" s="22" t="s">
        <v>948</v>
      </c>
      <c r="I434" s="157">
        <v>763.0</v>
      </c>
      <c r="J434" s="140">
        <f>IFNA(VLOOKUP(V434,'Imported Index'!I:J,2,0),1)</f>
        <v>1</v>
      </c>
      <c r="K434" s="85"/>
      <c r="L434" s="53"/>
      <c r="M434" s="59" t="str">
        <f>ifna(IMAGE("https://pokejungle.net/sprites/typeico/"&amp;lower(VLookup(V434,Type!C:E, 2, 0)&amp;".png")),"")</f>
        <v/>
      </c>
      <c r="N434" s="59" t="str">
        <f>ifna(IMAGE("https://pokejungle.net/sprites/typeico/"&amp;lower(VLookup(V434,Type!C:E, 3, 0)&amp;".png")),"")</f>
        <v/>
      </c>
      <c r="O434" s="53"/>
      <c r="P434" s="53"/>
      <c r="Q434" s="61">
        <f>ifna(VLookup(V434, Dex!F:K, 3, 0),"")</f>
        <v>54</v>
      </c>
      <c r="R434" s="61" t="str">
        <f>ifna(VLookup(V434, Dex!F:K, 4, 0),"")</f>
        <v/>
      </c>
      <c r="S434" s="62" t="str">
        <f>ifna(VLookup(V434, Dex!F:K, 5, 0),"")</f>
        <v/>
      </c>
      <c r="T434" s="61" t="str">
        <f>ifna(VLookup(V434, Dex!F:K, 6, 0),"")</f>
        <v>P083</v>
      </c>
      <c r="U434" s="63" t="str">
        <f>ifna(VLookup(V434, Dex!F:L, 7, 0),"")</f>
        <v/>
      </c>
      <c r="V434" s="53" t="str">
        <f t="shared" si="1"/>
        <v>tsareena</v>
      </c>
    </row>
    <row r="435" ht="31.5" customHeight="1">
      <c r="A435" s="131">
        <v>434.0</v>
      </c>
      <c r="B435" s="130">
        <v>1.0</v>
      </c>
      <c r="C435" s="131">
        <v>17.0</v>
      </c>
      <c r="D435" s="131">
        <v>21.0</v>
      </c>
      <c r="E435" s="131">
        <v>4.0</v>
      </c>
      <c r="F435" s="131">
        <v>3.0</v>
      </c>
      <c r="G435" s="131" t="str">
        <f>ifna(VLookup(V435,Shiny!B:C, 2, 0),"")</f>
        <v/>
      </c>
      <c r="H435" s="171" t="s">
        <v>949</v>
      </c>
      <c r="I435" s="158">
        <v>764.0</v>
      </c>
      <c r="J435" s="135">
        <f>IFNA(VLOOKUP(V435,'Imported Index'!I:J,2,0),1)</f>
        <v>1</v>
      </c>
      <c r="K435" s="131"/>
      <c r="L435" s="131"/>
      <c r="M435" s="136" t="str">
        <f>ifna(IMAGE("https://pokejungle.net/sprites/typeico/"&amp;lower(VLookup(V435,Type!C:E, 2, 0)&amp;".png")),"")</f>
        <v/>
      </c>
      <c r="N435" s="136" t="str">
        <f>ifna(IMAGE("https://pokejungle.net/sprites/typeico/"&amp;lower(VLookup(V435,Type!C:E, 3, 0)&amp;".png")),"")</f>
        <v/>
      </c>
      <c r="O435" s="131"/>
      <c r="P435" s="131"/>
      <c r="Q435" s="165" t="str">
        <f>ifna(VLookup(V435, Dex!F:K, 3, 0),"")</f>
        <v>A079</v>
      </c>
      <c r="R435" s="165" t="str">
        <f>ifna(VLookup(V435, Dex!F:K, 4, 0),"")</f>
        <v/>
      </c>
      <c r="S435" s="166" t="str">
        <f>ifna(VLookup(V435, Dex!F:K, 5, 0),"")</f>
        <v/>
      </c>
      <c r="T435" s="165" t="str">
        <f>ifna(VLookup(V435, Dex!F:K, 6, 0),"")</f>
        <v>B058</v>
      </c>
      <c r="U435" s="137" t="str">
        <f>ifna(VLookup(V435, Dex!F:L, 7, 0),"")</f>
        <v/>
      </c>
      <c r="V435" s="131" t="str">
        <f t="shared" si="1"/>
        <v>comfey</v>
      </c>
    </row>
    <row r="436" ht="31.5" customHeight="1">
      <c r="A436" s="53">
        <v>435.0</v>
      </c>
      <c r="B436" s="85">
        <v>1.0</v>
      </c>
      <c r="C436" s="53">
        <v>17.0</v>
      </c>
      <c r="D436" s="53">
        <v>22.0</v>
      </c>
      <c r="E436" s="53">
        <v>4.0</v>
      </c>
      <c r="F436" s="53">
        <v>4.0</v>
      </c>
      <c r="G436" s="53" t="str">
        <f>ifna(VLookup(V436,Shiny!B:C, 2, 0),"")</f>
        <v/>
      </c>
      <c r="H436" s="22" t="s">
        <v>950</v>
      </c>
      <c r="I436" s="157">
        <v>765.0</v>
      </c>
      <c r="J436" s="140">
        <f>IFNA(VLOOKUP(V436,'Imported Index'!I:J,2,0),1)</f>
        <v>1</v>
      </c>
      <c r="K436" s="85"/>
      <c r="L436" s="53"/>
      <c r="M436" s="59" t="str">
        <f>ifna(IMAGE("https://pokejungle.net/sprites/typeico/"&amp;lower(VLookup(V436,Type!C:E, 2, 0)&amp;".png")),"")</f>
        <v/>
      </c>
      <c r="N436" s="59" t="str">
        <f>ifna(IMAGE("https://pokejungle.net/sprites/typeico/"&amp;lower(VLookup(V436,Type!C:E, 3, 0)&amp;".png")),"")</f>
        <v/>
      </c>
      <c r="O436" s="53"/>
      <c r="P436" s="53"/>
      <c r="Q436" s="61">
        <f>ifna(VLookup(V436, Dex!F:K, 3, 0),"")</f>
        <v>342</v>
      </c>
      <c r="R436" s="61" t="str">
        <f>ifna(VLookup(V436, Dex!F:K, 4, 0),"")</f>
        <v/>
      </c>
      <c r="S436" s="62" t="str">
        <f>ifna(VLookup(V436, Dex!F:K, 5, 0),"")</f>
        <v/>
      </c>
      <c r="T436" s="61" t="str">
        <f>ifna(VLookup(V436, Dex!F:K, 6, 0),"")</f>
        <v>P313</v>
      </c>
      <c r="U436" s="63" t="str">
        <f>ifna(VLookup(V436, Dex!F:L, 7, 0),"")</f>
        <v/>
      </c>
      <c r="V436" s="53" t="str">
        <f t="shared" si="1"/>
        <v>oranguru</v>
      </c>
    </row>
    <row r="437" ht="31.5" customHeight="1">
      <c r="A437" s="131">
        <v>436.0</v>
      </c>
      <c r="B437" s="130">
        <v>1.0</v>
      </c>
      <c r="C437" s="131">
        <v>17.0</v>
      </c>
      <c r="D437" s="131">
        <v>23.0</v>
      </c>
      <c r="E437" s="131">
        <v>4.0</v>
      </c>
      <c r="F437" s="131">
        <v>5.0</v>
      </c>
      <c r="G437" s="131" t="str">
        <f>ifna(VLookup(V437,Shiny!B:C, 2, 0),"")</f>
        <v/>
      </c>
      <c r="H437" s="171" t="s">
        <v>951</v>
      </c>
      <c r="I437" s="158">
        <v>766.0</v>
      </c>
      <c r="J437" s="135">
        <f>IFNA(VLOOKUP(V437,'Imported Index'!I:J,2,0),1)</f>
        <v>1</v>
      </c>
      <c r="K437" s="130"/>
      <c r="L437" s="131"/>
      <c r="M437" s="136" t="str">
        <f>ifna(IMAGE("https://pokejungle.net/sprites/typeico/"&amp;lower(VLookup(V437,Type!C:E, 2, 0)&amp;".png")),"")</f>
        <v/>
      </c>
      <c r="N437" s="136" t="str">
        <f>ifna(IMAGE("https://pokejungle.net/sprites/typeico/"&amp;lower(VLookup(V437,Type!C:E, 3, 0)&amp;".png")),"")</f>
        <v/>
      </c>
      <c r="O437" s="131"/>
      <c r="P437" s="131"/>
      <c r="Q437" s="165">
        <f>ifna(VLookup(V437, Dex!F:K, 3, 0),"")</f>
        <v>343</v>
      </c>
      <c r="R437" s="165" t="str">
        <f>ifna(VLookup(V437, Dex!F:K, 4, 0),"")</f>
        <v/>
      </c>
      <c r="S437" s="166" t="str">
        <f>ifna(VLookup(V437, Dex!F:K, 5, 0),"")</f>
        <v/>
      </c>
      <c r="T437" s="165" t="str">
        <f>ifna(VLookup(V437, Dex!F:K, 6, 0),"")</f>
        <v>P314</v>
      </c>
      <c r="U437" s="137" t="str">
        <f>ifna(VLookup(V437, Dex!F:L, 7, 0),"")</f>
        <v/>
      </c>
      <c r="V437" s="131" t="str">
        <f t="shared" si="1"/>
        <v>passimian</v>
      </c>
    </row>
    <row r="438" ht="31.5" customHeight="1">
      <c r="A438" s="53">
        <v>437.0</v>
      </c>
      <c r="B438" s="85">
        <v>1.0</v>
      </c>
      <c r="C438" s="53">
        <v>17.0</v>
      </c>
      <c r="D438" s="53">
        <v>24.0</v>
      </c>
      <c r="E438" s="53">
        <v>4.0</v>
      </c>
      <c r="F438" s="53">
        <v>6.0</v>
      </c>
      <c r="G438" s="53" t="str">
        <f>ifna(VLookup(V438,Shiny!B:C, 2, 0),"")</f>
        <v/>
      </c>
      <c r="H438" s="22" t="s">
        <v>953</v>
      </c>
      <c r="I438" s="157">
        <v>768.0</v>
      </c>
      <c r="J438" s="140">
        <f>IFNA(VLOOKUP(V438,'Imported Index'!I:J,2,0),1)</f>
        <v>1</v>
      </c>
      <c r="K438" s="53"/>
      <c r="L438" s="53"/>
      <c r="M438" s="59" t="str">
        <f>ifna(IMAGE("https://pokejungle.net/sprites/typeico/"&amp;lower(VLookup(V438,Type!C:E, 2, 0)&amp;".png")),"")</f>
        <v/>
      </c>
      <c r="N438" s="59" t="str">
        <f>ifna(IMAGE("https://pokejungle.net/sprites/typeico/"&amp;lower(VLookup(V438,Type!C:E, 3, 0)&amp;".png")),"")</f>
        <v/>
      </c>
      <c r="O438" s="53"/>
      <c r="P438" s="53"/>
      <c r="Q438" s="61">
        <f>ifna(VLookup(V438, Dex!F:K, 3, 0),"")</f>
        <v>233</v>
      </c>
      <c r="R438" s="61" t="str">
        <f>ifna(VLookup(V438, Dex!F:K, 4, 0),"")</f>
        <v/>
      </c>
      <c r="S438" s="62" t="str">
        <f>ifna(VLookup(V438, Dex!F:K, 5, 0),"")</f>
        <v/>
      </c>
      <c r="T438" s="61" t="str">
        <f>ifna(VLookup(V438, Dex!F:K, 6, 0),"")</f>
        <v/>
      </c>
      <c r="U438" s="63" t="str">
        <f>ifna(VLookup(V438, Dex!F:L, 7, 0),"")</f>
        <v>H063</v>
      </c>
      <c r="V438" s="53" t="str">
        <f t="shared" si="1"/>
        <v>golisopod</v>
      </c>
    </row>
    <row r="439" ht="31.5" customHeight="1">
      <c r="A439" s="131">
        <v>438.0</v>
      </c>
      <c r="B439" s="130">
        <v>1.0</v>
      </c>
      <c r="C439" s="131">
        <v>17.0</v>
      </c>
      <c r="D439" s="131">
        <v>25.0</v>
      </c>
      <c r="E439" s="131">
        <v>5.0</v>
      </c>
      <c r="F439" s="131">
        <v>1.0</v>
      </c>
      <c r="G439" s="131" t="str">
        <f>ifna(VLookup(V439,Shiny!B:C, 2, 0),"")</f>
        <v/>
      </c>
      <c r="H439" s="171" t="s">
        <v>955</v>
      </c>
      <c r="I439" s="158">
        <v>770.0</v>
      </c>
      <c r="J439" s="135">
        <f>IFNA(VLOOKUP(V439,'Imported Index'!I:J,2,0),1)</f>
        <v>1</v>
      </c>
      <c r="K439" s="130"/>
      <c r="L439" s="131"/>
      <c r="M439" s="136" t="str">
        <f>ifna(IMAGE("https://pokejungle.net/sprites/typeico/"&amp;lower(VLookup(V439,Type!C:E, 2, 0)&amp;".png")),"")</f>
        <v/>
      </c>
      <c r="N439" s="136" t="str">
        <f>ifna(IMAGE("https://pokejungle.net/sprites/typeico/"&amp;lower(VLookup(V439,Type!C:E, 3, 0)&amp;".png")),"")</f>
        <v/>
      </c>
      <c r="O439" s="131"/>
      <c r="P439" s="131"/>
      <c r="Q439" s="165" t="str">
        <f>ifna(VLookup(V439, Dex!F:K, 3, 0),"")</f>
        <v>A134</v>
      </c>
      <c r="R439" s="165" t="str">
        <f>ifna(VLookup(V439, Dex!F:K, 4, 0),"")</f>
        <v/>
      </c>
      <c r="S439" s="166" t="str">
        <f>ifna(VLookup(V439, Dex!F:K, 5, 0),"")</f>
        <v/>
      </c>
      <c r="T439" s="165" t="str">
        <f>ifna(VLookup(V439, Dex!F:K, 6, 0),"")</f>
        <v>P323</v>
      </c>
      <c r="U439" s="137" t="str">
        <f>ifna(VLookup(V439, Dex!F:L, 7, 0),"")</f>
        <v>H026</v>
      </c>
      <c r="V439" s="131" t="str">
        <f t="shared" si="1"/>
        <v>palossand</v>
      </c>
    </row>
    <row r="440" ht="31.5" customHeight="1">
      <c r="A440" s="53">
        <v>439.0</v>
      </c>
      <c r="B440" s="85">
        <v>1.0</v>
      </c>
      <c r="C440" s="53">
        <v>17.0</v>
      </c>
      <c r="D440" s="53">
        <v>26.0</v>
      </c>
      <c r="E440" s="53">
        <v>5.0</v>
      </c>
      <c r="F440" s="53">
        <v>2.0</v>
      </c>
      <c r="G440" s="53" t="str">
        <f>ifna(VLookup(V440,Shiny!B:C, 2, 0),"")</f>
        <v/>
      </c>
      <c r="H440" s="22" t="s">
        <v>956</v>
      </c>
      <c r="I440" s="157">
        <v>771.0</v>
      </c>
      <c r="J440" s="140">
        <f>IFNA(VLOOKUP(V440,'Imported Index'!I:J,2,0),1)</f>
        <v>1</v>
      </c>
      <c r="K440" s="53"/>
      <c r="L440" s="53"/>
      <c r="M440" s="59" t="str">
        <f>ifna(IMAGE("https://pokejungle.net/sprites/typeico/"&amp;lower(VLookup(V440,Type!C:E, 2, 0)&amp;".png")),"")</f>
        <v/>
      </c>
      <c r="N440" s="59" t="str">
        <f>ifna(IMAGE("https://pokejungle.net/sprites/typeico/"&amp;lower(VLookup(V440,Type!C:E, 3, 0)&amp;".png")),"")</f>
        <v/>
      </c>
      <c r="O440" s="53"/>
      <c r="P440" s="53"/>
      <c r="Q440" s="61">
        <f>ifna(VLookup(V440, Dex!F:K, 3, 0),"")</f>
        <v>156</v>
      </c>
      <c r="R440" s="61" t="str">
        <f>ifna(VLookup(V440, Dex!F:K, 4, 0),"")</f>
        <v/>
      </c>
      <c r="S440" s="62" t="str">
        <f>ifna(VLookup(V440, Dex!F:K, 5, 0),"")</f>
        <v/>
      </c>
      <c r="T440" s="61" t="str">
        <f>ifna(VLookup(V440, Dex!F:K, 6, 0),"")</f>
        <v/>
      </c>
      <c r="U440" s="63" t="str">
        <f>ifna(VLookup(V440, Dex!F:L, 7, 0),"")</f>
        <v/>
      </c>
      <c r="V440" s="53" t="str">
        <f t="shared" si="1"/>
        <v>pyukumuku</v>
      </c>
    </row>
    <row r="441" ht="31.5" customHeight="1">
      <c r="A441" s="131">
        <v>440.0</v>
      </c>
      <c r="B441" s="130">
        <v>1.0</v>
      </c>
      <c r="C441" s="131">
        <v>17.0</v>
      </c>
      <c r="D441" s="131">
        <v>27.0</v>
      </c>
      <c r="E441" s="131">
        <v>5.0</v>
      </c>
      <c r="F441" s="131">
        <v>3.0</v>
      </c>
      <c r="G441" s="131" t="str">
        <f>ifna(VLookup(V441,Shiny!B:C, 2, 0),"")</f>
        <v/>
      </c>
      <c r="H441" s="171" t="s">
        <v>958</v>
      </c>
      <c r="I441" s="158">
        <v>773.0</v>
      </c>
      <c r="J441" s="135">
        <f>IFNA(VLOOKUP(V441,'Imported Index'!I:J,2,0),1)</f>
        <v>1</v>
      </c>
      <c r="K441" s="131"/>
      <c r="L441" s="131"/>
      <c r="M441" s="136" t="str">
        <f>ifna(IMAGE("https://pokejungle.net/sprites/typeico/"&amp;lower(VLookup(V441,Type!C:E, 2, 0)&amp;".png")),"")</f>
        <v/>
      </c>
      <c r="N441" s="136" t="str">
        <f>ifna(IMAGE("https://pokejungle.net/sprites/typeico/"&amp;lower(VLookup(V441,Type!C:E, 3, 0)&amp;".png")),"")</f>
        <v/>
      </c>
      <c r="O441" s="131"/>
      <c r="P441" s="131"/>
      <c r="Q441" s="165">
        <f>ifna(VLookup(V441, Dex!F:K, 3, 0),"")</f>
        <v>382</v>
      </c>
      <c r="R441" s="165" t="str">
        <f>ifna(VLookup(V441, Dex!F:K, 4, 0),"")</f>
        <v/>
      </c>
      <c r="S441" s="166" t="str">
        <f>ifna(VLookup(V441, Dex!F:K, 5, 0),"")</f>
        <v/>
      </c>
      <c r="T441" s="165" t="str">
        <f>ifna(VLookup(V441, Dex!F:K, 6, 0),"")</f>
        <v/>
      </c>
      <c r="U441" s="137" t="str">
        <f>ifna(VLookup(V441, Dex!F:L, 7, 0),"")</f>
        <v/>
      </c>
      <c r="V441" s="131" t="str">
        <f t="shared" si="1"/>
        <v>silvally</v>
      </c>
    </row>
    <row r="442" ht="31.5" customHeight="1">
      <c r="A442" s="53">
        <v>441.0</v>
      </c>
      <c r="B442" s="85">
        <v>1.0</v>
      </c>
      <c r="C442" s="53">
        <v>17.0</v>
      </c>
      <c r="D442" s="53">
        <v>28.0</v>
      </c>
      <c r="E442" s="53">
        <v>5.0</v>
      </c>
      <c r="F442" s="53">
        <v>4.0</v>
      </c>
      <c r="G442" s="53" t="str">
        <f>ifna(VLookup(V442,Shiny!B:C, 2, 0),"")</f>
        <v/>
      </c>
      <c r="H442" s="22" t="s">
        <v>959</v>
      </c>
      <c r="I442" s="157">
        <v>774.0</v>
      </c>
      <c r="J442" s="140">
        <f>IFNA(VLOOKUP(V442,'Imported Index'!I:J,2,0),1)</f>
        <v>1</v>
      </c>
      <c r="K442" s="53"/>
      <c r="L442" s="85"/>
      <c r="M442" s="59" t="str">
        <f>ifna(IMAGE("https://pokejungle.net/sprites/typeico/"&amp;lower(VLookup(V442,Type!C:E, 2, 0)&amp;".png")),"")</f>
        <v/>
      </c>
      <c r="N442" s="59" t="str">
        <f>ifna(IMAGE("https://pokejungle.net/sprites/typeico/"&amp;lower(VLookup(V442,Type!C:E, 3, 0)&amp;".png")),"")</f>
        <v/>
      </c>
      <c r="O442" s="85"/>
      <c r="P442" s="53"/>
      <c r="Q442" s="61" t="str">
        <f>ifna(VLookup(V442, Dex!F:K, 3, 0),"")</f>
        <v/>
      </c>
      <c r="R442" s="61" t="str">
        <f>ifna(VLookup(V442, Dex!F:K, 4, 0),"")</f>
        <v/>
      </c>
      <c r="S442" s="62" t="str">
        <f>ifna(VLookup(V442, Dex!F:K, 5, 0),"")</f>
        <v/>
      </c>
      <c r="T442" s="61" t="str">
        <f>ifna(VLookup(V442, Dex!F:K, 6, 0),"")</f>
        <v>B106</v>
      </c>
      <c r="U442" s="63" t="str">
        <f>ifna(VLookup(V442, Dex!F:L, 7, 0),"")</f>
        <v/>
      </c>
      <c r="V442" s="53" t="str">
        <f t="shared" si="1"/>
        <v>minior</v>
      </c>
    </row>
    <row r="443" ht="31.5" customHeight="1">
      <c r="A443" s="131">
        <v>442.0</v>
      </c>
      <c r="B443" s="130">
        <v>1.0</v>
      </c>
      <c r="C443" s="131">
        <v>17.0</v>
      </c>
      <c r="D443" s="131">
        <v>29.0</v>
      </c>
      <c r="E443" s="131">
        <v>5.0</v>
      </c>
      <c r="F443" s="131">
        <v>5.0</v>
      </c>
      <c r="G443" s="131" t="str">
        <f>ifna(VLookup(V443,Shiny!B:C, 2, 0),"")</f>
        <v/>
      </c>
      <c r="H443" s="171" t="s">
        <v>960</v>
      </c>
      <c r="I443" s="158">
        <v>775.0</v>
      </c>
      <c r="J443" s="135">
        <f>IFNA(VLOOKUP(V443,'Imported Index'!I:J,2,0),1)</f>
        <v>1</v>
      </c>
      <c r="K443" s="130"/>
      <c r="L443" s="131"/>
      <c r="M443" s="136" t="str">
        <f>ifna(IMAGE("https://pokejungle.net/sprites/typeico/"&amp;lower(VLookup(V443,Type!C:E, 2, 0)&amp;".png")),"")</f>
        <v/>
      </c>
      <c r="N443" s="136" t="str">
        <f>ifna(IMAGE("https://pokejungle.net/sprites/typeico/"&amp;lower(VLookup(V443,Type!C:E, 3, 0)&amp;".png")),"")</f>
        <v/>
      </c>
      <c r="O443" s="131"/>
      <c r="P443" s="131"/>
      <c r="Q443" s="165" t="str">
        <f>ifna(VLookup(V443, Dex!F:K, 3, 0),"")</f>
        <v/>
      </c>
      <c r="R443" s="165" t="str">
        <f>ifna(VLookup(V443, Dex!F:K, 4, 0),"")</f>
        <v/>
      </c>
      <c r="S443" s="166" t="str">
        <f>ifna(VLookup(V443, Dex!F:K, 5, 0),"")</f>
        <v/>
      </c>
      <c r="T443" s="165" t="str">
        <f>ifna(VLookup(V443, Dex!F:K, 6, 0),"")</f>
        <v>P315</v>
      </c>
      <c r="U443" s="137" t="str">
        <f>ifna(VLookup(V443, Dex!F:L, 7, 0),"")</f>
        <v/>
      </c>
      <c r="V443" s="131" t="str">
        <f t="shared" si="1"/>
        <v>komala</v>
      </c>
    </row>
    <row r="444" ht="31.5" customHeight="1">
      <c r="A444" s="53">
        <v>443.0</v>
      </c>
      <c r="B444" s="85">
        <v>1.0</v>
      </c>
      <c r="C444" s="53">
        <v>17.0</v>
      </c>
      <c r="D444" s="53">
        <v>30.0</v>
      </c>
      <c r="E444" s="53">
        <v>5.0</v>
      </c>
      <c r="F444" s="53">
        <v>6.0</v>
      </c>
      <c r="G444" s="53" t="str">
        <f>ifna(VLookup(V444,Shiny!B:C, 2, 0),"")</f>
        <v/>
      </c>
      <c r="H444" s="22" t="s">
        <v>961</v>
      </c>
      <c r="I444" s="157">
        <v>776.0</v>
      </c>
      <c r="J444" s="140">
        <f>IFNA(VLOOKUP(V444,'Imported Index'!I:J,2,0),1)</f>
        <v>1</v>
      </c>
      <c r="K444" s="53"/>
      <c r="L444" s="53"/>
      <c r="M444" s="59" t="str">
        <f>ifna(IMAGE("https://pokejungle.net/sprites/typeico/"&amp;lower(VLookup(V444,Type!C:E, 2, 0)&amp;".png")),"")</f>
        <v/>
      </c>
      <c r="N444" s="59" t="str">
        <f>ifna(IMAGE("https://pokejungle.net/sprites/typeico/"&amp;lower(VLookup(V444,Type!C:E, 3, 0)&amp;".png")),"")</f>
        <v/>
      </c>
      <c r="O444" s="53"/>
      <c r="P444" s="53"/>
      <c r="Q444" s="61">
        <f>ifna(VLookup(V444, Dex!F:K, 3, 0),"")</f>
        <v>347</v>
      </c>
      <c r="R444" s="61" t="str">
        <f>ifna(VLookup(V444, Dex!F:K, 4, 0),"")</f>
        <v/>
      </c>
      <c r="S444" s="62" t="str">
        <f>ifna(VLookup(V444, Dex!F:K, 5, 0),"")</f>
        <v/>
      </c>
      <c r="T444" s="61" t="str">
        <f>ifna(VLookup(V444, Dex!F:K, 6, 0),"")</f>
        <v/>
      </c>
      <c r="U444" s="63" t="str">
        <f>ifna(VLookup(V444, Dex!F:L, 7, 0),"")</f>
        <v/>
      </c>
      <c r="V444" s="53" t="str">
        <f t="shared" si="1"/>
        <v>turtonator</v>
      </c>
    </row>
    <row r="445" ht="31.5" customHeight="1">
      <c r="A445" s="131">
        <v>444.0</v>
      </c>
      <c r="B445" s="130">
        <v>1.0</v>
      </c>
      <c r="C445" s="131">
        <v>18.0</v>
      </c>
      <c r="D445" s="131">
        <v>1.0</v>
      </c>
      <c r="E445" s="131">
        <v>1.0</v>
      </c>
      <c r="F445" s="131">
        <v>1.0</v>
      </c>
      <c r="G445" s="131" t="str">
        <f>ifna(VLookup(V445,Shiny!B:C, 2, 0),"")</f>
        <v/>
      </c>
      <c r="H445" s="171" t="s">
        <v>962</v>
      </c>
      <c r="I445" s="158">
        <v>777.0</v>
      </c>
      <c r="J445" s="135">
        <f>IFNA(VLOOKUP(V445,'Imported Index'!I:J,2,0),1)</f>
        <v>1</v>
      </c>
      <c r="K445" s="131"/>
      <c r="L445" s="131"/>
      <c r="M445" s="136" t="str">
        <f>ifna(IMAGE("https://pokejungle.net/sprites/typeico/"&amp;lower(VLookup(V445,Type!C:E, 2, 0)&amp;".png")),"")</f>
        <v/>
      </c>
      <c r="N445" s="136" t="str">
        <f>ifna(IMAGE("https://pokejungle.net/sprites/typeico/"&amp;lower(VLookup(V445,Type!C:E, 3, 0)&amp;".png")),"")</f>
        <v/>
      </c>
      <c r="O445" s="131"/>
      <c r="P445" s="131"/>
      <c r="Q445" s="165">
        <f>ifna(VLookup(V445, Dex!F:K, 3, 0),"")</f>
        <v>348</v>
      </c>
      <c r="R445" s="165" t="str">
        <f>ifna(VLookup(V445, Dex!F:K, 4, 0),"")</f>
        <v/>
      </c>
      <c r="S445" s="166" t="str">
        <f>ifna(VLookup(V445, Dex!F:K, 5, 0),"")</f>
        <v/>
      </c>
      <c r="T445" s="165" t="str">
        <f>ifna(VLookup(V445, Dex!F:K, 6, 0),"")</f>
        <v/>
      </c>
      <c r="U445" s="137" t="str">
        <f>ifna(VLookup(V445, Dex!F:L, 7, 0),"")</f>
        <v/>
      </c>
      <c r="V445" s="131" t="str">
        <f t="shared" si="1"/>
        <v>togedemaru</v>
      </c>
    </row>
    <row r="446" ht="31.5" customHeight="1">
      <c r="A446" s="53">
        <v>445.0</v>
      </c>
      <c r="B446" s="85">
        <v>1.0</v>
      </c>
      <c r="C446" s="53">
        <v>18.0</v>
      </c>
      <c r="D446" s="53">
        <v>2.0</v>
      </c>
      <c r="E446" s="53">
        <v>1.0</v>
      </c>
      <c r="F446" s="53">
        <v>2.0</v>
      </c>
      <c r="G446" s="53" t="str">
        <f>ifna(VLookup(V446,Shiny!B:C, 2, 0),"")</f>
        <v/>
      </c>
      <c r="H446" s="22" t="s">
        <v>963</v>
      </c>
      <c r="I446" s="157">
        <v>778.0</v>
      </c>
      <c r="J446" s="140">
        <f>IFNA(VLOOKUP(V446,'Imported Index'!I:J,2,0),1)</f>
        <v>1</v>
      </c>
      <c r="K446" s="85"/>
      <c r="L446" s="53"/>
      <c r="M446" s="59" t="str">
        <f>ifna(IMAGE("https://pokejungle.net/sprites/typeico/"&amp;lower(VLookup(V446,Type!C:E, 2, 0)&amp;".png")),"")</f>
        <v/>
      </c>
      <c r="N446" s="59" t="str">
        <f>ifna(IMAGE("https://pokejungle.net/sprites/typeico/"&amp;lower(VLookup(V446,Type!C:E, 3, 0)&amp;".png")),"")</f>
        <v/>
      </c>
      <c r="O446" s="53"/>
      <c r="P446" s="53"/>
      <c r="Q446" s="61">
        <f>ifna(VLookup(V446, Dex!F:K, 3, 0),"")</f>
        <v>301</v>
      </c>
      <c r="R446" s="61" t="str">
        <f>ifna(VLookup(V446, Dex!F:K, 4, 0),"")</f>
        <v/>
      </c>
      <c r="S446" s="62" t="str">
        <f>ifna(VLookup(V446, Dex!F:K, 5, 0),"")</f>
        <v/>
      </c>
      <c r="T446" s="61" t="str">
        <f>ifna(VLookup(V446, Dex!F:K, 6, 0),"")</f>
        <v>P239</v>
      </c>
      <c r="U446" s="63" t="str">
        <f>ifna(VLookup(V446, Dex!F:L, 7, 0),"")</f>
        <v>H068</v>
      </c>
      <c r="V446" s="53" t="str">
        <f t="shared" si="1"/>
        <v>mimikyu</v>
      </c>
    </row>
    <row r="447" ht="31.5" customHeight="1">
      <c r="A447" s="131">
        <v>446.0</v>
      </c>
      <c r="B447" s="130">
        <v>1.0</v>
      </c>
      <c r="C447" s="131">
        <v>18.0</v>
      </c>
      <c r="D447" s="131">
        <v>3.0</v>
      </c>
      <c r="E447" s="131">
        <v>1.0</v>
      </c>
      <c r="F447" s="131">
        <v>3.0</v>
      </c>
      <c r="G447" s="131" t="str">
        <f>ifna(VLookup(V447,Shiny!B:C, 2, 0),"")</f>
        <v/>
      </c>
      <c r="H447" s="171" t="s">
        <v>964</v>
      </c>
      <c r="I447" s="158">
        <v>779.0</v>
      </c>
      <c r="J447" s="135">
        <f>IFNA(VLOOKUP(V447,'Imported Index'!I:J,2,0),1)</f>
        <v>1</v>
      </c>
      <c r="K447" s="130"/>
      <c r="L447" s="131"/>
      <c r="M447" s="136" t="str">
        <f>ifna(IMAGE("https://pokejungle.net/sprites/typeico/"&amp;lower(VLookup(V447,Type!C:E, 2, 0)&amp;".png")),"")</f>
        <v/>
      </c>
      <c r="N447" s="136" t="str">
        <f>ifna(IMAGE("https://pokejungle.net/sprites/typeico/"&amp;lower(VLookup(V447,Type!C:E, 3, 0)&amp;".png")),"")</f>
        <v/>
      </c>
      <c r="O447" s="131"/>
      <c r="P447" s="131"/>
      <c r="Q447" s="165" t="str">
        <f>ifna(VLookup(V447, Dex!F:K, 3, 0),"")</f>
        <v/>
      </c>
      <c r="R447" s="165" t="str">
        <f>ifna(VLookup(V447, Dex!F:K, 4, 0),"")</f>
        <v/>
      </c>
      <c r="S447" s="166" t="str">
        <f>ifna(VLookup(V447, Dex!F:K, 5, 0),"")</f>
        <v/>
      </c>
      <c r="T447" s="165" t="str">
        <f>ifna(VLookup(V447, Dex!F:K, 6, 0),"")</f>
        <v>P335</v>
      </c>
      <c r="U447" s="137" t="str">
        <f>ifna(VLookup(V447, Dex!F:L, 7, 0),"")</f>
        <v/>
      </c>
      <c r="V447" s="131" t="str">
        <f t="shared" si="1"/>
        <v>bruxish</v>
      </c>
    </row>
    <row r="448" ht="31.5" customHeight="1">
      <c r="A448" s="53">
        <v>447.0</v>
      </c>
      <c r="B448" s="85">
        <v>1.0</v>
      </c>
      <c r="C448" s="53">
        <v>18.0</v>
      </c>
      <c r="D448" s="53">
        <v>4.0</v>
      </c>
      <c r="E448" s="53">
        <v>1.0</v>
      </c>
      <c r="F448" s="53">
        <v>4.0</v>
      </c>
      <c r="G448" s="53" t="str">
        <f>ifna(VLookup(V448,Shiny!B:C, 2, 0),"")</f>
        <v/>
      </c>
      <c r="H448" s="22" t="s">
        <v>965</v>
      </c>
      <c r="I448" s="157">
        <v>780.0</v>
      </c>
      <c r="J448" s="140">
        <f>IFNA(VLOOKUP(V448,'Imported Index'!I:J,2,0),1)</f>
        <v>1</v>
      </c>
      <c r="K448" s="53"/>
      <c r="L448" s="53"/>
      <c r="M448" s="59" t="str">
        <f>ifna(IMAGE("https://pokejungle.net/sprites/typeico/"&amp;lower(VLookup(V448,Type!C:E, 2, 0)&amp;".png")),"")</f>
        <v/>
      </c>
      <c r="N448" s="59" t="str">
        <f>ifna(IMAGE("https://pokejungle.net/sprites/typeico/"&amp;lower(VLookup(V448,Type!C:E, 3, 0)&amp;".png")),"")</f>
        <v/>
      </c>
      <c r="O448" s="53"/>
      <c r="P448" s="53"/>
      <c r="Q448" s="61">
        <f>ifna(VLookup(V448, Dex!F:K, 3, 0),"")</f>
        <v>346</v>
      </c>
      <c r="R448" s="61" t="str">
        <f>ifna(VLookup(V448, Dex!F:K, 4, 0),"")</f>
        <v/>
      </c>
      <c r="S448" s="62" t="str">
        <f>ifna(VLookup(V448, Dex!F:K, 5, 0),"")</f>
        <v/>
      </c>
      <c r="T448" s="61" t="str">
        <f>ifna(VLookup(V448, Dex!F:K, 6, 0),"")</f>
        <v/>
      </c>
      <c r="U448" s="63">
        <f>ifna(VLookup(V448, Dex!F:L, 7, 0),"")</f>
        <v>224</v>
      </c>
      <c r="V448" s="53" t="str">
        <f t="shared" si="1"/>
        <v>drampa</v>
      </c>
    </row>
    <row r="449" ht="31.5" customHeight="1">
      <c r="A449" s="131">
        <v>448.0</v>
      </c>
      <c r="B449" s="130">
        <v>1.0</v>
      </c>
      <c r="C449" s="131">
        <v>18.0</v>
      </c>
      <c r="D449" s="131">
        <v>5.0</v>
      </c>
      <c r="E449" s="131">
        <v>1.0</v>
      </c>
      <c r="F449" s="131">
        <v>5.0</v>
      </c>
      <c r="G449" s="131" t="str">
        <f>ifna(VLookup(V449,Shiny!B:C, 2, 0),"")</f>
        <v/>
      </c>
      <c r="H449" s="171" t="s">
        <v>966</v>
      </c>
      <c r="I449" s="158">
        <v>781.0</v>
      </c>
      <c r="J449" s="135">
        <f>IFNA(VLOOKUP(V449,'Imported Index'!I:J,2,0),1)</f>
        <v>1</v>
      </c>
      <c r="K449" s="131"/>
      <c r="L449" s="131"/>
      <c r="M449" s="136" t="str">
        <f>ifna(IMAGE("https://pokejungle.net/sprites/typeico/"&amp;lower(VLookup(V449,Type!C:E, 2, 0)&amp;".png")),"")</f>
        <v/>
      </c>
      <c r="N449" s="136" t="str">
        <f>ifna(IMAGE("https://pokejungle.net/sprites/typeico/"&amp;lower(VLookup(V449,Type!C:E, 3, 0)&amp;".png")),"")</f>
        <v/>
      </c>
      <c r="O449" s="131"/>
      <c r="P449" s="131"/>
      <c r="Q449" s="165">
        <f>ifna(VLookup(V449, Dex!F:K, 3, 0),"")</f>
        <v>360</v>
      </c>
      <c r="R449" s="165" t="str">
        <f>ifna(VLookup(V449, Dex!F:K, 4, 0),"")</f>
        <v/>
      </c>
      <c r="S449" s="166" t="str">
        <f>ifna(VLookup(V449, Dex!F:K, 5, 0),"")</f>
        <v/>
      </c>
      <c r="T449" s="165" t="str">
        <f>ifna(VLookup(V449, Dex!F:K, 6, 0),"")</f>
        <v/>
      </c>
      <c r="U449" s="137" t="str">
        <f>ifna(VLookup(V449, Dex!F:L, 7, 0),"")</f>
        <v/>
      </c>
      <c r="V449" s="131" t="str">
        <f t="shared" si="1"/>
        <v>dhelmise</v>
      </c>
    </row>
    <row r="450" ht="31.5" customHeight="1">
      <c r="A450" s="53">
        <v>449.0</v>
      </c>
      <c r="B450" s="85">
        <v>1.0</v>
      </c>
      <c r="C450" s="53">
        <v>18.0</v>
      </c>
      <c r="D450" s="53">
        <v>6.0</v>
      </c>
      <c r="E450" s="53">
        <v>1.0</v>
      </c>
      <c r="F450" s="53">
        <v>6.0</v>
      </c>
      <c r="G450" s="53" t="str">
        <f>ifna(VLookup(V450,Shiny!B:C, 2, 0),"")</f>
        <v/>
      </c>
      <c r="H450" s="22" t="s">
        <v>969</v>
      </c>
      <c r="I450" s="157">
        <v>784.0</v>
      </c>
      <c r="J450" s="140">
        <f>IFNA(VLOOKUP(V450,'Imported Index'!I:J,2,0),1)</f>
        <v>1</v>
      </c>
      <c r="K450" s="53"/>
      <c r="L450" s="53"/>
      <c r="M450" s="59" t="str">
        <f>ifna(IMAGE("https://pokejungle.net/sprites/typeico/"&amp;lower(VLookup(V450,Type!C:E, 2, 0)&amp;".png")),"")</f>
        <v/>
      </c>
      <c r="N450" s="59" t="str">
        <f>ifna(IMAGE("https://pokejungle.net/sprites/typeico/"&amp;lower(VLookup(V450,Type!C:E, 3, 0)&amp;".png")),"")</f>
        <v/>
      </c>
      <c r="O450" s="53"/>
      <c r="P450" s="53"/>
      <c r="Q450" s="61">
        <f>ifna(VLookup(V450, Dex!F:K, 3, 0),"")</f>
        <v>394</v>
      </c>
      <c r="R450" s="61" t="str">
        <f>ifna(VLookup(V450, Dex!F:K, 4, 0),"")</f>
        <v/>
      </c>
      <c r="S450" s="62" t="str">
        <f>ifna(VLookup(V450, Dex!F:K, 5, 0),"")</f>
        <v/>
      </c>
      <c r="T450" s="61" t="str">
        <f>ifna(VLookup(V450, Dex!F:K, 6, 0),"")</f>
        <v>K133</v>
      </c>
      <c r="U450" s="63" t="str">
        <f>ifna(VLookup(V450, Dex!F:L, 7, 0),"")</f>
        <v/>
      </c>
      <c r="V450" s="53" t="str">
        <f t="shared" si="1"/>
        <v>kommo-o</v>
      </c>
    </row>
    <row r="451" ht="31.5" customHeight="1">
      <c r="A451" s="131">
        <v>450.0</v>
      </c>
      <c r="B451" s="130">
        <v>1.0</v>
      </c>
      <c r="C451" s="131">
        <v>18.0</v>
      </c>
      <c r="D451" s="131">
        <v>7.0</v>
      </c>
      <c r="E451" s="131">
        <v>2.0</v>
      </c>
      <c r="F451" s="131">
        <v>1.0</v>
      </c>
      <c r="G451" s="131" t="str">
        <f>ifna(VLookup(V451,Shiny!B:C, 2, 0),"")</f>
        <v/>
      </c>
      <c r="H451" s="171" t="s">
        <v>970</v>
      </c>
      <c r="I451" s="158">
        <v>785.0</v>
      </c>
      <c r="J451" s="135">
        <f>IFNA(VLOOKUP(V451,'Imported Index'!I:J,2,0),1)</f>
        <v>1</v>
      </c>
      <c r="K451" s="131"/>
      <c r="L451" s="131"/>
      <c r="M451" s="136" t="str">
        <f>ifna(IMAGE("https://pokejungle.net/sprites/typeico/"&amp;lower(VLookup(V451,Type!C:E, 2, 0)&amp;".png")),"")</f>
        <v/>
      </c>
      <c r="N451" s="136" t="str">
        <f>ifna(IMAGE("https://pokejungle.net/sprites/typeico/"&amp;lower(VLookup(V451,Type!C:E, 3, 0)&amp;".png")),"")</f>
        <v/>
      </c>
      <c r="O451" s="131"/>
      <c r="P451" s="131"/>
      <c r="Q451" s="165" t="str">
        <f>ifna(VLookup(V451, Dex!F:K, 3, 0),"")</f>
        <v/>
      </c>
      <c r="R451" s="165" t="str">
        <f>ifna(VLookup(V451, Dex!F:K, 4, 0),"")</f>
        <v/>
      </c>
      <c r="S451" s="166" t="str">
        <f>ifna(VLookup(V451, Dex!F:K, 5, 0),"")</f>
        <v/>
      </c>
      <c r="T451" s="165" t="str">
        <f>ifna(VLookup(V451, Dex!F:K, 6, 0),"")</f>
        <v/>
      </c>
      <c r="U451" s="137" t="str">
        <f>ifna(VLookup(V451, Dex!F:L, 7, 0),"")</f>
        <v/>
      </c>
      <c r="V451" s="131" t="str">
        <f t="shared" si="1"/>
        <v>tapu koko</v>
      </c>
    </row>
    <row r="452" ht="31.5" customHeight="1">
      <c r="A452" s="53">
        <v>451.0</v>
      </c>
      <c r="B452" s="85">
        <v>1.0</v>
      </c>
      <c r="C452" s="53">
        <v>18.0</v>
      </c>
      <c r="D452" s="53">
        <v>8.0</v>
      </c>
      <c r="E452" s="53">
        <v>2.0</v>
      </c>
      <c r="F452" s="53">
        <v>2.0</v>
      </c>
      <c r="G452" s="53" t="str">
        <f>ifna(VLookup(V452,Shiny!B:C, 2, 0),"")</f>
        <v/>
      </c>
      <c r="H452" s="22" t="s">
        <v>971</v>
      </c>
      <c r="I452" s="157">
        <v>786.0</v>
      </c>
      <c r="J452" s="140">
        <f>IFNA(VLOOKUP(V452,'Imported Index'!I:J,2,0),1)</f>
        <v>1</v>
      </c>
      <c r="K452" s="53"/>
      <c r="L452" s="53"/>
      <c r="M452" s="59" t="str">
        <f>ifna(IMAGE("https://pokejungle.net/sprites/typeico/"&amp;lower(VLookup(V452,Type!C:E, 2, 0)&amp;".png")),"")</f>
        <v/>
      </c>
      <c r="N452" s="59" t="str">
        <f>ifna(IMAGE("https://pokejungle.net/sprites/typeico/"&amp;lower(VLookup(V452,Type!C:E, 3, 0)&amp;".png")),"")</f>
        <v/>
      </c>
      <c r="O452" s="53"/>
      <c r="P452" s="53"/>
      <c r="Q452" s="61" t="str">
        <f>ifna(VLookup(V452, Dex!F:K, 3, 0),"")</f>
        <v/>
      </c>
      <c r="R452" s="61" t="str">
        <f>ifna(VLookup(V452, Dex!F:K, 4, 0),"")</f>
        <v/>
      </c>
      <c r="S452" s="62" t="str">
        <f>ifna(VLookup(V452, Dex!F:K, 5, 0),"")</f>
        <v/>
      </c>
      <c r="T452" s="61" t="str">
        <f>ifna(VLookup(V452, Dex!F:K, 6, 0),"")</f>
        <v/>
      </c>
      <c r="U452" s="63" t="str">
        <f>ifna(VLookup(V452, Dex!F:L, 7, 0),"")</f>
        <v/>
      </c>
      <c r="V452" s="53" t="str">
        <f t="shared" si="1"/>
        <v>tapu lele</v>
      </c>
    </row>
    <row r="453" ht="31.5" customHeight="1">
      <c r="A453" s="131">
        <v>452.0</v>
      </c>
      <c r="B453" s="130">
        <v>1.0</v>
      </c>
      <c r="C453" s="131">
        <v>18.0</v>
      </c>
      <c r="D453" s="131">
        <v>9.0</v>
      </c>
      <c r="E453" s="131">
        <v>2.0</v>
      </c>
      <c r="F453" s="131">
        <v>3.0</v>
      </c>
      <c r="G453" s="131" t="str">
        <f>ifna(VLookup(V453,Shiny!B:C, 2, 0),"")</f>
        <v/>
      </c>
      <c r="H453" s="171" t="s">
        <v>972</v>
      </c>
      <c r="I453" s="158">
        <v>787.0</v>
      </c>
      <c r="J453" s="135">
        <f>IFNA(VLOOKUP(V453,'Imported Index'!I:J,2,0),1)</f>
        <v>1</v>
      </c>
      <c r="K453" s="131"/>
      <c r="L453" s="131"/>
      <c r="M453" s="136" t="str">
        <f>ifna(IMAGE("https://pokejungle.net/sprites/typeico/"&amp;lower(VLookup(V453,Type!C:E, 2, 0)&amp;".png")),"")</f>
        <v/>
      </c>
      <c r="N453" s="136" t="str">
        <f>ifna(IMAGE("https://pokejungle.net/sprites/typeico/"&amp;lower(VLookup(V453,Type!C:E, 3, 0)&amp;".png")),"")</f>
        <v/>
      </c>
      <c r="O453" s="131"/>
      <c r="P453" s="131"/>
      <c r="Q453" s="165" t="str">
        <f>ifna(VLookup(V453, Dex!F:K, 3, 0),"")</f>
        <v/>
      </c>
      <c r="R453" s="165" t="str">
        <f>ifna(VLookup(V453, Dex!F:K, 4, 0),"")</f>
        <v/>
      </c>
      <c r="S453" s="166" t="str">
        <f>ifna(VLookup(V453, Dex!F:K, 5, 0),"")</f>
        <v/>
      </c>
      <c r="T453" s="165" t="str">
        <f>ifna(VLookup(V453, Dex!F:K, 6, 0),"")</f>
        <v/>
      </c>
      <c r="U453" s="137" t="str">
        <f>ifna(VLookup(V453, Dex!F:L, 7, 0),"")</f>
        <v/>
      </c>
      <c r="V453" s="131" t="str">
        <f t="shared" si="1"/>
        <v>tapu bulu</v>
      </c>
    </row>
    <row r="454" ht="31.5" customHeight="1">
      <c r="A454" s="53">
        <v>453.0</v>
      </c>
      <c r="B454" s="85">
        <v>1.0</v>
      </c>
      <c r="C454" s="53">
        <v>18.0</v>
      </c>
      <c r="D454" s="53">
        <v>10.0</v>
      </c>
      <c r="E454" s="53">
        <v>2.0</v>
      </c>
      <c r="F454" s="53">
        <v>4.0</v>
      </c>
      <c r="G454" s="53" t="str">
        <f>ifna(VLookup(V454,Shiny!B:C, 2, 0),"")</f>
        <v/>
      </c>
      <c r="H454" s="22" t="s">
        <v>973</v>
      </c>
      <c r="I454" s="157">
        <v>788.0</v>
      </c>
      <c r="J454" s="140">
        <f>IFNA(VLOOKUP(V454,'Imported Index'!I:J,2,0),1)</f>
        <v>1</v>
      </c>
      <c r="K454" s="53"/>
      <c r="L454" s="53"/>
      <c r="M454" s="59" t="str">
        <f>ifna(IMAGE("https://pokejungle.net/sprites/typeico/"&amp;lower(VLookup(V454,Type!C:E, 2, 0)&amp;".png")),"")</f>
        <v/>
      </c>
      <c r="N454" s="59" t="str">
        <f>ifna(IMAGE("https://pokejungle.net/sprites/typeico/"&amp;lower(VLookup(V454,Type!C:E, 3, 0)&amp;".png")),"")</f>
        <v/>
      </c>
      <c r="O454" s="53"/>
      <c r="P454" s="53"/>
      <c r="Q454" s="61" t="str">
        <f>ifna(VLookup(V454, Dex!F:K, 3, 0),"")</f>
        <v/>
      </c>
      <c r="R454" s="61" t="str">
        <f>ifna(VLookup(V454, Dex!F:K, 4, 0),"")</f>
        <v/>
      </c>
      <c r="S454" s="62" t="str">
        <f>ifna(VLookup(V454, Dex!F:K, 5, 0),"")</f>
        <v/>
      </c>
      <c r="T454" s="61" t="str">
        <f>ifna(VLookup(V454, Dex!F:K, 6, 0),"")</f>
        <v/>
      </c>
      <c r="U454" s="63" t="str">
        <f>ifna(VLookup(V454, Dex!F:L, 7, 0),"")</f>
        <v/>
      </c>
      <c r="V454" s="53" t="str">
        <f t="shared" si="1"/>
        <v>tapu fini</v>
      </c>
    </row>
    <row r="455" ht="31.5" customHeight="1">
      <c r="A455" s="131">
        <v>454.0</v>
      </c>
      <c r="B455" s="130">
        <v>1.0</v>
      </c>
      <c r="C455" s="131">
        <v>18.0</v>
      </c>
      <c r="D455" s="131">
        <v>11.0</v>
      </c>
      <c r="E455" s="131">
        <v>2.0</v>
      </c>
      <c r="F455" s="131">
        <v>5.0</v>
      </c>
      <c r="G455" s="131" t="str">
        <f>ifna(VLookup(V455,Shiny!B:C, 2, 0),"")</f>
        <v/>
      </c>
      <c r="H455" s="171" t="s">
        <v>976</v>
      </c>
      <c r="I455" s="158">
        <v>791.0</v>
      </c>
      <c r="J455" s="135">
        <f>IFNA(VLOOKUP(V455,'Imported Index'!I:J,2,0),1)</f>
        <v>1</v>
      </c>
      <c r="K455" s="131"/>
      <c r="L455" s="131"/>
      <c r="M455" s="136" t="str">
        <f>ifna(IMAGE("https://pokejungle.net/sprites/typeico/"&amp;lower(VLookup(V455,Type!C:E, 2, 0)&amp;".png")),"")</f>
        <v/>
      </c>
      <c r="N455" s="136" t="str">
        <f>ifna(IMAGE("https://pokejungle.net/sprites/typeico/"&amp;lower(VLookup(V455,Type!C:E, 3, 0)&amp;".png")),"")</f>
        <v/>
      </c>
      <c r="O455" s="131"/>
      <c r="P455" s="131"/>
      <c r="Q455" s="165" t="str">
        <f>ifna(VLookup(V455, Dex!F:K, 3, 0),"")</f>
        <v/>
      </c>
      <c r="R455" s="165" t="str">
        <f>ifna(VLookup(V455, Dex!F:K, 4, 0),"")</f>
        <v/>
      </c>
      <c r="S455" s="166" t="str">
        <f>ifna(VLookup(V455, Dex!F:K, 5, 0),"")</f>
        <v/>
      </c>
      <c r="T455" s="165" t="str">
        <f>ifna(VLookup(V455, Dex!F:K, 6, 0),"")</f>
        <v/>
      </c>
      <c r="U455" s="137" t="str">
        <f>ifna(VLookup(V455, Dex!F:L, 7, 0),"")</f>
        <v/>
      </c>
      <c r="V455" s="131" t="str">
        <f t="shared" si="1"/>
        <v>solgaleo</v>
      </c>
    </row>
    <row r="456" ht="31.5" customHeight="1">
      <c r="A456" s="53">
        <v>455.0</v>
      </c>
      <c r="B456" s="85">
        <v>1.0</v>
      </c>
      <c r="C456" s="53">
        <v>18.0</v>
      </c>
      <c r="D456" s="53">
        <v>12.0</v>
      </c>
      <c r="E456" s="53">
        <v>2.0</v>
      </c>
      <c r="F456" s="53">
        <v>6.0</v>
      </c>
      <c r="G456" s="53" t="str">
        <f>ifna(VLookup(V456,Shiny!B:C, 2, 0),"")</f>
        <v/>
      </c>
      <c r="H456" s="22" t="s">
        <v>977</v>
      </c>
      <c r="I456" s="157">
        <v>792.0</v>
      </c>
      <c r="J456" s="140">
        <f>IFNA(VLOOKUP(V456,'Imported Index'!I:J,2,0),1)</f>
        <v>1</v>
      </c>
      <c r="K456" s="53"/>
      <c r="L456" s="53"/>
      <c r="M456" s="59" t="str">
        <f>ifna(IMAGE("https://pokejungle.net/sprites/typeico/"&amp;lower(VLookup(V456,Type!C:E, 2, 0)&amp;".png")),"")</f>
        <v/>
      </c>
      <c r="N456" s="59" t="str">
        <f>ifna(IMAGE("https://pokejungle.net/sprites/typeico/"&amp;lower(VLookup(V456,Type!C:E, 3, 0)&amp;".png")),"")</f>
        <v/>
      </c>
      <c r="O456" s="53"/>
      <c r="P456" s="53"/>
      <c r="Q456" s="61" t="str">
        <f>ifna(VLookup(V456, Dex!F:K, 3, 0),"")</f>
        <v/>
      </c>
      <c r="R456" s="61" t="str">
        <f>ifna(VLookup(V456, Dex!F:K, 4, 0),"")</f>
        <v/>
      </c>
      <c r="S456" s="62" t="str">
        <f>ifna(VLookup(V456, Dex!F:K, 5, 0),"")</f>
        <v/>
      </c>
      <c r="T456" s="61" t="str">
        <f>ifna(VLookup(V456, Dex!F:K, 6, 0),"")</f>
        <v/>
      </c>
      <c r="U456" s="63" t="str">
        <f>ifna(VLookup(V456, Dex!F:L, 7, 0),"")</f>
        <v/>
      </c>
      <c r="V456" s="53" t="str">
        <f t="shared" si="1"/>
        <v>lunala</v>
      </c>
    </row>
    <row r="457" ht="31.5" customHeight="1">
      <c r="A457" s="131">
        <v>456.0</v>
      </c>
      <c r="B457" s="130">
        <v>1.0</v>
      </c>
      <c r="C457" s="131">
        <v>18.0</v>
      </c>
      <c r="D457" s="131">
        <v>13.0</v>
      </c>
      <c r="E457" s="131">
        <v>3.0</v>
      </c>
      <c r="F457" s="131">
        <v>1.0</v>
      </c>
      <c r="G457" s="131" t="str">
        <f>ifna(VLookup(V457,Shiny!B:C, 2, 0),"")</f>
        <v/>
      </c>
      <c r="H457" s="171" t="s">
        <v>978</v>
      </c>
      <c r="I457" s="158">
        <v>793.0</v>
      </c>
      <c r="J457" s="135">
        <f>IFNA(VLOOKUP(V457,'Imported Index'!I:J,2,0),1)</f>
        <v>1</v>
      </c>
      <c r="K457" s="131"/>
      <c r="L457" s="131"/>
      <c r="M457" s="136" t="str">
        <f>ifna(IMAGE("https://pokejungle.net/sprites/typeico/"&amp;lower(VLookup(V457,Type!C:E, 2, 0)&amp;".png")),"")</f>
        <v/>
      </c>
      <c r="N457" s="136" t="str">
        <f>ifna(IMAGE("https://pokejungle.net/sprites/typeico/"&amp;lower(VLookup(V457,Type!C:E, 3, 0)&amp;".png")),"")</f>
        <v/>
      </c>
      <c r="O457" s="131"/>
      <c r="P457" s="131"/>
      <c r="Q457" s="165" t="str">
        <f>ifna(VLookup(V457, Dex!F:K, 3, 0),"")</f>
        <v/>
      </c>
      <c r="R457" s="165" t="str">
        <f>ifna(VLookup(V457, Dex!F:K, 4, 0),"")</f>
        <v/>
      </c>
      <c r="S457" s="166" t="str">
        <f>ifna(VLookup(V457, Dex!F:K, 5, 0),"")</f>
        <v/>
      </c>
      <c r="T457" s="165" t="str">
        <f>ifna(VLookup(V457, Dex!F:K, 6, 0),"")</f>
        <v/>
      </c>
      <c r="U457" s="137" t="str">
        <f>ifna(VLookup(V457, Dex!F:L, 7, 0),"")</f>
        <v/>
      </c>
      <c r="V457" s="131" t="str">
        <f t="shared" si="1"/>
        <v>nihilego</v>
      </c>
    </row>
    <row r="458" ht="31.5" customHeight="1">
      <c r="A458" s="53">
        <v>457.0</v>
      </c>
      <c r="B458" s="85">
        <v>1.0</v>
      </c>
      <c r="C458" s="53">
        <v>18.0</v>
      </c>
      <c r="D458" s="53">
        <v>14.0</v>
      </c>
      <c r="E458" s="53">
        <v>3.0</v>
      </c>
      <c r="F458" s="53">
        <v>2.0</v>
      </c>
      <c r="G458" s="53" t="str">
        <f>ifna(VLookup(V458,Shiny!B:C, 2, 0),"")</f>
        <v/>
      </c>
      <c r="H458" s="22" t="s">
        <v>979</v>
      </c>
      <c r="I458" s="157">
        <v>794.0</v>
      </c>
      <c r="J458" s="140">
        <f>IFNA(VLOOKUP(V458,'Imported Index'!I:J,2,0),1)</f>
        <v>1</v>
      </c>
      <c r="K458" s="53"/>
      <c r="L458" s="53"/>
      <c r="M458" s="59" t="str">
        <f>ifna(IMAGE("https://pokejungle.net/sprites/typeico/"&amp;lower(VLookup(V458,Type!C:E, 2, 0)&amp;".png")),"")</f>
        <v/>
      </c>
      <c r="N458" s="59" t="str">
        <f>ifna(IMAGE("https://pokejungle.net/sprites/typeico/"&amp;lower(VLookup(V458,Type!C:E, 3, 0)&amp;".png")),"")</f>
        <v/>
      </c>
      <c r="O458" s="53"/>
      <c r="P458" s="53"/>
      <c r="Q458" s="61" t="str">
        <f>ifna(VLookup(V458, Dex!F:K, 3, 0),"")</f>
        <v/>
      </c>
      <c r="R458" s="61" t="str">
        <f>ifna(VLookup(V458, Dex!F:K, 4, 0),"")</f>
        <v/>
      </c>
      <c r="S458" s="62" t="str">
        <f>ifna(VLookup(V458, Dex!F:K, 5, 0),"")</f>
        <v/>
      </c>
      <c r="T458" s="61" t="str">
        <f>ifna(VLookup(V458, Dex!F:K, 6, 0),"")</f>
        <v/>
      </c>
      <c r="U458" s="63" t="str">
        <f>ifna(VLookup(V458, Dex!F:L, 7, 0),"")</f>
        <v/>
      </c>
      <c r="V458" s="53" t="str">
        <f t="shared" si="1"/>
        <v>buzzwole</v>
      </c>
    </row>
    <row r="459" ht="31.5" customHeight="1">
      <c r="A459" s="131">
        <v>458.0</v>
      </c>
      <c r="B459" s="130">
        <v>1.0</v>
      </c>
      <c r="C459" s="131">
        <v>18.0</v>
      </c>
      <c r="D459" s="131">
        <v>15.0</v>
      </c>
      <c r="E459" s="131">
        <v>3.0</v>
      </c>
      <c r="F459" s="131">
        <v>3.0</v>
      </c>
      <c r="G459" s="131" t="str">
        <f>ifna(VLookup(V459,Shiny!B:C, 2, 0),"")</f>
        <v/>
      </c>
      <c r="H459" s="171" t="s">
        <v>980</v>
      </c>
      <c r="I459" s="158">
        <v>795.0</v>
      </c>
      <c r="J459" s="135">
        <f>IFNA(VLOOKUP(V459,'Imported Index'!I:J,2,0),1)</f>
        <v>1</v>
      </c>
      <c r="K459" s="131"/>
      <c r="L459" s="131"/>
      <c r="M459" s="136" t="str">
        <f>ifna(IMAGE("https://pokejungle.net/sprites/typeico/"&amp;lower(VLookup(V459,Type!C:E, 2, 0)&amp;".png")),"")</f>
        <v/>
      </c>
      <c r="N459" s="136" t="str">
        <f>ifna(IMAGE("https://pokejungle.net/sprites/typeico/"&amp;lower(VLookup(V459,Type!C:E, 3, 0)&amp;".png")),"")</f>
        <v/>
      </c>
      <c r="O459" s="131"/>
      <c r="P459" s="131"/>
      <c r="Q459" s="165" t="str">
        <f>ifna(VLookup(V459, Dex!F:K, 3, 0),"")</f>
        <v/>
      </c>
      <c r="R459" s="165" t="str">
        <f>ifna(VLookup(V459, Dex!F:K, 4, 0),"")</f>
        <v/>
      </c>
      <c r="S459" s="166" t="str">
        <f>ifna(VLookup(V459, Dex!F:K, 5, 0),"")</f>
        <v/>
      </c>
      <c r="T459" s="165" t="str">
        <f>ifna(VLookup(V459, Dex!F:K, 6, 0),"")</f>
        <v/>
      </c>
      <c r="U459" s="137" t="str">
        <f>ifna(VLookup(V459, Dex!F:L, 7, 0),"")</f>
        <v/>
      </c>
      <c r="V459" s="131" t="str">
        <f t="shared" si="1"/>
        <v>pheromosa</v>
      </c>
    </row>
    <row r="460" ht="31.5" customHeight="1">
      <c r="A460" s="53">
        <v>459.0</v>
      </c>
      <c r="B460" s="85">
        <v>1.0</v>
      </c>
      <c r="C460" s="53">
        <v>18.0</v>
      </c>
      <c r="D460" s="53">
        <v>16.0</v>
      </c>
      <c r="E460" s="53">
        <v>3.0</v>
      </c>
      <c r="F460" s="53">
        <v>4.0</v>
      </c>
      <c r="G460" s="53" t="str">
        <f>ifna(VLookup(V460,Shiny!B:C, 2, 0),"")</f>
        <v/>
      </c>
      <c r="H460" s="22" t="s">
        <v>981</v>
      </c>
      <c r="I460" s="157">
        <v>796.0</v>
      </c>
      <c r="J460" s="140">
        <f>IFNA(VLOOKUP(V460,'Imported Index'!I:J,2,0),1)</f>
        <v>1</v>
      </c>
      <c r="K460" s="53"/>
      <c r="L460" s="53"/>
      <c r="M460" s="59" t="str">
        <f>ifna(IMAGE("https://pokejungle.net/sprites/typeico/"&amp;lower(VLookup(V460,Type!C:E, 2, 0)&amp;".png")),"")</f>
        <v/>
      </c>
      <c r="N460" s="59" t="str">
        <f>ifna(IMAGE("https://pokejungle.net/sprites/typeico/"&amp;lower(VLookup(V460,Type!C:E, 3, 0)&amp;".png")),"")</f>
        <v/>
      </c>
      <c r="O460" s="53"/>
      <c r="P460" s="53"/>
      <c r="Q460" s="61" t="str">
        <f>ifna(VLookup(V460, Dex!F:K, 3, 0),"")</f>
        <v/>
      </c>
      <c r="R460" s="61" t="str">
        <f>ifna(VLookup(V460, Dex!F:K, 4, 0),"")</f>
        <v/>
      </c>
      <c r="S460" s="62" t="str">
        <f>ifna(VLookup(V460, Dex!F:K, 5, 0),"")</f>
        <v/>
      </c>
      <c r="T460" s="61" t="str">
        <f>ifna(VLookup(V460, Dex!F:K, 6, 0),"")</f>
        <v/>
      </c>
      <c r="U460" s="63" t="str">
        <f>ifna(VLookup(V460, Dex!F:L, 7, 0),"")</f>
        <v/>
      </c>
      <c r="V460" s="53" t="str">
        <f t="shared" si="1"/>
        <v>xurkitree</v>
      </c>
    </row>
    <row r="461" ht="31.5" customHeight="1">
      <c r="A461" s="131">
        <v>460.0</v>
      </c>
      <c r="B461" s="130">
        <v>1.0</v>
      </c>
      <c r="C461" s="131">
        <v>18.0</v>
      </c>
      <c r="D461" s="131">
        <v>17.0</v>
      </c>
      <c r="E461" s="131">
        <v>3.0</v>
      </c>
      <c r="F461" s="131">
        <v>5.0</v>
      </c>
      <c r="G461" s="131" t="str">
        <f>ifna(VLookup(V461,Shiny!B:C, 2, 0),"")</f>
        <v/>
      </c>
      <c r="H461" s="171" t="s">
        <v>982</v>
      </c>
      <c r="I461" s="158">
        <v>797.0</v>
      </c>
      <c r="J461" s="135">
        <f>IFNA(VLOOKUP(V461,'Imported Index'!I:J,2,0),1)</f>
        <v>1</v>
      </c>
      <c r="K461" s="131"/>
      <c r="L461" s="131"/>
      <c r="M461" s="136" t="str">
        <f>ifna(IMAGE("https://pokejungle.net/sprites/typeico/"&amp;lower(VLookup(V461,Type!C:E, 2, 0)&amp;".png")),"")</f>
        <v/>
      </c>
      <c r="N461" s="136" t="str">
        <f>ifna(IMAGE("https://pokejungle.net/sprites/typeico/"&amp;lower(VLookup(V461,Type!C:E, 3, 0)&amp;".png")),"")</f>
        <v/>
      </c>
      <c r="O461" s="131"/>
      <c r="P461" s="131"/>
      <c r="Q461" s="165" t="str">
        <f>ifna(VLookup(V461, Dex!F:K, 3, 0),"")</f>
        <v/>
      </c>
      <c r="R461" s="165" t="str">
        <f>ifna(VLookup(V461, Dex!F:K, 4, 0),"")</f>
        <v/>
      </c>
      <c r="S461" s="166" t="str">
        <f>ifna(VLookup(V461, Dex!F:K, 5, 0),"")</f>
        <v/>
      </c>
      <c r="T461" s="165" t="str">
        <f>ifna(VLookup(V461, Dex!F:K, 6, 0),"")</f>
        <v/>
      </c>
      <c r="U461" s="137" t="str">
        <f>ifna(VLookup(V461, Dex!F:L, 7, 0),"")</f>
        <v/>
      </c>
      <c r="V461" s="131" t="str">
        <f t="shared" si="1"/>
        <v>celesteela</v>
      </c>
    </row>
    <row r="462" ht="31.5" customHeight="1">
      <c r="A462" s="53">
        <v>461.0</v>
      </c>
      <c r="B462" s="85">
        <v>1.0</v>
      </c>
      <c r="C462" s="53">
        <v>18.0</v>
      </c>
      <c r="D462" s="53">
        <v>18.0</v>
      </c>
      <c r="E462" s="53">
        <v>3.0</v>
      </c>
      <c r="F462" s="53">
        <v>6.0</v>
      </c>
      <c r="G462" s="53" t="str">
        <f>ifna(VLookup(V462,Shiny!B:C, 2, 0),"")</f>
        <v/>
      </c>
      <c r="H462" s="22" t="s">
        <v>983</v>
      </c>
      <c r="I462" s="157">
        <v>798.0</v>
      </c>
      <c r="J462" s="140">
        <f>IFNA(VLOOKUP(V462,'Imported Index'!I:J,2,0),1)</f>
        <v>1</v>
      </c>
      <c r="K462" s="53"/>
      <c r="L462" s="53"/>
      <c r="M462" s="59" t="str">
        <f>ifna(IMAGE("https://pokejungle.net/sprites/typeico/"&amp;lower(VLookup(V462,Type!C:E, 2, 0)&amp;".png")),"")</f>
        <v/>
      </c>
      <c r="N462" s="59" t="str">
        <f>ifna(IMAGE("https://pokejungle.net/sprites/typeico/"&amp;lower(VLookup(V462,Type!C:E, 3, 0)&amp;".png")),"")</f>
        <v/>
      </c>
      <c r="O462" s="53"/>
      <c r="P462" s="53"/>
      <c r="Q462" s="61" t="str">
        <f>ifna(VLookup(V462, Dex!F:K, 3, 0),"")</f>
        <v/>
      </c>
      <c r="R462" s="61" t="str">
        <f>ifna(VLookup(V462, Dex!F:K, 4, 0),"")</f>
        <v/>
      </c>
      <c r="S462" s="62" t="str">
        <f>ifna(VLookup(V462, Dex!F:K, 5, 0),"")</f>
        <v/>
      </c>
      <c r="T462" s="61" t="str">
        <f>ifna(VLookup(V462, Dex!F:K, 6, 0),"")</f>
        <v/>
      </c>
      <c r="U462" s="63" t="str">
        <f>ifna(VLookup(V462, Dex!F:L, 7, 0),"")</f>
        <v/>
      </c>
      <c r="V462" s="53" t="str">
        <f t="shared" si="1"/>
        <v>kartana</v>
      </c>
    </row>
    <row r="463" ht="31.5" customHeight="1">
      <c r="A463" s="131">
        <v>462.0</v>
      </c>
      <c r="B463" s="130">
        <v>1.0</v>
      </c>
      <c r="C463" s="131">
        <v>18.0</v>
      </c>
      <c r="D463" s="131">
        <v>19.0</v>
      </c>
      <c r="E463" s="131">
        <v>4.0</v>
      </c>
      <c r="F463" s="131">
        <v>1.0</v>
      </c>
      <c r="G463" s="131" t="str">
        <f>ifna(VLookup(V463,Shiny!B:C, 2, 0),"")</f>
        <v/>
      </c>
      <c r="H463" s="171" t="s">
        <v>984</v>
      </c>
      <c r="I463" s="158">
        <v>799.0</v>
      </c>
      <c r="J463" s="135">
        <f>IFNA(VLOOKUP(V463,'Imported Index'!I:J,2,0),1)</f>
        <v>1</v>
      </c>
      <c r="K463" s="131"/>
      <c r="L463" s="131"/>
      <c r="M463" s="136" t="str">
        <f>ifna(IMAGE("https://pokejungle.net/sprites/typeico/"&amp;lower(VLookup(V463,Type!C:E, 2, 0)&amp;".png")),"")</f>
        <v/>
      </c>
      <c r="N463" s="136" t="str">
        <f>ifna(IMAGE("https://pokejungle.net/sprites/typeico/"&amp;lower(VLookup(V463,Type!C:E, 3, 0)&amp;".png")),"")</f>
        <v/>
      </c>
      <c r="O463" s="131"/>
      <c r="P463" s="131"/>
      <c r="Q463" s="165" t="str">
        <f>ifna(VLookup(V463, Dex!F:K, 3, 0),"")</f>
        <v/>
      </c>
      <c r="R463" s="165" t="str">
        <f>ifna(VLookup(V463, Dex!F:K, 4, 0),"")</f>
        <v/>
      </c>
      <c r="S463" s="166" t="str">
        <f>ifna(VLookup(V463, Dex!F:K, 5, 0),"")</f>
        <v/>
      </c>
      <c r="T463" s="165" t="str">
        <f>ifna(VLookup(V463, Dex!F:K, 6, 0),"")</f>
        <v/>
      </c>
      <c r="U463" s="137" t="str">
        <f>ifna(VLookup(V463, Dex!F:L, 7, 0),"")</f>
        <v/>
      </c>
      <c r="V463" s="131" t="str">
        <f t="shared" si="1"/>
        <v>guzzlord</v>
      </c>
    </row>
    <row r="464" ht="31.5" customHeight="1">
      <c r="A464" s="53">
        <v>463.0</v>
      </c>
      <c r="B464" s="85">
        <v>1.0</v>
      </c>
      <c r="C464" s="53">
        <v>18.0</v>
      </c>
      <c r="D464" s="53">
        <v>20.0</v>
      </c>
      <c r="E464" s="53">
        <v>4.0</v>
      </c>
      <c r="F464" s="53">
        <v>2.0</v>
      </c>
      <c r="G464" s="53" t="str">
        <f>ifna(VLookup(V464,Shiny!B:C, 2, 0),"")</f>
        <v/>
      </c>
      <c r="H464" s="22" t="s">
        <v>985</v>
      </c>
      <c r="I464" s="157">
        <v>800.0</v>
      </c>
      <c r="J464" s="140">
        <f>IFNA(VLOOKUP(V464,'Imported Index'!I:J,2,0),1)</f>
        <v>1</v>
      </c>
      <c r="K464" s="85"/>
      <c r="L464" s="53"/>
      <c r="M464" s="59" t="str">
        <f>ifna(IMAGE("https://pokejungle.net/sprites/typeico/"&amp;lower(VLookup(V464,Type!C:E, 2, 0)&amp;".png")),"")</f>
        <v/>
      </c>
      <c r="N464" s="59" t="str">
        <f>ifna(IMAGE("https://pokejungle.net/sprites/typeico/"&amp;lower(VLookup(V464,Type!C:E, 3, 0)&amp;".png")),"")</f>
        <v/>
      </c>
      <c r="O464" s="53"/>
      <c r="P464" s="53"/>
      <c r="Q464" s="61" t="str">
        <f>ifna(VLookup(V464, Dex!F:K, 3, 0),"")</f>
        <v/>
      </c>
      <c r="R464" s="61" t="str">
        <f>ifna(VLookup(V464, Dex!F:K, 4, 0),"")</f>
        <v/>
      </c>
      <c r="S464" s="62" t="str">
        <f>ifna(VLookup(V464, Dex!F:K, 5, 0),"")</f>
        <v/>
      </c>
      <c r="T464" s="61" t="str">
        <f>ifna(VLookup(V464, Dex!F:K, 6, 0),"")</f>
        <v/>
      </c>
      <c r="U464" s="63" t="str">
        <f>ifna(VLookup(V464, Dex!F:L, 7, 0),"")</f>
        <v/>
      </c>
      <c r="V464" s="53" t="str">
        <f t="shared" si="1"/>
        <v>necrozma</v>
      </c>
    </row>
    <row r="465" ht="31.5" customHeight="1">
      <c r="A465" s="131">
        <v>464.0</v>
      </c>
      <c r="B465" s="130">
        <v>1.0</v>
      </c>
      <c r="C465" s="131">
        <v>18.0</v>
      </c>
      <c r="D465" s="131">
        <v>21.0</v>
      </c>
      <c r="E465" s="131">
        <v>4.0</v>
      </c>
      <c r="F465" s="131">
        <v>3.0</v>
      </c>
      <c r="G465" s="131" t="str">
        <f>ifna(VLookup(V465,Shiny!B:C, 2, 0),"")</f>
        <v/>
      </c>
      <c r="H465" s="171" t="s">
        <v>986</v>
      </c>
      <c r="I465" s="158">
        <v>801.0</v>
      </c>
      <c r="J465" s="135">
        <f>IFNA(VLOOKUP(V465,'Imported Index'!I:J,2,0),1)</f>
        <v>1</v>
      </c>
      <c r="K465" s="131"/>
      <c r="L465" s="131"/>
      <c r="M465" s="136" t="str">
        <f>ifna(IMAGE("https://pokejungle.net/sprites/typeico/"&amp;lower(VLookup(V465,Type!C:E, 2, 0)&amp;".png")),"")</f>
        <v/>
      </c>
      <c r="N465" s="136" t="str">
        <f>ifna(IMAGE("https://pokejungle.net/sprites/typeico/"&amp;lower(VLookup(V465,Type!C:E, 3, 0)&amp;".png")),"")</f>
        <v/>
      </c>
      <c r="O465" s="131"/>
      <c r="P465" s="131"/>
      <c r="Q465" s="165" t="str">
        <f>ifna(VLookup(V465, Dex!F:K, 3, 0),"")</f>
        <v/>
      </c>
      <c r="R465" s="165" t="str">
        <f>ifna(VLookup(V465, Dex!F:K, 4, 0),"")</f>
        <v/>
      </c>
      <c r="S465" s="166" t="str">
        <f>ifna(VLookup(V465, Dex!F:K, 5, 0),"")</f>
        <v/>
      </c>
      <c r="T465" s="165" t="str">
        <f>ifna(VLookup(V465, Dex!F:K, 6, 0),"")</f>
        <v/>
      </c>
      <c r="U465" s="137" t="str">
        <f>ifna(VLookup(V465, Dex!F:L, 7, 0),"")</f>
        <v>H130</v>
      </c>
      <c r="V465" s="131" t="str">
        <f t="shared" si="1"/>
        <v>magearna</v>
      </c>
    </row>
    <row r="466" ht="31.5" customHeight="1">
      <c r="A466" s="53">
        <v>465.0</v>
      </c>
      <c r="B466" s="85">
        <v>1.0</v>
      </c>
      <c r="C466" s="53">
        <v>18.0</v>
      </c>
      <c r="D466" s="53">
        <v>22.0</v>
      </c>
      <c r="E466" s="53">
        <v>4.0</v>
      </c>
      <c r="F466" s="53">
        <v>4.0</v>
      </c>
      <c r="G466" s="53" t="str">
        <f>ifna(VLookup(V466,Shiny!B:C, 2, 0),"")</f>
        <v/>
      </c>
      <c r="H466" s="22" t="s">
        <v>989</v>
      </c>
      <c r="I466" s="157">
        <v>802.0</v>
      </c>
      <c r="J466" s="140">
        <f>IFNA(VLOOKUP(V466,'Imported Index'!I:J,2,0),1)</f>
        <v>1</v>
      </c>
      <c r="K466" s="53"/>
      <c r="L466" s="53"/>
      <c r="M466" s="59" t="str">
        <f>ifna(IMAGE("https://pokejungle.net/sprites/typeico/"&amp;lower(VLookup(V466,Type!C:E, 2, 0)&amp;".png")),"")</f>
        <v/>
      </c>
      <c r="N466" s="59" t="str">
        <f>ifna(IMAGE("https://pokejungle.net/sprites/typeico/"&amp;lower(VLookup(V466,Type!C:E, 3, 0)&amp;".png")),"")</f>
        <v/>
      </c>
      <c r="O466" s="53"/>
      <c r="P466" s="53"/>
      <c r="Q466" s="61" t="str">
        <f>ifna(VLookup(V466, Dex!F:K, 3, 0),"")</f>
        <v/>
      </c>
      <c r="R466" s="61" t="str">
        <f>ifna(VLookup(V466, Dex!F:K, 4, 0),"")</f>
        <v/>
      </c>
      <c r="S466" s="62" t="str">
        <f>ifna(VLookup(V466, Dex!F:K, 5, 0),"")</f>
        <v/>
      </c>
      <c r="T466" s="61" t="str">
        <f>ifna(VLookup(V466, Dex!F:K, 6, 0),"")</f>
        <v/>
      </c>
      <c r="U466" s="63" t="str">
        <f>ifna(VLookup(V466, Dex!F:L, 7, 0),"")</f>
        <v>H122</v>
      </c>
      <c r="V466" s="53" t="str">
        <f t="shared" si="1"/>
        <v>marshadow</v>
      </c>
    </row>
    <row r="467" ht="31.5" customHeight="1">
      <c r="A467" s="131">
        <v>466.0</v>
      </c>
      <c r="B467" s="130">
        <v>1.0</v>
      </c>
      <c r="C467" s="131">
        <v>18.0</v>
      </c>
      <c r="D467" s="131">
        <v>23.0</v>
      </c>
      <c r="E467" s="131">
        <v>4.0</v>
      </c>
      <c r="F467" s="131">
        <v>5.0</v>
      </c>
      <c r="G467" s="131" t="str">
        <f>ifna(VLookup(V467,Shiny!B:C, 2, 0),"")</f>
        <v/>
      </c>
      <c r="H467" s="171" t="s">
        <v>991</v>
      </c>
      <c r="I467" s="158">
        <v>804.0</v>
      </c>
      <c r="J467" s="135">
        <f>IFNA(VLOOKUP(V467,'Imported Index'!I:J,2,0),1)</f>
        <v>1</v>
      </c>
      <c r="K467" s="131"/>
      <c r="L467" s="131"/>
      <c r="M467" s="136" t="str">
        <f>ifna(IMAGE("https://pokejungle.net/sprites/typeico/"&amp;lower(VLookup(V467,Type!C:E, 2, 0)&amp;".png")),"")</f>
        <v/>
      </c>
      <c r="N467" s="136" t="str">
        <f>ifna(IMAGE("https://pokejungle.net/sprites/typeico/"&amp;lower(VLookup(V467,Type!C:E, 3, 0)&amp;".png")),"")</f>
        <v/>
      </c>
      <c r="O467" s="131"/>
      <c r="P467" s="131"/>
      <c r="Q467" s="165" t="str">
        <f>ifna(VLookup(V467, Dex!F:K, 3, 0),"")</f>
        <v/>
      </c>
      <c r="R467" s="165" t="str">
        <f>ifna(VLookup(V467, Dex!F:K, 4, 0),"")</f>
        <v/>
      </c>
      <c r="S467" s="166" t="str">
        <f>ifna(VLookup(V467, Dex!F:K, 5, 0),"")</f>
        <v/>
      </c>
      <c r="T467" s="165" t="str">
        <f>ifna(VLookup(V467, Dex!F:K, 6, 0),"")</f>
        <v/>
      </c>
      <c r="U467" s="137" t="str">
        <f>ifna(VLookup(V467, Dex!F:L, 7, 0),"")</f>
        <v/>
      </c>
      <c r="V467" s="131" t="str">
        <f t="shared" si="1"/>
        <v>naganadel</v>
      </c>
    </row>
    <row r="468" ht="31.5" customHeight="1">
      <c r="A468" s="53">
        <v>467.0</v>
      </c>
      <c r="B468" s="85">
        <v>1.0</v>
      </c>
      <c r="C468" s="53">
        <v>18.0</v>
      </c>
      <c r="D468" s="53">
        <v>24.0</v>
      </c>
      <c r="E468" s="53">
        <v>4.0</v>
      </c>
      <c r="F468" s="53">
        <v>6.0</v>
      </c>
      <c r="G468" s="53" t="str">
        <f>ifna(VLookup(V468,Shiny!B:C, 2, 0),"")</f>
        <v/>
      </c>
      <c r="H468" s="22" t="s">
        <v>992</v>
      </c>
      <c r="I468" s="157">
        <v>805.0</v>
      </c>
      <c r="J468" s="140">
        <f>IFNA(VLOOKUP(V468,'Imported Index'!I:J,2,0),1)</f>
        <v>1</v>
      </c>
      <c r="K468" s="53"/>
      <c r="L468" s="53"/>
      <c r="M468" s="59" t="str">
        <f>ifna(IMAGE("https://pokejungle.net/sprites/typeico/"&amp;lower(VLookup(V468,Type!C:E, 2, 0)&amp;".png")),"")</f>
        <v/>
      </c>
      <c r="N468" s="59" t="str">
        <f>ifna(IMAGE("https://pokejungle.net/sprites/typeico/"&amp;lower(VLookup(V468,Type!C:E, 3, 0)&amp;".png")),"")</f>
        <v/>
      </c>
      <c r="O468" s="53"/>
      <c r="P468" s="53"/>
      <c r="Q468" s="61" t="str">
        <f>ifna(VLookup(V468, Dex!F:K, 3, 0),"")</f>
        <v/>
      </c>
      <c r="R468" s="61" t="str">
        <f>ifna(VLookup(V468, Dex!F:K, 4, 0),"")</f>
        <v/>
      </c>
      <c r="S468" s="62" t="str">
        <f>ifna(VLookup(V468, Dex!F:K, 5, 0),"")</f>
        <v/>
      </c>
      <c r="T468" s="61" t="str">
        <f>ifna(VLookup(V468, Dex!F:K, 6, 0),"")</f>
        <v/>
      </c>
      <c r="U468" s="63" t="str">
        <f>ifna(VLookup(V468, Dex!F:L, 7, 0),"")</f>
        <v/>
      </c>
      <c r="V468" s="53" t="str">
        <f t="shared" si="1"/>
        <v>stakataka</v>
      </c>
    </row>
    <row r="469" ht="31.5" customHeight="1">
      <c r="A469" s="131">
        <v>468.0</v>
      </c>
      <c r="B469" s="130">
        <v>1.0</v>
      </c>
      <c r="C469" s="131">
        <v>18.0</v>
      </c>
      <c r="D469" s="131">
        <v>25.0</v>
      </c>
      <c r="E469" s="131">
        <v>5.0</v>
      </c>
      <c r="F469" s="131">
        <v>1.0</v>
      </c>
      <c r="G469" s="131" t="str">
        <f>ifna(VLookup(V469,Shiny!B:C, 2, 0),"")</f>
        <v/>
      </c>
      <c r="H469" s="171" t="s">
        <v>993</v>
      </c>
      <c r="I469" s="158">
        <v>806.0</v>
      </c>
      <c r="J469" s="135">
        <f>IFNA(VLOOKUP(V469,'Imported Index'!I:J,2,0),1)</f>
        <v>1</v>
      </c>
      <c r="K469" s="131"/>
      <c r="L469" s="131"/>
      <c r="M469" s="136" t="str">
        <f>ifna(IMAGE("https://pokejungle.net/sprites/typeico/"&amp;lower(VLookup(V469,Type!C:E, 2, 0)&amp;".png")),"")</f>
        <v/>
      </c>
      <c r="N469" s="136" t="str">
        <f>ifna(IMAGE("https://pokejungle.net/sprites/typeico/"&amp;lower(VLookup(V469,Type!C:E, 3, 0)&amp;".png")),"")</f>
        <v/>
      </c>
      <c r="O469" s="131"/>
      <c r="P469" s="131"/>
      <c r="Q469" s="165" t="str">
        <f>ifna(VLookup(V469, Dex!F:K, 3, 0),"")</f>
        <v/>
      </c>
      <c r="R469" s="165" t="str">
        <f>ifna(VLookup(V469, Dex!F:K, 4, 0),"")</f>
        <v/>
      </c>
      <c r="S469" s="166" t="str">
        <f>ifna(VLookup(V469, Dex!F:K, 5, 0),"")</f>
        <v/>
      </c>
      <c r="T469" s="165" t="str">
        <f>ifna(VLookup(V469, Dex!F:K, 6, 0),"")</f>
        <v/>
      </c>
      <c r="U469" s="137" t="str">
        <f>ifna(VLookup(V469, Dex!F:L, 7, 0),"")</f>
        <v/>
      </c>
      <c r="V469" s="131" t="str">
        <f t="shared" si="1"/>
        <v>blacephalon</v>
      </c>
    </row>
    <row r="470" ht="31.5" customHeight="1">
      <c r="A470" s="53">
        <v>469.0</v>
      </c>
      <c r="B470" s="85">
        <v>1.0</v>
      </c>
      <c r="C470" s="53">
        <v>18.0</v>
      </c>
      <c r="D470" s="53">
        <v>26.0</v>
      </c>
      <c r="E470" s="53">
        <v>5.0</v>
      </c>
      <c r="F470" s="53">
        <v>2.0</v>
      </c>
      <c r="G470" s="53" t="str">
        <f>ifna(VLookup(V470,Shiny!B:C, 2, 0),"")</f>
        <v/>
      </c>
      <c r="H470" s="22" t="s">
        <v>994</v>
      </c>
      <c r="I470" s="157">
        <v>807.0</v>
      </c>
      <c r="J470" s="140">
        <f>IFNA(VLOOKUP(V470,'Imported Index'!I:J,2,0),1)</f>
        <v>1</v>
      </c>
      <c r="K470" s="53"/>
      <c r="L470" s="53"/>
      <c r="M470" s="59" t="str">
        <f>ifna(IMAGE("https://pokejungle.net/sprites/typeico/"&amp;lower(VLookup(V470,Type!C:E, 2, 0)&amp;".png")),"")</f>
        <v/>
      </c>
      <c r="N470" s="59" t="str">
        <f>ifna(IMAGE("https://pokejungle.net/sprites/typeico/"&amp;lower(VLookup(V470,Type!C:E, 3, 0)&amp;".png")),"")</f>
        <v/>
      </c>
      <c r="O470" s="53"/>
      <c r="P470" s="53"/>
      <c r="Q470" s="61" t="str">
        <f>ifna(VLookup(V470, Dex!F:K, 3, 0),"")</f>
        <v/>
      </c>
      <c r="R470" s="61" t="str">
        <f>ifna(VLookup(V470, Dex!F:K, 4, 0),"")</f>
        <v/>
      </c>
      <c r="S470" s="62" t="str">
        <f>ifna(VLookup(V470, Dex!F:K, 5, 0),"")</f>
        <v/>
      </c>
      <c r="T470" s="61" t="str">
        <f>ifna(VLookup(V470, Dex!F:K, 6, 0),"")</f>
        <v/>
      </c>
      <c r="U470" s="63" t="str">
        <f>ifna(VLookup(V470, Dex!F:L, 7, 0),"")</f>
        <v>H130</v>
      </c>
      <c r="V470" s="53" t="str">
        <f t="shared" si="1"/>
        <v>zeraora</v>
      </c>
    </row>
    <row r="471" ht="31.5" customHeight="1">
      <c r="A471" s="131">
        <v>470.0</v>
      </c>
      <c r="B471" s="130">
        <v>1.0</v>
      </c>
      <c r="C471" s="131">
        <v>18.0</v>
      </c>
      <c r="D471" s="131">
        <v>27.0</v>
      </c>
      <c r="E471" s="131">
        <v>5.0</v>
      </c>
      <c r="F471" s="130">
        <v>4.0</v>
      </c>
      <c r="G471" s="131" t="str">
        <f>ifna(VLookup(V471,Shiny!B:C, 2, 0),"")</f>
        <v/>
      </c>
      <c r="H471" s="171" t="s">
        <v>996</v>
      </c>
      <c r="I471" s="158">
        <v>809.0</v>
      </c>
      <c r="J471" s="135">
        <f>IFNA(VLOOKUP(V471,'Imported Index'!I:J,2,0),1)</f>
        <v>1</v>
      </c>
      <c r="K471" s="131"/>
      <c r="L471" s="131"/>
      <c r="M471" s="136" t="str">
        <f>ifna(IMAGE("https://pokejungle.net/sprites/typeico/"&amp;lower(VLookup(V471,Type!C:E, 2, 0)&amp;".png")),"")</f>
        <v/>
      </c>
      <c r="N471" s="136" t="str">
        <f>ifna(IMAGE("https://pokejungle.net/sprites/typeico/"&amp;lower(VLookup(V471,Type!C:E, 3, 0)&amp;".png")),"")</f>
        <v/>
      </c>
      <c r="O471" s="131"/>
      <c r="P471" s="131"/>
      <c r="Q471" s="165" t="str">
        <f>ifna(VLookup(V471, Dex!F:K, 3, 0),"")</f>
        <v/>
      </c>
      <c r="R471" s="165" t="str">
        <f>ifna(VLookup(V471, Dex!F:K, 4, 0),"")</f>
        <v/>
      </c>
      <c r="S471" s="166" t="str">
        <f>ifna(VLookup(V471, Dex!F:K, 5, 0),"")</f>
        <v/>
      </c>
      <c r="T471" s="165" t="str">
        <f>ifna(VLookup(V471, Dex!F:K, 6, 0),"")</f>
        <v/>
      </c>
      <c r="U471" s="137" t="str">
        <f>ifna(VLookup(V471, Dex!F:L, 7, 0),"")</f>
        <v>H124</v>
      </c>
      <c r="V471" s="131" t="str">
        <f t="shared" si="1"/>
        <v>melmetal</v>
      </c>
    </row>
    <row r="472" ht="31.5" customHeight="1">
      <c r="A472" s="53">
        <v>471.0</v>
      </c>
      <c r="B472" s="85"/>
      <c r="C472" s="85"/>
      <c r="D472" s="85"/>
      <c r="E472" s="85"/>
      <c r="F472" s="85"/>
      <c r="G472" s="53" t="str">
        <f>ifna(VLookup(V472,Shiny!B:C, 2, 0),"")</f>
        <v/>
      </c>
      <c r="H472" s="146" t="s">
        <v>236</v>
      </c>
      <c r="I472" s="147"/>
      <c r="J472" s="83"/>
      <c r="K472" s="83"/>
      <c r="L472" s="83"/>
      <c r="M472" s="59" t="str">
        <f>ifna(IMAGE("https://pokejungle.net/sprites/typeico/"&amp;lower(VLookup(V472,Type!C:E, 2, 0)&amp;".png")),"")</f>
        <v/>
      </c>
      <c r="N472" s="59" t="str">
        <f>ifna(IMAGE("https://pokejungle.net/sprites/typeico/"&amp;lower(VLookup(V472,Type!C:E, 3, 0)&amp;".png")),"")</f>
        <v/>
      </c>
      <c r="O472" s="53"/>
      <c r="P472" s="53"/>
      <c r="Q472" s="61" t="str">
        <f>ifna(VLookup(V472, Dex!F:K, 3, 0),"")</f>
        <v/>
      </c>
      <c r="R472" s="61" t="str">
        <f>ifna(VLookup(V472, Dex!F:K, 4, 0),"")</f>
        <v/>
      </c>
      <c r="S472" s="62" t="str">
        <f>ifna(VLookup(V472, Dex!F:K, 5, 0),"")</f>
        <v/>
      </c>
      <c r="T472" s="61" t="str">
        <f>ifna(VLookup(V472, Dex!F:K, 6, 0),"")</f>
        <v/>
      </c>
      <c r="U472" s="63" t="str">
        <f>ifna(VLookup(V472, Dex!F:L, 7, 0),"")</f>
        <v/>
      </c>
      <c r="V472" s="53" t="str">
        <f t="shared" si="1"/>
        <v>gen</v>
      </c>
    </row>
    <row r="473" ht="31.5" customHeight="1">
      <c r="A473" s="131">
        <v>472.0</v>
      </c>
      <c r="B473" s="130">
        <v>1.0</v>
      </c>
      <c r="C473" s="131">
        <v>19.0</v>
      </c>
      <c r="D473" s="131">
        <v>1.0</v>
      </c>
      <c r="E473" s="131">
        <v>1.0</v>
      </c>
      <c r="F473" s="131">
        <v>1.0</v>
      </c>
      <c r="G473" s="131" t="str">
        <f>ifna(VLookup(V473,Shiny!B:C, 2, 0),"")</f>
        <v/>
      </c>
      <c r="H473" s="171" t="s">
        <v>999</v>
      </c>
      <c r="I473" s="158">
        <v>812.0</v>
      </c>
      <c r="J473" s="135">
        <f>IFNA(VLOOKUP(V473,'Imported Index'!I:J,2,0),1)</f>
        <v>1</v>
      </c>
      <c r="K473" s="131"/>
      <c r="L473" s="131"/>
      <c r="M473" s="136" t="str">
        <f>ifna(IMAGE("https://pokejungle.net/sprites/typeico/"&amp;lower(VLookup(V473,Type!C:E, 2, 0)&amp;".png")),"")</f>
        <v/>
      </c>
      <c r="N473" s="136" t="str">
        <f>ifna(IMAGE("https://pokejungle.net/sprites/typeico/"&amp;lower(VLookup(V473,Type!C:E, 3, 0)&amp;".png")),"")</f>
        <v/>
      </c>
      <c r="O473" s="131"/>
      <c r="P473" s="131"/>
      <c r="Q473" s="165">
        <f>ifna(VLookup(V473, Dex!F:K, 3, 0),"")</f>
        <v>3</v>
      </c>
      <c r="R473" s="165" t="str">
        <f>ifna(VLookup(V473, Dex!F:K, 4, 0),"")</f>
        <v/>
      </c>
      <c r="S473" s="166" t="str">
        <f>ifna(VLookup(V473, Dex!F:K, 5, 0),"")</f>
        <v/>
      </c>
      <c r="T473" s="165" t="str">
        <f>ifna(VLookup(V473, Dex!F:K, 6, 0),"")</f>
        <v>B229</v>
      </c>
      <c r="U473" s="137" t="str">
        <f>ifna(VLookup(V473, Dex!F:L, 7, 0),"")</f>
        <v/>
      </c>
      <c r="V473" s="131" t="str">
        <f t="shared" si="1"/>
        <v>rillaboom</v>
      </c>
    </row>
    <row r="474" ht="31.5" customHeight="1">
      <c r="A474" s="53">
        <v>473.0</v>
      </c>
      <c r="B474" s="85">
        <v>1.0</v>
      </c>
      <c r="C474" s="53">
        <v>19.0</v>
      </c>
      <c r="D474" s="53">
        <v>2.0</v>
      </c>
      <c r="E474" s="53">
        <v>1.0</v>
      </c>
      <c r="F474" s="53">
        <v>2.0</v>
      </c>
      <c r="G474" s="53" t="str">
        <f>ifna(VLookup(V474,Shiny!B:C, 2, 0),"")</f>
        <v/>
      </c>
      <c r="H474" s="22" t="s">
        <v>1002</v>
      </c>
      <c r="I474" s="157">
        <v>815.0</v>
      </c>
      <c r="J474" s="140">
        <f>IFNA(VLOOKUP(V474,'Imported Index'!I:J,2,0),1)</f>
        <v>1</v>
      </c>
      <c r="K474" s="53"/>
      <c r="L474" s="53"/>
      <c r="M474" s="59" t="str">
        <f>ifna(IMAGE("https://pokejungle.net/sprites/typeico/"&amp;lower(VLookup(V474,Type!C:E, 2, 0)&amp;".png")),"")</f>
        <v/>
      </c>
      <c r="N474" s="59" t="str">
        <f>ifna(IMAGE("https://pokejungle.net/sprites/typeico/"&amp;lower(VLookup(V474,Type!C:E, 3, 0)&amp;".png")),"")</f>
        <v/>
      </c>
      <c r="O474" s="53"/>
      <c r="P474" s="53"/>
      <c r="Q474" s="61">
        <f>ifna(VLookup(V474, Dex!F:K, 3, 0),"")</f>
        <v>6</v>
      </c>
      <c r="R474" s="61" t="str">
        <f>ifna(VLookup(V474, Dex!F:K, 4, 0),"")</f>
        <v/>
      </c>
      <c r="S474" s="62" t="str">
        <f>ifna(VLookup(V474, Dex!F:K, 5, 0),"")</f>
        <v/>
      </c>
      <c r="T474" s="61" t="str">
        <f>ifna(VLookup(V474, Dex!F:K, 6, 0),"")</f>
        <v>B232</v>
      </c>
      <c r="U474" s="63" t="str">
        <f>ifna(VLookup(V474, Dex!F:L, 7, 0),"")</f>
        <v/>
      </c>
      <c r="V474" s="53" t="str">
        <f t="shared" si="1"/>
        <v>cinderace</v>
      </c>
    </row>
    <row r="475" ht="31.5" customHeight="1">
      <c r="A475" s="131">
        <v>474.0</v>
      </c>
      <c r="B475" s="130">
        <v>1.0</v>
      </c>
      <c r="C475" s="131">
        <v>19.0</v>
      </c>
      <c r="D475" s="131">
        <v>3.0</v>
      </c>
      <c r="E475" s="131">
        <v>1.0</v>
      </c>
      <c r="F475" s="131">
        <v>3.0</v>
      </c>
      <c r="G475" s="131" t="str">
        <f>ifna(VLookup(V475,Shiny!B:C, 2, 0),"")</f>
        <v/>
      </c>
      <c r="H475" s="171" t="s">
        <v>1005</v>
      </c>
      <c r="I475" s="158">
        <v>818.0</v>
      </c>
      <c r="J475" s="135">
        <f>IFNA(VLOOKUP(V475,'Imported Index'!I:J,2,0),1)</f>
        <v>1</v>
      </c>
      <c r="K475" s="131"/>
      <c r="L475" s="131"/>
      <c r="M475" s="136" t="str">
        <f>ifna(IMAGE("https://pokejungle.net/sprites/typeico/"&amp;lower(VLookup(V475,Type!C:E, 2, 0)&amp;".png")),"")</f>
        <v/>
      </c>
      <c r="N475" s="136" t="str">
        <f>ifna(IMAGE("https://pokejungle.net/sprites/typeico/"&amp;lower(VLookup(V475,Type!C:E, 3, 0)&amp;".png")),"")</f>
        <v/>
      </c>
      <c r="O475" s="131"/>
      <c r="P475" s="131"/>
      <c r="Q475" s="165">
        <f>ifna(VLookup(V475, Dex!F:K, 3, 0),"")</f>
        <v>9</v>
      </c>
      <c r="R475" s="165" t="str">
        <f>ifna(VLookup(V475, Dex!F:K, 4, 0),"")</f>
        <v/>
      </c>
      <c r="S475" s="166" t="str">
        <f>ifna(VLookup(V475, Dex!F:K, 5, 0),"")</f>
        <v/>
      </c>
      <c r="T475" s="165" t="str">
        <f>ifna(VLookup(V475, Dex!F:K, 6, 0),"")</f>
        <v>B235</v>
      </c>
      <c r="U475" s="137" t="str">
        <f>ifna(VLookup(V475, Dex!F:L, 7, 0),"")</f>
        <v/>
      </c>
      <c r="V475" s="131" t="str">
        <f t="shared" si="1"/>
        <v>inteleon</v>
      </c>
    </row>
    <row r="476" ht="31.5" customHeight="1">
      <c r="A476" s="53">
        <v>475.0</v>
      </c>
      <c r="B476" s="85">
        <v>1.0</v>
      </c>
      <c r="C476" s="53">
        <v>19.0</v>
      </c>
      <c r="D476" s="53">
        <v>4.0</v>
      </c>
      <c r="E476" s="53">
        <v>1.0</v>
      </c>
      <c r="F476" s="53">
        <v>4.0</v>
      </c>
      <c r="G476" s="53" t="str">
        <f>ifna(VLookup(V476,Shiny!B:C, 2, 0),"")</f>
        <v/>
      </c>
      <c r="H476" s="22" t="s">
        <v>1007</v>
      </c>
      <c r="I476" s="157">
        <v>820.0</v>
      </c>
      <c r="J476" s="140">
        <f>IFNA(VLOOKUP(V476,'Imported Index'!I:J,2,0),1)</f>
        <v>1</v>
      </c>
      <c r="K476" s="85"/>
      <c r="L476" s="53"/>
      <c r="M476" s="59" t="str">
        <f>ifna(IMAGE("https://pokejungle.net/sprites/typeico/"&amp;lower(VLookup(V476,Type!C:E, 2, 0)&amp;".png")),"")</f>
        <v/>
      </c>
      <c r="N476" s="59" t="str">
        <f>ifna(IMAGE("https://pokejungle.net/sprites/typeico/"&amp;lower(VLookup(V476,Type!C:E, 3, 0)&amp;".png")),"")</f>
        <v/>
      </c>
      <c r="O476" s="53"/>
      <c r="P476" s="53"/>
      <c r="Q476" s="61">
        <f>ifna(VLookup(V476, Dex!F:K, 3, 0),"")</f>
        <v>25</v>
      </c>
      <c r="R476" s="61" t="str">
        <f>ifna(VLookup(V476, Dex!F:K, 4, 0),"")</f>
        <v/>
      </c>
      <c r="S476" s="62" t="str">
        <f>ifna(VLookup(V476, Dex!F:K, 5, 0),"")</f>
        <v/>
      </c>
      <c r="T476" s="61" t="str">
        <f>ifna(VLookup(V476, Dex!F:K, 6, 0),"")</f>
        <v>P030</v>
      </c>
      <c r="U476" s="63" t="str">
        <f>ifna(VLookup(V476, Dex!F:L, 7, 0),"")</f>
        <v/>
      </c>
      <c r="V476" s="53" t="str">
        <f t="shared" si="1"/>
        <v>greedent</v>
      </c>
    </row>
    <row r="477" ht="31.5" customHeight="1">
      <c r="A477" s="131">
        <v>476.0</v>
      </c>
      <c r="B477" s="130">
        <v>1.0</v>
      </c>
      <c r="C477" s="131">
        <v>19.0</v>
      </c>
      <c r="D477" s="131">
        <v>5.0</v>
      </c>
      <c r="E477" s="131">
        <v>1.0</v>
      </c>
      <c r="F477" s="131">
        <v>5.0</v>
      </c>
      <c r="G477" s="131" t="str">
        <f>ifna(VLookup(V477,Shiny!B:C, 2, 0),"")</f>
        <v/>
      </c>
      <c r="H477" s="171" t="s">
        <v>1010</v>
      </c>
      <c r="I477" s="158">
        <v>823.0</v>
      </c>
      <c r="J477" s="135">
        <f>IFNA(VLOOKUP(V477,'Imported Index'!I:J,2,0),1)</f>
        <v>1</v>
      </c>
      <c r="K477" s="130"/>
      <c r="L477" s="131"/>
      <c r="M477" s="136" t="str">
        <f>ifna(IMAGE("https://pokejungle.net/sprites/typeico/"&amp;lower(VLookup(V477,Type!C:E, 2, 0)&amp;".png")),"")</f>
        <v/>
      </c>
      <c r="N477" s="136" t="str">
        <f>ifna(IMAGE("https://pokejungle.net/sprites/typeico/"&amp;lower(VLookup(V477,Type!C:E, 3, 0)&amp;".png")),"")</f>
        <v/>
      </c>
      <c r="O477" s="131"/>
      <c r="P477" s="131"/>
      <c r="Q477" s="165">
        <f>ifna(VLookup(V477, Dex!F:K, 3, 0),"")</f>
        <v>23</v>
      </c>
      <c r="R477" s="165" t="str">
        <f>ifna(VLookup(V477, Dex!F:K, 4, 0),"")</f>
        <v/>
      </c>
      <c r="S477" s="166" t="str">
        <f>ifna(VLookup(V477, Dex!F:K, 5, 0),"")</f>
        <v/>
      </c>
      <c r="T477" s="165" t="str">
        <f>ifna(VLookup(V477, Dex!F:K, 6, 0),"")</f>
        <v>P042</v>
      </c>
      <c r="U477" s="137" t="str">
        <f>ifna(VLookup(V477, Dex!F:L, 7, 0),"")</f>
        <v>H075</v>
      </c>
      <c r="V477" s="131" t="str">
        <f t="shared" si="1"/>
        <v>corviknight</v>
      </c>
    </row>
    <row r="478" ht="31.5" customHeight="1">
      <c r="A478" s="53">
        <v>477.0</v>
      </c>
      <c r="B478" s="85">
        <v>1.0</v>
      </c>
      <c r="C478" s="53">
        <v>19.0</v>
      </c>
      <c r="D478" s="53">
        <v>6.0</v>
      </c>
      <c r="E478" s="53">
        <v>1.0</v>
      </c>
      <c r="F478" s="53">
        <v>6.0</v>
      </c>
      <c r="G478" s="53" t="str">
        <f>ifna(VLookup(V478,Shiny!B:C, 2, 0),"")</f>
        <v/>
      </c>
      <c r="H478" s="22" t="s">
        <v>1013</v>
      </c>
      <c r="I478" s="157">
        <v>826.0</v>
      </c>
      <c r="J478" s="140">
        <f>IFNA(VLOOKUP(V478,'Imported Index'!I:J,2,0),1)</f>
        <v>1</v>
      </c>
      <c r="K478" s="53"/>
      <c r="L478" s="53"/>
      <c r="M478" s="59" t="str">
        <f>ifna(IMAGE("https://pokejungle.net/sprites/typeico/"&amp;lower(VLookup(V478,Type!C:E, 2, 0)&amp;".png")),"")</f>
        <v/>
      </c>
      <c r="N478" s="59" t="str">
        <f>ifna(IMAGE("https://pokejungle.net/sprites/typeico/"&amp;lower(VLookup(V478,Type!C:E, 3, 0)&amp;".png")),"")</f>
        <v/>
      </c>
      <c r="O478" s="53"/>
      <c r="P478" s="53"/>
      <c r="Q478" s="61">
        <f>ifna(VLookup(V478, Dex!F:K, 3, 0),"")</f>
        <v>12</v>
      </c>
      <c r="R478" s="61" t="str">
        <f>ifna(VLookup(V478, Dex!F:K, 4, 0),"")</f>
        <v/>
      </c>
      <c r="S478" s="62" t="str">
        <f>ifna(VLookup(V478, Dex!F:K, 5, 0),"")</f>
        <v/>
      </c>
      <c r="T478" s="61" t="str">
        <f>ifna(VLookup(V478, Dex!F:K, 6, 0),"")</f>
        <v/>
      </c>
      <c r="U478" s="63" t="str">
        <f>ifna(VLookup(V478, Dex!F:L, 7, 0),"")</f>
        <v/>
      </c>
      <c r="V478" s="53" t="str">
        <f t="shared" si="1"/>
        <v>orbeetle</v>
      </c>
    </row>
    <row r="479" ht="31.5" customHeight="1">
      <c r="A479" s="131">
        <v>478.0</v>
      </c>
      <c r="B479" s="130">
        <v>1.0</v>
      </c>
      <c r="C479" s="131">
        <v>19.0</v>
      </c>
      <c r="D479" s="131">
        <v>7.0</v>
      </c>
      <c r="E479" s="131">
        <v>2.0</v>
      </c>
      <c r="F479" s="131">
        <v>1.0</v>
      </c>
      <c r="G479" s="131" t="str">
        <f>ifna(VLookup(V479,Shiny!B:C, 2, 0),"")</f>
        <v/>
      </c>
      <c r="H479" s="171" t="s">
        <v>1015</v>
      </c>
      <c r="I479" s="158">
        <v>828.0</v>
      </c>
      <c r="J479" s="135">
        <f>IFNA(VLOOKUP(V479,'Imported Index'!I:J,2,0),1)</f>
        <v>1</v>
      </c>
      <c r="K479" s="131"/>
      <c r="L479" s="131"/>
      <c r="M479" s="136" t="str">
        <f>ifna(IMAGE("https://pokejungle.net/sprites/typeico/"&amp;lower(VLookup(V479,Type!C:E, 2, 0)&amp;".png")),"")</f>
        <v/>
      </c>
      <c r="N479" s="136" t="str">
        <f>ifna(IMAGE("https://pokejungle.net/sprites/typeico/"&amp;lower(VLookup(V479,Type!C:E, 3, 0)&amp;".png")),"")</f>
        <v/>
      </c>
      <c r="O479" s="131"/>
      <c r="P479" s="131"/>
      <c r="Q479" s="165">
        <f>ifna(VLookup(V479, Dex!F:K, 3, 0),"")</f>
        <v>30</v>
      </c>
      <c r="R479" s="165" t="str">
        <f>ifna(VLookup(V479, Dex!F:K, 4, 0),"")</f>
        <v/>
      </c>
      <c r="S479" s="166" t="str">
        <f>ifna(VLookup(V479, Dex!F:K, 5, 0),"")</f>
        <v/>
      </c>
      <c r="T479" s="165" t="str">
        <f>ifna(VLookup(V479, Dex!F:K, 6, 0),"")</f>
        <v/>
      </c>
      <c r="U479" s="137" t="str">
        <f>ifna(VLookup(V479, Dex!F:L, 7, 0),"")</f>
        <v>H065</v>
      </c>
      <c r="V479" s="131" t="str">
        <f t="shared" si="1"/>
        <v>thievul</v>
      </c>
    </row>
    <row r="480" ht="31.5" customHeight="1">
      <c r="A480" s="53">
        <v>479.0</v>
      </c>
      <c r="B480" s="85">
        <v>1.0</v>
      </c>
      <c r="C480" s="53">
        <v>19.0</v>
      </c>
      <c r="D480" s="53">
        <v>8.0</v>
      </c>
      <c r="E480" s="53">
        <v>2.0</v>
      </c>
      <c r="F480" s="53">
        <v>2.0</v>
      </c>
      <c r="G480" s="53" t="str">
        <f>ifna(VLookup(V480,Shiny!B:C, 2, 0),"")</f>
        <v/>
      </c>
      <c r="H480" s="22" t="s">
        <v>1017</v>
      </c>
      <c r="I480" s="157">
        <v>830.0</v>
      </c>
      <c r="J480" s="140">
        <f>IFNA(VLOOKUP(V480,'Imported Index'!I:J,2,0),1)</f>
        <v>1</v>
      </c>
      <c r="K480" s="53"/>
      <c r="L480" s="53"/>
      <c r="M480" s="59" t="str">
        <f>ifna(IMAGE("https://pokejungle.net/sprites/typeico/"&amp;lower(VLookup(V480,Type!C:E, 2, 0)&amp;".png")),"")</f>
        <v/>
      </c>
      <c r="N480" s="59" t="str">
        <f>ifna(IMAGE("https://pokejungle.net/sprites/typeico/"&amp;lower(VLookup(V480,Type!C:E, 3, 0)&amp;".png")),"")</f>
        <v/>
      </c>
      <c r="O480" s="53"/>
      <c r="P480" s="53"/>
      <c r="Q480" s="61">
        <f>ifna(VLookup(V480, Dex!F:K, 3, 0),"")</f>
        <v>127</v>
      </c>
      <c r="R480" s="61" t="str">
        <f>ifna(VLookup(V480, Dex!F:K, 4, 0),"")</f>
        <v/>
      </c>
      <c r="S480" s="62" t="str">
        <f>ifna(VLookup(V480, Dex!F:K, 5, 0),"")</f>
        <v/>
      </c>
      <c r="T480" s="61" t="str">
        <f>ifna(VLookup(V480, Dex!F:K, 6, 0),"")</f>
        <v/>
      </c>
      <c r="U480" s="63" t="str">
        <f>ifna(VLookup(V480, Dex!F:L, 7, 0),"")</f>
        <v/>
      </c>
      <c r="V480" s="53" t="str">
        <f t="shared" si="1"/>
        <v>eldegoss</v>
      </c>
    </row>
    <row r="481" ht="31.5" customHeight="1">
      <c r="A481" s="131">
        <v>480.0</v>
      </c>
      <c r="B481" s="130">
        <v>1.0</v>
      </c>
      <c r="C481" s="131">
        <v>19.0</v>
      </c>
      <c r="D481" s="131">
        <v>9.0</v>
      </c>
      <c r="E481" s="131">
        <v>2.0</v>
      </c>
      <c r="F481" s="131">
        <v>3.0</v>
      </c>
      <c r="G481" s="131" t="str">
        <f>ifna(VLookup(V481,Shiny!B:C, 2, 0),"")</f>
        <v/>
      </c>
      <c r="H481" s="171" t="s">
        <v>1019</v>
      </c>
      <c r="I481" s="158">
        <v>832.0</v>
      </c>
      <c r="J481" s="135">
        <f>IFNA(VLOOKUP(V481,'Imported Index'!I:J,2,0),1)</f>
        <v>1</v>
      </c>
      <c r="K481" s="131"/>
      <c r="L481" s="131"/>
      <c r="M481" s="136" t="str">
        <f>ifna(IMAGE("https://pokejungle.net/sprites/typeico/"&amp;lower(VLookup(V481,Type!C:E, 2, 0)&amp;".png")),"")</f>
        <v/>
      </c>
      <c r="N481" s="136" t="str">
        <f>ifna(IMAGE("https://pokejungle.net/sprites/typeico/"&amp;lower(VLookup(V481,Type!C:E, 3, 0)&amp;".png")),"")</f>
        <v/>
      </c>
      <c r="O481" s="131"/>
      <c r="P481" s="131"/>
      <c r="Q481" s="165">
        <f>ifna(VLookup(V481, Dex!F:K, 3, 0),"")</f>
        <v>35</v>
      </c>
      <c r="R481" s="165" t="str">
        <f>ifna(VLookup(V481, Dex!F:K, 4, 0),"")</f>
        <v/>
      </c>
      <c r="S481" s="166" t="str">
        <f>ifna(VLookup(V481, Dex!F:K, 5, 0),"")</f>
        <v/>
      </c>
      <c r="T481" s="165" t="str">
        <f>ifna(VLookup(V481, Dex!F:K, 6, 0),"")</f>
        <v/>
      </c>
      <c r="U481" s="137" t="str">
        <f>ifna(VLookup(V481, Dex!F:L, 7, 0),"")</f>
        <v/>
      </c>
      <c r="V481" s="131" t="str">
        <f t="shared" si="1"/>
        <v>dubwool</v>
      </c>
    </row>
    <row r="482" ht="31.5" customHeight="1">
      <c r="A482" s="53">
        <v>481.0</v>
      </c>
      <c r="B482" s="85">
        <v>1.0</v>
      </c>
      <c r="C482" s="53">
        <v>19.0</v>
      </c>
      <c r="D482" s="53">
        <v>10.0</v>
      </c>
      <c r="E482" s="53">
        <v>2.0</v>
      </c>
      <c r="F482" s="53">
        <v>4.0</v>
      </c>
      <c r="G482" s="53" t="str">
        <f>ifna(VLookup(V482,Shiny!B:C, 2, 0),"")</f>
        <v/>
      </c>
      <c r="H482" s="22" t="s">
        <v>1021</v>
      </c>
      <c r="I482" s="157">
        <v>834.0</v>
      </c>
      <c r="J482" s="140">
        <f>IFNA(VLOOKUP(V482,'Imported Index'!I:J,2,0),1)</f>
        <v>1</v>
      </c>
      <c r="K482" s="85"/>
      <c r="L482" s="53"/>
      <c r="M482" s="59" t="str">
        <f>ifna(IMAGE("https://pokejungle.net/sprites/typeico/"&amp;lower(VLookup(V482,Type!C:E, 2, 0)&amp;".png")),"")</f>
        <v/>
      </c>
      <c r="N482" s="59" t="str">
        <f>ifna(IMAGE("https://pokejungle.net/sprites/typeico/"&amp;lower(VLookup(V482,Type!C:E, 3, 0)&amp;".png")),"")</f>
        <v/>
      </c>
      <c r="O482" s="53"/>
      <c r="P482" s="53"/>
      <c r="Q482" s="61">
        <f>ifna(VLookup(V482, Dex!F:K, 3, 0),"")</f>
        <v>43</v>
      </c>
      <c r="R482" s="61" t="str">
        <f>ifna(VLookup(V482, Dex!F:K, 4, 0),"")</f>
        <v/>
      </c>
      <c r="S482" s="62" t="str">
        <f>ifna(VLookup(V482, Dex!F:K, 5, 0),"")</f>
        <v/>
      </c>
      <c r="T482" s="61" t="str">
        <f>ifna(VLookup(V482, Dex!F:K, 6, 0),"")</f>
        <v>P058</v>
      </c>
      <c r="U482" s="63" t="str">
        <f>ifna(VLookup(V482, Dex!F:L, 7, 0),"")</f>
        <v/>
      </c>
      <c r="V482" s="53" t="str">
        <f t="shared" si="1"/>
        <v>drednaw</v>
      </c>
    </row>
    <row r="483" ht="31.5" customHeight="1">
      <c r="A483" s="131">
        <v>482.0</v>
      </c>
      <c r="B483" s="130">
        <v>1.0</v>
      </c>
      <c r="C483" s="131">
        <v>19.0</v>
      </c>
      <c r="D483" s="131">
        <v>11.0</v>
      </c>
      <c r="E483" s="131">
        <v>2.0</v>
      </c>
      <c r="F483" s="131">
        <v>5.0</v>
      </c>
      <c r="G483" s="131" t="str">
        <f>ifna(VLookup(V483,Shiny!B:C, 2, 0),"")</f>
        <v/>
      </c>
      <c r="H483" s="171" t="s">
        <v>1023</v>
      </c>
      <c r="I483" s="158">
        <v>836.0</v>
      </c>
      <c r="J483" s="135">
        <f>IFNA(VLOOKUP(V483,'Imported Index'!I:J,2,0),1)</f>
        <v>1</v>
      </c>
      <c r="K483" s="131"/>
      <c r="L483" s="131"/>
      <c r="M483" s="136" t="str">
        <f>ifna(IMAGE("https://pokejungle.net/sprites/typeico/"&amp;lower(VLookup(V483,Type!C:E, 2, 0)&amp;".png")),"")</f>
        <v/>
      </c>
      <c r="N483" s="136" t="str">
        <f>ifna(IMAGE("https://pokejungle.net/sprites/typeico/"&amp;lower(VLookup(V483,Type!C:E, 3, 0)&amp;".png")),"")</f>
        <v/>
      </c>
      <c r="O483" s="131"/>
      <c r="P483" s="131"/>
      <c r="Q483" s="165">
        <f>ifna(VLookup(V483, Dex!F:K, 3, 0),"")</f>
        <v>47</v>
      </c>
      <c r="R483" s="165" t="str">
        <f>ifna(VLookup(V483, Dex!F:K, 4, 0),"")</f>
        <v/>
      </c>
      <c r="S483" s="166" t="str">
        <f>ifna(VLookup(V483, Dex!F:K, 5, 0),"")</f>
        <v/>
      </c>
      <c r="T483" s="165" t="str">
        <f>ifna(VLookup(V483, Dex!F:K, 6, 0),"")</f>
        <v/>
      </c>
      <c r="U483" s="137" t="str">
        <f>ifna(VLookup(V483, Dex!F:L, 7, 0),"")</f>
        <v/>
      </c>
      <c r="V483" s="131" t="str">
        <f t="shared" si="1"/>
        <v>boltund</v>
      </c>
    </row>
    <row r="484" ht="31.5" customHeight="1">
      <c r="A484" s="53">
        <v>483.0</v>
      </c>
      <c r="B484" s="85">
        <v>1.0</v>
      </c>
      <c r="C484" s="53">
        <v>19.0</v>
      </c>
      <c r="D484" s="53">
        <v>12.0</v>
      </c>
      <c r="E484" s="53">
        <v>2.0</v>
      </c>
      <c r="F484" s="53">
        <v>6.0</v>
      </c>
      <c r="G484" s="53" t="str">
        <f>ifna(VLookup(V484,Shiny!B:C, 2, 0),"")</f>
        <v/>
      </c>
      <c r="H484" s="22" t="s">
        <v>1026</v>
      </c>
      <c r="I484" s="157">
        <v>839.0</v>
      </c>
      <c r="J484" s="140">
        <f>IFNA(VLOOKUP(V484,'Imported Index'!I:J,2,0),1)</f>
        <v>1</v>
      </c>
      <c r="K484" s="85"/>
      <c r="L484" s="53"/>
      <c r="M484" s="59" t="str">
        <f>ifna(IMAGE("https://pokejungle.net/sprites/typeico/"&amp;lower(VLookup(V484,Type!C:E, 2, 0)&amp;".png")),"")</f>
        <v/>
      </c>
      <c r="N484" s="59" t="str">
        <f>ifna(IMAGE("https://pokejungle.net/sprites/typeico/"&amp;lower(VLookup(V484,Type!C:E, 3, 0)&amp;".png")),"")</f>
        <v/>
      </c>
      <c r="O484" s="53"/>
      <c r="P484" s="53"/>
      <c r="Q484" s="61">
        <f>ifna(VLookup(V484, Dex!F:K, 3, 0),"")</f>
        <v>163</v>
      </c>
      <c r="R484" s="61" t="str">
        <f>ifna(VLookup(V484, Dex!F:K, 4, 0),"")</f>
        <v/>
      </c>
      <c r="S484" s="62" t="str">
        <f>ifna(VLookup(V484, Dex!F:K, 5, 0),"")</f>
        <v/>
      </c>
      <c r="T484" s="61" t="str">
        <f>ifna(VLookup(V484, Dex!F:K, 6, 0),"")</f>
        <v>P093</v>
      </c>
      <c r="U484" s="63" t="str">
        <f>ifna(VLookup(V484, Dex!F:L, 7, 0),"")</f>
        <v/>
      </c>
      <c r="V484" s="53" t="str">
        <f t="shared" si="1"/>
        <v>coalossal</v>
      </c>
    </row>
    <row r="485" ht="31.5" customHeight="1">
      <c r="A485" s="131">
        <v>484.0</v>
      </c>
      <c r="B485" s="130">
        <v>1.0</v>
      </c>
      <c r="C485" s="131">
        <v>19.0</v>
      </c>
      <c r="D485" s="131">
        <v>13.0</v>
      </c>
      <c r="E485" s="131">
        <v>3.0</v>
      </c>
      <c r="F485" s="131">
        <v>1.0</v>
      </c>
      <c r="G485" s="131" t="str">
        <f>ifna(VLookup(V485,Shiny!B:C, 2, 0),"")</f>
        <v/>
      </c>
      <c r="H485" s="171" t="s">
        <v>1028</v>
      </c>
      <c r="I485" s="158">
        <v>841.0</v>
      </c>
      <c r="J485" s="135">
        <f>IFNA(VLOOKUP(V485,'Imported Index'!I:J,2,0),1)</f>
        <v>1</v>
      </c>
      <c r="K485" s="130"/>
      <c r="L485" s="131"/>
      <c r="M485" s="136" t="str">
        <f>ifna(IMAGE("https://pokejungle.net/sprites/typeico/"&amp;lower(VLookup(V485,Type!C:E, 2, 0)&amp;".png")),"")</f>
        <v/>
      </c>
      <c r="N485" s="136" t="str">
        <f>ifna(IMAGE("https://pokejungle.net/sprites/typeico/"&amp;lower(VLookup(V485,Type!C:E, 3, 0)&amp;".png")),"")</f>
        <v/>
      </c>
      <c r="O485" s="131"/>
      <c r="P485" s="131"/>
      <c r="Q485" s="165">
        <f>ifna(VLookup(V485, Dex!F:K, 3, 0),"")</f>
        <v>206</v>
      </c>
      <c r="R485" s="165" t="str">
        <f>ifna(VLookup(V485, Dex!F:K, 4, 0),"")</f>
        <v/>
      </c>
      <c r="S485" s="166" t="str">
        <f>ifna(VLookup(V485, Dex!F:K, 5, 0),"")</f>
        <v/>
      </c>
      <c r="T485" s="165" t="str">
        <f>ifna(VLookup(V485, Dex!F:K, 6, 0),"")</f>
        <v>P109</v>
      </c>
      <c r="U485" s="137" t="str">
        <f>ifna(VLookup(V485, Dex!F:L, 7, 0),"")</f>
        <v/>
      </c>
      <c r="V485" s="131" t="str">
        <f t="shared" si="1"/>
        <v>flapple</v>
      </c>
    </row>
    <row r="486" ht="31.5" customHeight="1">
      <c r="A486" s="53">
        <v>485.0</v>
      </c>
      <c r="B486" s="85">
        <v>1.0</v>
      </c>
      <c r="C486" s="53">
        <v>19.0</v>
      </c>
      <c r="D486" s="53">
        <v>14.0</v>
      </c>
      <c r="E486" s="53">
        <v>3.0</v>
      </c>
      <c r="F486" s="53">
        <v>2.0</v>
      </c>
      <c r="G486" s="53" t="str">
        <f>ifna(VLookup(V486,Shiny!B:C, 2, 0),"")</f>
        <v/>
      </c>
      <c r="H486" s="22" t="s">
        <v>1029</v>
      </c>
      <c r="I486" s="157">
        <v>842.0</v>
      </c>
      <c r="J486" s="140">
        <f>IFNA(VLOOKUP(V486,'Imported Index'!I:J,2,0),1)</f>
        <v>1</v>
      </c>
      <c r="K486" s="85"/>
      <c r="L486" s="53"/>
      <c r="M486" s="59" t="str">
        <f>ifna(IMAGE("https://pokejungle.net/sprites/typeico/"&amp;lower(VLookup(V486,Type!C:E, 2, 0)&amp;".png")),"")</f>
        <v/>
      </c>
      <c r="N486" s="59" t="str">
        <f>ifna(IMAGE("https://pokejungle.net/sprites/typeico/"&amp;lower(VLookup(V486,Type!C:E, 3, 0)&amp;".png")),"")</f>
        <v/>
      </c>
      <c r="O486" s="53"/>
      <c r="P486" s="53"/>
      <c r="Q486" s="61">
        <f>ifna(VLookup(V486, Dex!F:K, 3, 0),"")</f>
        <v>207</v>
      </c>
      <c r="R486" s="61" t="str">
        <f>ifna(VLookup(V486, Dex!F:K, 4, 0),"")</f>
        <v/>
      </c>
      <c r="S486" s="62" t="str">
        <f>ifna(VLookup(V486, Dex!F:K, 5, 0),"")</f>
        <v/>
      </c>
      <c r="T486" s="61" t="str">
        <f>ifna(VLookup(V486, Dex!F:K, 6, 0),"")</f>
        <v>P110</v>
      </c>
      <c r="U486" s="63" t="str">
        <f>ifna(VLookup(V486, Dex!F:L, 7, 0),"")</f>
        <v/>
      </c>
      <c r="V486" s="53" t="str">
        <f t="shared" si="1"/>
        <v>appletun</v>
      </c>
    </row>
    <row r="487" ht="31.5" customHeight="1">
      <c r="A487" s="131">
        <v>486.0</v>
      </c>
      <c r="B487" s="130">
        <v>1.0</v>
      </c>
      <c r="C487" s="131">
        <v>19.0</v>
      </c>
      <c r="D487" s="131">
        <v>15.0</v>
      </c>
      <c r="E487" s="131">
        <v>3.0</v>
      </c>
      <c r="F487" s="131">
        <v>3.0</v>
      </c>
      <c r="G487" s="131" t="str">
        <f>ifna(VLookup(V487,Shiny!B:C, 2, 0),"")</f>
        <v/>
      </c>
      <c r="H487" s="171" t="s">
        <v>1031</v>
      </c>
      <c r="I487" s="158">
        <v>844.0</v>
      </c>
      <c r="J487" s="135">
        <f>IFNA(VLOOKUP(V487,'Imported Index'!I:J,2,0),1)</f>
        <v>1</v>
      </c>
      <c r="K487" s="130"/>
      <c r="L487" s="131"/>
      <c r="M487" s="136" t="str">
        <f>ifna(IMAGE("https://pokejungle.net/sprites/typeico/"&amp;lower(VLookup(V487,Type!C:E, 2, 0)&amp;".png")),"")</f>
        <v/>
      </c>
      <c r="N487" s="136" t="str">
        <f>ifna(IMAGE("https://pokejungle.net/sprites/typeico/"&amp;lower(VLookup(V487,Type!C:E, 3, 0)&amp;".png")),"")</f>
        <v/>
      </c>
      <c r="O487" s="131"/>
      <c r="P487" s="131"/>
      <c r="Q487" s="165">
        <f>ifna(VLookup(V487, Dex!F:K, 3, 0),"")</f>
        <v>313</v>
      </c>
      <c r="R487" s="165" t="str">
        <f>ifna(VLookup(V487, Dex!F:K, 4, 0),"")</f>
        <v/>
      </c>
      <c r="S487" s="166" t="str">
        <f>ifna(VLookup(V487, Dex!F:K, 5, 0),"")</f>
        <v/>
      </c>
      <c r="T487" s="165" t="str">
        <f>ifna(VLookup(V487, Dex!F:K, 6, 0),"")</f>
        <v>P271</v>
      </c>
      <c r="U487" s="137" t="str">
        <f>ifna(VLookup(V487, Dex!F:L, 7, 0),"")</f>
        <v/>
      </c>
      <c r="V487" s="131" t="str">
        <f t="shared" si="1"/>
        <v>sandaconda</v>
      </c>
    </row>
    <row r="488" ht="31.5" customHeight="1">
      <c r="A488" s="53">
        <v>487.0</v>
      </c>
      <c r="B488" s="85">
        <v>1.0</v>
      </c>
      <c r="C488" s="53">
        <v>19.0</v>
      </c>
      <c r="D488" s="53">
        <v>16.0</v>
      </c>
      <c r="E488" s="53">
        <v>3.0</v>
      </c>
      <c r="F488" s="53">
        <v>4.0</v>
      </c>
      <c r="G488" s="53" t="str">
        <f>ifna(VLookup(V488,Shiny!B:C, 2, 0),"")</f>
        <v/>
      </c>
      <c r="H488" s="22" t="s">
        <v>1032</v>
      </c>
      <c r="I488" s="157">
        <v>845.0</v>
      </c>
      <c r="J488" s="140">
        <f>IFNA(VLOOKUP(V488,'Imported Index'!I:J,2,0),1)</f>
        <v>1</v>
      </c>
      <c r="K488" s="53"/>
      <c r="L488" s="53"/>
      <c r="M488" s="59" t="str">
        <f>ifna(IMAGE("https://pokejungle.net/sprites/typeico/"&amp;lower(VLookup(V488,Type!C:E, 2, 0)&amp;".png")),"")</f>
        <v/>
      </c>
      <c r="N488" s="59" t="str">
        <f>ifna(IMAGE("https://pokejungle.net/sprites/typeico/"&amp;lower(VLookup(V488,Type!C:E, 3, 0)&amp;".png")),"")</f>
        <v/>
      </c>
      <c r="O488" s="53"/>
      <c r="P488" s="53"/>
      <c r="Q488" s="61">
        <f>ifna(VLookup(V488, Dex!F:K, 3, 0),"")</f>
        <v>309</v>
      </c>
      <c r="R488" s="61" t="str">
        <f>ifna(VLookup(V488, Dex!F:K, 4, 0),"")</f>
        <v/>
      </c>
      <c r="S488" s="62" t="str">
        <f>ifna(VLookup(V488, Dex!F:K, 5, 0),"")</f>
        <v/>
      </c>
      <c r="T488" s="61" t="str">
        <f>ifna(VLookup(V488, Dex!F:K, 6, 0),"")</f>
        <v>K185</v>
      </c>
      <c r="U488" s="63" t="str">
        <f>ifna(VLookup(V488, Dex!F:L, 7, 0),"")</f>
        <v/>
      </c>
      <c r="V488" s="53" t="str">
        <f t="shared" si="1"/>
        <v>cramorant</v>
      </c>
    </row>
    <row r="489" ht="31.5" customHeight="1">
      <c r="A489" s="131">
        <v>488.0</v>
      </c>
      <c r="B489" s="130">
        <v>1.0</v>
      </c>
      <c r="C489" s="131">
        <v>19.0</v>
      </c>
      <c r="D489" s="131">
        <v>17.0</v>
      </c>
      <c r="E489" s="131">
        <v>3.0</v>
      </c>
      <c r="F489" s="131">
        <v>5.0</v>
      </c>
      <c r="G489" s="131" t="str">
        <f>ifna(VLookup(V489,Shiny!B:C, 2, 0),"")</f>
        <v/>
      </c>
      <c r="H489" s="171" t="s">
        <v>1034</v>
      </c>
      <c r="I489" s="158">
        <v>847.0</v>
      </c>
      <c r="J489" s="135">
        <f>IFNA(VLOOKUP(V489,'Imported Index'!I:J,2,0),1)</f>
        <v>1</v>
      </c>
      <c r="K489" s="130"/>
      <c r="L489" s="131"/>
      <c r="M489" s="136" t="str">
        <f>ifna(IMAGE("https://pokejungle.net/sprites/typeico/"&amp;lower(VLookup(V489,Type!C:E, 2, 0)&amp;".png")),"")</f>
        <v/>
      </c>
      <c r="N489" s="136" t="str">
        <f>ifna(IMAGE("https://pokejungle.net/sprites/typeico/"&amp;lower(VLookup(V489,Type!C:E, 3, 0)&amp;".png")),"")</f>
        <v/>
      </c>
      <c r="O489" s="131"/>
      <c r="P489" s="131"/>
      <c r="Q489" s="165">
        <f>ifna(VLookup(V489, Dex!F:K, 3, 0),"")</f>
        <v>181</v>
      </c>
      <c r="R489" s="165" t="str">
        <f>ifna(VLookup(V489, Dex!F:K, 4, 0),"")</f>
        <v/>
      </c>
      <c r="S489" s="166" t="str">
        <f>ifna(VLookup(V489, Dex!F:K, 5, 0),"")</f>
        <v/>
      </c>
      <c r="T489" s="165" t="str">
        <f>ifna(VLookup(V489, Dex!F:K, 6, 0),"")</f>
        <v>P137</v>
      </c>
      <c r="U489" s="137" t="str">
        <f>ifna(VLookup(V489, Dex!F:L, 7, 0),"")</f>
        <v/>
      </c>
      <c r="V489" s="131" t="str">
        <f t="shared" si="1"/>
        <v>barraskewda</v>
      </c>
    </row>
    <row r="490" ht="31.5" customHeight="1">
      <c r="A490" s="53">
        <v>489.0</v>
      </c>
      <c r="B490" s="85">
        <v>1.0</v>
      </c>
      <c r="C490" s="53">
        <v>19.0</v>
      </c>
      <c r="D490" s="53">
        <v>18.0</v>
      </c>
      <c r="E490" s="53">
        <v>3.0</v>
      </c>
      <c r="F490" s="53">
        <v>6.0</v>
      </c>
      <c r="G490" s="53" t="str">
        <f>ifna(VLookup(V490,Shiny!B:C, 2, 0),"")</f>
        <v/>
      </c>
      <c r="H490" s="22" t="s">
        <v>1036</v>
      </c>
      <c r="I490" s="157">
        <v>849.0</v>
      </c>
      <c r="J490" s="140">
        <f>IFNA(VLOOKUP(V490,'Imported Index'!I:J,2,0),1)</f>
        <v>1</v>
      </c>
      <c r="K490" s="85"/>
      <c r="L490" s="53"/>
      <c r="M490" s="59" t="str">
        <f>ifna(IMAGE("https://pokejungle.net/sprites/typeico/"&amp;lower(VLookup(V490,Type!C:E, 2, 0)&amp;".png")),"")</f>
        <v/>
      </c>
      <c r="N490" s="59" t="str">
        <f>ifna(IMAGE("https://pokejungle.net/sprites/typeico/"&amp;lower(VLookup(V490,Type!C:E, 3, 0)&amp;".png")),"")</f>
        <v/>
      </c>
      <c r="O490" s="53"/>
      <c r="P490" s="53"/>
      <c r="Q490" s="61">
        <f>ifna(VLookup(V490, Dex!F:K, 3, 0),"")</f>
        <v>311</v>
      </c>
      <c r="R490" s="61" t="str">
        <f>ifna(VLookup(V490, Dex!F:K, 4, 0),"")</f>
        <v/>
      </c>
      <c r="S490" s="62" t="str">
        <f>ifna(VLookup(V490, Dex!F:K, 5, 0),"")</f>
        <v/>
      </c>
      <c r="T490" s="61" t="str">
        <f>ifna(VLookup(V490, Dex!F:K, 6, 0),"")</f>
        <v>P199</v>
      </c>
      <c r="U490" s="63" t="str">
        <f>ifna(VLookup(V490, Dex!F:L, 7, 0),"")</f>
        <v>H103</v>
      </c>
      <c r="V490" s="53" t="str">
        <f t="shared" si="1"/>
        <v>toxtricity</v>
      </c>
    </row>
    <row r="491" ht="31.5" customHeight="1">
      <c r="A491" s="131">
        <v>490.0</v>
      </c>
      <c r="B491" s="130">
        <v>1.0</v>
      </c>
      <c r="C491" s="131">
        <v>19.0</v>
      </c>
      <c r="D491" s="131">
        <v>19.0</v>
      </c>
      <c r="E491" s="131">
        <v>4.0</v>
      </c>
      <c r="F491" s="131">
        <v>1.0</v>
      </c>
      <c r="G491" s="131" t="str">
        <f>ifna(VLookup(V491,Shiny!B:C, 2, 0),"")</f>
        <v/>
      </c>
      <c r="H491" s="171" t="s">
        <v>1040</v>
      </c>
      <c r="I491" s="158">
        <v>851.0</v>
      </c>
      <c r="J491" s="135">
        <f>IFNA(VLOOKUP(V491,'Imported Index'!I:J,2,0),1)</f>
        <v>1</v>
      </c>
      <c r="K491" s="131"/>
      <c r="L491" s="131"/>
      <c r="M491" s="136" t="str">
        <f>ifna(IMAGE("https://pokejungle.net/sprites/typeico/"&amp;lower(VLookup(V491,Type!C:E, 2, 0)&amp;".png")),"")</f>
        <v/>
      </c>
      <c r="N491" s="136" t="str">
        <f>ifna(IMAGE("https://pokejungle.net/sprites/typeico/"&amp;lower(VLookup(V491,Type!C:E, 3, 0)&amp;".png")),"")</f>
        <v/>
      </c>
      <c r="O491" s="131"/>
      <c r="P491" s="131"/>
      <c r="Q491" s="165">
        <f>ifna(VLookup(V491, Dex!F:K, 3, 0),"")</f>
        <v>160</v>
      </c>
      <c r="R491" s="165" t="str">
        <f>ifna(VLookup(V491, Dex!F:K, 4, 0),"")</f>
        <v/>
      </c>
      <c r="S491" s="166" t="str">
        <f>ifna(VLookup(V491, Dex!F:K, 5, 0),"")</f>
        <v/>
      </c>
      <c r="T491" s="165" t="str">
        <f>ifna(VLookup(V491, Dex!F:K, 6, 0),"")</f>
        <v/>
      </c>
      <c r="U491" s="137" t="str">
        <f>ifna(VLookup(V491, Dex!F:L, 7, 0),"")</f>
        <v/>
      </c>
      <c r="V491" s="131" t="str">
        <f t="shared" si="1"/>
        <v>centiskorch</v>
      </c>
    </row>
    <row r="492" ht="31.5" customHeight="1">
      <c r="A492" s="53">
        <v>491.0</v>
      </c>
      <c r="B492" s="85">
        <v>1.0</v>
      </c>
      <c r="C492" s="53">
        <v>19.0</v>
      </c>
      <c r="D492" s="53">
        <v>20.0</v>
      </c>
      <c r="E492" s="53">
        <v>4.0</v>
      </c>
      <c r="F492" s="53">
        <v>2.0</v>
      </c>
      <c r="G492" s="53" t="str">
        <f>ifna(VLookup(V492,Shiny!B:C, 2, 0),"")</f>
        <v/>
      </c>
      <c r="H492" s="22" t="s">
        <v>1042</v>
      </c>
      <c r="I492" s="157">
        <v>853.0</v>
      </c>
      <c r="J492" s="140">
        <f>IFNA(VLOOKUP(V492,'Imported Index'!I:J,2,0),1)</f>
        <v>1</v>
      </c>
      <c r="K492" s="53"/>
      <c r="L492" s="53"/>
      <c r="M492" s="59" t="str">
        <f>ifna(IMAGE("https://pokejungle.net/sprites/typeico/"&amp;lower(VLookup(V492,Type!C:E, 2, 0)&amp;".png")),"")</f>
        <v/>
      </c>
      <c r="N492" s="59" t="str">
        <f>ifna(IMAGE("https://pokejungle.net/sprites/typeico/"&amp;lower(VLookup(V492,Type!C:E, 3, 0)&amp;".png")),"")</f>
        <v/>
      </c>
      <c r="O492" s="53"/>
      <c r="P492" s="53"/>
      <c r="Q492" s="61">
        <f>ifna(VLookup(V492, Dex!F:K, 3, 0),"")</f>
        <v>352</v>
      </c>
      <c r="R492" s="61" t="str">
        <f>ifna(VLookup(V492, Dex!F:K, 4, 0),"")</f>
        <v/>
      </c>
      <c r="S492" s="62" t="str">
        <f>ifna(VLookup(V492, Dex!F:K, 5, 0),"")</f>
        <v/>
      </c>
      <c r="T492" s="61" t="str">
        <f>ifna(VLookup(V492, Dex!F:K, 6, 0),"")</f>
        <v/>
      </c>
      <c r="U492" s="63" t="str">
        <f>ifna(VLookup(V492, Dex!F:L, 7, 0),"")</f>
        <v>H067</v>
      </c>
      <c r="V492" s="53" t="str">
        <f t="shared" si="1"/>
        <v>grapploct</v>
      </c>
    </row>
    <row r="493" ht="31.5" customHeight="1">
      <c r="A493" s="131">
        <v>492.0</v>
      </c>
      <c r="B493" s="130">
        <v>1.0</v>
      </c>
      <c r="C493" s="131">
        <v>19.0</v>
      </c>
      <c r="D493" s="131">
        <v>21.0</v>
      </c>
      <c r="E493" s="131">
        <v>4.0</v>
      </c>
      <c r="F493" s="131">
        <v>3.0</v>
      </c>
      <c r="G493" s="131" t="str">
        <f>ifna(VLookup(V493,Shiny!B:C, 2, 0),"")</f>
        <v/>
      </c>
      <c r="H493" s="171" t="s">
        <v>1046</v>
      </c>
      <c r="I493" s="158">
        <v>855.0</v>
      </c>
      <c r="J493" s="135">
        <f>IFNA(VLOOKUP(V493,'Imported Index'!I:J,2,0),1)</f>
        <v>1</v>
      </c>
      <c r="K493" s="130"/>
      <c r="L493" s="131"/>
      <c r="M493" s="136" t="str">
        <f>ifna(IMAGE("https://pokejungle.net/sprites/typeico/"&amp;lower(VLookup(V493,Type!C:E, 2, 0)&amp;".png")),"")</f>
        <v/>
      </c>
      <c r="N493" s="136" t="str">
        <f>ifna(IMAGE("https://pokejungle.net/sprites/typeico/"&amp;lower(VLookup(V493,Type!C:E, 3, 0)&amp;".png")),"")</f>
        <v/>
      </c>
      <c r="O493" s="131"/>
      <c r="P493" s="131"/>
      <c r="Q493" s="165">
        <f>ifna(VLookup(V493, Dex!F:K, 3, 0),"")</f>
        <v>336</v>
      </c>
      <c r="R493" s="165" t="str">
        <f>ifna(VLookup(V493, Dex!F:K, 4, 0),"")</f>
        <v/>
      </c>
      <c r="S493" s="166" t="str">
        <f>ifna(VLookup(V493, Dex!F:K, 5, 0),"")</f>
        <v/>
      </c>
      <c r="T493" s="165" t="str">
        <f>ifna(VLookup(V493, Dex!F:K, 6, 0),"")</f>
        <v>P238</v>
      </c>
      <c r="U493" s="137" t="str">
        <f>ifna(VLookup(V493, Dex!F:L, 7, 0),"")</f>
        <v/>
      </c>
      <c r="V493" s="131" t="str">
        <f t="shared" si="1"/>
        <v>polteageist</v>
      </c>
    </row>
    <row r="494" ht="31.5" customHeight="1">
      <c r="A494" s="53">
        <v>493.0</v>
      </c>
      <c r="B494" s="85">
        <v>1.0</v>
      </c>
      <c r="C494" s="53">
        <v>19.0</v>
      </c>
      <c r="D494" s="53">
        <v>22.0</v>
      </c>
      <c r="E494" s="53">
        <v>4.0</v>
      </c>
      <c r="F494" s="53">
        <v>4.0</v>
      </c>
      <c r="G494" s="53" t="str">
        <f>ifna(VLookup(V494,Shiny!B:C, 2, 0),"")</f>
        <v/>
      </c>
      <c r="H494" s="22" t="s">
        <v>1049</v>
      </c>
      <c r="I494" s="157">
        <v>858.0</v>
      </c>
      <c r="J494" s="140">
        <f>IFNA(VLOOKUP(V494,'Imported Index'!I:J,2,0),1)</f>
        <v>1</v>
      </c>
      <c r="K494" s="85"/>
      <c r="L494" s="53"/>
      <c r="M494" s="59" t="str">
        <f>ifna(IMAGE("https://pokejungle.net/sprites/typeico/"&amp;lower(VLookup(V494,Type!C:E, 2, 0)&amp;".png")),"")</f>
        <v/>
      </c>
      <c r="N494" s="59" t="str">
        <f>ifna(IMAGE("https://pokejungle.net/sprites/typeico/"&amp;lower(VLookup(V494,Type!C:E, 3, 0)&amp;".png")),"")</f>
        <v/>
      </c>
      <c r="O494" s="53"/>
      <c r="P494" s="53"/>
      <c r="Q494" s="61">
        <f>ifna(VLookup(V494, Dex!F:K, 3, 0),"")</f>
        <v>243</v>
      </c>
      <c r="R494" s="61" t="str">
        <f>ifna(VLookup(V494, Dex!F:K, 4, 0),"")</f>
        <v/>
      </c>
      <c r="S494" s="62" t="str">
        <f>ifna(VLookup(V494, Dex!F:K, 5, 0),"")</f>
        <v/>
      </c>
      <c r="T494" s="61" t="str">
        <f>ifna(VLookup(V494, Dex!F:K, 6, 0),"")</f>
        <v>P284</v>
      </c>
      <c r="U494" s="63" t="str">
        <f>ifna(VLookup(V494, Dex!F:L, 7, 0),"")</f>
        <v/>
      </c>
      <c r="V494" s="53" t="str">
        <f t="shared" si="1"/>
        <v>hatterene</v>
      </c>
    </row>
    <row r="495" ht="31.5" customHeight="1">
      <c r="A495" s="131">
        <v>494.0</v>
      </c>
      <c r="B495" s="130">
        <v>1.0</v>
      </c>
      <c r="C495" s="131">
        <v>19.0</v>
      </c>
      <c r="D495" s="131">
        <v>23.0</v>
      </c>
      <c r="E495" s="131">
        <v>4.0</v>
      </c>
      <c r="F495" s="131">
        <v>5.0</v>
      </c>
      <c r="G495" s="131" t="str">
        <f>ifna(VLookup(V495,Shiny!B:C, 2, 0),"")</f>
        <v/>
      </c>
      <c r="H495" s="171" t="s">
        <v>1052</v>
      </c>
      <c r="I495" s="158">
        <v>861.0</v>
      </c>
      <c r="J495" s="135">
        <f>IFNA(VLOOKUP(V495,'Imported Index'!I:J,2,0),1)</f>
        <v>1</v>
      </c>
      <c r="K495" s="130"/>
      <c r="L495" s="131"/>
      <c r="M495" s="136" t="str">
        <f>ifna(IMAGE("https://pokejungle.net/sprites/typeico/"&amp;lower(VLookup(V495,Type!C:E, 2, 0)&amp;".png")),"")</f>
        <v/>
      </c>
      <c r="N495" s="136" t="str">
        <f>ifna(IMAGE("https://pokejungle.net/sprites/typeico/"&amp;lower(VLookup(V495,Type!C:E, 3, 0)&amp;".png")),"")</f>
        <v/>
      </c>
      <c r="O495" s="131"/>
      <c r="P495" s="131"/>
      <c r="Q495" s="165">
        <f>ifna(VLookup(V495, Dex!F:K, 3, 0),"")</f>
        <v>240</v>
      </c>
      <c r="R495" s="165" t="str">
        <f>ifna(VLookup(V495, Dex!F:K, 4, 0),"")</f>
        <v/>
      </c>
      <c r="S495" s="166" t="str">
        <f>ifna(VLookup(V495, Dex!F:K, 5, 0),"")</f>
        <v/>
      </c>
      <c r="T495" s="165" t="str">
        <f>ifna(VLookup(V495, Dex!F:K, 6, 0),"")</f>
        <v>P287</v>
      </c>
      <c r="U495" s="137" t="str">
        <f>ifna(VLookup(V495, Dex!F:L, 7, 0),"")</f>
        <v/>
      </c>
      <c r="V495" s="131" t="str">
        <f t="shared" si="1"/>
        <v>grimmsnarl</v>
      </c>
    </row>
    <row r="496" ht="31.5" customHeight="1">
      <c r="A496" s="53">
        <v>495.0</v>
      </c>
      <c r="B496" s="85">
        <v>1.0</v>
      </c>
      <c r="C496" s="53">
        <v>19.0</v>
      </c>
      <c r="D496" s="53">
        <v>24.0</v>
      </c>
      <c r="E496" s="53">
        <v>4.0</v>
      </c>
      <c r="F496" s="53">
        <v>6.0</v>
      </c>
      <c r="G496" s="53" t="str">
        <f>ifna(VLookup(V496,Shiny!B:C, 2, 0),"")</f>
        <v/>
      </c>
      <c r="H496" s="22" t="s">
        <v>1053</v>
      </c>
      <c r="I496" s="157">
        <v>862.0</v>
      </c>
      <c r="J496" s="140">
        <f>IFNA(VLOOKUP(V496,'Imported Index'!I:J,2,0),1)</f>
        <v>1</v>
      </c>
      <c r="K496" s="53"/>
      <c r="L496" s="53"/>
      <c r="M496" s="59" t="str">
        <f>ifna(IMAGE("https://pokejungle.net/sprites/typeico/"&amp;lower(VLookup(V496,Type!C:E, 2, 0)&amp;".png")),"")</f>
        <v/>
      </c>
      <c r="N496" s="59" t="str">
        <f>ifna(IMAGE("https://pokejungle.net/sprites/typeico/"&amp;lower(VLookup(V496,Type!C:E, 3, 0)&amp;".png")),"")</f>
        <v/>
      </c>
      <c r="O496" s="53"/>
      <c r="P496" s="53"/>
      <c r="Q496" s="61">
        <f>ifna(VLookup(V496, Dex!F:K, 3, 0),"")</f>
        <v>33</v>
      </c>
      <c r="R496" s="61" t="str">
        <f>ifna(VLookup(V496, Dex!F:K, 4, 0),"")</f>
        <v/>
      </c>
      <c r="S496" s="62" t="str">
        <f>ifna(VLookup(V496, Dex!F:K, 5, 0),"")</f>
        <v/>
      </c>
      <c r="T496" s="61" t="str">
        <f>ifna(VLookup(V496, Dex!F:K, 6, 0),"")</f>
        <v/>
      </c>
      <c r="U496" s="63" t="str">
        <f>ifna(VLookup(V496, Dex!F:L, 7, 0),"")</f>
        <v/>
      </c>
      <c r="V496" s="53" t="str">
        <f t="shared" si="1"/>
        <v>obstagoon</v>
      </c>
    </row>
    <row r="497" ht="31.5" customHeight="1">
      <c r="A497" s="131">
        <v>496.0</v>
      </c>
      <c r="B497" s="130">
        <v>1.0</v>
      </c>
      <c r="C497" s="131">
        <v>19.0</v>
      </c>
      <c r="D497" s="131">
        <v>25.0</v>
      </c>
      <c r="E497" s="131">
        <v>5.0</v>
      </c>
      <c r="F497" s="131">
        <v>1.0</v>
      </c>
      <c r="G497" s="131" t="str">
        <f>ifna(VLookup(V497,Shiny!B:C, 2, 0),"")</f>
        <v/>
      </c>
      <c r="H497" s="171" t="s">
        <v>1054</v>
      </c>
      <c r="I497" s="158">
        <v>863.0</v>
      </c>
      <c r="J497" s="135">
        <f>IFNA(VLOOKUP(V497,'Imported Index'!I:J,2,0),1)</f>
        <v>1</v>
      </c>
      <c r="K497" s="131"/>
      <c r="L497" s="131"/>
      <c r="M497" s="136" t="str">
        <f>ifna(IMAGE("https://pokejungle.net/sprites/typeico/"&amp;lower(VLookup(V497,Type!C:E, 2, 0)&amp;".png")),"")</f>
        <v/>
      </c>
      <c r="N497" s="136" t="str">
        <f>ifna(IMAGE("https://pokejungle.net/sprites/typeico/"&amp;lower(VLookup(V497,Type!C:E, 3, 0)&amp;".png")),"")</f>
        <v/>
      </c>
      <c r="O497" s="131"/>
      <c r="P497" s="131"/>
      <c r="Q497" s="165">
        <f>ifna(VLookup(V497, Dex!F:K, 3, 0),"")</f>
        <v>183</v>
      </c>
      <c r="R497" s="165" t="str">
        <f>ifna(VLookup(V497, Dex!F:K, 4, 0),"")</f>
        <v/>
      </c>
      <c r="S497" s="166" t="str">
        <f>ifna(VLookup(V497, Dex!F:K, 5, 0),"")</f>
        <v/>
      </c>
      <c r="T497" s="165" t="str">
        <f>ifna(VLookup(V497, Dex!F:K, 6, 0),"")</f>
        <v/>
      </c>
      <c r="U497" s="137" t="str">
        <f>ifna(VLookup(V497, Dex!F:L, 7, 0),"")</f>
        <v>H006</v>
      </c>
      <c r="V497" s="131" t="str">
        <f t="shared" si="1"/>
        <v>perrserker</v>
      </c>
    </row>
    <row r="498" ht="31.5" customHeight="1">
      <c r="A498" s="53">
        <v>497.0</v>
      </c>
      <c r="B498" s="85">
        <v>1.0</v>
      </c>
      <c r="C498" s="53">
        <v>19.0</v>
      </c>
      <c r="D498" s="53">
        <v>26.0</v>
      </c>
      <c r="E498" s="53">
        <v>5.0</v>
      </c>
      <c r="F498" s="53">
        <v>2.0</v>
      </c>
      <c r="G498" s="53" t="str">
        <f>ifna(VLookup(V498,Shiny!B:C, 2, 0),"")</f>
        <v/>
      </c>
      <c r="H498" s="22" t="s">
        <v>1055</v>
      </c>
      <c r="I498" s="157">
        <v>864.0</v>
      </c>
      <c r="J498" s="140">
        <f>IFNA(VLOOKUP(V498,'Imported Index'!I:J,2,0),1)</f>
        <v>1</v>
      </c>
      <c r="K498" s="53"/>
      <c r="L498" s="53"/>
      <c r="M498" s="59" t="str">
        <f>ifna(IMAGE("https://pokejungle.net/sprites/typeico/"&amp;lower(VLookup(V498,Type!C:E, 2, 0)&amp;".png")),"")</f>
        <v/>
      </c>
      <c r="N498" s="59" t="str">
        <f>ifna(IMAGE("https://pokejungle.net/sprites/typeico/"&amp;lower(VLookup(V498,Type!C:E, 3, 0)&amp;".png")),"")</f>
        <v/>
      </c>
      <c r="O498" s="53"/>
      <c r="P498" s="53"/>
      <c r="Q498" s="61">
        <f>ifna(VLookup(V498, Dex!F:K, 3, 0),"")</f>
        <v>237</v>
      </c>
      <c r="R498" s="61" t="str">
        <f>ifna(VLookup(V498, Dex!F:K, 4, 0),"")</f>
        <v/>
      </c>
      <c r="S498" s="62" t="str">
        <f>ifna(VLookup(V498, Dex!F:K, 5, 0),"")</f>
        <v/>
      </c>
      <c r="T498" s="61" t="str">
        <f>ifna(VLookup(V498, Dex!F:K, 6, 0),"")</f>
        <v/>
      </c>
      <c r="U498" s="63" t="str">
        <f>ifna(VLookup(V498, Dex!F:L, 7, 0),"")</f>
        <v/>
      </c>
      <c r="V498" s="53" t="str">
        <f t="shared" si="1"/>
        <v>cursola</v>
      </c>
    </row>
    <row r="499" ht="31.5" customHeight="1">
      <c r="A499" s="131">
        <v>498.0</v>
      </c>
      <c r="B499" s="130">
        <v>1.0</v>
      </c>
      <c r="C499" s="131">
        <v>19.0</v>
      </c>
      <c r="D499" s="131">
        <v>27.0</v>
      </c>
      <c r="E499" s="131">
        <v>5.0</v>
      </c>
      <c r="F499" s="131">
        <v>3.0</v>
      </c>
      <c r="G499" s="131" t="str">
        <f>ifna(VLookup(V499,Shiny!B:C, 2, 0),"")</f>
        <v/>
      </c>
      <c r="H499" s="171" t="s">
        <v>1056</v>
      </c>
      <c r="I499" s="158">
        <v>865.0</v>
      </c>
      <c r="J499" s="135">
        <f>IFNA(VLOOKUP(V499,'Imported Index'!I:J,2,0),1)</f>
        <v>1</v>
      </c>
      <c r="K499" s="131"/>
      <c r="L499" s="131"/>
      <c r="M499" s="136" t="str">
        <f>ifna(IMAGE("https://pokejungle.net/sprites/typeico/"&amp;lower(VLookup(V499,Type!C:E, 2, 0)&amp;".png")),"")</f>
        <v/>
      </c>
      <c r="N499" s="136" t="str">
        <f>ifna(IMAGE("https://pokejungle.net/sprites/typeico/"&amp;lower(VLookup(V499,Type!C:E, 3, 0)&amp;".png")),"")</f>
        <v/>
      </c>
      <c r="O499" s="131"/>
      <c r="P499" s="131"/>
      <c r="Q499" s="165">
        <f>ifna(VLookup(V499, Dex!F:K, 3, 0),"")</f>
        <v>219</v>
      </c>
      <c r="R499" s="165" t="str">
        <f>ifna(VLookup(V499, Dex!F:K, 4, 0),"")</f>
        <v/>
      </c>
      <c r="S499" s="166" t="str">
        <f>ifna(VLookup(V499, Dex!F:K, 5, 0),"")</f>
        <v/>
      </c>
      <c r="T499" s="165" t="str">
        <f>ifna(VLookup(V499, Dex!F:K, 6, 0),"")</f>
        <v/>
      </c>
      <c r="U499" s="137" t="str">
        <f>ifna(VLookup(V499, Dex!F:L, 7, 0),"")</f>
        <v>H008</v>
      </c>
      <c r="V499" s="131" t="str">
        <f t="shared" si="1"/>
        <v>sirfetch'd</v>
      </c>
    </row>
    <row r="500" ht="31.5" customHeight="1">
      <c r="A500" s="53">
        <v>499.0</v>
      </c>
      <c r="B500" s="85">
        <v>1.0</v>
      </c>
      <c r="C500" s="53">
        <v>19.0</v>
      </c>
      <c r="D500" s="53">
        <v>28.0</v>
      </c>
      <c r="E500" s="53">
        <v>5.0</v>
      </c>
      <c r="F500" s="53">
        <v>4.0</v>
      </c>
      <c r="G500" s="53" t="str">
        <f>ifna(VLookup(V500,Shiny!B:C, 2, 0),"")</f>
        <v/>
      </c>
      <c r="H500" s="22" t="s">
        <v>1057</v>
      </c>
      <c r="I500" s="157">
        <v>866.0</v>
      </c>
      <c r="J500" s="140">
        <f>IFNA(VLOOKUP(V500,'Imported Index'!I:J,2,0),1)</f>
        <v>1</v>
      </c>
      <c r="K500" s="53"/>
      <c r="L500" s="53"/>
      <c r="M500" s="59" t="str">
        <f>ifna(IMAGE("https://pokejungle.net/sprites/typeico/"&amp;lower(VLookup(V500,Type!C:E, 2, 0)&amp;".png")),"")</f>
        <v/>
      </c>
      <c r="N500" s="59" t="str">
        <f>ifna(IMAGE("https://pokejungle.net/sprites/typeico/"&amp;lower(VLookup(V500,Type!C:E, 3, 0)&amp;".png")),"")</f>
        <v/>
      </c>
      <c r="O500" s="53"/>
      <c r="P500" s="53"/>
      <c r="Q500" s="61" t="str">
        <f>ifna(VLookup(V500, Dex!F:K, 3, 0),"")</f>
        <v>C012</v>
      </c>
      <c r="R500" s="61" t="str">
        <f>ifna(VLookup(V500, Dex!F:K, 4, 0),"")</f>
        <v/>
      </c>
      <c r="S500" s="62" t="str">
        <f>ifna(VLookup(V500, Dex!F:K, 5, 0),"")</f>
        <v/>
      </c>
      <c r="T500" s="61" t="str">
        <f>ifna(VLookup(V500, Dex!F:K, 6, 0),"")</f>
        <v/>
      </c>
      <c r="U500" s="63" t="str">
        <f>ifna(VLookup(V500, Dex!F:L, 7, 0),"")</f>
        <v>H110</v>
      </c>
      <c r="V500" s="53" t="str">
        <f t="shared" si="1"/>
        <v>mr. rime</v>
      </c>
    </row>
    <row r="501" ht="31.5" customHeight="1">
      <c r="A501" s="131">
        <v>500.0</v>
      </c>
      <c r="B501" s="130">
        <v>1.0</v>
      </c>
      <c r="C501" s="131">
        <v>19.0</v>
      </c>
      <c r="D501" s="131">
        <v>29.0</v>
      </c>
      <c r="E501" s="131">
        <v>5.0</v>
      </c>
      <c r="F501" s="131">
        <v>5.0</v>
      </c>
      <c r="G501" s="131" t="str">
        <f>ifna(VLookup(V501,Shiny!B:C, 2, 0),"")</f>
        <v/>
      </c>
      <c r="H501" s="171" t="s">
        <v>1058</v>
      </c>
      <c r="I501" s="158">
        <v>867.0</v>
      </c>
      <c r="J501" s="135">
        <f>IFNA(VLOOKUP(V501,'Imported Index'!I:J,2,0),1)</f>
        <v>1</v>
      </c>
      <c r="K501" s="131"/>
      <c r="L501" s="131"/>
      <c r="M501" s="136" t="str">
        <f>ifna(IMAGE("https://pokejungle.net/sprites/typeico/"&amp;lower(VLookup(V501,Type!C:E, 2, 0)&amp;".png")),"")</f>
        <v/>
      </c>
      <c r="N501" s="136" t="str">
        <f>ifna(IMAGE("https://pokejungle.net/sprites/typeico/"&amp;lower(VLookup(V501,Type!C:E, 3, 0)&amp;".png")),"")</f>
        <v/>
      </c>
      <c r="O501" s="131"/>
      <c r="P501" s="131"/>
      <c r="Q501" s="165">
        <f>ifna(VLookup(V501, Dex!F:K, 3, 0),"")</f>
        <v>328</v>
      </c>
      <c r="R501" s="165" t="str">
        <f>ifna(VLookup(V501, Dex!F:K, 4, 0),"")</f>
        <v/>
      </c>
      <c r="S501" s="166" t="str">
        <f>ifna(VLookup(V501, Dex!F:K, 5, 0),"")</f>
        <v/>
      </c>
      <c r="T501" s="165" t="str">
        <f>ifna(VLookup(V501, Dex!F:K, 6, 0),"")</f>
        <v/>
      </c>
      <c r="U501" s="137" t="str">
        <f>ifna(VLookup(V501, Dex!F:L, 7, 0),"")</f>
        <v>H061</v>
      </c>
      <c r="V501" s="131" t="str">
        <f t="shared" si="1"/>
        <v>runerigus</v>
      </c>
    </row>
    <row r="502" ht="31.5" customHeight="1">
      <c r="A502" s="53">
        <v>501.0</v>
      </c>
      <c r="B502" s="85">
        <v>1.0</v>
      </c>
      <c r="C502" s="53">
        <v>19.0</v>
      </c>
      <c r="D502" s="53">
        <v>30.0</v>
      </c>
      <c r="E502" s="53">
        <v>5.0</v>
      </c>
      <c r="F502" s="53">
        <v>6.0</v>
      </c>
      <c r="G502" s="53" t="str">
        <f>ifna(VLookup(V502,Shiny!B:C, 2, 0),"")</f>
        <v/>
      </c>
      <c r="H502" s="22" t="s">
        <v>1060</v>
      </c>
      <c r="I502" s="157">
        <v>869.0</v>
      </c>
      <c r="J502" s="140">
        <f>IFNA(VLOOKUP(V502,'Imported Index'!I:J,2,0),1)</f>
        <v>1</v>
      </c>
      <c r="K502" s="53"/>
      <c r="L502" s="53"/>
      <c r="M502" s="59" t="str">
        <f>ifna(IMAGE("https://pokejungle.net/sprites/typeico/"&amp;lower(VLookup(V502,Type!C:E, 2, 0)&amp;".png")),"")</f>
        <v/>
      </c>
      <c r="N502" s="59" t="str">
        <f>ifna(IMAGE("https://pokejungle.net/sprites/typeico/"&amp;lower(VLookup(V502,Type!C:E, 3, 0)&amp;".png")),"")</f>
        <v/>
      </c>
      <c r="O502" s="53"/>
      <c r="P502" s="53"/>
      <c r="Q502" s="61">
        <f>ifna(VLookup(V502, Dex!F:K, 3, 0),"")</f>
        <v>186</v>
      </c>
      <c r="R502" s="61" t="str">
        <f>ifna(VLookup(V502, Dex!F:K, 4, 0),"")</f>
        <v/>
      </c>
      <c r="S502" s="62" t="str">
        <f>ifna(VLookup(V502, Dex!F:K, 5, 0),"")</f>
        <v/>
      </c>
      <c r="T502" s="61" t="str">
        <f>ifna(VLookup(V502, Dex!F:K, 6, 0),"")</f>
        <v>B043</v>
      </c>
      <c r="U502" s="63" t="str">
        <f>ifna(VLookup(V502, Dex!F:L, 7, 0),"")</f>
        <v/>
      </c>
      <c r="V502" s="53" t="str">
        <f t="shared" si="1"/>
        <v>alcremie</v>
      </c>
    </row>
    <row r="503" ht="31.5" customHeight="1">
      <c r="A503" s="131">
        <v>502.0</v>
      </c>
      <c r="B503" s="130">
        <v>1.0</v>
      </c>
      <c r="C503" s="131">
        <v>20.0</v>
      </c>
      <c r="D503" s="131">
        <v>1.0</v>
      </c>
      <c r="E503" s="131">
        <v>1.0</v>
      </c>
      <c r="F503" s="131">
        <v>1.0</v>
      </c>
      <c r="G503" s="131" t="str">
        <f>ifna(VLookup(V503,Shiny!B:C, 2, 0),"")</f>
        <v/>
      </c>
      <c r="H503" s="171" t="s">
        <v>1067</v>
      </c>
      <c r="I503" s="158">
        <v>870.0</v>
      </c>
      <c r="J503" s="135">
        <f>IFNA(VLOOKUP(V503,'Imported Index'!I:J,2,0),1)</f>
        <v>1</v>
      </c>
      <c r="K503" s="130"/>
      <c r="L503" s="131"/>
      <c r="M503" s="136" t="str">
        <f>ifna(IMAGE("https://pokejungle.net/sprites/typeico/"&amp;lower(VLookup(V503,Type!C:E, 2, 0)&amp;".png")),"")</f>
        <v/>
      </c>
      <c r="N503" s="136" t="str">
        <f>ifna(IMAGE("https://pokejungle.net/sprites/typeico/"&amp;lower(VLookup(V503,Type!C:E, 3, 0)&amp;".png")),"")</f>
        <v/>
      </c>
      <c r="O503" s="131"/>
      <c r="P503" s="131"/>
      <c r="Q503" s="165">
        <f>ifna(VLookup(V503, Dex!F:K, 3, 0),"")</f>
        <v>345</v>
      </c>
      <c r="R503" s="165" t="str">
        <f>ifna(VLookup(V503, Dex!F:K, 4, 0),"")</f>
        <v/>
      </c>
      <c r="S503" s="166" t="str">
        <f>ifna(VLookup(V503, Dex!F:K, 5, 0),"")</f>
        <v/>
      </c>
      <c r="T503" s="165" t="str">
        <f>ifna(VLookup(V503, Dex!F:K, 6, 0),"")</f>
        <v>P300</v>
      </c>
      <c r="U503" s="137">
        <f>ifna(VLookup(V503, Dex!F:L, 7, 0),"")</f>
        <v>212</v>
      </c>
      <c r="V503" s="131" t="str">
        <f t="shared" si="1"/>
        <v>falinks</v>
      </c>
    </row>
    <row r="504" ht="31.5" customHeight="1">
      <c r="A504" s="53">
        <v>503.0</v>
      </c>
      <c r="B504" s="85">
        <v>1.0</v>
      </c>
      <c r="C504" s="53">
        <v>20.0</v>
      </c>
      <c r="D504" s="53">
        <v>2.0</v>
      </c>
      <c r="E504" s="53">
        <v>1.0</v>
      </c>
      <c r="F504" s="53">
        <v>2.0</v>
      </c>
      <c r="G504" s="53" t="str">
        <f>ifna(VLookup(V504,Shiny!B:C, 2, 0),"")</f>
        <v/>
      </c>
      <c r="H504" s="22" t="s">
        <v>1068</v>
      </c>
      <c r="I504" s="157">
        <v>871.0</v>
      </c>
      <c r="J504" s="140">
        <f>IFNA(VLOOKUP(V504,'Imported Index'!I:J,2,0),1)</f>
        <v>1</v>
      </c>
      <c r="K504" s="85"/>
      <c r="L504" s="53"/>
      <c r="M504" s="59" t="str">
        <f>ifna(IMAGE("https://pokejungle.net/sprites/typeico/"&amp;lower(VLookup(V504,Type!C:E, 2, 0)&amp;".png")),"")</f>
        <v/>
      </c>
      <c r="N504" s="59" t="str">
        <f>ifna(IMAGE("https://pokejungle.net/sprites/typeico/"&amp;lower(VLookup(V504,Type!C:E, 3, 0)&amp;".png")),"")</f>
        <v/>
      </c>
      <c r="O504" s="53"/>
      <c r="P504" s="53"/>
      <c r="Q504" s="61">
        <f>ifna(VLookup(V504, Dex!F:K, 3, 0),"")</f>
        <v>353</v>
      </c>
      <c r="R504" s="61" t="str">
        <f>ifna(VLookup(V504, Dex!F:K, 4, 0),"")</f>
        <v/>
      </c>
      <c r="S504" s="62" t="str">
        <f>ifna(VLookup(V504, Dex!F:K, 5, 0),"")</f>
        <v/>
      </c>
      <c r="T504" s="61" t="str">
        <f>ifna(VLookup(V504, Dex!F:K, 6, 0),"")</f>
        <v>P321</v>
      </c>
      <c r="U504" s="63" t="str">
        <f>ifna(VLookup(V504, Dex!F:L, 7, 0),"")</f>
        <v/>
      </c>
      <c r="V504" s="53" t="str">
        <f t="shared" si="1"/>
        <v>pincurchin</v>
      </c>
    </row>
    <row r="505" ht="31.5" customHeight="1">
      <c r="A505" s="131">
        <v>504.0</v>
      </c>
      <c r="B505" s="130">
        <v>1.0</v>
      </c>
      <c r="C505" s="131">
        <v>20.0</v>
      </c>
      <c r="D505" s="131">
        <v>3.0</v>
      </c>
      <c r="E505" s="131">
        <v>1.0</v>
      </c>
      <c r="F505" s="131">
        <v>3.0</v>
      </c>
      <c r="G505" s="131" t="str">
        <f>ifna(VLookup(V505,Shiny!B:C, 2, 0),"")</f>
        <v/>
      </c>
      <c r="H505" s="171" t="s">
        <v>1070</v>
      </c>
      <c r="I505" s="158">
        <v>873.0</v>
      </c>
      <c r="J505" s="135">
        <f>IFNA(VLOOKUP(V505,'Imported Index'!I:J,2,0),1)</f>
        <v>1</v>
      </c>
      <c r="K505" s="130"/>
      <c r="L505" s="131"/>
      <c r="M505" s="136" t="str">
        <f>ifna(IMAGE("https://pokejungle.net/sprites/typeico/"&amp;lower(VLookup(V505,Type!C:E, 2, 0)&amp;".png")),"")</f>
        <v/>
      </c>
      <c r="N505" s="136" t="str">
        <f>ifna(IMAGE("https://pokejungle.net/sprites/typeico/"&amp;lower(VLookup(V505,Type!C:E, 3, 0)&amp;".png")),"")</f>
        <v/>
      </c>
      <c r="O505" s="131"/>
      <c r="P505" s="131"/>
      <c r="Q505" s="165">
        <f>ifna(VLookup(V505, Dex!F:K, 3, 0),"")</f>
        <v>350</v>
      </c>
      <c r="R505" s="165" t="str">
        <f>ifna(VLookup(V505, Dex!F:K, 4, 0),"")</f>
        <v/>
      </c>
      <c r="S505" s="166" t="str">
        <f>ifna(VLookup(V505, Dex!F:K, 5, 0),"")</f>
        <v/>
      </c>
      <c r="T505" s="165" t="str">
        <f>ifna(VLookup(V505, Dex!F:K, 6, 0),"")</f>
        <v>P351</v>
      </c>
      <c r="U505" s="137" t="str">
        <f>ifna(VLookup(V505, Dex!F:L, 7, 0),"")</f>
        <v/>
      </c>
      <c r="V505" s="131" t="str">
        <f t="shared" si="1"/>
        <v>frosmoth</v>
      </c>
    </row>
    <row r="506" ht="31.5" customHeight="1">
      <c r="A506" s="53">
        <v>505.0</v>
      </c>
      <c r="B506" s="85">
        <v>1.0</v>
      </c>
      <c r="C506" s="53">
        <v>20.0</v>
      </c>
      <c r="D506" s="53">
        <v>4.0</v>
      </c>
      <c r="E506" s="53">
        <v>1.0</v>
      </c>
      <c r="F506" s="53">
        <v>4.0</v>
      </c>
      <c r="G506" s="53" t="str">
        <f>ifna(VLookup(V506,Shiny!B:C, 2, 0),"")</f>
        <v/>
      </c>
      <c r="H506" s="22" t="s">
        <v>1071</v>
      </c>
      <c r="I506" s="157">
        <v>874.0</v>
      </c>
      <c r="J506" s="140">
        <f>IFNA(VLOOKUP(V506,'Imported Index'!I:J,2,0),1)</f>
        <v>1</v>
      </c>
      <c r="K506" s="85"/>
      <c r="L506" s="53"/>
      <c r="M506" s="59" t="str">
        <f>ifna(IMAGE("https://pokejungle.net/sprites/typeico/"&amp;lower(VLookup(V506,Type!C:E, 2, 0)&amp;".png")),"")</f>
        <v/>
      </c>
      <c r="N506" s="59" t="str">
        <f>ifna(IMAGE("https://pokejungle.net/sprites/typeico/"&amp;lower(VLookup(V506,Type!C:E, 3, 0)&amp;".png")),"")</f>
        <v/>
      </c>
      <c r="O506" s="53"/>
      <c r="P506" s="53"/>
      <c r="Q506" s="61">
        <f>ifna(VLookup(V506, Dex!F:K, 3, 0),"")</f>
        <v>369</v>
      </c>
      <c r="R506" s="61" t="str">
        <f>ifna(VLookup(V506, Dex!F:K, 4, 0),"")</f>
        <v/>
      </c>
      <c r="S506" s="62" t="str">
        <f>ifna(VLookup(V506, Dex!F:K, 5, 0),"")</f>
        <v/>
      </c>
      <c r="T506" s="61" t="str">
        <f>ifna(VLookup(V506, Dex!F:K, 6, 0),"")</f>
        <v>P319</v>
      </c>
      <c r="U506" s="63" t="str">
        <f>ifna(VLookup(V506, Dex!F:L, 7, 0),"")</f>
        <v/>
      </c>
      <c r="V506" s="53" t="str">
        <f t="shared" si="1"/>
        <v>stonjourner</v>
      </c>
    </row>
    <row r="507" ht="31.5" customHeight="1">
      <c r="A507" s="131">
        <v>506.0</v>
      </c>
      <c r="B507" s="130">
        <v>1.0</v>
      </c>
      <c r="C507" s="131">
        <v>20.0</v>
      </c>
      <c r="D507" s="131">
        <v>5.0</v>
      </c>
      <c r="E507" s="131">
        <v>1.0</v>
      </c>
      <c r="F507" s="131">
        <v>5.0</v>
      </c>
      <c r="G507" s="131" t="str">
        <f>ifna(VLookup(V507,Shiny!B:C, 2, 0),"")</f>
        <v/>
      </c>
      <c r="H507" s="171" t="s">
        <v>1072</v>
      </c>
      <c r="I507" s="158">
        <v>875.0</v>
      </c>
      <c r="J507" s="135">
        <f>IFNA(VLOOKUP(V507,'Imported Index'!I:J,2,0),1)</f>
        <v>1</v>
      </c>
      <c r="K507" s="130"/>
      <c r="L507" s="131"/>
      <c r="M507" s="136" t="str">
        <f>ifna(IMAGE("https://pokejungle.net/sprites/typeico/"&amp;lower(VLookup(V507,Type!C:E, 2, 0)&amp;".png")),"")</f>
        <v/>
      </c>
      <c r="N507" s="136" t="str">
        <f>ifna(IMAGE("https://pokejungle.net/sprites/typeico/"&amp;lower(VLookup(V507,Type!C:E, 3, 0)&amp;".png")),"")</f>
        <v/>
      </c>
      <c r="O507" s="131"/>
      <c r="P507" s="131"/>
      <c r="Q507" s="165">
        <f>ifna(VLookup(V507, Dex!F:K, 3, 0),"")</f>
        <v>370</v>
      </c>
      <c r="R507" s="165" t="str">
        <f>ifna(VLookup(V507, Dex!F:K, 4, 0),"")</f>
        <v/>
      </c>
      <c r="S507" s="166" t="str">
        <f>ifna(VLookup(V507, Dex!F:K, 5, 0),"")</f>
        <v/>
      </c>
      <c r="T507" s="165" t="str">
        <f>ifna(VLookup(V507, Dex!F:K, 6, 0),"")</f>
        <v>P320</v>
      </c>
      <c r="U507" s="137" t="str">
        <f>ifna(VLookup(V507, Dex!F:L, 7, 0),"")</f>
        <v/>
      </c>
      <c r="V507" s="131" t="str">
        <f t="shared" si="1"/>
        <v>eiscue</v>
      </c>
    </row>
    <row r="508" ht="31.5" customHeight="1">
      <c r="A508" s="53">
        <v>507.0</v>
      </c>
      <c r="B508" s="85">
        <v>1.0</v>
      </c>
      <c r="C508" s="53">
        <v>20.0</v>
      </c>
      <c r="D508" s="53">
        <v>6.0</v>
      </c>
      <c r="E508" s="53">
        <v>1.0</v>
      </c>
      <c r="F508" s="53">
        <v>6.0</v>
      </c>
      <c r="G508" s="53" t="str">
        <f>ifna(VLookup(V508,Shiny!B:C, 2, 0),"")</f>
        <v/>
      </c>
      <c r="H508" s="22" t="s">
        <v>1073</v>
      </c>
      <c r="I508" s="157">
        <v>876.0</v>
      </c>
      <c r="J508" s="140">
        <f>IFNA(VLOOKUP(V508,'Imported Index'!I:J,2,0),1)</f>
        <v>1</v>
      </c>
      <c r="K508" s="85"/>
      <c r="L508" s="53"/>
      <c r="M508" s="59" t="str">
        <f>ifna(IMAGE("https://pokejungle.net/sprites/typeico/"&amp;lower(VLookup(V508,Type!C:E, 2, 0)&amp;".png")),"")</f>
        <v/>
      </c>
      <c r="N508" s="59" t="str">
        <f>ifna(IMAGE("https://pokejungle.net/sprites/typeico/"&amp;lower(VLookup(V508,Type!C:E, 3, 0)&amp;".png")),"")</f>
        <v/>
      </c>
      <c r="O508" s="53"/>
      <c r="P508" s="53"/>
      <c r="Q508" s="61">
        <f>ifna(VLookup(V508, Dex!F:K, 3, 0),"")</f>
        <v>337</v>
      </c>
      <c r="R508" s="61" t="str">
        <f>ifna(VLookup(V508, Dex!F:K, 4, 0),"")</f>
        <v/>
      </c>
      <c r="S508" s="62" t="str">
        <f>ifna(VLookup(V508, Dex!F:K, 5, 0),"")</f>
        <v/>
      </c>
      <c r="T508" s="61" t="str">
        <f>ifna(VLookup(V508, Dex!F:K, 6, 0),"")</f>
        <v>P241</v>
      </c>
      <c r="U508" s="63" t="str">
        <f>ifna(VLookup(V508, Dex!F:L, 7, 0),"")</f>
        <v>H052</v>
      </c>
      <c r="V508" s="53" t="str">
        <f t="shared" si="1"/>
        <v>indeedee</v>
      </c>
    </row>
    <row r="509" ht="31.5" customHeight="1">
      <c r="A509" s="131">
        <v>508.0</v>
      </c>
      <c r="B509" s="130">
        <v>1.0</v>
      </c>
      <c r="C509" s="131">
        <v>20.0</v>
      </c>
      <c r="D509" s="131">
        <v>7.0</v>
      </c>
      <c r="E509" s="131">
        <v>2.0</v>
      </c>
      <c r="F509" s="131">
        <v>1.0</v>
      </c>
      <c r="G509" s="131" t="str">
        <f>ifna(VLookup(V509,Shiny!B:C, 2, 0),"")</f>
        <v/>
      </c>
      <c r="H509" s="171" t="s">
        <v>1074</v>
      </c>
      <c r="I509" s="158">
        <v>877.0</v>
      </c>
      <c r="J509" s="135">
        <f>IFNA(VLOOKUP(V509,'Imported Index'!I:J,2,0),1)</f>
        <v>1</v>
      </c>
      <c r="K509" s="131"/>
      <c r="L509" s="131"/>
      <c r="M509" s="136" t="str">
        <f>ifna(IMAGE("https://pokejungle.net/sprites/typeico/"&amp;lower(VLookup(V509,Type!C:E, 2, 0)&amp;".png")),"")</f>
        <v/>
      </c>
      <c r="N509" s="136" t="str">
        <f>ifna(IMAGE("https://pokejungle.net/sprites/typeico/"&amp;lower(VLookup(V509,Type!C:E, 3, 0)&amp;".png")),"")</f>
        <v/>
      </c>
      <c r="O509" s="131"/>
      <c r="P509" s="131"/>
      <c r="Q509" s="165">
        <f>ifna(VLookup(V509, Dex!F:K, 3, 0),"")</f>
        <v>344</v>
      </c>
      <c r="R509" s="165" t="str">
        <f>ifna(VLookup(V509, Dex!F:K, 4, 0),"")</f>
        <v/>
      </c>
      <c r="S509" s="166" t="str">
        <f>ifna(VLookup(V509, Dex!F:K, 5, 0),"")</f>
        <v/>
      </c>
      <c r="T509" s="165" t="str">
        <f>ifna(VLookup(V509, Dex!F:K, 6, 0),"")</f>
        <v>K095</v>
      </c>
      <c r="U509" s="137" t="str">
        <f>ifna(VLookup(V509, Dex!F:L, 7, 0),"")</f>
        <v>H070</v>
      </c>
      <c r="V509" s="131" t="str">
        <f t="shared" si="1"/>
        <v>morpeko</v>
      </c>
    </row>
    <row r="510" ht="31.5" customHeight="1">
      <c r="A510" s="53">
        <v>509.0</v>
      </c>
      <c r="B510" s="85">
        <v>1.0</v>
      </c>
      <c r="C510" s="53">
        <v>20.0</v>
      </c>
      <c r="D510" s="53">
        <v>8.0</v>
      </c>
      <c r="E510" s="53">
        <v>2.0</v>
      </c>
      <c r="F510" s="53">
        <v>2.0</v>
      </c>
      <c r="G510" s="53" t="str">
        <f>ifna(VLookup(V510,Shiny!B:C, 2, 0),"")</f>
        <v/>
      </c>
      <c r="H510" s="22" t="s">
        <v>1076</v>
      </c>
      <c r="I510" s="157">
        <v>879.0</v>
      </c>
      <c r="J510" s="140">
        <f>IFNA(VLOOKUP(V510,'Imported Index'!I:J,2,0),1)</f>
        <v>1</v>
      </c>
      <c r="K510" s="85"/>
      <c r="L510" s="53"/>
      <c r="M510" s="59" t="str">
        <f>ifna(IMAGE("https://pokejungle.net/sprites/typeico/"&amp;lower(VLookup(V510,Type!C:E, 2, 0)&amp;".png")),"")</f>
        <v/>
      </c>
      <c r="N510" s="59" t="str">
        <f>ifna(IMAGE("https://pokejungle.net/sprites/typeico/"&amp;lower(VLookup(V510,Type!C:E, 3, 0)&amp;".png")),"")</f>
        <v/>
      </c>
      <c r="O510" s="53"/>
      <c r="P510" s="53"/>
      <c r="Q510" s="61">
        <f>ifna(VLookup(V510, Dex!F:K, 3, 0),"")</f>
        <v>303</v>
      </c>
      <c r="R510" s="61" t="str">
        <f>ifna(VLookup(V510, Dex!F:K, 4, 0),"")</f>
        <v/>
      </c>
      <c r="S510" s="62" t="str">
        <f>ifna(VLookup(V510, Dex!F:K, 5, 0),"")</f>
        <v/>
      </c>
      <c r="T510" s="61" t="str">
        <f>ifna(VLookup(V510, Dex!F:K, 6, 0),"")</f>
        <v>P125</v>
      </c>
      <c r="U510" s="63" t="str">
        <f>ifna(VLookup(V510, Dex!F:L, 7, 0),"")</f>
        <v/>
      </c>
      <c r="V510" s="53" t="str">
        <f t="shared" si="1"/>
        <v>copperajah</v>
      </c>
    </row>
    <row r="511" ht="31.5" customHeight="1">
      <c r="A511" s="131">
        <v>510.0</v>
      </c>
      <c r="B511" s="130">
        <v>1.0</v>
      </c>
      <c r="C511" s="131">
        <v>20.0</v>
      </c>
      <c r="D511" s="131">
        <v>9.0</v>
      </c>
      <c r="E511" s="131">
        <v>2.0</v>
      </c>
      <c r="F511" s="131">
        <v>3.0</v>
      </c>
      <c r="G511" s="131" t="str">
        <f>ifna(VLookup(V511,Shiny!B:C, 2, 0),"")</f>
        <v/>
      </c>
      <c r="H511" s="171" t="s">
        <v>1077</v>
      </c>
      <c r="I511" s="158">
        <v>880.0</v>
      </c>
      <c r="J511" s="135">
        <f>IFNA(VLOOKUP(V511,'Imported Index'!I:J,2,0),1)</f>
        <v>1</v>
      </c>
      <c r="K511" s="131"/>
      <c r="L511" s="131"/>
      <c r="M511" s="136" t="str">
        <f>ifna(IMAGE("https://pokejungle.net/sprites/typeico/"&amp;lower(VLookup(V511,Type!C:E, 2, 0)&amp;".png")),"")</f>
        <v/>
      </c>
      <c r="N511" s="136" t="str">
        <f>ifna(IMAGE("https://pokejungle.net/sprites/typeico/"&amp;lower(VLookup(V511,Type!C:E, 3, 0)&amp;".png")),"")</f>
        <v/>
      </c>
      <c r="O511" s="131"/>
      <c r="P511" s="131"/>
      <c r="Q511" s="165">
        <f>ifna(VLookup(V511, Dex!F:K, 3, 0),"")</f>
        <v>374</v>
      </c>
      <c r="R511" s="165" t="str">
        <f>ifna(VLookup(V511, Dex!F:K, 4, 0),"")</f>
        <v/>
      </c>
      <c r="S511" s="166" t="str">
        <f>ifna(VLookup(V511, Dex!F:K, 5, 0),"")</f>
        <v/>
      </c>
      <c r="T511" s="165" t="str">
        <f>ifna(VLookup(V511, Dex!F:K, 6, 0),"")</f>
        <v/>
      </c>
      <c r="U511" s="137" t="str">
        <f>ifna(VLookup(V511, Dex!F:L, 7, 0),"")</f>
        <v/>
      </c>
      <c r="V511" s="131" t="str">
        <f t="shared" si="1"/>
        <v>dracozolt</v>
      </c>
    </row>
    <row r="512" ht="31.5" customHeight="1">
      <c r="A512" s="53">
        <v>511.0</v>
      </c>
      <c r="B512" s="85">
        <v>1.0</v>
      </c>
      <c r="C512" s="53">
        <v>20.0</v>
      </c>
      <c r="D512" s="53">
        <v>10.0</v>
      </c>
      <c r="E512" s="53">
        <v>2.0</v>
      </c>
      <c r="F512" s="53">
        <v>4.0</v>
      </c>
      <c r="G512" s="53" t="str">
        <f>ifna(VLookup(V512,Shiny!B:C, 2, 0),"")</f>
        <v/>
      </c>
      <c r="H512" s="22" t="s">
        <v>1078</v>
      </c>
      <c r="I512" s="157">
        <v>881.0</v>
      </c>
      <c r="J512" s="140">
        <f>IFNA(VLOOKUP(V512,'Imported Index'!I:J,2,0),1)</f>
        <v>1</v>
      </c>
      <c r="K512" s="53"/>
      <c r="L512" s="53"/>
      <c r="M512" s="59" t="str">
        <f>ifna(IMAGE("https://pokejungle.net/sprites/typeico/"&amp;lower(VLookup(V512,Type!C:E, 2, 0)&amp;".png")),"")</f>
        <v/>
      </c>
      <c r="N512" s="59" t="str">
        <f>ifna(IMAGE("https://pokejungle.net/sprites/typeico/"&amp;lower(VLookup(V512,Type!C:E, 3, 0)&amp;".png")),"")</f>
        <v/>
      </c>
      <c r="O512" s="53"/>
      <c r="P512" s="53"/>
      <c r="Q512" s="61">
        <f>ifna(VLookup(V512, Dex!F:K, 3, 0),"")</f>
        <v>375</v>
      </c>
      <c r="R512" s="61" t="str">
        <f>ifna(VLookup(V512, Dex!F:K, 4, 0),"")</f>
        <v/>
      </c>
      <c r="S512" s="62" t="str">
        <f>ifna(VLookup(V512, Dex!F:K, 5, 0),"")</f>
        <v/>
      </c>
      <c r="T512" s="61" t="str">
        <f>ifna(VLookup(V512, Dex!F:K, 6, 0),"")</f>
        <v/>
      </c>
      <c r="U512" s="63" t="str">
        <f>ifna(VLookup(V512, Dex!F:L, 7, 0),"")</f>
        <v/>
      </c>
      <c r="V512" s="53" t="str">
        <f t="shared" si="1"/>
        <v>arctozolt</v>
      </c>
    </row>
    <row r="513" ht="31.5" customHeight="1">
      <c r="A513" s="131">
        <v>512.0</v>
      </c>
      <c r="B513" s="130">
        <v>1.0</v>
      </c>
      <c r="C513" s="131">
        <v>20.0</v>
      </c>
      <c r="D513" s="131">
        <v>11.0</v>
      </c>
      <c r="E513" s="131">
        <v>2.0</v>
      </c>
      <c r="F513" s="131">
        <v>5.0</v>
      </c>
      <c r="G513" s="131" t="str">
        <f>ifna(VLookup(V513,Shiny!B:C, 2, 0),"")</f>
        <v/>
      </c>
      <c r="H513" s="171" t="s">
        <v>1079</v>
      </c>
      <c r="I513" s="158">
        <v>882.0</v>
      </c>
      <c r="J513" s="135">
        <f>IFNA(VLOOKUP(V513,'Imported Index'!I:J,2,0),1)</f>
        <v>1</v>
      </c>
      <c r="K513" s="131"/>
      <c r="L513" s="131"/>
      <c r="M513" s="136" t="str">
        <f>ifna(IMAGE("https://pokejungle.net/sprites/typeico/"&amp;lower(VLookup(V513,Type!C:E, 2, 0)&amp;".png")),"")</f>
        <v/>
      </c>
      <c r="N513" s="136" t="str">
        <f>ifna(IMAGE("https://pokejungle.net/sprites/typeico/"&amp;lower(VLookup(V513,Type!C:E, 3, 0)&amp;".png")),"")</f>
        <v/>
      </c>
      <c r="O513" s="131"/>
      <c r="P513" s="131"/>
      <c r="Q513" s="165">
        <f>ifna(VLookup(V513, Dex!F:K, 3, 0),"")</f>
        <v>376</v>
      </c>
      <c r="R513" s="165" t="str">
        <f>ifna(VLookup(V513, Dex!F:K, 4, 0),"")</f>
        <v/>
      </c>
      <c r="S513" s="166" t="str">
        <f>ifna(VLookup(V513, Dex!F:K, 5, 0),"")</f>
        <v/>
      </c>
      <c r="T513" s="165" t="str">
        <f>ifna(VLookup(V513, Dex!F:K, 6, 0),"")</f>
        <v/>
      </c>
      <c r="U513" s="137" t="str">
        <f>ifna(VLookup(V513, Dex!F:L, 7, 0),"")</f>
        <v/>
      </c>
      <c r="V513" s="131" t="str">
        <f t="shared" si="1"/>
        <v>dracovish</v>
      </c>
    </row>
    <row r="514" ht="31.5" customHeight="1">
      <c r="A514" s="53">
        <v>513.0</v>
      </c>
      <c r="B514" s="85">
        <v>1.0</v>
      </c>
      <c r="C514" s="53">
        <v>20.0</v>
      </c>
      <c r="D514" s="53">
        <v>12.0</v>
      </c>
      <c r="E514" s="53">
        <v>2.0</v>
      </c>
      <c r="F514" s="53">
        <v>6.0</v>
      </c>
      <c r="G514" s="53" t="str">
        <f>ifna(VLookup(V514,Shiny!B:C, 2, 0),"")</f>
        <v/>
      </c>
      <c r="H514" s="22" t="s">
        <v>1080</v>
      </c>
      <c r="I514" s="157">
        <v>883.0</v>
      </c>
      <c r="J514" s="140">
        <f>IFNA(VLOOKUP(V514,'Imported Index'!I:J,2,0),1)</f>
        <v>1</v>
      </c>
      <c r="K514" s="53"/>
      <c r="L514" s="53"/>
      <c r="M514" s="59" t="str">
        <f>ifna(IMAGE("https://pokejungle.net/sprites/typeico/"&amp;lower(VLookup(V514,Type!C:E, 2, 0)&amp;".png")),"")</f>
        <v/>
      </c>
      <c r="N514" s="59" t="str">
        <f>ifna(IMAGE("https://pokejungle.net/sprites/typeico/"&amp;lower(VLookup(V514,Type!C:E, 3, 0)&amp;".png")),"")</f>
        <v/>
      </c>
      <c r="O514" s="53"/>
      <c r="P514" s="53"/>
      <c r="Q514" s="61">
        <f>ifna(VLookup(V514, Dex!F:K, 3, 0),"")</f>
        <v>377</v>
      </c>
      <c r="R514" s="61" t="str">
        <f>ifna(VLookup(V514, Dex!F:K, 4, 0),"")</f>
        <v/>
      </c>
      <c r="S514" s="62" t="str">
        <f>ifna(VLookup(V514, Dex!F:K, 5, 0),"")</f>
        <v/>
      </c>
      <c r="T514" s="61" t="str">
        <f>ifna(VLookup(V514, Dex!F:K, 6, 0),"")</f>
        <v/>
      </c>
      <c r="U514" s="63" t="str">
        <f>ifna(VLookup(V514, Dex!F:L, 7, 0),"")</f>
        <v/>
      </c>
      <c r="V514" s="53" t="str">
        <f t="shared" si="1"/>
        <v>arctovish</v>
      </c>
    </row>
    <row r="515" ht="31.5" customHeight="1">
      <c r="A515" s="131">
        <v>514.0</v>
      </c>
      <c r="B515" s="130">
        <v>1.0</v>
      </c>
      <c r="C515" s="131">
        <v>20.0</v>
      </c>
      <c r="D515" s="131">
        <v>13.0</v>
      </c>
      <c r="E515" s="131">
        <v>3.0</v>
      </c>
      <c r="F515" s="131">
        <v>1.0</v>
      </c>
      <c r="G515" s="131" t="str">
        <f>ifna(VLookup(V515,Shiny!B:C, 2, 0),"")</f>
        <v/>
      </c>
      <c r="H515" s="171" t="s">
        <v>1084</v>
      </c>
      <c r="I515" s="158">
        <v>887.0</v>
      </c>
      <c r="J515" s="135">
        <f>IFNA(VLOOKUP(V515,'Imported Index'!I:J,2,0),1)</f>
        <v>1</v>
      </c>
      <c r="K515" s="130"/>
      <c r="L515" s="131"/>
      <c r="M515" s="136" t="str">
        <f>ifna(IMAGE("https://pokejungle.net/sprites/typeico/"&amp;lower(VLookup(V515,Type!C:E, 2, 0)&amp;".png")),"")</f>
        <v/>
      </c>
      <c r="N515" s="136" t="str">
        <f>ifna(IMAGE("https://pokejungle.net/sprites/typeico/"&amp;lower(VLookup(V515,Type!C:E, 3, 0)&amp;".png")),"")</f>
        <v/>
      </c>
      <c r="O515" s="131"/>
      <c r="P515" s="131"/>
      <c r="Q515" s="165">
        <f>ifna(VLookup(V515, Dex!F:K, 3, 0),"")</f>
        <v>397</v>
      </c>
      <c r="R515" s="165" t="str">
        <f>ifna(VLookup(V515, Dex!F:K, 4, 0),"")</f>
        <v/>
      </c>
      <c r="S515" s="166" t="str">
        <f>ifna(VLookup(V515, Dex!F:K, 5, 0),"")</f>
        <v/>
      </c>
      <c r="T515" s="165" t="str">
        <f>ifna(VLookup(V515, Dex!F:K, 6, 0),"")</f>
        <v>P307</v>
      </c>
      <c r="U515" s="137" t="str">
        <f>ifna(VLookup(V515, Dex!F:L, 7, 0),"")</f>
        <v/>
      </c>
      <c r="V515" s="131" t="str">
        <f t="shared" si="1"/>
        <v>dragapult</v>
      </c>
    </row>
    <row r="516" ht="31.5" customHeight="1">
      <c r="A516" s="53">
        <v>515.0</v>
      </c>
      <c r="B516" s="85">
        <v>1.0</v>
      </c>
      <c r="C516" s="53">
        <v>20.0</v>
      </c>
      <c r="D516" s="53">
        <v>14.0</v>
      </c>
      <c r="E516" s="53">
        <v>3.0</v>
      </c>
      <c r="F516" s="53">
        <v>2.0</v>
      </c>
      <c r="G516" s="53" t="str">
        <f>ifna(VLookup(V516,Shiny!B:C, 2, 0),"")</f>
        <v/>
      </c>
      <c r="H516" s="22" t="s">
        <v>1085</v>
      </c>
      <c r="I516" s="157">
        <v>888.0</v>
      </c>
      <c r="J516" s="140">
        <f>IFNA(VLOOKUP(V516,'Imported Index'!I:J,2,0),1)</f>
        <v>1</v>
      </c>
      <c r="K516" s="53"/>
      <c r="L516" s="53"/>
      <c r="M516" s="59" t="str">
        <f>ifna(IMAGE("https://pokejungle.net/sprites/typeico/"&amp;lower(VLookup(V516,Type!C:E, 2, 0)&amp;".png")),"")</f>
        <v/>
      </c>
      <c r="N516" s="59" t="str">
        <f>ifna(IMAGE("https://pokejungle.net/sprites/typeico/"&amp;lower(VLookup(V516,Type!C:E, 3, 0)&amp;".png")),"")</f>
        <v/>
      </c>
      <c r="O516" s="53"/>
      <c r="P516" s="53"/>
      <c r="Q516" s="61">
        <f>ifna(VLookup(V516, Dex!F:K, 3, 0),"")</f>
        <v>398</v>
      </c>
      <c r="R516" s="61" t="str">
        <f>ifna(VLookup(V516, Dex!F:K, 4, 0),"")</f>
        <v/>
      </c>
      <c r="S516" s="62" t="str">
        <f>ifna(VLookup(V516, Dex!F:K, 5, 0),"")</f>
        <v/>
      </c>
      <c r="T516" s="61" t="str">
        <f>ifna(VLookup(V516, Dex!F:K, 6, 0),"")</f>
        <v/>
      </c>
      <c r="U516" s="63" t="str">
        <f>ifna(VLookup(V516, Dex!F:L, 7, 0),"")</f>
        <v/>
      </c>
      <c r="V516" s="53" t="str">
        <f t="shared" si="1"/>
        <v>zacian</v>
      </c>
    </row>
    <row r="517" ht="31.5" customHeight="1">
      <c r="A517" s="131">
        <v>516.0</v>
      </c>
      <c r="B517" s="130">
        <v>1.0</v>
      </c>
      <c r="C517" s="131">
        <v>20.0</v>
      </c>
      <c r="D517" s="131">
        <v>15.0</v>
      </c>
      <c r="E517" s="131">
        <v>3.0</v>
      </c>
      <c r="F517" s="131">
        <v>3.0</v>
      </c>
      <c r="G517" s="131" t="str">
        <f>ifna(VLookup(V517,Shiny!B:C, 2, 0),"")</f>
        <v/>
      </c>
      <c r="H517" s="171" t="s">
        <v>1086</v>
      </c>
      <c r="I517" s="158">
        <v>889.0</v>
      </c>
      <c r="J517" s="135">
        <f>IFNA(VLOOKUP(V517,'Imported Index'!I:J,2,0),1)</f>
        <v>1</v>
      </c>
      <c r="K517" s="131"/>
      <c r="L517" s="131"/>
      <c r="M517" s="136" t="str">
        <f>ifna(IMAGE("https://pokejungle.net/sprites/typeico/"&amp;lower(VLookup(V517,Type!C:E, 2, 0)&amp;".png")),"")</f>
        <v/>
      </c>
      <c r="N517" s="136" t="str">
        <f>ifna(IMAGE("https://pokejungle.net/sprites/typeico/"&amp;lower(VLookup(V517,Type!C:E, 3, 0)&amp;".png")),"")</f>
        <v/>
      </c>
      <c r="O517" s="131"/>
      <c r="P517" s="131"/>
      <c r="Q517" s="165">
        <f>ifna(VLookup(V517, Dex!F:K, 3, 0),"")</f>
        <v>399</v>
      </c>
      <c r="R517" s="165" t="str">
        <f>ifna(VLookup(V517, Dex!F:K, 4, 0),"")</f>
        <v/>
      </c>
      <c r="S517" s="166" t="str">
        <f>ifna(VLookup(V517, Dex!F:K, 5, 0),"")</f>
        <v/>
      </c>
      <c r="T517" s="165" t="str">
        <f>ifna(VLookup(V517, Dex!F:K, 6, 0),"")</f>
        <v/>
      </c>
      <c r="U517" s="137" t="str">
        <f>ifna(VLookup(V517, Dex!F:L, 7, 0),"")</f>
        <v/>
      </c>
      <c r="V517" s="131" t="str">
        <f t="shared" si="1"/>
        <v>zamazenta</v>
      </c>
    </row>
    <row r="518" ht="31.5" customHeight="1">
      <c r="A518" s="53">
        <v>517.0</v>
      </c>
      <c r="B518" s="85">
        <v>1.0</v>
      </c>
      <c r="C518" s="53">
        <v>20.0</v>
      </c>
      <c r="D518" s="53">
        <v>16.0</v>
      </c>
      <c r="E518" s="53">
        <v>3.0</v>
      </c>
      <c r="F518" s="53">
        <v>4.0</v>
      </c>
      <c r="G518" s="53" t="str">
        <f>ifna(VLookup(V518,Shiny!B:C, 2, 0),"")</f>
        <v/>
      </c>
      <c r="H518" s="22" t="s">
        <v>1087</v>
      </c>
      <c r="I518" s="157">
        <v>890.0</v>
      </c>
      <c r="J518" s="140">
        <f>IFNA(VLOOKUP(V518,'Imported Index'!I:J,2,0),1)</f>
        <v>1</v>
      </c>
      <c r="K518" s="53"/>
      <c r="L518" s="53"/>
      <c r="M518" s="59" t="str">
        <f>ifna(IMAGE("https://pokejungle.net/sprites/typeico/"&amp;lower(VLookup(V518,Type!C:E, 2, 0)&amp;".png")),"")</f>
        <v/>
      </c>
      <c r="N518" s="59" t="str">
        <f>ifna(IMAGE("https://pokejungle.net/sprites/typeico/"&amp;lower(VLookup(V518,Type!C:E, 3, 0)&amp;".png")),"")</f>
        <v/>
      </c>
      <c r="O518" s="53"/>
      <c r="P518" s="53"/>
      <c r="Q518" s="61">
        <f>ifna(VLookup(V518, Dex!F:K, 3, 0),"")</f>
        <v>400</v>
      </c>
      <c r="R518" s="61" t="str">
        <f>ifna(VLookup(V518, Dex!F:K, 4, 0),"")</f>
        <v/>
      </c>
      <c r="S518" s="62" t="str">
        <f>ifna(VLookup(V518, Dex!F:K, 5, 0),"")</f>
        <v/>
      </c>
      <c r="T518" s="61" t="str">
        <f>ifna(VLookup(V518, Dex!F:K, 6, 0),"")</f>
        <v/>
      </c>
      <c r="U518" s="63" t="str">
        <f>ifna(VLookup(V518, Dex!F:L, 7, 0),"")</f>
        <v/>
      </c>
      <c r="V518" s="53" t="str">
        <f t="shared" si="1"/>
        <v>eternatus</v>
      </c>
    </row>
    <row r="519" ht="31.5" customHeight="1">
      <c r="A519" s="131">
        <v>518.0</v>
      </c>
      <c r="B519" s="130">
        <v>1.0</v>
      </c>
      <c r="C519" s="131">
        <v>20.0</v>
      </c>
      <c r="D519" s="131">
        <v>17.0</v>
      </c>
      <c r="E519" s="131">
        <v>3.0</v>
      </c>
      <c r="F519" s="131">
        <v>5.0</v>
      </c>
      <c r="G519" s="131" t="str">
        <f>ifna(VLookup(V519,Shiny!B:C, 2, 0),"")</f>
        <v/>
      </c>
      <c r="H519" s="171" t="s">
        <v>1089</v>
      </c>
      <c r="I519" s="158">
        <v>892.0</v>
      </c>
      <c r="J519" s="135">
        <f>IFNA(VLOOKUP(V519,'Imported Index'!I:J,2,0),1)</f>
        <v>1</v>
      </c>
      <c r="K519" s="131"/>
      <c r="L519" s="131"/>
      <c r="M519" s="136" t="str">
        <f>ifna(IMAGE("https://pokejungle.net/sprites/typeico/"&amp;lower(VLookup(V519,Type!C:E, 2, 0)&amp;".png")),"")</f>
        <v/>
      </c>
      <c r="N519" s="136" t="str">
        <f>ifna(IMAGE("https://pokejungle.net/sprites/typeico/"&amp;lower(VLookup(V519,Type!C:E, 3, 0)&amp;".png")),"")</f>
        <v/>
      </c>
      <c r="O519" s="131"/>
      <c r="P519" s="131"/>
      <c r="Q519" s="165" t="str">
        <f>ifna(VLookup(V519, Dex!F:K, 3, 0),"")</f>
        <v>A101</v>
      </c>
      <c r="R519" s="165" t="str">
        <f>ifna(VLookup(V519, Dex!F:K, 4, 0),"")</f>
        <v/>
      </c>
      <c r="S519" s="166" t="str">
        <f>ifna(VLookup(V519, Dex!F:K, 5, 0),"")</f>
        <v/>
      </c>
      <c r="T519" s="165" t="str">
        <f>ifna(VLookup(V519, Dex!F:K, 6, 0),"")</f>
        <v/>
      </c>
      <c r="U519" s="137" t="str">
        <f>ifna(VLookup(V519, Dex!F:L, 7, 0),"")</f>
        <v/>
      </c>
      <c r="V519" s="131" t="str">
        <f t="shared" si="1"/>
        <v>urshifu</v>
      </c>
    </row>
    <row r="520" ht="31.5" customHeight="1">
      <c r="A520" s="53">
        <v>519.0</v>
      </c>
      <c r="B520" s="85">
        <v>1.0</v>
      </c>
      <c r="C520" s="53">
        <v>20.0</v>
      </c>
      <c r="D520" s="53">
        <v>18.0</v>
      </c>
      <c r="E520" s="53">
        <v>3.0</v>
      </c>
      <c r="F520" s="53">
        <v>6.0</v>
      </c>
      <c r="G520" s="53" t="str">
        <f>ifna(VLookup(V520,Shiny!B:C, 2, 0),"")</f>
        <v/>
      </c>
      <c r="H520" s="22" t="s">
        <v>1092</v>
      </c>
      <c r="I520" s="157">
        <v>893.0</v>
      </c>
      <c r="J520" s="140">
        <f>IFNA(VLOOKUP(V520,'Imported Index'!I:J,2,0),1)</f>
        <v>1</v>
      </c>
      <c r="K520" s="53"/>
      <c r="L520" s="53"/>
      <c r="M520" s="59" t="str">
        <f>ifna(IMAGE("https://pokejungle.net/sprites/typeico/"&amp;lower(VLookup(V520,Type!C:E, 2, 0)&amp;".png")),"")</f>
        <v/>
      </c>
      <c r="N520" s="59" t="str">
        <f>ifna(IMAGE("https://pokejungle.net/sprites/typeico/"&amp;lower(VLookup(V520,Type!C:E, 3, 0)&amp;".png")),"")</f>
        <v/>
      </c>
      <c r="O520" s="53"/>
      <c r="P520" s="53"/>
      <c r="Q520" s="61" t="str">
        <f>ifna(VLookup(V520, Dex!F:K, 3, 0),"")</f>
        <v>A211</v>
      </c>
      <c r="R520" s="61" t="str">
        <f>ifna(VLookup(V520, Dex!F:K, 4, 0),"")</f>
        <v/>
      </c>
      <c r="S520" s="62" t="str">
        <f>ifna(VLookup(V520, Dex!F:K, 5, 0),"")</f>
        <v/>
      </c>
      <c r="T520" s="61" t="str">
        <f>ifna(VLookup(V520, Dex!F:K, 6, 0),"")</f>
        <v/>
      </c>
      <c r="U520" s="63" t="str">
        <f>ifna(VLookup(V520, Dex!F:L, 7, 0),"")</f>
        <v/>
      </c>
      <c r="V520" s="53" t="str">
        <f t="shared" si="1"/>
        <v>zarude</v>
      </c>
    </row>
    <row r="521" ht="31.5" customHeight="1">
      <c r="A521" s="131">
        <v>520.0</v>
      </c>
      <c r="B521" s="130">
        <v>1.0</v>
      </c>
      <c r="C521" s="131">
        <v>20.0</v>
      </c>
      <c r="D521" s="131">
        <v>19.0</v>
      </c>
      <c r="E521" s="131">
        <v>4.0</v>
      </c>
      <c r="F521" s="131">
        <v>1.0</v>
      </c>
      <c r="G521" s="131" t="str">
        <f>ifna(VLookup(V521,Shiny!B:C, 2, 0),"")</f>
        <v/>
      </c>
      <c r="H521" s="171" t="s">
        <v>1094</v>
      </c>
      <c r="I521" s="158">
        <v>894.0</v>
      </c>
      <c r="J521" s="135">
        <f>IFNA(VLOOKUP(V521,'Imported Index'!I:J,2,0),1)</f>
        <v>1</v>
      </c>
      <c r="K521" s="131"/>
      <c r="L521" s="131"/>
      <c r="M521" s="136" t="str">
        <f>ifna(IMAGE("https://pokejungle.net/sprites/typeico/"&amp;lower(VLookup(V521,Type!C:E, 2, 0)&amp;".png")),"")</f>
        <v/>
      </c>
      <c r="N521" s="136" t="str">
        <f>ifna(IMAGE("https://pokejungle.net/sprites/typeico/"&amp;lower(VLookup(V521,Type!C:E, 3, 0)&amp;".png")),"")</f>
        <v/>
      </c>
      <c r="O521" s="131"/>
      <c r="P521" s="131"/>
      <c r="Q521" s="165" t="str">
        <f>ifna(VLookup(V521, Dex!F:K, 3, 0),"")</f>
        <v>C200</v>
      </c>
      <c r="R521" s="165" t="str">
        <f>ifna(VLookup(V521, Dex!F:K, 4, 0),"")</f>
        <v/>
      </c>
      <c r="S521" s="166" t="str">
        <f>ifna(VLookup(V521, Dex!F:K, 5, 0),"")</f>
        <v/>
      </c>
      <c r="T521" s="165" t="str">
        <f>ifna(VLookup(V521, Dex!F:K, 6, 0),"")</f>
        <v/>
      </c>
      <c r="U521" s="137" t="str">
        <f>ifna(VLookup(V521, Dex!F:L, 7, 0),"")</f>
        <v/>
      </c>
      <c r="V521" s="131" t="str">
        <f t="shared" si="1"/>
        <v>regieleki</v>
      </c>
    </row>
    <row r="522" ht="31.5" customHeight="1">
      <c r="A522" s="53">
        <v>521.0</v>
      </c>
      <c r="B522" s="85">
        <v>1.0</v>
      </c>
      <c r="C522" s="53">
        <v>20.0</v>
      </c>
      <c r="D522" s="53">
        <v>20.0</v>
      </c>
      <c r="E522" s="53">
        <v>4.0</v>
      </c>
      <c r="F522" s="53">
        <v>2.0</v>
      </c>
      <c r="G522" s="53" t="str">
        <f>ifna(VLookup(V522,Shiny!B:C, 2, 0),"")</f>
        <v/>
      </c>
      <c r="H522" s="22" t="s">
        <v>1095</v>
      </c>
      <c r="I522" s="157">
        <v>895.0</v>
      </c>
      <c r="J522" s="140">
        <f>IFNA(VLOOKUP(V522,'Imported Index'!I:J,2,0),1)</f>
        <v>1</v>
      </c>
      <c r="K522" s="53"/>
      <c r="L522" s="53"/>
      <c r="M522" s="59" t="str">
        <f>ifna(IMAGE("https://pokejungle.net/sprites/typeico/"&amp;lower(VLookup(V522,Type!C:E, 2, 0)&amp;".png")),"")</f>
        <v/>
      </c>
      <c r="N522" s="59" t="str">
        <f>ifna(IMAGE("https://pokejungle.net/sprites/typeico/"&amp;lower(VLookup(V522,Type!C:E, 3, 0)&amp;".png")),"")</f>
        <v/>
      </c>
      <c r="O522" s="53"/>
      <c r="P522" s="53"/>
      <c r="Q522" s="61" t="str">
        <f>ifna(VLookup(V522, Dex!F:K, 3, 0),"")</f>
        <v>C201</v>
      </c>
      <c r="R522" s="61" t="str">
        <f>ifna(VLookup(V522, Dex!F:K, 4, 0),"")</f>
        <v/>
      </c>
      <c r="S522" s="62" t="str">
        <f>ifna(VLookup(V522, Dex!F:K, 5, 0),"")</f>
        <v/>
      </c>
      <c r="T522" s="61" t="str">
        <f>ifna(VLookup(V522, Dex!F:K, 6, 0),"")</f>
        <v/>
      </c>
      <c r="U522" s="63" t="str">
        <f>ifna(VLookup(V522, Dex!F:L, 7, 0),"")</f>
        <v/>
      </c>
      <c r="V522" s="53" t="str">
        <f t="shared" si="1"/>
        <v>regidrago</v>
      </c>
    </row>
    <row r="523" ht="31.5" customHeight="1">
      <c r="A523" s="131">
        <v>522.0</v>
      </c>
      <c r="B523" s="130">
        <v>1.0</v>
      </c>
      <c r="C523" s="131">
        <v>20.0</v>
      </c>
      <c r="D523" s="131">
        <v>21.0</v>
      </c>
      <c r="E523" s="131">
        <v>4.0</v>
      </c>
      <c r="F523" s="131">
        <v>3.0</v>
      </c>
      <c r="G523" s="131" t="str">
        <f>ifna(VLookup(V523,Shiny!B:C, 2, 0),"")</f>
        <v/>
      </c>
      <c r="H523" s="171" t="s">
        <v>1096</v>
      </c>
      <c r="I523" s="158">
        <v>896.0</v>
      </c>
      <c r="J523" s="135">
        <f>IFNA(VLOOKUP(V523,'Imported Index'!I:J,2,0),1)</f>
        <v>1</v>
      </c>
      <c r="K523" s="131"/>
      <c r="L523" s="131"/>
      <c r="M523" s="136" t="str">
        <f>ifna(IMAGE("https://pokejungle.net/sprites/typeico/"&amp;lower(VLookup(V523,Type!C:E, 2, 0)&amp;".png")),"")</f>
        <v/>
      </c>
      <c r="N523" s="136" t="str">
        <f>ifna(IMAGE("https://pokejungle.net/sprites/typeico/"&amp;lower(VLookup(V523,Type!C:E, 3, 0)&amp;".png")),"")</f>
        <v/>
      </c>
      <c r="O523" s="131"/>
      <c r="P523" s="131"/>
      <c r="Q523" s="165" t="str">
        <f>ifna(VLookup(V523, Dex!F:K, 3, 0),"")</f>
        <v>C208</v>
      </c>
      <c r="R523" s="165" t="str">
        <f>ifna(VLookup(V523, Dex!F:K, 4, 0),"")</f>
        <v/>
      </c>
      <c r="S523" s="166" t="str">
        <f>ifna(VLookup(V523, Dex!F:K, 5, 0),"")</f>
        <v/>
      </c>
      <c r="T523" s="165" t="str">
        <f>ifna(VLookup(V523, Dex!F:K, 6, 0),"")</f>
        <v/>
      </c>
      <c r="U523" s="137" t="str">
        <f>ifna(VLookup(V523, Dex!F:L, 7, 0),"")</f>
        <v/>
      </c>
      <c r="V523" s="131" t="str">
        <f t="shared" si="1"/>
        <v>glastrier</v>
      </c>
    </row>
    <row r="524" ht="31.5" customHeight="1">
      <c r="A524" s="53">
        <v>523.0</v>
      </c>
      <c r="B524" s="85">
        <v>1.0</v>
      </c>
      <c r="C524" s="53">
        <v>20.0</v>
      </c>
      <c r="D524" s="53">
        <v>22.0</v>
      </c>
      <c r="E524" s="53">
        <v>4.0</v>
      </c>
      <c r="F524" s="53">
        <v>4.0</v>
      </c>
      <c r="G524" s="53" t="str">
        <f>ifna(VLookup(V524,Shiny!B:C, 2, 0),"")</f>
        <v/>
      </c>
      <c r="H524" s="22" t="s">
        <v>1097</v>
      </c>
      <c r="I524" s="157">
        <v>897.0</v>
      </c>
      <c r="J524" s="140">
        <f>IFNA(VLOOKUP(V524,'Imported Index'!I:J,2,0),1)</f>
        <v>1</v>
      </c>
      <c r="K524" s="53"/>
      <c r="L524" s="53"/>
      <c r="M524" s="59" t="str">
        <f>ifna(IMAGE("https://pokejungle.net/sprites/typeico/"&amp;lower(VLookup(V524,Type!C:E, 2, 0)&amp;".png")),"")</f>
        <v/>
      </c>
      <c r="N524" s="59" t="str">
        <f>ifna(IMAGE("https://pokejungle.net/sprites/typeico/"&amp;lower(VLookup(V524,Type!C:E, 3, 0)&amp;".png")),"")</f>
        <v/>
      </c>
      <c r="O524" s="53"/>
      <c r="P524" s="53"/>
      <c r="Q524" s="61" t="str">
        <f>ifna(VLookup(V524, Dex!F:K, 3, 0),"")</f>
        <v>C209</v>
      </c>
      <c r="R524" s="61" t="str">
        <f>ifna(VLookup(V524, Dex!F:K, 4, 0),"")</f>
        <v/>
      </c>
      <c r="S524" s="62" t="str">
        <f>ifna(VLookup(V524, Dex!F:K, 5, 0),"")</f>
        <v/>
      </c>
      <c r="T524" s="61" t="str">
        <f>ifna(VLookup(V524, Dex!F:K, 6, 0),"")</f>
        <v/>
      </c>
      <c r="U524" s="63" t="str">
        <f>ifna(VLookup(V524, Dex!F:L, 7, 0),"")</f>
        <v/>
      </c>
      <c r="V524" s="53" t="str">
        <f t="shared" si="1"/>
        <v>spectrier</v>
      </c>
    </row>
    <row r="525" ht="31.5" customHeight="1">
      <c r="A525" s="131">
        <v>524.0</v>
      </c>
      <c r="B525" s="130">
        <v>1.0</v>
      </c>
      <c r="C525" s="131">
        <v>20.0</v>
      </c>
      <c r="D525" s="131">
        <v>23.0</v>
      </c>
      <c r="E525" s="131">
        <v>4.0</v>
      </c>
      <c r="F525" s="131">
        <v>5.0</v>
      </c>
      <c r="G525" s="131" t="str">
        <f>ifna(VLookup(V525,Shiny!B:C, 2, 0),"")</f>
        <v/>
      </c>
      <c r="H525" s="171" t="s">
        <v>1098</v>
      </c>
      <c r="I525" s="158">
        <v>898.0</v>
      </c>
      <c r="J525" s="135">
        <f>IFNA(VLOOKUP(V525,'Imported Index'!I:J,2,0),1)</f>
        <v>1</v>
      </c>
      <c r="K525" s="131"/>
      <c r="L525" s="131"/>
      <c r="M525" s="136" t="str">
        <f>ifna(IMAGE("https://pokejungle.net/sprites/typeico/"&amp;lower(VLookup(V525,Type!C:E, 2, 0)&amp;".png")),"")</f>
        <v/>
      </c>
      <c r="N525" s="136" t="str">
        <f>ifna(IMAGE("https://pokejungle.net/sprites/typeico/"&amp;lower(VLookup(V525,Type!C:E, 3, 0)&amp;".png")),"")</f>
        <v/>
      </c>
      <c r="O525" s="131"/>
      <c r="P525" s="131"/>
      <c r="Q525" s="165" t="str">
        <f>ifna(VLookup(V525, Dex!F:K, 3, 0),"")</f>
        <v>C210</v>
      </c>
      <c r="R525" s="165" t="str">
        <f>ifna(VLookup(V525, Dex!F:K, 4, 0),"")</f>
        <v/>
      </c>
      <c r="S525" s="166" t="str">
        <f>ifna(VLookup(V525, Dex!F:K, 5, 0),"")</f>
        <v/>
      </c>
      <c r="T525" s="165" t="str">
        <f>ifna(VLookup(V525, Dex!F:K, 6, 0),"")</f>
        <v/>
      </c>
      <c r="U525" s="137" t="str">
        <f>ifna(VLookup(V525, Dex!F:L, 7, 0),"")</f>
        <v/>
      </c>
      <c r="V525" s="131" t="str">
        <f t="shared" si="1"/>
        <v>calyrex</v>
      </c>
    </row>
    <row r="526" ht="31.5" customHeight="1">
      <c r="A526" s="53">
        <v>525.0</v>
      </c>
      <c r="B526" s="85">
        <v>1.0</v>
      </c>
      <c r="C526" s="53">
        <v>20.0</v>
      </c>
      <c r="D526" s="53">
        <v>24.0</v>
      </c>
      <c r="E526" s="53">
        <v>4.0</v>
      </c>
      <c r="F526" s="53">
        <v>6.0</v>
      </c>
      <c r="G526" s="53" t="str">
        <f>ifna(VLookup(V526,Shiny!B:C, 2, 0),"")</f>
        <v/>
      </c>
      <c r="H526" s="22" t="s">
        <v>1099</v>
      </c>
      <c r="I526" s="157">
        <v>899.0</v>
      </c>
      <c r="J526" s="140">
        <f>IFNA(VLOOKUP(V526,'Imported Index'!I:J,2,0),1)</f>
        <v>1</v>
      </c>
      <c r="K526" s="53"/>
      <c r="L526" s="53"/>
      <c r="M526" s="59" t="str">
        <f>ifna(IMAGE("https://pokejungle.net/sprites/typeico/"&amp;lower(VLookup(V526,Type!C:E, 2, 0)&amp;".png")),"")</f>
        <v/>
      </c>
      <c r="N526" s="59" t="str">
        <f>ifna(IMAGE("https://pokejungle.net/sprites/typeico/"&amp;lower(VLookup(V526,Type!C:E, 3, 0)&amp;".png")),"")</f>
        <v/>
      </c>
      <c r="O526" s="53"/>
      <c r="P526" s="53"/>
      <c r="Q526" s="61" t="str">
        <f>ifna(VLookup(V526, Dex!F:K, 3, 0),"")</f>
        <v/>
      </c>
      <c r="R526" s="61" t="str">
        <f>ifna(VLookup(V526, Dex!F:K, 4, 0),"")</f>
        <v/>
      </c>
      <c r="S526" s="62" t="str">
        <f>ifna(VLookup(V526, Dex!F:K, 5, 0),"")</f>
        <v/>
      </c>
      <c r="T526" s="61" t="str">
        <f>ifna(VLookup(V526, Dex!F:K, 6, 0),"")</f>
        <v/>
      </c>
      <c r="U526" s="63" t="str">
        <f>ifna(VLookup(V526, Dex!F:L, 7, 0),"")</f>
        <v/>
      </c>
      <c r="V526" s="53" t="str">
        <f t="shared" si="1"/>
        <v>wyrdeer</v>
      </c>
    </row>
    <row r="527" ht="31.5" customHeight="1">
      <c r="A527" s="131">
        <v>526.0</v>
      </c>
      <c r="B527" s="130">
        <v>1.0</v>
      </c>
      <c r="C527" s="131">
        <v>20.0</v>
      </c>
      <c r="D527" s="131">
        <v>25.0</v>
      </c>
      <c r="E527" s="129">
        <v>5.0</v>
      </c>
      <c r="F527" s="131">
        <v>1.0</v>
      </c>
      <c r="G527" s="131" t="str">
        <f>ifna(VLookup(V527,Shiny!B:C, 2, 0),"")</f>
        <v/>
      </c>
      <c r="H527" s="171" t="s">
        <v>1100</v>
      </c>
      <c r="I527" s="158">
        <v>900.0</v>
      </c>
      <c r="J527" s="135">
        <f>IFNA(VLOOKUP(V527,'Imported Index'!I:J,2,0),1)</f>
        <v>1</v>
      </c>
      <c r="K527" s="131"/>
      <c r="L527" s="131"/>
      <c r="M527" s="136" t="str">
        <f>ifna(IMAGE("https://pokejungle.net/sprites/typeico/"&amp;lower(VLookup(V527,Type!C:E, 2, 0)&amp;".png")),"")</f>
        <v/>
      </c>
      <c r="N527" s="136" t="str">
        <f>ifna(IMAGE("https://pokejungle.net/sprites/typeico/"&amp;lower(VLookup(V527,Type!C:E, 3, 0)&amp;".png")),"")</f>
        <v/>
      </c>
      <c r="O527" s="131"/>
      <c r="P527" s="131"/>
      <c r="Q527" s="165" t="str">
        <f>ifna(VLookup(V527, Dex!F:K, 3, 0),"")</f>
        <v/>
      </c>
      <c r="R527" s="165" t="str">
        <f>ifna(VLookup(V527, Dex!F:K, 4, 0),"")</f>
        <v/>
      </c>
      <c r="S527" s="166">
        <f>ifna(VLookup(V527, Dex!F:K, 5, 0),"")</f>
        <v>73</v>
      </c>
      <c r="T527" s="165" t="str">
        <f>ifna(VLookup(V527, Dex!F:K, 6, 0),"")</f>
        <v>B021</v>
      </c>
      <c r="U527" s="137" t="str">
        <f>ifna(VLookup(V527, Dex!F:L, 7, 0),"")</f>
        <v>H069</v>
      </c>
      <c r="V527" s="131" t="str">
        <f t="shared" si="1"/>
        <v>kleavor</v>
      </c>
    </row>
    <row r="528" ht="31.5" customHeight="1">
      <c r="A528" s="53">
        <v>527.0</v>
      </c>
      <c r="B528" s="85">
        <v>1.0</v>
      </c>
      <c r="C528" s="53">
        <v>20.0</v>
      </c>
      <c r="D528" s="53">
        <v>26.0</v>
      </c>
      <c r="E528" s="88">
        <v>5.0</v>
      </c>
      <c r="F528" s="53">
        <v>2.0</v>
      </c>
      <c r="G528" s="53" t="str">
        <f>ifna(VLookup(V528,Shiny!B:C, 2, 0),"")</f>
        <v/>
      </c>
      <c r="H528" s="22" t="s">
        <v>1101</v>
      </c>
      <c r="I528" s="157">
        <v>901.0</v>
      </c>
      <c r="J528" s="140">
        <f>IFNA(VLOOKUP(V528,'Imported Index'!I:J,2,0),1)</f>
        <v>1</v>
      </c>
      <c r="K528" s="53"/>
      <c r="L528" s="53"/>
      <c r="M528" s="59" t="str">
        <f>ifna(IMAGE("https://pokejungle.net/sprites/typeico/"&amp;lower(VLookup(V528,Type!C:E, 2, 0)&amp;".png")),"")</f>
        <v/>
      </c>
      <c r="N528" s="59" t="str">
        <f>ifna(IMAGE("https://pokejungle.net/sprites/typeico/"&amp;lower(VLookup(V528,Type!C:E, 3, 0)&amp;".png")),"")</f>
        <v/>
      </c>
      <c r="O528" s="53"/>
      <c r="P528" s="53"/>
      <c r="Q528" s="61" t="str">
        <f>ifna(VLookup(V528, Dex!F:K, 3, 0),"")</f>
        <v/>
      </c>
      <c r="R528" s="61" t="str">
        <f>ifna(VLookup(V528, Dex!F:K, 4, 0),"")</f>
        <v/>
      </c>
      <c r="S528" s="62">
        <f>ifna(VLookup(V528, Dex!F:K, 5, 0),"")</f>
        <v>114</v>
      </c>
      <c r="T528" s="61" t="str">
        <f>ifna(VLookup(V528, Dex!F:K, 6, 0),"")</f>
        <v>K196</v>
      </c>
      <c r="U528" s="63" t="str">
        <f>ifna(VLookup(V528, Dex!F:L, 7, 0),"")</f>
        <v/>
      </c>
      <c r="V528" s="53" t="str">
        <f t="shared" si="1"/>
        <v>ursaluna</v>
      </c>
    </row>
    <row r="529" ht="31.5" customHeight="1">
      <c r="A529" s="131">
        <v>528.0</v>
      </c>
      <c r="B529" s="130">
        <v>1.0</v>
      </c>
      <c r="C529" s="131">
        <v>20.0</v>
      </c>
      <c r="D529" s="131">
        <v>27.0</v>
      </c>
      <c r="E529" s="129">
        <v>5.0</v>
      </c>
      <c r="F529" s="131">
        <v>3.0</v>
      </c>
      <c r="G529" s="131" t="str">
        <f>ifna(VLookup(V529,Shiny!B:C, 2, 0),"")</f>
        <v/>
      </c>
      <c r="H529" s="171" t="s">
        <v>1103</v>
      </c>
      <c r="I529" s="158">
        <v>902.0</v>
      </c>
      <c r="J529" s="135">
        <f>IFNA(VLOOKUP(V529,'Imported Index'!I:J,2,0),1)</f>
        <v>1</v>
      </c>
      <c r="K529" s="131"/>
      <c r="L529" s="131"/>
      <c r="M529" s="136" t="str">
        <f>ifna(IMAGE("https://pokejungle.net/sprites/typeico/"&amp;lower(VLookup(V529,Type!C:E, 2, 0)&amp;".png")),"")</f>
        <v/>
      </c>
      <c r="N529" s="136" t="str">
        <f>ifna(IMAGE("https://pokejungle.net/sprites/typeico/"&amp;lower(VLookup(V529,Type!C:E, 3, 0)&amp;".png")),"")</f>
        <v/>
      </c>
      <c r="O529" s="131"/>
      <c r="P529" s="131"/>
      <c r="Q529" s="165" t="str">
        <f>ifna(VLookup(V529, Dex!F:K, 3, 0),"")</f>
        <v/>
      </c>
      <c r="R529" s="165" t="str">
        <f>ifna(VLookup(V529, Dex!F:K, 4, 0),"")</f>
        <v/>
      </c>
      <c r="S529" s="166">
        <f>ifna(VLookup(V529, Dex!F:K, 5, 0),"")</f>
        <v>167</v>
      </c>
      <c r="T529" s="165" t="str">
        <f>ifna(VLookup(V529, Dex!F:K, 6, 0),"")</f>
        <v>K195</v>
      </c>
      <c r="U529" s="137" t="str">
        <f>ifna(VLookup(V529, Dex!F:L, 7, 0),"")</f>
        <v/>
      </c>
      <c r="V529" s="131" t="str">
        <f t="shared" si="1"/>
        <v>basculegion</v>
      </c>
    </row>
    <row r="530" ht="31.5" customHeight="1">
      <c r="A530" s="53">
        <v>529.0</v>
      </c>
      <c r="B530" s="85">
        <v>1.0</v>
      </c>
      <c r="C530" s="53">
        <v>20.0</v>
      </c>
      <c r="D530" s="53">
        <v>28.0</v>
      </c>
      <c r="E530" s="88">
        <v>5.0</v>
      </c>
      <c r="F530" s="53">
        <v>4.0</v>
      </c>
      <c r="G530" s="53" t="str">
        <f>ifna(VLookup(V530,Shiny!B:C, 2, 0),"")</f>
        <v/>
      </c>
      <c r="H530" s="22" t="s">
        <v>1104</v>
      </c>
      <c r="I530" s="157">
        <v>903.0</v>
      </c>
      <c r="J530" s="140">
        <f>IFNA(VLOOKUP(V530,'Imported Index'!I:J,2,0),1)</f>
        <v>1</v>
      </c>
      <c r="K530" s="53"/>
      <c r="L530" s="53"/>
      <c r="M530" s="59" t="str">
        <f>ifna(IMAGE("https://pokejungle.net/sprites/typeico/"&amp;lower(VLookup(V530,Type!C:E, 2, 0)&amp;".png")),"")</f>
        <v/>
      </c>
      <c r="N530" s="59" t="str">
        <f>ifna(IMAGE("https://pokejungle.net/sprites/typeico/"&amp;lower(VLookup(V530,Type!C:E, 3, 0)&amp;".png")),"")</f>
        <v/>
      </c>
      <c r="O530" s="53"/>
      <c r="P530" s="53"/>
      <c r="Q530" s="61" t="str">
        <f>ifna(VLookup(V530, Dex!F:K, 3, 0),"")</f>
        <v/>
      </c>
      <c r="R530" s="61" t="str">
        <f>ifna(VLookup(V530, Dex!F:K, 4, 0),"")</f>
        <v/>
      </c>
      <c r="S530" s="62">
        <f>ifna(VLookup(V530, Dex!F:K, 5, 0),"")</f>
        <v>203</v>
      </c>
      <c r="T530" s="61" t="str">
        <f>ifna(VLookup(V530, Dex!F:K, 6, 0),"")</f>
        <v/>
      </c>
      <c r="U530" s="63" t="str">
        <f>ifna(VLookup(V530, Dex!F:L, 7, 0),"")</f>
        <v/>
      </c>
      <c r="V530" s="53" t="str">
        <f t="shared" si="1"/>
        <v>sneasler</v>
      </c>
    </row>
    <row r="531" ht="31.5" customHeight="1">
      <c r="A531" s="131">
        <v>530.0</v>
      </c>
      <c r="B531" s="130">
        <v>1.0</v>
      </c>
      <c r="C531" s="131">
        <v>20.0</v>
      </c>
      <c r="D531" s="131">
        <v>29.0</v>
      </c>
      <c r="E531" s="129">
        <v>5.0</v>
      </c>
      <c r="F531" s="131">
        <v>5.0</v>
      </c>
      <c r="G531" s="131" t="str">
        <f>ifna(VLookup(V531,Shiny!B:C, 2, 0),"")</f>
        <v/>
      </c>
      <c r="H531" s="171" t="s">
        <v>1105</v>
      </c>
      <c r="I531" s="158">
        <v>904.0</v>
      </c>
      <c r="J531" s="135">
        <f>IFNA(VLOOKUP(V531,'Imported Index'!I:J,2,0),1)</f>
        <v>1</v>
      </c>
      <c r="K531" s="131"/>
      <c r="L531" s="131"/>
      <c r="M531" s="136" t="str">
        <f>ifna(IMAGE("https://pokejungle.net/sprites/typeico/"&amp;lower(VLookup(V531,Type!C:E, 2, 0)&amp;".png")),"")</f>
        <v/>
      </c>
      <c r="N531" s="136" t="str">
        <f>ifna(IMAGE("https://pokejungle.net/sprites/typeico/"&amp;lower(VLookup(V531,Type!C:E, 3, 0)&amp;".png")),"")</f>
        <v/>
      </c>
      <c r="O531" s="131"/>
      <c r="P531" s="131"/>
      <c r="Q531" s="165" t="str">
        <f>ifna(VLookup(V531, Dex!F:K, 3, 0),"")</f>
        <v/>
      </c>
      <c r="R531" s="165" t="str">
        <f>ifna(VLookup(V531, Dex!F:K, 4, 0),"")</f>
        <v/>
      </c>
      <c r="S531" s="166">
        <f>ifna(VLookup(V531, Dex!F:K, 5, 0),"")</f>
        <v>85</v>
      </c>
      <c r="T531" s="165" t="str">
        <f>ifna(VLookup(V531, Dex!F:K, 6, 0),"")</f>
        <v>B147</v>
      </c>
      <c r="U531" s="137" t="str">
        <f>ifna(VLookup(V531, Dex!F:L, 7, 0),"")</f>
        <v>H038</v>
      </c>
      <c r="V531" s="131" t="str">
        <f t="shared" si="1"/>
        <v>overqwil</v>
      </c>
    </row>
    <row r="532" ht="31.5" customHeight="1">
      <c r="A532" s="53">
        <v>531.0</v>
      </c>
      <c r="B532" s="85">
        <v>1.0</v>
      </c>
      <c r="C532" s="53">
        <v>20.0</v>
      </c>
      <c r="D532" s="53">
        <v>30.0</v>
      </c>
      <c r="E532" s="88">
        <v>5.0</v>
      </c>
      <c r="F532" s="53">
        <v>6.0</v>
      </c>
      <c r="G532" s="53" t="str">
        <f>ifna(VLookup(V532,Shiny!B:C, 2, 0),"")</f>
        <v/>
      </c>
      <c r="H532" s="22" t="s">
        <v>1106</v>
      </c>
      <c r="I532" s="157">
        <v>905.0</v>
      </c>
      <c r="J532" s="140">
        <f>IFNA(VLOOKUP(V532,'Imported Index'!I:J,2,0),1)</f>
        <v>1</v>
      </c>
      <c r="K532" s="53"/>
      <c r="L532" s="53"/>
      <c r="M532" s="59" t="str">
        <f>ifna(IMAGE("https://pokejungle.net/sprites/typeico/"&amp;lower(VLookup(V532,Type!C:E, 2, 0)&amp;".png")),"")</f>
        <v/>
      </c>
      <c r="N532" s="59" t="str">
        <f>ifna(IMAGE("https://pokejungle.net/sprites/typeico/"&amp;lower(VLookup(V532,Type!C:E, 3, 0)&amp;".png")),"")</f>
        <v/>
      </c>
      <c r="O532" s="53"/>
      <c r="P532" s="53"/>
      <c r="Q532" s="61" t="str">
        <f>ifna(VLookup(V532, Dex!F:K, 3, 0),"")</f>
        <v/>
      </c>
      <c r="R532" s="61" t="str">
        <f>ifna(VLookup(V532, Dex!F:K, 4, 0),"")</f>
        <v/>
      </c>
      <c r="S532" s="62">
        <f>ifna(VLookup(V532, Dex!F:K, 5, 0),"")</f>
        <v>234</v>
      </c>
      <c r="T532" s="61" t="str">
        <f>ifna(VLookup(V532, Dex!F:K, 6, 0),"")</f>
        <v/>
      </c>
      <c r="U532" s="63" t="str">
        <f>ifna(VLookup(V532, Dex!F:L, 7, 0),"")</f>
        <v/>
      </c>
      <c r="V532" s="53" t="str">
        <f t="shared" si="1"/>
        <v>enamorus</v>
      </c>
    </row>
    <row r="533" ht="31.5" customHeight="1">
      <c r="A533" s="131">
        <v>532.0</v>
      </c>
      <c r="B533" s="130"/>
      <c r="C533" s="130"/>
      <c r="D533" s="130"/>
      <c r="E533" s="130"/>
      <c r="F533" s="130"/>
      <c r="G533" s="131" t="str">
        <f>ifna(VLookup(V533,Shiny!B:C, 2, 0),"")</f>
        <v/>
      </c>
      <c r="H533" s="143" t="s">
        <v>236</v>
      </c>
      <c r="I533" s="144"/>
      <c r="J533" s="132"/>
      <c r="K533" s="132"/>
      <c r="L533" s="132"/>
      <c r="M533" s="136" t="str">
        <f>ifna(IMAGE("https://pokejungle.net/sprites/typeico/"&amp;lower(VLookup(V533,Type!C:E, 2, 0)&amp;".png")),"")</f>
        <v/>
      </c>
      <c r="N533" s="136" t="str">
        <f>ifna(IMAGE("https://pokejungle.net/sprites/typeico/"&amp;lower(VLookup(V533,Type!C:E, 3, 0)&amp;".png")),"")</f>
        <v/>
      </c>
      <c r="O533" s="131"/>
      <c r="P533" s="131"/>
      <c r="Q533" s="165" t="str">
        <f>ifna(VLookup(V533, Dex!F:K, 3, 0),"")</f>
        <v/>
      </c>
      <c r="R533" s="165" t="str">
        <f>ifna(VLookup(V533, Dex!F:K, 4, 0),"")</f>
        <v/>
      </c>
      <c r="S533" s="166" t="str">
        <f>ifna(VLookup(V533, Dex!F:K, 5, 0),"")</f>
        <v/>
      </c>
      <c r="T533" s="165" t="str">
        <f>ifna(VLookup(V533, Dex!F:K, 6, 0),"")</f>
        <v/>
      </c>
      <c r="U533" s="137" t="str">
        <f>ifna(VLookup(V533, Dex!F:L, 7, 0),"")</f>
        <v/>
      </c>
      <c r="V533" s="131" t="str">
        <f t="shared" si="1"/>
        <v>gen</v>
      </c>
    </row>
    <row r="534" ht="31.5" customHeight="1">
      <c r="A534" s="53">
        <v>533.0</v>
      </c>
      <c r="B534" s="85">
        <v>1.0</v>
      </c>
      <c r="C534" s="88">
        <v>21.0</v>
      </c>
      <c r="D534" s="53">
        <v>1.0</v>
      </c>
      <c r="E534" s="53">
        <v>1.0</v>
      </c>
      <c r="F534" s="53">
        <v>1.0</v>
      </c>
      <c r="G534" s="53" t="str">
        <f>ifna(VLookup(V534,Shiny!B:C, 2, 0),"")</f>
        <v/>
      </c>
      <c r="H534" s="177" t="s">
        <v>1109</v>
      </c>
      <c r="I534" s="157">
        <v>908.0</v>
      </c>
      <c r="J534" s="140">
        <f>IFNA(VLOOKUP(V534,'Imported Index'!I:J,2,0),1)</f>
        <v>1</v>
      </c>
      <c r="K534" s="85"/>
      <c r="L534" s="53"/>
      <c r="M534" s="59" t="str">
        <f>ifna(IMAGE("https://pokejungle.net/sprites/typeico/"&amp;lower(VLookup(V534,Type!C:E, 2, 0)&amp;".png")),"")</f>
        <v/>
      </c>
      <c r="N534" s="59" t="str">
        <f>ifna(IMAGE("https://pokejungle.net/sprites/typeico/"&amp;lower(VLookup(V534,Type!C:E, 3, 0)&amp;".png")),"")</f>
        <v/>
      </c>
      <c r="O534" s="53"/>
      <c r="P534" s="53"/>
      <c r="Q534" s="61" t="str">
        <f>ifna(VLookup(V534, Dex!F:K, 3, 0),"")</f>
        <v/>
      </c>
      <c r="R534" s="61" t="str">
        <f>ifna(VLookup(V534, Dex!F:K, 4, 0),"")</f>
        <v/>
      </c>
      <c r="S534" s="62" t="str">
        <f>ifna(VLookup(V534, Dex!F:K, 5, 0),"")</f>
        <v/>
      </c>
      <c r="T534" s="61" t="str">
        <f>ifna(VLookup(V534, Dex!F:K, 6, 0),"")</f>
        <v>P003</v>
      </c>
      <c r="U534" s="63" t="str">
        <f>ifna(VLookup(V534, Dex!F:L, 7, 0),"")</f>
        <v/>
      </c>
      <c r="V534" s="53" t="str">
        <f t="shared" si="1"/>
        <v>meowscarada</v>
      </c>
    </row>
    <row r="535" ht="31.5" customHeight="1">
      <c r="A535" s="131">
        <v>534.0</v>
      </c>
      <c r="B535" s="130">
        <v>1.0</v>
      </c>
      <c r="C535" s="129">
        <v>21.0</v>
      </c>
      <c r="D535" s="131">
        <v>2.0</v>
      </c>
      <c r="E535" s="131">
        <v>1.0</v>
      </c>
      <c r="F535" s="131">
        <v>2.0</v>
      </c>
      <c r="G535" s="131" t="str">
        <f>ifna(VLookup(V535,Shiny!B:C, 2, 0),"")</f>
        <v/>
      </c>
      <c r="H535" s="178" t="s">
        <v>1112</v>
      </c>
      <c r="I535" s="158">
        <v>911.0</v>
      </c>
      <c r="J535" s="135">
        <f>IFNA(VLOOKUP(V535,'Imported Index'!I:J,2,0),1)</f>
        <v>1</v>
      </c>
      <c r="K535" s="130"/>
      <c r="L535" s="131"/>
      <c r="M535" s="136" t="str">
        <f>ifna(IMAGE("https://pokejungle.net/sprites/typeico/"&amp;lower(VLookup(V535,Type!C:E, 2, 0)&amp;".png")),"")</f>
        <v/>
      </c>
      <c r="N535" s="136" t="str">
        <f>ifna(IMAGE("https://pokejungle.net/sprites/typeico/"&amp;lower(VLookup(V535,Type!C:E, 3, 0)&amp;".png")),"")</f>
        <v/>
      </c>
      <c r="O535" s="131"/>
      <c r="P535" s="131"/>
      <c r="Q535" s="165" t="str">
        <f>ifna(VLookup(V535, Dex!F:K, 3, 0),"")</f>
        <v/>
      </c>
      <c r="R535" s="165" t="str">
        <f>ifna(VLookup(V535, Dex!F:K, 4, 0),"")</f>
        <v/>
      </c>
      <c r="S535" s="166" t="str">
        <f>ifna(VLookup(V535, Dex!F:K, 5, 0),"")</f>
        <v/>
      </c>
      <c r="T535" s="165" t="str">
        <f>ifna(VLookup(V535, Dex!F:K, 6, 0),"")</f>
        <v>P006</v>
      </c>
      <c r="U535" s="137" t="str">
        <f>ifna(VLookup(V535, Dex!F:L, 7, 0),"")</f>
        <v/>
      </c>
      <c r="V535" s="131" t="str">
        <f t="shared" si="1"/>
        <v>skeledirge</v>
      </c>
    </row>
    <row r="536" ht="31.5" customHeight="1">
      <c r="A536" s="53">
        <v>535.0</v>
      </c>
      <c r="B536" s="85">
        <v>1.0</v>
      </c>
      <c r="C536" s="88">
        <v>21.0</v>
      </c>
      <c r="D536" s="53">
        <v>3.0</v>
      </c>
      <c r="E536" s="53">
        <v>1.0</v>
      </c>
      <c r="F536" s="53">
        <v>3.0</v>
      </c>
      <c r="G536" s="53" t="str">
        <f>ifna(VLookup(V536,Shiny!B:C, 2, 0),"")</f>
        <v/>
      </c>
      <c r="H536" s="177" t="s">
        <v>1115</v>
      </c>
      <c r="I536" s="157">
        <v>914.0</v>
      </c>
      <c r="J536" s="140">
        <f>IFNA(VLOOKUP(V536,'Imported Index'!I:J,2,0),1)</f>
        <v>1</v>
      </c>
      <c r="K536" s="85"/>
      <c r="L536" s="53"/>
      <c r="M536" s="59" t="str">
        <f>ifna(IMAGE("https://pokejungle.net/sprites/typeico/"&amp;lower(VLookup(V536,Type!C:E, 2, 0)&amp;".png")),"")</f>
        <v/>
      </c>
      <c r="N536" s="59" t="str">
        <f>ifna(IMAGE("https://pokejungle.net/sprites/typeico/"&amp;lower(VLookup(V536,Type!C:E, 3, 0)&amp;".png")),"")</f>
        <v/>
      </c>
      <c r="O536" s="53"/>
      <c r="P536" s="53"/>
      <c r="Q536" s="61" t="str">
        <f>ifna(VLookup(V536, Dex!F:K, 3, 0),"")</f>
        <v/>
      </c>
      <c r="R536" s="61" t="str">
        <f>ifna(VLookup(V536, Dex!F:K, 4, 0),"")</f>
        <v/>
      </c>
      <c r="S536" s="62" t="str">
        <f>ifna(VLookup(V536, Dex!F:K, 5, 0),"")</f>
        <v/>
      </c>
      <c r="T536" s="61" t="str">
        <f>ifna(VLookup(V536, Dex!F:K, 6, 0),"")</f>
        <v>P009</v>
      </c>
      <c r="U536" s="63" t="str">
        <f>ifna(VLookup(V536, Dex!F:L, 7, 0),"")</f>
        <v/>
      </c>
      <c r="V536" s="53" t="str">
        <f t="shared" si="1"/>
        <v>quaquaval</v>
      </c>
    </row>
    <row r="537" ht="31.5" customHeight="1">
      <c r="A537" s="131">
        <v>536.0</v>
      </c>
      <c r="B537" s="130">
        <v>1.0</v>
      </c>
      <c r="C537" s="129">
        <v>21.0</v>
      </c>
      <c r="D537" s="131">
        <v>4.0</v>
      </c>
      <c r="E537" s="131">
        <v>1.0</v>
      </c>
      <c r="F537" s="131">
        <v>4.0</v>
      </c>
      <c r="G537" s="131" t="str">
        <f>ifna(VLookup(V537,Shiny!B:C, 2, 0),"")</f>
        <v/>
      </c>
      <c r="H537" s="178" t="s">
        <v>1117</v>
      </c>
      <c r="I537" s="158">
        <v>916.0</v>
      </c>
      <c r="J537" s="135">
        <f>IFNA(VLOOKUP(V537,'Imported Index'!I:J,2,0),1)</f>
        <v>1</v>
      </c>
      <c r="K537" s="130"/>
      <c r="L537" s="131"/>
      <c r="M537" s="136" t="str">
        <f>ifna(IMAGE("https://pokejungle.net/sprites/typeico/"&amp;lower(VLookup(V537,Type!C:E, 2, 0)&amp;".png")),"")</f>
        <v/>
      </c>
      <c r="N537" s="136" t="str">
        <f>ifna(IMAGE("https://pokejungle.net/sprites/typeico/"&amp;lower(VLookup(V537,Type!C:E, 3, 0)&amp;".png")),"")</f>
        <v/>
      </c>
      <c r="O537" s="131"/>
      <c r="P537" s="131"/>
      <c r="Q537" s="165" t="str">
        <f>ifna(VLookup(V537, Dex!F:K, 3, 0),"")</f>
        <v/>
      </c>
      <c r="R537" s="165" t="str">
        <f>ifna(VLookup(V537, Dex!F:K, 4, 0),"")</f>
        <v/>
      </c>
      <c r="S537" s="166" t="str">
        <f>ifna(VLookup(V537, Dex!F:K, 5, 0),"")</f>
        <v/>
      </c>
      <c r="T537" s="165" t="str">
        <f>ifna(VLookup(V537, Dex!F:K, 6, 0),"")</f>
        <v>P011</v>
      </c>
      <c r="U537" s="137" t="str">
        <f>ifna(VLookup(V537, Dex!F:L, 7, 0),"")</f>
        <v/>
      </c>
      <c r="V537" s="131" t="str">
        <f t="shared" si="1"/>
        <v>oinkologne</v>
      </c>
    </row>
    <row r="538" ht="31.5" customHeight="1">
      <c r="A538" s="53">
        <v>537.0</v>
      </c>
      <c r="B538" s="85">
        <v>1.0</v>
      </c>
      <c r="C538" s="88">
        <v>21.0</v>
      </c>
      <c r="D538" s="53">
        <v>5.0</v>
      </c>
      <c r="E538" s="53">
        <v>1.0</v>
      </c>
      <c r="F538" s="53">
        <v>5.0</v>
      </c>
      <c r="G538" s="53" t="str">
        <f>ifna(VLookup(V538,Shiny!B:C, 2, 0),"")</f>
        <v/>
      </c>
      <c r="H538" s="177" t="s">
        <v>1119</v>
      </c>
      <c r="I538" s="157">
        <v>918.0</v>
      </c>
      <c r="J538" s="140">
        <f>IFNA(VLOOKUP(V538,'Imported Index'!I:J,2,0),1)</f>
        <v>1</v>
      </c>
      <c r="K538" s="85"/>
      <c r="L538" s="53"/>
      <c r="M538" s="59" t="str">
        <f>ifna(IMAGE("https://pokejungle.net/sprites/typeico/"&amp;lower(VLookup(V538,Type!C:E, 2, 0)&amp;".png")),"")</f>
        <v/>
      </c>
      <c r="N538" s="59" t="str">
        <f>ifna(IMAGE("https://pokejungle.net/sprites/typeico/"&amp;lower(VLookup(V538,Type!C:E, 3, 0)&amp;".png")),"")</f>
        <v/>
      </c>
      <c r="O538" s="53"/>
      <c r="P538" s="53"/>
      <c r="Q538" s="61" t="str">
        <f>ifna(VLookup(V538, Dex!F:K, 3, 0),"")</f>
        <v/>
      </c>
      <c r="R538" s="61" t="str">
        <f>ifna(VLookup(V538, Dex!F:K, 4, 0),"")</f>
        <v/>
      </c>
      <c r="S538" s="62" t="str">
        <f>ifna(VLookup(V538, Dex!F:K, 5, 0),"")</f>
        <v/>
      </c>
      <c r="T538" s="61" t="str">
        <f>ifna(VLookup(V538, Dex!F:K, 6, 0),"")</f>
        <v>P013</v>
      </c>
      <c r="U538" s="63" t="str">
        <f>ifna(VLookup(V538, Dex!F:L, 7, 0),"")</f>
        <v/>
      </c>
      <c r="V538" s="53" t="str">
        <f t="shared" si="1"/>
        <v>spidops</v>
      </c>
    </row>
    <row r="539" ht="31.5" customHeight="1">
      <c r="A539" s="131">
        <v>538.0</v>
      </c>
      <c r="B539" s="130">
        <v>1.0</v>
      </c>
      <c r="C539" s="129">
        <v>21.0</v>
      </c>
      <c r="D539" s="131">
        <v>6.0</v>
      </c>
      <c r="E539" s="131">
        <v>1.0</v>
      </c>
      <c r="F539" s="131">
        <v>6.0</v>
      </c>
      <c r="G539" s="131" t="str">
        <f>ifna(VLookup(V539,Shiny!B:C, 2, 0),"")</f>
        <v/>
      </c>
      <c r="H539" s="178" t="s">
        <v>1121</v>
      </c>
      <c r="I539" s="158">
        <v>920.0</v>
      </c>
      <c r="J539" s="135">
        <f>IFNA(VLOOKUP(V539,'Imported Index'!I:J,2,0),1)</f>
        <v>1</v>
      </c>
      <c r="K539" s="130"/>
      <c r="L539" s="131"/>
      <c r="M539" s="136" t="str">
        <f>ifna(IMAGE("https://pokejungle.net/sprites/typeico/"&amp;lower(VLookup(V539,Type!C:E, 2, 0)&amp;".png")),"")</f>
        <v/>
      </c>
      <c r="N539" s="136" t="str">
        <f>ifna(IMAGE("https://pokejungle.net/sprites/typeico/"&amp;lower(VLookup(V539,Type!C:E, 3, 0)&amp;".png")),"")</f>
        <v/>
      </c>
      <c r="O539" s="131"/>
      <c r="P539" s="131"/>
      <c r="Q539" s="165" t="str">
        <f>ifna(VLookup(V539, Dex!F:K, 3, 0),"")</f>
        <v/>
      </c>
      <c r="R539" s="165" t="str">
        <f>ifna(VLookup(V539, Dex!F:K, 4, 0),"")</f>
        <v/>
      </c>
      <c r="S539" s="166" t="str">
        <f>ifna(VLookup(V539, Dex!F:K, 5, 0),"")</f>
        <v/>
      </c>
      <c r="T539" s="165" t="str">
        <f>ifna(VLookup(V539, Dex!F:K, 6, 0),"")</f>
        <v>P015</v>
      </c>
      <c r="U539" s="137" t="str">
        <f>ifna(VLookup(V539, Dex!F:L, 7, 0),"")</f>
        <v/>
      </c>
      <c r="V539" s="131" t="str">
        <f t="shared" si="1"/>
        <v>lokix</v>
      </c>
    </row>
    <row r="540" ht="31.5" customHeight="1">
      <c r="A540" s="53">
        <v>539.0</v>
      </c>
      <c r="B540" s="85">
        <v>1.0</v>
      </c>
      <c r="C540" s="88">
        <v>21.0</v>
      </c>
      <c r="D540" s="53">
        <v>7.0</v>
      </c>
      <c r="E540" s="53">
        <v>2.0</v>
      </c>
      <c r="F540" s="53">
        <v>1.0</v>
      </c>
      <c r="G540" s="53" t="str">
        <f>ifna(VLookup(V540,Shiny!B:C, 2, 0),"")</f>
        <v/>
      </c>
      <c r="H540" s="177" t="s">
        <v>1124</v>
      </c>
      <c r="I540" s="157">
        <v>923.0</v>
      </c>
      <c r="J540" s="140">
        <f>IFNA(VLOOKUP(V540,'Imported Index'!I:J,2,0),1)</f>
        <v>1</v>
      </c>
      <c r="K540" s="85"/>
      <c r="L540" s="53"/>
      <c r="M540" s="59" t="str">
        <f>ifna(IMAGE("https://pokejungle.net/sprites/typeico/"&amp;lower(VLookup(V540,Type!C:E, 2, 0)&amp;".png")),"")</f>
        <v/>
      </c>
      <c r="N540" s="59" t="str">
        <f>ifna(IMAGE("https://pokejungle.net/sprites/typeico/"&amp;lower(VLookup(V540,Type!C:E, 3, 0)&amp;".png")),"")</f>
        <v/>
      </c>
      <c r="O540" s="53"/>
      <c r="P540" s="53"/>
      <c r="Q540" s="61" t="str">
        <f>ifna(VLookup(V540, Dex!F:K, 3, 0),"")</f>
        <v/>
      </c>
      <c r="R540" s="61" t="str">
        <f>ifna(VLookup(V540, Dex!F:K, 4, 0),"")</f>
        <v/>
      </c>
      <c r="S540" s="62" t="str">
        <f>ifna(VLookup(V540, Dex!F:K, 5, 0),"")</f>
        <v/>
      </c>
      <c r="T540" s="61" t="str">
        <f>ifna(VLookup(V540, Dex!F:K, 6, 0),"")</f>
        <v>P024</v>
      </c>
      <c r="U540" s="63" t="str">
        <f>ifna(VLookup(V540, Dex!F:L, 7, 0),"")</f>
        <v/>
      </c>
      <c r="V540" s="53" t="str">
        <f t="shared" si="1"/>
        <v>pawmot</v>
      </c>
    </row>
    <row r="541" ht="31.5" customHeight="1">
      <c r="A541" s="131">
        <v>540.0</v>
      </c>
      <c r="B541" s="130">
        <v>1.0</v>
      </c>
      <c r="C541" s="129">
        <v>21.0</v>
      </c>
      <c r="D541" s="131">
        <v>8.0</v>
      </c>
      <c r="E541" s="131">
        <v>2.0</v>
      </c>
      <c r="F541" s="131">
        <v>2.0</v>
      </c>
      <c r="G541" s="131" t="str">
        <f>ifna(VLookup(V541,Shiny!B:C, 2, 0),"")</f>
        <v/>
      </c>
      <c r="H541" s="178" t="s">
        <v>1126</v>
      </c>
      <c r="I541" s="158">
        <v>925.0</v>
      </c>
      <c r="J541" s="135">
        <f>IFNA(VLOOKUP(V541,'Imported Index'!I:J,2,0),1)</f>
        <v>1</v>
      </c>
      <c r="K541" s="130"/>
      <c r="L541" s="131"/>
      <c r="M541" s="136" t="str">
        <f>ifna(IMAGE("https://pokejungle.net/sprites/typeico/"&amp;lower(VLookup(V541,Type!C:E, 2, 0)&amp;".png")),"")</f>
        <v/>
      </c>
      <c r="N541" s="136" t="str">
        <f>ifna(IMAGE("https://pokejungle.net/sprites/typeico/"&amp;lower(VLookup(V541,Type!C:E, 3, 0)&amp;".png")),"")</f>
        <v/>
      </c>
      <c r="O541" s="131"/>
      <c r="P541" s="131"/>
      <c r="Q541" s="165" t="str">
        <f>ifna(VLookup(V541, Dex!F:K, 3, 0),"")</f>
        <v/>
      </c>
      <c r="R541" s="165" t="str">
        <f>ifna(VLookup(V541, Dex!F:K, 4, 0),"")</f>
        <v/>
      </c>
      <c r="S541" s="166" t="str">
        <f>ifna(VLookup(V541, Dex!F:K, 5, 0),"")</f>
        <v/>
      </c>
      <c r="T541" s="165" t="str">
        <f>ifna(VLookup(V541, Dex!F:K, 6, 0),"")</f>
        <v>P072</v>
      </c>
      <c r="U541" s="137" t="str">
        <f>ifna(VLookup(V541, Dex!F:L, 7, 0),"")</f>
        <v/>
      </c>
      <c r="V541" s="131" t="str">
        <f t="shared" si="1"/>
        <v>maushold</v>
      </c>
    </row>
    <row r="542" ht="31.5" customHeight="1">
      <c r="A542" s="53">
        <v>541.0</v>
      </c>
      <c r="B542" s="85">
        <v>1.0</v>
      </c>
      <c r="C542" s="88">
        <v>21.0</v>
      </c>
      <c r="D542" s="53">
        <v>9.0</v>
      </c>
      <c r="E542" s="53">
        <v>2.0</v>
      </c>
      <c r="F542" s="53">
        <v>3.0</v>
      </c>
      <c r="G542" s="53" t="str">
        <f>ifna(VLookup(V542,Shiny!B:C, 2, 0),"")</f>
        <v/>
      </c>
      <c r="H542" s="177" t="s">
        <v>1130</v>
      </c>
      <c r="I542" s="157">
        <v>927.0</v>
      </c>
      <c r="J542" s="140">
        <f>IFNA(VLOOKUP(V542,'Imported Index'!I:J,2,0),1)</f>
        <v>1</v>
      </c>
      <c r="K542" s="85"/>
      <c r="L542" s="53"/>
      <c r="M542" s="59" t="str">
        <f>ifna(IMAGE("https://pokejungle.net/sprites/typeico/"&amp;lower(VLookup(V542,Type!C:E, 2, 0)&amp;".png")),"")</f>
        <v/>
      </c>
      <c r="N542" s="59" t="str">
        <f>ifna(IMAGE("https://pokejungle.net/sprites/typeico/"&amp;lower(VLookup(V542,Type!C:E, 3, 0)&amp;".png")),"")</f>
        <v/>
      </c>
      <c r="O542" s="53"/>
      <c r="P542" s="53"/>
      <c r="Q542" s="61" t="str">
        <f>ifna(VLookup(V542, Dex!F:K, 3, 0),"")</f>
        <v/>
      </c>
      <c r="R542" s="61" t="str">
        <f>ifna(VLookup(V542, Dex!F:K, 4, 0),"")</f>
        <v/>
      </c>
      <c r="S542" s="62" t="str">
        <f>ifna(VLookup(V542, Dex!F:K, 5, 0),"")</f>
        <v/>
      </c>
      <c r="T542" s="61" t="str">
        <f>ifna(VLookup(V542, Dex!F:K, 6, 0),"")</f>
        <v>P077</v>
      </c>
      <c r="U542" s="63" t="str">
        <f>ifna(VLookup(V542, Dex!F:L, 7, 0),"")</f>
        <v>H080</v>
      </c>
      <c r="V542" s="53" t="str">
        <f t="shared" si="1"/>
        <v>dachsbun</v>
      </c>
    </row>
    <row r="543" ht="31.5" customHeight="1">
      <c r="A543" s="131">
        <v>542.0</v>
      </c>
      <c r="B543" s="130">
        <v>1.0</v>
      </c>
      <c r="C543" s="129">
        <v>21.0</v>
      </c>
      <c r="D543" s="131">
        <v>10.0</v>
      </c>
      <c r="E543" s="131">
        <v>2.0</v>
      </c>
      <c r="F543" s="131">
        <v>4.0</v>
      </c>
      <c r="G543" s="131" t="str">
        <f>ifna(VLookup(V543,Shiny!B:C, 2, 0),"")</f>
        <v/>
      </c>
      <c r="H543" s="178" t="s">
        <v>1133</v>
      </c>
      <c r="I543" s="158">
        <v>930.0</v>
      </c>
      <c r="J543" s="135">
        <f>IFNA(VLOOKUP(V543,'Imported Index'!I:J,2,0),1)</f>
        <v>1</v>
      </c>
      <c r="K543" s="130"/>
      <c r="L543" s="131"/>
      <c r="M543" s="136" t="str">
        <f>ifna(IMAGE("https://pokejungle.net/sprites/typeico/"&amp;lower(VLookup(V543,Type!C:E, 2, 0)&amp;".png")),"")</f>
        <v/>
      </c>
      <c r="N543" s="136" t="str">
        <f>ifna(IMAGE("https://pokejungle.net/sprites/typeico/"&amp;lower(VLookup(V543,Type!C:E, 3, 0)&amp;".png")),"")</f>
        <v/>
      </c>
      <c r="O543" s="131"/>
      <c r="P543" s="131"/>
      <c r="Q543" s="165" t="str">
        <f>ifna(VLookup(V543, Dex!F:K, 3, 0),"")</f>
        <v/>
      </c>
      <c r="R543" s="165" t="str">
        <f>ifna(VLookup(V543, Dex!F:K, 4, 0),"")</f>
        <v/>
      </c>
      <c r="S543" s="166" t="str">
        <f>ifna(VLookup(V543, Dex!F:K, 5, 0),"")</f>
        <v/>
      </c>
      <c r="T543" s="165" t="str">
        <f>ifna(VLookup(V543, Dex!F:K, 6, 0),"")</f>
        <v>P086</v>
      </c>
      <c r="U543" s="137" t="str">
        <f>ifna(VLookup(V543, Dex!F:L, 7, 0),"")</f>
        <v/>
      </c>
      <c r="V543" s="131" t="str">
        <f t="shared" si="1"/>
        <v>arboliva</v>
      </c>
    </row>
    <row r="544" ht="31.5" customHeight="1">
      <c r="A544" s="53">
        <v>543.0</v>
      </c>
      <c r="B544" s="85">
        <v>1.0</v>
      </c>
      <c r="C544" s="88">
        <v>21.0</v>
      </c>
      <c r="D544" s="53">
        <v>11.0</v>
      </c>
      <c r="E544" s="53">
        <v>2.0</v>
      </c>
      <c r="F544" s="53">
        <v>5.0</v>
      </c>
      <c r="G544" s="53" t="str">
        <f>ifna(VLookup(V544,Shiny!B:C, 2, 0),"")</f>
        <v/>
      </c>
      <c r="H544" s="177" t="s">
        <v>1134</v>
      </c>
      <c r="I544" s="157">
        <v>931.0</v>
      </c>
      <c r="J544" s="140">
        <f>IFNA(VLOOKUP(V544,'Imported Index'!I:J,2,0),1)</f>
        <v>1</v>
      </c>
      <c r="K544" s="85"/>
      <c r="L544" s="53"/>
      <c r="M544" s="59" t="str">
        <f>ifna(IMAGE("https://pokejungle.net/sprites/typeico/"&amp;lower(VLookup(V544,Type!C:E, 2, 0)&amp;".png")),"")</f>
        <v/>
      </c>
      <c r="N544" s="59" t="str">
        <f>ifna(IMAGE("https://pokejungle.net/sprites/typeico/"&amp;lower(VLookup(V544,Type!C:E, 3, 0)&amp;".png")),"")</f>
        <v/>
      </c>
      <c r="O544" s="53"/>
      <c r="P544" s="53"/>
      <c r="Q544" s="61" t="str">
        <f>ifna(VLookup(V544, Dex!F:K, 3, 0),"")</f>
        <v/>
      </c>
      <c r="R544" s="61" t="str">
        <f>ifna(VLookup(V544, Dex!F:K, 4, 0),"")</f>
        <v/>
      </c>
      <c r="S544" s="62" t="str">
        <f>ifna(VLookup(V544, Dex!F:K, 5, 0),"")</f>
        <v/>
      </c>
      <c r="T544" s="61" t="str">
        <f>ifna(VLookup(V544, Dex!F:K, 6, 0),"")</f>
        <v>P113</v>
      </c>
      <c r="U544" s="63" t="str">
        <f>ifna(VLookup(V544, Dex!F:L, 7, 0),"")</f>
        <v>H086</v>
      </c>
      <c r="V544" s="53" t="str">
        <f t="shared" si="1"/>
        <v>squawkabilly</v>
      </c>
    </row>
    <row r="545" ht="31.5" customHeight="1">
      <c r="A545" s="131">
        <v>544.0</v>
      </c>
      <c r="B545" s="130">
        <v>1.0</v>
      </c>
      <c r="C545" s="129">
        <v>21.0</v>
      </c>
      <c r="D545" s="131">
        <v>12.0</v>
      </c>
      <c r="E545" s="131">
        <v>2.0</v>
      </c>
      <c r="F545" s="131">
        <v>6.0</v>
      </c>
      <c r="G545" s="131" t="str">
        <f>ifna(VLookup(V545,Shiny!B:C, 2, 0),"")</f>
        <v/>
      </c>
      <c r="H545" s="178" t="s">
        <v>1141</v>
      </c>
      <c r="I545" s="158">
        <v>934.0</v>
      </c>
      <c r="J545" s="135">
        <f>IFNA(VLOOKUP(V545,'Imported Index'!I:J,2,0),1)</f>
        <v>1</v>
      </c>
      <c r="K545" s="130"/>
      <c r="L545" s="131"/>
      <c r="M545" s="136" t="str">
        <f>ifna(IMAGE("https://pokejungle.net/sprites/typeico/"&amp;lower(VLookup(V545,Type!C:E, 2, 0)&amp;".png")),"")</f>
        <v/>
      </c>
      <c r="N545" s="136" t="str">
        <f>ifna(IMAGE("https://pokejungle.net/sprites/typeico/"&amp;lower(VLookup(V545,Type!C:E, 3, 0)&amp;".png")),"")</f>
        <v/>
      </c>
      <c r="O545" s="131"/>
      <c r="P545" s="131"/>
      <c r="Q545" s="165" t="str">
        <f>ifna(VLookup(V545, Dex!F:K, 3, 0),"")</f>
        <v/>
      </c>
      <c r="R545" s="165" t="str">
        <f>ifna(VLookup(V545, Dex!F:K, 4, 0),"")</f>
        <v/>
      </c>
      <c r="S545" s="166" t="str">
        <f>ifna(VLookup(V545, Dex!F:K, 5, 0),"")</f>
        <v/>
      </c>
      <c r="T545" s="165" t="str">
        <f>ifna(VLookup(V545, Dex!F:K, 6, 0),"")</f>
        <v>P131</v>
      </c>
      <c r="U545" s="137" t="str">
        <f>ifna(VLookup(V545, Dex!F:L, 7, 0),"")</f>
        <v>H091</v>
      </c>
      <c r="V545" s="131" t="str">
        <f t="shared" si="1"/>
        <v>garganacl</v>
      </c>
    </row>
    <row r="546" ht="31.5" customHeight="1">
      <c r="A546" s="53">
        <v>545.0</v>
      </c>
      <c r="B546" s="85">
        <v>1.0</v>
      </c>
      <c r="C546" s="88">
        <v>21.0</v>
      </c>
      <c r="D546" s="53">
        <v>13.0</v>
      </c>
      <c r="E546" s="53">
        <v>3.0</v>
      </c>
      <c r="F546" s="53">
        <v>1.0</v>
      </c>
      <c r="G546" s="53" t="str">
        <f>ifna(VLookup(V546,Shiny!B:C, 2, 0),"")</f>
        <v/>
      </c>
      <c r="H546" s="177" t="s">
        <v>1143</v>
      </c>
      <c r="I546" s="157">
        <v>936.0</v>
      </c>
      <c r="J546" s="140">
        <f>IFNA(VLOOKUP(V546,'Imported Index'!I:J,2,0),1)</f>
        <v>1</v>
      </c>
      <c r="K546" s="85"/>
      <c r="L546" s="53"/>
      <c r="M546" s="59" t="str">
        <f>ifna(IMAGE("https://pokejungle.net/sprites/typeico/"&amp;lower(VLookup(V546,Type!C:E, 2, 0)&amp;".png")),"")</f>
        <v/>
      </c>
      <c r="N546" s="59" t="str">
        <f>ifna(IMAGE("https://pokejungle.net/sprites/typeico/"&amp;lower(VLookup(V546,Type!C:E, 3, 0)&amp;".png")),"")</f>
        <v/>
      </c>
      <c r="O546" s="53"/>
      <c r="P546" s="53"/>
      <c r="Q546" s="61" t="str">
        <f>ifna(VLookup(V546, Dex!F:K, 3, 0),"")</f>
        <v/>
      </c>
      <c r="R546" s="61" t="str">
        <f>ifna(VLookup(V546, Dex!F:K, 4, 0),"")</f>
        <v/>
      </c>
      <c r="S546" s="62" t="str">
        <f>ifna(VLookup(V546, Dex!F:K, 5, 0),"")</f>
        <v/>
      </c>
      <c r="T546" s="61" t="str">
        <f>ifna(VLookup(V546, Dex!F:K, 6, 0),"")</f>
        <v>P166</v>
      </c>
      <c r="U546" s="63" t="str">
        <f>ifna(VLookup(V546, Dex!F:L, 7, 0),"")</f>
        <v>H098</v>
      </c>
      <c r="V546" s="53" t="str">
        <f t="shared" si="1"/>
        <v>armarouge</v>
      </c>
    </row>
    <row r="547" ht="31.5" customHeight="1">
      <c r="A547" s="131">
        <v>546.0</v>
      </c>
      <c r="B547" s="130">
        <v>1.0</v>
      </c>
      <c r="C547" s="129">
        <v>21.0</v>
      </c>
      <c r="D547" s="131">
        <v>14.0</v>
      </c>
      <c r="E547" s="131">
        <v>3.0</v>
      </c>
      <c r="F547" s="131">
        <v>2.0</v>
      </c>
      <c r="G547" s="131" t="str">
        <f>ifna(VLookup(V547,Shiny!B:C, 2, 0),"")</f>
        <v/>
      </c>
      <c r="H547" s="178" t="s">
        <v>1144</v>
      </c>
      <c r="I547" s="158">
        <v>937.0</v>
      </c>
      <c r="J547" s="135">
        <f>IFNA(VLOOKUP(V547,'Imported Index'!I:J,2,0),1)</f>
        <v>1</v>
      </c>
      <c r="K547" s="130"/>
      <c r="L547" s="131"/>
      <c r="M547" s="136" t="str">
        <f>ifna(IMAGE("https://pokejungle.net/sprites/typeico/"&amp;lower(VLookup(V547,Type!C:E, 2, 0)&amp;".png")),"")</f>
        <v/>
      </c>
      <c r="N547" s="136" t="str">
        <f>ifna(IMAGE("https://pokejungle.net/sprites/typeico/"&amp;lower(VLookup(V547,Type!C:E, 3, 0)&amp;".png")),"")</f>
        <v/>
      </c>
      <c r="O547" s="131"/>
      <c r="P547" s="131"/>
      <c r="Q547" s="165" t="str">
        <f>ifna(VLookup(V547, Dex!F:K, 3, 0),"")</f>
        <v/>
      </c>
      <c r="R547" s="165" t="str">
        <f>ifna(VLookup(V547, Dex!F:K, 4, 0),"")</f>
        <v/>
      </c>
      <c r="S547" s="166" t="str">
        <f>ifna(VLookup(V547, Dex!F:K, 5, 0),"")</f>
        <v/>
      </c>
      <c r="T547" s="165" t="str">
        <f>ifna(VLookup(V547, Dex!F:K, 6, 0),"")</f>
        <v>P167</v>
      </c>
      <c r="U547" s="137" t="str">
        <f>ifna(VLookup(V547, Dex!F:L, 7, 0),"")</f>
        <v>H099</v>
      </c>
      <c r="V547" s="131" t="str">
        <f t="shared" si="1"/>
        <v>ceruledge</v>
      </c>
    </row>
    <row r="548" ht="31.5" customHeight="1">
      <c r="A548" s="53">
        <v>547.0</v>
      </c>
      <c r="B548" s="85">
        <v>1.0</v>
      </c>
      <c r="C548" s="88">
        <v>21.0</v>
      </c>
      <c r="D548" s="53">
        <v>15.0</v>
      </c>
      <c r="E548" s="53">
        <v>3.0</v>
      </c>
      <c r="F548" s="53">
        <v>3.0</v>
      </c>
      <c r="G548" s="53" t="str">
        <f>ifna(VLookup(V548,Shiny!B:C, 2, 0),"")</f>
        <v/>
      </c>
      <c r="H548" s="177" t="s">
        <v>1146</v>
      </c>
      <c r="I548" s="157">
        <v>939.0</v>
      </c>
      <c r="J548" s="140">
        <f>IFNA(VLOOKUP(V548,'Imported Index'!I:J,2,0),1)</f>
        <v>1</v>
      </c>
      <c r="K548" s="85"/>
      <c r="L548" s="53"/>
      <c r="M548" s="59" t="str">
        <f>ifna(IMAGE("https://pokejungle.net/sprites/typeico/"&amp;lower(VLookup(V548,Type!C:E, 2, 0)&amp;".png")),"")</f>
        <v/>
      </c>
      <c r="N548" s="59" t="str">
        <f>ifna(IMAGE("https://pokejungle.net/sprites/typeico/"&amp;lower(VLookup(V548,Type!C:E, 3, 0)&amp;".png")),"")</f>
        <v/>
      </c>
      <c r="O548" s="53"/>
      <c r="P548" s="53"/>
      <c r="Q548" s="61" t="str">
        <f>ifna(VLookup(V548, Dex!F:K, 3, 0),"")</f>
        <v/>
      </c>
      <c r="R548" s="61" t="str">
        <f>ifna(VLookup(V548, Dex!F:K, 4, 0),"")</f>
        <v/>
      </c>
      <c r="S548" s="62" t="str">
        <f>ifna(VLookup(V548, Dex!F:K, 5, 0),"")</f>
        <v/>
      </c>
      <c r="T548" s="61" t="str">
        <f>ifna(VLookup(V548, Dex!F:K, 6, 0),"")</f>
        <v>P171</v>
      </c>
      <c r="U548" s="63" t="str">
        <f>ifna(VLookup(V548, Dex!F:L, 7, 0),"")</f>
        <v/>
      </c>
      <c r="V548" s="53" t="str">
        <f t="shared" si="1"/>
        <v>bellibolt</v>
      </c>
    </row>
    <row r="549" ht="31.5" customHeight="1">
      <c r="A549" s="131">
        <v>548.0</v>
      </c>
      <c r="B549" s="130">
        <v>1.0</v>
      </c>
      <c r="C549" s="129">
        <v>21.0</v>
      </c>
      <c r="D549" s="131">
        <v>16.0</v>
      </c>
      <c r="E549" s="131">
        <v>3.0</v>
      </c>
      <c r="F549" s="131">
        <v>4.0</v>
      </c>
      <c r="G549" s="131" t="str">
        <f>ifna(VLookup(V549,Shiny!B:C, 2, 0),"")</f>
        <v/>
      </c>
      <c r="H549" s="178" t="s">
        <v>1148</v>
      </c>
      <c r="I549" s="158">
        <v>941.0</v>
      </c>
      <c r="J549" s="135">
        <f>IFNA(VLOOKUP(V549,'Imported Index'!I:J,2,0),1)</f>
        <v>1</v>
      </c>
      <c r="K549" s="130"/>
      <c r="L549" s="131"/>
      <c r="M549" s="136" t="str">
        <f>ifna(IMAGE("https://pokejungle.net/sprites/typeico/"&amp;lower(VLookup(V549,Type!C:E, 2, 0)&amp;".png")),"")</f>
        <v/>
      </c>
      <c r="N549" s="136" t="str">
        <f>ifna(IMAGE("https://pokejungle.net/sprites/typeico/"&amp;lower(VLookup(V549,Type!C:E, 3, 0)&amp;".png")),"")</f>
        <v/>
      </c>
      <c r="O549" s="131"/>
      <c r="P549" s="131"/>
      <c r="Q549" s="165" t="str">
        <f>ifna(VLookup(V549, Dex!F:K, 3, 0),"")</f>
        <v/>
      </c>
      <c r="R549" s="165" t="str">
        <f>ifna(VLookup(V549, Dex!F:K, 4, 0),"")</f>
        <v/>
      </c>
      <c r="S549" s="166" t="str">
        <f>ifna(VLookup(V549, Dex!F:K, 5, 0),"")</f>
        <v/>
      </c>
      <c r="T549" s="165" t="str">
        <f>ifna(VLookup(V549, Dex!F:K, 6, 0),"")</f>
        <v>P178</v>
      </c>
      <c r="U549" s="137" t="str">
        <f>ifna(VLookup(V549, Dex!F:L, 7, 0),"")</f>
        <v/>
      </c>
      <c r="V549" s="131" t="str">
        <f t="shared" si="1"/>
        <v>kilowattrel</v>
      </c>
    </row>
    <row r="550" ht="31.5" customHeight="1">
      <c r="A550" s="53">
        <v>549.0</v>
      </c>
      <c r="B550" s="85">
        <v>1.0</v>
      </c>
      <c r="C550" s="88">
        <v>21.0</v>
      </c>
      <c r="D550" s="53">
        <v>17.0</v>
      </c>
      <c r="E550" s="53">
        <v>3.0</v>
      </c>
      <c r="F550" s="53">
        <v>5.0</v>
      </c>
      <c r="G550" s="53" t="str">
        <f>ifna(VLookup(V550,Shiny!B:C, 2, 0),"")</f>
        <v/>
      </c>
      <c r="H550" s="177" t="s">
        <v>1150</v>
      </c>
      <c r="I550" s="157">
        <v>943.0</v>
      </c>
      <c r="J550" s="140">
        <f>IFNA(VLOOKUP(V550,'Imported Index'!I:J,2,0),1)</f>
        <v>1</v>
      </c>
      <c r="K550" s="85"/>
      <c r="L550" s="53"/>
      <c r="M550" s="59" t="str">
        <f>ifna(IMAGE("https://pokejungle.net/sprites/typeico/"&amp;lower(VLookup(V550,Type!C:E, 2, 0)&amp;".png")),"")</f>
        <v/>
      </c>
      <c r="N550" s="59" t="str">
        <f>ifna(IMAGE("https://pokejungle.net/sprites/typeico/"&amp;lower(VLookup(V550,Type!C:E, 3, 0)&amp;".png")),"")</f>
        <v/>
      </c>
      <c r="O550" s="53"/>
      <c r="P550" s="53"/>
      <c r="Q550" s="61" t="str">
        <f>ifna(VLookup(V550, Dex!F:K, 3, 0),"")</f>
        <v/>
      </c>
      <c r="R550" s="61" t="str">
        <f>ifna(VLookup(V550, Dex!F:K, 4, 0),"")</f>
        <v/>
      </c>
      <c r="S550" s="62" t="str">
        <f>ifna(VLookup(V550, Dex!F:K, 5, 0),"")</f>
        <v/>
      </c>
      <c r="T550" s="61" t="str">
        <f>ifna(VLookup(V550, Dex!F:K, 6, 0),"")</f>
        <v>P197</v>
      </c>
      <c r="U550" s="63" t="str">
        <f>ifna(VLookup(V550, Dex!F:L, 7, 0),"")</f>
        <v>H101</v>
      </c>
      <c r="V550" s="53" t="str">
        <f t="shared" si="1"/>
        <v>mabosstiff</v>
      </c>
    </row>
    <row r="551" ht="31.5" customHeight="1">
      <c r="A551" s="131">
        <v>550.0</v>
      </c>
      <c r="B551" s="130">
        <v>1.0</v>
      </c>
      <c r="C551" s="129">
        <v>21.0</v>
      </c>
      <c r="D551" s="131">
        <v>18.0</v>
      </c>
      <c r="E551" s="131">
        <v>3.0</v>
      </c>
      <c r="F551" s="131">
        <v>6.0</v>
      </c>
      <c r="G551" s="131" t="str">
        <f>ifna(VLookup(V551,Shiny!B:C, 2, 0),"")</f>
        <v/>
      </c>
      <c r="H551" s="178" t="s">
        <v>1152</v>
      </c>
      <c r="I551" s="158">
        <v>945.0</v>
      </c>
      <c r="J551" s="135">
        <f>IFNA(VLOOKUP(V551,'Imported Index'!I:J,2,0),1)</f>
        <v>1</v>
      </c>
      <c r="K551" s="130"/>
      <c r="L551" s="131"/>
      <c r="M551" s="136" t="str">
        <f>ifna(IMAGE("https://pokejungle.net/sprites/typeico/"&amp;lower(VLookup(V551,Type!C:E, 2, 0)&amp;".png")),"")</f>
        <v/>
      </c>
      <c r="N551" s="136" t="str">
        <f>ifna(IMAGE("https://pokejungle.net/sprites/typeico/"&amp;lower(VLookup(V551,Type!C:E, 3, 0)&amp;".png")),"")</f>
        <v/>
      </c>
      <c r="O551" s="131"/>
      <c r="P551" s="131"/>
      <c r="Q551" s="165" t="str">
        <f>ifna(VLookup(V551, Dex!F:K, 3, 0),"")</f>
        <v/>
      </c>
      <c r="R551" s="165" t="str">
        <f>ifna(VLookup(V551, Dex!F:K, 4, 0),"")</f>
        <v/>
      </c>
      <c r="S551" s="166" t="str">
        <f>ifna(VLookup(V551, Dex!F:K, 5, 0),"")</f>
        <v/>
      </c>
      <c r="T551" s="165" t="str">
        <f>ifna(VLookup(V551, Dex!F:K, 6, 0),"")</f>
        <v>P203</v>
      </c>
      <c r="U551" s="137" t="str">
        <f>ifna(VLookup(V551, Dex!F:L, 7, 0),"")</f>
        <v>H105</v>
      </c>
      <c r="V551" s="131" t="str">
        <f t="shared" si="1"/>
        <v>grafaiai</v>
      </c>
    </row>
    <row r="552" ht="31.5" customHeight="1">
      <c r="A552" s="53">
        <v>551.0</v>
      </c>
      <c r="B552" s="85">
        <v>1.0</v>
      </c>
      <c r="C552" s="88">
        <v>21.0</v>
      </c>
      <c r="D552" s="53">
        <v>19.0</v>
      </c>
      <c r="E552" s="53">
        <v>4.0</v>
      </c>
      <c r="F552" s="53">
        <v>1.0</v>
      </c>
      <c r="G552" s="53" t="str">
        <f>ifna(VLookup(V552,Shiny!B:C, 2, 0),"")</f>
        <v/>
      </c>
      <c r="H552" s="177" t="s">
        <v>1154</v>
      </c>
      <c r="I552" s="157">
        <v>947.0</v>
      </c>
      <c r="J552" s="140">
        <f>IFNA(VLOOKUP(V552,'Imported Index'!I:J,2,0),1)</f>
        <v>1</v>
      </c>
      <c r="K552" s="85"/>
      <c r="L552" s="53"/>
      <c r="M552" s="59" t="str">
        <f>ifna(IMAGE("https://pokejungle.net/sprites/typeico/"&amp;lower(VLookup(V552,Type!C:E, 2, 0)&amp;".png")),"")</f>
        <v/>
      </c>
      <c r="N552" s="59" t="str">
        <f>ifna(IMAGE("https://pokejungle.net/sprites/typeico/"&amp;lower(VLookup(V552,Type!C:E, 3, 0)&amp;".png")),"")</f>
        <v/>
      </c>
      <c r="O552" s="53"/>
      <c r="P552" s="53"/>
      <c r="Q552" s="61" t="str">
        <f>ifna(VLookup(V552, Dex!F:K, 3, 0),"")</f>
        <v/>
      </c>
      <c r="R552" s="61" t="str">
        <f>ifna(VLookup(V552, Dex!F:K, 4, 0),"")</f>
        <v/>
      </c>
      <c r="S552" s="62" t="str">
        <f>ifna(VLookup(V552, Dex!F:K, 5, 0),"")</f>
        <v/>
      </c>
      <c r="T552" s="61" t="str">
        <f>ifna(VLookup(V552, Dex!F:K, 6, 0),"")</f>
        <v>P243</v>
      </c>
      <c r="U552" s="63" t="str">
        <f>ifna(VLookup(V552, Dex!F:L, 7, 0),"")</f>
        <v/>
      </c>
      <c r="V552" s="53" t="str">
        <f t="shared" si="1"/>
        <v>brambleghast</v>
      </c>
    </row>
    <row r="553" ht="31.5" customHeight="1">
      <c r="A553" s="131">
        <v>552.0</v>
      </c>
      <c r="B553" s="130">
        <v>1.0</v>
      </c>
      <c r="C553" s="129">
        <v>21.0</v>
      </c>
      <c r="D553" s="131">
        <v>20.0</v>
      </c>
      <c r="E553" s="131">
        <v>4.0</v>
      </c>
      <c r="F553" s="131">
        <v>2.0</v>
      </c>
      <c r="G553" s="131" t="str">
        <f>ifna(VLookup(V553,Shiny!B:C, 2, 0),"")</f>
        <v/>
      </c>
      <c r="H553" s="178" t="s">
        <v>1156</v>
      </c>
      <c r="I553" s="158">
        <v>949.0</v>
      </c>
      <c r="J553" s="135">
        <f>IFNA(VLOOKUP(V553,'Imported Index'!I:J,2,0),1)</f>
        <v>1</v>
      </c>
      <c r="K553" s="130"/>
      <c r="L553" s="131"/>
      <c r="M553" s="136" t="str">
        <f>ifna(IMAGE("https://pokejungle.net/sprites/typeico/"&amp;lower(VLookup(V553,Type!C:E, 2, 0)&amp;".png")),"")</f>
        <v/>
      </c>
      <c r="N553" s="136" t="str">
        <f>ifna(IMAGE("https://pokejungle.net/sprites/typeico/"&amp;lower(VLookup(V553,Type!C:E, 3, 0)&amp;".png")),"")</f>
        <v/>
      </c>
      <c r="O553" s="131"/>
      <c r="P553" s="131"/>
      <c r="Q553" s="165" t="str">
        <f>ifna(VLookup(V553, Dex!F:K, 3, 0),"")</f>
        <v/>
      </c>
      <c r="R553" s="165" t="str">
        <f>ifna(VLookup(V553, Dex!F:K, 4, 0),"")</f>
        <v/>
      </c>
      <c r="S553" s="166" t="str">
        <f>ifna(VLookup(V553, Dex!F:K, 5, 0),"")</f>
        <v/>
      </c>
      <c r="T553" s="165" t="str">
        <f>ifna(VLookup(V553, Dex!F:K, 6, 0),"")</f>
        <v>P245</v>
      </c>
      <c r="U553" s="137" t="str">
        <f>ifna(VLookup(V553, Dex!F:L, 7, 0),"")</f>
        <v/>
      </c>
      <c r="V553" s="131" t="str">
        <f t="shared" si="1"/>
        <v>toedscruel</v>
      </c>
    </row>
    <row r="554" ht="31.5" customHeight="1">
      <c r="A554" s="53">
        <v>553.0</v>
      </c>
      <c r="B554" s="85">
        <v>1.0</v>
      </c>
      <c r="C554" s="88">
        <v>21.0</v>
      </c>
      <c r="D554" s="53">
        <v>21.0</v>
      </c>
      <c r="E554" s="53">
        <v>4.0</v>
      </c>
      <c r="F554" s="53">
        <v>3.0</v>
      </c>
      <c r="G554" s="53" t="str">
        <f>ifna(VLookup(V554,Shiny!B:C, 2, 0),"")</f>
        <v/>
      </c>
      <c r="H554" s="177" t="s">
        <v>1157</v>
      </c>
      <c r="I554" s="157">
        <v>950.0</v>
      </c>
      <c r="J554" s="140">
        <f>IFNA(VLOOKUP(V554,'Imported Index'!I:J,2,0),1)</f>
        <v>1</v>
      </c>
      <c r="K554" s="85"/>
      <c r="L554" s="53"/>
      <c r="M554" s="59" t="str">
        <f>ifna(IMAGE("https://pokejungle.net/sprites/typeico/"&amp;lower(VLookup(V554,Type!C:E, 2, 0)&amp;".png")),"")</f>
        <v/>
      </c>
      <c r="N554" s="59" t="str">
        <f>ifna(IMAGE("https://pokejungle.net/sprites/typeico/"&amp;lower(VLookup(V554,Type!C:E, 3, 0)&amp;".png")),"")</f>
        <v/>
      </c>
      <c r="O554" s="53"/>
      <c r="P554" s="53"/>
      <c r="Q554" s="61" t="str">
        <f>ifna(VLookup(V554, Dex!F:K, 3, 0),"")</f>
        <v/>
      </c>
      <c r="R554" s="61" t="str">
        <f>ifna(VLookup(V554, Dex!F:K, 4, 0),"")</f>
        <v/>
      </c>
      <c r="S554" s="62" t="str">
        <f>ifna(VLookup(V554, Dex!F:K, 5, 0),"")</f>
        <v/>
      </c>
      <c r="T554" s="61" t="str">
        <f>ifna(VLookup(V554, Dex!F:K, 6, 0),"")</f>
        <v>P249</v>
      </c>
      <c r="U554" s="63" t="str">
        <f>ifna(VLookup(V554, Dex!F:L, 7, 0),"")</f>
        <v/>
      </c>
      <c r="V554" s="53" t="str">
        <f t="shared" si="1"/>
        <v>klawf</v>
      </c>
    </row>
    <row r="555" ht="31.5" customHeight="1">
      <c r="A555" s="131">
        <v>554.0</v>
      </c>
      <c r="B555" s="130">
        <v>1.0</v>
      </c>
      <c r="C555" s="129">
        <v>21.0</v>
      </c>
      <c r="D555" s="131">
        <v>22.0</v>
      </c>
      <c r="E555" s="131">
        <v>4.0</v>
      </c>
      <c r="F555" s="131">
        <v>4.0</v>
      </c>
      <c r="G555" s="131" t="str">
        <f>ifna(VLookup(V555,Shiny!B:C, 2, 0),"")</f>
        <v/>
      </c>
      <c r="H555" s="178" t="s">
        <v>1159</v>
      </c>
      <c r="I555" s="158">
        <v>952.0</v>
      </c>
      <c r="J555" s="135">
        <f>IFNA(VLOOKUP(V555,'Imported Index'!I:J,2,0),1)</f>
        <v>1</v>
      </c>
      <c r="K555" s="130"/>
      <c r="L555" s="131"/>
      <c r="M555" s="136" t="str">
        <f>ifna(IMAGE("https://pokejungle.net/sprites/typeico/"&amp;lower(VLookup(V555,Type!C:E, 2, 0)&amp;".png")),"")</f>
        <v/>
      </c>
      <c r="N555" s="136" t="str">
        <f>ifna(IMAGE("https://pokejungle.net/sprites/typeico/"&amp;lower(VLookup(V555,Type!C:E, 3, 0)&amp;".png")),"")</f>
        <v/>
      </c>
      <c r="O555" s="131"/>
      <c r="P555" s="131"/>
      <c r="Q555" s="165" t="str">
        <f>ifna(VLookup(V555, Dex!F:K, 3, 0),"")</f>
        <v/>
      </c>
      <c r="R555" s="165" t="str">
        <f>ifna(VLookup(V555, Dex!F:K, 4, 0),"")</f>
        <v/>
      </c>
      <c r="S555" s="166" t="str">
        <f>ifna(VLookup(V555, Dex!F:K, 5, 0),"")</f>
        <v/>
      </c>
      <c r="T555" s="165" t="str">
        <f>ifna(VLookup(V555, Dex!F:K, 6, 0),"")</f>
        <v>P251</v>
      </c>
      <c r="U555" s="137" t="str">
        <f>ifna(VLookup(V555, Dex!F:L, 7, 0),"")</f>
        <v>H015</v>
      </c>
      <c r="V555" s="131" t="str">
        <f t="shared" si="1"/>
        <v>scovillain</v>
      </c>
    </row>
    <row r="556" ht="31.5" customHeight="1">
      <c r="A556" s="53">
        <v>555.0</v>
      </c>
      <c r="B556" s="85">
        <v>1.0</v>
      </c>
      <c r="C556" s="88">
        <v>21.0</v>
      </c>
      <c r="D556" s="53">
        <v>23.0</v>
      </c>
      <c r="E556" s="53">
        <v>4.0</v>
      </c>
      <c r="F556" s="53">
        <v>5.0</v>
      </c>
      <c r="G556" s="53" t="str">
        <f>ifna(VLookup(V556,Shiny!B:C, 2, 0),"")</f>
        <v/>
      </c>
      <c r="H556" s="177" t="s">
        <v>1161</v>
      </c>
      <c r="I556" s="157">
        <v>954.0</v>
      </c>
      <c r="J556" s="140">
        <f>IFNA(VLOOKUP(V556,'Imported Index'!I:J,2,0),1)</f>
        <v>1</v>
      </c>
      <c r="K556" s="85"/>
      <c r="L556" s="53"/>
      <c r="M556" s="59" t="str">
        <f>ifna(IMAGE("https://pokejungle.net/sprites/typeico/"&amp;lower(VLookup(V556,Type!C:E, 2, 0)&amp;".png")),"")</f>
        <v/>
      </c>
      <c r="N556" s="59" t="str">
        <f>ifna(IMAGE("https://pokejungle.net/sprites/typeico/"&amp;lower(VLookup(V556,Type!C:E, 3, 0)&amp;".png")),"")</f>
        <v/>
      </c>
      <c r="O556" s="53"/>
      <c r="P556" s="53"/>
      <c r="Q556" s="61" t="str">
        <f>ifna(VLookup(V556, Dex!F:K, 3, 0),"")</f>
        <v/>
      </c>
      <c r="R556" s="61" t="str">
        <f>ifna(VLookup(V556, Dex!F:K, 4, 0),"")</f>
        <v/>
      </c>
      <c r="S556" s="62" t="str">
        <f>ifna(VLookup(V556, Dex!F:K, 5, 0),"")</f>
        <v/>
      </c>
      <c r="T556" s="61" t="str">
        <f>ifna(VLookup(V556, Dex!F:K, 6, 0),"")</f>
        <v>P255</v>
      </c>
      <c r="U556" s="63" t="str">
        <f>ifna(VLookup(V556, Dex!F:L, 7, 0),"")</f>
        <v/>
      </c>
      <c r="V556" s="53" t="str">
        <f t="shared" si="1"/>
        <v>rabsca</v>
      </c>
    </row>
    <row r="557" ht="31.5" customHeight="1">
      <c r="A557" s="131">
        <v>556.0</v>
      </c>
      <c r="B557" s="130">
        <v>1.0</v>
      </c>
      <c r="C557" s="129">
        <v>21.0</v>
      </c>
      <c r="D557" s="131">
        <v>24.0</v>
      </c>
      <c r="E557" s="131">
        <v>4.0</v>
      </c>
      <c r="F557" s="131">
        <v>6.0</v>
      </c>
      <c r="G557" s="131" t="str">
        <f>ifna(VLookup(V557,Shiny!B:C, 2, 0),"")</f>
        <v/>
      </c>
      <c r="H557" s="178" t="s">
        <v>1163</v>
      </c>
      <c r="I557" s="158">
        <v>956.0</v>
      </c>
      <c r="J557" s="135">
        <f>IFNA(VLOOKUP(V557,'Imported Index'!I:J,2,0),1)</f>
        <v>1</v>
      </c>
      <c r="K557" s="130"/>
      <c r="L557" s="131"/>
      <c r="M557" s="136" t="str">
        <f>ifna(IMAGE("https://pokejungle.net/sprites/typeico/"&amp;lower(VLookup(V557,Type!C:E, 2, 0)&amp;".png")),"")</f>
        <v/>
      </c>
      <c r="N557" s="136" t="str">
        <f>ifna(IMAGE("https://pokejungle.net/sprites/typeico/"&amp;lower(VLookup(V557,Type!C:E, 3, 0)&amp;".png")),"")</f>
        <v/>
      </c>
      <c r="O557" s="131"/>
      <c r="P557" s="131"/>
      <c r="Q557" s="165" t="str">
        <f>ifna(VLookup(V557, Dex!F:K, 3, 0),"")</f>
        <v/>
      </c>
      <c r="R557" s="165" t="str">
        <f>ifna(VLookup(V557, Dex!F:K, 4, 0),"")</f>
        <v/>
      </c>
      <c r="S557" s="166" t="str">
        <f>ifna(VLookup(V557, Dex!F:K, 5, 0),"")</f>
        <v/>
      </c>
      <c r="T557" s="165" t="str">
        <f>ifna(VLookup(V557, Dex!F:K, 6, 0),"")</f>
        <v>P264</v>
      </c>
      <c r="U557" s="137" t="str">
        <f>ifna(VLookup(V557, Dex!F:L, 7, 0),"")</f>
        <v/>
      </c>
      <c r="V557" s="131" t="str">
        <f t="shared" si="1"/>
        <v>espathra</v>
      </c>
    </row>
    <row r="558" ht="31.5" customHeight="1">
      <c r="A558" s="53">
        <v>557.0</v>
      </c>
      <c r="B558" s="85">
        <v>1.0</v>
      </c>
      <c r="C558" s="88">
        <v>21.0</v>
      </c>
      <c r="D558" s="53">
        <v>25.0</v>
      </c>
      <c r="E558" s="53">
        <v>5.0</v>
      </c>
      <c r="F558" s="53">
        <v>1.0</v>
      </c>
      <c r="G558" s="53" t="str">
        <f>ifna(VLookup(V558,Shiny!B:C, 2, 0),"")</f>
        <v/>
      </c>
      <c r="H558" s="177" t="s">
        <v>1166</v>
      </c>
      <c r="I558" s="157">
        <v>959.0</v>
      </c>
      <c r="J558" s="140">
        <f>IFNA(VLOOKUP(V558,'Imported Index'!I:J,2,0),1)</f>
        <v>1</v>
      </c>
      <c r="K558" s="85"/>
      <c r="L558" s="53"/>
      <c r="M558" s="59" t="str">
        <f>ifna(IMAGE("https://pokejungle.net/sprites/typeico/"&amp;lower(VLookup(V558,Type!C:E, 2, 0)&amp;".png")),"")</f>
        <v/>
      </c>
      <c r="N558" s="59" t="str">
        <f>ifna(IMAGE("https://pokejungle.net/sprites/typeico/"&amp;lower(VLookup(V558,Type!C:E, 3, 0)&amp;".png")),"")</f>
        <v/>
      </c>
      <c r="O558" s="53"/>
      <c r="P558" s="53"/>
      <c r="Q558" s="61" t="str">
        <f>ifna(VLookup(V558, Dex!F:K, 3, 0),"")</f>
        <v/>
      </c>
      <c r="R558" s="61" t="str">
        <f>ifna(VLookup(V558, Dex!F:K, 4, 0),"")</f>
        <v/>
      </c>
      <c r="S558" s="62" t="str">
        <f>ifna(VLookup(V558, Dex!F:K, 5, 0),"")</f>
        <v/>
      </c>
      <c r="T558" s="61" t="str">
        <f>ifna(VLookup(V558, Dex!F:K, 6, 0),"")</f>
        <v>P281</v>
      </c>
      <c r="U558" s="63" t="str">
        <f>ifna(VLookup(V558, Dex!F:L, 7, 0),"")</f>
        <v>H018</v>
      </c>
      <c r="V558" s="53" t="str">
        <f t="shared" si="1"/>
        <v>tinkaton</v>
      </c>
    </row>
    <row r="559" ht="31.5" customHeight="1">
      <c r="A559" s="131">
        <v>558.0</v>
      </c>
      <c r="B559" s="130">
        <v>1.0</v>
      </c>
      <c r="C559" s="129">
        <v>21.0</v>
      </c>
      <c r="D559" s="131">
        <v>26.0</v>
      </c>
      <c r="E559" s="131">
        <v>5.0</v>
      </c>
      <c r="F559" s="131">
        <v>2.0</v>
      </c>
      <c r="G559" s="131" t="str">
        <f>ifna(VLookup(V559,Shiny!B:C, 2, 0),"")</f>
        <v/>
      </c>
      <c r="H559" s="178" t="s">
        <v>1168</v>
      </c>
      <c r="I559" s="158">
        <v>961.0</v>
      </c>
      <c r="J559" s="135">
        <f>IFNA(VLOOKUP(V559,'Imported Index'!I:J,2,0),1)</f>
        <v>1</v>
      </c>
      <c r="K559" s="130"/>
      <c r="L559" s="131"/>
      <c r="M559" s="136" t="str">
        <f>ifna(IMAGE("https://pokejungle.net/sprites/typeico/"&amp;lower(VLookup(V559,Type!C:E, 2, 0)&amp;".png")),"")</f>
        <v/>
      </c>
      <c r="N559" s="136" t="str">
        <f>ifna(IMAGE("https://pokejungle.net/sprites/typeico/"&amp;lower(VLookup(V559,Type!C:E, 3, 0)&amp;".png")),"")</f>
        <v/>
      </c>
      <c r="O559" s="131"/>
      <c r="P559" s="131"/>
      <c r="Q559" s="165" t="str">
        <f>ifna(VLookup(V559, Dex!F:K, 3, 0),"")</f>
        <v/>
      </c>
      <c r="R559" s="165" t="str">
        <f>ifna(VLookup(V559, Dex!F:K, 4, 0),"")</f>
        <v/>
      </c>
      <c r="S559" s="166" t="str">
        <f>ifna(VLookup(V559, Dex!F:K, 5, 0),"")</f>
        <v/>
      </c>
      <c r="T559" s="165" t="str">
        <f>ifna(VLookup(V559, Dex!F:K, 6, 0),"")</f>
        <v>P289</v>
      </c>
      <c r="U559" s="137" t="str">
        <f>ifna(VLookup(V559, Dex!F:L, 7, 0),"")</f>
        <v/>
      </c>
      <c r="V559" s="131" t="str">
        <f t="shared" si="1"/>
        <v>wugtrio</v>
      </c>
    </row>
    <row r="560" ht="31.5" customHeight="1">
      <c r="A560" s="53">
        <v>559.0</v>
      </c>
      <c r="B560" s="85">
        <v>1.0</v>
      </c>
      <c r="C560" s="88">
        <v>21.0</v>
      </c>
      <c r="D560" s="53">
        <v>27.0</v>
      </c>
      <c r="E560" s="53">
        <v>5.0</v>
      </c>
      <c r="F560" s="53">
        <v>3.0</v>
      </c>
      <c r="G560" s="53" t="str">
        <f>ifna(VLookup(V560,Shiny!B:C, 2, 0),"")</f>
        <v/>
      </c>
      <c r="H560" s="177" t="s">
        <v>1169</v>
      </c>
      <c r="I560" s="157">
        <v>962.0</v>
      </c>
      <c r="J560" s="140">
        <f>IFNA(VLOOKUP(V560,'Imported Index'!I:J,2,0),1)</f>
        <v>1</v>
      </c>
      <c r="K560" s="85"/>
      <c r="L560" s="53"/>
      <c r="M560" s="59" t="str">
        <f>ifna(IMAGE("https://pokejungle.net/sprites/typeico/"&amp;lower(VLookup(V560,Type!C:E, 2, 0)&amp;".png")),"")</f>
        <v/>
      </c>
      <c r="N560" s="59" t="str">
        <f>ifna(IMAGE("https://pokejungle.net/sprites/typeico/"&amp;lower(VLookup(V560,Type!C:E, 3, 0)&amp;".png")),"")</f>
        <v/>
      </c>
      <c r="O560" s="53"/>
      <c r="P560" s="53"/>
      <c r="Q560" s="61" t="str">
        <f>ifna(VLookup(V560, Dex!F:K, 3, 0),"")</f>
        <v/>
      </c>
      <c r="R560" s="61" t="str">
        <f>ifna(VLookup(V560, Dex!F:K, 4, 0),"")</f>
        <v/>
      </c>
      <c r="S560" s="62" t="str">
        <f>ifna(VLookup(V560, Dex!F:K, 5, 0),"")</f>
        <v/>
      </c>
      <c r="T560" s="61" t="str">
        <f>ifna(VLookup(V560, Dex!F:K, 6, 0),"")</f>
        <v>P290</v>
      </c>
      <c r="U560" s="63" t="str">
        <f>ifna(VLookup(V560, Dex!F:L, 7, 0),"")</f>
        <v/>
      </c>
      <c r="V560" s="53" t="str">
        <f t="shared" si="1"/>
        <v>bombirdier</v>
      </c>
    </row>
    <row r="561" ht="31.5" customHeight="1">
      <c r="A561" s="131">
        <v>560.0</v>
      </c>
      <c r="B561" s="130">
        <v>1.0</v>
      </c>
      <c r="C561" s="129">
        <v>21.0</v>
      </c>
      <c r="D561" s="131">
        <v>28.0</v>
      </c>
      <c r="E561" s="131">
        <v>5.0</v>
      </c>
      <c r="F561" s="131">
        <v>4.0</v>
      </c>
      <c r="G561" s="131" t="str">
        <f>ifna(VLookup(V561,Shiny!B:C, 2, 0),"")</f>
        <v/>
      </c>
      <c r="H561" s="178" t="s">
        <v>1171</v>
      </c>
      <c r="I561" s="158">
        <v>964.0</v>
      </c>
      <c r="J561" s="135">
        <f>IFNA(VLOOKUP(V561,'Imported Index'!I:J,2,0),1)</f>
        <v>1</v>
      </c>
      <c r="K561" s="130"/>
      <c r="L561" s="131"/>
      <c r="M561" s="136" t="str">
        <f>ifna(IMAGE("https://pokejungle.net/sprites/typeico/"&amp;lower(VLookup(V561,Type!C:E, 2, 0)&amp;".png")),"")</f>
        <v/>
      </c>
      <c r="N561" s="136" t="str">
        <f>ifna(IMAGE("https://pokejungle.net/sprites/typeico/"&amp;lower(VLookup(V561,Type!C:E, 3, 0)&amp;".png")),"")</f>
        <v/>
      </c>
      <c r="O561" s="131"/>
      <c r="P561" s="131"/>
      <c r="Q561" s="165" t="str">
        <f>ifna(VLookup(V561, Dex!F:K, 3, 0),"")</f>
        <v/>
      </c>
      <c r="R561" s="165" t="str">
        <f>ifna(VLookup(V561, Dex!F:K, 4, 0),"")</f>
        <v/>
      </c>
      <c r="S561" s="166" t="str">
        <f>ifna(VLookup(V561, Dex!F:K, 5, 0),"")</f>
        <v/>
      </c>
      <c r="T561" s="165" t="str">
        <f>ifna(VLookup(V561, Dex!F:K, 6, 0),"")</f>
        <v>P292</v>
      </c>
      <c r="U561" s="137" t="str">
        <f>ifna(VLookup(V561, Dex!F:L, 7, 0),"")</f>
        <v/>
      </c>
      <c r="V561" s="131" t="str">
        <f t="shared" si="1"/>
        <v>palafin</v>
      </c>
    </row>
    <row r="562" ht="31.5" customHeight="1">
      <c r="A562" s="53">
        <v>561.0</v>
      </c>
      <c r="B562" s="85">
        <v>1.0</v>
      </c>
      <c r="C562" s="88">
        <v>21.0</v>
      </c>
      <c r="D562" s="53">
        <v>29.0</v>
      </c>
      <c r="E562" s="53">
        <v>5.0</v>
      </c>
      <c r="F562" s="53">
        <v>5.0</v>
      </c>
      <c r="G562" s="53" t="str">
        <f>ifna(VLookup(V562,Shiny!B:C, 2, 0),"")</f>
        <v/>
      </c>
      <c r="H562" s="177" t="s">
        <v>1173</v>
      </c>
      <c r="I562" s="157">
        <v>966.0</v>
      </c>
      <c r="J562" s="140">
        <f>IFNA(VLOOKUP(V562,'Imported Index'!I:J,2,0),1)</f>
        <v>1</v>
      </c>
      <c r="K562" s="85"/>
      <c r="L562" s="53"/>
      <c r="M562" s="59" t="str">
        <f>ifna(IMAGE("https://pokejungle.net/sprites/typeico/"&amp;lower(VLookup(V562,Type!C:E, 2, 0)&amp;".png")),"")</f>
        <v/>
      </c>
      <c r="N562" s="59" t="str">
        <f>ifna(IMAGE("https://pokejungle.net/sprites/typeico/"&amp;lower(VLookup(V562,Type!C:E, 3, 0)&amp;".png")),"")</f>
        <v/>
      </c>
      <c r="O562" s="53"/>
      <c r="P562" s="53"/>
      <c r="Q562" s="61" t="str">
        <f>ifna(VLookup(V562, Dex!F:K, 3, 0),"")</f>
        <v/>
      </c>
      <c r="R562" s="61" t="str">
        <f>ifna(VLookup(V562, Dex!F:K, 4, 0),"")</f>
        <v/>
      </c>
      <c r="S562" s="62" t="str">
        <f>ifna(VLookup(V562, Dex!F:K, 5, 0),"")</f>
        <v/>
      </c>
      <c r="T562" s="61" t="str">
        <f>ifna(VLookup(V562, Dex!F:K, 6, 0),"")</f>
        <v>P294</v>
      </c>
      <c r="U562" s="63" t="str">
        <f>ifna(VLookup(V562, Dex!F:L, 7, 0),"")</f>
        <v/>
      </c>
      <c r="V562" s="53" t="str">
        <f t="shared" si="1"/>
        <v>revavroom</v>
      </c>
    </row>
    <row r="563" ht="31.5" customHeight="1">
      <c r="A563" s="131">
        <v>562.0</v>
      </c>
      <c r="B563" s="130">
        <v>1.0</v>
      </c>
      <c r="C563" s="129">
        <v>21.0</v>
      </c>
      <c r="D563" s="131">
        <v>30.0</v>
      </c>
      <c r="E563" s="131">
        <v>5.0</v>
      </c>
      <c r="F563" s="131">
        <v>6.0</v>
      </c>
      <c r="G563" s="131" t="str">
        <f>ifna(VLookup(V563,Shiny!B:C, 2, 0),"")</f>
        <v/>
      </c>
      <c r="H563" s="178" t="s">
        <v>1174</v>
      </c>
      <c r="I563" s="158">
        <v>967.0</v>
      </c>
      <c r="J563" s="135">
        <f>IFNA(VLOOKUP(V563,'Imported Index'!I:J,2,0),1)</f>
        <v>1</v>
      </c>
      <c r="K563" s="130"/>
      <c r="L563" s="131"/>
      <c r="M563" s="136" t="str">
        <f>ifna(IMAGE("https://pokejungle.net/sprites/typeico/"&amp;lower(VLookup(V563,Type!C:E, 2, 0)&amp;".png")),"")</f>
        <v/>
      </c>
      <c r="N563" s="136" t="str">
        <f>ifna(IMAGE("https://pokejungle.net/sprites/typeico/"&amp;lower(VLookup(V563,Type!C:E, 3, 0)&amp;".png")),"")</f>
        <v/>
      </c>
      <c r="O563" s="131"/>
      <c r="P563" s="131"/>
      <c r="Q563" s="165" t="str">
        <f>ifna(VLookup(V563, Dex!F:K, 3, 0),"")</f>
        <v/>
      </c>
      <c r="R563" s="165" t="str">
        <f>ifna(VLookup(V563, Dex!F:K, 4, 0),"")</f>
        <v/>
      </c>
      <c r="S563" s="166" t="str">
        <f>ifna(VLookup(V563, Dex!F:K, 5, 0),"")</f>
        <v/>
      </c>
      <c r="T563" s="165" t="str">
        <f>ifna(VLookup(V563, Dex!F:K, 6, 0),"")</f>
        <v>P295</v>
      </c>
      <c r="U563" s="137" t="str">
        <f>ifna(VLookup(V563, Dex!F:L, 7, 0),"")</f>
        <v>H019</v>
      </c>
      <c r="V563" s="131" t="str">
        <f t="shared" si="1"/>
        <v>cyclizar</v>
      </c>
    </row>
    <row r="564" ht="31.5" customHeight="1">
      <c r="A564" s="53">
        <v>563.0</v>
      </c>
      <c r="B564" s="85">
        <v>1.0</v>
      </c>
      <c r="C564" s="88">
        <v>22.0</v>
      </c>
      <c r="D564" s="53">
        <v>1.0</v>
      </c>
      <c r="E564" s="53">
        <v>1.0</v>
      </c>
      <c r="F564" s="53">
        <v>1.0</v>
      </c>
      <c r="G564" s="53" t="str">
        <f>ifna(VLookup(V564,Shiny!B:C, 2, 0),"")</f>
        <v/>
      </c>
      <c r="H564" s="177" t="s">
        <v>1175</v>
      </c>
      <c r="I564" s="157">
        <v>968.0</v>
      </c>
      <c r="J564" s="140">
        <f>IFNA(VLOOKUP(V564,'Imported Index'!I:J,2,0),1)</f>
        <v>1</v>
      </c>
      <c r="K564" s="85"/>
      <c r="L564" s="53"/>
      <c r="M564" s="59" t="str">
        <f>ifna(IMAGE("https://pokejungle.net/sprites/typeico/"&amp;lower(VLookup(V564,Type!C:E, 2, 0)&amp;".png")),"")</f>
        <v/>
      </c>
      <c r="N564" s="59" t="str">
        <f>ifna(IMAGE("https://pokejungle.net/sprites/typeico/"&amp;lower(VLookup(V564,Type!C:E, 3, 0)&amp;".png")),"")</f>
        <v/>
      </c>
      <c r="O564" s="53"/>
      <c r="P564" s="53"/>
      <c r="Q564" s="61" t="str">
        <f>ifna(VLookup(V564, Dex!F:K, 3, 0),"")</f>
        <v/>
      </c>
      <c r="R564" s="61" t="str">
        <f>ifna(VLookup(V564, Dex!F:K, 4, 0),"")</f>
        <v/>
      </c>
      <c r="S564" s="62" t="str">
        <f>ifna(VLookup(V564, Dex!F:K, 5, 0),"")</f>
        <v/>
      </c>
      <c r="T564" s="61" t="str">
        <f>ifna(VLookup(V564, Dex!F:K, 6, 0),"")</f>
        <v>P296</v>
      </c>
      <c r="U564" s="63" t="str">
        <f>ifna(VLookup(V564, Dex!F:L, 7, 0),"")</f>
        <v/>
      </c>
      <c r="V564" s="53" t="str">
        <f t="shared" si="1"/>
        <v>orthworm</v>
      </c>
    </row>
    <row r="565" ht="31.5" customHeight="1">
      <c r="A565" s="131">
        <v>564.0</v>
      </c>
      <c r="B565" s="130">
        <v>1.0</v>
      </c>
      <c r="C565" s="129">
        <v>22.0</v>
      </c>
      <c r="D565" s="131">
        <v>2.0</v>
      </c>
      <c r="E565" s="131">
        <v>1.0</v>
      </c>
      <c r="F565" s="131">
        <v>2.0</v>
      </c>
      <c r="G565" s="131" t="str">
        <f>ifna(VLookup(V565,Shiny!B:C, 2, 0),"")</f>
        <v/>
      </c>
      <c r="H565" s="178" t="s">
        <v>1177</v>
      </c>
      <c r="I565" s="158">
        <v>970.0</v>
      </c>
      <c r="J565" s="135">
        <f>IFNA(VLOOKUP(V565,'Imported Index'!I:J,2,0),1)</f>
        <v>1</v>
      </c>
      <c r="K565" s="130"/>
      <c r="L565" s="131"/>
      <c r="M565" s="136" t="str">
        <f>ifna(IMAGE("https://pokejungle.net/sprites/typeico/"&amp;lower(VLookup(V565,Type!C:E, 2, 0)&amp;".png")),"")</f>
        <v/>
      </c>
      <c r="N565" s="136" t="str">
        <f>ifna(IMAGE("https://pokejungle.net/sprites/typeico/"&amp;lower(VLookup(V565,Type!C:E, 3, 0)&amp;".png")),"")</f>
        <v/>
      </c>
      <c r="O565" s="131"/>
      <c r="P565" s="131"/>
      <c r="Q565" s="165" t="str">
        <f>ifna(VLookup(V565, Dex!F:K, 3, 0),"")</f>
        <v/>
      </c>
      <c r="R565" s="165" t="str">
        <f>ifna(VLookup(V565, Dex!F:K, 4, 0),"")</f>
        <v/>
      </c>
      <c r="S565" s="166" t="str">
        <f>ifna(VLookup(V565, Dex!F:K, 5, 0),"")</f>
        <v/>
      </c>
      <c r="T565" s="165" t="str">
        <f>ifna(VLookup(V565, Dex!F:K, 6, 0),"")</f>
        <v>P309</v>
      </c>
      <c r="U565" s="137" t="str">
        <f>ifna(VLookup(V565, Dex!F:L, 7, 0),"")</f>
        <v>H021</v>
      </c>
      <c r="V565" s="131" t="str">
        <f t="shared" si="1"/>
        <v>glimmora</v>
      </c>
    </row>
    <row r="566" ht="31.5" customHeight="1">
      <c r="A566" s="53">
        <v>565.0</v>
      </c>
      <c r="B566" s="85">
        <v>1.0</v>
      </c>
      <c r="C566" s="88">
        <v>22.0</v>
      </c>
      <c r="D566" s="53">
        <v>3.0</v>
      </c>
      <c r="E566" s="53">
        <v>1.0</v>
      </c>
      <c r="F566" s="53">
        <v>3.0</v>
      </c>
      <c r="G566" s="53" t="str">
        <f>ifna(VLookup(V566,Shiny!B:C, 2, 0),"")</f>
        <v/>
      </c>
      <c r="H566" s="177" t="s">
        <v>1179</v>
      </c>
      <c r="I566" s="157">
        <v>972.0</v>
      </c>
      <c r="J566" s="140">
        <f>IFNA(VLOOKUP(V566,'Imported Index'!I:J,2,0),1)</f>
        <v>1</v>
      </c>
      <c r="K566" s="85"/>
      <c r="L566" s="53"/>
      <c r="M566" s="59" t="str">
        <f>ifna(IMAGE("https://pokejungle.net/sprites/typeico/"&amp;lower(VLookup(V566,Type!C:E, 2, 0)&amp;".png")),"")</f>
        <v/>
      </c>
      <c r="N566" s="59" t="str">
        <f>ifna(IMAGE("https://pokejungle.net/sprites/typeico/"&amp;lower(VLookup(V566,Type!C:E, 3, 0)&amp;".png")),"")</f>
        <v/>
      </c>
      <c r="O566" s="53"/>
      <c r="P566" s="53"/>
      <c r="Q566" s="61" t="str">
        <f>ifna(VLookup(V566, Dex!F:K, 3, 0),"")</f>
        <v/>
      </c>
      <c r="R566" s="61" t="str">
        <f>ifna(VLookup(V566, Dex!F:K, 4, 0),"")</f>
        <v/>
      </c>
      <c r="S566" s="62" t="str">
        <f>ifna(VLookup(V566, Dex!F:K, 5, 0),"")</f>
        <v/>
      </c>
      <c r="T566" s="61" t="str">
        <f>ifna(VLookup(V566, Dex!F:K, 6, 0),"")</f>
        <v>P312</v>
      </c>
      <c r="U566" s="63" t="str">
        <f>ifna(VLookup(V566, Dex!F:L, 7, 0),"")</f>
        <v>H024</v>
      </c>
      <c r="V566" s="53" t="str">
        <f t="shared" si="1"/>
        <v>houndstone</v>
      </c>
    </row>
    <row r="567" ht="31.5" customHeight="1">
      <c r="A567" s="131">
        <v>566.0</v>
      </c>
      <c r="B567" s="130">
        <v>1.0</v>
      </c>
      <c r="C567" s="129">
        <v>22.0</v>
      </c>
      <c r="D567" s="131">
        <v>4.0</v>
      </c>
      <c r="E567" s="131">
        <v>1.0</v>
      </c>
      <c r="F567" s="131">
        <v>4.0</v>
      </c>
      <c r="G567" s="131" t="str">
        <f>ifna(VLookup(V567,Shiny!B:C, 2, 0),"")</f>
        <v/>
      </c>
      <c r="H567" s="178" t="s">
        <v>1180</v>
      </c>
      <c r="I567" s="158">
        <v>973.0</v>
      </c>
      <c r="J567" s="135">
        <f>IFNA(VLOOKUP(V567,'Imported Index'!I:J,2,0),1)</f>
        <v>1</v>
      </c>
      <c r="K567" s="130"/>
      <c r="L567" s="131"/>
      <c r="M567" s="136" t="str">
        <f>ifna(IMAGE("https://pokejungle.net/sprites/typeico/"&amp;lower(VLookup(V567,Type!C:E, 2, 0)&amp;".png")),"")</f>
        <v/>
      </c>
      <c r="N567" s="136" t="str">
        <f>ifna(IMAGE("https://pokejungle.net/sprites/typeico/"&amp;lower(VLookup(V567,Type!C:E, 3, 0)&amp;".png")),"")</f>
        <v/>
      </c>
      <c r="O567" s="131"/>
      <c r="P567" s="131"/>
      <c r="Q567" s="165" t="str">
        <f>ifna(VLookup(V567, Dex!F:K, 3, 0),"")</f>
        <v/>
      </c>
      <c r="R567" s="165" t="str">
        <f>ifna(VLookup(V567, Dex!F:K, 4, 0),"")</f>
        <v/>
      </c>
      <c r="S567" s="166" t="str">
        <f>ifna(VLookup(V567, Dex!F:K, 5, 0),"")</f>
        <v/>
      </c>
      <c r="T567" s="165" t="str">
        <f>ifna(VLookup(V567, Dex!F:K, 6, 0),"")</f>
        <v>P346</v>
      </c>
      <c r="U567" s="137" t="str">
        <f>ifna(VLookup(V567, Dex!F:L, 7, 0),"")</f>
        <v>H028</v>
      </c>
      <c r="V567" s="131" t="str">
        <f t="shared" si="1"/>
        <v>flamigo</v>
      </c>
    </row>
    <row r="568" ht="31.5" customHeight="1">
      <c r="A568" s="53">
        <v>567.0</v>
      </c>
      <c r="B568" s="85">
        <v>1.0</v>
      </c>
      <c r="C568" s="88">
        <v>22.0</v>
      </c>
      <c r="D568" s="53">
        <v>5.0</v>
      </c>
      <c r="E568" s="53">
        <v>1.0</v>
      </c>
      <c r="F568" s="53">
        <v>5.0</v>
      </c>
      <c r="G568" s="53" t="str">
        <f>ifna(VLookup(V568,Shiny!B:C, 2, 0),"")</f>
        <v/>
      </c>
      <c r="H568" s="177" t="s">
        <v>1182</v>
      </c>
      <c r="I568" s="157">
        <v>975.0</v>
      </c>
      <c r="J568" s="140">
        <f>IFNA(VLOOKUP(V568,'Imported Index'!I:J,2,0),1)</f>
        <v>1</v>
      </c>
      <c r="K568" s="85"/>
      <c r="L568" s="53"/>
      <c r="M568" s="59" t="str">
        <f>ifna(IMAGE("https://pokejungle.net/sprites/typeico/"&amp;lower(VLookup(V568,Type!C:E, 2, 0)&amp;".png")),"")</f>
        <v/>
      </c>
      <c r="N568" s="59" t="str">
        <f>ifna(IMAGE("https://pokejungle.net/sprites/typeico/"&amp;lower(VLookup(V568,Type!C:E, 3, 0)&amp;".png")),"")</f>
        <v/>
      </c>
      <c r="O568" s="53"/>
      <c r="P568" s="53"/>
      <c r="Q568" s="61" t="str">
        <f>ifna(VLookup(V568, Dex!F:K, 3, 0),"")</f>
        <v/>
      </c>
      <c r="R568" s="61" t="str">
        <f>ifna(VLookup(V568, Dex!F:K, 4, 0),"")</f>
        <v/>
      </c>
      <c r="S568" s="62" t="str">
        <f>ifna(VLookup(V568, Dex!F:K, 5, 0),"")</f>
        <v/>
      </c>
      <c r="T568" s="61" t="str">
        <f>ifna(VLookup(V568, Dex!F:K, 6, 0),"")</f>
        <v>P362</v>
      </c>
      <c r="U568" s="63" t="str">
        <f>ifna(VLookup(V568, Dex!F:L, 7, 0),"")</f>
        <v/>
      </c>
      <c r="V568" s="53" t="str">
        <f t="shared" si="1"/>
        <v>cetitan</v>
      </c>
    </row>
    <row r="569" ht="31.5" customHeight="1">
      <c r="A569" s="131">
        <v>568.0</v>
      </c>
      <c r="B569" s="130">
        <v>1.0</v>
      </c>
      <c r="C569" s="129">
        <v>22.0</v>
      </c>
      <c r="D569" s="131">
        <v>6.0</v>
      </c>
      <c r="E569" s="131">
        <v>1.0</v>
      </c>
      <c r="F569" s="131">
        <v>6.0</v>
      </c>
      <c r="G569" s="131" t="str">
        <f>ifna(VLookup(V569,Shiny!B:C, 2, 0),"")</f>
        <v/>
      </c>
      <c r="H569" s="178" t="s">
        <v>1183</v>
      </c>
      <c r="I569" s="158">
        <v>976.0</v>
      </c>
      <c r="J569" s="135">
        <f>IFNA(VLOOKUP(V569,'Imported Index'!I:J,2,0),1)</f>
        <v>1</v>
      </c>
      <c r="K569" s="130"/>
      <c r="L569" s="131"/>
      <c r="M569" s="136" t="str">
        <f>ifna(IMAGE("https://pokejungle.net/sprites/typeico/"&amp;lower(VLookup(V569,Type!C:E, 2, 0)&amp;".png")),"")</f>
        <v/>
      </c>
      <c r="N569" s="136" t="str">
        <f>ifna(IMAGE("https://pokejungle.net/sprites/typeico/"&amp;lower(VLookup(V569,Type!C:E, 3, 0)&amp;".png")),"")</f>
        <v/>
      </c>
      <c r="O569" s="131"/>
      <c r="P569" s="131"/>
      <c r="Q569" s="165" t="str">
        <f>ifna(VLookup(V569, Dex!F:K, 3, 0),"")</f>
        <v/>
      </c>
      <c r="R569" s="165" t="str">
        <f>ifna(VLookup(V569, Dex!F:K, 4, 0),"")</f>
        <v/>
      </c>
      <c r="S569" s="166" t="str">
        <f>ifna(VLookup(V569, Dex!F:K, 5, 0),"")</f>
        <v/>
      </c>
      <c r="T569" s="165" t="str">
        <f>ifna(VLookup(V569, Dex!F:K, 6, 0),"")</f>
        <v>P373</v>
      </c>
      <c r="U569" s="137" t="str">
        <f>ifna(VLookup(V569, Dex!F:L, 7, 0),"")</f>
        <v/>
      </c>
      <c r="V569" s="131" t="str">
        <f t="shared" si="1"/>
        <v>veluza</v>
      </c>
    </row>
    <row r="570" ht="31.5" customHeight="1">
      <c r="A570" s="53">
        <v>569.0</v>
      </c>
      <c r="B570" s="85">
        <v>1.0</v>
      </c>
      <c r="C570" s="88">
        <v>22.0</v>
      </c>
      <c r="D570" s="53">
        <v>7.0</v>
      </c>
      <c r="E570" s="53">
        <v>2.0</v>
      </c>
      <c r="F570" s="53">
        <v>1.0</v>
      </c>
      <c r="G570" s="53" t="str">
        <f>ifna(VLookup(V570,Shiny!B:C, 2, 0),"")</f>
        <v/>
      </c>
      <c r="H570" s="177" t="s">
        <v>1184</v>
      </c>
      <c r="I570" s="157">
        <v>977.0</v>
      </c>
      <c r="J570" s="140">
        <f>IFNA(VLOOKUP(V570,'Imported Index'!I:J,2,0),1)</f>
        <v>1</v>
      </c>
      <c r="K570" s="85"/>
      <c r="L570" s="53"/>
      <c r="M570" s="59" t="str">
        <f>ifna(IMAGE("https://pokejungle.net/sprites/typeico/"&amp;lower(VLookup(V570,Type!C:E, 2, 0)&amp;".png")),"")</f>
        <v/>
      </c>
      <c r="N570" s="59" t="str">
        <f>ifna(IMAGE("https://pokejungle.net/sprites/typeico/"&amp;lower(VLookup(V570,Type!C:E, 3, 0)&amp;".png")),"")</f>
        <v/>
      </c>
      <c r="O570" s="53"/>
      <c r="P570" s="53"/>
      <c r="Q570" s="61" t="str">
        <f>ifna(VLookup(V570, Dex!F:K, 3, 0),"")</f>
        <v/>
      </c>
      <c r="R570" s="61" t="str">
        <f>ifna(VLookup(V570, Dex!F:K, 4, 0),"")</f>
        <v/>
      </c>
      <c r="S570" s="62" t="str">
        <f>ifna(VLookup(V570, Dex!F:K, 5, 0),"")</f>
        <v/>
      </c>
      <c r="T570" s="61" t="str">
        <f>ifna(VLookup(V570, Dex!F:K, 6, 0),"")</f>
        <v>P374</v>
      </c>
      <c r="U570" s="63" t="str">
        <f>ifna(VLookup(V570, Dex!F:L, 7, 0),"")</f>
        <v>H030</v>
      </c>
      <c r="V570" s="53" t="str">
        <f t="shared" si="1"/>
        <v>dondozo</v>
      </c>
    </row>
    <row r="571" ht="31.5" customHeight="1">
      <c r="A571" s="131">
        <v>570.0</v>
      </c>
      <c r="B571" s="130">
        <v>1.0</v>
      </c>
      <c r="C571" s="129">
        <v>22.0</v>
      </c>
      <c r="D571" s="131">
        <v>8.0</v>
      </c>
      <c r="E571" s="131">
        <v>2.0</v>
      </c>
      <c r="F571" s="131">
        <v>2.0</v>
      </c>
      <c r="G571" s="131" t="str">
        <f>ifna(VLookup(V571,Shiny!B:C, 2, 0),"")</f>
        <v/>
      </c>
      <c r="H571" s="178" t="s">
        <v>1185</v>
      </c>
      <c r="I571" s="158">
        <v>978.0</v>
      </c>
      <c r="J571" s="135">
        <f>IFNA(VLOOKUP(V571,'Imported Index'!I:J,2,0),1)</f>
        <v>1</v>
      </c>
      <c r="K571" s="130"/>
      <c r="L571" s="131"/>
      <c r="M571" s="136" t="str">
        <f>ifna(IMAGE("https://pokejungle.net/sprites/typeico/"&amp;lower(VLookup(V571,Type!C:E, 2, 0)&amp;".png")),"")</f>
        <v/>
      </c>
      <c r="N571" s="136" t="str">
        <f>ifna(IMAGE("https://pokejungle.net/sprites/typeico/"&amp;lower(VLookup(V571,Type!C:E, 3, 0)&amp;".png")),"")</f>
        <v/>
      </c>
      <c r="O571" s="131"/>
      <c r="P571" s="131"/>
      <c r="Q571" s="165" t="str">
        <f>ifna(VLookup(V571, Dex!F:K, 3, 0),"")</f>
        <v/>
      </c>
      <c r="R571" s="165" t="str">
        <f>ifna(VLookup(V571, Dex!F:K, 4, 0),"")</f>
        <v/>
      </c>
      <c r="S571" s="166" t="str">
        <f>ifna(VLookup(V571, Dex!F:K, 5, 0),"")</f>
        <v/>
      </c>
      <c r="T571" s="165" t="str">
        <f>ifna(VLookup(V571, Dex!F:K, 6, 0),"")</f>
        <v>P375</v>
      </c>
      <c r="U571" s="137" t="str">
        <f>ifna(VLookup(V571, Dex!F:L, 7, 0),"")</f>
        <v>H031</v>
      </c>
      <c r="V571" s="131" t="str">
        <f t="shared" si="1"/>
        <v>tatsugiri</v>
      </c>
    </row>
    <row r="572" ht="31.5" customHeight="1">
      <c r="A572" s="53">
        <v>571.0</v>
      </c>
      <c r="B572" s="85">
        <v>1.0</v>
      </c>
      <c r="C572" s="88">
        <v>22.0</v>
      </c>
      <c r="D572" s="53">
        <v>9.0</v>
      </c>
      <c r="E572" s="53">
        <v>2.0</v>
      </c>
      <c r="F572" s="53">
        <v>3.0</v>
      </c>
      <c r="G572" s="53" t="str">
        <f>ifna(VLookup(V572,Shiny!B:C, 2, 0),"")</f>
        <v/>
      </c>
      <c r="H572" s="177" t="s">
        <v>1189</v>
      </c>
      <c r="I572" s="157">
        <v>979.0</v>
      </c>
      <c r="J572" s="140">
        <f>IFNA(VLOOKUP(V572,'Imported Index'!I:J,2,0),1)</f>
        <v>1</v>
      </c>
      <c r="K572" s="85"/>
      <c r="L572" s="53"/>
      <c r="M572" s="59" t="str">
        <f>ifna(IMAGE("https://pokejungle.net/sprites/typeico/"&amp;lower(VLookup(V572,Type!C:E, 2, 0)&amp;".png")),"")</f>
        <v/>
      </c>
      <c r="N572" s="59" t="str">
        <f>ifna(IMAGE("https://pokejungle.net/sprites/typeico/"&amp;lower(VLookup(V572,Type!C:E, 3, 0)&amp;".png")),"")</f>
        <v/>
      </c>
      <c r="O572" s="53"/>
      <c r="P572" s="53"/>
      <c r="Q572" s="61" t="str">
        <f>ifna(VLookup(V572, Dex!F:K, 3, 0),"")</f>
        <v/>
      </c>
      <c r="R572" s="61" t="str">
        <f>ifna(VLookup(V572, Dex!F:K, 4, 0),"")</f>
        <v/>
      </c>
      <c r="S572" s="62" t="str">
        <f>ifna(VLookup(V572, Dex!F:K, 5, 0),"")</f>
        <v/>
      </c>
      <c r="T572" s="61" t="str">
        <f>ifna(VLookup(V572, Dex!F:K, 6, 0),"")</f>
        <v>P160</v>
      </c>
      <c r="U572" s="63" t="str">
        <f>ifna(VLookup(V572, Dex!F:L, 7, 0),"")</f>
        <v>H003</v>
      </c>
      <c r="V572" s="53" t="str">
        <f t="shared" si="1"/>
        <v>annihilape</v>
      </c>
    </row>
    <row r="573" ht="31.5" customHeight="1">
      <c r="A573" s="131">
        <v>572.0</v>
      </c>
      <c r="B573" s="130">
        <v>1.0</v>
      </c>
      <c r="C573" s="129">
        <v>22.0</v>
      </c>
      <c r="D573" s="131">
        <v>10.0</v>
      </c>
      <c r="E573" s="131">
        <v>2.0</v>
      </c>
      <c r="F573" s="131">
        <v>4.0</v>
      </c>
      <c r="G573" s="131" t="str">
        <f>ifna(VLookup(V573,Shiny!B:C, 2, 0),"")</f>
        <v/>
      </c>
      <c r="H573" s="178" t="s">
        <v>1190</v>
      </c>
      <c r="I573" s="158">
        <v>980.0</v>
      </c>
      <c r="J573" s="135">
        <f>IFNA(VLOOKUP(V573,'Imported Index'!I:J,2,0),1)</f>
        <v>1</v>
      </c>
      <c r="K573" s="130"/>
      <c r="L573" s="131"/>
      <c r="M573" s="136" t="str">
        <f>ifna(IMAGE("https://pokejungle.net/sprites/typeico/"&amp;lower(VLookup(V573,Type!C:E, 2, 0)&amp;".png")),"")</f>
        <v/>
      </c>
      <c r="N573" s="136" t="str">
        <f>ifna(IMAGE("https://pokejungle.net/sprites/typeico/"&amp;lower(VLookup(V573,Type!C:E, 3, 0)&amp;".png")),"")</f>
        <v/>
      </c>
      <c r="O573" s="131"/>
      <c r="P573" s="131"/>
      <c r="Q573" s="165" t="str">
        <f>ifna(VLookup(V573, Dex!F:K, 3, 0),"")</f>
        <v/>
      </c>
      <c r="R573" s="165" t="str">
        <f>ifna(VLookup(V573, Dex!F:K, 4, 0),"")</f>
        <v/>
      </c>
      <c r="S573" s="166" t="str">
        <f>ifna(VLookup(V573, Dex!F:K, 5, 0),"")</f>
        <v/>
      </c>
      <c r="T573" s="165" t="str">
        <f>ifna(VLookup(V573, Dex!F:K, 6, 0),"")</f>
        <v>P054</v>
      </c>
      <c r="U573" s="137" t="str">
        <f>ifna(VLookup(V573, Dex!F:L, 7, 0),"")</f>
        <v/>
      </c>
      <c r="V573" s="131" t="str">
        <f t="shared" si="1"/>
        <v>clodsire</v>
      </c>
    </row>
    <row r="574" ht="31.5" customHeight="1">
      <c r="A574" s="53">
        <v>573.0</v>
      </c>
      <c r="B574" s="85">
        <v>1.0</v>
      </c>
      <c r="C574" s="88">
        <v>22.0</v>
      </c>
      <c r="D574" s="53">
        <v>11.0</v>
      </c>
      <c r="E574" s="53">
        <v>2.0</v>
      </c>
      <c r="F574" s="53">
        <v>5.0</v>
      </c>
      <c r="G574" s="53" t="str">
        <f>ifna(VLookup(V574,Shiny!B:C, 2, 0),"")</f>
        <v/>
      </c>
      <c r="H574" s="177" t="s">
        <v>1191</v>
      </c>
      <c r="I574" s="157">
        <v>981.0</v>
      </c>
      <c r="J574" s="140">
        <f>IFNA(VLOOKUP(V574,'Imported Index'!I:J,2,0),1)</f>
        <v>1</v>
      </c>
      <c r="K574" s="85"/>
      <c r="L574" s="53"/>
      <c r="M574" s="59" t="str">
        <f>ifna(IMAGE("https://pokejungle.net/sprites/typeico/"&amp;lower(VLookup(V574,Type!C:E, 2, 0)&amp;".png")),"")</f>
        <v/>
      </c>
      <c r="N574" s="59" t="str">
        <f>ifna(IMAGE("https://pokejungle.net/sprites/typeico/"&amp;lower(VLookup(V574,Type!C:E, 3, 0)&amp;".png")),"")</f>
        <v/>
      </c>
      <c r="O574" s="53"/>
      <c r="P574" s="53"/>
      <c r="Q574" s="61" t="str">
        <f>ifna(VLookup(V574, Dex!F:K, 3, 0),"")</f>
        <v/>
      </c>
      <c r="R574" s="61" t="str">
        <f>ifna(VLookup(V574, Dex!F:K, 4, 0),"")</f>
        <v/>
      </c>
      <c r="S574" s="62" t="str">
        <f>ifna(VLookup(V574, Dex!F:K, 5, 0),"")</f>
        <v/>
      </c>
      <c r="T574" s="61" t="str">
        <f>ifna(VLookup(V574, Dex!F:K, 6, 0),"")</f>
        <v>P193</v>
      </c>
      <c r="U574" s="63" t="str">
        <f>ifna(VLookup(V574, Dex!F:L, 7, 0),"")</f>
        <v/>
      </c>
      <c r="V574" s="53" t="str">
        <f t="shared" si="1"/>
        <v>farigiraf</v>
      </c>
    </row>
    <row r="575" ht="31.5" customHeight="1">
      <c r="A575" s="131">
        <v>574.0</v>
      </c>
      <c r="B575" s="130">
        <v>1.0</v>
      </c>
      <c r="C575" s="129">
        <v>22.0</v>
      </c>
      <c r="D575" s="131">
        <v>12.0</v>
      </c>
      <c r="E575" s="131">
        <v>2.0</v>
      </c>
      <c r="F575" s="131">
        <v>6.0</v>
      </c>
      <c r="G575" s="131" t="str">
        <f>ifna(VLookup(V575,Shiny!B:C, 2, 0),"")</f>
        <v/>
      </c>
      <c r="H575" s="178" t="s">
        <v>1192</v>
      </c>
      <c r="I575" s="158">
        <v>982.0</v>
      </c>
      <c r="J575" s="135">
        <f>IFNA(VLOOKUP(V575,'Imported Index'!I:J,2,0),1)</f>
        <v>1</v>
      </c>
      <c r="K575" s="130"/>
      <c r="L575" s="131"/>
      <c r="M575" s="136" t="str">
        <f>ifna(IMAGE("https://pokejungle.net/sprites/typeico/"&amp;lower(VLookup(V575,Type!C:E, 2, 0)&amp;".png")),"")</f>
        <v/>
      </c>
      <c r="N575" s="136" t="str">
        <f>ifna(IMAGE("https://pokejungle.net/sprites/typeico/"&amp;lower(VLookup(V575,Type!C:E, 3, 0)&amp;".png")),"")</f>
        <v/>
      </c>
      <c r="O575" s="131"/>
      <c r="P575" s="131"/>
      <c r="Q575" s="165" t="str">
        <f>ifna(VLookup(V575, Dex!F:K, 3, 0),"")</f>
        <v/>
      </c>
      <c r="R575" s="165" t="str">
        <f>ifna(VLookup(V575, Dex!F:K, 4, 0),"")</f>
        <v/>
      </c>
      <c r="S575" s="166" t="str">
        <f>ifna(VLookup(V575, Dex!F:K, 5, 0),"")</f>
        <v/>
      </c>
      <c r="T575" s="165" t="str">
        <f>ifna(VLookup(V575, Dex!F:K, 6, 0),"")</f>
        <v>P189</v>
      </c>
      <c r="U575" s="137" t="str">
        <f>ifna(VLookup(V575, Dex!F:L, 7, 0),"")</f>
        <v/>
      </c>
      <c r="V575" s="131" t="str">
        <f t="shared" si="1"/>
        <v>dudunsparce</v>
      </c>
    </row>
    <row r="576" ht="31.5" customHeight="1">
      <c r="A576" s="53">
        <v>575.0</v>
      </c>
      <c r="B576" s="85">
        <v>1.0</v>
      </c>
      <c r="C576" s="88">
        <v>22.0</v>
      </c>
      <c r="D576" s="53">
        <v>13.0</v>
      </c>
      <c r="E576" s="53">
        <v>3.0</v>
      </c>
      <c r="F576" s="53">
        <v>1.0</v>
      </c>
      <c r="G576" s="53" t="str">
        <f>ifna(VLookup(V576,Shiny!B:C, 2, 0),"")</f>
        <v/>
      </c>
      <c r="H576" s="177" t="s">
        <v>1195</v>
      </c>
      <c r="I576" s="157">
        <v>983.0</v>
      </c>
      <c r="J576" s="140">
        <f>IFNA(VLOOKUP(V576,'Imported Index'!I:J,2,0),1)</f>
        <v>1</v>
      </c>
      <c r="K576" s="85"/>
      <c r="L576" s="53"/>
      <c r="M576" s="59" t="str">
        <f>ifna(IMAGE("https://pokejungle.net/sprites/typeico/"&amp;lower(VLookup(V576,Type!C:E, 2, 0)&amp;".png")),"")</f>
        <v/>
      </c>
      <c r="N576" s="59" t="str">
        <f>ifna(IMAGE("https://pokejungle.net/sprites/typeico/"&amp;lower(VLookup(V576,Type!C:E, 3, 0)&amp;".png")),"")</f>
        <v/>
      </c>
      <c r="O576" s="53"/>
      <c r="P576" s="53"/>
      <c r="Q576" s="61" t="str">
        <f>ifna(VLookup(V576, Dex!F:K, 3, 0),"")</f>
        <v/>
      </c>
      <c r="R576" s="61" t="str">
        <f>ifna(VLookup(V576, Dex!F:K, 4, 0),"")</f>
        <v/>
      </c>
      <c r="S576" s="62" t="str">
        <f>ifna(VLookup(V576, Dex!F:K, 5, 0),"")</f>
        <v/>
      </c>
      <c r="T576" s="61" t="str">
        <f>ifna(VLookup(V576, Dex!F:K, 6, 0),"")</f>
        <v>P369</v>
      </c>
      <c r="U576" s="63" t="str">
        <f>ifna(VLookup(V576, Dex!F:L, 7, 0),"")</f>
        <v/>
      </c>
      <c r="V576" s="53" t="str">
        <f t="shared" si="1"/>
        <v>kingambit</v>
      </c>
    </row>
    <row r="577" ht="31.5" customHeight="1">
      <c r="A577" s="131">
        <v>576.0</v>
      </c>
      <c r="B577" s="130">
        <v>1.0</v>
      </c>
      <c r="C577" s="129">
        <v>22.0</v>
      </c>
      <c r="D577" s="131">
        <v>14.0</v>
      </c>
      <c r="E577" s="131">
        <v>3.0</v>
      </c>
      <c r="F577" s="131">
        <v>2.0</v>
      </c>
      <c r="G577" s="131" t="str">
        <f>ifna(VLookup(V577,Shiny!B:C, 2, 0),"")</f>
        <v/>
      </c>
      <c r="H577" s="178" t="s">
        <v>1196</v>
      </c>
      <c r="I577" s="158">
        <v>984.0</v>
      </c>
      <c r="J577" s="135">
        <f>IFNA(VLOOKUP(V577,'Imported Index'!I:J,2,0),1)</f>
        <v>1</v>
      </c>
      <c r="K577" s="130"/>
      <c r="L577" s="131"/>
      <c r="M577" s="136" t="str">
        <f>ifna(IMAGE("https://pokejungle.net/sprites/typeico/"&amp;lower(VLookup(V577,Type!C:E, 2, 0)&amp;".png")),"")</f>
        <v/>
      </c>
      <c r="N577" s="136" t="str">
        <f>ifna(IMAGE("https://pokejungle.net/sprites/typeico/"&amp;lower(VLookup(V577,Type!C:E, 3, 0)&amp;".png")),"")</f>
        <v/>
      </c>
      <c r="O577" s="131"/>
      <c r="P577" s="131"/>
      <c r="Q577" s="165" t="str">
        <f>ifna(VLookup(V577, Dex!F:K, 3, 0),"")</f>
        <v/>
      </c>
      <c r="R577" s="165" t="str">
        <f>ifna(VLookup(V577, Dex!F:K, 4, 0),"")</f>
        <v/>
      </c>
      <c r="S577" s="166" t="str">
        <f>ifna(VLookup(V577, Dex!F:K, 5, 0),"")</f>
        <v/>
      </c>
      <c r="T577" s="165" t="str">
        <f>ifna(VLookup(V577, Dex!F:K, 6, 0),"")</f>
        <v>P376</v>
      </c>
      <c r="U577" s="137" t="str">
        <f>ifna(VLookup(V577, Dex!F:L, 7, 0),"")</f>
        <v/>
      </c>
      <c r="V577" s="131" t="str">
        <f t="shared" si="1"/>
        <v>great tusk</v>
      </c>
    </row>
    <row r="578" ht="31.5" customHeight="1">
      <c r="A578" s="53">
        <v>577.0</v>
      </c>
      <c r="B578" s="85">
        <v>1.0</v>
      </c>
      <c r="C578" s="88">
        <v>22.0</v>
      </c>
      <c r="D578" s="53">
        <v>15.0</v>
      </c>
      <c r="E578" s="53">
        <v>3.0</v>
      </c>
      <c r="F578" s="53">
        <v>3.0</v>
      </c>
      <c r="G578" s="53" t="str">
        <f>ifna(VLookup(V578,Shiny!B:C, 2, 0),"")</f>
        <v/>
      </c>
      <c r="H578" s="177" t="s">
        <v>1197</v>
      </c>
      <c r="I578" s="157">
        <v>985.0</v>
      </c>
      <c r="J578" s="140">
        <f>IFNA(VLOOKUP(V578,'Imported Index'!I:J,2,0),1)</f>
        <v>1</v>
      </c>
      <c r="K578" s="85"/>
      <c r="L578" s="53"/>
      <c r="M578" s="59" t="str">
        <f>ifna(IMAGE("https://pokejungle.net/sprites/typeico/"&amp;lower(VLookup(V578,Type!C:E, 2, 0)&amp;".png")),"")</f>
        <v/>
      </c>
      <c r="N578" s="59" t="str">
        <f>ifna(IMAGE("https://pokejungle.net/sprites/typeico/"&amp;lower(VLookup(V578,Type!C:E, 3, 0)&amp;".png")),"")</f>
        <v/>
      </c>
      <c r="O578" s="53"/>
      <c r="P578" s="53"/>
      <c r="Q578" s="61" t="str">
        <f>ifna(VLookup(V578, Dex!F:K, 3, 0),"")</f>
        <v/>
      </c>
      <c r="R578" s="61" t="str">
        <f>ifna(VLookup(V578, Dex!F:K, 4, 0),"")</f>
        <v/>
      </c>
      <c r="S578" s="62" t="str">
        <f>ifna(VLookup(V578, Dex!F:K, 5, 0),"")</f>
        <v/>
      </c>
      <c r="T578" s="61" t="str">
        <f>ifna(VLookup(V578, Dex!F:K, 6, 0),"")</f>
        <v>P377</v>
      </c>
      <c r="U578" s="63" t="str">
        <f>ifna(VLookup(V578, Dex!F:L, 7, 0),"")</f>
        <v/>
      </c>
      <c r="V578" s="53" t="str">
        <f t="shared" si="1"/>
        <v>scream tail</v>
      </c>
    </row>
    <row r="579" ht="31.5" customHeight="1">
      <c r="A579" s="131">
        <v>578.0</v>
      </c>
      <c r="B579" s="130">
        <v>1.0</v>
      </c>
      <c r="C579" s="129">
        <v>22.0</v>
      </c>
      <c r="D579" s="131">
        <v>16.0</v>
      </c>
      <c r="E579" s="131">
        <v>3.0</v>
      </c>
      <c r="F579" s="131">
        <v>4.0</v>
      </c>
      <c r="G579" s="131" t="str">
        <f>ifna(VLookup(V579,Shiny!B:C, 2, 0),"")</f>
        <v/>
      </c>
      <c r="H579" s="178" t="s">
        <v>1198</v>
      </c>
      <c r="I579" s="158">
        <v>986.0</v>
      </c>
      <c r="J579" s="135">
        <f>IFNA(VLOOKUP(V579,'Imported Index'!I:J,2,0),1)</f>
        <v>1</v>
      </c>
      <c r="K579" s="130"/>
      <c r="L579" s="131"/>
      <c r="M579" s="136" t="str">
        <f>ifna(IMAGE("https://pokejungle.net/sprites/typeico/"&amp;lower(VLookup(V579,Type!C:E, 2, 0)&amp;".png")),"")</f>
        <v/>
      </c>
      <c r="N579" s="136" t="str">
        <f>ifna(IMAGE("https://pokejungle.net/sprites/typeico/"&amp;lower(VLookup(V579,Type!C:E, 3, 0)&amp;".png")),"")</f>
        <v/>
      </c>
      <c r="O579" s="131"/>
      <c r="P579" s="131"/>
      <c r="Q579" s="165" t="str">
        <f>ifna(VLookup(V579, Dex!F:K, 3, 0),"")</f>
        <v/>
      </c>
      <c r="R579" s="165" t="str">
        <f>ifna(VLookup(V579, Dex!F:K, 4, 0),"")</f>
        <v/>
      </c>
      <c r="S579" s="166" t="str">
        <f>ifna(VLookup(V579, Dex!F:K, 5, 0),"")</f>
        <v/>
      </c>
      <c r="T579" s="165" t="str">
        <f>ifna(VLookup(V579, Dex!F:K, 6, 0),"")</f>
        <v>P378</v>
      </c>
      <c r="U579" s="137" t="str">
        <f>ifna(VLookup(V579, Dex!F:L, 7, 0),"")</f>
        <v/>
      </c>
      <c r="V579" s="131" t="str">
        <f t="shared" si="1"/>
        <v>brute bonnet</v>
      </c>
    </row>
    <row r="580" ht="31.5" customHeight="1">
      <c r="A580" s="53">
        <v>579.0</v>
      </c>
      <c r="B580" s="85">
        <v>1.0</v>
      </c>
      <c r="C580" s="88">
        <v>22.0</v>
      </c>
      <c r="D580" s="53">
        <v>17.0</v>
      </c>
      <c r="E580" s="53">
        <v>3.0</v>
      </c>
      <c r="F580" s="53">
        <v>5.0</v>
      </c>
      <c r="G580" s="53" t="str">
        <f>ifna(VLookup(V580,Shiny!B:C, 2, 0),"")</f>
        <v/>
      </c>
      <c r="H580" s="177" t="s">
        <v>1199</v>
      </c>
      <c r="I580" s="157">
        <v>987.0</v>
      </c>
      <c r="J580" s="140">
        <f>IFNA(VLOOKUP(V580,'Imported Index'!I:J,2,0),1)</f>
        <v>1</v>
      </c>
      <c r="K580" s="85"/>
      <c r="L580" s="53"/>
      <c r="M580" s="59" t="str">
        <f>ifna(IMAGE("https://pokejungle.net/sprites/typeico/"&amp;lower(VLookup(V580,Type!C:E, 2, 0)&amp;".png")),"")</f>
        <v/>
      </c>
      <c r="N580" s="59" t="str">
        <f>ifna(IMAGE("https://pokejungle.net/sprites/typeico/"&amp;lower(VLookup(V580,Type!C:E, 3, 0)&amp;".png")),"")</f>
        <v/>
      </c>
      <c r="O580" s="53"/>
      <c r="P580" s="53"/>
      <c r="Q580" s="61" t="str">
        <f>ifna(VLookup(V580, Dex!F:K, 3, 0),"")</f>
        <v/>
      </c>
      <c r="R580" s="61" t="str">
        <f>ifna(VLookup(V580, Dex!F:K, 4, 0),"")</f>
        <v/>
      </c>
      <c r="S580" s="62" t="str">
        <f>ifna(VLookup(V580, Dex!F:K, 5, 0),"")</f>
        <v/>
      </c>
      <c r="T580" s="61" t="str">
        <f>ifna(VLookup(V580, Dex!F:K, 6, 0),"")</f>
        <v>P379</v>
      </c>
      <c r="U580" s="63" t="str">
        <f>ifna(VLookup(V580, Dex!F:L, 7, 0),"")</f>
        <v/>
      </c>
      <c r="V580" s="53" t="str">
        <f t="shared" si="1"/>
        <v>flutter mane</v>
      </c>
    </row>
    <row r="581" ht="31.5" customHeight="1">
      <c r="A581" s="131">
        <v>580.0</v>
      </c>
      <c r="B581" s="130">
        <v>1.0</v>
      </c>
      <c r="C581" s="129">
        <v>22.0</v>
      </c>
      <c r="D581" s="131">
        <v>18.0</v>
      </c>
      <c r="E581" s="131">
        <v>3.0</v>
      </c>
      <c r="F581" s="131">
        <v>6.0</v>
      </c>
      <c r="G581" s="131" t="str">
        <f>ifna(VLookup(V581,Shiny!B:C, 2, 0),"")</f>
        <v/>
      </c>
      <c r="H581" s="178" t="s">
        <v>1200</v>
      </c>
      <c r="I581" s="158">
        <v>988.0</v>
      </c>
      <c r="J581" s="135">
        <f>IFNA(VLOOKUP(V581,'Imported Index'!I:J,2,0),1)</f>
        <v>1</v>
      </c>
      <c r="K581" s="130"/>
      <c r="L581" s="131"/>
      <c r="M581" s="136" t="str">
        <f>ifna(IMAGE("https://pokejungle.net/sprites/typeico/"&amp;lower(VLookup(V581,Type!C:E, 2, 0)&amp;".png")),"")</f>
        <v/>
      </c>
      <c r="N581" s="136" t="str">
        <f>ifna(IMAGE("https://pokejungle.net/sprites/typeico/"&amp;lower(VLookup(V581,Type!C:E, 3, 0)&amp;".png")),"")</f>
        <v/>
      </c>
      <c r="O581" s="131"/>
      <c r="P581" s="131"/>
      <c r="Q581" s="165" t="str">
        <f>ifna(VLookup(V581, Dex!F:K, 3, 0),"")</f>
        <v/>
      </c>
      <c r="R581" s="165" t="str">
        <f>ifna(VLookup(V581, Dex!F:K, 4, 0),"")</f>
        <v/>
      </c>
      <c r="S581" s="166" t="str">
        <f>ifna(VLookup(V581, Dex!F:K, 5, 0),"")</f>
        <v/>
      </c>
      <c r="T581" s="165" t="str">
        <f>ifna(VLookup(V581, Dex!F:K, 6, 0),"")</f>
        <v>P380</v>
      </c>
      <c r="U581" s="137" t="str">
        <f>ifna(VLookup(V581, Dex!F:L, 7, 0),"")</f>
        <v/>
      </c>
      <c r="V581" s="131" t="str">
        <f t="shared" si="1"/>
        <v>slither wing</v>
      </c>
    </row>
    <row r="582" ht="31.5" customHeight="1">
      <c r="A582" s="53">
        <v>581.0</v>
      </c>
      <c r="B582" s="85">
        <v>1.0</v>
      </c>
      <c r="C582" s="88">
        <v>22.0</v>
      </c>
      <c r="D582" s="53">
        <v>19.0</v>
      </c>
      <c r="E582" s="53">
        <v>4.0</v>
      </c>
      <c r="F582" s="53">
        <v>1.0</v>
      </c>
      <c r="G582" s="53" t="str">
        <f>ifna(VLookup(V582,Shiny!B:C, 2, 0),"")</f>
        <v/>
      </c>
      <c r="H582" s="177" t="s">
        <v>1201</v>
      </c>
      <c r="I582" s="157">
        <v>989.0</v>
      </c>
      <c r="J582" s="140">
        <f>IFNA(VLOOKUP(V582,'Imported Index'!I:J,2,0),1)</f>
        <v>1</v>
      </c>
      <c r="K582" s="85"/>
      <c r="L582" s="53"/>
      <c r="M582" s="59" t="str">
        <f>ifna(IMAGE("https://pokejungle.net/sprites/typeico/"&amp;lower(VLookup(V582,Type!C:E, 2, 0)&amp;".png")),"")</f>
        <v/>
      </c>
      <c r="N582" s="59" t="str">
        <f>ifna(IMAGE("https://pokejungle.net/sprites/typeico/"&amp;lower(VLookup(V582,Type!C:E, 3, 0)&amp;".png")),"")</f>
        <v/>
      </c>
      <c r="O582" s="53"/>
      <c r="P582" s="53"/>
      <c r="Q582" s="61" t="str">
        <f>ifna(VLookup(V582, Dex!F:K, 3, 0),"")</f>
        <v/>
      </c>
      <c r="R582" s="61" t="str">
        <f>ifna(VLookup(V582, Dex!F:K, 4, 0),"")</f>
        <v/>
      </c>
      <c r="S582" s="62" t="str">
        <f>ifna(VLookup(V582, Dex!F:K, 5, 0),"")</f>
        <v/>
      </c>
      <c r="T582" s="61" t="str">
        <f>ifna(VLookup(V582, Dex!F:K, 6, 0),"")</f>
        <v>P381</v>
      </c>
      <c r="U582" s="63" t="str">
        <f>ifna(VLookup(V582, Dex!F:L, 7, 0),"")</f>
        <v/>
      </c>
      <c r="V582" s="53" t="str">
        <f t="shared" si="1"/>
        <v>sandy shocks</v>
      </c>
    </row>
    <row r="583" ht="31.5" customHeight="1">
      <c r="A583" s="131">
        <v>582.0</v>
      </c>
      <c r="B583" s="130">
        <v>1.0</v>
      </c>
      <c r="C583" s="129">
        <v>22.0</v>
      </c>
      <c r="D583" s="131">
        <v>20.0</v>
      </c>
      <c r="E583" s="131">
        <v>4.0</v>
      </c>
      <c r="F583" s="131">
        <v>2.0</v>
      </c>
      <c r="G583" s="131" t="str">
        <f>ifna(VLookup(V583,Shiny!B:C, 2, 0),"")</f>
        <v/>
      </c>
      <c r="H583" s="178" t="s">
        <v>1202</v>
      </c>
      <c r="I583" s="158">
        <v>990.0</v>
      </c>
      <c r="J583" s="135">
        <f>IFNA(VLOOKUP(V583,'Imported Index'!I:J,2,0),1)</f>
        <v>1</v>
      </c>
      <c r="K583" s="130"/>
      <c r="L583" s="131"/>
      <c r="M583" s="136" t="str">
        <f>ifna(IMAGE("https://pokejungle.net/sprites/typeico/"&amp;lower(VLookup(V583,Type!C:E, 2, 0)&amp;".png")),"")</f>
        <v/>
      </c>
      <c r="N583" s="136" t="str">
        <f>ifna(IMAGE("https://pokejungle.net/sprites/typeico/"&amp;lower(VLookup(V583,Type!C:E, 3, 0)&amp;".png")),"")</f>
        <v/>
      </c>
      <c r="O583" s="131"/>
      <c r="P583" s="131"/>
      <c r="Q583" s="165" t="str">
        <f>ifna(VLookup(V583, Dex!F:K, 3, 0),"")</f>
        <v/>
      </c>
      <c r="R583" s="165" t="str">
        <f>ifna(VLookup(V583, Dex!F:K, 4, 0),"")</f>
        <v/>
      </c>
      <c r="S583" s="166" t="str">
        <f>ifna(VLookup(V583, Dex!F:K, 5, 0),"")</f>
        <v/>
      </c>
      <c r="T583" s="165" t="str">
        <f>ifna(VLookup(V583, Dex!F:K, 6, 0),"")</f>
        <v>P382</v>
      </c>
      <c r="U583" s="137" t="str">
        <f>ifna(VLookup(V583, Dex!F:L, 7, 0),"")</f>
        <v/>
      </c>
      <c r="V583" s="131" t="str">
        <f t="shared" si="1"/>
        <v>iron treads</v>
      </c>
    </row>
    <row r="584" ht="31.5" customHeight="1">
      <c r="A584" s="53">
        <v>583.0</v>
      </c>
      <c r="B584" s="85">
        <v>1.0</v>
      </c>
      <c r="C584" s="88">
        <v>22.0</v>
      </c>
      <c r="D584" s="53">
        <v>21.0</v>
      </c>
      <c r="E584" s="53">
        <v>4.0</v>
      </c>
      <c r="F584" s="53">
        <v>3.0</v>
      </c>
      <c r="G584" s="53" t="str">
        <f>ifna(VLookup(V584,Shiny!B:C, 2, 0),"")</f>
        <v/>
      </c>
      <c r="H584" s="177" t="s">
        <v>1203</v>
      </c>
      <c r="I584" s="157">
        <v>991.0</v>
      </c>
      <c r="J584" s="140">
        <f>IFNA(VLOOKUP(V584,'Imported Index'!I:J,2,0),1)</f>
        <v>1</v>
      </c>
      <c r="K584" s="85"/>
      <c r="L584" s="53"/>
      <c r="M584" s="59" t="str">
        <f>ifna(IMAGE("https://pokejungle.net/sprites/typeico/"&amp;lower(VLookup(V584,Type!C:E, 2, 0)&amp;".png")),"")</f>
        <v/>
      </c>
      <c r="N584" s="59" t="str">
        <f>ifna(IMAGE("https://pokejungle.net/sprites/typeico/"&amp;lower(VLookup(V584,Type!C:E, 3, 0)&amp;".png")),"")</f>
        <v/>
      </c>
      <c r="O584" s="53"/>
      <c r="P584" s="53"/>
      <c r="Q584" s="61" t="str">
        <f>ifna(VLookup(V584, Dex!F:K, 3, 0),"")</f>
        <v/>
      </c>
      <c r="R584" s="61" t="str">
        <f>ifna(VLookup(V584, Dex!F:K, 4, 0),"")</f>
        <v/>
      </c>
      <c r="S584" s="62" t="str">
        <f>ifna(VLookup(V584, Dex!F:K, 5, 0),"")</f>
        <v/>
      </c>
      <c r="T584" s="61" t="str">
        <f>ifna(VLookup(V584, Dex!F:K, 6, 0),"")</f>
        <v>P383</v>
      </c>
      <c r="U584" s="63" t="str">
        <f>ifna(VLookup(V584, Dex!F:L, 7, 0),"")</f>
        <v/>
      </c>
      <c r="V584" s="53" t="str">
        <f t="shared" si="1"/>
        <v>iron bundle</v>
      </c>
    </row>
    <row r="585" ht="31.5" customHeight="1">
      <c r="A585" s="131">
        <v>584.0</v>
      </c>
      <c r="B585" s="130">
        <v>1.0</v>
      </c>
      <c r="C585" s="129">
        <v>22.0</v>
      </c>
      <c r="D585" s="131">
        <v>22.0</v>
      </c>
      <c r="E585" s="131">
        <v>4.0</v>
      </c>
      <c r="F585" s="131">
        <v>4.0</v>
      </c>
      <c r="G585" s="131" t="str">
        <f>ifna(VLookup(V585,Shiny!B:C, 2, 0),"")</f>
        <v/>
      </c>
      <c r="H585" s="178" t="s">
        <v>1204</v>
      </c>
      <c r="I585" s="158">
        <v>992.0</v>
      </c>
      <c r="J585" s="135">
        <f>IFNA(VLOOKUP(V585,'Imported Index'!I:J,2,0),1)</f>
        <v>1</v>
      </c>
      <c r="K585" s="130"/>
      <c r="L585" s="131"/>
      <c r="M585" s="136" t="str">
        <f>ifna(IMAGE("https://pokejungle.net/sprites/typeico/"&amp;lower(VLookup(V585,Type!C:E, 2, 0)&amp;".png")),"")</f>
        <v/>
      </c>
      <c r="N585" s="136" t="str">
        <f>ifna(IMAGE("https://pokejungle.net/sprites/typeico/"&amp;lower(VLookup(V585,Type!C:E, 3, 0)&amp;".png")),"")</f>
        <v/>
      </c>
      <c r="O585" s="131"/>
      <c r="P585" s="131"/>
      <c r="Q585" s="165" t="str">
        <f>ifna(VLookup(V585, Dex!F:K, 3, 0),"")</f>
        <v/>
      </c>
      <c r="R585" s="165" t="str">
        <f>ifna(VLookup(V585, Dex!F:K, 4, 0),"")</f>
        <v/>
      </c>
      <c r="S585" s="166" t="str">
        <f>ifna(VLookup(V585, Dex!F:K, 5, 0),"")</f>
        <v/>
      </c>
      <c r="T585" s="165" t="str">
        <f>ifna(VLookup(V585, Dex!F:K, 6, 0),"")</f>
        <v>P384</v>
      </c>
      <c r="U585" s="137" t="str">
        <f>ifna(VLookup(V585, Dex!F:L, 7, 0),"")</f>
        <v/>
      </c>
      <c r="V585" s="131" t="str">
        <f t="shared" si="1"/>
        <v>iron hands</v>
      </c>
    </row>
    <row r="586" ht="31.5" customHeight="1">
      <c r="A586" s="53">
        <v>585.0</v>
      </c>
      <c r="B586" s="85">
        <v>1.0</v>
      </c>
      <c r="C586" s="88">
        <v>22.0</v>
      </c>
      <c r="D586" s="53">
        <v>23.0</v>
      </c>
      <c r="E586" s="53">
        <v>4.0</v>
      </c>
      <c r="F586" s="53">
        <v>5.0</v>
      </c>
      <c r="G586" s="53" t="str">
        <f>ifna(VLookup(V586,Shiny!B:C, 2, 0),"")</f>
        <v/>
      </c>
      <c r="H586" s="177" t="s">
        <v>1205</v>
      </c>
      <c r="I586" s="157">
        <v>993.0</v>
      </c>
      <c r="J586" s="140">
        <f>IFNA(VLOOKUP(V586,'Imported Index'!I:J,2,0),1)</f>
        <v>1</v>
      </c>
      <c r="K586" s="85"/>
      <c r="L586" s="53"/>
      <c r="M586" s="59" t="str">
        <f>ifna(IMAGE("https://pokejungle.net/sprites/typeico/"&amp;lower(VLookup(V586,Type!C:E, 2, 0)&amp;".png")),"")</f>
        <v/>
      </c>
      <c r="N586" s="59" t="str">
        <f>ifna(IMAGE("https://pokejungle.net/sprites/typeico/"&amp;lower(VLookup(V586,Type!C:E, 3, 0)&amp;".png")),"")</f>
        <v/>
      </c>
      <c r="O586" s="53"/>
      <c r="P586" s="53"/>
      <c r="Q586" s="61" t="str">
        <f>ifna(VLookup(V586, Dex!F:K, 3, 0),"")</f>
        <v/>
      </c>
      <c r="R586" s="61" t="str">
        <f>ifna(VLookup(V586, Dex!F:K, 4, 0),"")</f>
        <v/>
      </c>
      <c r="S586" s="62" t="str">
        <f>ifna(VLookup(V586, Dex!F:K, 5, 0),"")</f>
        <v/>
      </c>
      <c r="T586" s="61" t="str">
        <f>ifna(VLookup(V586, Dex!F:K, 6, 0),"")</f>
        <v>P385</v>
      </c>
      <c r="U586" s="63" t="str">
        <f>ifna(VLookup(V586, Dex!F:L, 7, 0),"")</f>
        <v/>
      </c>
      <c r="V586" s="53" t="str">
        <f t="shared" si="1"/>
        <v>iron jugulis</v>
      </c>
    </row>
    <row r="587" ht="31.5" customHeight="1">
      <c r="A587" s="131">
        <v>586.0</v>
      </c>
      <c r="B587" s="130">
        <v>1.0</v>
      </c>
      <c r="C587" s="129">
        <v>22.0</v>
      </c>
      <c r="D587" s="131">
        <v>24.0</v>
      </c>
      <c r="E587" s="131">
        <v>4.0</v>
      </c>
      <c r="F587" s="131">
        <v>6.0</v>
      </c>
      <c r="G587" s="131" t="str">
        <f>ifna(VLookup(V587,Shiny!B:C, 2, 0),"")</f>
        <v/>
      </c>
      <c r="H587" s="178" t="s">
        <v>1206</v>
      </c>
      <c r="I587" s="158">
        <v>994.0</v>
      </c>
      <c r="J587" s="135">
        <f>IFNA(VLOOKUP(V587,'Imported Index'!I:J,2,0),1)</f>
        <v>1</v>
      </c>
      <c r="K587" s="130"/>
      <c r="L587" s="131"/>
      <c r="M587" s="136" t="str">
        <f>ifna(IMAGE("https://pokejungle.net/sprites/typeico/"&amp;lower(VLookup(V587,Type!C:E, 2, 0)&amp;".png")),"")</f>
        <v/>
      </c>
      <c r="N587" s="136" t="str">
        <f>ifna(IMAGE("https://pokejungle.net/sprites/typeico/"&amp;lower(VLookup(V587,Type!C:E, 3, 0)&amp;".png")),"")</f>
        <v/>
      </c>
      <c r="O587" s="131"/>
      <c r="P587" s="131"/>
      <c r="Q587" s="165" t="str">
        <f>ifna(VLookup(V587, Dex!F:K, 3, 0),"")</f>
        <v/>
      </c>
      <c r="R587" s="165" t="str">
        <f>ifna(VLookup(V587, Dex!F:K, 4, 0),"")</f>
        <v/>
      </c>
      <c r="S587" s="166" t="str">
        <f>ifna(VLookup(V587, Dex!F:K, 5, 0),"")</f>
        <v/>
      </c>
      <c r="T587" s="165" t="str">
        <f>ifna(VLookup(V587, Dex!F:K, 6, 0),"")</f>
        <v>P386</v>
      </c>
      <c r="U587" s="137" t="str">
        <f>ifna(VLookup(V587, Dex!F:L, 7, 0),"")</f>
        <v/>
      </c>
      <c r="V587" s="131" t="str">
        <f t="shared" si="1"/>
        <v>iron moth</v>
      </c>
    </row>
    <row r="588" ht="31.5" customHeight="1">
      <c r="A588" s="53">
        <v>587.0</v>
      </c>
      <c r="B588" s="85">
        <v>1.0</v>
      </c>
      <c r="C588" s="88">
        <v>22.0</v>
      </c>
      <c r="D588" s="53">
        <v>25.0</v>
      </c>
      <c r="E588" s="53">
        <v>5.0</v>
      </c>
      <c r="F588" s="53">
        <v>1.0</v>
      </c>
      <c r="G588" s="53" t="str">
        <f>ifna(VLookup(V588,Shiny!B:C, 2, 0),"")</f>
        <v/>
      </c>
      <c r="H588" s="177" t="s">
        <v>1207</v>
      </c>
      <c r="I588" s="157">
        <v>995.0</v>
      </c>
      <c r="J588" s="140">
        <f>IFNA(VLOOKUP(V588,'Imported Index'!I:J,2,0),1)</f>
        <v>1</v>
      </c>
      <c r="K588" s="85"/>
      <c r="L588" s="53"/>
      <c r="M588" s="59" t="str">
        <f>ifna(IMAGE("https://pokejungle.net/sprites/typeico/"&amp;lower(VLookup(V588,Type!C:E, 2, 0)&amp;".png")),"")</f>
        <v/>
      </c>
      <c r="N588" s="59" t="str">
        <f>ifna(IMAGE("https://pokejungle.net/sprites/typeico/"&amp;lower(VLookup(V588,Type!C:E, 3, 0)&amp;".png")),"")</f>
        <v/>
      </c>
      <c r="O588" s="53"/>
      <c r="P588" s="53"/>
      <c r="Q588" s="61" t="str">
        <f>ifna(VLookup(V588, Dex!F:K, 3, 0),"")</f>
        <v/>
      </c>
      <c r="R588" s="61" t="str">
        <f>ifna(VLookup(V588, Dex!F:K, 4, 0),"")</f>
        <v/>
      </c>
      <c r="S588" s="62" t="str">
        <f>ifna(VLookup(V588, Dex!F:K, 5, 0),"")</f>
        <v/>
      </c>
      <c r="T588" s="61" t="str">
        <f>ifna(VLookup(V588, Dex!F:K, 6, 0),"")</f>
        <v>P387</v>
      </c>
      <c r="U588" s="63" t="str">
        <f>ifna(VLookup(V588, Dex!F:L, 7, 0),"")</f>
        <v/>
      </c>
      <c r="V588" s="53" t="str">
        <f t="shared" si="1"/>
        <v>iron thorns</v>
      </c>
    </row>
    <row r="589" ht="31.5" customHeight="1">
      <c r="A589" s="131">
        <v>588.0</v>
      </c>
      <c r="B589" s="130">
        <v>1.0</v>
      </c>
      <c r="C589" s="129">
        <v>22.0</v>
      </c>
      <c r="D589" s="131">
        <v>26.0</v>
      </c>
      <c r="E589" s="131">
        <v>5.0</v>
      </c>
      <c r="F589" s="131">
        <v>2.0</v>
      </c>
      <c r="G589" s="131" t="str">
        <f>ifna(VLookup(V589,Shiny!B:C, 2, 0),"")</f>
        <v/>
      </c>
      <c r="H589" s="178" t="s">
        <v>1210</v>
      </c>
      <c r="I589" s="158">
        <v>998.0</v>
      </c>
      <c r="J589" s="135">
        <f>IFNA(VLOOKUP(V589,'Imported Index'!I:J,2,0),1)</f>
        <v>1</v>
      </c>
      <c r="K589" s="130"/>
      <c r="L589" s="131"/>
      <c r="M589" s="136" t="str">
        <f>ifna(IMAGE("https://pokejungle.net/sprites/typeico/"&amp;lower(VLookup(V589,Type!C:E, 2, 0)&amp;".png")),"")</f>
        <v/>
      </c>
      <c r="N589" s="136" t="str">
        <f>ifna(IMAGE("https://pokejungle.net/sprites/typeico/"&amp;lower(VLookup(V589,Type!C:E, 3, 0)&amp;".png")),"")</f>
        <v/>
      </c>
      <c r="O589" s="131"/>
      <c r="P589" s="131"/>
      <c r="Q589" s="165" t="str">
        <f>ifna(VLookup(V589, Dex!F:K, 3, 0),"")</f>
        <v/>
      </c>
      <c r="R589" s="165" t="str">
        <f>ifna(VLookup(V589, Dex!F:K, 4, 0),"")</f>
        <v/>
      </c>
      <c r="S589" s="166" t="str">
        <f>ifna(VLookup(V589, Dex!F:K, 5, 0),"")</f>
        <v/>
      </c>
      <c r="T589" s="165" t="str">
        <f>ifna(VLookup(V589, Dex!F:K, 6, 0),"")</f>
        <v>P390</v>
      </c>
      <c r="U589" s="137" t="str">
        <f>ifna(VLookup(V589, Dex!F:L, 7, 0),"")</f>
        <v>H034</v>
      </c>
      <c r="V589" s="131" t="str">
        <f t="shared" si="1"/>
        <v>baxcalibur</v>
      </c>
    </row>
    <row r="590" ht="31.5" customHeight="1">
      <c r="A590" s="53">
        <v>589.0</v>
      </c>
      <c r="B590" s="85">
        <v>1.0</v>
      </c>
      <c r="C590" s="88">
        <v>22.0</v>
      </c>
      <c r="D590" s="53">
        <v>27.0</v>
      </c>
      <c r="E590" s="53">
        <v>5.0</v>
      </c>
      <c r="F590" s="53">
        <v>3.0</v>
      </c>
      <c r="G590" s="53" t="str">
        <f>ifna(VLookup(V590,Shiny!B:C, 2, 0),"")</f>
        <v/>
      </c>
      <c r="H590" s="177" t="s">
        <v>1214</v>
      </c>
      <c r="I590" s="157">
        <v>1000.0</v>
      </c>
      <c r="J590" s="140">
        <f>IFNA(VLOOKUP(V590,'Imported Index'!I:J,2,0),1)</f>
        <v>1</v>
      </c>
      <c r="K590" s="85"/>
      <c r="L590" s="53"/>
      <c r="M590" s="59" t="str">
        <f>ifna(IMAGE("https://pokejungle.net/sprites/typeico/"&amp;lower(VLookup(V590,Type!C:E, 2, 0)&amp;".png")),"")</f>
        <v/>
      </c>
      <c r="N590" s="59" t="str">
        <f>ifna(IMAGE("https://pokejungle.net/sprites/typeico/"&amp;lower(VLookup(V590,Type!C:E, 3, 0)&amp;".png")),"")</f>
        <v/>
      </c>
      <c r="O590" s="53"/>
      <c r="P590" s="53"/>
      <c r="Q590" s="61" t="str">
        <f>ifna(VLookup(V590, Dex!F:K, 3, 0),"")</f>
        <v/>
      </c>
      <c r="R590" s="61" t="str">
        <f>ifna(VLookup(V590, Dex!F:K, 4, 0),"")</f>
        <v/>
      </c>
      <c r="S590" s="62" t="str">
        <f>ifna(VLookup(V590, Dex!F:K, 5, 0),"")</f>
        <v/>
      </c>
      <c r="T590" s="61" t="str">
        <f>ifna(VLookup(V590, Dex!F:K, 6, 0),"")</f>
        <v>P392</v>
      </c>
      <c r="U590" s="63" t="str">
        <f>ifna(VLookup(V590, Dex!F:L, 7, 0),"")</f>
        <v>H036</v>
      </c>
      <c r="V590" s="53" t="str">
        <f t="shared" si="1"/>
        <v>gholdengo</v>
      </c>
    </row>
    <row r="591" ht="31.5" customHeight="1">
      <c r="A591" s="131">
        <v>590.0</v>
      </c>
      <c r="B591" s="130">
        <v>1.0</v>
      </c>
      <c r="C591" s="129">
        <v>22.0</v>
      </c>
      <c r="D591" s="131">
        <v>28.0</v>
      </c>
      <c r="E591" s="131">
        <v>5.0</v>
      </c>
      <c r="F591" s="131">
        <v>4.0</v>
      </c>
      <c r="G591" s="131" t="str">
        <f>ifna(VLookup(V591,Shiny!B:C, 2, 0),"")</f>
        <v/>
      </c>
      <c r="H591" s="178" t="s">
        <v>1215</v>
      </c>
      <c r="I591" s="158">
        <v>1001.0</v>
      </c>
      <c r="J591" s="135">
        <f>IFNA(VLOOKUP(V591,'Imported Index'!I:J,2,0),1)</f>
        <v>1</v>
      </c>
      <c r="K591" s="130"/>
      <c r="L591" s="131"/>
      <c r="M591" s="136" t="str">
        <f>ifna(IMAGE("https://pokejungle.net/sprites/typeico/"&amp;lower(VLookup(V591,Type!C:E, 2, 0)&amp;".png")),"")</f>
        <v/>
      </c>
      <c r="N591" s="136" t="str">
        <f>ifna(IMAGE("https://pokejungle.net/sprites/typeico/"&amp;lower(VLookup(V591,Type!C:E, 3, 0)&amp;".png")),"")</f>
        <v/>
      </c>
      <c r="O591" s="131"/>
      <c r="P591" s="131"/>
      <c r="Q591" s="165" t="str">
        <f>ifna(VLookup(V591, Dex!F:K, 3, 0),"")</f>
        <v/>
      </c>
      <c r="R591" s="165" t="str">
        <f>ifna(VLookup(V591, Dex!F:K, 4, 0),"")</f>
        <v/>
      </c>
      <c r="S591" s="166" t="str">
        <f>ifna(VLookup(V591, Dex!F:K, 5, 0),"")</f>
        <v/>
      </c>
      <c r="T591" s="165" t="str">
        <f>ifna(VLookup(V591, Dex!F:K, 6, 0),"")</f>
        <v>P393</v>
      </c>
      <c r="U591" s="137" t="str">
        <f>ifna(VLookup(V591, Dex!F:L, 7, 0),"")</f>
        <v/>
      </c>
      <c r="V591" s="131" t="str">
        <f t="shared" si="1"/>
        <v>wo-chien</v>
      </c>
    </row>
    <row r="592" ht="31.5" customHeight="1">
      <c r="A592" s="53">
        <v>591.0</v>
      </c>
      <c r="B592" s="85">
        <v>1.0</v>
      </c>
      <c r="C592" s="88">
        <v>22.0</v>
      </c>
      <c r="D592" s="53">
        <v>29.0</v>
      </c>
      <c r="E592" s="53">
        <v>5.0</v>
      </c>
      <c r="F592" s="53">
        <v>5.0</v>
      </c>
      <c r="G592" s="53" t="str">
        <f>ifna(VLookup(V592,Shiny!B:C, 2, 0),"")</f>
        <v/>
      </c>
      <c r="H592" s="177" t="s">
        <v>1216</v>
      </c>
      <c r="I592" s="157">
        <v>1002.0</v>
      </c>
      <c r="J592" s="140">
        <f>IFNA(VLOOKUP(V592,'Imported Index'!I:J,2,0),1)</f>
        <v>1</v>
      </c>
      <c r="K592" s="85"/>
      <c r="L592" s="53"/>
      <c r="M592" s="59" t="str">
        <f>ifna(IMAGE("https://pokejungle.net/sprites/typeico/"&amp;lower(VLookup(V592,Type!C:E, 2, 0)&amp;".png")),"")</f>
        <v/>
      </c>
      <c r="N592" s="59" t="str">
        <f>ifna(IMAGE("https://pokejungle.net/sprites/typeico/"&amp;lower(VLookup(V592,Type!C:E, 3, 0)&amp;".png")),"")</f>
        <v/>
      </c>
      <c r="O592" s="53"/>
      <c r="P592" s="53"/>
      <c r="Q592" s="61" t="str">
        <f>ifna(VLookup(V592, Dex!F:K, 3, 0),"")</f>
        <v/>
      </c>
      <c r="R592" s="61" t="str">
        <f>ifna(VLookup(V592, Dex!F:K, 4, 0),"")</f>
        <v/>
      </c>
      <c r="S592" s="62" t="str">
        <f>ifna(VLookup(V592, Dex!F:K, 5, 0),"")</f>
        <v/>
      </c>
      <c r="T592" s="61" t="str">
        <f>ifna(VLookup(V592, Dex!F:K, 6, 0),"")</f>
        <v>P394</v>
      </c>
      <c r="U592" s="63" t="str">
        <f>ifna(VLookup(V592, Dex!F:L, 7, 0),"")</f>
        <v/>
      </c>
      <c r="V592" s="53" t="str">
        <f t="shared" si="1"/>
        <v>chien-pao</v>
      </c>
    </row>
    <row r="593" ht="31.5" customHeight="1">
      <c r="A593" s="131">
        <v>592.0</v>
      </c>
      <c r="B593" s="130">
        <v>1.0</v>
      </c>
      <c r="C593" s="129">
        <v>22.0</v>
      </c>
      <c r="D593" s="131">
        <v>30.0</v>
      </c>
      <c r="E593" s="131">
        <v>5.0</v>
      </c>
      <c r="F593" s="131">
        <v>6.0</v>
      </c>
      <c r="G593" s="131" t="str">
        <f>ifna(VLookup(V593,Shiny!B:C, 2, 0),"")</f>
        <v/>
      </c>
      <c r="H593" s="178" t="s">
        <v>1217</v>
      </c>
      <c r="I593" s="158">
        <v>1003.0</v>
      </c>
      <c r="J593" s="135">
        <f>IFNA(VLOOKUP(V593,'Imported Index'!I:J,2,0),1)</f>
        <v>1</v>
      </c>
      <c r="K593" s="130"/>
      <c r="L593" s="131"/>
      <c r="M593" s="136" t="str">
        <f>ifna(IMAGE("https://pokejungle.net/sprites/typeico/"&amp;lower(VLookup(V593,Type!C:E, 2, 0)&amp;".png")),"")</f>
        <v/>
      </c>
      <c r="N593" s="136" t="str">
        <f>ifna(IMAGE("https://pokejungle.net/sprites/typeico/"&amp;lower(VLookup(V593,Type!C:E, 3, 0)&amp;".png")),"")</f>
        <v/>
      </c>
      <c r="O593" s="131"/>
      <c r="P593" s="131"/>
      <c r="Q593" s="165" t="str">
        <f>ifna(VLookup(V593, Dex!F:K, 3, 0),"")</f>
        <v/>
      </c>
      <c r="R593" s="165" t="str">
        <f>ifna(VLookup(V593, Dex!F:K, 4, 0),"")</f>
        <v/>
      </c>
      <c r="S593" s="166" t="str">
        <f>ifna(VLookup(V593, Dex!F:K, 5, 0),"")</f>
        <v/>
      </c>
      <c r="T593" s="165" t="str">
        <f>ifna(VLookup(V593, Dex!F:K, 6, 0),"")</f>
        <v>P395</v>
      </c>
      <c r="U593" s="137" t="str">
        <f>ifna(VLookup(V593, Dex!F:L, 7, 0),"")</f>
        <v/>
      </c>
      <c r="V593" s="131" t="str">
        <f t="shared" si="1"/>
        <v>ting-lu</v>
      </c>
    </row>
    <row r="594" ht="31.5" customHeight="1">
      <c r="A594" s="53">
        <v>593.0</v>
      </c>
      <c r="B594" s="85">
        <v>1.0</v>
      </c>
      <c r="C594" s="88">
        <v>23.0</v>
      </c>
      <c r="D594" s="53">
        <v>1.0</v>
      </c>
      <c r="E594" s="53">
        <v>1.0</v>
      </c>
      <c r="F594" s="53">
        <v>1.0</v>
      </c>
      <c r="G594" s="53" t="str">
        <f>ifna(VLookup(V594,Shiny!B:C, 2, 0),"")</f>
        <v/>
      </c>
      <c r="H594" s="177" t="s">
        <v>1218</v>
      </c>
      <c r="I594" s="157">
        <v>1004.0</v>
      </c>
      <c r="J594" s="140">
        <f>IFNA(VLOOKUP(V594,'Imported Index'!I:J,2,0),1)</f>
        <v>1</v>
      </c>
      <c r="K594" s="85"/>
      <c r="L594" s="53"/>
      <c r="M594" s="59" t="str">
        <f>ifna(IMAGE("https://pokejungle.net/sprites/typeico/"&amp;lower(VLookup(V594,Type!C:E, 2, 0)&amp;".png")),"")</f>
        <v/>
      </c>
      <c r="N594" s="59" t="str">
        <f>ifna(IMAGE("https://pokejungle.net/sprites/typeico/"&amp;lower(VLookup(V594,Type!C:E, 3, 0)&amp;".png")),"")</f>
        <v/>
      </c>
      <c r="O594" s="53"/>
      <c r="P594" s="53"/>
      <c r="Q594" s="61" t="str">
        <f>ifna(VLookup(V594, Dex!F:K, 3, 0),"")</f>
        <v/>
      </c>
      <c r="R594" s="61" t="str">
        <f>ifna(VLookup(V594, Dex!F:K, 4, 0),"")</f>
        <v/>
      </c>
      <c r="S594" s="62" t="str">
        <f>ifna(VLookup(V594, Dex!F:K, 5, 0),"")</f>
        <v/>
      </c>
      <c r="T594" s="61" t="str">
        <f>ifna(VLookup(V594, Dex!F:K, 6, 0),"")</f>
        <v>P396</v>
      </c>
      <c r="U594" s="63" t="str">
        <f>ifna(VLookup(V594, Dex!F:L, 7, 0),"")</f>
        <v/>
      </c>
      <c r="V594" s="53" t="str">
        <f t="shared" si="1"/>
        <v>chi-yu</v>
      </c>
    </row>
    <row r="595" ht="31.5" customHeight="1">
      <c r="A595" s="131">
        <v>594.0</v>
      </c>
      <c r="B595" s="130">
        <v>1.0</v>
      </c>
      <c r="C595" s="129">
        <v>23.0</v>
      </c>
      <c r="D595" s="131">
        <v>2.0</v>
      </c>
      <c r="E595" s="131">
        <v>1.0</v>
      </c>
      <c r="F595" s="131">
        <v>2.0</v>
      </c>
      <c r="G595" s="131" t="str">
        <f>ifna(VLookup(V595,Shiny!B:C, 2, 0),"")</f>
        <v/>
      </c>
      <c r="H595" s="178" t="s">
        <v>1219</v>
      </c>
      <c r="I595" s="158">
        <v>1005.0</v>
      </c>
      <c r="J595" s="135">
        <f>IFNA(VLOOKUP(V595,'Imported Index'!I:J,2,0),1)</f>
        <v>1</v>
      </c>
      <c r="K595" s="130"/>
      <c r="L595" s="131"/>
      <c r="M595" s="136" t="str">
        <f>ifna(IMAGE("https://pokejungle.net/sprites/typeico/"&amp;lower(VLookup(V595,Type!C:E, 2, 0)&amp;".png")),"")</f>
        <v/>
      </c>
      <c r="N595" s="136" t="str">
        <f>ifna(IMAGE("https://pokejungle.net/sprites/typeico/"&amp;lower(VLookup(V595,Type!C:E, 3, 0)&amp;".png")),"")</f>
        <v/>
      </c>
      <c r="O595" s="131"/>
      <c r="P595" s="131"/>
      <c r="Q595" s="165" t="str">
        <f>ifna(VLookup(V595, Dex!F:K, 3, 0),"")</f>
        <v/>
      </c>
      <c r="R595" s="165" t="str">
        <f>ifna(VLookup(V595, Dex!F:K, 4, 0),"")</f>
        <v/>
      </c>
      <c r="S595" s="166" t="str">
        <f>ifna(VLookup(V595, Dex!F:K, 5, 0),"")</f>
        <v/>
      </c>
      <c r="T595" s="165" t="str">
        <f>ifna(VLookup(V595, Dex!F:K, 6, 0),"")</f>
        <v>P397</v>
      </c>
      <c r="U595" s="137" t="str">
        <f>ifna(VLookup(V595, Dex!F:L, 7, 0),"")</f>
        <v/>
      </c>
      <c r="V595" s="131" t="str">
        <f t="shared" si="1"/>
        <v>roaring moon</v>
      </c>
    </row>
    <row r="596" ht="31.5" customHeight="1">
      <c r="A596" s="53">
        <v>595.0</v>
      </c>
      <c r="B596" s="85">
        <v>1.0</v>
      </c>
      <c r="C596" s="88">
        <v>23.0</v>
      </c>
      <c r="D596" s="53">
        <v>3.0</v>
      </c>
      <c r="E596" s="53">
        <v>1.0</v>
      </c>
      <c r="F596" s="53">
        <v>3.0</v>
      </c>
      <c r="G596" s="53" t="str">
        <f>ifna(VLookup(V596,Shiny!B:C, 2, 0),"")</f>
        <v/>
      </c>
      <c r="H596" s="177" t="s">
        <v>1220</v>
      </c>
      <c r="I596" s="157">
        <v>1006.0</v>
      </c>
      <c r="J596" s="140">
        <f>IFNA(VLOOKUP(V596,'Imported Index'!I:J,2,0),1)</f>
        <v>1</v>
      </c>
      <c r="K596" s="85"/>
      <c r="L596" s="53"/>
      <c r="M596" s="59" t="str">
        <f>ifna(IMAGE("https://pokejungle.net/sprites/typeico/"&amp;lower(VLookup(V596,Type!C:E, 2, 0)&amp;".png")),"")</f>
        <v/>
      </c>
      <c r="N596" s="59" t="str">
        <f>ifna(IMAGE("https://pokejungle.net/sprites/typeico/"&amp;lower(VLookup(V596,Type!C:E, 3, 0)&amp;".png")),"")</f>
        <v/>
      </c>
      <c r="O596" s="53"/>
      <c r="P596" s="53"/>
      <c r="Q596" s="61" t="str">
        <f>ifna(VLookup(V596, Dex!F:K, 3, 0),"")</f>
        <v/>
      </c>
      <c r="R596" s="61" t="str">
        <f>ifna(VLookup(V596, Dex!F:K, 4, 0),"")</f>
        <v/>
      </c>
      <c r="S596" s="62" t="str">
        <f>ifna(VLookup(V596, Dex!F:K, 5, 0),"")</f>
        <v/>
      </c>
      <c r="T596" s="61" t="str">
        <f>ifna(VLookup(V596, Dex!F:K, 6, 0),"")</f>
        <v>P398</v>
      </c>
      <c r="U596" s="63" t="str">
        <f>ifna(VLookup(V596, Dex!F:L, 7, 0),"")</f>
        <v/>
      </c>
      <c r="V596" s="53" t="str">
        <f t="shared" si="1"/>
        <v>iron valiant</v>
      </c>
    </row>
    <row r="597" ht="31.5" customHeight="1">
      <c r="A597" s="131">
        <v>596.0</v>
      </c>
      <c r="B597" s="130">
        <v>1.0</v>
      </c>
      <c r="C597" s="129">
        <v>23.0</v>
      </c>
      <c r="D597" s="131">
        <v>4.0</v>
      </c>
      <c r="E597" s="131">
        <v>1.0</v>
      </c>
      <c r="F597" s="131">
        <v>4.0</v>
      </c>
      <c r="G597" s="131" t="str">
        <f>ifna(VLookup(V597,Shiny!B:C, 2, 0),"")</f>
        <v/>
      </c>
      <c r="H597" s="178" t="s">
        <v>1221</v>
      </c>
      <c r="I597" s="158">
        <v>1007.0</v>
      </c>
      <c r="J597" s="135">
        <f>IFNA(VLOOKUP(V597,'Imported Index'!I:J,2,0),1)</f>
        <v>1</v>
      </c>
      <c r="K597" s="130"/>
      <c r="L597" s="131"/>
      <c r="M597" s="136" t="str">
        <f>ifna(IMAGE("https://pokejungle.net/sprites/typeico/"&amp;lower(VLookup(V597,Type!C:E, 2, 0)&amp;".png")),"")</f>
        <v/>
      </c>
      <c r="N597" s="136" t="str">
        <f>ifna(IMAGE("https://pokejungle.net/sprites/typeico/"&amp;lower(VLookup(V597,Type!C:E, 3, 0)&amp;".png")),"")</f>
        <v/>
      </c>
      <c r="O597" s="131"/>
      <c r="P597" s="131"/>
      <c r="Q597" s="165" t="str">
        <f>ifna(VLookup(V597, Dex!F:K, 3, 0),"")</f>
        <v/>
      </c>
      <c r="R597" s="165" t="str">
        <f>ifna(VLookup(V597, Dex!F:K, 4, 0),"")</f>
        <v/>
      </c>
      <c r="S597" s="166" t="str">
        <f>ifna(VLookup(V597, Dex!F:K, 5, 0),"")</f>
        <v/>
      </c>
      <c r="T597" s="165" t="str">
        <f>ifna(VLookup(V597, Dex!F:K, 6, 0),"")</f>
        <v>P399</v>
      </c>
      <c r="U597" s="137" t="str">
        <f>ifna(VLookup(V597, Dex!F:L, 7, 0),"")</f>
        <v/>
      </c>
      <c r="V597" s="131" t="str">
        <f t="shared" si="1"/>
        <v>koraidon</v>
      </c>
    </row>
    <row r="598" ht="31.5" customHeight="1">
      <c r="A598" s="53">
        <v>597.0</v>
      </c>
      <c r="B598" s="85">
        <v>1.0</v>
      </c>
      <c r="C598" s="88">
        <v>23.0</v>
      </c>
      <c r="D598" s="53">
        <v>5.0</v>
      </c>
      <c r="E598" s="53">
        <v>1.0</v>
      </c>
      <c r="F598" s="53">
        <v>5.0</v>
      </c>
      <c r="G598" s="53" t="str">
        <f>ifna(VLookup(V598,Shiny!B:C, 2, 0),"")</f>
        <v/>
      </c>
      <c r="H598" s="177" t="s">
        <v>1222</v>
      </c>
      <c r="I598" s="157">
        <v>1008.0</v>
      </c>
      <c r="J598" s="140">
        <f>IFNA(VLOOKUP(V598,'Imported Index'!I:J,2,0),1)</f>
        <v>1</v>
      </c>
      <c r="K598" s="85"/>
      <c r="L598" s="53"/>
      <c r="M598" s="59" t="str">
        <f>ifna(IMAGE("https://pokejungle.net/sprites/typeico/"&amp;lower(VLookup(V598,Type!C:E, 2, 0)&amp;".png")),"")</f>
        <v/>
      </c>
      <c r="N598" s="59" t="str">
        <f>ifna(IMAGE("https://pokejungle.net/sprites/typeico/"&amp;lower(VLookup(V598,Type!C:E, 3, 0)&amp;".png")),"")</f>
        <v/>
      </c>
      <c r="O598" s="53"/>
      <c r="P598" s="53"/>
      <c r="Q598" s="61" t="str">
        <f>ifna(VLookup(V598, Dex!F:K, 3, 0),"")</f>
        <v/>
      </c>
      <c r="R598" s="61" t="str">
        <f>ifna(VLookup(V598, Dex!F:K, 4, 0),"")</f>
        <v/>
      </c>
      <c r="S598" s="62" t="str">
        <f>ifna(VLookup(V598, Dex!F:K, 5, 0),"")</f>
        <v/>
      </c>
      <c r="T598" s="61" t="str">
        <f>ifna(VLookup(V598, Dex!F:K, 6, 0),"")</f>
        <v>P400</v>
      </c>
      <c r="U598" s="63" t="str">
        <f>ifna(VLookup(V598, Dex!F:L, 7, 0),"")</f>
        <v/>
      </c>
      <c r="V598" s="53" t="str">
        <f t="shared" si="1"/>
        <v>miraidon</v>
      </c>
    </row>
    <row r="599" ht="31.5" customHeight="1">
      <c r="A599" s="131">
        <v>598.0</v>
      </c>
      <c r="B599" s="130">
        <v>1.0</v>
      </c>
      <c r="C599" s="129">
        <v>23.0</v>
      </c>
      <c r="D599" s="131">
        <v>6.0</v>
      </c>
      <c r="E599" s="131">
        <v>1.0</v>
      </c>
      <c r="F599" s="129">
        <v>6.0</v>
      </c>
      <c r="G599" s="131" t="str">
        <f>ifna(VLookup(V599,Shiny!B:C, 2, 0),"")</f>
        <v/>
      </c>
      <c r="H599" s="143" t="s">
        <v>1223</v>
      </c>
      <c r="I599" s="158">
        <v>1009.0</v>
      </c>
      <c r="J599" s="135">
        <f>IFNA(VLOOKUP(V599,'Imported Index'!I:J,2,0),1)</f>
        <v>1</v>
      </c>
      <c r="K599" s="130"/>
      <c r="L599" s="131"/>
      <c r="M599" s="136" t="str">
        <f>ifna(IMAGE("https://pokejungle.net/sprites/typeico/"&amp;lower(VLookup(V599,Type!C:E, 2, 0)&amp;".png")),"")</f>
        <v/>
      </c>
      <c r="N599" s="136" t="str">
        <f>ifna(IMAGE("https://pokejungle.net/sprites/typeico/"&amp;lower(VLookup(V599,Type!C:E, 3, 0)&amp;".png")),"")</f>
        <v/>
      </c>
      <c r="O599" s="131"/>
      <c r="P599" s="131"/>
      <c r="Q599" s="165" t="str">
        <f>ifna(VLookup(V599, Dex!F:K, 3, 0),"")</f>
        <v/>
      </c>
      <c r="R599" s="165" t="str">
        <f>ifna(VLookup(V599, Dex!F:K, 4, 0),"")</f>
        <v/>
      </c>
      <c r="S599" s="166" t="str">
        <f>ifna(VLookup(V599, Dex!F:K, 5, 0),"")</f>
        <v/>
      </c>
      <c r="T599" s="165" t="str">
        <f>ifna(VLookup(V599, Dex!F:K, 6, 0),"")</f>
        <v>B241</v>
      </c>
      <c r="U599" s="137" t="str">
        <f>ifna(VLookup(V599, Dex!F:L, 7, 0),"")</f>
        <v/>
      </c>
      <c r="V599" s="131" t="str">
        <f t="shared" si="1"/>
        <v>walking wake</v>
      </c>
    </row>
    <row r="600" ht="31.5" customHeight="1">
      <c r="A600" s="53">
        <v>599.0</v>
      </c>
      <c r="B600" s="85">
        <v>1.0</v>
      </c>
      <c r="C600" s="88">
        <v>23.0</v>
      </c>
      <c r="D600" s="53">
        <v>7.0</v>
      </c>
      <c r="E600" s="88">
        <v>2.0</v>
      </c>
      <c r="F600" s="88">
        <v>1.0</v>
      </c>
      <c r="G600" s="53" t="str">
        <f>ifna(VLookup(V600,Shiny!B:C, 2, 0),"")</f>
        <v/>
      </c>
      <c r="H600" s="146" t="s">
        <v>1224</v>
      </c>
      <c r="I600" s="157">
        <v>1010.0</v>
      </c>
      <c r="J600" s="140">
        <f>IFNA(VLOOKUP(V600,'Imported Index'!I:J,2,0),1)</f>
        <v>1</v>
      </c>
      <c r="K600" s="85"/>
      <c r="L600" s="53"/>
      <c r="M600" s="59" t="str">
        <f>ifna(IMAGE("https://pokejungle.net/sprites/typeico/"&amp;lower(VLookup(V600,Type!C:E, 2, 0)&amp;".png")),"")</f>
        <v/>
      </c>
      <c r="N600" s="59" t="str">
        <f>ifna(IMAGE("https://pokejungle.net/sprites/typeico/"&amp;lower(VLookup(V600,Type!C:E, 3, 0)&amp;".png")),"")</f>
        <v/>
      </c>
      <c r="O600" s="53"/>
      <c r="P600" s="53"/>
      <c r="Q600" s="61" t="str">
        <f>ifna(VLookup(V600, Dex!F:K, 3, 0),"")</f>
        <v/>
      </c>
      <c r="R600" s="61" t="str">
        <f>ifna(VLookup(V600, Dex!F:K, 4, 0),"")</f>
        <v/>
      </c>
      <c r="S600" s="62" t="str">
        <f>ifna(VLookup(V600, Dex!F:K, 5, 0),"")</f>
        <v/>
      </c>
      <c r="T600" s="61" t="str">
        <f>ifna(VLookup(V600, Dex!F:K, 6, 0),"")</f>
        <v>B242</v>
      </c>
      <c r="U600" s="63" t="str">
        <f>ifna(VLookup(V600, Dex!F:L, 7, 0),"")</f>
        <v/>
      </c>
      <c r="V600" s="53" t="str">
        <f t="shared" si="1"/>
        <v>iron leaves</v>
      </c>
    </row>
    <row r="601" ht="31.5" customHeight="1">
      <c r="A601" s="131">
        <v>600.0</v>
      </c>
      <c r="B601" s="129">
        <v>1.0</v>
      </c>
      <c r="C601" s="129">
        <v>23.0</v>
      </c>
      <c r="D601" s="129">
        <v>8.0</v>
      </c>
      <c r="E601" s="129">
        <v>2.0</v>
      </c>
      <c r="F601" s="129">
        <v>2.0</v>
      </c>
      <c r="G601" s="131" t="str">
        <f>ifna(VLookup(V601,Shiny!B:C, 2, 0),"")</f>
        <v/>
      </c>
      <c r="H601" s="159" t="s">
        <v>1229</v>
      </c>
      <c r="I601" s="169">
        <v>1013.0</v>
      </c>
      <c r="J601" s="135">
        <f>IFNA(VLOOKUP(V601,'Imported Index'!I:J,2,0),1)</f>
        <v>1</v>
      </c>
      <c r="K601" s="130"/>
      <c r="L601" s="131"/>
      <c r="M601" s="136" t="str">
        <f>ifna(IMAGE("https://pokejungle.net/sprites/typeico/"&amp;lower(VLookup(V601,Type!C:E, 2, 0)&amp;".png")),"")</f>
        <v/>
      </c>
      <c r="N601" s="136" t="str">
        <f>ifna(IMAGE("https://pokejungle.net/sprites/typeico/"&amp;lower(VLookup(V601,Type!C:E, 3, 0)&amp;".png")),"")</f>
        <v/>
      </c>
      <c r="O601" s="131"/>
      <c r="P601" s="131"/>
      <c r="Q601" s="165" t="str">
        <f>ifna(VLookup(V601, Dex!F:K, 3, 0),"")</f>
        <v/>
      </c>
      <c r="R601" s="165" t="str">
        <f>ifna(VLookup(V601, Dex!F:K, 4, 0),"")</f>
        <v/>
      </c>
      <c r="S601" s="166" t="str">
        <f>ifna(VLookup(V601, Dex!F:K, 5, 0),"")</f>
        <v/>
      </c>
      <c r="T601" s="165" t="str">
        <f>ifna(VLookup(V601, Dex!F:K, 6, 0),"")</f>
        <v>K077</v>
      </c>
      <c r="U601" s="137" t="str">
        <f>ifna(VLookup(V601, Dex!F:L, 7, 0),"")</f>
        <v/>
      </c>
      <c r="V601" s="131" t="str">
        <f t="shared" si="1"/>
        <v>sinistcha</v>
      </c>
    </row>
    <row r="602" ht="31.5" customHeight="1">
      <c r="A602" s="53">
        <v>601.0</v>
      </c>
      <c r="B602" s="88">
        <v>1.0</v>
      </c>
      <c r="C602" s="88">
        <v>23.0</v>
      </c>
      <c r="D602" s="88">
        <v>9.0</v>
      </c>
      <c r="E602" s="88">
        <v>2.0</v>
      </c>
      <c r="F602" s="88">
        <v>3.0</v>
      </c>
      <c r="G602" s="53" t="str">
        <f>ifna(VLookup(V602,Shiny!B:C, 2, 0),"")</f>
        <v/>
      </c>
      <c r="H602" s="109" t="s">
        <v>1232</v>
      </c>
      <c r="I602" s="110">
        <v>1014.0</v>
      </c>
      <c r="J602" s="140">
        <f>IFNA(VLOOKUP(V602,'Imported Index'!I:J,2,0),1)</f>
        <v>1</v>
      </c>
      <c r="K602" s="85"/>
      <c r="L602" s="53"/>
      <c r="M602" s="59" t="str">
        <f>ifna(IMAGE("https://pokejungle.net/sprites/typeico/"&amp;lower(VLookup(V602,Type!C:E, 2, 0)&amp;".png")),"")</f>
        <v/>
      </c>
      <c r="N602" s="59" t="str">
        <f>ifna(IMAGE("https://pokejungle.net/sprites/typeico/"&amp;lower(VLookup(V602,Type!C:E, 3, 0)&amp;".png")),"")</f>
        <v/>
      </c>
      <c r="O602" s="53"/>
      <c r="P602" s="53"/>
      <c r="Q602" s="61" t="str">
        <f>ifna(VLookup(V602, Dex!F:K, 3, 0),"")</f>
        <v/>
      </c>
      <c r="R602" s="61" t="str">
        <f>ifna(VLookup(V602, Dex!F:K, 4, 0),"")</f>
        <v/>
      </c>
      <c r="S602" s="62" t="str">
        <f>ifna(VLookup(V602, Dex!F:K, 5, 0),"")</f>
        <v/>
      </c>
      <c r="T602" s="61" t="str">
        <f>ifna(VLookup(V602, Dex!F:K, 6, 0),"")</f>
        <v>K197</v>
      </c>
      <c r="U602" s="63" t="str">
        <f>ifna(VLookup(V602, Dex!F:L, 7, 0),"")</f>
        <v/>
      </c>
      <c r="V602" s="53" t="str">
        <f t="shared" si="1"/>
        <v>okidogi</v>
      </c>
    </row>
    <row r="603" ht="31.5" customHeight="1">
      <c r="A603" s="131">
        <v>602.0</v>
      </c>
      <c r="B603" s="129">
        <v>1.0</v>
      </c>
      <c r="C603" s="129">
        <v>23.0</v>
      </c>
      <c r="D603" s="129">
        <v>10.0</v>
      </c>
      <c r="E603" s="129">
        <v>2.0</v>
      </c>
      <c r="F603" s="129">
        <v>4.0</v>
      </c>
      <c r="G603" s="131" t="str">
        <f>ifna(VLookup(V603,Shiny!B:C, 2, 0),"")</f>
        <v/>
      </c>
      <c r="H603" s="159" t="s">
        <v>1233</v>
      </c>
      <c r="I603" s="169">
        <v>1015.0</v>
      </c>
      <c r="J603" s="135">
        <f>IFNA(VLOOKUP(V603,'Imported Index'!I:J,2,0),1)</f>
        <v>1</v>
      </c>
      <c r="K603" s="130"/>
      <c r="L603" s="131"/>
      <c r="M603" s="136" t="str">
        <f>ifna(IMAGE("https://pokejungle.net/sprites/typeico/"&amp;lower(VLookup(V603,Type!C:E, 2, 0)&amp;".png")),"")</f>
        <v/>
      </c>
      <c r="N603" s="136" t="str">
        <f>ifna(IMAGE("https://pokejungle.net/sprites/typeico/"&amp;lower(VLookup(V603,Type!C:E, 3, 0)&amp;".png")),"")</f>
        <v/>
      </c>
      <c r="O603" s="131"/>
      <c r="P603" s="131"/>
      <c r="Q603" s="165" t="str">
        <f>ifna(VLookup(V603, Dex!F:K, 3, 0),"")</f>
        <v/>
      </c>
      <c r="R603" s="165" t="str">
        <f>ifna(VLookup(V603, Dex!F:K, 4, 0),"")</f>
        <v/>
      </c>
      <c r="S603" s="166" t="str">
        <f>ifna(VLookup(V603, Dex!F:K, 5, 0),"")</f>
        <v/>
      </c>
      <c r="T603" s="165" t="str">
        <f>ifna(VLookup(V603, Dex!F:K, 6, 0),"")</f>
        <v>K198</v>
      </c>
      <c r="U603" s="137" t="str">
        <f>ifna(VLookup(V603, Dex!F:L, 7, 0),"")</f>
        <v/>
      </c>
      <c r="V603" s="131" t="str">
        <f t="shared" si="1"/>
        <v>munkidori</v>
      </c>
    </row>
    <row r="604" ht="31.5" customHeight="1">
      <c r="A604" s="53">
        <v>603.0</v>
      </c>
      <c r="B604" s="88">
        <v>1.0</v>
      </c>
      <c r="C604" s="88">
        <v>23.0</v>
      </c>
      <c r="D604" s="88">
        <v>11.0</v>
      </c>
      <c r="E604" s="88">
        <v>2.0</v>
      </c>
      <c r="F604" s="88">
        <v>5.0</v>
      </c>
      <c r="G604" s="53" t="str">
        <f>ifna(VLookup(V604,Shiny!B:C, 2, 0),"")</f>
        <v/>
      </c>
      <c r="H604" s="109" t="s">
        <v>1234</v>
      </c>
      <c r="I604" s="110">
        <v>1016.0</v>
      </c>
      <c r="J604" s="140">
        <f>IFNA(VLOOKUP(V604,'Imported Index'!I:J,2,0),1)</f>
        <v>1</v>
      </c>
      <c r="K604" s="85"/>
      <c r="L604" s="53"/>
      <c r="M604" s="59" t="str">
        <f>ifna(IMAGE("https://pokejungle.net/sprites/typeico/"&amp;lower(VLookup(V604,Type!C:E, 2, 0)&amp;".png")),"")</f>
        <v/>
      </c>
      <c r="N604" s="59" t="str">
        <f>ifna(IMAGE("https://pokejungle.net/sprites/typeico/"&amp;lower(VLookup(V604,Type!C:E, 3, 0)&amp;".png")),"")</f>
        <v/>
      </c>
      <c r="O604" s="53"/>
      <c r="P604" s="53"/>
      <c r="Q604" s="61" t="str">
        <f>ifna(VLookup(V604, Dex!F:K, 3, 0),"")</f>
        <v/>
      </c>
      <c r="R604" s="61" t="str">
        <f>ifna(VLookup(V604, Dex!F:K, 4, 0),"")</f>
        <v/>
      </c>
      <c r="S604" s="62" t="str">
        <f>ifna(VLookup(V604, Dex!F:K, 5, 0),"")</f>
        <v/>
      </c>
      <c r="T604" s="61" t="str">
        <f>ifna(VLookup(V604, Dex!F:K, 6, 0),"")</f>
        <v>K199</v>
      </c>
      <c r="U604" s="63" t="str">
        <f>ifna(VLookup(V604, Dex!F:L, 7, 0),"")</f>
        <v/>
      </c>
      <c r="V604" s="53" t="str">
        <f t="shared" si="1"/>
        <v>fezandipiti</v>
      </c>
    </row>
    <row r="605" ht="31.5" customHeight="1">
      <c r="A605" s="131">
        <v>604.0</v>
      </c>
      <c r="B605" s="129">
        <v>1.0</v>
      </c>
      <c r="C605" s="129">
        <v>23.0</v>
      </c>
      <c r="D605" s="129">
        <v>12.0</v>
      </c>
      <c r="E605" s="129">
        <v>2.0</v>
      </c>
      <c r="F605" s="129">
        <v>6.0</v>
      </c>
      <c r="G605" s="131" t="str">
        <f>ifna(VLookup(V605,Shiny!B:C, 2, 0),"")</f>
        <v/>
      </c>
      <c r="H605" s="159" t="s">
        <v>1235</v>
      </c>
      <c r="I605" s="169">
        <v>1017.0</v>
      </c>
      <c r="J605" s="135">
        <f>IFNA(VLOOKUP(V605,'Imported Index'!I:J,2,0),1)</f>
        <v>1</v>
      </c>
      <c r="K605" s="130"/>
      <c r="L605" s="131"/>
      <c r="M605" s="136" t="str">
        <f>ifna(IMAGE("https://pokejungle.net/sprites/typeico/"&amp;lower(VLookup(V605,Type!C:E, 2, 0)&amp;".png")),"")</f>
        <v/>
      </c>
      <c r="N605" s="136" t="str">
        <f>ifna(IMAGE("https://pokejungle.net/sprites/typeico/"&amp;lower(VLookup(V605,Type!C:E, 3, 0)&amp;".png")),"")</f>
        <v/>
      </c>
      <c r="O605" s="131"/>
      <c r="P605" s="131"/>
      <c r="Q605" s="165" t="str">
        <f>ifna(VLookup(V605, Dex!F:K, 3, 0),"")</f>
        <v/>
      </c>
      <c r="R605" s="165" t="str">
        <f>ifna(VLookup(V605, Dex!F:K, 4, 0),"")</f>
        <v/>
      </c>
      <c r="S605" s="166" t="str">
        <f>ifna(VLookup(V605, Dex!F:K, 5, 0),"")</f>
        <v/>
      </c>
      <c r="T605" s="165" t="str">
        <f>ifna(VLookup(V605, Dex!F:K, 6, 0),"")</f>
        <v>K200</v>
      </c>
      <c r="U605" s="137" t="str">
        <f>ifna(VLookup(V605, Dex!F:L, 7, 0),"")</f>
        <v/>
      </c>
      <c r="V605" s="131" t="str">
        <f t="shared" si="1"/>
        <v>ogerpon</v>
      </c>
    </row>
    <row r="606" ht="31.5" customHeight="1">
      <c r="A606" s="53">
        <v>605.0</v>
      </c>
      <c r="B606" s="88">
        <v>1.0</v>
      </c>
      <c r="C606" s="88">
        <v>23.0</v>
      </c>
      <c r="D606" s="88">
        <v>13.0</v>
      </c>
      <c r="E606" s="88">
        <v>3.0</v>
      </c>
      <c r="F606" s="88">
        <v>1.0</v>
      </c>
      <c r="G606" s="53" t="str">
        <f>ifna(VLookup(V606,Shiny!B:C, 2, 0),"")</f>
        <v/>
      </c>
      <c r="H606" s="162" t="s">
        <v>1236</v>
      </c>
      <c r="I606" s="114">
        <v>1018.0</v>
      </c>
      <c r="J606" s="140">
        <f>IFNA(VLOOKUP(V606,'Imported Index'!I:J,2,0),1)</f>
        <v>1</v>
      </c>
      <c r="K606" s="85"/>
      <c r="L606" s="53"/>
      <c r="M606" s="59" t="str">
        <f>ifna(IMAGE("https://pokejungle.net/sprites/typeico/"&amp;lower(VLookup(V606,Type!C:E, 2, 0)&amp;".png")),"")</f>
        <v/>
      </c>
      <c r="N606" s="59" t="str">
        <f>ifna(IMAGE("https://pokejungle.net/sprites/typeico/"&amp;lower(VLookup(V606,Type!C:E, 3, 0)&amp;".png")),"")</f>
        <v/>
      </c>
      <c r="O606" s="53"/>
      <c r="P606" s="53"/>
      <c r="Q606" s="61" t="str">
        <f>ifna(VLookup(V606, Dex!F:K, 3, 0),"")</f>
        <v/>
      </c>
      <c r="R606" s="61" t="str">
        <f>ifna(VLookup(V606, Dex!F:K, 4, 0),"")</f>
        <v/>
      </c>
      <c r="S606" s="62" t="str">
        <f>ifna(VLookup(V606, Dex!F:K, 5, 0),"")</f>
        <v/>
      </c>
      <c r="T606" s="61" t="str">
        <f>ifna(VLookup(V606, Dex!F:K, 6, 0),"")</f>
        <v>B162</v>
      </c>
      <c r="U606" s="63" t="str">
        <f>ifna(VLookup(V606, Dex!F:L, 7, 0),"")</f>
        <v/>
      </c>
      <c r="V606" s="53" t="str">
        <f t="shared" si="1"/>
        <v>archaludon</v>
      </c>
    </row>
    <row r="607" ht="31.5" customHeight="1">
      <c r="A607" s="131">
        <v>606.0</v>
      </c>
      <c r="B607" s="129">
        <v>1.0</v>
      </c>
      <c r="C607" s="129">
        <v>23.0</v>
      </c>
      <c r="D607" s="129">
        <v>14.0</v>
      </c>
      <c r="E607" s="129">
        <v>3.0</v>
      </c>
      <c r="F607" s="129">
        <v>2.0</v>
      </c>
      <c r="G607" s="131" t="str">
        <f>ifna(VLookup(V607,Shiny!B:C, 2, 0),"")</f>
        <v/>
      </c>
      <c r="H607" s="163" t="s">
        <v>1237</v>
      </c>
      <c r="I607" s="164">
        <v>1019.0</v>
      </c>
      <c r="J607" s="135">
        <f>IFNA(VLOOKUP(V607,'Imported Index'!I:J,2,0),1)</f>
        <v>1</v>
      </c>
      <c r="K607" s="130"/>
      <c r="L607" s="131"/>
      <c r="M607" s="136" t="str">
        <f>ifna(IMAGE("https://pokejungle.net/sprites/typeico/"&amp;lower(VLookup(V607,Type!C:E, 2, 0)&amp;".png")),"")</f>
        <v/>
      </c>
      <c r="N607" s="136" t="str">
        <f>ifna(IMAGE("https://pokejungle.net/sprites/typeico/"&amp;lower(VLookup(V607,Type!C:E, 3, 0)&amp;".png")),"")</f>
        <v/>
      </c>
      <c r="O607" s="131"/>
      <c r="P607" s="131"/>
      <c r="Q607" s="165" t="str">
        <f>ifna(VLookup(V607, Dex!F:K, 3, 0),"")</f>
        <v/>
      </c>
      <c r="R607" s="165" t="str">
        <f>ifna(VLookup(V607, Dex!F:K, 4, 0),"")</f>
        <v/>
      </c>
      <c r="S607" s="166" t="str">
        <f>ifna(VLookup(V607, Dex!F:K, 5, 0),"")</f>
        <v/>
      </c>
      <c r="T607" s="165" t="str">
        <f>ifna(VLookup(V607, Dex!F:K, 6, 0),"")</f>
        <v>B163</v>
      </c>
      <c r="U607" s="137" t="str">
        <f>ifna(VLookup(V607, Dex!F:L, 7, 0),"")</f>
        <v/>
      </c>
      <c r="V607" s="131" t="str">
        <f t="shared" si="1"/>
        <v>hydrapple</v>
      </c>
    </row>
    <row r="608" ht="31.5" customHeight="1">
      <c r="A608" s="53">
        <v>607.0</v>
      </c>
      <c r="B608" s="88">
        <v>1.0</v>
      </c>
      <c r="C608" s="88">
        <v>23.0</v>
      </c>
      <c r="D608" s="88">
        <v>15.0</v>
      </c>
      <c r="E608" s="88">
        <v>3.0</v>
      </c>
      <c r="F608" s="88">
        <v>3.0</v>
      </c>
      <c r="G608" s="53" t="str">
        <f>ifna(VLookup(V608,Shiny!B:C, 2, 0),"")</f>
        <v/>
      </c>
      <c r="H608" s="114" t="s">
        <v>1238</v>
      </c>
      <c r="I608" s="115">
        <v>1020.0</v>
      </c>
      <c r="J608" s="140">
        <f>IFNA(VLOOKUP(V608,'Imported Index'!I:J,2,0),1)</f>
        <v>1</v>
      </c>
      <c r="K608" s="85"/>
      <c r="L608" s="53"/>
      <c r="M608" s="59" t="str">
        <f>ifna(IMAGE("https://pokejungle.net/sprites/typeico/"&amp;lower(VLookup(V608,Type!C:E, 2, 0)&amp;".png")),"")</f>
        <v/>
      </c>
      <c r="N608" s="59" t="str">
        <f>ifna(IMAGE("https://pokejungle.net/sprites/typeico/"&amp;lower(VLookup(V608,Type!C:E, 3, 0)&amp;".png")),"")</f>
        <v/>
      </c>
      <c r="O608" s="53"/>
      <c r="P608" s="53"/>
      <c r="Q608" s="61" t="str">
        <f>ifna(VLookup(V608, Dex!F:K, 3, 0),"")</f>
        <v/>
      </c>
      <c r="R608" s="61" t="str">
        <f>ifna(VLookup(V608, Dex!F:K, 4, 0),"")</f>
        <v/>
      </c>
      <c r="S608" s="62" t="str">
        <f>ifna(VLookup(V608, Dex!F:K, 5, 0),"")</f>
        <v/>
      </c>
      <c r="T608" s="61" t="str">
        <f>ifna(VLookup(V608, Dex!F:K, 6, 0),"")</f>
        <v>B236</v>
      </c>
      <c r="U608" s="63" t="str">
        <f>ifna(VLookup(V608, Dex!F:L, 7, 0),"")</f>
        <v/>
      </c>
      <c r="V608" s="53" t="str">
        <f t="shared" si="1"/>
        <v>gouging fire</v>
      </c>
    </row>
    <row r="609" ht="31.5" customHeight="1">
      <c r="A609" s="131">
        <v>608.0</v>
      </c>
      <c r="B609" s="129">
        <v>1.0</v>
      </c>
      <c r="C609" s="129">
        <v>23.0</v>
      </c>
      <c r="D609" s="129">
        <v>16.0</v>
      </c>
      <c r="E609" s="129">
        <v>3.0</v>
      </c>
      <c r="F609" s="129">
        <v>4.0</v>
      </c>
      <c r="G609" s="131" t="str">
        <f>ifna(VLookup(V609,Shiny!B:C, 2, 0),"")</f>
        <v/>
      </c>
      <c r="H609" s="163" t="s">
        <v>1239</v>
      </c>
      <c r="I609" s="164">
        <v>1021.0</v>
      </c>
      <c r="J609" s="135">
        <f>IFNA(VLOOKUP(V609,'Imported Index'!I:J,2,0),1)</f>
        <v>1</v>
      </c>
      <c r="K609" s="130"/>
      <c r="L609" s="131"/>
      <c r="M609" s="136" t="str">
        <f>ifna(IMAGE("https://pokejungle.net/sprites/typeico/"&amp;lower(VLookup(V609,Type!C:E, 2, 0)&amp;".png")),"")</f>
        <v/>
      </c>
      <c r="N609" s="136" t="str">
        <f>ifna(IMAGE("https://pokejungle.net/sprites/typeico/"&amp;lower(VLookup(V609,Type!C:E, 3, 0)&amp;".png")),"")</f>
        <v/>
      </c>
      <c r="O609" s="131"/>
      <c r="P609" s="131"/>
      <c r="Q609" s="165" t="str">
        <f>ifna(VLookup(V609, Dex!F:K, 3, 0),"")</f>
        <v/>
      </c>
      <c r="R609" s="165" t="str">
        <f>ifna(VLookup(V609, Dex!F:K, 4, 0),"")</f>
        <v/>
      </c>
      <c r="S609" s="166" t="str">
        <f>ifna(VLookup(V609, Dex!F:K, 5, 0),"")</f>
        <v/>
      </c>
      <c r="T609" s="165" t="str">
        <f>ifna(VLookup(V609, Dex!F:K, 6, 0),"")</f>
        <v>B237</v>
      </c>
      <c r="U609" s="137" t="str">
        <f>ifna(VLookup(V609, Dex!F:L, 7, 0),"")</f>
        <v/>
      </c>
      <c r="V609" s="131" t="str">
        <f t="shared" si="1"/>
        <v>raging bolt</v>
      </c>
    </row>
    <row r="610" ht="31.5" customHeight="1">
      <c r="A610" s="53">
        <v>609.0</v>
      </c>
      <c r="B610" s="88">
        <v>1.0</v>
      </c>
      <c r="C610" s="88">
        <v>23.0</v>
      </c>
      <c r="D610" s="88">
        <v>17.0</v>
      </c>
      <c r="E610" s="88">
        <v>3.0</v>
      </c>
      <c r="F610" s="88">
        <v>5.0</v>
      </c>
      <c r="G610" s="53" t="str">
        <f>ifna(VLookup(V610,Shiny!B:C, 2, 0),"")</f>
        <v/>
      </c>
      <c r="H610" s="114" t="s">
        <v>1240</v>
      </c>
      <c r="I610" s="115">
        <v>1022.0</v>
      </c>
      <c r="J610" s="140">
        <f>IFNA(VLOOKUP(V610,'Imported Index'!I:J,2,0),1)</f>
        <v>1</v>
      </c>
      <c r="K610" s="85"/>
      <c r="L610" s="53"/>
      <c r="M610" s="59" t="str">
        <f>ifna(IMAGE("https://pokejungle.net/sprites/typeico/"&amp;lower(VLookup(V610,Type!C:E, 2, 0)&amp;".png")),"")</f>
        <v/>
      </c>
      <c r="N610" s="59" t="str">
        <f>ifna(IMAGE("https://pokejungle.net/sprites/typeico/"&amp;lower(VLookup(V610,Type!C:E, 3, 0)&amp;".png")),"")</f>
        <v/>
      </c>
      <c r="O610" s="53"/>
      <c r="P610" s="53"/>
      <c r="Q610" s="61" t="str">
        <f>ifna(VLookup(V610, Dex!F:K, 3, 0),"")</f>
        <v/>
      </c>
      <c r="R610" s="61" t="str">
        <f>ifna(VLookup(V610, Dex!F:K, 4, 0),"")</f>
        <v/>
      </c>
      <c r="S610" s="62" t="str">
        <f>ifna(VLookup(V610, Dex!F:K, 5, 0),"")</f>
        <v/>
      </c>
      <c r="T610" s="61" t="str">
        <f>ifna(VLookup(V610, Dex!F:K, 6, 0),"")</f>
        <v>B239</v>
      </c>
      <c r="U610" s="63" t="str">
        <f>ifna(VLookup(V610, Dex!F:L, 7, 0),"")</f>
        <v/>
      </c>
      <c r="V610" s="53" t="str">
        <f t="shared" si="1"/>
        <v>iron boulder</v>
      </c>
    </row>
    <row r="611" ht="31.5" customHeight="1">
      <c r="A611" s="131">
        <v>610.0</v>
      </c>
      <c r="B611" s="129">
        <v>1.0</v>
      </c>
      <c r="C611" s="129">
        <v>23.0</v>
      </c>
      <c r="D611" s="129">
        <v>18.0</v>
      </c>
      <c r="E611" s="129">
        <v>3.0</v>
      </c>
      <c r="F611" s="129">
        <v>6.0</v>
      </c>
      <c r="G611" s="131" t="str">
        <f>ifna(VLookup(V611,Shiny!B:C, 2, 0),"")</f>
        <v/>
      </c>
      <c r="H611" s="163" t="s">
        <v>1241</v>
      </c>
      <c r="I611" s="164">
        <v>1023.0</v>
      </c>
      <c r="J611" s="135">
        <f>IFNA(VLOOKUP(V611,'Imported Index'!I:J,2,0),1)</f>
        <v>1</v>
      </c>
      <c r="K611" s="130"/>
      <c r="L611" s="131"/>
      <c r="M611" s="136" t="str">
        <f>ifna(IMAGE("https://pokejungle.net/sprites/typeico/"&amp;lower(VLookup(V611,Type!C:E, 2, 0)&amp;".png")),"")</f>
        <v/>
      </c>
      <c r="N611" s="136" t="str">
        <f>ifna(IMAGE("https://pokejungle.net/sprites/typeico/"&amp;lower(VLookup(V611,Type!C:E, 3, 0)&amp;".png")),"")</f>
        <v/>
      </c>
      <c r="O611" s="131"/>
      <c r="P611" s="131"/>
      <c r="Q611" s="165" t="str">
        <f>ifna(VLookup(V611, Dex!F:K, 3, 0),"")</f>
        <v/>
      </c>
      <c r="R611" s="165" t="str">
        <f>ifna(VLookup(V611, Dex!F:K, 4, 0),"")</f>
        <v/>
      </c>
      <c r="S611" s="166" t="str">
        <f>ifna(VLookup(V611, Dex!F:K, 5, 0),"")</f>
        <v/>
      </c>
      <c r="T611" s="165" t="str">
        <f>ifna(VLookup(V611, Dex!F:K, 6, 0),"")</f>
        <v>B238</v>
      </c>
      <c r="U611" s="137" t="str">
        <f>ifna(VLookup(V611, Dex!F:L, 7, 0),"")</f>
        <v/>
      </c>
      <c r="V611" s="131" t="str">
        <f t="shared" si="1"/>
        <v>iron crown</v>
      </c>
    </row>
    <row r="612" ht="31.5" customHeight="1">
      <c r="A612" s="53">
        <v>611.0</v>
      </c>
      <c r="B612" s="88">
        <v>1.0</v>
      </c>
      <c r="C612" s="88">
        <v>23.0</v>
      </c>
      <c r="D612" s="88">
        <v>19.0</v>
      </c>
      <c r="E612" s="88">
        <v>4.0</v>
      </c>
      <c r="F612" s="88">
        <v>1.0</v>
      </c>
      <c r="G612" s="53" t="str">
        <f>ifna(VLookup(V612,Shiny!B:C, 2, 0),"")</f>
        <v/>
      </c>
      <c r="H612" s="114" t="s">
        <v>1242</v>
      </c>
      <c r="I612" s="115">
        <v>1024.0</v>
      </c>
      <c r="J612" s="140">
        <f>IFNA(VLOOKUP(V612,'Imported Index'!I:J,2,0),1)</f>
        <v>1</v>
      </c>
      <c r="K612" s="85"/>
      <c r="L612" s="53"/>
      <c r="M612" s="59" t="str">
        <f>ifna(IMAGE("https://pokejungle.net/sprites/typeico/"&amp;lower(VLookup(V612,Type!C:E, 2, 0)&amp;".png")),"")</f>
        <v/>
      </c>
      <c r="N612" s="59" t="str">
        <f>ifna(IMAGE("https://pokejungle.net/sprites/typeico/"&amp;lower(VLookup(V612,Type!C:E, 3, 0)&amp;".png")),"")</f>
        <v/>
      </c>
      <c r="O612" s="53"/>
      <c r="P612" s="53"/>
      <c r="Q612" s="61" t="str">
        <f>ifna(VLookup(V612, Dex!F:K, 3, 0),"")</f>
        <v/>
      </c>
      <c r="R612" s="61" t="str">
        <f>ifna(VLookup(V612, Dex!F:K, 4, 0),"")</f>
        <v/>
      </c>
      <c r="S612" s="62" t="str">
        <f>ifna(VLookup(V612, Dex!F:K, 5, 0),"")</f>
        <v/>
      </c>
      <c r="T612" s="61" t="str">
        <f>ifna(VLookup(V612, Dex!F:K, 6, 0),"")</f>
        <v>B240</v>
      </c>
      <c r="U612" s="63" t="str">
        <f>ifna(VLookup(V612, Dex!F:L, 7, 0),"")</f>
        <v/>
      </c>
      <c r="V612" s="53" t="str">
        <f t="shared" si="1"/>
        <v>terapagos</v>
      </c>
    </row>
    <row r="613" ht="31.5" customHeight="1">
      <c r="A613" s="131">
        <v>612.0</v>
      </c>
      <c r="B613" s="129">
        <v>1.0</v>
      </c>
      <c r="C613" s="129">
        <v>23.0</v>
      </c>
      <c r="D613" s="129">
        <v>20.0</v>
      </c>
      <c r="E613" s="129">
        <v>4.0</v>
      </c>
      <c r="F613" s="129">
        <v>2.0</v>
      </c>
      <c r="G613" s="131" t="str">
        <f>ifna(VLookup(V613,Shiny!B:C, 2, 0),"")</f>
        <v/>
      </c>
      <c r="H613" s="163" t="s">
        <v>1243</v>
      </c>
      <c r="I613" s="164">
        <v>1025.0</v>
      </c>
      <c r="J613" s="135">
        <f>IFNA(VLOOKUP(V613,'Imported Index'!I:J,2,0),1)</f>
        <v>1</v>
      </c>
      <c r="K613" s="130"/>
      <c r="L613" s="131"/>
      <c r="M613" s="136" t="str">
        <f>ifna(IMAGE("https://pokejungle.net/sprites/typeico/"&amp;lower(VLookup(V613,Type!C:E, 2, 0)&amp;".png")),"")</f>
        <v/>
      </c>
      <c r="N613" s="136" t="str">
        <f>ifna(IMAGE("https://pokejungle.net/sprites/typeico/"&amp;lower(VLookup(V613,Type!C:E, 3, 0)&amp;".png")),"")</f>
        <v/>
      </c>
      <c r="O613" s="131"/>
      <c r="P613" s="131"/>
      <c r="Q613" s="165" t="str">
        <f>ifna(VLookup(V613, Dex!F:K, 3, 0),"")</f>
        <v/>
      </c>
      <c r="R613" s="165" t="str">
        <f>ifna(VLookup(V613, Dex!F:K, 4, 0),"")</f>
        <v/>
      </c>
      <c r="S613" s="166" t="str">
        <f>ifna(VLookup(V613, Dex!F:K, 5, 0),"")</f>
        <v/>
      </c>
      <c r="T613" s="165" t="str">
        <f>ifna(VLookup(V613, Dex!F:K, 6, 0),"")</f>
        <v/>
      </c>
      <c r="U613" s="137" t="str">
        <f>ifna(VLookup(V613, Dex!F:L, 7, 0),"")</f>
        <v/>
      </c>
      <c r="V613" s="131" t="str">
        <f t="shared" si="1"/>
        <v>pecharunt</v>
      </c>
    </row>
  </sheetData>
  <autoFilter ref="$J$1:$K$613"/>
  <conditionalFormatting sqref="B1:V613">
    <cfRule type="expression" dxfId="2" priority="1">
      <formula>if($H1="Gen",TRUE,FALSE)</formula>
    </cfRule>
  </conditionalFormatting>
  <conditionalFormatting sqref="F2:F613">
    <cfRule type="colorScale" priority="2">
      <colorScale>
        <cfvo type="min"/>
        <cfvo type="max"/>
        <color rgb="FFFFFFFF"/>
        <color rgb="FFFFD666"/>
      </colorScale>
    </cfRule>
  </conditionalFormatting>
  <conditionalFormatting sqref="U2:U613 L2:L613 O2:T613">
    <cfRule type="notContainsBlanks" dxfId="3" priority="3">
      <formula>LEN(TRIM(U2))&gt;0</formula>
    </cfRule>
  </conditionalFormatting>
  <conditionalFormatting sqref="E2:E613">
    <cfRule type="colorScale" priority="4">
      <colorScale>
        <cfvo type="min"/>
        <cfvo type="max"/>
        <color rgb="FFFFFFFF"/>
        <color rgb="FFE67C73"/>
      </colorScale>
    </cfRule>
  </conditionalFormatting>
  <conditionalFormatting sqref="D2:D613">
    <cfRule type="colorScale" priority="5">
      <colorScale>
        <cfvo type="min"/>
        <cfvo type="max"/>
        <color rgb="FFFFFFFF"/>
        <color rgb="FF57BB8A"/>
      </colorScale>
    </cfRule>
  </conditionalFormatting>
  <conditionalFormatting sqref="J2:J613">
    <cfRule type="containsText" dxfId="4" priority="6" operator="containsText" text="1">
      <formula>NOT(ISERROR(SEARCH(("1"),(J2))))</formula>
    </cfRule>
  </conditionalFormatting>
  <conditionalFormatting sqref="J2:J613">
    <cfRule type="containsText" dxfId="5" priority="7" operator="containsText" text="x">
      <formula>NOT(ISERROR(SEARCH(("x"),(J2))))</formula>
    </cfRule>
  </conditionalFormatting>
  <conditionalFormatting sqref="J2:J613">
    <cfRule type="containsText" dxfId="6" priority="8" operator="containsText" text="pogo">
      <formula>NOT(ISERROR(SEARCH(("pogo"),(J2))))</formula>
    </cfRule>
  </conditionalFormatting>
  <conditionalFormatting sqref="J2:J613">
    <cfRule type="containsText" dxfId="7" priority="9" operator="containsText" text="n ot">
      <formula>NOT(ISERROR(SEARCH(("n ot"),(J2))))</formula>
    </cfRule>
  </conditionalFormatting>
  <conditionalFormatting sqref="J2:J613">
    <cfRule type="containsText" dxfId="8" priority="10" operator="containsText" text="SV">
      <formula>NOT(ISERROR(SEARCH(("SV"),(J2))))</formula>
    </cfRule>
  </conditionalFormatting>
  <hyperlinks>
    <hyperlink r:id="rId1" ref="H118"/>
    <hyperlink r:id="rId2" ref="I118"/>
  </hyperlinks>
  <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6.5"/>
    <col customWidth="1" min="2" max="2" width="12.63"/>
    <col customWidth="1" min="3" max="3" width="5.38"/>
    <col customWidth="1" min="4" max="4" width="11.63"/>
    <col customWidth="1" min="5" max="5" width="13.63"/>
    <col customWidth="1" min="6" max="6" width="12.38"/>
    <col customWidth="1" min="7" max="7" width="9.5"/>
    <col customWidth="1" min="8" max="8" width="8.75"/>
  </cols>
  <sheetData>
    <row r="1" ht="21.75" customHeight="1">
      <c r="A1" s="179" t="s">
        <v>1255</v>
      </c>
      <c r="B1" s="180" t="s">
        <v>76</v>
      </c>
      <c r="C1" s="181" t="s">
        <v>1256</v>
      </c>
      <c r="D1" s="181" t="s">
        <v>1257</v>
      </c>
      <c r="E1" s="181" t="s">
        <v>1258</v>
      </c>
      <c r="F1" s="181" t="s">
        <v>1259</v>
      </c>
      <c r="G1" s="181" t="s">
        <v>1260</v>
      </c>
      <c r="H1" s="181" t="s">
        <v>1261</v>
      </c>
    </row>
    <row r="2" ht="21.75" customHeight="1">
      <c r="A2" s="179" t="s">
        <v>1262</v>
      </c>
      <c r="B2" s="180" t="str">
        <f t="shared" ref="B2:B871" si="1">lower(D2&amp;F2&amp;H2)</f>
        <v>bulbasaur</v>
      </c>
      <c r="C2" s="40" t="str">
        <f t="shared" ref="C2:C871" si="2">image("https://pokejungle.net/sprites/shiny/"&amp;A2&amp;F2&amp;H2&amp;".png")</f>
        <v/>
      </c>
      <c r="D2" s="182" t="s">
        <v>77</v>
      </c>
      <c r="H2" s="40" t="s">
        <v>1254</v>
      </c>
    </row>
    <row r="3" ht="21.75" customHeight="1">
      <c r="A3" s="179" t="s">
        <v>1263</v>
      </c>
      <c r="B3" s="180" t="str">
        <f t="shared" si="1"/>
        <v>ivysaur</v>
      </c>
      <c r="C3" s="40" t="str">
        <f t="shared" si="2"/>
        <v/>
      </c>
      <c r="D3" s="183" t="s">
        <v>78</v>
      </c>
      <c r="H3" s="40" t="s">
        <v>1254</v>
      </c>
    </row>
    <row r="4" ht="21.75" customHeight="1">
      <c r="A4" s="179" t="s">
        <v>1264</v>
      </c>
      <c r="B4" s="180" t="str">
        <f t="shared" si="1"/>
        <v>venusaur</v>
      </c>
      <c r="C4" s="40" t="str">
        <f t="shared" si="2"/>
        <v/>
      </c>
      <c r="D4" s="183" t="s">
        <v>79</v>
      </c>
      <c r="F4" s="181"/>
      <c r="G4" s="181" t="s">
        <v>1265</v>
      </c>
      <c r="H4" s="40" t="s">
        <v>1254</v>
      </c>
    </row>
    <row r="5" ht="21.75" customHeight="1">
      <c r="A5" s="179" t="s">
        <v>1264</v>
      </c>
      <c r="B5" s="180" t="str">
        <f t="shared" si="1"/>
        <v>venusaur-f</v>
      </c>
      <c r="C5" s="40" t="str">
        <f t="shared" si="2"/>
        <v/>
      </c>
      <c r="D5" s="183" t="s">
        <v>79</v>
      </c>
      <c r="F5" s="181"/>
      <c r="G5" s="181" t="s">
        <v>1266</v>
      </c>
      <c r="H5" s="40" t="s">
        <v>80</v>
      </c>
    </row>
    <row r="6" ht="21.75" customHeight="1">
      <c r="A6" s="179" t="s">
        <v>1267</v>
      </c>
      <c r="B6" s="180" t="str">
        <f t="shared" si="1"/>
        <v>charmander</v>
      </c>
      <c r="C6" s="40" t="str">
        <f t="shared" si="2"/>
        <v/>
      </c>
      <c r="D6" s="183" t="s">
        <v>81</v>
      </c>
      <c r="H6" s="40" t="s">
        <v>1254</v>
      </c>
    </row>
    <row r="7" ht="21.75" customHeight="1">
      <c r="A7" s="179" t="s">
        <v>1268</v>
      </c>
      <c r="B7" s="180" t="str">
        <f t="shared" si="1"/>
        <v>charmeleon</v>
      </c>
      <c r="C7" s="40" t="str">
        <f t="shared" si="2"/>
        <v/>
      </c>
      <c r="D7" s="183" t="s">
        <v>82</v>
      </c>
      <c r="H7" s="40" t="s">
        <v>1254</v>
      </c>
    </row>
    <row r="8" ht="21.75" customHeight="1">
      <c r="A8" s="179" t="s">
        <v>1269</v>
      </c>
      <c r="B8" s="180" t="str">
        <f t="shared" si="1"/>
        <v>charizard</v>
      </c>
      <c r="C8" s="40" t="str">
        <f t="shared" si="2"/>
        <v/>
      </c>
      <c r="D8" s="183" t="s">
        <v>83</v>
      </c>
      <c r="H8" s="40" t="s">
        <v>1254</v>
      </c>
    </row>
    <row r="9" ht="21.75" customHeight="1">
      <c r="A9" s="179" t="s">
        <v>1270</v>
      </c>
      <c r="B9" s="180" t="str">
        <f t="shared" si="1"/>
        <v>squirtle</v>
      </c>
      <c r="C9" s="40" t="str">
        <f t="shared" si="2"/>
        <v/>
      </c>
      <c r="D9" s="183" t="s">
        <v>84</v>
      </c>
      <c r="H9" s="40" t="s">
        <v>1254</v>
      </c>
    </row>
    <row r="10" ht="21.75" customHeight="1">
      <c r="A10" s="179" t="s">
        <v>1271</v>
      </c>
      <c r="B10" s="180" t="str">
        <f t="shared" si="1"/>
        <v>wartortle</v>
      </c>
      <c r="C10" s="40" t="str">
        <f t="shared" si="2"/>
        <v/>
      </c>
      <c r="D10" s="183" t="s">
        <v>85</v>
      </c>
      <c r="H10" s="40" t="s">
        <v>1254</v>
      </c>
    </row>
    <row r="11" ht="21.75" customHeight="1">
      <c r="A11" s="179" t="s">
        <v>1272</v>
      </c>
      <c r="B11" s="180" t="str">
        <f t="shared" si="1"/>
        <v>blastoise</v>
      </c>
      <c r="C11" s="40" t="str">
        <f t="shared" si="2"/>
        <v/>
      </c>
      <c r="D11" s="183" t="s">
        <v>86</v>
      </c>
      <c r="H11" s="40" t="s">
        <v>1254</v>
      </c>
    </row>
    <row r="12" ht="21.75" customHeight="1">
      <c r="A12" s="179" t="s">
        <v>1273</v>
      </c>
      <c r="B12" s="180" t="str">
        <f t="shared" si="1"/>
        <v>caterpie</v>
      </c>
      <c r="C12" s="40" t="str">
        <f t="shared" si="2"/>
        <v/>
      </c>
      <c r="D12" s="183" t="s">
        <v>87</v>
      </c>
      <c r="H12" s="40" t="s">
        <v>1254</v>
      </c>
    </row>
    <row r="13" ht="21.75" customHeight="1">
      <c r="A13" s="179" t="s">
        <v>1274</v>
      </c>
      <c r="B13" s="180" t="str">
        <f t="shared" si="1"/>
        <v>metapod</v>
      </c>
      <c r="C13" s="40" t="str">
        <f t="shared" si="2"/>
        <v/>
      </c>
      <c r="D13" s="183" t="s">
        <v>88</v>
      </c>
      <c r="H13" s="40" t="s">
        <v>1254</v>
      </c>
    </row>
    <row r="14" ht="21.75" customHeight="1">
      <c r="A14" s="179" t="s">
        <v>1275</v>
      </c>
      <c r="B14" s="180" t="str">
        <f t="shared" si="1"/>
        <v>butterfree</v>
      </c>
      <c r="C14" s="40" t="str">
        <f t="shared" si="2"/>
        <v/>
      </c>
      <c r="D14" s="183" t="s">
        <v>89</v>
      </c>
      <c r="F14" s="181"/>
      <c r="G14" s="181" t="s">
        <v>1265</v>
      </c>
      <c r="H14" s="40" t="s">
        <v>1254</v>
      </c>
    </row>
    <row r="15" ht="21.75" customHeight="1">
      <c r="A15" s="179" t="s">
        <v>1275</v>
      </c>
      <c r="B15" s="180" t="str">
        <f t="shared" si="1"/>
        <v>butterfree-f</v>
      </c>
      <c r="C15" s="40" t="str">
        <f t="shared" si="2"/>
        <v/>
      </c>
      <c r="D15" s="183" t="s">
        <v>89</v>
      </c>
      <c r="F15" s="181"/>
      <c r="G15" s="181" t="s">
        <v>1266</v>
      </c>
      <c r="H15" s="40" t="s">
        <v>80</v>
      </c>
    </row>
    <row r="16" ht="21.75" customHeight="1">
      <c r="A16" s="179" t="s">
        <v>1276</v>
      </c>
      <c r="B16" s="180" t="str">
        <f t="shared" si="1"/>
        <v>weedle</v>
      </c>
      <c r="C16" s="40" t="str">
        <f t="shared" si="2"/>
        <v/>
      </c>
      <c r="D16" s="183" t="s">
        <v>90</v>
      </c>
      <c r="H16" s="40" t="s">
        <v>1254</v>
      </c>
    </row>
    <row r="17" ht="21.75" customHeight="1">
      <c r="A17" s="179" t="s">
        <v>1277</v>
      </c>
      <c r="B17" s="180" t="str">
        <f t="shared" si="1"/>
        <v>kakuna</v>
      </c>
      <c r="C17" s="40" t="str">
        <f t="shared" si="2"/>
        <v/>
      </c>
      <c r="D17" s="183" t="s">
        <v>91</v>
      </c>
      <c r="H17" s="40" t="s">
        <v>1254</v>
      </c>
    </row>
    <row r="18" ht="21.75" customHeight="1">
      <c r="A18" s="179" t="s">
        <v>1278</v>
      </c>
      <c r="B18" s="180" t="str">
        <f t="shared" si="1"/>
        <v>beedrill</v>
      </c>
      <c r="C18" s="40" t="str">
        <f t="shared" si="2"/>
        <v/>
      </c>
      <c r="D18" s="183" t="s">
        <v>92</v>
      </c>
      <c r="H18" s="40" t="s">
        <v>1254</v>
      </c>
    </row>
    <row r="19" ht="21.75" customHeight="1">
      <c r="A19" s="179" t="s">
        <v>1279</v>
      </c>
      <c r="B19" s="180" t="str">
        <f t="shared" si="1"/>
        <v>pidgey</v>
      </c>
      <c r="C19" s="40" t="str">
        <f t="shared" si="2"/>
        <v/>
      </c>
      <c r="D19" s="183" t="s">
        <v>93</v>
      </c>
      <c r="H19" s="40" t="s">
        <v>1254</v>
      </c>
    </row>
    <row r="20" ht="21.75" customHeight="1">
      <c r="A20" s="179" t="s">
        <v>1280</v>
      </c>
      <c r="B20" s="180" t="str">
        <f t="shared" si="1"/>
        <v>pidgeotto</v>
      </c>
      <c r="C20" s="40" t="str">
        <f t="shared" si="2"/>
        <v/>
      </c>
      <c r="D20" s="183" t="s">
        <v>94</v>
      </c>
      <c r="H20" s="40" t="s">
        <v>1254</v>
      </c>
    </row>
    <row r="21" ht="21.75" customHeight="1">
      <c r="A21" s="179" t="s">
        <v>1281</v>
      </c>
      <c r="B21" s="180" t="str">
        <f t="shared" si="1"/>
        <v>pidgeot</v>
      </c>
      <c r="C21" s="40" t="str">
        <f t="shared" si="2"/>
        <v/>
      </c>
      <c r="D21" s="183" t="s">
        <v>95</v>
      </c>
      <c r="H21" s="40" t="s">
        <v>1254</v>
      </c>
    </row>
    <row r="22" ht="21.75" customHeight="1">
      <c r="A22" s="179" t="s">
        <v>1282</v>
      </c>
      <c r="B22" s="180" t="str">
        <f t="shared" si="1"/>
        <v>rattata</v>
      </c>
      <c r="C22" s="40" t="str">
        <f t="shared" si="2"/>
        <v/>
      </c>
      <c r="D22" s="183" t="s">
        <v>96</v>
      </c>
      <c r="E22" s="40" t="s">
        <v>97</v>
      </c>
      <c r="F22" s="181"/>
      <c r="G22" s="181" t="s">
        <v>1265</v>
      </c>
      <c r="H22" s="40" t="s">
        <v>1254</v>
      </c>
    </row>
    <row r="23" ht="21.75" customHeight="1">
      <c r="A23" s="179" t="s">
        <v>1282</v>
      </c>
      <c r="B23" s="180" t="str">
        <f t="shared" si="1"/>
        <v>rattata-1</v>
      </c>
      <c r="C23" s="40" t="str">
        <f t="shared" si="2"/>
        <v/>
      </c>
      <c r="D23" s="183" t="s">
        <v>96</v>
      </c>
      <c r="E23" s="40" t="s">
        <v>98</v>
      </c>
      <c r="F23" s="181">
        <v>-1.0</v>
      </c>
    </row>
    <row r="24" ht="21.75" customHeight="1">
      <c r="A24" s="179" t="s">
        <v>1282</v>
      </c>
      <c r="B24" s="180" t="str">
        <f t="shared" si="1"/>
        <v>rattata-f</v>
      </c>
      <c r="C24" s="40" t="str">
        <f t="shared" si="2"/>
        <v/>
      </c>
      <c r="D24" s="183" t="s">
        <v>96</v>
      </c>
      <c r="E24" s="40" t="s">
        <v>97</v>
      </c>
      <c r="F24" s="181"/>
      <c r="G24" s="181" t="s">
        <v>1266</v>
      </c>
      <c r="H24" s="40" t="s">
        <v>80</v>
      </c>
    </row>
    <row r="25" ht="21.75" customHeight="1">
      <c r="A25" s="179" t="s">
        <v>1283</v>
      </c>
      <c r="B25" s="180" t="str">
        <f t="shared" si="1"/>
        <v>raticate</v>
      </c>
      <c r="C25" s="40" t="str">
        <f t="shared" si="2"/>
        <v/>
      </c>
      <c r="D25" s="183" t="s">
        <v>99</v>
      </c>
      <c r="E25" s="40" t="s">
        <v>97</v>
      </c>
      <c r="F25" s="181"/>
      <c r="G25" s="181" t="s">
        <v>1265</v>
      </c>
      <c r="H25" s="40" t="s">
        <v>1254</v>
      </c>
    </row>
    <row r="26" ht="21.75" customHeight="1">
      <c r="A26" s="179" t="s">
        <v>1283</v>
      </c>
      <c r="B26" s="180" t="str">
        <f t="shared" si="1"/>
        <v>raticate-1</v>
      </c>
      <c r="C26" s="40" t="str">
        <f t="shared" si="2"/>
        <v/>
      </c>
      <c r="D26" s="183" t="s">
        <v>99</v>
      </c>
      <c r="E26" s="40" t="s">
        <v>98</v>
      </c>
      <c r="F26" s="181">
        <v>-1.0</v>
      </c>
    </row>
    <row r="27" ht="21.75" customHeight="1">
      <c r="A27" s="179" t="s">
        <v>1283</v>
      </c>
      <c r="B27" s="180" t="str">
        <f t="shared" si="1"/>
        <v>raticate-f</v>
      </c>
      <c r="C27" s="40" t="str">
        <f t="shared" si="2"/>
        <v/>
      </c>
      <c r="D27" s="183" t="s">
        <v>99</v>
      </c>
      <c r="E27" s="40" t="s">
        <v>97</v>
      </c>
      <c r="F27" s="181"/>
      <c r="G27" s="181" t="s">
        <v>1266</v>
      </c>
      <c r="H27" s="40" t="s">
        <v>80</v>
      </c>
    </row>
    <row r="28" ht="21.75" customHeight="1">
      <c r="A28" s="179" t="s">
        <v>1284</v>
      </c>
      <c r="B28" s="180" t="str">
        <f t="shared" si="1"/>
        <v>spearow</v>
      </c>
      <c r="C28" s="40" t="str">
        <f t="shared" si="2"/>
        <v/>
      </c>
      <c r="D28" s="183" t="s">
        <v>100</v>
      </c>
      <c r="H28" s="40" t="s">
        <v>1254</v>
      </c>
    </row>
    <row r="29" ht="21.75" customHeight="1">
      <c r="A29" s="179" t="s">
        <v>1285</v>
      </c>
      <c r="B29" s="180" t="str">
        <f t="shared" si="1"/>
        <v>fearow</v>
      </c>
      <c r="C29" s="40" t="str">
        <f t="shared" si="2"/>
        <v/>
      </c>
      <c r="D29" s="183" t="s">
        <v>101</v>
      </c>
      <c r="H29" s="40" t="s">
        <v>1254</v>
      </c>
    </row>
    <row r="30" ht="21.75" customHeight="1">
      <c r="A30" s="179" t="s">
        <v>1286</v>
      </c>
      <c r="B30" s="180" t="str">
        <f t="shared" si="1"/>
        <v>ekans</v>
      </c>
      <c r="C30" s="40" t="str">
        <f t="shared" si="2"/>
        <v/>
      </c>
      <c r="D30" s="183" t="s">
        <v>102</v>
      </c>
      <c r="H30" s="40" t="s">
        <v>1254</v>
      </c>
    </row>
    <row r="31" ht="21.75" customHeight="1">
      <c r="A31" s="179" t="s">
        <v>1287</v>
      </c>
      <c r="B31" s="180" t="str">
        <f t="shared" si="1"/>
        <v>arbok</v>
      </c>
      <c r="C31" s="40" t="str">
        <f t="shared" si="2"/>
        <v/>
      </c>
      <c r="D31" s="183" t="s">
        <v>103</v>
      </c>
      <c r="H31" s="40" t="s">
        <v>1254</v>
      </c>
    </row>
    <row r="32" ht="21.75" customHeight="1">
      <c r="A32" s="179" t="s">
        <v>1288</v>
      </c>
      <c r="B32" s="180" t="str">
        <f t="shared" si="1"/>
        <v>pikachu</v>
      </c>
      <c r="C32" s="40" t="str">
        <f t="shared" si="2"/>
        <v/>
      </c>
      <c r="D32" s="183" t="s">
        <v>104</v>
      </c>
      <c r="F32" s="181"/>
      <c r="G32" s="181" t="s">
        <v>1265</v>
      </c>
      <c r="H32" s="40" t="s">
        <v>1254</v>
      </c>
    </row>
    <row r="33" ht="21.75" customHeight="1">
      <c r="A33" s="179" t="s">
        <v>1288</v>
      </c>
      <c r="B33" s="180" t="str">
        <f t="shared" si="1"/>
        <v>pikachu-f</v>
      </c>
      <c r="C33" s="40" t="str">
        <f t="shared" si="2"/>
        <v/>
      </c>
      <c r="D33" s="183" t="s">
        <v>104</v>
      </c>
      <c r="F33" s="181"/>
      <c r="G33" s="181" t="s">
        <v>1266</v>
      </c>
      <c r="H33" s="40" t="s">
        <v>80</v>
      </c>
    </row>
    <row r="34" ht="21.75" customHeight="1">
      <c r="A34" s="179" t="s">
        <v>1289</v>
      </c>
      <c r="B34" s="180" t="str">
        <f t="shared" si="1"/>
        <v>raichu</v>
      </c>
      <c r="C34" s="40" t="str">
        <f t="shared" si="2"/>
        <v/>
      </c>
      <c r="D34" s="183" t="s">
        <v>105</v>
      </c>
      <c r="E34" s="40" t="s">
        <v>97</v>
      </c>
      <c r="F34" s="181"/>
      <c r="G34" s="181" t="s">
        <v>1265</v>
      </c>
      <c r="H34" s="40" t="s">
        <v>1254</v>
      </c>
    </row>
    <row r="35" ht="21.75" customHeight="1">
      <c r="A35" s="179" t="s">
        <v>1289</v>
      </c>
      <c r="B35" s="180" t="str">
        <f t="shared" si="1"/>
        <v>raichu-f</v>
      </c>
      <c r="C35" s="40" t="str">
        <f t="shared" si="2"/>
        <v/>
      </c>
      <c r="D35" s="183" t="s">
        <v>105</v>
      </c>
      <c r="E35" s="40" t="s">
        <v>97</v>
      </c>
      <c r="F35" s="181"/>
      <c r="G35" s="181" t="s">
        <v>1266</v>
      </c>
      <c r="H35" s="40" t="s">
        <v>80</v>
      </c>
    </row>
    <row r="36" ht="21.75" customHeight="1">
      <c r="A36" s="179" t="s">
        <v>1289</v>
      </c>
      <c r="B36" s="180" t="str">
        <f t="shared" si="1"/>
        <v>raichu-1</v>
      </c>
      <c r="C36" s="40" t="str">
        <f t="shared" si="2"/>
        <v/>
      </c>
      <c r="D36" s="183" t="s">
        <v>105</v>
      </c>
      <c r="E36" s="40" t="s">
        <v>98</v>
      </c>
      <c r="F36" s="181">
        <v>-1.0</v>
      </c>
    </row>
    <row r="37" ht="21.75" customHeight="1">
      <c r="A37" s="179" t="s">
        <v>1290</v>
      </c>
      <c r="B37" s="180" t="str">
        <f t="shared" si="1"/>
        <v>sandshrew</v>
      </c>
      <c r="C37" s="40" t="str">
        <f t="shared" si="2"/>
        <v/>
      </c>
      <c r="D37" s="183" t="s">
        <v>106</v>
      </c>
      <c r="E37" s="40" t="s">
        <v>97</v>
      </c>
      <c r="H37" s="40" t="s">
        <v>1254</v>
      </c>
    </row>
    <row r="38" ht="21.75" customHeight="1">
      <c r="A38" s="179" t="s">
        <v>1290</v>
      </c>
      <c r="B38" s="180" t="str">
        <f t="shared" si="1"/>
        <v>sandshrew-1</v>
      </c>
      <c r="C38" s="40" t="str">
        <f t="shared" si="2"/>
        <v/>
      </c>
      <c r="D38" s="183" t="s">
        <v>106</v>
      </c>
      <c r="E38" s="40" t="s">
        <v>98</v>
      </c>
      <c r="F38" s="181">
        <v>-1.0</v>
      </c>
    </row>
    <row r="39" ht="21.75" customHeight="1">
      <c r="A39" s="179" t="s">
        <v>1291</v>
      </c>
      <c r="B39" s="180" t="str">
        <f t="shared" si="1"/>
        <v>sandslash</v>
      </c>
      <c r="C39" s="40" t="str">
        <f t="shared" si="2"/>
        <v/>
      </c>
      <c r="D39" s="183" t="s">
        <v>107</v>
      </c>
      <c r="E39" s="40" t="s">
        <v>97</v>
      </c>
      <c r="H39" s="40" t="s">
        <v>1254</v>
      </c>
    </row>
    <row r="40" ht="21.75" customHeight="1">
      <c r="A40" s="179" t="s">
        <v>1291</v>
      </c>
      <c r="B40" s="180" t="str">
        <f t="shared" si="1"/>
        <v>sandslash-1</v>
      </c>
      <c r="C40" s="40" t="str">
        <f t="shared" si="2"/>
        <v/>
      </c>
      <c r="D40" s="183" t="s">
        <v>107</v>
      </c>
      <c r="E40" s="40" t="s">
        <v>98</v>
      </c>
      <c r="F40" s="181">
        <v>-1.0</v>
      </c>
    </row>
    <row r="41" ht="21.75" customHeight="1">
      <c r="A41" s="179" t="s">
        <v>1292</v>
      </c>
      <c r="B41" s="180" t="str">
        <f t="shared" si="1"/>
        <v>nidoran♀</v>
      </c>
      <c r="C41" s="40" t="str">
        <f t="shared" si="2"/>
        <v/>
      </c>
      <c r="D41" s="183" t="s">
        <v>108</v>
      </c>
      <c r="H41" s="40" t="s">
        <v>1254</v>
      </c>
    </row>
    <row r="42" ht="21.75" customHeight="1">
      <c r="A42" s="179" t="s">
        <v>1293</v>
      </c>
      <c r="B42" s="180" t="str">
        <f t="shared" si="1"/>
        <v>nidorina</v>
      </c>
      <c r="C42" s="40" t="str">
        <f t="shared" si="2"/>
        <v/>
      </c>
      <c r="D42" s="183" t="s">
        <v>109</v>
      </c>
      <c r="H42" s="40" t="s">
        <v>1254</v>
      </c>
    </row>
    <row r="43" ht="21.75" customHeight="1">
      <c r="A43" s="179" t="s">
        <v>1294</v>
      </c>
      <c r="B43" s="180" t="str">
        <f t="shared" si="1"/>
        <v>nidoqueen</v>
      </c>
      <c r="C43" s="40" t="str">
        <f t="shared" si="2"/>
        <v/>
      </c>
      <c r="D43" s="183" t="s">
        <v>110</v>
      </c>
      <c r="H43" s="40" t="s">
        <v>1254</v>
      </c>
    </row>
    <row r="44" ht="21.75" customHeight="1">
      <c r="A44" s="179" t="s">
        <v>1295</v>
      </c>
      <c r="B44" s="180" t="str">
        <f t="shared" si="1"/>
        <v>nidoran♂</v>
      </c>
      <c r="C44" s="40" t="str">
        <f t="shared" si="2"/>
        <v/>
      </c>
      <c r="D44" s="183" t="s">
        <v>111</v>
      </c>
      <c r="H44" s="40" t="s">
        <v>1254</v>
      </c>
    </row>
    <row r="45" ht="21.75" customHeight="1">
      <c r="A45" s="179" t="s">
        <v>1296</v>
      </c>
      <c r="B45" s="180" t="str">
        <f t="shared" si="1"/>
        <v>nidorino</v>
      </c>
      <c r="C45" s="40" t="str">
        <f t="shared" si="2"/>
        <v/>
      </c>
      <c r="D45" s="183" t="s">
        <v>112</v>
      </c>
      <c r="H45" s="40" t="s">
        <v>1254</v>
      </c>
    </row>
    <row r="46" ht="21.75" customHeight="1">
      <c r="A46" s="179" t="s">
        <v>1297</v>
      </c>
      <c r="B46" s="180" t="str">
        <f t="shared" si="1"/>
        <v>nidoking</v>
      </c>
      <c r="C46" s="40" t="str">
        <f t="shared" si="2"/>
        <v/>
      </c>
      <c r="D46" s="183" t="s">
        <v>113</v>
      </c>
      <c r="H46" s="40" t="s">
        <v>1254</v>
      </c>
    </row>
    <row r="47" ht="21.75" customHeight="1">
      <c r="A47" s="179" t="s">
        <v>1298</v>
      </c>
      <c r="B47" s="180" t="str">
        <f t="shared" si="1"/>
        <v>clefairy</v>
      </c>
      <c r="C47" s="40" t="str">
        <f t="shared" si="2"/>
        <v/>
      </c>
      <c r="D47" s="183" t="s">
        <v>114</v>
      </c>
      <c r="H47" s="40" t="s">
        <v>1254</v>
      </c>
    </row>
    <row r="48" ht="21.75" customHeight="1">
      <c r="A48" s="179" t="s">
        <v>1299</v>
      </c>
      <c r="B48" s="180" t="str">
        <f t="shared" si="1"/>
        <v>clefable</v>
      </c>
      <c r="C48" s="40" t="str">
        <f t="shared" si="2"/>
        <v/>
      </c>
      <c r="D48" s="183" t="s">
        <v>115</v>
      </c>
      <c r="H48" s="40" t="s">
        <v>1254</v>
      </c>
    </row>
    <row r="49" ht="21.75" customHeight="1">
      <c r="A49" s="179" t="s">
        <v>1300</v>
      </c>
      <c r="B49" s="180" t="str">
        <f t="shared" si="1"/>
        <v>vulpix</v>
      </c>
      <c r="C49" s="40" t="str">
        <f t="shared" si="2"/>
        <v/>
      </c>
      <c r="D49" s="183" t="s">
        <v>116</v>
      </c>
      <c r="E49" s="40" t="s">
        <v>97</v>
      </c>
      <c r="H49" s="40" t="s">
        <v>1254</v>
      </c>
    </row>
    <row r="50" ht="21.75" customHeight="1">
      <c r="A50" s="179" t="s">
        <v>1300</v>
      </c>
      <c r="B50" s="180" t="str">
        <f t="shared" si="1"/>
        <v>vulpix-1</v>
      </c>
      <c r="C50" s="40" t="str">
        <f t="shared" si="2"/>
        <v/>
      </c>
      <c r="D50" s="183" t="s">
        <v>116</v>
      </c>
      <c r="E50" s="40" t="s">
        <v>98</v>
      </c>
      <c r="F50" s="181">
        <v>-1.0</v>
      </c>
    </row>
    <row r="51" ht="21.75" customHeight="1">
      <c r="A51" s="179" t="s">
        <v>1301</v>
      </c>
      <c r="B51" s="180" t="str">
        <f t="shared" si="1"/>
        <v>ninetales</v>
      </c>
      <c r="C51" s="40" t="str">
        <f t="shared" si="2"/>
        <v/>
      </c>
      <c r="D51" s="183" t="s">
        <v>117</v>
      </c>
      <c r="E51" s="40" t="s">
        <v>97</v>
      </c>
      <c r="H51" s="40" t="s">
        <v>1254</v>
      </c>
    </row>
    <row r="52" ht="21.75" customHeight="1">
      <c r="A52" s="179" t="s">
        <v>1301</v>
      </c>
      <c r="B52" s="180" t="str">
        <f t="shared" si="1"/>
        <v>ninetales-1</v>
      </c>
      <c r="C52" s="40" t="str">
        <f t="shared" si="2"/>
        <v/>
      </c>
      <c r="D52" s="183" t="s">
        <v>117</v>
      </c>
      <c r="E52" s="40" t="s">
        <v>98</v>
      </c>
      <c r="F52" s="181">
        <v>-1.0</v>
      </c>
    </row>
    <row r="53" ht="21.75" customHeight="1">
      <c r="A53" s="179" t="s">
        <v>1302</v>
      </c>
      <c r="B53" s="180" t="str">
        <f t="shared" si="1"/>
        <v>jigglypuff</v>
      </c>
      <c r="C53" s="40" t="str">
        <f t="shared" si="2"/>
        <v/>
      </c>
      <c r="D53" s="183" t="s">
        <v>118</v>
      </c>
      <c r="H53" s="40" t="s">
        <v>1254</v>
      </c>
    </row>
    <row r="54" ht="21.75" customHeight="1">
      <c r="A54" s="179" t="s">
        <v>1303</v>
      </c>
      <c r="B54" s="180" t="str">
        <f t="shared" si="1"/>
        <v>wigglytuff</v>
      </c>
      <c r="C54" s="40" t="str">
        <f t="shared" si="2"/>
        <v/>
      </c>
      <c r="D54" s="183" t="s">
        <v>119</v>
      </c>
      <c r="H54" s="40" t="s">
        <v>1254</v>
      </c>
    </row>
    <row r="55" ht="21.75" customHeight="1">
      <c r="A55" s="179" t="s">
        <v>1304</v>
      </c>
      <c r="B55" s="180" t="str">
        <f t="shared" si="1"/>
        <v>zubat</v>
      </c>
      <c r="C55" s="40" t="str">
        <f t="shared" si="2"/>
        <v/>
      </c>
      <c r="D55" s="183" t="s">
        <v>120</v>
      </c>
      <c r="F55" s="181"/>
      <c r="G55" s="181" t="s">
        <v>1265</v>
      </c>
      <c r="H55" s="40" t="s">
        <v>1254</v>
      </c>
    </row>
    <row r="56" ht="21.75" customHeight="1">
      <c r="A56" s="179" t="s">
        <v>1304</v>
      </c>
      <c r="B56" s="180" t="str">
        <f t="shared" si="1"/>
        <v>zubat-f</v>
      </c>
      <c r="C56" s="40" t="str">
        <f t="shared" si="2"/>
        <v/>
      </c>
      <c r="D56" s="183" t="s">
        <v>120</v>
      </c>
      <c r="F56" s="181"/>
      <c r="G56" s="181" t="s">
        <v>1266</v>
      </c>
      <c r="H56" s="40" t="s">
        <v>80</v>
      </c>
    </row>
    <row r="57" ht="21.75" customHeight="1">
      <c r="A57" s="179" t="s">
        <v>1305</v>
      </c>
      <c r="B57" s="180" t="str">
        <f t="shared" si="1"/>
        <v>golbat</v>
      </c>
      <c r="C57" s="40" t="str">
        <f t="shared" si="2"/>
        <v/>
      </c>
      <c r="D57" s="183" t="s">
        <v>121</v>
      </c>
      <c r="F57" s="181"/>
      <c r="G57" s="181" t="s">
        <v>1265</v>
      </c>
      <c r="H57" s="40" t="s">
        <v>1254</v>
      </c>
    </row>
    <row r="58" ht="21.75" customHeight="1">
      <c r="A58" s="179" t="s">
        <v>1305</v>
      </c>
      <c r="B58" s="180" t="str">
        <f t="shared" si="1"/>
        <v>golbat-f</v>
      </c>
      <c r="C58" s="40" t="str">
        <f t="shared" si="2"/>
        <v/>
      </c>
      <c r="D58" s="183" t="s">
        <v>121</v>
      </c>
      <c r="F58" s="181"/>
      <c r="G58" s="181" t="s">
        <v>1266</v>
      </c>
      <c r="H58" s="40" t="s">
        <v>80</v>
      </c>
    </row>
    <row r="59" ht="21.75" customHeight="1">
      <c r="A59" s="179" t="s">
        <v>1306</v>
      </c>
      <c r="B59" s="180" t="str">
        <f t="shared" si="1"/>
        <v>oddish</v>
      </c>
      <c r="C59" s="40" t="str">
        <f t="shared" si="2"/>
        <v/>
      </c>
      <c r="D59" s="183" t="s">
        <v>122</v>
      </c>
      <c r="H59" s="40" t="s">
        <v>1254</v>
      </c>
    </row>
    <row r="60" ht="21.75" customHeight="1">
      <c r="A60" s="179" t="s">
        <v>1307</v>
      </c>
      <c r="B60" s="180" t="str">
        <f t="shared" si="1"/>
        <v>gloom</v>
      </c>
      <c r="C60" s="40" t="str">
        <f t="shared" si="2"/>
        <v/>
      </c>
      <c r="D60" s="183" t="s">
        <v>123</v>
      </c>
      <c r="F60" s="181"/>
      <c r="G60" s="181" t="s">
        <v>1265</v>
      </c>
      <c r="H60" s="40" t="s">
        <v>1254</v>
      </c>
    </row>
    <row r="61" ht="21.75" customHeight="1">
      <c r="A61" s="179" t="s">
        <v>1307</v>
      </c>
      <c r="B61" s="180" t="str">
        <f t="shared" si="1"/>
        <v>gloom-f</v>
      </c>
      <c r="C61" s="40" t="str">
        <f t="shared" si="2"/>
        <v/>
      </c>
      <c r="D61" s="183" t="s">
        <v>123</v>
      </c>
      <c r="F61" s="181"/>
      <c r="G61" s="181" t="s">
        <v>1266</v>
      </c>
      <c r="H61" s="40" t="s">
        <v>80</v>
      </c>
    </row>
    <row r="62" ht="21.75" customHeight="1">
      <c r="A62" s="179" t="s">
        <v>1308</v>
      </c>
      <c r="B62" s="180" t="str">
        <f t="shared" si="1"/>
        <v>vileplume</v>
      </c>
      <c r="C62" s="40" t="str">
        <f t="shared" si="2"/>
        <v/>
      </c>
      <c r="D62" s="183" t="s">
        <v>124</v>
      </c>
      <c r="F62" s="181"/>
      <c r="G62" s="181" t="s">
        <v>1265</v>
      </c>
      <c r="H62" s="40" t="s">
        <v>1254</v>
      </c>
    </row>
    <row r="63" ht="21.75" customHeight="1">
      <c r="A63" s="179" t="s">
        <v>1308</v>
      </c>
      <c r="B63" s="180" t="str">
        <f t="shared" si="1"/>
        <v>vileplume-f</v>
      </c>
      <c r="C63" s="40" t="str">
        <f t="shared" si="2"/>
        <v/>
      </c>
      <c r="D63" s="183" t="s">
        <v>124</v>
      </c>
      <c r="F63" s="181"/>
      <c r="G63" s="181" t="s">
        <v>1266</v>
      </c>
      <c r="H63" s="40" t="s">
        <v>80</v>
      </c>
    </row>
    <row r="64" ht="21.75" customHeight="1">
      <c r="A64" s="179" t="s">
        <v>1309</v>
      </c>
      <c r="B64" s="180" t="str">
        <f t="shared" si="1"/>
        <v>paras</v>
      </c>
      <c r="C64" s="40" t="str">
        <f t="shared" si="2"/>
        <v/>
      </c>
      <c r="D64" s="183" t="s">
        <v>125</v>
      </c>
      <c r="H64" s="40" t="s">
        <v>1254</v>
      </c>
    </row>
    <row r="65" ht="21.75" customHeight="1">
      <c r="A65" s="179" t="s">
        <v>1310</v>
      </c>
      <c r="B65" s="180" t="str">
        <f t="shared" si="1"/>
        <v>parasect</v>
      </c>
      <c r="C65" s="40" t="str">
        <f t="shared" si="2"/>
        <v/>
      </c>
      <c r="D65" s="183" t="s">
        <v>126</v>
      </c>
      <c r="H65" s="40" t="s">
        <v>1254</v>
      </c>
    </row>
    <row r="66" ht="21.75" customHeight="1">
      <c r="A66" s="179" t="s">
        <v>1311</v>
      </c>
      <c r="B66" s="180" t="str">
        <f t="shared" si="1"/>
        <v>venonat</v>
      </c>
      <c r="C66" s="40" t="str">
        <f t="shared" si="2"/>
        <v/>
      </c>
      <c r="D66" s="183" t="s">
        <v>127</v>
      </c>
      <c r="H66" s="40" t="s">
        <v>1254</v>
      </c>
    </row>
    <row r="67" ht="21.75" customHeight="1">
      <c r="A67" s="179" t="s">
        <v>1312</v>
      </c>
      <c r="B67" s="180" t="str">
        <f t="shared" si="1"/>
        <v>venomoth</v>
      </c>
      <c r="C67" s="40" t="str">
        <f t="shared" si="2"/>
        <v/>
      </c>
      <c r="D67" s="183" t="s">
        <v>128</v>
      </c>
      <c r="H67" s="40" t="s">
        <v>1254</v>
      </c>
    </row>
    <row r="68" ht="21.75" customHeight="1">
      <c r="A68" s="179" t="s">
        <v>1313</v>
      </c>
      <c r="B68" s="180" t="str">
        <f t="shared" si="1"/>
        <v>diglett</v>
      </c>
      <c r="C68" s="40" t="str">
        <f t="shared" si="2"/>
        <v/>
      </c>
      <c r="D68" s="183" t="s">
        <v>129</v>
      </c>
      <c r="E68" s="40" t="s">
        <v>97</v>
      </c>
      <c r="H68" s="40" t="s">
        <v>1254</v>
      </c>
    </row>
    <row r="69" ht="21.75" customHeight="1">
      <c r="A69" s="179" t="s">
        <v>1313</v>
      </c>
      <c r="B69" s="180" t="str">
        <f t="shared" si="1"/>
        <v>diglett-1</v>
      </c>
      <c r="C69" s="40" t="str">
        <f t="shared" si="2"/>
        <v/>
      </c>
      <c r="D69" s="183" t="s">
        <v>129</v>
      </c>
      <c r="E69" s="40" t="s">
        <v>98</v>
      </c>
      <c r="F69" s="181">
        <v>-1.0</v>
      </c>
    </row>
    <row r="70" ht="21.75" customHeight="1">
      <c r="A70" s="179" t="s">
        <v>1314</v>
      </c>
      <c r="B70" s="180" t="str">
        <f t="shared" si="1"/>
        <v>dugtrio</v>
      </c>
      <c r="C70" s="40" t="str">
        <f t="shared" si="2"/>
        <v/>
      </c>
      <c r="D70" s="183" t="s">
        <v>130</v>
      </c>
      <c r="E70" s="40" t="s">
        <v>97</v>
      </c>
      <c r="H70" s="40" t="s">
        <v>1254</v>
      </c>
    </row>
    <row r="71" ht="21.75" customHeight="1">
      <c r="A71" s="179" t="s">
        <v>1314</v>
      </c>
      <c r="B71" s="180" t="str">
        <f t="shared" si="1"/>
        <v>dugtrio-1</v>
      </c>
      <c r="C71" s="40" t="str">
        <f t="shared" si="2"/>
        <v/>
      </c>
      <c r="D71" s="183" t="s">
        <v>130</v>
      </c>
      <c r="E71" s="40" t="s">
        <v>98</v>
      </c>
      <c r="F71" s="181">
        <v>-1.0</v>
      </c>
    </row>
    <row r="72" ht="21.75" customHeight="1">
      <c r="A72" s="179" t="s">
        <v>1315</v>
      </c>
      <c r="B72" s="180" t="str">
        <f t="shared" si="1"/>
        <v>meowth</v>
      </c>
      <c r="C72" s="40" t="str">
        <f t="shared" si="2"/>
        <v/>
      </c>
      <c r="D72" s="183" t="s">
        <v>131</v>
      </c>
      <c r="E72" s="40" t="s">
        <v>97</v>
      </c>
      <c r="H72" s="40" t="s">
        <v>1254</v>
      </c>
    </row>
    <row r="73" ht="21.75" customHeight="1">
      <c r="A73" s="179" t="s">
        <v>1315</v>
      </c>
      <c r="B73" s="180" t="str">
        <f t="shared" si="1"/>
        <v>meowth-1</v>
      </c>
      <c r="C73" s="40" t="str">
        <f t="shared" si="2"/>
        <v/>
      </c>
      <c r="D73" s="183" t="s">
        <v>131</v>
      </c>
      <c r="E73" s="40" t="s">
        <v>98</v>
      </c>
      <c r="F73" s="181">
        <v>-1.0</v>
      </c>
    </row>
    <row r="74" ht="21.75" customHeight="1">
      <c r="A74" s="179" t="s">
        <v>1315</v>
      </c>
      <c r="B74" s="180" t="str">
        <f t="shared" si="1"/>
        <v>meowth-2</v>
      </c>
      <c r="C74" s="40" t="str">
        <f t="shared" si="2"/>
        <v/>
      </c>
      <c r="D74" s="183" t="s">
        <v>131</v>
      </c>
      <c r="E74" s="40" t="s">
        <v>132</v>
      </c>
      <c r="F74" s="181">
        <v>-2.0</v>
      </c>
    </row>
    <row r="75" ht="21.75" customHeight="1">
      <c r="A75" s="179" t="s">
        <v>1316</v>
      </c>
      <c r="B75" s="180" t="str">
        <f t="shared" si="1"/>
        <v>persian</v>
      </c>
      <c r="C75" s="40" t="str">
        <f t="shared" si="2"/>
        <v/>
      </c>
      <c r="D75" s="183" t="s">
        <v>133</v>
      </c>
      <c r="E75" s="40" t="s">
        <v>97</v>
      </c>
      <c r="H75" s="40" t="s">
        <v>1254</v>
      </c>
    </row>
    <row r="76" ht="21.75" customHeight="1">
      <c r="A76" s="179" t="s">
        <v>1316</v>
      </c>
      <c r="B76" s="180" t="str">
        <f t="shared" si="1"/>
        <v>persian-1</v>
      </c>
      <c r="C76" s="40" t="str">
        <f t="shared" si="2"/>
        <v/>
      </c>
      <c r="D76" s="183" t="s">
        <v>133</v>
      </c>
      <c r="E76" s="40" t="s">
        <v>98</v>
      </c>
      <c r="F76" s="181">
        <v>-1.0</v>
      </c>
    </row>
    <row r="77" ht="21.75" customHeight="1">
      <c r="A77" s="179" t="s">
        <v>1317</v>
      </c>
      <c r="B77" s="180" t="str">
        <f t="shared" si="1"/>
        <v>psyduck</v>
      </c>
      <c r="C77" s="40" t="str">
        <f t="shared" si="2"/>
        <v/>
      </c>
      <c r="D77" s="183" t="s">
        <v>134</v>
      </c>
      <c r="H77" s="40" t="s">
        <v>1254</v>
      </c>
    </row>
    <row r="78" ht="21.75" customHeight="1">
      <c r="A78" s="179" t="s">
        <v>1318</v>
      </c>
      <c r="B78" s="180" t="str">
        <f t="shared" si="1"/>
        <v>golduck</v>
      </c>
      <c r="C78" s="40" t="str">
        <f t="shared" si="2"/>
        <v/>
      </c>
      <c r="D78" s="183" t="s">
        <v>135</v>
      </c>
      <c r="H78" s="40" t="s">
        <v>1254</v>
      </c>
    </row>
    <row r="79" ht="21.75" customHeight="1">
      <c r="A79" s="179" t="s">
        <v>1319</v>
      </c>
      <c r="B79" s="180" t="str">
        <f t="shared" si="1"/>
        <v>mankey</v>
      </c>
      <c r="C79" s="40" t="str">
        <f t="shared" si="2"/>
        <v/>
      </c>
      <c r="D79" s="183" t="s">
        <v>136</v>
      </c>
      <c r="H79" s="40" t="s">
        <v>1254</v>
      </c>
    </row>
    <row r="80" ht="21.75" customHeight="1">
      <c r="A80" s="179" t="s">
        <v>1320</v>
      </c>
      <c r="B80" s="180" t="str">
        <f t="shared" si="1"/>
        <v>primeape</v>
      </c>
      <c r="C80" s="40" t="str">
        <f t="shared" si="2"/>
        <v/>
      </c>
      <c r="D80" s="183" t="s">
        <v>137</v>
      </c>
      <c r="H80" s="40" t="s">
        <v>1254</v>
      </c>
    </row>
    <row r="81" ht="21.75" customHeight="1">
      <c r="A81" s="179" t="s">
        <v>1321</v>
      </c>
      <c r="B81" s="180" t="str">
        <f t="shared" si="1"/>
        <v>growlithe</v>
      </c>
      <c r="C81" s="40" t="str">
        <f t="shared" si="2"/>
        <v/>
      </c>
      <c r="D81" s="183" t="s">
        <v>138</v>
      </c>
      <c r="E81" s="40" t="s">
        <v>97</v>
      </c>
      <c r="H81" s="40" t="s">
        <v>1254</v>
      </c>
    </row>
    <row r="82" ht="21.75" customHeight="1">
      <c r="A82" s="179" t="s">
        <v>1321</v>
      </c>
      <c r="B82" s="180" t="str">
        <f t="shared" si="1"/>
        <v>growlithe-1</v>
      </c>
      <c r="C82" s="40" t="str">
        <f t="shared" si="2"/>
        <v/>
      </c>
      <c r="D82" s="183" t="s">
        <v>138</v>
      </c>
      <c r="E82" s="40" t="s">
        <v>139</v>
      </c>
      <c r="F82" s="181">
        <v>-1.0</v>
      </c>
    </row>
    <row r="83" ht="21.75" customHeight="1">
      <c r="A83" s="179" t="s">
        <v>1322</v>
      </c>
      <c r="B83" s="180" t="str">
        <f t="shared" si="1"/>
        <v>arcanine</v>
      </c>
      <c r="C83" s="40" t="str">
        <f t="shared" si="2"/>
        <v/>
      </c>
      <c r="D83" s="183" t="s">
        <v>140</v>
      </c>
      <c r="E83" s="40" t="s">
        <v>97</v>
      </c>
      <c r="H83" s="40" t="s">
        <v>1254</v>
      </c>
    </row>
    <row r="84" ht="21.75" customHeight="1">
      <c r="A84" s="179" t="s">
        <v>1322</v>
      </c>
      <c r="B84" s="180" t="str">
        <f t="shared" si="1"/>
        <v>arcanine-1</v>
      </c>
      <c r="C84" s="40" t="str">
        <f t="shared" si="2"/>
        <v/>
      </c>
      <c r="D84" s="183" t="s">
        <v>140</v>
      </c>
      <c r="E84" s="40" t="s">
        <v>139</v>
      </c>
      <c r="F84" s="181">
        <v>-1.0</v>
      </c>
    </row>
    <row r="85" ht="21.75" customHeight="1">
      <c r="A85" s="179" t="s">
        <v>1323</v>
      </c>
      <c r="B85" s="180" t="str">
        <f t="shared" si="1"/>
        <v>poliwag</v>
      </c>
      <c r="C85" s="40" t="str">
        <f t="shared" si="2"/>
        <v/>
      </c>
      <c r="D85" s="183" t="s">
        <v>141</v>
      </c>
      <c r="H85" s="40" t="s">
        <v>1254</v>
      </c>
    </row>
    <row r="86" ht="21.75" customHeight="1">
      <c r="A86" s="179" t="s">
        <v>1324</v>
      </c>
      <c r="B86" s="180" t="str">
        <f t="shared" si="1"/>
        <v>poliwhirl</v>
      </c>
      <c r="C86" s="40" t="str">
        <f t="shared" si="2"/>
        <v/>
      </c>
      <c r="D86" s="183" t="s">
        <v>142</v>
      </c>
      <c r="H86" s="40" t="s">
        <v>1254</v>
      </c>
    </row>
    <row r="87" ht="21.75" customHeight="1">
      <c r="A87" s="179" t="s">
        <v>1325</v>
      </c>
      <c r="B87" s="180" t="str">
        <f t="shared" si="1"/>
        <v>poliwrath</v>
      </c>
      <c r="C87" s="40" t="str">
        <f t="shared" si="2"/>
        <v/>
      </c>
      <c r="D87" s="183" t="s">
        <v>143</v>
      </c>
      <c r="H87" s="40" t="s">
        <v>1254</v>
      </c>
    </row>
    <row r="88" ht="21.75" customHeight="1">
      <c r="A88" s="179" t="s">
        <v>1326</v>
      </c>
      <c r="B88" s="180" t="str">
        <f t="shared" si="1"/>
        <v>abra</v>
      </c>
      <c r="C88" s="40" t="str">
        <f t="shared" si="2"/>
        <v/>
      </c>
      <c r="D88" s="183" t="s">
        <v>144</v>
      </c>
      <c r="H88" s="40" t="s">
        <v>1254</v>
      </c>
    </row>
    <row r="89" ht="21.75" customHeight="1">
      <c r="A89" s="179" t="s">
        <v>1327</v>
      </c>
      <c r="B89" s="180" t="str">
        <f t="shared" si="1"/>
        <v>kadabra</v>
      </c>
      <c r="C89" s="40" t="str">
        <f t="shared" si="2"/>
        <v/>
      </c>
      <c r="D89" s="183" t="s">
        <v>145</v>
      </c>
      <c r="F89" s="181"/>
      <c r="G89" s="181" t="s">
        <v>1265</v>
      </c>
      <c r="H89" s="40" t="s">
        <v>1254</v>
      </c>
    </row>
    <row r="90" ht="21.75" customHeight="1">
      <c r="A90" s="179" t="s">
        <v>1327</v>
      </c>
      <c r="B90" s="180" t="str">
        <f t="shared" si="1"/>
        <v>kadabra-f</v>
      </c>
      <c r="C90" s="40" t="str">
        <f t="shared" si="2"/>
        <v/>
      </c>
      <c r="D90" s="183" t="s">
        <v>145</v>
      </c>
      <c r="F90" s="181"/>
      <c r="G90" s="181" t="s">
        <v>1266</v>
      </c>
      <c r="H90" s="40" t="s">
        <v>80</v>
      </c>
    </row>
    <row r="91" ht="21.75" customHeight="1">
      <c r="A91" s="179" t="s">
        <v>1328</v>
      </c>
      <c r="B91" s="180" t="str">
        <f t="shared" si="1"/>
        <v>alakazam</v>
      </c>
      <c r="C91" s="40" t="str">
        <f t="shared" si="2"/>
        <v/>
      </c>
      <c r="D91" s="183" t="s">
        <v>146</v>
      </c>
      <c r="F91" s="181"/>
      <c r="G91" s="181" t="s">
        <v>1265</v>
      </c>
      <c r="H91" s="40" t="s">
        <v>1254</v>
      </c>
    </row>
    <row r="92" ht="21.75" customHeight="1">
      <c r="A92" s="179" t="s">
        <v>1328</v>
      </c>
      <c r="B92" s="180" t="str">
        <f t="shared" si="1"/>
        <v>alakazam-f</v>
      </c>
      <c r="C92" s="40" t="str">
        <f t="shared" si="2"/>
        <v/>
      </c>
      <c r="D92" s="183" t="s">
        <v>146</v>
      </c>
      <c r="F92" s="181"/>
      <c r="G92" s="181" t="s">
        <v>1266</v>
      </c>
      <c r="H92" s="40" t="s">
        <v>80</v>
      </c>
    </row>
    <row r="93" ht="21.75" customHeight="1">
      <c r="A93" s="179" t="s">
        <v>1329</v>
      </c>
      <c r="B93" s="180" t="str">
        <f t="shared" si="1"/>
        <v>machop</v>
      </c>
      <c r="C93" s="40" t="str">
        <f t="shared" si="2"/>
        <v/>
      </c>
      <c r="D93" s="183" t="s">
        <v>147</v>
      </c>
      <c r="H93" s="40" t="s">
        <v>1254</v>
      </c>
    </row>
    <row r="94" ht="21.75" customHeight="1">
      <c r="A94" s="179" t="s">
        <v>1330</v>
      </c>
      <c r="B94" s="180" t="str">
        <f t="shared" si="1"/>
        <v>machoke</v>
      </c>
      <c r="C94" s="40" t="str">
        <f t="shared" si="2"/>
        <v/>
      </c>
      <c r="D94" s="183" t="s">
        <v>148</v>
      </c>
      <c r="H94" s="40" t="s">
        <v>1254</v>
      </c>
    </row>
    <row r="95" ht="21.75" customHeight="1">
      <c r="A95" s="179" t="s">
        <v>1331</v>
      </c>
      <c r="B95" s="180" t="str">
        <f t="shared" si="1"/>
        <v>machamp</v>
      </c>
      <c r="C95" s="40" t="str">
        <f t="shared" si="2"/>
        <v/>
      </c>
      <c r="D95" s="183" t="s">
        <v>149</v>
      </c>
      <c r="H95" s="40" t="s">
        <v>1254</v>
      </c>
    </row>
    <row r="96" ht="21.75" customHeight="1">
      <c r="A96" s="179" t="s">
        <v>1332</v>
      </c>
      <c r="B96" s="180" t="str">
        <f t="shared" si="1"/>
        <v>bellsprout</v>
      </c>
      <c r="C96" s="40" t="str">
        <f t="shared" si="2"/>
        <v/>
      </c>
      <c r="D96" s="183" t="s">
        <v>150</v>
      </c>
      <c r="H96" s="40" t="s">
        <v>1254</v>
      </c>
    </row>
    <row r="97" ht="21.75" customHeight="1">
      <c r="A97" s="179" t="s">
        <v>1333</v>
      </c>
      <c r="B97" s="180" t="str">
        <f t="shared" si="1"/>
        <v>weepinbell</v>
      </c>
      <c r="C97" s="40" t="str">
        <f t="shared" si="2"/>
        <v/>
      </c>
      <c r="D97" s="183" t="s">
        <v>151</v>
      </c>
      <c r="H97" s="40" t="s">
        <v>1254</v>
      </c>
    </row>
    <row r="98" ht="21.75" customHeight="1">
      <c r="A98" s="179" t="s">
        <v>1334</v>
      </c>
      <c r="B98" s="180" t="str">
        <f t="shared" si="1"/>
        <v>victreebel</v>
      </c>
      <c r="C98" s="40" t="str">
        <f t="shared" si="2"/>
        <v/>
      </c>
      <c r="D98" s="183" t="s">
        <v>152</v>
      </c>
      <c r="H98" s="40" t="s">
        <v>1254</v>
      </c>
    </row>
    <row r="99" ht="21.75" customHeight="1">
      <c r="A99" s="179" t="s">
        <v>1335</v>
      </c>
      <c r="B99" s="180" t="str">
        <f t="shared" si="1"/>
        <v>tentacool</v>
      </c>
      <c r="C99" s="40" t="str">
        <f t="shared" si="2"/>
        <v/>
      </c>
      <c r="D99" s="183" t="s">
        <v>153</v>
      </c>
      <c r="H99" s="40" t="s">
        <v>1254</v>
      </c>
    </row>
    <row r="100" ht="21.75" customHeight="1">
      <c r="A100" s="179" t="s">
        <v>1336</v>
      </c>
      <c r="B100" s="180" t="str">
        <f t="shared" si="1"/>
        <v>tentacruel</v>
      </c>
      <c r="C100" s="40" t="str">
        <f t="shared" si="2"/>
        <v/>
      </c>
      <c r="D100" s="183" t="s">
        <v>154</v>
      </c>
      <c r="H100" s="40" t="s">
        <v>1254</v>
      </c>
    </row>
    <row r="101" ht="21.75" customHeight="1">
      <c r="A101" s="179" t="s">
        <v>1337</v>
      </c>
      <c r="B101" s="180" t="str">
        <f t="shared" si="1"/>
        <v>geodude</v>
      </c>
      <c r="C101" s="40" t="str">
        <f t="shared" si="2"/>
        <v/>
      </c>
      <c r="D101" s="183" t="s">
        <v>155</v>
      </c>
      <c r="E101" s="40" t="s">
        <v>97</v>
      </c>
      <c r="H101" s="40" t="s">
        <v>1254</v>
      </c>
    </row>
    <row r="102" ht="21.75" customHeight="1">
      <c r="A102" s="179" t="s">
        <v>1337</v>
      </c>
      <c r="B102" s="180" t="str">
        <f t="shared" si="1"/>
        <v>geodude-1</v>
      </c>
      <c r="C102" s="40" t="str">
        <f t="shared" si="2"/>
        <v/>
      </c>
      <c r="D102" s="183" t="s">
        <v>155</v>
      </c>
      <c r="E102" s="40" t="s">
        <v>98</v>
      </c>
      <c r="F102" s="181">
        <v>-1.0</v>
      </c>
    </row>
    <row r="103" ht="21.75" customHeight="1">
      <c r="A103" s="179" t="s">
        <v>1338</v>
      </c>
      <c r="B103" s="180" t="str">
        <f t="shared" si="1"/>
        <v>graveler</v>
      </c>
      <c r="C103" s="40" t="str">
        <f t="shared" si="2"/>
        <v/>
      </c>
      <c r="D103" s="183" t="s">
        <v>156</v>
      </c>
      <c r="E103" s="40" t="s">
        <v>97</v>
      </c>
      <c r="H103" s="40" t="s">
        <v>1254</v>
      </c>
    </row>
    <row r="104" ht="21.75" customHeight="1">
      <c r="A104" s="179" t="s">
        <v>1338</v>
      </c>
      <c r="B104" s="180" t="str">
        <f t="shared" si="1"/>
        <v>graveler-1</v>
      </c>
      <c r="C104" s="40" t="str">
        <f t="shared" si="2"/>
        <v/>
      </c>
      <c r="D104" s="183" t="s">
        <v>156</v>
      </c>
      <c r="E104" s="40" t="s">
        <v>98</v>
      </c>
      <c r="F104" s="181">
        <v>-1.0</v>
      </c>
    </row>
    <row r="105" ht="21.75" customHeight="1">
      <c r="A105" s="179" t="s">
        <v>1339</v>
      </c>
      <c r="B105" s="180" t="str">
        <f t="shared" si="1"/>
        <v>golem</v>
      </c>
      <c r="C105" s="40" t="str">
        <f t="shared" si="2"/>
        <v/>
      </c>
      <c r="D105" s="183" t="s">
        <v>157</v>
      </c>
      <c r="E105" s="40" t="s">
        <v>97</v>
      </c>
      <c r="H105" s="40" t="s">
        <v>1254</v>
      </c>
    </row>
    <row r="106" ht="21.75" customHeight="1">
      <c r="A106" s="179" t="s">
        <v>1339</v>
      </c>
      <c r="B106" s="180" t="str">
        <f t="shared" si="1"/>
        <v>golem-1</v>
      </c>
      <c r="C106" s="40" t="str">
        <f t="shared" si="2"/>
        <v/>
      </c>
      <c r="D106" s="183" t="s">
        <v>157</v>
      </c>
      <c r="E106" s="40" t="s">
        <v>98</v>
      </c>
      <c r="F106" s="181">
        <v>-1.0</v>
      </c>
    </row>
    <row r="107" ht="21.75" customHeight="1">
      <c r="A107" s="179" t="s">
        <v>1340</v>
      </c>
      <c r="B107" s="180" t="str">
        <f t="shared" si="1"/>
        <v>ponyta</v>
      </c>
      <c r="C107" s="40" t="str">
        <f t="shared" si="2"/>
        <v/>
      </c>
      <c r="D107" s="183" t="s">
        <v>158</v>
      </c>
      <c r="E107" s="40" t="s">
        <v>97</v>
      </c>
      <c r="H107" s="40" t="s">
        <v>1254</v>
      </c>
    </row>
    <row r="108" ht="21.75" customHeight="1">
      <c r="A108" s="179" t="s">
        <v>1340</v>
      </c>
      <c r="B108" s="180" t="str">
        <f t="shared" si="1"/>
        <v>ponyta-1</v>
      </c>
      <c r="C108" s="40" t="str">
        <f t="shared" si="2"/>
        <v/>
      </c>
      <c r="D108" s="183" t="s">
        <v>158</v>
      </c>
      <c r="E108" s="40" t="s">
        <v>132</v>
      </c>
      <c r="F108" s="181">
        <v>-1.0</v>
      </c>
    </row>
    <row r="109" ht="21.75" customHeight="1">
      <c r="A109" s="179" t="s">
        <v>1341</v>
      </c>
      <c r="B109" s="180" t="str">
        <f t="shared" si="1"/>
        <v>rapidash</v>
      </c>
      <c r="C109" s="40" t="str">
        <f t="shared" si="2"/>
        <v/>
      </c>
      <c r="D109" s="183" t="s">
        <v>159</v>
      </c>
      <c r="E109" s="40" t="s">
        <v>97</v>
      </c>
      <c r="H109" s="40" t="s">
        <v>1254</v>
      </c>
    </row>
    <row r="110" ht="21.75" customHeight="1">
      <c r="A110" s="179" t="s">
        <v>1341</v>
      </c>
      <c r="B110" s="180" t="str">
        <f t="shared" si="1"/>
        <v>rapidash-1</v>
      </c>
      <c r="C110" s="40" t="str">
        <f t="shared" si="2"/>
        <v/>
      </c>
      <c r="D110" s="183" t="s">
        <v>159</v>
      </c>
      <c r="E110" s="40" t="s">
        <v>132</v>
      </c>
      <c r="F110" s="181">
        <v>-1.0</v>
      </c>
    </row>
    <row r="111" ht="21.75" customHeight="1">
      <c r="A111" s="179" t="s">
        <v>1342</v>
      </c>
      <c r="B111" s="180" t="str">
        <f t="shared" si="1"/>
        <v>slowpoke</v>
      </c>
      <c r="C111" s="40" t="str">
        <f t="shared" si="2"/>
        <v/>
      </c>
      <c r="D111" s="183" t="s">
        <v>160</v>
      </c>
      <c r="E111" s="40" t="s">
        <v>97</v>
      </c>
      <c r="H111" s="40" t="s">
        <v>1254</v>
      </c>
    </row>
    <row r="112" ht="21.75" customHeight="1">
      <c r="A112" s="179" t="s">
        <v>1342</v>
      </c>
      <c r="B112" s="180" t="str">
        <f t="shared" si="1"/>
        <v>slowpoke-1</v>
      </c>
      <c r="C112" s="40" t="str">
        <f t="shared" si="2"/>
        <v/>
      </c>
      <c r="D112" s="183" t="s">
        <v>160</v>
      </c>
      <c r="E112" s="40" t="s">
        <v>132</v>
      </c>
      <c r="F112" s="181">
        <v>-1.0</v>
      </c>
    </row>
    <row r="113" ht="21.75" customHeight="1">
      <c r="A113" s="179" t="s">
        <v>1343</v>
      </c>
      <c r="B113" s="180" t="str">
        <f t="shared" si="1"/>
        <v>slowbro</v>
      </c>
      <c r="C113" s="40" t="str">
        <f t="shared" si="2"/>
        <v/>
      </c>
      <c r="D113" s="183" t="s">
        <v>161</v>
      </c>
      <c r="E113" s="40" t="s">
        <v>97</v>
      </c>
      <c r="H113" s="40" t="s">
        <v>1254</v>
      </c>
    </row>
    <row r="114" ht="21.75" customHeight="1">
      <c r="A114" s="179" t="s">
        <v>1343</v>
      </c>
      <c r="B114" s="180" t="str">
        <f t="shared" si="1"/>
        <v>slowbro-1</v>
      </c>
      <c r="C114" s="40" t="str">
        <f t="shared" si="2"/>
        <v/>
      </c>
      <c r="D114" s="183" t="s">
        <v>161</v>
      </c>
      <c r="E114" s="40" t="s">
        <v>132</v>
      </c>
      <c r="F114" s="181">
        <v>-1.0</v>
      </c>
    </row>
    <row r="115" ht="21.75" customHeight="1">
      <c r="A115" s="179" t="s">
        <v>1344</v>
      </c>
      <c r="B115" s="180" t="str">
        <f t="shared" si="1"/>
        <v>magnemite</v>
      </c>
      <c r="C115" s="40" t="str">
        <f t="shared" si="2"/>
        <v/>
      </c>
      <c r="D115" s="183" t="s">
        <v>162</v>
      </c>
      <c r="H115" s="40" t="s">
        <v>1254</v>
      </c>
    </row>
    <row r="116" ht="21.75" customHeight="1">
      <c r="A116" s="179" t="s">
        <v>1345</v>
      </c>
      <c r="B116" s="180" t="str">
        <f t="shared" si="1"/>
        <v>magneton</v>
      </c>
      <c r="C116" s="40" t="str">
        <f t="shared" si="2"/>
        <v/>
      </c>
      <c r="D116" s="183" t="s">
        <v>163</v>
      </c>
      <c r="H116" s="40" t="s">
        <v>1254</v>
      </c>
    </row>
    <row r="117" ht="21.75" customHeight="1">
      <c r="A117" s="179" t="s">
        <v>1346</v>
      </c>
      <c r="B117" s="180" t="str">
        <f t="shared" si="1"/>
        <v>farfetch'd</v>
      </c>
      <c r="C117" s="40" t="str">
        <f t="shared" si="2"/>
        <v/>
      </c>
      <c r="D117" s="183" t="s">
        <v>164</v>
      </c>
      <c r="E117" s="40" t="s">
        <v>97</v>
      </c>
      <c r="H117" s="40" t="s">
        <v>1254</v>
      </c>
    </row>
    <row r="118" ht="21.75" customHeight="1">
      <c r="A118" s="179" t="s">
        <v>1346</v>
      </c>
      <c r="B118" s="180" t="str">
        <f t="shared" si="1"/>
        <v>farfetch'd-1</v>
      </c>
      <c r="C118" s="40" t="str">
        <f t="shared" si="2"/>
        <v/>
      </c>
      <c r="D118" s="183" t="s">
        <v>164</v>
      </c>
      <c r="E118" s="40" t="s">
        <v>132</v>
      </c>
      <c r="F118" s="181">
        <v>-1.0</v>
      </c>
    </row>
    <row r="119" ht="21.75" customHeight="1">
      <c r="A119" s="179" t="s">
        <v>1347</v>
      </c>
      <c r="B119" s="180" t="str">
        <f t="shared" si="1"/>
        <v>doduo</v>
      </c>
      <c r="C119" s="40" t="str">
        <f t="shared" si="2"/>
        <v/>
      </c>
      <c r="D119" s="183" t="s">
        <v>165</v>
      </c>
      <c r="F119" s="181"/>
      <c r="G119" s="181" t="s">
        <v>1265</v>
      </c>
      <c r="H119" s="40" t="s">
        <v>1254</v>
      </c>
    </row>
    <row r="120" ht="21.75" customHeight="1">
      <c r="A120" s="179" t="s">
        <v>1347</v>
      </c>
      <c r="B120" s="180" t="str">
        <f t="shared" si="1"/>
        <v>doduo-f</v>
      </c>
      <c r="C120" s="40" t="str">
        <f t="shared" si="2"/>
        <v/>
      </c>
      <c r="D120" s="183" t="s">
        <v>165</v>
      </c>
      <c r="F120" s="181"/>
      <c r="G120" s="181" t="s">
        <v>1266</v>
      </c>
      <c r="H120" s="40" t="s">
        <v>80</v>
      </c>
    </row>
    <row r="121" ht="21.75" customHeight="1">
      <c r="A121" s="179" t="s">
        <v>1348</v>
      </c>
      <c r="B121" s="180" t="str">
        <f t="shared" si="1"/>
        <v>dodrio</v>
      </c>
      <c r="C121" s="40" t="str">
        <f t="shared" si="2"/>
        <v/>
      </c>
      <c r="D121" s="183" t="s">
        <v>166</v>
      </c>
      <c r="F121" s="181"/>
      <c r="G121" s="181" t="s">
        <v>1265</v>
      </c>
      <c r="H121" s="40" t="s">
        <v>1254</v>
      </c>
    </row>
    <row r="122" ht="21.75" customHeight="1">
      <c r="A122" s="179" t="s">
        <v>1348</v>
      </c>
      <c r="B122" s="180" t="str">
        <f t="shared" si="1"/>
        <v>dodrio-f</v>
      </c>
      <c r="C122" s="40" t="str">
        <f t="shared" si="2"/>
        <v/>
      </c>
      <c r="D122" s="183" t="s">
        <v>166</v>
      </c>
      <c r="F122" s="181"/>
      <c r="G122" s="181" t="s">
        <v>1266</v>
      </c>
      <c r="H122" s="40" t="s">
        <v>80</v>
      </c>
    </row>
    <row r="123" ht="21.75" customHeight="1">
      <c r="A123" s="179" t="s">
        <v>1349</v>
      </c>
      <c r="B123" s="180" t="str">
        <f t="shared" si="1"/>
        <v>seel</v>
      </c>
      <c r="C123" s="40" t="str">
        <f t="shared" si="2"/>
        <v/>
      </c>
      <c r="D123" s="183" t="s">
        <v>167</v>
      </c>
      <c r="H123" s="40" t="s">
        <v>1254</v>
      </c>
    </row>
    <row r="124" ht="21.75" customHeight="1">
      <c r="A124" s="179" t="s">
        <v>1350</v>
      </c>
      <c r="B124" s="180" t="str">
        <f t="shared" si="1"/>
        <v>dewgong</v>
      </c>
      <c r="C124" s="40" t="str">
        <f t="shared" si="2"/>
        <v/>
      </c>
      <c r="D124" s="183" t="s">
        <v>168</v>
      </c>
      <c r="H124" s="40" t="s">
        <v>1254</v>
      </c>
    </row>
    <row r="125" ht="21.75" customHeight="1">
      <c r="A125" s="179" t="s">
        <v>1351</v>
      </c>
      <c r="B125" s="180" t="str">
        <f t="shared" si="1"/>
        <v>grimer</v>
      </c>
      <c r="C125" s="40" t="str">
        <f t="shared" si="2"/>
        <v/>
      </c>
      <c r="D125" s="183" t="s">
        <v>169</v>
      </c>
      <c r="E125" s="40" t="s">
        <v>97</v>
      </c>
      <c r="H125" s="40" t="s">
        <v>1254</v>
      </c>
    </row>
    <row r="126" ht="21.75" customHeight="1">
      <c r="A126" s="179" t="s">
        <v>1351</v>
      </c>
      <c r="B126" s="180" t="str">
        <f t="shared" si="1"/>
        <v>grimer-1</v>
      </c>
      <c r="C126" s="40" t="str">
        <f t="shared" si="2"/>
        <v/>
      </c>
      <c r="D126" s="183" t="s">
        <v>169</v>
      </c>
      <c r="E126" s="40" t="s">
        <v>98</v>
      </c>
      <c r="F126" s="181">
        <v>-1.0</v>
      </c>
    </row>
    <row r="127" ht="21.75" customHeight="1">
      <c r="A127" s="179" t="s">
        <v>1352</v>
      </c>
      <c r="B127" s="180" t="str">
        <f t="shared" si="1"/>
        <v>muk</v>
      </c>
      <c r="C127" s="40" t="str">
        <f t="shared" si="2"/>
        <v/>
      </c>
      <c r="D127" s="183" t="s">
        <v>170</v>
      </c>
      <c r="E127" s="40" t="s">
        <v>97</v>
      </c>
      <c r="H127" s="40" t="s">
        <v>1254</v>
      </c>
    </row>
    <row r="128" ht="21.75" customHeight="1">
      <c r="A128" s="179" t="s">
        <v>1352</v>
      </c>
      <c r="B128" s="180" t="str">
        <f t="shared" si="1"/>
        <v>muk-1</v>
      </c>
      <c r="C128" s="40" t="str">
        <f t="shared" si="2"/>
        <v/>
      </c>
      <c r="D128" s="183" t="s">
        <v>170</v>
      </c>
      <c r="E128" s="40" t="s">
        <v>98</v>
      </c>
      <c r="F128" s="181">
        <v>-1.0</v>
      </c>
    </row>
    <row r="129" ht="21.75" customHeight="1">
      <c r="A129" s="179" t="s">
        <v>1353</v>
      </c>
      <c r="B129" s="180" t="str">
        <f t="shared" si="1"/>
        <v>shellder</v>
      </c>
      <c r="C129" s="40" t="str">
        <f t="shared" si="2"/>
        <v/>
      </c>
      <c r="D129" s="183" t="s">
        <v>171</v>
      </c>
      <c r="H129" s="40" t="s">
        <v>1254</v>
      </c>
    </row>
    <row r="130" ht="21.75" customHeight="1">
      <c r="A130" s="179" t="s">
        <v>1354</v>
      </c>
      <c r="B130" s="180" t="str">
        <f t="shared" si="1"/>
        <v>cloyster</v>
      </c>
      <c r="C130" s="40" t="str">
        <f t="shared" si="2"/>
        <v/>
      </c>
      <c r="D130" s="183" t="s">
        <v>172</v>
      </c>
      <c r="H130" s="40" t="s">
        <v>1254</v>
      </c>
    </row>
    <row r="131" ht="21.75" customHeight="1">
      <c r="A131" s="179" t="s">
        <v>1355</v>
      </c>
      <c r="B131" s="180" t="str">
        <f t="shared" si="1"/>
        <v>gastly</v>
      </c>
      <c r="C131" s="40" t="str">
        <f t="shared" si="2"/>
        <v/>
      </c>
      <c r="D131" s="183" t="s">
        <v>173</v>
      </c>
      <c r="H131" s="40" t="s">
        <v>1254</v>
      </c>
    </row>
    <row r="132" ht="21.75" customHeight="1">
      <c r="A132" s="179" t="s">
        <v>1356</v>
      </c>
      <c r="B132" s="180" t="str">
        <f t="shared" si="1"/>
        <v>haunter</v>
      </c>
      <c r="C132" s="40" t="str">
        <f t="shared" si="2"/>
        <v/>
      </c>
      <c r="D132" s="183" t="s">
        <v>174</v>
      </c>
      <c r="H132" s="40" t="s">
        <v>1254</v>
      </c>
    </row>
    <row r="133" ht="21.75" customHeight="1">
      <c r="A133" s="179" t="s">
        <v>1357</v>
      </c>
      <c r="B133" s="180" t="str">
        <f t="shared" si="1"/>
        <v>gengar</v>
      </c>
      <c r="C133" s="40" t="str">
        <f t="shared" si="2"/>
        <v/>
      </c>
      <c r="D133" s="183" t="s">
        <v>175</v>
      </c>
      <c r="H133" s="40" t="s">
        <v>1254</v>
      </c>
    </row>
    <row r="134" ht="21.75" customHeight="1">
      <c r="A134" s="179" t="s">
        <v>1358</v>
      </c>
      <c r="B134" s="180" t="str">
        <f t="shared" si="1"/>
        <v>onix</v>
      </c>
      <c r="C134" s="40" t="str">
        <f t="shared" si="2"/>
        <v/>
      </c>
      <c r="D134" s="183" t="s">
        <v>176</v>
      </c>
      <c r="H134" s="40" t="s">
        <v>1254</v>
      </c>
    </row>
    <row r="135" ht="21.75" customHeight="1">
      <c r="A135" s="179" t="s">
        <v>1359</v>
      </c>
      <c r="B135" s="180" t="str">
        <f t="shared" si="1"/>
        <v>drowzee</v>
      </c>
      <c r="C135" s="40" t="str">
        <f t="shared" si="2"/>
        <v/>
      </c>
      <c r="D135" s="183" t="s">
        <v>177</v>
      </c>
      <c r="H135" s="40" t="s">
        <v>1254</v>
      </c>
    </row>
    <row r="136" ht="21.75" customHeight="1">
      <c r="A136" s="179" t="s">
        <v>1360</v>
      </c>
      <c r="B136" s="180" t="str">
        <f t="shared" si="1"/>
        <v>hypno</v>
      </c>
      <c r="C136" s="40" t="str">
        <f t="shared" si="2"/>
        <v/>
      </c>
      <c r="D136" s="183" t="s">
        <v>178</v>
      </c>
      <c r="F136" s="181"/>
      <c r="G136" s="181" t="s">
        <v>1265</v>
      </c>
      <c r="H136" s="40" t="s">
        <v>1254</v>
      </c>
    </row>
    <row r="137" ht="21.75" customHeight="1">
      <c r="A137" s="179" t="s">
        <v>1360</v>
      </c>
      <c r="B137" s="180" t="str">
        <f t="shared" si="1"/>
        <v>hypno-f</v>
      </c>
      <c r="C137" s="40" t="str">
        <f t="shared" si="2"/>
        <v/>
      </c>
      <c r="D137" s="183" t="s">
        <v>178</v>
      </c>
      <c r="F137" s="181"/>
      <c r="G137" s="181" t="s">
        <v>1266</v>
      </c>
      <c r="H137" s="40" t="s">
        <v>80</v>
      </c>
    </row>
    <row r="138" ht="21.75" customHeight="1">
      <c r="A138" s="179" t="s">
        <v>1361</v>
      </c>
      <c r="B138" s="180" t="str">
        <f t="shared" si="1"/>
        <v>krabby</v>
      </c>
      <c r="C138" s="40" t="str">
        <f t="shared" si="2"/>
        <v/>
      </c>
      <c r="D138" s="183" t="s">
        <v>179</v>
      </c>
      <c r="H138" s="40" t="s">
        <v>1254</v>
      </c>
    </row>
    <row r="139" ht="21.75" customHeight="1">
      <c r="A139" s="179" t="s">
        <v>1362</v>
      </c>
      <c r="B139" s="180" t="str">
        <f t="shared" si="1"/>
        <v>kingler</v>
      </c>
      <c r="C139" s="40" t="str">
        <f t="shared" si="2"/>
        <v/>
      </c>
      <c r="D139" s="183" t="s">
        <v>180</v>
      </c>
      <c r="H139" s="40" t="s">
        <v>1254</v>
      </c>
    </row>
    <row r="140" ht="21.75" customHeight="1">
      <c r="A140" s="179" t="s">
        <v>1363</v>
      </c>
      <c r="B140" s="180" t="str">
        <f t="shared" si="1"/>
        <v>voltorb</v>
      </c>
      <c r="C140" s="40" t="str">
        <f t="shared" si="2"/>
        <v/>
      </c>
      <c r="D140" s="183" t="s">
        <v>181</v>
      </c>
      <c r="E140" s="40" t="s">
        <v>97</v>
      </c>
      <c r="H140" s="40" t="s">
        <v>1254</v>
      </c>
    </row>
    <row r="141" ht="21.75" customHeight="1">
      <c r="A141" s="179" t="s">
        <v>1363</v>
      </c>
      <c r="B141" s="180" t="str">
        <f t="shared" si="1"/>
        <v>voltorb-1</v>
      </c>
      <c r="C141" s="40" t="str">
        <f t="shared" si="2"/>
        <v/>
      </c>
      <c r="D141" s="183" t="s">
        <v>181</v>
      </c>
      <c r="E141" s="40" t="s">
        <v>139</v>
      </c>
      <c r="F141" s="181">
        <v>-1.0</v>
      </c>
    </row>
    <row r="142" ht="21.75" customHeight="1">
      <c r="A142" s="179" t="s">
        <v>1364</v>
      </c>
      <c r="B142" s="180" t="str">
        <f t="shared" si="1"/>
        <v>electrode</v>
      </c>
      <c r="C142" s="40" t="str">
        <f t="shared" si="2"/>
        <v/>
      </c>
      <c r="D142" s="183" t="s">
        <v>182</v>
      </c>
      <c r="E142" s="40" t="s">
        <v>97</v>
      </c>
      <c r="H142" s="40" t="s">
        <v>1254</v>
      </c>
    </row>
    <row r="143" ht="21.75" customHeight="1">
      <c r="A143" s="179" t="s">
        <v>1364</v>
      </c>
      <c r="B143" s="180" t="str">
        <f t="shared" si="1"/>
        <v>electrode-1</v>
      </c>
      <c r="C143" s="40" t="str">
        <f t="shared" si="2"/>
        <v/>
      </c>
      <c r="D143" s="183" t="s">
        <v>182</v>
      </c>
      <c r="E143" s="40" t="s">
        <v>139</v>
      </c>
      <c r="F143" s="181">
        <v>-1.0</v>
      </c>
    </row>
    <row r="144" ht="21.75" customHeight="1">
      <c r="A144" s="179" t="s">
        <v>1365</v>
      </c>
      <c r="B144" s="180" t="str">
        <f t="shared" si="1"/>
        <v>exeggcute</v>
      </c>
      <c r="C144" s="40" t="str">
        <f t="shared" si="2"/>
        <v/>
      </c>
      <c r="D144" s="183" t="s">
        <v>183</v>
      </c>
      <c r="H144" s="40" t="s">
        <v>1254</v>
      </c>
    </row>
    <row r="145" ht="21.75" customHeight="1">
      <c r="A145" s="179" t="s">
        <v>1366</v>
      </c>
      <c r="B145" s="180" t="str">
        <f t="shared" si="1"/>
        <v>exeggutor</v>
      </c>
      <c r="C145" s="40" t="str">
        <f t="shared" si="2"/>
        <v/>
      </c>
      <c r="D145" s="183" t="s">
        <v>184</v>
      </c>
      <c r="E145" s="40" t="s">
        <v>97</v>
      </c>
      <c r="H145" s="40" t="s">
        <v>1254</v>
      </c>
    </row>
    <row r="146" ht="21.75" customHeight="1">
      <c r="A146" s="179" t="s">
        <v>1366</v>
      </c>
      <c r="B146" s="180" t="str">
        <f t="shared" si="1"/>
        <v>exeggutor-1</v>
      </c>
      <c r="C146" s="40" t="str">
        <f t="shared" si="2"/>
        <v/>
      </c>
      <c r="D146" s="183" t="s">
        <v>184</v>
      </c>
      <c r="E146" s="40" t="s">
        <v>98</v>
      </c>
      <c r="F146" s="181">
        <v>-1.0</v>
      </c>
    </row>
    <row r="147" ht="21.75" customHeight="1">
      <c r="A147" s="179" t="s">
        <v>1367</v>
      </c>
      <c r="B147" s="180" t="str">
        <f t="shared" si="1"/>
        <v>cubone</v>
      </c>
      <c r="C147" s="40" t="str">
        <f t="shared" si="2"/>
        <v/>
      </c>
      <c r="D147" s="183" t="s">
        <v>185</v>
      </c>
      <c r="H147" s="40" t="s">
        <v>1254</v>
      </c>
    </row>
    <row r="148" ht="21.75" customHeight="1">
      <c r="A148" s="179" t="s">
        <v>1368</v>
      </c>
      <c r="B148" s="180" t="str">
        <f t="shared" si="1"/>
        <v>marowak</v>
      </c>
      <c r="C148" s="40" t="str">
        <f t="shared" si="2"/>
        <v/>
      </c>
      <c r="D148" s="183" t="s">
        <v>186</v>
      </c>
      <c r="E148" s="40" t="s">
        <v>97</v>
      </c>
      <c r="H148" s="40" t="s">
        <v>1254</v>
      </c>
    </row>
    <row r="149" ht="21.75" customHeight="1">
      <c r="A149" s="179" t="s">
        <v>1368</v>
      </c>
      <c r="B149" s="180" t="str">
        <f t="shared" si="1"/>
        <v>marowak-1</v>
      </c>
      <c r="C149" s="40" t="str">
        <f t="shared" si="2"/>
        <v/>
      </c>
      <c r="D149" s="183" t="s">
        <v>186</v>
      </c>
      <c r="E149" s="40" t="s">
        <v>98</v>
      </c>
      <c r="F149" s="181">
        <v>-1.0</v>
      </c>
    </row>
    <row r="150" ht="21.75" customHeight="1">
      <c r="A150" s="179" t="s">
        <v>1369</v>
      </c>
      <c r="B150" s="180" t="str">
        <f t="shared" si="1"/>
        <v>hitmonlee</v>
      </c>
      <c r="C150" s="40" t="str">
        <f t="shared" si="2"/>
        <v/>
      </c>
      <c r="D150" s="183" t="s">
        <v>187</v>
      </c>
      <c r="H150" s="40" t="s">
        <v>1254</v>
      </c>
    </row>
    <row r="151" ht="21.75" customHeight="1">
      <c r="A151" s="179" t="s">
        <v>1370</v>
      </c>
      <c r="B151" s="180" t="str">
        <f t="shared" si="1"/>
        <v>hitmonchan</v>
      </c>
      <c r="C151" s="40" t="str">
        <f t="shared" si="2"/>
        <v/>
      </c>
      <c r="D151" s="183" t="s">
        <v>188</v>
      </c>
      <c r="H151" s="40" t="s">
        <v>1254</v>
      </c>
    </row>
    <row r="152" ht="21.75" customHeight="1">
      <c r="A152" s="179" t="s">
        <v>1371</v>
      </c>
      <c r="B152" s="180" t="str">
        <f t="shared" si="1"/>
        <v>lickitung</v>
      </c>
      <c r="C152" s="40" t="str">
        <f t="shared" si="2"/>
        <v/>
      </c>
      <c r="D152" s="183" t="s">
        <v>189</v>
      </c>
      <c r="H152" s="40" t="s">
        <v>1254</v>
      </c>
    </row>
    <row r="153" ht="21.75" customHeight="1">
      <c r="A153" s="179" t="s">
        <v>1372</v>
      </c>
      <c r="B153" s="180" t="str">
        <f t="shared" si="1"/>
        <v>koffing</v>
      </c>
      <c r="C153" s="40" t="str">
        <f t="shared" si="2"/>
        <v/>
      </c>
      <c r="D153" s="183" t="s">
        <v>190</v>
      </c>
      <c r="H153" s="40" t="s">
        <v>1254</v>
      </c>
    </row>
    <row r="154" ht="21.75" customHeight="1">
      <c r="A154" s="179" t="s">
        <v>1373</v>
      </c>
      <c r="B154" s="180" t="str">
        <f t="shared" si="1"/>
        <v>weezing</v>
      </c>
      <c r="C154" s="40" t="str">
        <f t="shared" si="2"/>
        <v/>
      </c>
      <c r="D154" s="183" t="s">
        <v>191</v>
      </c>
      <c r="E154" s="40" t="s">
        <v>97</v>
      </c>
      <c r="H154" s="40" t="s">
        <v>1254</v>
      </c>
    </row>
    <row r="155" ht="21.75" customHeight="1">
      <c r="A155" s="179" t="s">
        <v>1373</v>
      </c>
      <c r="B155" s="180" t="str">
        <f t="shared" si="1"/>
        <v>weezing-1</v>
      </c>
      <c r="C155" s="40" t="str">
        <f t="shared" si="2"/>
        <v/>
      </c>
      <c r="D155" s="183" t="s">
        <v>191</v>
      </c>
      <c r="E155" s="40" t="s">
        <v>132</v>
      </c>
      <c r="F155" s="181">
        <v>-1.0</v>
      </c>
    </row>
    <row r="156" ht="21.75" customHeight="1">
      <c r="A156" s="179" t="s">
        <v>1374</v>
      </c>
      <c r="B156" s="180" t="str">
        <f t="shared" si="1"/>
        <v>rhyhorn</v>
      </c>
      <c r="C156" s="40" t="str">
        <f t="shared" si="2"/>
        <v/>
      </c>
      <c r="D156" s="183" t="s">
        <v>192</v>
      </c>
      <c r="F156" s="181"/>
      <c r="G156" s="181" t="s">
        <v>1265</v>
      </c>
      <c r="H156" s="40" t="s">
        <v>1254</v>
      </c>
    </row>
    <row r="157" ht="21.75" customHeight="1">
      <c r="A157" s="179" t="s">
        <v>1374</v>
      </c>
      <c r="B157" s="180" t="str">
        <f t="shared" si="1"/>
        <v>rhyhorn-f</v>
      </c>
      <c r="C157" s="40" t="str">
        <f t="shared" si="2"/>
        <v/>
      </c>
      <c r="D157" s="183" t="s">
        <v>192</v>
      </c>
      <c r="F157" s="181"/>
      <c r="G157" s="181" t="s">
        <v>1266</v>
      </c>
      <c r="H157" s="40" t="s">
        <v>80</v>
      </c>
    </row>
    <row r="158" ht="21.75" customHeight="1">
      <c r="A158" s="179" t="s">
        <v>1375</v>
      </c>
      <c r="B158" s="180" t="str">
        <f t="shared" si="1"/>
        <v>rhydon</v>
      </c>
      <c r="C158" s="40" t="str">
        <f t="shared" si="2"/>
        <v/>
      </c>
      <c r="D158" s="183" t="s">
        <v>193</v>
      </c>
      <c r="F158" s="181"/>
      <c r="G158" s="181" t="s">
        <v>1265</v>
      </c>
      <c r="H158" s="40" t="s">
        <v>1254</v>
      </c>
    </row>
    <row r="159" ht="21.75" customHeight="1">
      <c r="A159" s="179" t="s">
        <v>1375</v>
      </c>
      <c r="B159" s="180" t="str">
        <f t="shared" si="1"/>
        <v>rhydon-f</v>
      </c>
      <c r="C159" s="40" t="str">
        <f t="shared" si="2"/>
        <v/>
      </c>
      <c r="D159" s="183" t="s">
        <v>193</v>
      </c>
      <c r="F159" s="181"/>
      <c r="G159" s="181" t="s">
        <v>1266</v>
      </c>
      <c r="H159" s="40" t="s">
        <v>80</v>
      </c>
    </row>
    <row r="160" ht="21.75" customHeight="1">
      <c r="A160" s="179" t="s">
        <v>1376</v>
      </c>
      <c r="B160" s="180" t="str">
        <f t="shared" si="1"/>
        <v>chansey</v>
      </c>
      <c r="C160" s="40" t="str">
        <f t="shared" si="2"/>
        <v/>
      </c>
      <c r="D160" s="183" t="s">
        <v>194</v>
      </c>
      <c r="H160" s="40" t="s">
        <v>1254</v>
      </c>
    </row>
    <row r="161" ht="21.75" customHeight="1">
      <c r="A161" s="179" t="s">
        <v>1377</v>
      </c>
      <c r="B161" s="180" t="str">
        <f t="shared" si="1"/>
        <v>tangela</v>
      </c>
      <c r="C161" s="40" t="str">
        <f t="shared" si="2"/>
        <v/>
      </c>
      <c r="D161" s="183" t="s">
        <v>195</v>
      </c>
      <c r="H161" s="40" t="s">
        <v>1254</v>
      </c>
    </row>
    <row r="162" ht="21.75" customHeight="1">
      <c r="A162" s="179" t="s">
        <v>1378</v>
      </c>
      <c r="B162" s="180" t="str">
        <f t="shared" si="1"/>
        <v>kangaskhan</v>
      </c>
      <c r="C162" s="40" t="str">
        <f t="shared" si="2"/>
        <v/>
      </c>
      <c r="D162" s="183" t="s">
        <v>196</v>
      </c>
      <c r="H162" s="40" t="s">
        <v>1254</v>
      </c>
    </row>
    <row r="163" ht="21.75" customHeight="1">
      <c r="A163" s="179" t="s">
        <v>1379</v>
      </c>
      <c r="B163" s="180" t="str">
        <f t="shared" si="1"/>
        <v>horsea</v>
      </c>
      <c r="C163" s="40" t="str">
        <f t="shared" si="2"/>
        <v/>
      </c>
      <c r="D163" s="183" t="s">
        <v>197</v>
      </c>
      <c r="H163" s="40" t="s">
        <v>1254</v>
      </c>
    </row>
    <row r="164" ht="21.75" customHeight="1">
      <c r="A164" s="179" t="s">
        <v>1380</v>
      </c>
      <c r="B164" s="180" t="str">
        <f t="shared" si="1"/>
        <v>seadra</v>
      </c>
      <c r="C164" s="40" t="str">
        <f t="shared" si="2"/>
        <v/>
      </c>
      <c r="D164" s="183" t="s">
        <v>198</v>
      </c>
      <c r="H164" s="40" t="s">
        <v>1254</v>
      </c>
    </row>
    <row r="165" ht="21.75" customHeight="1">
      <c r="A165" s="179" t="s">
        <v>1381</v>
      </c>
      <c r="B165" s="180" t="str">
        <f t="shared" si="1"/>
        <v>goldeen</v>
      </c>
      <c r="C165" s="40" t="str">
        <f t="shared" si="2"/>
        <v/>
      </c>
      <c r="D165" s="183" t="s">
        <v>199</v>
      </c>
      <c r="F165" s="181"/>
      <c r="G165" s="181" t="s">
        <v>1265</v>
      </c>
      <c r="H165" s="40" t="s">
        <v>1254</v>
      </c>
    </row>
    <row r="166" ht="21.75" customHeight="1">
      <c r="A166" s="179" t="s">
        <v>1381</v>
      </c>
      <c r="B166" s="180" t="str">
        <f t="shared" si="1"/>
        <v>goldeen-f</v>
      </c>
      <c r="C166" s="40" t="str">
        <f t="shared" si="2"/>
        <v/>
      </c>
      <c r="D166" s="183" t="s">
        <v>199</v>
      </c>
      <c r="F166" s="181"/>
      <c r="G166" s="181" t="s">
        <v>1266</v>
      </c>
      <c r="H166" s="40" t="s">
        <v>80</v>
      </c>
    </row>
    <row r="167" ht="21.75" customHeight="1">
      <c r="A167" s="179" t="s">
        <v>1382</v>
      </c>
      <c r="B167" s="180" t="str">
        <f t="shared" si="1"/>
        <v>seaking</v>
      </c>
      <c r="C167" s="40" t="str">
        <f t="shared" si="2"/>
        <v/>
      </c>
      <c r="D167" s="183" t="s">
        <v>200</v>
      </c>
      <c r="F167" s="181"/>
      <c r="G167" s="181" t="s">
        <v>1265</v>
      </c>
      <c r="H167" s="40" t="s">
        <v>1254</v>
      </c>
    </row>
    <row r="168" ht="21.75" customHeight="1">
      <c r="A168" s="179" t="s">
        <v>1382</v>
      </c>
      <c r="B168" s="180" t="str">
        <f t="shared" si="1"/>
        <v>seaking-f</v>
      </c>
      <c r="C168" s="40" t="str">
        <f t="shared" si="2"/>
        <v/>
      </c>
      <c r="D168" s="183" t="s">
        <v>200</v>
      </c>
      <c r="F168" s="181"/>
      <c r="G168" s="181" t="s">
        <v>1266</v>
      </c>
      <c r="H168" s="40" t="s">
        <v>80</v>
      </c>
    </row>
    <row r="169" ht="21.75" customHeight="1">
      <c r="A169" s="179" t="s">
        <v>1383</v>
      </c>
      <c r="B169" s="180" t="str">
        <f t="shared" si="1"/>
        <v>staryu</v>
      </c>
      <c r="C169" s="40" t="str">
        <f t="shared" si="2"/>
        <v/>
      </c>
      <c r="D169" s="183" t="s">
        <v>201</v>
      </c>
      <c r="H169" s="40" t="s">
        <v>1254</v>
      </c>
    </row>
    <row r="170" ht="21.75" customHeight="1">
      <c r="A170" s="179" t="s">
        <v>1384</v>
      </c>
      <c r="B170" s="180" t="str">
        <f t="shared" si="1"/>
        <v>starmie</v>
      </c>
      <c r="C170" s="40" t="str">
        <f t="shared" si="2"/>
        <v/>
      </c>
      <c r="D170" s="183" t="s">
        <v>202</v>
      </c>
      <c r="H170" s="40" t="s">
        <v>1254</v>
      </c>
    </row>
    <row r="171" ht="21.75" customHeight="1">
      <c r="A171" s="179" t="s">
        <v>1385</v>
      </c>
      <c r="B171" s="180" t="str">
        <f t="shared" si="1"/>
        <v>mr. mime</v>
      </c>
      <c r="C171" s="40" t="str">
        <f t="shared" si="2"/>
        <v/>
      </c>
      <c r="D171" s="183" t="s">
        <v>203</v>
      </c>
      <c r="E171" s="40" t="s">
        <v>97</v>
      </c>
      <c r="H171" s="40" t="s">
        <v>1254</v>
      </c>
    </row>
    <row r="172" ht="21.75" customHeight="1">
      <c r="A172" s="179" t="s">
        <v>1385</v>
      </c>
      <c r="B172" s="180" t="str">
        <f t="shared" si="1"/>
        <v>mr. mime-1</v>
      </c>
      <c r="C172" s="40" t="str">
        <f t="shared" si="2"/>
        <v/>
      </c>
      <c r="D172" s="183" t="s">
        <v>203</v>
      </c>
      <c r="E172" s="40" t="s">
        <v>132</v>
      </c>
      <c r="F172" s="181">
        <v>-1.0</v>
      </c>
    </row>
    <row r="173" ht="21.75" customHeight="1">
      <c r="A173" s="179" t="s">
        <v>1386</v>
      </c>
      <c r="B173" s="180" t="str">
        <f t="shared" si="1"/>
        <v>scyther</v>
      </c>
      <c r="C173" s="40" t="str">
        <f t="shared" si="2"/>
        <v/>
      </c>
      <c r="D173" s="183" t="s">
        <v>204</v>
      </c>
      <c r="F173" s="181"/>
      <c r="G173" s="181" t="s">
        <v>1265</v>
      </c>
      <c r="H173" s="40" t="s">
        <v>1254</v>
      </c>
    </row>
    <row r="174" ht="21.75" customHeight="1">
      <c r="A174" s="179" t="s">
        <v>1386</v>
      </c>
      <c r="B174" s="180" t="str">
        <f t="shared" si="1"/>
        <v>scyther-f</v>
      </c>
      <c r="C174" s="40" t="str">
        <f t="shared" si="2"/>
        <v/>
      </c>
      <c r="D174" s="183" t="s">
        <v>204</v>
      </c>
      <c r="F174" s="181"/>
      <c r="G174" s="181" t="s">
        <v>1266</v>
      </c>
      <c r="H174" s="40" t="s">
        <v>80</v>
      </c>
    </row>
    <row r="175" ht="21.75" customHeight="1">
      <c r="A175" s="179" t="s">
        <v>1387</v>
      </c>
      <c r="B175" s="180" t="str">
        <f t="shared" si="1"/>
        <v>jynx</v>
      </c>
      <c r="C175" s="40" t="str">
        <f t="shared" si="2"/>
        <v/>
      </c>
      <c r="D175" s="183" t="s">
        <v>205</v>
      </c>
      <c r="H175" s="40" t="s">
        <v>1254</v>
      </c>
    </row>
    <row r="176" ht="21.75" customHeight="1">
      <c r="A176" s="179" t="s">
        <v>1388</v>
      </c>
      <c r="B176" s="180" t="str">
        <f t="shared" si="1"/>
        <v>electabuzz</v>
      </c>
      <c r="C176" s="40" t="str">
        <f t="shared" si="2"/>
        <v/>
      </c>
      <c r="D176" s="183" t="s">
        <v>206</v>
      </c>
      <c r="H176" s="40" t="s">
        <v>1254</v>
      </c>
    </row>
    <row r="177" ht="21.75" customHeight="1">
      <c r="A177" s="179" t="s">
        <v>1389</v>
      </c>
      <c r="B177" s="180" t="str">
        <f t="shared" si="1"/>
        <v>magmar</v>
      </c>
      <c r="C177" s="40" t="str">
        <f t="shared" si="2"/>
        <v/>
      </c>
      <c r="D177" s="183" t="s">
        <v>207</v>
      </c>
      <c r="H177" s="40" t="s">
        <v>1254</v>
      </c>
    </row>
    <row r="178" ht="21.75" customHeight="1">
      <c r="A178" s="179" t="s">
        <v>1390</v>
      </c>
      <c r="B178" s="180" t="str">
        <f t="shared" si="1"/>
        <v>pinsir</v>
      </c>
      <c r="C178" s="40" t="str">
        <f t="shared" si="2"/>
        <v/>
      </c>
      <c r="D178" s="183" t="s">
        <v>208</v>
      </c>
      <c r="H178" s="40" t="s">
        <v>1254</v>
      </c>
    </row>
    <row r="179" ht="21.75" customHeight="1">
      <c r="A179" s="179" t="s">
        <v>1391</v>
      </c>
      <c r="B179" s="180" t="str">
        <f t="shared" si="1"/>
        <v>tauros-3</v>
      </c>
      <c r="C179" s="40" t="str">
        <f t="shared" si="2"/>
        <v/>
      </c>
      <c r="D179" s="183" t="s">
        <v>209</v>
      </c>
      <c r="E179" s="181" t="s">
        <v>1392</v>
      </c>
      <c r="F179" s="181">
        <v>-3.0</v>
      </c>
    </row>
    <row r="180" ht="21.75" customHeight="1">
      <c r="A180" s="179" t="s">
        <v>1391</v>
      </c>
      <c r="B180" s="180" t="str">
        <f t="shared" si="1"/>
        <v>tauros-2</v>
      </c>
      <c r="C180" s="40" t="str">
        <f t="shared" si="2"/>
        <v/>
      </c>
      <c r="D180" s="183" t="s">
        <v>209</v>
      </c>
      <c r="E180" s="181" t="s">
        <v>1393</v>
      </c>
      <c r="F180" s="181">
        <v>-2.0</v>
      </c>
    </row>
    <row r="181" ht="21.75" customHeight="1">
      <c r="A181" s="179" t="s">
        <v>1391</v>
      </c>
      <c r="B181" s="180" t="str">
        <f t="shared" si="1"/>
        <v>tauros-1</v>
      </c>
      <c r="C181" s="40" t="str">
        <f t="shared" si="2"/>
        <v/>
      </c>
      <c r="D181" s="183" t="s">
        <v>209</v>
      </c>
      <c r="E181" s="181" t="s">
        <v>280</v>
      </c>
      <c r="F181" s="181">
        <v>-1.0</v>
      </c>
    </row>
    <row r="182" ht="21.75" customHeight="1">
      <c r="A182" s="179" t="s">
        <v>1391</v>
      </c>
      <c r="B182" s="180" t="str">
        <f t="shared" si="1"/>
        <v>tauros</v>
      </c>
      <c r="C182" s="40" t="str">
        <f t="shared" si="2"/>
        <v/>
      </c>
      <c r="D182" s="183" t="s">
        <v>209</v>
      </c>
      <c r="H182" s="40" t="s">
        <v>1254</v>
      </c>
    </row>
    <row r="183" ht="21.75" customHeight="1">
      <c r="A183" s="179" t="s">
        <v>1394</v>
      </c>
      <c r="B183" s="180" t="str">
        <f t="shared" si="1"/>
        <v>magikarp</v>
      </c>
      <c r="C183" s="40" t="str">
        <f t="shared" si="2"/>
        <v/>
      </c>
      <c r="D183" s="183" t="s">
        <v>213</v>
      </c>
      <c r="F183" s="181"/>
      <c r="G183" s="181" t="s">
        <v>1265</v>
      </c>
      <c r="H183" s="40" t="s">
        <v>1254</v>
      </c>
    </row>
    <row r="184" ht="21.75" customHeight="1">
      <c r="A184" s="179" t="s">
        <v>1394</v>
      </c>
      <c r="B184" s="180" t="str">
        <f t="shared" si="1"/>
        <v>magikarp-f</v>
      </c>
      <c r="C184" s="40" t="str">
        <f t="shared" si="2"/>
        <v/>
      </c>
      <c r="D184" s="183" t="s">
        <v>213</v>
      </c>
      <c r="F184" s="181"/>
      <c r="G184" s="181" t="s">
        <v>1266</v>
      </c>
      <c r="H184" s="40" t="s">
        <v>80</v>
      </c>
    </row>
    <row r="185" ht="21.75" customHeight="1">
      <c r="A185" s="179" t="s">
        <v>1395</v>
      </c>
      <c r="B185" s="180" t="str">
        <f t="shared" si="1"/>
        <v>gyarados</v>
      </c>
      <c r="C185" s="40" t="str">
        <f t="shared" si="2"/>
        <v/>
      </c>
      <c r="D185" s="182" t="s">
        <v>214</v>
      </c>
      <c r="F185" s="181"/>
      <c r="G185" s="181" t="s">
        <v>1265</v>
      </c>
      <c r="H185" s="40" t="s">
        <v>1254</v>
      </c>
    </row>
    <row r="186" ht="21.75" customHeight="1">
      <c r="A186" s="179" t="s">
        <v>1395</v>
      </c>
      <c r="B186" s="180" t="str">
        <f t="shared" si="1"/>
        <v>gyarados-f</v>
      </c>
      <c r="C186" s="40" t="str">
        <f t="shared" si="2"/>
        <v/>
      </c>
      <c r="D186" s="183" t="s">
        <v>214</v>
      </c>
      <c r="F186" s="181"/>
      <c r="G186" s="181" t="s">
        <v>1266</v>
      </c>
      <c r="H186" s="40" t="s">
        <v>80</v>
      </c>
    </row>
    <row r="187" ht="21.75" customHeight="1">
      <c r="A187" s="179" t="s">
        <v>1396</v>
      </c>
      <c r="B187" s="180" t="str">
        <f t="shared" si="1"/>
        <v>lapras</v>
      </c>
      <c r="C187" s="40" t="str">
        <f t="shared" si="2"/>
        <v/>
      </c>
      <c r="D187" s="183" t="s">
        <v>215</v>
      </c>
      <c r="H187" s="40" t="s">
        <v>1254</v>
      </c>
    </row>
    <row r="188" ht="21.75" customHeight="1">
      <c r="A188" s="179" t="s">
        <v>1397</v>
      </c>
      <c r="B188" s="180" t="str">
        <f t="shared" si="1"/>
        <v>ditto</v>
      </c>
      <c r="C188" s="40" t="str">
        <f t="shared" si="2"/>
        <v/>
      </c>
      <c r="D188" s="183" t="s">
        <v>216</v>
      </c>
      <c r="H188" s="40" t="s">
        <v>1254</v>
      </c>
    </row>
    <row r="189" ht="21.75" customHeight="1">
      <c r="A189" s="179" t="s">
        <v>1398</v>
      </c>
      <c r="B189" s="180" t="str">
        <f t="shared" si="1"/>
        <v>eevee</v>
      </c>
      <c r="C189" s="40" t="str">
        <f t="shared" si="2"/>
        <v/>
      </c>
      <c r="D189" s="183" t="s">
        <v>217</v>
      </c>
      <c r="F189" s="181"/>
      <c r="G189" s="181" t="s">
        <v>1265</v>
      </c>
      <c r="H189" s="40" t="s">
        <v>1254</v>
      </c>
    </row>
    <row r="190" ht="21.75" customHeight="1">
      <c r="A190" s="179" t="s">
        <v>1398</v>
      </c>
      <c r="B190" s="180" t="str">
        <f t="shared" si="1"/>
        <v>eevee-f</v>
      </c>
      <c r="C190" s="40" t="str">
        <f t="shared" si="2"/>
        <v/>
      </c>
      <c r="D190" s="183" t="s">
        <v>217</v>
      </c>
      <c r="F190" s="181"/>
      <c r="G190" s="181" t="s">
        <v>1266</v>
      </c>
      <c r="H190" s="40" t="s">
        <v>80</v>
      </c>
    </row>
    <row r="191" ht="21.75" customHeight="1">
      <c r="A191" s="179" t="s">
        <v>1399</v>
      </c>
      <c r="B191" s="180" t="str">
        <f t="shared" si="1"/>
        <v>vaporeon</v>
      </c>
      <c r="C191" s="40" t="str">
        <f t="shared" si="2"/>
        <v/>
      </c>
      <c r="D191" s="183" t="s">
        <v>218</v>
      </c>
      <c r="H191" s="40" t="s">
        <v>1254</v>
      </c>
    </row>
    <row r="192" ht="21.75" customHeight="1">
      <c r="A192" s="179" t="s">
        <v>1400</v>
      </c>
      <c r="B192" s="180" t="str">
        <f t="shared" si="1"/>
        <v>jolteon</v>
      </c>
      <c r="C192" s="40" t="str">
        <f t="shared" si="2"/>
        <v/>
      </c>
      <c r="D192" s="183" t="s">
        <v>219</v>
      </c>
      <c r="H192" s="40" t="s">
        <v>1254</v>
      </c>
    </row>
    <row r="193" ht="21.75" customHeight="1">
      <c r="A193" s="179" t="s">
        <v>1401</v>
      </c>
      <c r="B193" s="180" t="str">
        <f t="shared" si="1"/>
        <v>flareon</v>
      </c>
      <c r="C193" s="40" t="str">
        <f t="shared" si="2"/>
        <v/>
      </c>
      <c r="D193" s="183" t="s">
        <v>220</v>
      </c>
      <c r="H193" s="40" t="s">
        <v>1254</v>
      </c>
    </row>
    <row r="194" ht="21.75" customHeight="1">
      <c r="A194" s="179" t="s">
        <v>1402</v>
      </c>
      <c r="B194" s="180" t="str">
        <f t="shared" si="1"/>
        <v>porygon</v>
      </c>
      <c r="C194" s="40" t="str">
        <f t="shared" si="2"/>
        <v/>
      </c>
      <c r="D194" s="183" t="s">
        <v>221</v>
      </c>
      <c r="H194" s="40" t="s">
        <v>1254</v>
      </c>
    </row>
    <row r="195" ht="21.75" customHeight="1">
      <c r="A195" s="179" t="s">
        <v>1403</v>
      </c>
      <c r="B195" s="180" t="str">
        <f t="shared" si="1"/>
        <v>omanyte</v>
      </c>
      <c r="C195" s="40" t="str">
        <f t="shared" si="2"/>
        <v/>
      </c>
      <c r="D195" s="183" t="s">
        <v>222</v>
      </c>
      <c r="H195" s="40" t="s">
        <v>1254</v>
      </c>
    </row>
    <row r="196" ht="21.75" customHeight="1">
      <c r="A196" s="179" t="s">
        <v>1404</v>
      </c>
      <c r="B196" s="180" t="str">
        <f t="shared" si="1"/>
        <v>omastar</v>
      </c>
      <c r="C196" s="40" t="str">
        <f t="shared" si="2"/>
        <v/>
      </c>
      <c r="D196" s="183" t="s">
        <v>223</v>
      </c>
      <c r="H196" s="40" t="s">
        <v>1254</v>
      </c>
    </row>
    <row r="197" ht="21.75" customHeight="1">
      <c r="A197" s="179" t="s">
        <v>1405</v>
      </c>
      <c r="B197" s="180" t="str">
        <f t="shared" si="1"/>
        <v>kabuto</v>
      </c>
      <c r="C197" s="40" t="str">
        <f t="shared" si="2"/>
        <v/>
      </c>
      <c r="D197" s="183" t="s">
        <v>224</v>
      </c>
      <c r="H197" s="40" t="s">
        <v>1254</v>
      </c>
    </row>
    <row r="198" ht="21.75" customHeight="1">
      <c r="A198" s="179" t="s">
        <v>1406</v>
      </c>
      <c r="B198" s="180" t="str">
        <f t="shared" si="1"/>
        <v>kabutops</v>
      </c>
      <c r="C198" s="40" t="str">
        <f t="shared" si="2"/>
        <v/>
      </c>
      <c r="D198" s="183" t="s">
        <v>225</v>
      </c>
      <c r="H198" s="40" t="s">
        <v>1254</v>
      </c>
    </row>
    <row r="199" ht="21.75" customHeight="1">
      <c r="A199" s="179" t="s">
        <v>1407</v>
      </c>
      <c r="B199" s="180" t="str">
        <f t="shared" si="1"/>
        <v>aerodactyl</v>
      </c>
      <c r="C199" s="40" t="str">
        <f t="shared" si="2"/>
        <v/>
      </c>
      <c r="D199" s="183" t="s">
        <v>226</v>
      </c>
      <c r="H199" s="40" t="s">
        <v>1254</v>
      </c>
    </row>
    <row r="200" ht="21.75" customHeight="1">
      <c r="A200" s="179" t="s">
        <v>1408</v>
      </c>
      <c r="B200" s="180" t="str">
        <f t="shared" si="1"/>
        <v>snorlax</v>
      </c>
      <c r="C200" s="40" t="str">
        <f t="shared" si="2"/>
        <v/>
      </c>
      <c r="D200" s="183" t="s">
        <v>227</v>
      </c>
      <c r="H200" s="40" t="s">
        <v>1254</v>
      </c>
    </row>
    <row r="201" ht="21.75" customHeight="1">
      <c r="A201" s="179" t="s">
        <v>1409</v>
      </c>
      <c r="B201" s="180" t="str">
        <f t="shared" si="1"/>
        <v>articuno</v>
      </c>
      <c r="C201" s="40" t="str">
        <f t="shared" si="2"/>
        <v/>
      </c>
      <c r="D201" s="183" t="s">
        <v>228</v>
      </c>
      <c r="E201" s="40" t="s">
        <v>97</v>
      </c>
      <c r="H201" s="40" t="s">
        <v>1254</v>
      </c>
    </row>
    <row r="202" ht="21.75" customHeight="1">
      <c r="A202" s="179" t="s">
        <v>1409</v>
      </c>
      <c r="B202" s="180" t="str">
        <f t="shared" si="1"/>
        <v>articuno-1</v>
      </c>
      <c r="C202" s="40" t="str">
        <f t="shared" si="2"/>
        <v/>
      </c>
      <c r="D202" s="183" t="s">
        <v>228</v>
      </c>
      <c r="E202" s="40" t="s">
        <v>132</v>
      </c>
      <c r="F202" s="181">
        <v>-1.0</v>
      </c>
    </row>
    <row r="203" ht="21.75" customHeight="1">
      <c r="A203" s="179" t="s">
        <v>1410</v>
      </c>
      <c r="B203" s="180" t="str">
        <f t="shared" si="1"/>
        <v>zapdos</v>
      </c>
      <c r="C203" s="40" t="str">
        <f t="shared" si="2"/>
        <v/>
      </c>
      <c r="D203" s="183" t="s">
        <v>229</v>
      </c>
      <c r="E203" s="40" t="s">
        <v>97</v>
      </c>
      <c r="H203" s="40" t="s">
        <v>1254</v>
      </c>
    </row>
    <row r="204" ht="21.75" customHeight="1">
      <c r="A204" s="179" t="s">
        <v>1410</v>
      </c>
      <c r="B204" s="180" t="str">
        <f t="shared" si="1"/>
        <v>zapdos-1</v>
      </c>
      <c r="C204" s="40" t="str">
        <f t="shared" si="2"/>
        <v/>
      </c>
      <c r="D204" s="183" t="s">
        <v>229</v>
      </c>
      <c r="E204" s="40" t="s">
        <v>132</v>
      </c>
      <c r="F204" s="181">
        <v>-1.0</v>
      </c>
    </row>
    <row r="205" ht="21.75" customHeight="1">
      <c r="A205" s="179" t="s">
        <v>1411</v>
      </c>
      <c r="B205" s="180" t="str">
        <f t="shared" si="1"/>
        <v>moltres</v>
      </c>
      <c r="C205" s="40" t="str">
        <f t="shared" si="2"/>
        <v/>
      </c>
      <c r="D205" s="183" t="s">
        <v>230</v>
      </c>
      <c r="E205" s="40" t="s">
        <v>97</v>
      </c>
      <c r="H205" s="40" t="s">
        <v>1254</v>
      </c>
    </row>
    <row r="206" ht="21.75" customHeight="1">
      <c r="A206" s="179" t="s">
        <v>1411</v>
      </c>
      <c r="B206" s="180" t="str">
        <f t="shared" si="1"/>
        <v>moltres-1</v>
      </c>
      <c r="C206" s="40" t="str">
        <f t="shared" si="2"/>
        <v/>
      </c>
      <c r="D206" s="183" t="s">
        <v>230</v>
      </c>
      <c r="E206" s="40" t="s">
        <v>132</v>
      </c>
      <c r="F206" s="181">
        <v>-1.0</v>
      </c>
    </row>
    <row r="207" ht="21.75" customHeight="1">
      <c r="A207" s="179" t="s">
        <v>1412</v>
      </c>
      <c r="B207" s="180" t="str">
        <f t="shared" si="1"/>
        <v>dratini</v>
      </c>
      <c r="C207" s="40" t="str">
        <f t="shared" si="2"/>
        <v/>
      </c>
      <c r="D207" s="183" t="s">
        <v>231</v>
      </c>
      <c r="H207" s="40" t="s">
        <v>1254</v>
      </c>
    </row>
    <row r="208" ht="21.75" customHeight="1">
      <c r="A208" s="179" t="s">
        <v>1413</v>
      </c>
      <c r="B208" s="180" t="str">
        <f t="shared" si="1"/>
        <v>dragonair</v>
      </c>
      <c r="C208" s="40" t="str">
        <f t="shared" si="2"/>
        <v/>
      </c>
      <c r="D208" s="183" t="s">
        <v>232</v>
      </c>
      <c r="H208" s="40" t="s">
        <v>1254</v>
      </c>
    </row>
    <row r="209" ht="21.75" customHeight="1">
      <c r="A209" s="179" t="s">
        <v>1414</v>
      </c>
      <c r="B209" s="180" t="str">
        <f t="shared" si="1"/>
        <v>dragonite</v>
      </c>
      <c r="C209" s="40" t="str">
        <f t="shared" si="2"/>
        <v/>
      </c>
      <c r="D209" s="183" t="s">
        <v>233</v>
      </c>
      <c r="H209" s="40" t="s">
        <v>1254</v>
      </c>
    </row>
    <row r="210" ht="21.75" customHeight="1">
      <c r="A210" s="179" t="s">
        <v>1415</v>
      </c>
      <c r="B210" s="180" t="str">
        <f t="shared" si="1"/>
        <v>mewtwo</v>
      </c>
      <c r="C210" s="40" t="str">
        <f t="shared" si="2"/>
        <v/>
      </c>
      <c r="D210" s="183" t="s">
        <v>234</v>
      </c>
      <c r="H210" s="40" t="s">
        <v>1254</v>
      </c>
    </row>
    <row r="211" ht="21.75" customHeight="1">
      <c r="A211" s="179" t="s">
        <v>1416</v>
      </c>
      <c r="B211" s="180" t="str">
        <f t="shared" si="1"/>
        <v>mew</v>
      </c>
      <c r="C211" s="40" t="str">
        <f t="shared" si="2"/>
        <v/>
      </c>
      <c r="D211" s="183" t="s">
        <v>235</v>
      </c>
      <c r="H211" s="40" t="s">
        <v>1254</v>
      </c>
    </row>
    <row r="212" ht="21.75" customHeight="1">
      <c r="A212" s="179" t="s">
        <v>1417</v>
      </c>
      <c r="B212" s="180" t="str">
        <f t="shared" si="1"/>
        <v>chikorita</v>
      </c>
      <c r="C212" s="40" t="str">
        <f t="shared" si="2"/>
        <v/>
      </c>
      <c r="D212" s="183" t="s">
        <v>237</v>
      </c>
      <c r="H212" s="40" t="s">
        <v>1254</v>
      </c>
    </row>
    <row r="213" ht="21.75" customHeight="1">
      <c r="A213" s="179" t="s">
        <v>1418</v>
      </c>
      <c r="B213" s="180" t="str">
        <f t="shared" si="1"/>
        <v>bayleef</v>
      </c>
      <c r="C213" s="40" t="str">
        <f t="shared" si="2"/>
        <v/>
      </c>
      <c r="D213" s="183" t="s">
        <v>238</v>
      </c>
      <c r="H213" s="40" t="s">
        <v>1254</v>
      </c>
    </row>
    <row r="214" ht="21.75" customHeight="1">
      <c r="A214" s="179" t="s">
        <v>1419</v>
      </c>
      <c r="B214" s="180" t="str">
        <f t="shared" si="1"/>
        <v>meganium</v>
      </c>
      <c r="C214" s="40" t="str">
        <f t="shared" si="2"/>
        <v/>
      </c>
      <c r="D214" s="183" t="s">
        <v>239</v>
      </c>
      <c r="F214" s="181"/>
      <c r="G214" s="181" t="s">
        <v>1265</v>
      </c>
      <c r="H214" s="40" t="s">
        <v>1254</v>
      </c>
    </row>
    <row r="215" ht="21.75" customHeight="1">
      <c r="A215" s="179" t="s">
        <v>1419</v>
      </c>
      <c r="B215" s="180" t="str">
        <f t="shared" si="1"/>
        <v>meganium-f</v>
      </c>
      <c r="C215" s="40" t="str">
        <f t="shared" si="2"/>
        <v/>
      </c>
      <c r="D215" s="183" t="s">
        <v>239</v>
      </c>
      <c r="F215" s="181"/>
      <c r="G215" s="181" t="s">
        <v>1266</v>
      </c>
      <c r="H215" s="40" t="s">
        <v>80</v>
      </c>
    </row>
    <row r="216" ht="21.75" customHeight="1">
      <c r="A216" s="179" t="s">
        <v>1420</v>
      </c>
      <c r="B216" s="180" t="str">
        <f t="shared" si="1"/>
        <v>cyndaquil</v>
      </c>
      <c r="C216" s="40" t="str">
        <f t="shared" si="2"/>
        <v/>
      </c>
      <c r="D216" s="183" t="s">
        <v>240</v>
      </c>
      <c r="H216" s="40" t="s">
        <v>1254</v>
      </c>
    </row>
    <row r="217" ht="21.75" customHeight="1">
      <c r="A217" s="179" t="s">
        <v>1421</v>
      </c>
      <c r="B217" s="180" t="str">
        <f t="shared" si="1"/>
        <v>quilava</v>
      </c>
      <c r="C217" s="40" t="str">
        <f t="shared" si="2"/>
        <v/>
      </c>
      <c r="D217" s="183" t="s">
        <v>241</v>
      </c>
      <c r="H217" s="40" t="s">
        <v>1254</v>
      </c>
    </row>
    <row r="218" ht="21.75" customHeight="1">
      <c r="A218" s="179" t="s">
        <v>1422</v>
      </c>
      <c r="B218" s="180" t="str">
        <f t="shared" si="1"/>
        <v>typhlosion</v>
      </c>
      <c r="C218" s="40" t="str">
        <f t="shared" si="2"/>
        <v/>
      </c>
      <c r="D218" s="183" t="s">
        <v>242</v>
      </c>
      <c r="E218" s="40" t="s">
        <v>97</v>
      </c>
      <c r="H218" s="40" t="s">
        <v>1254</v>
      </c>
    </row>
    <row r="219" ht="21.75" customHeight="1">
      <c r="A219" s="179" t="s">
        <v>1422</v>
      </c>
      <c r="B219" s="180" t="str">
        <f t="shared" si="1"/>
        <v>typhlosion-1</v>
      </c>
      <c r="C219" s="40" t="str">
        <f t="shared" si="2"/>
        <v/>
      </c>
      <c r="D219" s="183" t="s">
        <v>242</v>
      </c>
      <c r="E219" s="40" t="s">
        <v>139</v>
      </c>
      <c r="F219" s="181">
        <v>-1.0</v>
      </c>
    </row>
    <row r="220" ht="21.75" customHeight="1">
      <c r="A220" s="179" t="s">
        <v>1423</v>
      </c>
      <c r="B220" s="180" t="str">
        <f t="shared" si="1"/>
        <v>totodile</v>
      </c>
      <c r="C220" s="40" t="str">
        <f t="shared" si="2"/>
        <v/>
      </c>
      <c r="D220" s="183" t="s">
        <v>243</v>
      </c>
      <c r="H220" s="40" t="s">
        <v>1254</v>
      </c>
    </row>
    <row r="221" ht="21.75" customHeight="1">
      <c r="A221" s="179" t="s">
        <v>1424</v>
      </c>
      <c r="B221" s="180" t="str">
        <f t="shared" si="1"/>
        <v>croconaw</v>
      </c>
      <c r="C221" s="40" t="str">
        <f t="shared" si="2"/>
        <v/>
      </c>
      <c r="D221" s="183" t="s">
        <v>244</v>
      </c>
      <c r="H221" s="40" t="s">
        <v>1254</v>
      </c>
    </row>
    <row r="222" ht="21.75" customHeight="1">
      <c r="A222" s="179" t="s">
        <v>1425</v>
      </c>
      <c r="B222" s="180" t="str">
        <f t="shared" si="1"/>
        <v>feraligatr</v>
      </c>
      <c r="C222" s="40" t="str">
        <f t="shared" si="2"/>
        <v/>
      </c>
      <c r="D222" s="183" t="s">
        <v>245</v>
      </c>
      <c r="H222" s="40" t="s">
        <v>1254</v>
      </c>
    </row>
    <row r="223" ht="21.75" customHeight="1">
      <c r="A223" s="179" t="s">
        <v>1426</v>
      </c>
      <c r="B223" s="180" t="str">
        <f t="shared" si="1"/>
        <v>sentret</v>
      </c>
      <c r="C223" s="40" t="str">
        <f t="shared" si="2"/>
        <v/>
      </c>
      <c r="D223" s="183" t="s">
        <v>246</v>
      </c>
      <c r="H223" s="40" t="s">
        <v>1254</v>
      </c>
    </row>
    <row r="224" ht="21.75" customHeight="1">
      <c r="A224" s="179" t="s">
        <v>1427</v>
      </c>
      <c r="B224" s="180" t="str">
        <f t="shared" si="1"/>
        <v>furret</v>
      </c>
      <c r="C224" s="40" t="str">
        <f t="shared" si="2"/>
        <v/>
      </c>
      <c r="D224" s="183" t="s">
        <v>247</v>
      </c>
      <c r="H224" s="40" t="s">
        <v>1254</v>
      </c>
    </row>
    <row r="225" ht="21.75" customHeight="1">
      <c r="A225" s="179" t="s">
        <v>1428</v>
      </c>
      <c r="B225" s="180" t="str">
        <f t="shared" si="1"/>
        <v>hoothoot</v>
      </c>
      <c r="C225" s="40" t="str">
        <f t="shared" si="2"/>
        <v/>
      </c>
      <c r="D225" s="183" t="s">
        <v>248</v>
      </c>
      <c r="H225" s="40" t="s">
        <v>1254</v>
      </c>
    </row>
    <row r="226" ht="21.75" customHeight="1">
      <c r="A226" s="179" t="s">
        <v>1429</v>
      </c>
      <c r="B226" s="180" t="str">
        <f t="shared" si="1"/>
        <v>noctowl</v>
      </c>
      <c r="C226" s="40" t="str">
        <f t="shared" si="2"/>
        <v/>
      </c>
      <c r="D226" s="183" t="s">
        <v>249</v>
      </c>
      <c r="H226" s="40" t="s">
        <v>1254</v>
      </c>
    </row>
    <row r="227" ht="21.75" customHeight="1">
      <c r="A227" s="179" t="s">
        <v>1430</v>
      </c>
      <c r="B227" s="180" t="str">
        <f t="shared" si="1"/>
        <v>ledyba</v>
      </c>
      <c r="C227" s="40" t="str">
        <f t="shared" si="2"/>
        <v/>
      </c>
      <c r="D227" s="183" t="s">
        <v>250</v>
      </c>
      <c r="F227" s="181"/>
      <c r="G227" s="181" t="s">
        <v>1265</v>
      </c>
      <c r="H227" s="40" t="s">
        <v>1254</v>
      </c>
    </row>
    <row r="228" ht="21.75" customHeight="1">
      <c r="A228" s="179" t="s">
        <v>1430</v>
      </c>
      <c r="B228" s="180" t="str">
        <f t="shared" si="1"/>
        <v>ledyba-f</v>
      </c>
      <c r="C228" s="40" t="str">
        <f t="shared" si="2"/>
        <v/>
      </c>
      <c r="D228" s="183" t="s">
        <v>250</v>
      </c>
      <c r="F228" s="181"/>
      <c r="G228" s="181" t="s">
        <v>1266</v>
      </c>
      <c r="H228" s="40" t="s">
        <v>80</v>
      </c>
    </row>
    <row r="229" ht="21.75" customHeight="1">
      <c r="A229" s="179" t="s">
        <v>1431</v>
      </c>
      <c r="B229" s="180" t="str">
        <f t="shared" si="1"/>
        <v>ledian</v>
      </c>
      <c r="C229" s="40" t="str">
        <f t="shared" si="2"/>
        <v/>
      </c>
      <c r="D229" s="183" t="s">
        <v>251</v>
      </c>
      <c r="F229" s="181"/>
      <c r="G229" s="181" t="s">
        <v>1265</v>
      </c>
      <c r="H229" s="40" t="s">
        <v>1254</v>
      </c>
    </row>
    <row r="230" ht="21.75" customHeight="1">
      <c r="A230" s="179" t="s">
        <v>1431</v>
      </c>
      <c r="B230" s="180" t="str">
        <f t="shared" si="1"/>
        <v>ledian-f</v>
      </c>
      <c r="C230" s="40" t="str">
        <f t="shared" si="2"/>
        <v/>
      </c>
      <c r="D230" s="183" t="s">
        <v>251</v>
      </c>
      <c r="F230" s="181"/>
      <c r="G230" s="181" t="s">
        <v>1266</v>
      </c>
      <c r="H230" s="40" t="s">
        <v>80</v>
      </c>
    </row>
    <row r="231" ht="21.75" customHeight="1">
      <c r="A231" s="179" t="s">
        <v>1432</v>
      </c>
      <c r="B231" s="180" t="str">
        <f t="shared" si="1"/>
        <v>spinarak</v>
      </c>
      <c r="C231" s="40" t="str">
        <f t="shared" si="2"/>
        <v/>
      </c>
      <c r="D231" s="183" t="s">
        <v>252</v>
      </c>
      <c r="H231" s="40" t="s">
        <v>1254</v>
      </c>
    </row>
    <row r="232" ht="21.75" customHeight="1">
      <c r="A232" s="179" t="s">
        <v>1433</v>
      </c>
      <c r="B232" s="180" t="str">
        <f t="shared" si="1"/>
        <v>ariados</v>
      </c>
      <c r="C232" s="40" t="str">
        <f t="shared" si="2"/>
        <v/>
      </c>
      <c r="D232" s="183" t="s">
        <v>253</v>
      </c>
      <c r="H232" s="40" t="s">
        <v>1254</v>
      </c>
    </row>
    <row r="233" ht="21.75" customHeight="1">
      <c r="A233" s="179" t="s">
        <v>1434</v>
      </c>
      <c r="B233" s="180" t="str">
        <f t="shared" si="1"/>
        <v>crobat</v>
      </c>
      <c r="C233" s="40" t="str">
        <f t="shared" si="2"/>
        <v/>
      </c>
      <c r="D233" s="183" t="s">
        <v>254</v>
      </c>
      <c r="H233" s="40" t="s">
        <v>1254</v>
      </c>
    </row>
    <row r="234" ht="21.75" customHeight="1">
      <c r="A234" s="179" t="s">
        <v>1435</v>
      </c>
      <c r="B234" s="180" t="str">
        <f t="shared" si="1"/>
        <v>chinchou</v>
      </c>
      <c r="C234" s="40" t="str">
        <f t="shared" si="2"/>
        <v/>
      </c>
      <c r="D234" s="183" t="s">
        <v>255</v>
      </c>
      <c r="H234" s="40" t="s">
        <v>1254</v>
      </c>
    </row>
    <row r="235" ht="21.75" customHeight="1">
      <c r="A235" s="179" t="s">
        <v>1436</v>
      </c>
      <c r="B235" s="180" t="str">
        <f t="shared" si="1"/>
        <v>lanturn</v>
      </c>
      <c r="C235" s="40" t="str">
        <f t="shared" si="2"/>
        <v/>
      </c>
      <c r="D235" s="183" t="s">
        <v>256</v>
      </c>
      <c r="H235" s="40" t="s">
        <v>1254</v>
      </c>
    </row>
    <row r="236" ht="21.75" customHeight="1">
      <c r="A236" s="179" t="s">
        <v>1437</v>
      </c>
      <c r="B236" s="180" t="str">
        <f t="shared" si="1"/>
        <v>pichu</v>
      </c>
      <c r="C236" s="40" t="str">
        <f t="shared" si="2"/>
        <v/>
      </c>
      <c r="D236" s="183" t="s">
        <v>257</v>
      </c>
      <c r="H236" s="40" t="s">
        <v>1254</v>
      </c>
    </row>
    <row r="237" ht="21.75" customHeight="1">
      <c r="A237" s="179" t="s">
        <v>1438</v>
      </c>
      <c r="B237" s="180" t="str">
        <f t="shared" si="1"/>
        <v>cleffa</v>
      </c>
      <c r="C237" s="40" t="str">
        <f t="shared" si="2"/>
        <v/>
      </c>
      <c r="D237" s="183" t="s">
        <v>258</v>
      </c>
      <c r="H237" s="40" t="s">
        <v>1254</v>
      </c>
    </row>
    <row r="238" ht="21.75" customHeight="1">
      <c r="A238" s="179" t="s">
        <v>1439</v>
      </c>
      <c r="B238" s="180" t="str">
        <f t="shared" si="1"/>
        <v>igglybuff</v>
      </c>
      <c r="C238" s="40" t="str">
        <f t="shared" si="2"/>
        <v/>
      </c>
      <c r="D238" s="183" t="s">
        <v>259</v>
      </c>
      <c r="H238" s="40" t="s">
        <v>1254</v>
      </c>
    </row>
    <row r="239" ht="21.75" customHeight="1">
      <c r="A239" s="179" t="s">
        <v>1440</v>
      </c>
      <c r="B239" s="180" t="str">
        <f t="shared" si="1"/>
        <v>togepi</v>
      </c>
      <c r="C239" s="40" t="str">
        <f t="shared" si="2"/>
        <v/>
      </c>
      <c r="D239" s="183" t="s">
        <v>260</v>
      </c>
      <c r="H239" s="40" t="s">
        <v>1254</v>
      </c>
    </row>
    <row r="240" ht="21.75" customHeight="1">
      <c r="A240" s="179" t="s">
        <v>1441</v>
      </c>
      <c r="B240" s="180" t="str">
        <f t="shared" si="1"/>
        <v>togetic</v>
      </c>
      <c r="C240" s="40" t="str">
        <f t="shared" si="2"/>
        <v/>
      </c>
      <c r="D240" s="183" t="s">
        <v>261</v>
      </c>
      <c r="H240" s="40" t="s">
        <v>1254</v>
      </c>
    </row>
    <row r="241" ht="21.75" customHeight="1">
      <c r="A241" s="179" t="s">
        <v>1442</v>
      </c>
      <c r="B241" s="180" t="str">
        <f t="shared" si="1"/>
        <v>natu</v>
      </c>
      <c r="C241" s="40" t="str">
        <f t="shared" si="2"/>
        <v/>
      </c>
      <c r="D241" s="183" t="s">
        <v>262</v>
      </c>
      <c r="H241" s="40" t="s">
        <v>1254</v>
      </c>
    </row>
    <row r="242" ht="21.75" customHeight="1">
      <c r="A242" s="179" t="s">
        <v>1443</v>
      </c>
      <c r="B242" s="180" t="str">
        <f t="shared" si="1"/>
        <v>xatu</v>
      </c>
      <c r="C242" s="40" t="str">
        <f t="shared" si="2"/>
        <v/>
      </c>
      <c r="D242" s="183" t="s">
        <v>263</v>
      </c>
      <c r="F242" s="181"/>
      <c r="G242" s="181" t="s">
        <v>1265</v>
      </c>
      <c r="H242" s="40" t="s">
        <v>1254</v>
      </c>
    </row>
    <row r="243" ht="21.75" customHeight="1">
      <c r="A243" s="179" t="s">
        <v>1443</v>
      </c>
      <c r="B243" s="180" t="str">
        <f t="shared" si="1"/>
        <v>xatu-f</v>
      </c>
      <c r="C243" s="40" t="str">
        <f t="shared" si="2"/>
        <v/>
      </c>
      <c r="D243" s="183" t="s">
        <v>263</v>
      </c>
      <c r="F243" s="181"/>
      <c r="G243" s="181" t="s">
        <v>1266</v>
      </c>
      <c r="H243" s="40" t="s">
        <v>80</v>
      </c>
    </row>
    <row r="244" ht="21.75" customHeight="1">
      <c r="A244" s="179" t="s">
        <v>1444</v>
      </c>
      <c r="B244" s="180" t="str">
        <f t="shared" si="1"/>
        <v>mareep</v>
      </c>
      <c r="C244" s="40" t="str">
        <f t="shared" si="2"/>
        <v/>
      </c>
      <c r="D244" s="183" t="s">
        <v>264</v>
      </c>
      <c r="H244" s="40" t="s">
        <v>1254</v>
      </c>
    </row>
    <row r="245" ht="21.75" customHeight="1">
      <c r="A245" s="179" t="s">
        <v>1445</v>
      </c>
      <c r="B245" s="180" t="str">
        <f t="shared" si="1"/>
        <v>flaaffy</v>
      </c>
      <c r="C245" s="40" t="str">
        <f t="shared" si="2"/>
        <v/>
      </c>
      <c r="D245" s="183" t="s">
        <v>265</v>
      </c>
      <c r="H245" s="40" t="s">
        <v>1254</v>
      </c>
    </row>
    <row r="246" ht="21.75" customHeight="1">
      <c r="A246" s="179" t="s">
        <v>1446</v>
      </c>
      <c r="B246" s="180" t="str">
        <f t="shared" si="1"/>
        <v>ampharos</v>
      </c>
      <c r="C246" s="40" t="str">
        <f t="shared" si="2"/>
        <v/>
      </c>
      <c r="D246" s="183" t="s">
        <v>266</v>
      </c>
      <c r="H246" s="40" t="s">
        <v>1254</v>
      </c>
    </row>
    <row r="247" ht="21.75" customHeight="1">
      <c r="A247" s="179" t="s">
        <v>1447</v>
      </c>
      <c r="B247" s="180" t="str">
        <f t="shared" si="1"/>
        <v>bellossom</v>
      </c>
      <c r="C247" s="40" t="str">
        <f t="shared" si="2"/>
        <v/>
      </c>
      <c r="D247" s="183" t="s">
        <v>267</v>
      </c>
      <c r="H247" s="40" t="s">
        <v>1254</v>
      </c>
    </row>
    <row r="248" ht="21.75" customHeight="1">
      <c r="A248" s="179" t="s">
        <v>1448</v>
      </c>
      <c r="B248" s="180" t="str">
        <f t="shared" si="1"/>
        <v>marill</v>
      </c>
      <c r="C248" s="40" t="str">
        <f t="shared" si="2"/>
        <v/>
      </c>
      <c r="D248" s="183" t="s">
        <v>268</v>
      </c>
      <c r="H248" s="40" t="s">
        <v>1254</v>
      </c>
    </row>
    <row r="249" ht="21.75" customHeight="1">
      <c r="A249" s="179" t="s">
        <v>1449</v>
      </c>
      <c r="B249" s="180" t="str">
        <f t="shared" si="1"/>
        <v>azumarill</v>
      </c>
      <c r="C249" s="40" t="str">
        <f t="shared" si="2"/>
        <v/>
      </c>
      <c r="D249" s="183" t="s">
        <v>269</v>
      </c>
      <c r="H249" s="40" t="s">
        <v>1254</v>
      </c>
    </row>
    <row r="250" ht="21.75" customHeight="1">
      <c r="A250" s="179" t="s">
        <v>1450</v>
      </c>
      <c r="B250" s="180" t="str">
        <f t="shared" si="1"/>
        <v>sudowoodo</v>
      </c>
      <c r="C250" s="40" t="str">
        <f t="shared" si="2"/>
        <v/>
      </c>
      <c r="D250" s="183" t="s">
        <v>270</v>
      </c>
      <c r="F250" s="181"/>
      <c r="G250" s="181" t="s">
        <v>1265</v>
      </c>
      <c r="H250" s="40" t="s">
        <v>1254</v>
      </c>
    </row>
    <row r="251" ht="21.75" customHeight="1">
      <c r="A251" s="179" t="s">
        <v>1450</v>
      </c>
      <c r="B251" s="180" t="str">
        <f t="shared" si="1"/>
        <v>sudowoodo-f</v>
      </c>
      <c r="C251" s="40" t="str">
        <f t="shared" si="2"/>
        <v/>
      </c>
      <c r="D251" s="183" t="s">
        <v>270</v>
      </c>
      <c r="F251" s="181"/>
      <c r="G251" s="181" t="s">
        <v>1266</v>
      </c>
      <c r="H251" s="40" t="s">
        <v>80</v>
      </c>
    </row>
    <row r="252" ht="21.75" customHeight="1">
      <c r="A252" s="179" t="s">
        <v>1451</v>
      </c>
      <c r="B252" s="180" t="str">
        <f t="shared" si="1"/>
        <v>politoed</v>
      </c>
      <c r="C252" s="40" t="str">
        <f t="shared" si="2"/>
        <v/>
      </c>
      <c r="D252" s="183" t="s">
        <v>271</v>
      </c>
      <c r="F252" s="181"/>
      <c r="G252" s="181" t="s">
        <v>1265</v>
      </c>
      <c r="H252" s="40" t="s">
        <v>1254</v>
      </c>
    </row>
    <row r="253" ht="21.75" customHeight="1">
      <c r="A253" s="179" t="s">
        <v>1451</v>
      </c>
      <c r="B253" s="180" t="str">
        <f t="shared" si="1"/>
        <v>politoed-f</v>
      </c>
      <c r="C253" s="40" t="str">
        <f t="shared" si="2"/>
        <v/>
      </c>
      <c r="D253" s="183" t="s">
        <v>271</v>
      </c>
      <c r="F253" s="181"/>
      <c r="G253" s="181" t="s">
        <v>1266</v>
      </c>
      <c r="H253" s="40" t="s">
        <v>80</v>
      </c>
    </row>
    <row r="254" ht="21.75" customHeight="1">
      <c r="A254" s="179" t="s">
        <v>1452</v>
      </c>
      <c r="B254" s="180" t="str">
        <f t="shared" si="1"/>
        <v>hoppip</v>
      </c>
      <c r="C254" s="40" t="str">
        <f t="shared" si="2"/>
        <v/>
      </c>
      <c r="D254" s="183" t="s">
        <v>272</v>
      </c>
      <c r="H254" s="40" t="s">
        <v>1254</v>
      </c>
    </row>
    <row r="255" ht="21.75" customHeight="1">
      <c r="A255" s="179" t="s">
        <v>1453</v>
      </c>
      <c r="B255" s="180" t="str">
        <f t="shared" si="1"/>
        <v>skiploom</v>
      </c>
      <c r="C255" s="40" t="str">
        <f t="shared" si="2"/>
        <v/>
      </c>
      <c r="D255" s="183" t="s">
        <v>273</v>
      </c>
      <c r="H255" s="40" t="s">
        <v>1254</v>
      </c>
    </row>
    <row r="256" ht="21.75" customHeight="1">
      <c r="A256" s="179" t="s">
        <v>1454</v>
      </c>
      <c r="B256" s="180" t="str">
        <f t="shared" si="1"/>
        <v>jumpluff</v>
      </c>
      <c r="C256" s="40" t="str">
        <f t="shared" si="2"/>
        <v/>
      </c>
      <c r="D256" s="183" t="s">
        <v>274</v>
      </c>
      <c r="H256" s="40" t="s">
        <v>1254</v>
      </c>
    </row>
    <row r="257" ht="21.75" customHeight="1">
      <c r="A257" s="179" t="s">
        <v>1455</v>
      </c>
      <c r="B257" s="180" t="str">
        <f t="shared" si="1"/>
        <v>aipom</v>
      </c>
      <c r="C257" s="40" t="str">
        <f t="shared" si="2"/>
        <v/>
      </c>
      <c r="D257" s="183" t="s">
        <v>275</v>
      </c>
      <c r="F257" s="181"/>
      <c r="G257" s="181" t="s">
        <v>1265</v>
      </c>
      <c r="H257" s="40" t="s">
        <v>1254</v>
      </c>
    </row>
    <row r="258" ht="21.75" customHeight="1">
      <c r="A258" s="179" t="s">
        <v>1455</v>
      </c>
      <c r="B258" s="180" t="str">
        <f t="shared" si="1"/>
        <v>aipom-f</v>
      </c>
      <c r="C258" s="40" t="str">
        <f t="shared" si="2"/>
        <v/>
      </c>
      <c r="D258" s="183" t="s">
        <v>275</v>
      </c>
      <c r="F258" s="181"/>
      <c r="G258" s="181" t="s">
        <v>1266</v>
      </c>
      <c r="H258" s="40" t="s">
        <v>80</v>
      </c>
    </row>
    <row r="259" ht="21.75" customHeight="1">
      <c r="A259" s="179" t="s">
        <v>1456</v>
      </c>
      <c r="B259" s="180" t="str">
        <f t="shared" si="1"/>
        <v>sunkern</v>
      </c>
      <c r="C259" s="40" t="str">
        <f t="shared" si="2"/>
        <v/>
      </c>
      <c r="D259" s="183" t="s">
        <v>276</v>
      </c>
      <c r="H259" s="40" t="s">
        <v>1254</v>
      </c>
    </row>
    <row r="260" ht="21.75" customHeight="1">
      <c r="A260" s="179" t="s">
        <v>1457</v>
      </c>
      <c r="B260" s="180" t="str">
        <f t="shared" si="1"/>
        <v>sunflora</v>
      </c>
      <c r="C260" s="40" t="str">
        <f t="shared" si="2"/>
        <v/>
      </c>
      <c r="D260" s="183" t="s">
        <v>277</v>
      </c>
      <c r="H260" s="40" t="s">
        <v>1254</v>
      </c>
    </row>
    <row r="261" ht="21.75" customHeight="1">
      <c r="A261" s="179" t="s">
        <v>1458</v>
      </c>
      <c r="B261" s="180" t="str">
        <f t="shared" si="1"/>
        <v>yanma</v>
      </c>
      <c r="C261" s="40" t="str">
        <f t="shared" si="2"/>
        <v/>
      </c>
      <c r="D261" s="183" t="s">
        <v>278</v>
      </c>
      <c r="H261" s="40" t="s">
        <v>1254</v>
      </c>
    </row>
    <row r="262" ht="21.75" customHeight="1">
      <c r="A262" s="179" t="s">
        <v>1459</v>
      </c>
      <c r="B262" s="180" t="str">
        <f t="shared" si="1"/>
        <v>wooper-1</v>
      </c>
      <c r="C262" s="40" t="str">
        <f t="shared" si="2"/>
        <v/>
      </c>
      <c r="D262" s="183" t="s">
        <v>279</v>
      </c>
      <c r="E262" s="181" t="s">
        <v>280</v>
      </c>
      <c r="F262" s="181">
        <v>-1.0</v>
      </c>
    </row>
    <row r="263" ht="21.75" customHeight="1">
      <c r="A263" s="179" t="s">
        <v>1459</v>
      </c>
      <c r="B263" s="180" t="str">
        <f t="shared" si="1"/>
        <v>wooper</v>
      </c>
      <c r="C263" s="40" t="str">
        <f t="shared" si="2"/>
        <v/>
      </c>
      <c r="D263" s="183" t="s">
        <v>279</v>
      </c>
      <c r="F263" s="181"/>
      <c r="G263" s="181" t="s">
        <v>1265</v>
      </c>
      <c r="H263" s="40" t="s">
        <v>1254</v>
      </c>
    </row>
    <row r="264" ht="21.75" customHeight="1">
      <c r="A264" s="179" t="s">
        <v>1459</v>
      </c>
      <c r="B264" s="180" t="str">
        <f t="shared" si="1"/>
        <v>wooper-f</v>
      </c>
      <c r="C264" s="40" t="str">
        <f t="shared" si="2"/>
        <v/>
      </c>
      <c r="D264" s="183" t="s">
        <v>279</v>
      </c>
      <c r="F264" s="181"/>
      <c r="G264" s="181" t="s">
        <v>1266</v>
      </c>
      <c r="H264" s="40" t="s">
        <v>80</v>
      </c>
    </row>
    <row r="265" ht="21.75" customHeight="1">
      <c r="A265" s="179" t="s">
        <v>1460</v>
      </c>
      <c r="B265" s="180" t="str">
        <f t="shared" si="1"/>
        <v>quagsire</v>
      </c>
      <c r="C265" s="40" t="str">
        <f t="shared" si="2"/>
        <v/>
      </c>
      <c r="D265" s="183" t="s">
        <v>281</v>
      </c>
      <c r="F265" s="181"/>
      <c r="G265" s="181" t="s">
        <v>1265</v>
      </c>
      <c r="H265" s="40" t="s">
        <v>1254</v>
      </c>
    </row>
    <row r="266" ht="21.75" customHeight="1">
      <c r="A266" s="179" t="s">
        <v>1460</v>
      </c>
      <c r="B266" s="180" t="str">
        <f t="shared" si="1"/>
        <v>quagsire-f</v>
      </c>
      <c r="C266" s="40" t="str">
        <f t="shared" si="2"/>
        <v/>
      </c>
      <c r="D266" s="183" t="s">
        <v>281</v>
      </c>
      <c r="F266" s="181"/>
      <c r="G266" s="181" t="s">
        <v>1266</v>
      </c>
      <c r="H266" s="40" t="s">
        <v>80</v>
      </c>
    </row>
    <row r="267" ht="21.75" customHeight="1">
      <c r="A267" s="179" t="s">
        <v>1461</v>
      </c>
      <c r="B267" s="180" t="str">
        <f t="shared" si="1"/>
        <v>espeon</v>
      </c>
      <c r="C267" s="40" t="str">
        <f t="shared" si="2"/>
        <v/>
      </c>
      <c r="D267" s="183" t="s">
        <v>282</v>
      </c>
      <c r="H267" s="40" t="s">
        <v>1254</v>
      </c>
    </row>
    <row r="268" ht="21.75" customHeight="1">
      <c r="A268" s="179" t="s">
        <v>1462</v>
      </c>
      <c r="B268" s="180" t="str">
        <f t="shared" si="1"/>
        <v>umbreon</v>
      </c>
      <c r="C268" s="40" t="str">
        <f t="shared" si="2"/>
        <v/>
      </c>
      <c r="D268" s="183" t="s">
        <v>283</v>
      </c>
      <c r="H268" s="40" t="s">
        <v>1254</v>
      </c>
    </row>
    <row r="269" ht="21.75" customHeight="1">
      <c r="A269" s="179" t="s">
        <v>1463</v>
      </c>
      <c r="B269" s="180" t="str">
        <f t="shared" si="1"/>
        <v>murkrow</v>
      </c>
      <c r="C269" s="40" t="str">
        <f t="shared" si="2"/>
        <v/>
      </c>
      <c r="D269" s="183" t="s">
        <v>284</v>
      </c>
      <c r="F269" s="181"/>
      <c r="G269" s="181" t="s">
        <v>1265</v>
      </c>
      <c r="H269" s="40" t="s">
        <v>1254</v>
      </c>
    </row>
    <row r="270" ht="21.75" customHeight="1">
      <c r="A270" s="179" t="s">
        <v>1463</v>
      </c>
      <c r="B270" s="180" t="str">
        <f t="shared" si="1"/>
        <v>murkrow-f</v>
      </c>
      <c r="C270" s="40" t="str">
        <f t="shared" si="2"/>
        <v/>
      </c>
      <c r="D270" s="183" t="s">
        <v>284</v>
      </c>
      <c r="F270" s="181"/>
      <c r="G270" s="181" t="s">
        <v>1266</v>
      </c>
      <c r="H270" s="40" t="s">
        <v>80</v>
      </c>
    </row>
    <row r="271" ht="21.75" customHeight="1">
      <c r="A271" s="179" t="s">
        <v>1464</v>
      </c>
      <c r="B271" s="180" t="str">
        <f t="shared" si="1"/>
        <v>slowking</v>
      </c>
      <c r="C271" s="40" t="str">
        <f t="shared" si="2"/>
        <v/>
      </c>
      <c r="D271" s="183" t="s">
        <v>285</v>
      </c>
      <c r="E271" s="40" t="s">
        <v>97</v>
      </c>
      <c r="H271" s="40" t="s">
        <v>1254</v>
      </c>
    </row>
    <row r="272" ht="21.75" customHeight="1">
      <c r="A272" s="179" t="s">
        <v>1464</v>
      </c>
      <c r="B272" s="180" t="str">
        <f t="shared" si="1"/>
        <v>slowking-1</v>
      </c>
      <c r="C272" s="40" t="str">
        <f t="shared" si="2"/>
        <v/>
      </c>
      <c r="D272" s="183" t="s">
        <v>285</v>
      </c>
      <c r="E272" s="40" t="s">
        <v>132</v>
      </c>
      <c r="F272" s="181">
        <v>-1.0</v>
      </c>
    </row>
    <row r="273" ht="21.75" customHeight="1">
      <c r="A273" s="179" t="s">
        <v>1465</v>
      </c>
      <c r="B273" s="180" t="str">
        <f t="shared" si="1"/>
        <v>misdreavus</v>
      </c>
      <c r="C273" s="40" t="str">
        <f t="shared" si="2"/>
        <v/>
      </c>
      <c r="D273" s="183" t="s">
        <v>286</v>
      </c>
      <c r="H273" s="40" t="s">
        <v>1254</v>
      </c>
    </row>
    <row r="274" ht="21.75" customHeight="1">
      <c r="A274" s="179" t="s">
        <v>1466</v>
      </c>
      <c r="B274" s="180" t="str">
        <f t="shared" si="1"/>
        <v>unown</v>
      </c>
      <c r="C274" s="40" t="str">
        <f t="shared" si="2"/>
        <v/>
      </c>
      <c r="D274" s="183" t="s">
        <v>287</v>
      </c>
      <c r="E274" s="40" t="s">
        <v>288</v>
      </c>
      <c r="H274" s="40" t="s">
        <v>1254</v>
      </c>
    </row>
    <row r="275" ht="21.75" customHeight="1">
      <c r="A275" s="179" t="s">
        <v>1466</v>
      </c>
      <c r="B275" s="180" t="str">
        <f t="shared" si="1"/>
        <v>unown-1</v>
      </c>
      <c r="C275" s="40" t="str">
        <f t="shared" si="2"/>
        <v/>
      </c>
      <c r="D275" s="183" t="s">
        <v>287</v>
      </c>
      <c r="E275" s="40" t="s">
        <v>289</v>
      </c>
      <c r="F275" s="181">
        <v>-1.0</v>
      </c>
    </row>
    <row r="276" ht="21.75" customHeight="1">
      <c r="A276" s="179" t="s">
        <v>1466</v>
      </c>
      <c r="B276" s="180" t="str">
        <f t="shared" si="1"/>
        <v>unown-2</v>
      </c>
      <c r="C276" s="40" t="str">
        <f t="shared" si="2"/>
        <v/>
      </c>
      <c r="D276" s="183" t="s">
        <v>287</v>
      </c>
      <c r="E276" s="40" t="s">
        <v>290</v>
      </c>
      <c r="F276" s="181">
        <v>-2.0</v>
      </c>
    </row>
    <row r="277" ht="21.75" customHeight="1">
      <c r="A277" s="179" t="s">
        <v>1466</v>
      </c>
      <c r="B277" s="180" t="str">
        <f t="shared" si="1"/>
        <v>unown-3</v>
      </c>
      <c r="C277" s="40" t="str">
        <f t="shared" si="2"/>
        <v/>
      </c>
      <c r="D277" s="183" t="s">
        <v>287</v>
      </c>
      <c r="E277" s="40" t="s">
        <v>291</v>
      </c>
      <c r="F277" s="181">
        <v>-3.0</v>
      </c>
    </row>
    <row r="278" ht="21.75" customHeight="1">
      <c r="A278" s="179" t="s">
        <v>1466</v>
      </c>
      <c r="B278" s="180" t="str">
        <f t="shared" si="1"/>
        <v>unown-4</v>
      </c>
      <c r="C278" s="40" t="str">
        <f t="shared" si="2"/>
        <v/>
      </c>
      <c r="D278" s="183" t="s">
        <v>287</v>
      </c>
      <c r="E278" s="40" t="s">
        <v>292</v>
      </c>
      <c r="F278" s="181">
        <v>-4.0</v>
      </c>
    </row>
    <row r="279" ht="21.75" customHeight="1">
      <c r="A279" s="179" t="s">
        <v>1466</v>
      </c>
      <c r="B279" s="180" t="str">
        <f t="shared" si="1"/>
        <v>unown-5</v>
      </c>
      <c r="C279" s="40" t="str">
        <f t="shared" si="2"/>
        <v/>
      </c>
      <c r="D279" s="183" t="s">
        <v>287</v>
      </c>
      <c r="E279" s="40" t="s">
        <v>313</v>
      </c>
      <c r="F279" s="181">
        <v>-5.0</v>
      </c>
    </row>
    <row r="280" ht="21.75" customHeight="1">
      <c r="A280" s="179" t="s">
        <v>1466</v>
      </c>
      <c r="B280" s="180" t="str">
        <f t="shared" si="1"/>
        <v>unown-6</v>
      </c>
      <c r="C280" s="40" t="str">
        <f t="shared" si="2"/>
        <v/>
      </c>
      <c r="D280" s="183" t="s">
        <v>287</v>
      </c>
      <c r="E280" s="40" t="s">
        <v>293</v>
      </c>
      <c r="F280" s="181">
        <v>-6.0</v>
      </c>
    </row>
    <row r="281" ht="21.75" customHeight="1">
      <c r="A281" s="179" t="s">
        <v>1466</v>
      </c>
      <c r="B281" s="180" t="str">
        <f t="shared" si="1"/>
        <v>unown-7</v>
      </c>
      <c r="C281" s="40" t="str">
        <f t="shared" si="2"/>
        <v/>
      </c>
      <c r="D281" s="183" t="s">
        <v>287</v>
      </c>
      <c r="E281" s="40" t="s">
        <v>294</v>
      </c>
      <c r="F281" s="181">
        <v>-7.0</v>
      </c>
    </row>
    <row r="282" ht="21.75" customHeight="1">
      <c r="A282" s="179" t="s">
        <v>1466</v>
      </c>
      <c r="B282" s="180" t="str">
        <f t="shared" si="1"/>
        <v>unown-8</v>
      </c>
      <c r="C282" s="40" t="str">
        <f t="shared" si="2"/>
        <v/>
      </c>
      <c r="D282" s="183" t="s">
        <v>287</v>
      </c>
      <c r="E282" s="40" t="s">
        <v>295</v>
      </c>
      <c r="F282" s="181">
        <v>-8.0</v>
      </c>
    </row>
    <row r="283" ht="21.75" customHeight="1">
      <c r="A283" s="179" t="s">
        <v>1466</v>
      </c>
      <c r="B283" s="180" t="str">
        <f t="shared" si="1"/>
        <v>unown-9</v>
      </c>
      <c r="C283" s="40" t="str">
        <f t="shared" si="2"/>
        <v/>
      </c>
      <c r="D283" s="183" t="s">
        <v>287</v>
      </c>
      <c r="E283" s="40" t="s">
        <v>296</v>
      </c>
      <c r="F283" s="181">
        <v>-9.0</v>
      </c>
    </row>
    <row r="284" ht="21.75" customHeight="1">
      <c r="A284" s="179" t="s">
        <v>1466</v>
      </c>
      <c r="B284" s="180" t="str">
        <f t="shared" si="1"/>
        <v>unown-10</v>
      </c>
      <c r="C284" s="40" t="str">
        <f t="shared" si="2"/>
        <v/>
      </c>
      <c r="D284" s="183" t="s">
        <v>287</v>
      </c>
      <c r="E284" s="40" t="s">
        <v>297</v>
      </c>
      <c r="F284" s="181">
        <v>-10.0</v>
      </c>
    </row>
    <row r="285" ht="21.75" customHeight="1">
      <c r="A285" s="179" t="s">
        <v>1466</v>
      </c>
      <c r="B285" s="180" t="str">
        <f t="shared" si="1"/>
        <v>unown-11</v>
      </c>
      <c r="C285" s="40" t="str">
        <f t="shared" si="2"/>
        <v/>
      </c>
      <c r="D285" s="183" t="s">
        <v>287</v>
      </c>
      <c r="E285" s="40" t="s">
        <v>298</v>
      </c>
      <c r="F285" s="181">
        <v>-11.0</v>
      </c>
    </row>
    <row r="286" ht="21.75" customHeight="1">
      <c r="A286" s="179" t="s">
        <v>1466</v>
      </c>
      <c r="B286" s="180" t="str">
        <f t="shared" si="1"/>
        <v>unown-12</v>
      </c>
      <c r="C286" s="40" t="str">
        <f t="shared" si="2"/>
        <v/>
      </c>
      <c r="D286" s="183" t="s">
        <v>287</v>
      </c>
      <c r="E286" s="40" t="s">
        <v>299</v>
      </c>
      <c r="F286" s="181">
        <v>-12.0</v>
      </c>
    </row>
    <row r="287" ht="21.75" customHeight="1">
      <c r="A287" s="179" t="s">
        <v>1466</v>
      </c>
      <c r="B287" s="180" t="str">
        <f t="shared" si="1"/>
        <v>unown-13</v>
      </c>
      <c r="C287" s="40" t="str">
        <f t="shared" si="2"/>
        <v/>
      </c>
      <c r="D287" s="183" t="s">
        <v>287</v>
      </c>
      <c r="E287" s="40" t="s">
        <v>300</v>
      </c>
      <c r="F287" s="181">
        <v>-13.0</v>
      </c>
    </row>
    <row r="288" ht="21.75" customHeight="1">
      <c r="A288" s="179" t="s">
        <v>1466</v>
      </c>
      <c r="B288" s="180" t="str">
        <f t="shared" si="1"/>
        <v>unown-14</v>
      </c>
      <c r="C288" s="40" t="str">
        <f t="shared" si="2"/>
        <v/>
      </c>
      <c r="D288" s="183" t="s">
        <v>287</v>
      </c>
      <c r="E288" s="40" t="s">
        <v>301</v>
      </c>
      <c r="F288" s="181">
        <v>-14.0</v>
      </c>
    </row>
    <row r="289" ht="21.75" customHeight="1">
      <c r="A289" s="179" t="s">
        <v>1466</v>
      </c>
      <c r="B289" s="180" t="str">
        <f t="shared" si="1"/>
        <v>unown-15</v>
      </c>
      <c r="C289" s="40" t="str">
        <f t="shared" si="2"/>
        <v/>
      </c>
      <c r="D289" s="183" t="s">
        <v>287</v>
      </c>
      <c r="E289" s="40" t="s">
        <v>302</v>
      </c>
      <c r="F289" s="181">
        <v>-15.0</v>
      </c>
    </row>
    <row r="290" ht="21.75" customHeight="1">
      <c r="A290" s="179" t="s">
        <v>1466</v>
      </c>
      <c r="B290" s="180" t="str">
        <f t="shared" si="1"/>
        <v>unown-16</v>
      </c>
      <c r="C290" s="40" t="str">
        <f t="shared" si="2"/>
        <v/>
      </c>
      <c r="D290" s="183" t="s">
        <v>287</v>
      </c>
      <c r="E290" s="40" t="s">
        <v>303</v>
      </c>
      <c r="F290" s="181">
        <v>-16.0</v>
      </c>
    </row>
    <row r="291" ht="21.75" customHeight="1">
      <c r="A291" s="179" t="s">
        <v>1466</v>
      </c>
      <c r="B291" s="180" t="str">
        <f t="shared" si="1"/>
        <v>unown-17</v>
      </c>
      <c r="C291" s="40" t="str">
        <f t="shared" si="2"/>
        <v/>
      </c>
      <c r="D291" s="183" t="s">
        <v>287</v>
      </c>
      <c r="E291" s="40" t="s">
        <v>304</v>
      </c>
      <c r="F291" s="181">
        <v>-17.0</v>
      </c>
    </row>
    <row r="292" ht="21.75" customHeight="1">
      <c r="A292" s="179" t="s">
        <v>1466</v>
      </c>
      <c r="B292" s="180" t="str">
        <f t="shared" si="1"/>
        <v>unown-18</v>
      </c>
      <c r="C292" s="40" t="str">
        <f t="shared" si="2"/>
        <v/>
      </c>
      <c r="D292" s="183" t="s">
        <v>287</v>
      </c>
      <c r="E292" s="40" t="s">
        <v>314</v>
      </c>
      <c r="F292" s="181">
        <v>-18.0</v>
      </c>
    </row>
    <row r="293" ht="21.75" customHeight="1">
      <c r="A293" s="179" t="s">
        <v>1466</v>
      </c>
      <c r="B293" s="180" t="str">
        <f t="shared" si="1"/>
        <v>unown-19</v>
      </c>
      <c r="C293" s="40" t="str">
        <f t="shared" si="2"/>
        <v/>
      </c>
      <c r="D293" s="183" t="s">
        <v>287</v>
      </c>
      <c r="E293" s="40" t="s">
        <v>305</v>
      </c>
      <c r="F293" s="181">
        <v>-19.0</v>
      </c>
    </row>
    <row r="294" ht="21.75" customHeight="1">
      <c r="A294" s="179" t="s">
        <v>1466</v>
      </c>
      <c r="B294" s="180" t="str">
        <f t="shared" si="1"/>
        <v>unown-20</v>
      </c>
      <c r="C294" s="40" t="str">
        <f t="shared" si="2"/>
        <v/>
      </c>
      <c r="D294" s="183" t="s">
        <v>287</v>
      </c>
      <c r="E294" s="40" t="s">
        <v>306</v>
      </c>
      <c r="F294" s="181">
        <v>-20.0</v>
      </c>
    </row>
    <row r="295" ht="21.75" customHeight="1">
      <c r="A295" s="179" t="s">
        <v>1466</v>
      </c>
      <c r="B295" s="180" t="str">
        <f t="shared" si="1"/>
        <v>unown-21</v>
      </c>
      <c r="C295" s="40" t="str">
        <f t="shared" si="2"/>
        <v/>
      </c>
      <c r="D295" s="183" t="s">
        <v>287</v>
      </c>
      <c r="E295" s="40" t="s">
        <v>307</v>
      </c>
      <c r="F295" s="181">
        <v>-21.0</v>
      </c>
    </row>
    <row r="296" ht="21.75" customHeight="1">
      <c r="A296" s="179" t="s">
        <v>1466</v>
      </c>
      <c r="B296" s="180" t="str">
        <f t="shared" si="1"/>
        <v>unown-22</v>
      </c>
      <c r="C296" s="40" t="str">
        <f t="shared" si="2"/>
        <v/>
      </c>
      <c r="D296" s="183" t="s">
        <v>287</v>
      </c>
      <c r="E296" s="40" t="s">
        <v>308</v>
      </c>
      <c r="F296" s="181">
        <v>-22.0</v>
      </c>
    </row>
    <row r="297" ht="21.75" customHeight="1">
      <c r="A297" s="179" t="s">
        <v>1466</v>
      </c>
      <c r="B297" s="180" t="str">
        <f t="shared" si="1"/>
        <v>unown-23</v>
      </c>
      <c r="C297" s="40" t="str">
        <f t="shared" si="2"/>
        <v/>
      </c>
      <c r="D297" s="183" t="s">
        <v>287</v>
      </c>
      <c r="E297" s="40" t="s">
        <v>309</v>
      </c>
      <c r="F297" s="181">
        <v>-23.0</v>
      </c>
    </row>
    <row r="298" ht="21.75" customHeight="1">
      <c r="A298" s="179" t="s">
        <v>1466</v>
      </c>
      <c r="B298" s="180" t="str">
        <f t="shared" si="1"/>
        <v>unown-24</v>
      </c>
      <c r="C298" s="40" t="str">
        <f t="shared" si="2"/>
        <v/>
      </c>
      <c r="D298" s="183" t="s">
        <v>287</v>
      </c>
      <c r="E298" s="40" t="s">
        <v>310</v>
      </c>
      <c r="F298" s="181">
        <v>-24.0</v>
      </c>
    </row>
    <row r="299" ht="21.75" customHeight="1">
      <c r="A299" s="179" t="s">
        <v>1466</v>
      </c>
      <c r="B299" s="180" t="str">
        <f t="shared" si="1"/>
        <v>unown-25</v>
      </c>
      <c r="C299" s="40" t="str">
        <f t="shared" si="2"/>
        <v/>
      </c>
      <c r="D299" s="183" t="s">
        <v>287</v>
      </c>
      <c r="E299" s="40" t="s">
        <v>12</v>
      </c>
      <c r="F299" s="181">
        <v>-25.0</v>
      </c>
    </row>
    <row r="300" ht="21.75" customHeight="1">
      <c r="A300" s="179" t="s">
        <v>1466</v>
      </c>
      <c r="B300" s="180" t="str">
        <f t="shared" si="1"/>
        <v>unown-26</v>
      </c>
      <c r="C300" s="40" t="str">
        <f t="shared" si="2"/>
        <v/>
      </c>
      <c r="D300" s="183" t="s">
        <v>287</v>
      </c>
      <c r="E300" s="40" t="s">
        <v>311</v>
      </c>
      <c r="F300" s="181">
        <v>-26.0</v>
      </c>
    </row>
    <row r="301" ht="21.75" customHeight="1">
      <c r="A301" s="179" t="s">
        <v>1466</v>
      </c>
      <c r="B301" s="180" t="str">
        <f t="shared" si="1"/>
        <v>unown-27</v>
      </c>
      <c r="C301" s="40" t="str">
        <f t="shared" si="2"/>
        <v/>
      </c>
      <c r="D301" s="183" t="s">
        <v>287</v>
      </c>
      <c r="E301" s="40" t="s">
        <v>312</v>
      </c>
      <c r="F301" s="181">
        <v>-27.0</v>
      </c>
    </row>
    <row r="302" ht="21.75" customHeight="1">
      <c r="A302" s="179" t="s">
        <v>1467</v>
      </c>
      <c r="B302" s="180" t="str">
        <f t="shared" si="1"/>
        <v>wobbuffet</v>
      </c>
      <c r="C302" s="40" t="str">
        <f t="shared" si="2"/>
        <v/>
      </c>
      <c r="D302" s="183" t="s">
        <v>315</v>
      </c>
      <c r="F302" s="181"/>
      <c r="G302" s="181" t="s">
        <v>1265</v>
      </c>
      <c r="H302" s="40" t="s">
        <v>1254</v>
      </c>
    </row>
    <row r="303" ht="21.75" customHeight="1">
      <c r="A303" s="179" t="s">
        <v>1467</v>
      </c>
      <c r="B303" s="180" t="str">
        <f t="shared" si="1"/>
        <v>wobbuffet-f</v>
      </c>
      <c r="C303" s="40" t="str">
        <f t="shared" si="2"/>
        <v/>
      </c>
      <c r="D303" s="183" t="s">
        <v>315</v>
      </c>
      <c r="F303" s="181"/>
      <c r="G303" s="181" t="s">
        <v>1266</v>
      </c>
      <c r="H303" s="40" t="s">
        <v>80</v>
      </c>
    </row>
    <row r="304" ht="21.75" customHeight="1">
      <c r="A304" s="179" t="s">
        <v>1468</v>
      </c>
      <c r="B304" s="180" t="str">
        <f t="shared" si="1"/>
        <v>girafarig</v>
      </c>
      <c r="C304" s="40" t="str">
        <f t="shared" si="2"/>
        <v/>
      </c>
      <c r="D304" s="183" t="s">
        <v>316</v>
      </c>
      <c r="F304" s="181"/>
      <c r="G304" s="181" t="s">
        <v>1265</v>
      </c>
      <c r="H304" s="40" t="s">
        <v>1254</v>
      </c>
    </row>
    <row r="305" ht="21.75" customHeight="1">
      <c r="A305" s="179" t="s">
        <v>1468</v>
      </c>
      <c r="B305" s="180" t="str">
        <f t="shared" si="1"/>
        <v>girafarig-f</v>
      </c>
      <c r="C305" s="40" t="str">
        <f t="shared" si="2"/>
        <v/>
      </c>
      <c r="D305" s="183" t="s">
        <v>316</v>
      </c>
      <c r="F305" s="181"/>
      <c r="G305" s="181" t="s">
        <v>1266</v>
      </c>
      <c r="H305" s="40" t="s">
        <v>80</v>
      </c>
    </row>
    <row r="306" ht="21.75" customHeight="1">
      <c r="A306" s="179" t="s">
        <v>1469</v>
      </c>
      <c r="B306" s="180" t="str">
        <f t="shared" si="1"/>
        <v>pineco</v>
      </c>
      <c r="C306" s="40" t="str">
        <f t="shared" si="2"/>
        <v/>
      </c>
      <c r="D306" s="183" t="s">
        <v>317</v>
      </c>
      <c r="H306" s="40" t="s">
        <v>1254</v>
      </c>
    </row>
    <row r="307" ht="21.75" customHeight="1">
      <c r="A307" s="179" t="s">
        <v>1470</v>
      </c>
      <c r="B307" s="180" t="str">
        <f t="shared" si="1"/>
        <v>forretress</v>
      </c>
      <c r="C307" s="40" t="str">
        <f t="shared" si="2"/>
        <v/>
      </c>
      <c r="D307" s="183" t="s">
        <v>318</v>
      </c>
      <c r="H307" s="40" t="s">
        <v>1254</v>
      </c>
    </row>
    <row r="308" ht="21.75" customHeight="1">
      <c r="A308" s="179" t="s">
        <v>1471</v>
      </c>
      <c r="B308" s="180" t="str">
        <f t="shared" si="1"/>
        <v>dunsparce</v>
      </c>
      <c r="C308" s="40" t="str">
        <f t="shared" si="2"/>
        <v/>
      </c>
      <c r="D308" s="183" t="s">
        <v>319</v>
      </c>
      <c r="H308" s="40" t="s">
        <v>1254</v>
      </c>
    </row>
    <row r="309" ht="21.75" customHeight="1">
      <c r="A309" s="179" t="s">
        <v>1472</v>
      </c>
      <c r="B309" s="180" t="str">
        <f t="shared" si="1"/>
        <v>gligar</v>
      </c>
      <c r="C309" s="40" t="str">
        <f t="shared" si="2"/>
        <v/>
      </c>
      <c r="D309" s="183" t="s">
        <v>320</v>
      </c>
      <c r="F309" s="181"/>
      <c r="G309" s="181" t="s">
        <v>1265</v>
      </c>
      <c r="H309" s="40" t="s">
        <v>1254</v>
      </c>
    </row>
    <row r="310" ht="21.75" customHeight="1">
      <c r="A310" s="179" t="s">
        <v>1472</v>
      </c>
      <c r="B310" s="180" t="str">
        <f t="shared" si="1"/>
        <v>gligar-f</v>
      </c>
      <c r="C310" s="40" t="str">
        <f t="shared" si="2"/>
        <v/>
      </c>
      <c r="D310" s="183" t="s">
        <v>320</v>
      </c>
      <c r="F310" s="181"/>
      <c r="G310" s="181" t="s">
        <v>1266</v>
      </c>
      <c r="H310" s="40" t="s">
        <v>80</v>
      </c>
    </row>
    <row r="311" ht="21.75" customHeight="1">
      <c r="A311" s="179" t="s">
        <v>1473</v>
      </c>
      <c r="B311" s="180" t="str">
        <f t="shared" si="1"/>
        <v>steelix</v>
      </c>
      <c r="C311" s="40" t="str">
        <f t="shared" si="2"/>
        <v/>
      </c>
      <c r="D311" s="183" t="s">
        <v>321</v>
      </c>
      <c r="F311" s="181"/>
      <c r="G311" s="181" t="s">
        <v>1265</v>
      </c>
      <c r="H311" s="40" t="s">
        <v>1254</v>
      </c>
    </row>
    <row r="312" ht="21.75" customHeight="1">
      <c r="A312" s="179" t="s">
        <v>1473</v>
      </c>
      <c r="B312" s="180" t="str">
        <f t="shared" si="1"/>
        <v>steelix-f</v>
      </c>
      <c r="C312" s="40" t="str">
        <f t="shared" si="2"/>
        <v/>
      </c>
      <c r="D312" s="183" t="s">
        <v>321</v>
      </c>
      <c r="F312" s="181"/>
      <c r="G312" s="181" t="s">
        <v>1266</v>
      </c>
      <c r="H312" s="40" t="s">
        <v>80</v>
      </c>
    </row>
    <row r="313" ht="21.75" customHeight="1">
      <c r="A313" s="179" t="s">
        <v>1474</v>
      </c>
      <c r="B313" s="180" t="str">
        <f t="shared" si="1"/>
        <v>snubbull</v>
      </c>
      <c r="C313" s="40" t="str">
        <f t="shared" si="2"/>
        <v/>
      </c>
      <c r="D313" s="183" t="s">
        <v>322</v>
      </c>
      <c r="H313" s="40" t="s">
        <v>1254</v>
      </c>
    </row>
    <row r="314" ht="21.75" customHeight="1">
      <c r="A314" s="179" t="s">
        <v>1475</v>
      </c>
      <c r="B314" s="180" t="str">
        <f t="shared" si="1"/>
        <v>granbull</v>
      </c>
      <c r="C314" s="40" t="str">
        <f t="shared" si="2"/>
        <v/>
      </c>
      <c r="D314" s="183" t="s">
        <v>323</v>
      </c>
      <c r="H314" s="40" t="s">
        <v>1254</v>
      </c>
    </row>
    <row r="315" ht="21.75" customHeight="1">
      <c r="A315" s="179" t="s">
        <v>1476</v>
      </c>
      <c r="B315" s="180" t="str">
        <f t="shared" si="1"/>
        <v>qwilfish</v>
      </c>
      <c r="C315" s="40" t="str">
        <f t="shared" si="2"/>
        <v/>
      </c>
      <c r="D315" s="183" t="s">
        <v>324</v>
      </c>
      <c r="E315" s="40" t="s">
        <v>97</v>
      </c>
      <c r="H315" s="40" t="s">
        <v>1254</v>
      </c>
    </row>
    <row r="316" ht="21.75" customHeight="1">
      <c r="A316" s="179" t="s">
        <v>1476</v>
      </c>
      <c r="B316" s="180" t="str">
        <f t="shared" si="1"/>
        <v>qwilfish-1</v>
      </c>
      <c r="C316" s="40" t="str">
        <f t="shared" si="2"/>
        <v/>
      </c>
      <c r="D316" s="183" t="s">
        <v>324</v>
      </c>
      <c r="E316" s="40" t="s">
        <v>139</v>
      </c>
      <c r="F316" s="181">
        <v>-1.0</v>
      </c>
    </row>
    <row r="317" ht="21.75" customHeight="1">
      <c r="A317" s="179" t="s">
        <v>1477</v>
      </c>
      <c r="B317" s="180" t="str">
        <f t="shared" si="1"/>
        <v>scizor</v>
      </c>
      <c r="C317" s="40" t="str">
        <f t="shared" si="2"/>
        <v/>
      </c>
      <c r="D317" s="183" t="s">
        <v>325</v>
      </c>
      <c r="F317" s="181"/>
      <c r="G317" s="181" t="s">
        <v>1265</v>
      </c>
      <c r="H317" s="40" t="s">
        <v>1254</v>
      </c>
    </row>
    <row r="318" ht="21.75" customHeight="1">
      <c r="A318" s="179" t="s">
        <v>1477</v>
      </c>
      <c r="B318" s="180" t="str">
        <f t="shared" si="1"/>
        <v>scizor-f</v>
      </c>
      <c r="C318" s="40" t="str">
        <f t="shared" si="2"/>
        <v/>
      </c>
      <c r="D318" s="183" t="s">
        <v>325</v>
      </c>
      <c r="F318" s="181"/>
      <c r="G318" s="181" t="s">
        <v>1266</v>
      </c>
      <c r="H318" s="40" t="s">
        <v>80</v>
      </c>
    </row>
    <row r="319" ht="21.75" customHeight="1">
      <c r="A319" s="179" t="s">
        <v>1478</v>
      </c>
      <c r="B319" s="180" t="str">
        <f t="shared" si="1"/>
        <v>shuckle</v>
      </c>
      <c r="C319" s="40" t="str">
        <f t="shared" si="2"/>
        <v/>
      </c>
      <c r="D319" s="183" t="s">
        <v>326</v>
      </c>
      <c r="H319" s="40" t="s">
        <v>1254</v>
      </c>
    </row>
    <row r="320" ht="21.75" customHeight="1">
      <c r="A320" s="179" t="s">
        <v>1479</v>
      </c>
      <c r="B320" s="180" t="str">
        <f t="shared" si="1"/>
        <v>heracross</v>
      </c>
      <c r="C320" s="40" t="str">
        <f t="shared" si="2"/>
        <v/>
      </c>
      <c r="D320" s="183" t="s">
        <v>327</v>
      </c>
      <c r="F320" s="181"/>
      <c r="G320" s="181" t="s">
        <v>1265</v>
      </c>
      <c r="H320" s="40" t="s">
        <v>1254</v>
      </c>
    </row>
    <row r="321" ht="21.75" customHeight="1">
      <c r="A321" s="179" t="s">
        <v>1479</v>
      </c>
      <c r="B321" s="180" t="str">
        <f t="shared" si="1"/>
        <v>heracross-f</v>
      </c>
      <c r="C321" s="40" t="str">
        <f t="shared" si="2"/>
        <v/>
      </c>
      <c r="D321" s="183" t="s">
        <v>327</v>
      </c>
      <c r="F321" s="181"/>
      <c r="G321" s="181" t="s">
        <v>1266</v>
      </c>
      <c r="H321" s="40" t="s">
        <v>80</v>
      </c>
    </row>
    <row r="322" ht="21.75" customHeight="1">
      <c r="A322" s="179" t="s">
        <v>1480</v>
      </c>
      <c r="B322" s="180" t="str">
        <f t="shared" si="1"/>
        <v>sneasel</v>
      </c>
      <c r="C322" s="40" t="str">
        <f t="shared" si="2"/>
        <v/>
      </c>
      <c r="D322" s="183" t="s">
        <v>328</v>
      </c>
      <c r="E322" s="40" t="s">
        <v>97</v>
      </c>
      <c r="F322" s="181"/>
      <c r="G322" s="181" t="s">
        <v>1265</v>
      </c>
      <c r="H322" s="40" t="s">
        <v>1254</v>
      </c>
    </row>
    <row r="323" ht="21.75" customHeight="1">
      <c r="A323" s="179" t="s">
        <v>1480</v>
      </c>
      <c r="B323" s="180" t="str">
        <f t="shared" si="1"/>
        <v>sneasel-f</v>
      </c>
      <c r="C323" s="40" t="str">
        <f t="shared" si="2"/>
        <v/>
      </c>
      <c r="D323" s="183" t="s">
        <v>328</v>
      </c>
      <c r="E323" s="40" t="s">
        <v>97</v>
      </c>
      <c r="F323" s="181"/>
      <c r="G323" s="181" t="s">
        <v>1266</v>
      </c>
      <c r="H323" s="40" t="s">
        <v>80</v>
      </c>
    </row>
    <row r="324" ht="21.75" customHeight="1">
      <c r="A324" s="179" t="s">
        <v>1480</v>
      </c>
      <c r="B324" s="180" t="str">
        <f t="shared" si="1"/>
        <v>sneasel-1-f</v>
      </c>
      <c r="C324" s="40" t="str">
        <f t="shared" si="2"/>
        <v/>
      </c>
      <c r="D324" s="183" t="s">
        <v>328</v>
      </c>
      <c r="E324" s="40" t="s">
        <v>139</v>
      </c>
      <c r="F324" s="181">
        <v>-1.0</v>
      </c>
      <c r="G324" s="181" t="s">
        <v>1266</v>
      </c>
      <c r="H324" s="40" t="s">
        <v>80</v>
      </c>
    </row>
    <row r="325" ht="21.75" customHeight="1">
      <c r="A325" s="179" t="s">
        <v>1480</v>
      </c>
      <c r="B325" s="180" t="str">
        <f t="shared" si="1"/>
        <v>sneasel-1</v>
      </c>
      <c r="C325" s="40" t="str">
        <f t="shared" si="2"/>
        <v/>
      </c>
      <c r="D325" s="183" t="s">
        <v>328</v>
      </c>
      <c r="E325" s="40" t="s">
        <v>139</v>
      </c>
      <c r="F325" s="181">
        <v>-1.0</v>
      </c>
      <c r="G325" s="181" t="s">
        <v>1265</v>
      </c>
    </row>
    <row r="326" ht="21.75" customHeight="1">
      <c r="A326" s="179" t="s">
        <v>1481</v>
      </c>
      <c r="B326" s="180" t="str">
        <f t="shared" si="1"/>
        <v>teddiursa</v>
      </c>
      <c r="C326" s="40" t="str">
        <f t="shared" si="2"/>
        <v/>
      </c>
      <c r="D326" s="183" t="s">
        <v>329</v>
      </c>
      <c r="H326" s="40" t="s">
        <v>1254</v>
      </c>
    </row>
    <row r="327" ht="21.75" customHeight="1">
      <c r="A327" s="179" t="s">
        <v>1482</v>
      </c>
      <c r="B327" s="180" t="str">
        <f t="shared" si="1"/>
        <v>ursaring</v>
      </c>
      <c r="C327" s="40" t="str">
        <f t="shared" si="2"/>
        <v/>
      </c>
      <c r="D327" s="183" t="s">
        <v>330</v>
      </c>
      <c r="F327" s="181"/>
      <c r="G327" s="181" t="s">
        <v>1265</v>
      </c>
      <c r="H327" s="40" t="s">
        <v>1254</v>
      </c>
    </row>
    <row r="328" ht="21.75" customHeight="1">
      <c r="A328" s="179" t="s">
        <v>1482</v>
      </c>
      <c r="B328" s="180" t="str">
        <f t="shared" si="1"/>
        <v>ursaring-f</v>
      </c>
      <c r="C328" s="40" t="str">
        <f t="shared" si="2"/>
        <v/>
      </c>
      <c r="D328" s="183" t="s">
        <v>330</v>
      </c>
      <c r="F328" s="181"/>
      <c r="G328" s="181" t="s">
        <v>1266</v>
      </c>
      <c r="H328" s="40" t="s">
        <v>80</v>
      </c>
    </row>
    <row r="329" ht="21.75" customHeight="1">
      <c r="A329" s="179" t="s">
        <v>1483</v>
      </c>
      <c r="B329" s="180" t="str">
        <f t="shared" si="1"/>
        <v>slugma</v>
      </c>
      <c r="C329" s="40" t="str">
        <f t="shared" si="2"/>
        <v/>
      </c>
      <c r="D329" s="183" t="s">
        <v>331</v>
      </c>
      <c r="H329" s="40" t="s">
        <v>1254</v>
      </c>
    </row>
    <row r="330" ht="21.75" customHeight="1">
      <c r="A330" s="179" t="s">
        <v>1484</v>
      </c>
      <c r="B330" s="180" t="str">
        <f t="shared" si="1"/>
        <v>magcargo</v>
      </c>
      <c r="C330" s="40" t="str">
        <f t="shared" si="2"/>
        <v/>
      </c>
      <c r="D330" s="183" t="s">
        <v>332</v>
      </c>
      <c r="H330" s="40" t="s">
        <v>1254</v>
      </c>
    </row>
    <row r="331" ht="21.75" customHeight="1">
      <c r="A331" s="179" t="s">
        <v>1485</v>
      </c>
      <c r="B331" s="180" t="str">
        <f t="shared" si="1"/>
        <v>swinub</v>
      </c>
      <c r="C331" s="40" t="str">
        <f t="shared" si="2"/>
        <v/>
      </c>
      <c r="D331" s="183" t="s">
        <v>333</v>
      </c>
      <c r="H331" s="40" t="s">
        <v>1254</v>
      </c>
    </row>
    <row r="332" ht="21.75" customHeight="1">
      <c r="A332" s="179" t="s">
        <v>1486</v>
      </c>
      <c r="B332" s="180" t="str">
        <f t="shared" si="1"/>
        <v>piloswine</v>
      </c>
      <c r="C332" s="40" t="str">
        <f t="shared" si="2"/>
        <v/>
      </c>
      <c r="D332" s="183" t="s">
        <v>334</v>
      </c>
      <c r="F332" s="181"/>
      <c r="G332" s="181" t="s">
        <v>1265</v>
      </c>
      <c r="H332" s="40" t="s">
        <v>1254</v>
      </c>
    </row>
    <row r="333" ht="21.75" customHeight="1">
      <c r="A333" s="179" t="s">
        <v>1486</v>
      </c>
      <c r="B333" s="180" t="str">
        <f t="shared" si="1"/>
        <v>piloswine-f</v>
      </c>
      <c r="C333" s="40" t="str">
        <f t="shared" si="2"/>
        <v/>
      </c>
      <c r="D333" s="183" t="s">
        <v>334</v>
      </c>
      <c r="F333" s="181"/>
      <c r="G333" s="181" t="s">
        <v>1266</v>
      </c>
      <c r="H333" s="40" t="s">
        <v>80</v>
      </c>
    </row>
    <row r="334" ht="21.75" customHeight="1">
      <c r="A334" s="179" t="s">
        <v>1487</v>
      </c>
      <c r="B334" s="180" t="str">
        <f t="shared" si="1"/>
        <v>corsola</v>
      </c>
      <c r="C334" s="40" t="str">
        <f t="shared" si="2"/>
        <v/>
      </c>
      <c r="D334" s="183" t="s">
        <v>335</v>
      </c>
      <c r="E334" s="40" t="s">
        <v>97</v>
      </c>
      <c r="H334" s="40" t="s">
        <v>1254</v>
      </c>
    </row>
    <row r="335" ht="21.75" customHeight="1">
      <c r="A335" s="179" t="s">
        <v>1487</v>
      </c>
      <c r="B335" s="180" t="str">
        <f t="shared" si="1"/>
        <v>corsola-1</v>
      </c>
      <c r="C335" s="40" t="str">
        <f t="shared" si="2"/>
        <v/>
      </c>
      <c r="D335" s="183" t="s">
        <v>335</v>
      </c>
      <c r="E335" s="40" t="s">
        <v>132</v>
      </c>
      <c r="F335" s="181">
        <v>-1.0</v>
      </c>
    </row>
    <row r="336" ht="21.75" customHeight="1">
      <c r="A336" s="179" t="s">
        <v>1488</v>
      </c>
      <c r="B336" s="180" t="str">
        <f t="shared" si="1"/>
        <v>remoraid</v>
      </c>
      <c r="C336" s="40" t="str">
        <f t="shared" si="2"/>
        <v/>
      </c>
      <c r="D336" s="183" t="s">
        <v>336</v>
      </c>
      <c r="H336" s="40" t="s">
        <v>1254</v>
      </c>
    </row>
    <row r="337" ht="21.75" customHeight="1">
      <c r="A337" s="179" t="s">
        <v>1489</v>
      </c>
      <c r="B337" s="180" t="str">
        <f t="shared" si="1"/>
        <v>octillery</v>
      </c>
      <c r="C337" s="40" t="str">
        <f t="shared" si="2"/>
        <v/>
      </c>
      <c r="D337" s="183" t="s">
        <v>337</v>
      </c>
      <c r="F337" s="181"/>
      <c r="G337" s="181" t="s">
        <v>1265</v>
      </c>
      <c r="H337" s="40" t="s">
        <v>1254</v>
      </c>
    </row>
    <row r="338" ht="21.75" customHeight="1">
      <c r="A338" s="179" t="s">
        <v>1489</v>
      </c>
      <c r="B338" s="180" t="str">
        <f t="shared" si="1"/>
        <v>octillery-f</v>
      </c>
      <c r="C338" s="40" t="str">
        <f t="shared" si="2"/>
        <v/>
      </c>
      <c r="D338" s="183" t="s">
        <v>337</v>
      </c>
      <c r="F338" s="181"/>
      <c r="G338" s="181" t="s">
        <v>1266</v>
      </c>
      <c r="H338" s="40" t="s">
        <v>80</v>
      </c>
    </row>
    <row r="339" ht="21.75" customHeight="1">
      <c r="A339" s="179" t="s">
        <v>1490</v>
      </c>
      <c r="B339" s="180" t="str">
        <f t="shared" si="1"/>
        <v>delibird</v>
      </c>
      <c r="C339" s="40" t="str">
        <f t="shared" si="2"/>
        <v/>
      </c>
      <c r="D339" s="183" t="s">
        <v>338</v>
      </c>
      <c r="H339" s="40" t="s">
        <v>1254</v>
      </c>
    </row>
    <row r="340" ht="21.75" customHeight="1">
      <c r="A340" s="179" t="s">
        <v>1491</v>
      </c>
      <c r="B340" s="180" t="str">
        <f t="shared" si="1"/>
        <v>mantine</v>
      </c>
      <c r="C340" s="40" t="str">
        <f t="shared" si="2"/>
        <v/>
      </c>
      <c r="D340" s="183" t="s">
        <v>339</v>
      </c>
      <c r="H340" s="40" t="s">
        <v>1254</v>
      </c>
    </row>
    <row r="341" ht="21.75" customHeight="1">
      <c r="A341" s="179" t="s">
        <v>1492</v>
      </c>
      <c r="B341" s="180" t="str">
        <f t="shared" si="1"/>
        <v>skarmory</v>
      </c>
      <c r="C341" s="40" t="str">
        <f t="shared" si="2"/>
        <v/>
      </c>
      <c r="D341" s="183" t="s">
        <v>340</v>
      </c>
      <c r="H341" s="40" t="s">
        <v>1254</v>
      </c>
    </row>
    <row r="342" ht="21.75" customHeight="1">
      <c r="A342" s="179" t="s">
        <v>1493</v>
      </c>
      <c r="B342" s="180" t="str">
        <f t="shared" si="1"/>
        <v>houndour</v>
      </c>
      <c r="C342" s="40" t="str">
        <f t="shared" si="2"/>
        <v/>
      </c>
      <c r="D342" s="183" t="s">
        <v>341</v>
      </c>
      <c r="H342" s="40" t="s">
        <v>1254</v>
      </c>
    </row>
    <row r="343" ht="21.75" customHeight="1">
      <c r="A343" s="179" t="s">
        <v>1494</v>
      </c>
      <c r="B343" s="180" t="str">
        <f t="shared" si="1"/>
        <v>houndoom</v>
      </c>
      <c r="C343" s="40" t="str">
        <f t="shared" si="2"/>
        <v/>
      </c>
      <c r="D343" s="183" t="s">
        <v>342</v>
      </c>
      <c r="F343" s="181"/>
      <c r="G343" s="181" t="s">
        <v>1265</v>
      </c>
      <c r="H343" s="40" t="s">
        <v>1254</v>
      </c>
    </row>
    <row r="344" ht="21.75" customHeight="1">
      <c r="A344" s="179" t="s">
        <v>1494</v>
      </c>
      <c r="B344" s="180" t="str">
        <f t="shared" si="1"/>
        <v>houndoom-f</v>
      </c>
      <c r="C344" s="40" t="str">
        <f t="shared" si="2"/>
        <v/>
      </c>
      <c r="D344" s="183" t="s">
        <v>342</v>
      </c>
      <c r="F344" s="181"/>
      <c r="G344" s="181" t="s">
        <v>1266</v>
      </c>
      <c r="H344" s="40" t="s">
        <v>80</v>
      </c>
    </row>
    <row r="345" ht="21.75" customHeight="1">
      <c r="A345" s="179" t="s">
        <v>1495</v>
      </c>
      <c r="B345" s="180" t="str">
        <f t="shared" si="1"/>
        <v>kingdra</v>
      </c>
      <c r="C345" s="40" t="str">
        <f t="shared" si="2"/>
        <v/>
      </c>
      <c r="D345" s="183" t="s">
        <v>343</v>
      </c>
      <c r="H345" s="40" t="s">
        <v>1254</v>
      </c>
    </row>
    <row r="346" ht="21.75" customHeight="1">
      <c r="A346" s="179" t="s">
        <v>1496</v>
      </c>
      <c r="B346" s="180" t="str">
        <f t="shared" si="1"/>
        <v>phanpy</v>
      </c>
      <c r="C346" s="40" t="str">
        <f t="shared" si="2"/>
        <v/>
      </c>
      <c r="D346" s="183" t="s">
        <v>344</v>
      </c>
      <c r="H346" s="40" t="s">
        <v>1254</v>
      </c>
    </row>
    <row r="347" ht="21.75" customHeight="1">
      <c r="A347" s="179" t="s">
        <v>1497</v>
      </c>
      <c r="B347" s="180" t="str">
        <f t="shared" si="1"/>
        <v>donphan</v>
      </c>
      <c r="C347" s="40" t="str">
        <f t="shared" si="2"/>
        <v/>
      </c>
      <c r="D347" s="183" t="s">
        <v>345</v>
      </c>
      <c r="F347" s="181"/>
      <c r="G347" s="181" t="s">
        <v>1265</v>
      </c>
      <c r="H347" s="40" t="s">
        <v>1254</v>
      </c>
    </row>
    <row r="348" ht="21.75" customHeight="1">
      <c r="A348" s="179" t="s">
        <v>1497</v>
      </c>
      <c r="B348" s="180" t="str">
        <f t="shared" si="1"/>
        <v>donphan-f</v>
      </c>
      <c r="C348" s="40" t="str">
        <f t="shared" si="2"/>
        <v/>
      </c>
      <c r="D348" s="183" t="s">
        <v>345</v>
      </c>
      <c r="F348" s="181"/>
      <c r="G348" s="181" t="s">
        <v>1266</v>
      </c>
      <c r="H348" s="40" t="s">
        <v>80</v>
      </c>
    </row>
    <row r="349" ht="21.75" customHeight="1">
      <c r="A349" s="179" t="s">
        <v>1498</v>
      </c>
      <c r="B349" s="180" t="str">
        <f t="shared" si="1"/>
        <v>porygon2</v>
      </c>
      <c r="C349" s="40" t="str">
        <f t="shared" si="2"/>
        <v/>
      </c>
      <c r="D349" s="183" t="s">
        <v>346</v>
      </c>
      <c r="H349" s="40" t="s">
        <v>1254</v>
      </c>
    </row>
    <row r="350" ht="21.75" customHeight="1">
      <c r="A350" s="179" t="s">
        <v>1499</v>
      </c>
      <c r="B350" s="180" t="str">
        <f t="shared" si="1"/>
        <v>stantler</v>
      </c>
      <c r="C350" s="40" t="str">
        <f t="shared" si="2"/>
        <v/>
      </c>
      <c r="D350" s="183" t="s">
        <v>347</v>
      </c>
      <c r="H350" s="40" t="s">
        <v>1254</v>
      </c>
    </row>
    <row r="351" ht="21.75" customHeight="1">
      <c r="A351" s="179" t="s">
        <v>1500</v>
      </c>
      <c r="B351" s="180" t="str">
        <f t="shared" si="1"/>
        <v>smeargle</v>
      </c>
      <c r="C351" s="40" t="str">
        <f t="shared" si="2"/>
        <v/>
      </c>
      <c r="D351" s="183" t="s">
        <v>348</v>
      </c>
      <c r="H351" s="40" t="s">
        <v>1254</v>
      </c>
    </row>
    <row r="352" ht="21.75" customHeight="1">
      <c r="A352" s="179" t="s">
        <v>1501</v>
      </c>
      <c r="B352" s="180" t="str">
        <f t="shared" si="1"/>
        <v>tyrogue</v>
      </c>
      <c r="C352" s="40" t="str">
        <f t="shared" si="2"/>
        <v/>
      </c>
      <c r="D352" s="183" t="s">
        <v>349</v>
      </c>
      <c r="H352" s="40" t="s">
        <v>1254</v>
      </c>
    </row>
    <row r="353" ht="21.75" customHeight="1">
      <c r="A353" s="179" t="s">
        <v>1502</v>
      </c>
      <c r="B353" s="180" t="str">
        <f t="shared" si="1"/>
        <v>hitmontop</v>
      </c>
      <c r="C353" s="40" t="str">
        <f t="shared" si="2"/>
        <v/>
      </c>
      <c r="D353" s="183" t="s">
        <v>350</v>
      </c>
      <c r="H353" s="40" t="s">
        <v>1254</v>
      </c>
    </row>
    <row r="354" ht="21.75" customHeight="1">
      <c r="A354" s="179" t="s">
        <v>1503</v>
      </c>
      <c r="B354" s="180" t="str">
        <f t="shared" si="1"/>
        <v>smoochum</v>
      </c>
      <c r="C354" s="40" t="str">
        <f t="shared" si="2"/>
        <v/>
      </c>
      <c r="D354" s="183" t="s">
        <v>351</v>
      </c>
      <c r="H354" s="40" t="s">
        <v>1254</v>
      </c>
    </row>
    <row r="355" ht="21.75" customHeight="1">
      <c r="A355" s="179" t="s">
        <v>1504</v>
      </c>
      <c r="B355" s="180" t="str">
        <f t="shared" si="1"/>
        <v>elekid</v>
      </c>
      <c r="C355" s="40" t="str">
        <f t="shared" si="2"/>
        <v/>
      </c>
      <c r="D355" s="183" t="s">
        <v>352</v>
      </c>
      <c r="H355" s="40" t="s">
        <v>1254</v>
      </c>
    </row>
    <row r="356" ht="21.75" customHeight="1">
      <c r="A356" s="179" t="s">
        <v>1505</v>
      </c>
      <c r="B356" s="180" t="str">
        <f t="shared" si="1"/>
        <v>magby</v>
      </c>
      <c r="C356" s="40" t="str">
        <f t="shared" si="2"/>
        <v/>
      </c>
      <c r="D356" s="183" t="s">
        <v>353</v>
      </c>
      <c r="H356" s="40" t="s">
        <v>1254</v>
      </c>
    </row>
    <row r="357" ht="21.75" customHeight="1">
      <c r="A357" s="179" t="s">
        <v>1506</v>
      </c>
      <c r="B357" s="180" t="str">
        <f t="shared" si="1"/>
        <v>miltank</v>
      </c>
      <c r="C357" s="40" t="str">
        <f t="shared" si="2"/>
        <v/>
      </c>
      <c r="D357" s="183" t="s">
        <v>354</v>
      </c>
      <c r="H357" s="40" t="s">
        <v>1254</v>
      </c>
    </row>
    <row r="358" ht="21.75" customHeight="1">
      <c r="A358" s="179" t="s">
        <v>1507</v>
      </c>
      <c r="B358" s="180" t="str">
        <f t="shared" si="1"/>
        <v>blissey</v>
      </c>
      <c r="C358" s="40" t="str">
        <f t="shared" si="2"/>
        <v/>
      </c>
      <c r="D358" s="183" t="s">
        <v>355</v>
      </c>
      <c r="H358" s="40" t="s">
        <v>1254</v>
      </c>
    </row>
    <row r="359" ht="21.75" customHeight="1">
      <c r="A359" s="179" t="s">
        <v>1508</v>
      </c>
      <c r="B359" s="180" t="str">
        <f t="shared" si="1"/>
        <v>raikou</v>
      </c>
      <c r="C359" s="40" t="str">
        <f t="shared" si="2"/>
        <v/>
      </c>
      <c r="D359" s="183" t="s">
        <v>356</v>
      </c>
      <c r="H359" s="40" t="s">
        <v>1254</v>
      </c>
    </row>
    <row r="360" ht="21.75" customHeight="1">
      <c r="A360" s="179" t="s">
        <v>1509</v>
      </c>
      <c r="B360" s="180" t="str">
        <f t="shared" si="1"/>
        <v>entei</v>
      </c>
      <c r="C360" s="40" t="str">
        <f t="shared" si="2"/>
        <v/>
      </c>
      <c r="D360" s="183" t="s">
        <v>357</v>
      </c>
      <c r="H360" s="40" t="s">
        <v>1254</v>
      </c>
    </row>
    <row r="361" ht="21.75" customHeight="1">
      <c r="A361" s="179" t="s">
        <v>1510</v>
      </c>
      <c r="B361" s="180" t="str">
        <f t="shared" si="1"/>
        <v>suicune</v>
      </c>
      <c r="C361" s="40" t="str">
        <f t="shared" si="2"/>
        <v/>
      </c>
      <c r="D361" s="183" t="s">
        <v>358</v>
      </c>
      <c r="H361" s="40" t="s">
        <v>1254</v>
      </c>
    </row>
    <row r="362" ht="21.75" customHeight="1">
      <c r="A362" s="179" t="s">
        <v>1511</v>
      </c>
      <c r="B362" s="180" t="str">
        <f t="shared" si="1"/>
        <v>larvitar</v>
      </c>
      <c r="C362" s="40" t="str">
        <f t="shared" si="2"/>
        <v/>
      </c>
      <c r="D362" s="183" t="s">
        <v>359</v>
      </c>
      <c r="H362" s="40" t="s">
        <v>1254</v>
      </c>
    </row>
    <row r="363" ht="21.75" customHeight="1">
      <c r="A363" s="179" t="s">
        <v>1512</v>
      </c>
      <c r="B363" s="180" t="str">
        <f t="shared" si="1"/>
        <v>pupitar</v>
      </c>
      <c r="C363" s="40" t="str">
        <f t="shared" si="2"/>
        <v/>
      </c>
      <c r="D363" s="183" t="s">
        <v>360</v>
      </c>
      <c r="H363" s="40" t="s">
        <v>1254</v>
      </c>
    </row>
    <row r="364" ht="21.75" customHeight="1">
      <c r="A364" s="179" t="s">
        <v>1513</v>
      </c>
      <c r="B364" s="180" t="str">
        <f t="shared" si="1"/>
        <v>tyranitar</v>
      </c>
      <c r="C364" s="40" t="str">
        <f t="shared" si="2"/>
        <v/>
      </c>
      <c r="D364" s="183" t="s">
        <v>361</v>
      </c>
      <c r="H364" s="40" t="s">
        <v>1254</v>
      </c>
    </row>
    <row r="365" ht="21.75" customHeight="1">
      <c r="A365" s="179" t="s">
        <v>1514</v>
      </c>
      <c r="B365" s="180" t="str">
        <f t="shared" si="1"/>
        <v>lugia</v>
      </c>
      <c r="C365" s="40" t="str">
        <f t="shared" si="2"/>
        <v/>
      </c>
      <c r="D365" s="183" t="s">
        <v>362</v>
      </c>
      <c r="H365" s="40" t="s">
        <v>1254</v>
      </c>
    </row>
    <row r="366" ht="21.75" customHeight="1">
      <c r="A366" s="179" t="s">
        <v>1515</v>
      </c>
      <c r="B366" s="180" t="str">
        <f t="shared" si="1"/>
        <v>ho-oh</v>
      </c>
      <c r="C366" s="40" t="str">
        <f t="shared" si="2"/>
        <v/>
      </c>
      <c r="D366" s="183" t="s">
        <v>363</v>
      </c>
      <c r="H366" s="40" t="s">
        <v>1254</v>
      </c>
    </row>
    <row r="367" ht="21.75" customHeight="1">
      <c r="A367" s="179" t="s">
        <v>1516</v>
      </c>
      <c r="B367" s="180" t="str">
        <f t="shared" si="1"/>
        <v>celebi</v>
      </c>
      <c r="C367" s="40" t="str">
        <f t="shared" si="2"/>
        <v/>
      </c>
      <c r="D367" s="183" t="s">
        <v>364</v>
      </c>
      <c r="H367" s="40" t="s">
        <v>1254</v>
      </c>
    </row>
    <row r="368" ht="21.75" customHeight="1">
      <c r="A368" s="179" t="s">
        <v>1517</v>
      </c>
      <c r="B368" s="180" t="str">
        <f t="shared" si="1"/>
        <v>treecko</v>
      </c>
      <c r="C368" s="40" t="str">
        <f t="shared" si="2"/>
        <v/>
      </c>
      <c r="D368" s="183" t="s">
        <v>365</v>
      </c>
      <c r="H368" s="40" t="s">
        <v>1254</v>
      </c>
    </row>
    <row r="369" ht="21.75" customHeight="1">
      <c r="A369" s="179" t="s">
        <v>1518</v>
      </c>
      <c r="B369" s="180" t="str">
        <f t="shared" si="1"/>
        <v>grovyle</v>
      </c>
      <c r="C369" s="40" t="str">
        <f t="shared" si="2"/>
        <v/>
      </c>
      <c r="D369" s="183" t="s">
        <v>366</v>
      </c>
      <c r="H369" s="40" t="s">
        <v>1254</v>
      </c>
    </row>
    <row r="370" ht="21.75" customHeight="1">
      <c r="A370" s="179" t="s">
        <v>1519</v>
      </c>
      <c r="B370" s="180" t="str">
        <f t="shared" si="1"/>
        <v>sceptile</v>
      </c>
      <c r="C370" s="40" t="str">
        <f t="shared" si="2"/>
        <v/>
      </c>
      <c r="D370" s="183" t="s">
        <v>367</v>
      </c>
      <c r="H370" s="40" t="s">
        <v>1254</v>
      </c>
    </row>
    <row r="371" ht="21.75" customHeight="1">
      <c r="A371" s="179" t="s">
        <v>1520</v>
      </c>
      <c r="B371" s="180" t="str">
        <f t="shared" si="1"/>
        <v>torchic</v>
      </c>
      <c r="C371" s="40" t="str">
        <f t="shared" si="2"/>
        <v/>
      </c>
      <c r="D371" s="183" t="s">
        <v>368</v>
      </c>
      <c r="F371" s="181"/>
      <c r="G371" s="181" t="s">
        <v>1265</v>
      </c>
      <c r="H371" s="40" t="s">
        <v>1254</v>
      </c>
    </row>
    <row r="372" ht="21.75" customHeight="1">
      <c r="A372" s="179" t="s">
        <v>1520</v>
      </c>
      <c r="B372" s="180" t="str">
        <f t="shared" si="1"/>
        <v>torchic-f</v>
      </c>
      <c r="C372" s="40" t="str">
        <f t="shared" si="2"/>
        <v/>
      </c>
      <c r="D372" s="183" t="s">
        <v>368</v>
      </c>
      <c r="F372" s="181"/>
      <c r="G372" s="181" t="s">
        <v>1266</v>
      </c>
      <c r="H372" s="40" t="s">
        <v>80</v>
      </c>
    </row>
    <row r="373" ht="21.75" customHeight="1">
      <c r="A373" s="179" t="s">
        <v>1521</v>
      </c>
      <c r="B373" s="180" t="str">
        <f t="shared" si="1"/>
        <v>combusken</v>
      </c>
      <c r="C373" s="40" t="str">
        <f t="shared" si="2"/>
        <v/>
      </c>
      <c r="D373" s="183" t="s">
        <v>369</v>
      </c>
      <c r="F373" s="181"/>
      <c r="G373" s="181" t="s">
        <v>1265</v>
      </c>
      <c r="H373" s="40" t="s">
        <v>1254</v>
      </c>
    </row>
    <row r="374" ht="21.75" customHeight="1">
      <c r="A374" s="179" t="s">
        <v>1521</v>
      </c>
      <c r="B374" s="180" t="str">
        <f t="shared" si="1"/>
        <v>combusken-f</v>
      </c>
      <c r="C374" s="40" t="str">
        <f t="shared" si="2"/>
        <v/>
      </c>
      <c r="D374" s="183" t="s">
        <v>369</v>
      </c>
      <c r="F374" s="181"/>
      <c r="G374" s="181" t="s">
        <v>1266</v>
      </c>
      <c r="H374" s="40" t="s">
        <v>80</v>
      </c>
    </row>
    <row r="375" ht="21.75" customHeight="1">
      <c r="A375" s="179" t="s">
        <v>1522</v>
      </c>
      <c r="B375" s="180" t="str">
        <f t="shared" si="1"/>
        <v>blaziken</v>
      </c>
      <c r="C375" s="40" t="str">
        <f t="shared" si="2"/>
        <v/>
      </c>
      <c r="D375" s="183" t="s">
        <v>370</v>
      </c>
      <c r="F375" s="181"/>
      <c r="G375" s="181" t="s">
        <v>1265</v>
      </c>
      <c r="H375" s="40" t="s">
        <v>1254</v>
      </c>
    </row>
    <row r="376" ht="21.75" customHeight="1">
      <c r="A376" s="179" t="s">
        <v>1522</v>
      </c>
      <c r="B376" s="180" t="str">
        <f t="shared" si="1"/>
        <v>blaziken-f</v>
      </c>
      <c r="C376" s="40" t="str">
        <f t="shared" si="2"/>
        <v/>
      </c>
      <c r="D376" s="183" t="s">
        <v>370</v>
      </c>
      <c r="F376" s="181"/>
      <c r="G376" s="181" t="s">
        <v>1266</v>
      </c>
      <c r="H376" s="40" t="s">
        <v>80</v>
      </c>
    </row>
    <row r="377" ht="21.75" customHeight="1">
      <c r="A377" s="179" t="s">
        <v>1523</v>
      </c>
      <c r="B377" s="180" t="str">
        <f t="shared" si="1"/>
        <v>mudkip</v>
      </c>
      <c r="C377" s="40" t="str">
        <f t="shared" si="2"/>
        <v/>
      </c>
      <c r="D377" s="183" t="s">
        <v>371</v>
      </c>
      <c r="H377" s="40" t="s">
        <v>1254</v>
      </c>
    </row>
    <row r="378" ht="21.75" customHeight="1">
      <c r="A378" s="179" t="s">
        <v>1524</v>
      </c>
      <c r="B378" s="180" t="str">
        <f t="shared" si="1"/>
        <v>marshtomp</v>
      </c>
      <c r="C378" s="40" t="str">
        <f t="shared" si="2"/>
        <v/>
      </c>
      <c r="D378" s="183" t="s">
        <v>372</v>
      </c>
      <c r="H378" s="40" t="s">
        <v>1254</v>
      </c>
    </row>
    <row r="379" ht="21.75" customHeight="1">
      <c r="A379" s="179" t="s">
        <v>1525</v>
      </c>
      <c r="B379" s="180" t="str">
        <f t="shared" si="1"/>
        <v>swampert</v>
      </c>
      <c r="C379" s="40" t="str">
        <f t="shared" si="2"/>
        <v/>
      </c>
      <c r="D379" s="183" t="s">
        <v>373</v>
      </c>
      <c r="H379" s="40" t="s">
        <v>1254</v>
      </c>
    </row>
    <row r="380" ht="21.75" customHeight="1">
      <c r="A380" s="179" t="s">
        <v>1526</v>
      </c>
      <c r="B380" s="180" t="str">
        <f t="shared" si="1"/>
        <v>poochyena</v>
      </c>
      <c r="C380" s="40" t="str">
        <f t="shared" si="2"/>
        <v/>
      </c>
      <c r="D380" s="183" t="s">
        <v>374</v>
      </c>
      <c r="H380" s="40" t="s">
        <v>1254</v>
      </c>
    </row>
    <row r="381" ht="21.75" customHeight="1">
      <c r="A381" s="179" t="s">
        <v>1527</v>
      </c>
      <c r="B381" s="180" t="str">
        <f t="shared" si="1"/>
        <v>mightyena</v>
      </c>
      <c r="C381" s="40" t="str">
        <f t="shared" si="2"/>
        <v/>
      </c>
      <c r="D381" s="183" t="s">
        <v>375</v>
      </c>
      <c r="H381" s="40" t="s">
        <v>1254</v>
      </c>
    </row>
    <row r="382" ht="21.75" customHeight="1">
      <c r="A382" s="179" t="s">
        <v>1528</v>
      </c>
      <c r="B382" s="180" t="str">
        <f t="shared" si="1"/>
        <v>zigzagoon</v>
      </c>
      <c r="C382" s="40" t="str">
        <f t="shared" si="2"/>
        <v/>
      </c>
      <c r="D382" s="183" t="s">
        <v>376</v>
      </c>
      <c r="E382" s="40" t="s">
        <v>97</v>
      </c>
      <c r="H382" s="40" t="s">
        <v>1254</v>
      </c>
    </row>
    <row r="383" ht="21.75" customHeight="1">
      <c r="A383" s="179" t="s">
        <v>1528</v>
      </c>
      <c r="B383" s="180" t="str">
        <f t="shared" si="1"/>
        <v>zigzagoon-1</v>
      </c>
      <c r="C383" s="40" t="str">
        <f t="shared" si="2"/>
        <v/>
      </c>
      <c r="D383" s="183" t="s">
        <v>376</v>
      </c>
      <c r="E383" s="40" t="s">
        <v>132</v>
      </c>
      <c r="F383" s="181">
        <v>-1.0</v>
      </c>
    </row>
    <row r="384" ht="21.75" customHeight="1">
      <c r="A384" s="179" t="s">
        <v>1529</v>
      </c>
      <c r="B384" s="180" t="str">
        <f t="shared" si="1"/>
        <v>linoone</v>
      </c>
      <c r="C384" s="40" t="str">
        <f t="shared" si="2"/>
        <v/>
      </c>
      <c r="D384" s="183" t="s">
        <v>377</v>
      </c>
      <c r="E384" s="40" t="s">
        <v>97</v>
      </c>
      <c r="H384" s="40" t="s">
        <v>1254</v>
      </c>
    </row>
    <row r="385" ht="21.75" customHeight="1">
      <c r="A385" s="179" t="s">
        <v>1529</v>
      </c>
      <c r="B385" s="180" t="str">
        <f t="shared" si="1"/>
        <v>linoone-1</v>
      </c>
      <c r="C385" s="40" t="str">
        <f t="shared" si="2"/>
        <v/>
      </c>
      <c r="D385" s="183" t="s">
        <v>377</v>
      </c>
      <c r="E385" s="40" t="s">
        <v>132</v>
      </c>
      <c r="F385" s="181">
        <v>-1.0</v>
      </c>
    </row>
    <row r="386" ht="21.75" customHeight="1">
      <c r="A386" s="179" t="s">
        <v>1530</v>
      </c>
      <c r="B386" s="180" t="str">
        <f t="shared" si="1"/>
        <v>wurmple</v>
      </c>
      <c r="C386" s="40" t="str">
        <f t="shared" si="2"/>
        <v/>
      </c>
      <c r="D386" s="183" t="s">
        <v>378</v>
      </c>
      <c r="H386" s="40" t="s">
        <v>1254</v>
      </c>
    </row>
    <row r="387" ht="21.75" customHeight="1">
      <c r="A387" s="179" t="s">
        <v>1531</v>
      </c>
      <c r="B387" s="180" t="str">
        <f t="shared" si="1"/>
        <v>silcoon</v>
      </c>
      <c r="C387" s="40" t="str">
        <f t="shared" si="2"/>
        <v/>
      </c>
      <c r="D387" s="182" t="s">
        <v>379</v>
      </c>
    </row>
    <row r="388" ht="21.75" customHeight="1">
      <c r="A388" s="179" t="s">
        <v>1532</v>
      </c>
      <c r="B388" s="180" t="str">
        <f t="shared" si="1"/>
        <v>beautifly</v>
      </c>
      <c r="C388" s="40" t="str">
        <f t="shared" si="2"/>
        <v/>
      </c>
      <c r="D388" s="183" t="s">
        <v>380</v>
      </c>
      <c r="F388" s="181"/>
      <c r="G388" s="181" t="s">
        <v>1265</v>
      </c>
      <c r="H388" s="40" t="s">
        <v>1254</v>
      </c>
    </row>
    <row r="389" ht="21.75" customHeight="1">
      <c r="A389" s="179" t="s">
        <v>1532</v>
      </c>
      <c r="B389" s="180" t="str">
        <f t="shared" si="1"/>
        <v>beautifly-f</v>
      </c>
      <c r="C389" s="40" t="str">
        <f t="shared" si="2"/>
        <v/>
      </c>
      <c r="D389" s="183" t="s">
        <v>380</v>
      </c>
      <c r="F389" s="181"/>
      <c r="G389" s="181" t="s">
        <v>1266</v>
      </c>
      <c r="H389" s="40" t="s">
        <v>80</v>
      </c>
    </row>
    <row r="390" ht="21.75" customHeight="1">
      <c r="A390" s="179" t="s">
        <v>1533</v>
      </c>
      <c r="B390" s="180" t="str">
        <f t="shared" si="1"/>
        <v>cascoon</v>
      </c>
      <c r="C390" s="40" t="str">
        <f t="shared" si="2"/>
        <v/>
      </c>
      <c r="D390" s="183" t="s">
        <v>381</v>
      </c>
      <c r="H390" s="40" t="s">
        <v>1254</v>
      </c>
    </row>
    <row r="391" ht="21.75" customHeight="1">
      <c r="A391" s="179" t="s">
        <v>1534</v>
      </c>
      <c r="B391" s="180" t="str">
        <f t="shared" si="1"/>
        <v>dustox</v>
      </c>
      <c r="C391" s="40" t="str">
        <f t="shared" si="2"/>
        <v/>
      </c>
      <c r="D391" s="183" t="s">
        <v>382</v>
      </c>
      <c r="F391" s="181"/>
      <c r="G391" s="181" t="s">
        <v>1265</v>
      </c>
      <c r="H391" s="40" t="s">
        <v>1254</v>
      </c>
    </row>
    <row r="392" ht="21.75" customHeight="1">
      <c r="A392" s="179" t="s">
        <v>1534</v>
      </c>
      <c r="B392" s="180" t="str">
        <f t="shared" si="1"/>
        <v>dustox-f</v>
      </c>
      <c r="C392" s="40" t="str">
        <f t="shared" si="2"/>
        <v/>
      </c>
      <c r="D392" s="183" t="s">
        <v>382</v>
      </c>
      <c r="F392" s="181"/>
      <c r="G392" s="181" t="s">
        <v>1266</v>
      </c>
      <c r="H392" s="40" t="s">
        <v>80</v>
      </c>
    </row>
    <row r="393" ht="21.75" customHeight="1">
      <c r="A393" s="179" t="s">
        <v>1535</v>
      </c>
      <c r="B393" s="180" t="str">
        <f t="shared" si="1"/>
        <v>lotad</v>
      </c>
      <c r="C393" s="40" t="str">
        <f t="shared" si="2"/>
        <v/>
      </c>
      <c r="D393" s="183" t="s">
        <v>383</v>
      </c>
      <c r="H393" s="40" t="s">
        <v>1254</v>
      </c>
    </row>
    <row r="394" ht="21.75" customHeight="1">
      <c r="A394" s="179" t="s">
        <v>1536</v>
      </c>
      <c r="B394" s="180" t="str">
        <f t="shared" si="1"/>
        <v>lombre</v>
      </c>
      <c r="C394" s="40" t="str">
        <f t="shared" si="2"/>
        <v/>
      </c>
      <c r="D394" s="183" t="s">
        <v>384</v>
      </c>
      <c r="H394" s="40" t="s">
        <v>1254</v>
      </c>
    </row>
    <row r="395" ht="21.75" customHeight="1">
      <c r="A395" s="179" t="s">
        <v>1537</v>
      </c>
      <c r="B395" s="180" t="str">
        <f t="shared" si="1"/>
        <v>ludicolo</v>
      </c>
      <c r="C395" s="40" t="str">
        <f t="shared" si="2"/>
        <v/>
      </c>
      <c r="D395" s="183" t="s">
        <v>385</v>
      </c>
      <c r="F395" s="181"/>
      <c r="G395" s="181" t="s">
        <v>1265</v>
      </c>
      <c r="H395" s="40" t="s">
        <v>1254</v>
      </c>
    </row>
    <row r="396" ht="21.75" customHeight="1">
      <c r="A396" s="179" t="s">
        <v>1537</v>
      </c>
      <c r="B396" s="180" t="str">
        <f t="shared" si="1"/>
        <v>ludicolo-f</v>
      </c>
      <c r="C396" s="40" t="str">
        <f t="shared" si="2"/>
        <v/>
      </c>
      <c r="D396" s="183" t="s">
        <v>385</v>
      </c>
      <c r="F396" s="181"/>
      <c r="G396" s="181" t="s">
        <v>1266</v>
      </c>
      <c r="H396" s="181" t="s">
        <v>80</v>
      </c>
    </row>
    <row r="397" ht="21.75" customHeight="1">
      <c r="A397" s="179" t="s">
        <v>1538</v>
      </c>
      <c r="B397" s="180" t="str">
        <f t="shared" si="1"/>
        <v>seedot</v>
      </c>
      <c r="C397" s="40" t="str">
        <f t="shared" si="2"/>
        <v/>
      </c>
      <c r="D397" s="183" t="s">
        <v>386</v>
      </c>
      <c r="H397" s="40" t="s">
        <v>1254</v>
      </c>
    </row>
    <row r="398" ht="21.75" customHeight="1">
      <c r="A398" s="179" t="s">
        <v>1539</v>
      </c>
      <c r="B398" s="180" t="str">
        <f t="shared" si="1"/>
        <v>nuzleaf</v>
      </c>
      <c r="C398" s="40" t="str">
        <f t="shared" si="2"/>
        <v/>
      </c>
      <c r="D398" s="183" t="s">
        <v>387</v>
      </c>
      <c r="F398" s="181"/>
      <c r="G398" s="181" t="s">
        <v>1265</v>
      </c>
      <c r="H398" s="40" t="s">
        <v>1254</v>
      </c>
    </row>
    <row r="399" ht="21.75" customHeight="1">
      <c r="A399" s="179" t="s">
        <v>1539</v>
      </c>
      <c r="B399" s="180" t="str">
        <f t="shared" si="1"/>
        <v>nuzleaf-f</v>
      </c>
      <c r="C399" s="40" t="str">
        <f t="shared" si="2"/>
        <v/>
      </c>
      <c r="D399" s="183" t="s">
        <v>387</v>
      </c>
      <c r="F399" s="181"/>
      <c r="G399" s="181" t="s">
        <v>1266</v>
      </c>
      <c r="H399" s="40" t="s">
        <v>80</v>
      </c>
    </row>
    <row r="400" ht="21.75" customHeight="1">
      <c r="A400" s="179" t="s">
        <v>1540</v>
      </c>
      <c r="B400" s="180" t="str">
        <f t="shared" si="1"/>
        <v>shiftry</v>
      </c>
      <c r="C400" s="40" t="str">
        <f t="shared" si="2"/>
        <v/>
      </c>
      <c r="D400" s="183" t="s">
        <v>388</v>
      </c>
      <c r="F400" s="181"/>
      <c r="G400" s="181" t="s">
        <v>1265</v>
      </c>
      <c r="H400" s="40" t="s">
        <v>1254</v>
      </c>
    </row>
    <row r="401" ht="21.75" customHeight="1">
      <c r="A401" s="179" t="s">
        <v>1540</v>
      </c>
      <c r="B401" s="180" t="str">
        <f t="shared" si="1"/>
        <v>shiftry-f</v>
      </c>
      <c r="C401" s="40" t="str">
        <f t="shared" si="2"/>
        <v/>
      </c>
      <c r="D401" s="183" t="s">
        <v>388</v>
      </c>
      <c r="F401" s="181"/>
      <c r="G401" s="181" t="s">
        <v>1266</v>
      </c>
      <c r="H401" s="40" t="s">
        <v>80</v>
      </c>
    </row>
    <row r="402" ht="21.75" customHeight="1">
      <c r="A402" s="179" t="s">
        <v>1541</v>
      </c>
      <c r="B402" s="180" t="str">
        <f t="shared" si="1"/>
        <v>taillow</v>
      </c>
      <c r="C402" s="40" t="str">
        <f t="shared" si="2"/>
        <v/>
      </c>
      <c r="D402" s="183" t="s">
        <v>389</v>
      </c>
      <c r="H402" s="40" t="s">
        <v>1254</v>
      </c>
    </row>
    <row r="403" ht="21.75" customHeight="1">
      <c r="A403" s="179" t="s">
        <v>1542</v>
      </c>
      <c r="B403" s="180" t="str">
        <f t="shared" si="1"/>
        <v>swellow</v>
      </c>
      <c r="C403" s="40" t="str">
        <f t="shared" si="2"/>
        <v/>
      </c>
      <c r="D403" s="183" t="s">
        <v>390</v>
      </c>
      <c r="H403" s="40" t="s">
        <v>1254</v>
      </c>
    </row>
    <row r="404" ht="21.75" customHeight="1">
      <c r="A404" s="179" t="s">
        <v>1543</v>
      </c>
      <c r="B404" s="180" t="str">
        <f t="shared" si="1"/>
        <v>wingull</v>
      </c>
      <c r="C404" s="40" t="str">
        <f t="shared" si="2"/>
        <v/>
      </c>
      <c r="D404" s="183" t="s">
        <v>391</v>
      </c>
      <c r="H404" s="40" t="s">
        <v>1254</v>
      </c>
    </row>
    <row r="405" ht="21.75" customHeight="1">
      <c r="A405" s="179" t="s">
        <v>1544</v>
      </c>
      <c r="B405" s="180" t="str">
        <f t="shared" si="1"/>
        <v>pelipper</v>
      </c>
      <c r="C405" s="40" t="str">
        <f t="shared" si="2"/>
        <v/>
      </c>
      <c r="D405" s="183" t="s">
        <v>392</v>
      </c>
      <c r="H405" s="40" t="s">
        <v>1254</v>
      </c>
    </row>
    <row r="406" ht="21.75" customHeight="1">
      <c r="A406" s="179" t="s">
        <v>1545</v>
      </c>
      <c r="B406" s="180" t="str">
        <f t="shared" si="1"/>
        <v>ralts</v>
      </c>
      <c r="C406" s="40" t="str">
        <f t="shared" si="2"/>
        <v/>
      </c>
      <c r="D406" s="183" t="s">
        <v>393</v>
      </c>
      <c r="H406" s="40" t="s">
        <v>1254</v>
      </c>
    </row>
    <row r="407" ht="21.75" customHeight="1">
      <c r="A407" s="179" t="s">
        <v>1546</v>
      </c>
      <c r="B407" s="180" t="str">
        <f t="shared" si="1"/>
        <v>kirlia</v>
      </c>
      <c r="C407" s="40" t="str">
        <f t="shared" si="2"/>
        <v/>
      </c>
      <c r="D407" s="183" t="s">
        <v>394</v>
      </c>
      <c r="H407" s="40" t="s">
        <v>1254</v>
      </c>
    </row>
    <row r="408" ht="21.75" customHeight="1">
      <c r="A408" s="179" t="s">
        <v>1547</v>
      </c>
      <c r="B408" s="180" t="str">
        <f t="shared" si="1"/>
        <v>gardevoir</v>
      </c>
      <c r="C408" s="40" t="str">
        <f t="shared" si="2"/>
        <v/>
      </c>
      <c r="D408" s="183" t="s">
        <v>395</v>
      </c>
      <c r="H408" s="40" t="s">
        <v>1254</v>
      </c>
    </row>
    <row r="409" ht="21.75" customHeight="1">
      <c r="A409" s="179" t="s">
        <v>1548</v>
      </c>
      <c r="B409" s="180" t="str">
        <f t="shared" si="1"/>
        <v>surskit</v>
      </c>
      <c r="C409" s="40" t="str">
        <f t="shared" si="2"/>
        <v/>
      </c>
      <c r="D409" s="183" t="s">
        <v>396</v>
      </c>
      <c r="H409" s="40" t="s">
        <v>1254</v>
      </c>
    </row>
    <row r="410" ht="21.75" customHeight="1">
      <c r="A410" s="179" t="s">
        <v>1549</v>
      </c>
      <c r="B410" s="180" t="str">
        <f t="shared" si="1"/>
        <v>masquerain</v>
      </c>
      <c r="C410" s="40" t="str">
        <f t="shared" si="2"/>
        <v/>
      </c>
      <c r="D410" s="183" t="s">
        <v>397</v>
      </c>
      <c r="H410" s="40" t="s">
        <v>1254</v>
      </c>
    </row>
    <row r="411" ht="21.75" customHeight="1">
      <c r="A411" s="179" t="s">
        <v>1550</v>
      </c>
      <c r="B411" s="180" t="str">
        <f t="shared" si="1"/>
        <v>shroomish</v>
      </c>
      <c r="C411" s="40" t="str">
        <f t="shared" si="2"/>
        <v/>
      </c>
      <c r="D411" s="183" t="s">
        <v>398</v>
      </c>
      <c r="H411" s="40" t="s">
        <v>1254</v>
      </c>
    </row>
    <row r="412" ht="21.75" customHeight="1">
      <c r="A412" s="179" t="s">
        <v>1551</v>
      </c>
      <c r="B412" s="180" t="str">
        <f t="shared" si="1"/>
        <v>breloom</v>
      </c>
      <c r="C412" s="40" t="str">
        <f t="shared" si="2"/>
        <v/>
      </c>
      <c r="D412" s="183" t="s">
        <v>399</v>
      </c>
      <c r="H412" s="40" t="s">
        <v>1254</v>
      </c>
    </row>
    <row r="413" ht="21.75" customHeight="1">
      <c r="A413" s="179" t="s">
        <v>1552</v>
      </c>
      <c r="B413" s="180" t="str">
        <f t="shared" si="1"/>
        <v>slakoth</v>
      </c>
      <c r="C413" s="40" t="str">
        <f t="shared" si="2"/>
        <v/>
      </c>
      <c r="D413" s="183" t="s">
        <v>400</v>
      </c>
      <c r="H413" s="40" t="s">
        <v>1254</v>
      </c>
    </row>
    <row r="414" ht="21.75" customHeight="1">
      <c r="A414" s="179" t="s">
        <v>1553</v>
      </c>
      <c r="B414" s="180" t="str">
        <f t="shared" si="1"/>
        <v>vigoroth</v>
      </c>
      <c r="C414" s="40" t="str">
        <f t="shared" si="2"/>
        <v/>
      </c>
      <c r="D414" s="183" t="s">
        <v>401</v>
      </c>
      <c r="H414" s="40" t="s">
        <v>1254</v>
      </c>
    </row>
    <row r="415" ht="21.75" customHeight="1">
      <c r="A415" s="179" t="s">
        <v>1554</v>
      </c>
      <c r="B415" s="180" t="str">
        <f t="shared" si="1"/>
        <v>slaking</v>
      </c>
      <c r="C415" s="40" t="str">
        <f t="shared" si="2"/>
        <v/>
      </c>
      <c r="D415" s="183" t="s">
        <v>402</v>
      </c>
      <c r="H415" s="40" t="s">
        <v>1254</v>
      </c>
    </row>
    <row r="416" ht="21.75" customHeight="1">
      <c r="A416" s="179" t="s">
        <v>1555</v>
      </c>
      <c r="B416" s="180" t="str">
        <f t="shared" si="1"/>
        <v>nincada</v>
      </c>
      <c r="C416" s="40" t="str">
        <f t="shared" si="2"/>
        <v/>
      </c>
      <c r="D416" s="183" t="s">
        <v>403</v>
      </c>
      <c r="H416" s="40" t="s">
        <v>1254</v>
      </c>
    </row>
    <row r="417" ht="21.75" customHeight="1">
      <c r="A417" s="179" t="s">
        <v>1556</v>
      </c>
      <c r="B417" s="180" t="str">
        <f t="shared" si="1"/>
        <v>ninjask</v>
      </c>
      <c r="C417" s="40" t="str">
        <f t="shared" si="2"/>
        <v/>
      </c>
      <c r="D417" s="183" t="s">
        <v>404</v>
      </c>
      <c r="H417" s="40" t="s">
        <v>1254</v>
      </c>
    </row>
    <row r="418" ht="21.75" customHeight="1">
      <c r="A418" s="179" t="s">
        <v>1557</v>
      </c>
      <c r="B418" s="180" t="str">
        <f t="shared" si="1"/>
        <v>shedinja</v>
      </c>
      <c r="C418" s="40" t="str">
        <f t="shared" si="2"/>
        <v/>
      </c>
      <c r="D418" s="183" t="s">
        <v>405</v>
      </c>
      <c r="H418" s="40" t="s">
        <v>1254</v>
      </c>
    </row>
    <row r="419" ht="21.75" customHeight="1">
      <c r="A419" s="179" t="s">
        <v>1558</v>
      </c>
      <c r="B419" s="180" t="str">
        <f t="shared" si="1"/>
        <v>whismur</v>
      </c>
      <c r="C419" s="40" t="str">
        <f t="shared" si="2"/>
        <v/>
      </c>
      <c r="D419" s="183" t="s">
        <v>406</v>
      </c>
      <c r="H419" s="40" t="s">
        <v>1254</v>
      </c>
    </row>
    <row r="420" ht="21.75" customHeight="1">
      <c r="A420" s="179" t="s">
        <v>1559</v>
      </c>
      <c r="B420" s="180" t="str">
        <f t="shared" si="1"/>
        <v>loudred</v>
      </c>
      <c r="C420" s="40" t="str">
        <f t="shared" si="2"/>
        <v/>
      </c>
      <c r="D420" s="183" t="s">
        <v>407</v>
      </c>
      <c r="H420" s="40" t="s">
        <v>1254</v>
      </c>
    </row>
    <row r="421" ht="21.75" customHeight="1">
      <c r="A421" s="179" t="s">
        <v>1560</v>
      </c>
      <c r="B421" s="180" t="str">
        <f t="shared" si="1"/>
        <v>exploud</v>
      </c>
      <c r="C421" s="40" t="str">
        <f t="shared" si="2"/>
        <v/>
      </c>
      <c r="D421" s="183" t="s">
        <v>408</v>
      </c>
      <c r="H421" s="40" t="s">
        <v>1254</v>
      </c>
    </row>
    <row r="422" ht="21.75" customHeight="1">
      <c r="A422" s="179" t="s">
        <v>1561</v>
      </c>
      <c r="B422" s="180" t="str">
        <f t="shared" si="1"/>
        <v>makuhita</v>
      </c>
      <c r="C422" s="40" t="str">
        <f t="shared" si="2"/>
        <v/>
      </c>
      <c r="D422" s="183" t="s">
        <v>409</v>
      </c>
      <c r="H422" s="40" t="s">
        <v>1254</v>
      </c>
    </row>
    <row r="423" ht="21.75" customHeight="1">
      <c r="A423" s="179" t="s">
        <v>1562</v>
      </c>
      <c r="B423" s="180" t="str">
        <f t="shared" si="1"/>
        <v>hariyama</v>
      </c>
      <c r="C423" s="40" t="str">
        <f t="shared" si="2"/>
        <v/>
      </c>
      <c r="D423" s="183" t="s">
        <v>410</v>
      </c>
      <c r="H423" s="40" t="s">
        <v>1254</v>
      </c>
    </row>
    <row r="424" ht="21.75" customHeight="1">
      <c r="A424" s="179" t="s">
        <v>1563</v>
      </c>
      <c r="B424" s="180" t="str">
        <f t="shared" si="1"/>
        <v>azurill</v>
      </c>
      <c r="C424" s="40" t="str">
        <f t="shared" si="2"/>
        <v/>
      </c>
      <c r="D424" s="183" t="s">
        <v>411</v>
      </c>
      <c r="H424" s="40" t="s">
        <v>1254</v>
      </c>
    </row>
    <row r="425" ht="21.75" customHeight="1">
      <c r="A425" s="179" t="s">
        <v>1564</v>
      </c>
      <c r="B425" s="180" t="str">
        <f t="shared" si="1"/>
        <v>nosepass</v>
      </c>
      <c r="C425" s="40" t="str">
        <f t="shared" si="2"/>
        <v/>
      </c>
      <c r="D425" s="183" t="s">
        <v>412</v>
      </c>
      <c r="H425" s="40" t="s">
        <v>1254</v>
      </c>
    </row>
    <row r="426" ht="21.75" customHeight="1">
      <c r="A426" s="179" t="s">
        <v>1565</v>
      </c>
      <c r="B426" s="180" t="str">
        <f t="shared" si="1"/>
        <v>skitty</v>
      </c>
      <c r="C426" s="40" t="str">
        <f t="shared" si="2"/>
        <v/>
      </c>
      <c r="D426" s="183" t="s">
        <v>413</v>
      </c>
      <c r="H426" s="40" t="s">
        <v>1254</v>
      </c>
    </row>
    <row r="427" ht="21.75" customHeight="1">
      <c r="A427" s="179" t="s">
        <v>1566</v>
      </c>
      <c r="B427" s="180" t="str">
        <f t="shared" si="1"/>
        <v>delcatty</v>
      </c>
      <c r="C427" s="40" t="str">
        <f t="shared" si="2"/>
        <v/>
      </c>
      <c r="D427" s="183" t="s">
        <v>414</v>
      </c>
      <c r="H427" s="40" t="s">
        <v>1254</v>
      </c>
    </row>
    <row r="428" ht="21.75" customHeight="1">
      <c r="A428" s="179" t="s">
        <v>1567</v>
      </c>
      <c r="B428" s="180" t="str">
        <f t="shared" si="1"/>
        <v>sableye</v>
      </c>
      <c r="C428" s="40" t="str">
        <f t="shared" si="2"/>
        <v/>
      </c>
      <c r="D428" s="183" t="s">
        <v>415</v>
      </c>
      <c r="H428" s="40" t="s">
        <v>1254</v>
      </c>
    </row>
    <row r="429" ht="21.75" customHeight="1">
      <c r="A429" s="179" t="s">
        <v>1568</v>
      </c>
      <c r="B429" s="180" t="str">
        <f t="shared" si="1"/>
        <v>mawile</v>
      </c>
      <c r="C429" s="40" t="str">
        <f t="shared" si="2"/>
        <v/>
      </c>
      <c r="D429" s="183" t="s">
        <v>416</v>
      </c>
      <c r="H429" s="40" t="s">
        <v>1254</v>
      </c>
    </row>
    <row r="430" ht="21.75" customHeight="1">
      <c r="A430" s="179" t="s">
        <v>1569</v>
      </c>
      <c r="B430" s="180" t="str">
        <f t="shared" si="1"/>
        <v>aron</v>
      </c>
      <c r="C430" s="40" t="str">
        <f t="shared" si="2"/>
        <v/>
      </c>
      <c r="D430" s="183" t="s">
        <v>417</v>
      </c>
      <c r="H430" s="40" t="s">
        <v>1254</v>
      </c>
    </row>
    <row r="431" ht="21.75" customHeight="1">
      <c r="A431" s="179" t="s">
        <v>1570</v>
      </c>
      <c r="B431" s="180" t="str">
        <f t="shared" si="1"/>
        <v>lairon</v>
      </c>
      <c r="C431" s="40" t="str">
        <f t="shared" si="2"/>
        <v/>
      </c>
      <c r="D431" s="183" t="s">
        <v>418</v>
      </c>
      <c r="H431" s="40" t="s">
        <v>1254</v>
      </c>
    </row>
    <row r="432" ht="21.75" customHeight="1">
      <c r="A432" s="179" t="s">
        <v>1571</v>
      </c>
      <c r="B432" s="180" t="str">
        <f t="shared" si="1"/>
        <v>aggron</v>
      </c>
      <c r="C432" s="40" t="str">
        <f t="shared" si="2"/>
        <v/>
      </c>
      <c r="D432" s="183" t="s">
        <v>419</v>
      </c>
      <c r="H432" s="40" t="s">
        <v>1254</v>
      </c>
    </row>
    <row r="433" ht="21.75" customHeight="1">
      <c r="A433" s="179" t="s">
        <v>1572</v>
      </c>
      <c r="B433" s="180" t="str">
        <f t="shared" si="1"/>
        <v>meditite</v>
      </c>
      <c r="C433" s="40" t="str">
        <f t="shared" si="2"/>
        <v/>
      </c>
      <c r="D433" s="183" t="s">
        <v>420</v>
      </c>
      <c r="F433" s="181"/>
      <c r="G433" s="181" t="s">
        <v>1265</v>
      </c>
      <c r="H433" s="40" t="s">
        <v>1254</v>
      </c>
    </row>
    <row r="434" ht="21.75" customHeight="1">
      <c r="A434" s="179" t="s">
        <v>1572</v>
      </c>
      <c r="B434" s="180" t="str">
        <f t="shared" si="1"/>
        <v>meditite-f</v>
      </c>
      <c r="C434" s="40" t="str">
        <f t="shared" si="2"/>
        <v/>
      </c>
      <c r="D434" s="183" t="s">
        <v>420</v>
      </c>
      <c r="F434" s="181"/>
      <c r="G434" s="181" t="s">
        <v>1266</v>
      </c>
      <c r="H434" s="40" t="s">
        <v>80</v>
      </c>
    </row>
    <row r="435" ht="21.75" customHeight="1">
      <c r="A435" s="179" t="s">
        <v>1573</v>
      </c>
      <c r="B435" s="180" t="str">
        <f t="shared" si="1"/>
        <v>medicham</v>
      </c>
      <c r="C435" s="40" t="str">
        <f t="shared" si="2"/>
        <v/>
      </c>
      <c r="D435" s="183" t="s">
        <v>421</v>
      </c>
      <c r="F435" s="181"/>
      <c r="G435" s="181" t="s">
        <v>1265</v>
      </c>
      <c r="H435" s="40" t="s">
        <v>1254</v>
      </c>
    </row>
    <row r="436" ht="21.75" customHeight="1">
      <c r="A436" s="179" t="s">
        <v>1573</v>
      </c>
      <c r="B436" s="180" t="str">
        <f t="shared" si="1"/>
        <v>medicham-f</v>
      </c>
      <c r="C436" s="40" t="str">
        <f t="shared" si="2"/>
        <v/>
      </c>
      <c r="D436" s="183" t="s">
        <v>421</v>
      </c>
      <c r="F436" s="181"/>
      <c r="G436" s="181" t="s">
        <v>1266</v>
      </c>
      <c r="H436" s="40" t="s">
        <v>80</v>
      </c>
    </row>
    <row r="437" ht="21.75" customHeight="1">
      <c r="A437" s="179" t="s">
        <v>1574</v>
      </c>
      <c r="B437" s="180" t="str">
        <f t="shared" si="1"/>
        <v>electrike</v>
      </c>
      <c r="C437" s="40" t="str">
        <f t="shared" si="2"/>
        <v/>
      </c>
      <c r="D437" s="183" t="s">
        <v>422</v>
      </c>
      <c r="H437" s="40" t="s">
        <v>1254</v>
      </c>
    </row>
    <row r="438" ht="21.75" customHeight="1">
      <c r="A438" s="179" t="s">
        <v>1575</v>
      </c>
      <c r="B438" s="180" t="str">
        <f t="shared" si="1"/>
        <v>manectric</v>
      </c>
      <c r="C438" s="40" t="str">
        <f t="shared" si="2"/>
        <v/>
      </c>
      <c r="D438" s="183" t="s">
        <v>423</v>
      </c>
      <c r="H438" s="40" t="s">
        <v>1254</v>
      </c>
    </row>
    <row r="439" ht="21.75" customHeight="1">
      <c r="A439" s="179" t="s">
        <v>1576</v>
      </c>
      <c r="B439" s="180" t="str">
        <f t="shared" si="1"/>
        <v>plusle</v>
      </c>
      <c r="C439" s="40" t="str">
        <f t="shared" si="2"/>
        <v/>
      </c>
      <c r="D439" s="183" t="s">
        <v>424</v>
      </c>
      <c r="H439" s="40" t="s">
        <v>1254</v>
      </c>
    </row>
    <row r="440" ht="21.75" customHeight="1">
      <c r="A440" s="179" t="s">
        <v>1577</v>
      </c>
      <c r="B440" s="180" t="str">
        <f t="shared" si="1"/>
        <v>minun</v>
      </c>
      <c r="C440" s="40" t="str">
        <f t="shared" si="2"/>
        <v/>
      </c>
      <c r="D440" s="183" t="s">
        <v>425</v>
      </c>
      <c r="H440" s="40" t="s">
        <v>1254</v>
      </c>
    </row>
    <row r="441" ht="21.75" customHeight="1">
      <c r="A441" s="179" t="s">
        <v>1578</v>
      </c>
      <c r="B441" s="180" t="str">
        <f t="shared" si="1"/>
        <v>volbeat</v>
      </c>
      <c r="C441" s="40" t="str">
        <f t="shared" si="2"/>
        <v/>
      </c>
      <c r="D441" s="183" t="s">
        <v>426</v>
      </c>
      <c r="H441" s="40" t="s">
        <v>1254</v>
      </c>
    </row>
    <row r="442" ht="21.75" customHeight="1">
      <c r="A442" s="179" t="s">
        <v>1579</v>
      </c>
      <c r="B442" s="180" t="str">
        <f t="shared" si="1"/>
        <v>illumise</v>
      </c>
      <c r="C442" s="40" t="str">
        <f t="shared" si="2"/>
        <v/>
      </c>
      <c r="D442" s="183" t="s">
        <v>427</v>
      </c>
      <c r="H442" s="40" t="s">
        <v>1254</v>
      </c>
    </row>
    <row r="443" ht="21.75" customHeight="1">
      <c r="A443" s="179" t="s">
        <v>1580</v>
      </c>
      <c r="B443" s="180" t="str">
        <f t="shared" si="1"/>
        <v>roselia</v>
      </c>
      <c r="C443" s="40" t="str">
        <f t="shared" si="2"/>
        <v/>
      </c>
      <c r="D443" s="183" t="s">
        <v>428</v>
      </c>
      <c r="F443" s="181"/>
      <c r="G443" s="181" t="s">
        <v>1265</v>
      </c>
      <c r="H443" s="40" t="s">
        <v>1254</v>
      </c>
    </row>
    <row r="444" ht="21.75" customHeight="1">
      <c r="A444" s="179" t="s">
        <v>1580</v>
      </c>
      <c r="B444" s="180" t="str">
        <f t="shared" si="1"/>
        <v>roselia-f</v>
      </c>
      <c r="C444" s="40" t="str">
        <f t="shared" si="2"/>
        <v/>
      </c>
      <c r="D444" s="183" t="s">
        <v>428</v>
      </c>
      <c r="F444" s="181"/>
      <c r="G444" s="181" t="s">
        <v>1266</v>
      </c>
      <c r="H444" s="40" t="s">
        <v>80</v>
      </c>
    </row>
    <row r="445" ht="21.75" customHeight="1">
      <c r="A445" s="179" t="s">
        <v>1581</v>
      </c>
      <c r="B445" s="180" t="str">
        <f t="shared" si="1"/>
        <v>gulpin</v>
      </c>
      <c r="C445" s="40" t="str">
        <f t="shared" si="2"/>
        <v/>
      </c>
      <c r="D445" s="183" t="s">
        <v>429</v>
      </c>
      <c r="F445" s="181"/>
      <c r="G445" s="181" t="s">
        <v>1265</v>
      </c>
      <c r="H445" s="40" t="s">
        <v>1254</v>
      </c>
    </row>
    <row r="446" ht="21.75" customHeight="1">
      <c r="A446" s="179" t="s">
        <v>1581</v>
      </c>
      <c r="B446" s="180" t="str">
        <f t="shared" si="1"/>
        <v>gulpin-f</v>
      </c>
      <c r="C446" s="40" t="str">
        <f t="shared" si="2"/>
        <v/>
      </c>
      <c r="D446" s="183" t="s">
        <v>429</v>
      </c>
      <c r="F446" s="181"/>
      <c r="G446" s="181" t="s">
        <v>1266</v>
      </c>
      <c r="H446" s="40" t="s">
        <v>80</v>
      </c>
    </row>
    <row r="447" ht="21.75" customHeight="1">
      <c r="A447" s="179" t="s">
        <v>1582</v>
      </c>
      <c r="B447" s="180" t="str">
        <f t="shared" si="1"/>
        <v>swalot</v>
      </c>
      <c r="C447" s="40" t="str">
        <f t="shared" si="2"/>
        <v/>
      </c>
      <c r="D447" s="183" t="s">
        <v>430</v>
      </c>
      <c r="F447" s="181"/>
      <c r="G447" s="181" t="s">
        <v>1265</v>
      </c>
      <c r="H447" s="40" t="s">
        <v>1254</v>
      </c>
    </row>
    <row r="448" ht="21.75" customHeight="1">
      <c r="A448" s="179" t="s">
        <v>1582</v>
      </c>
      <c r="B448" s="180" t="str">
        <f t="shared" si="1"/>
        <v>swalot-f</v>
      </c>
      <c r="C448" s="40" t="str">
        <f t="shared" si="2"/>
        <v/>
      </c>
      <c r="D448" s="183" t="s">
        <v>430</v>
      </c>
      <c r="F448" s="181"/>
      <c r="G448" s="181" t="s">
        <v>1266</v>
      </c>
      <c r="H448" s="40" t="s">
        <v>80</v>
      </c>
    </row>
    <row r="449" ht="21.75" customHeight="1">
      <c r="A449" s="179" t="s">
        <v>1583</v>
      </c>
      <c r="B449" s="180" t="str">
        <f t="shared" si="1"/>
        <v>carvanha</v>
      </c>
      <c r="C449" s="40" t="str">
        <f t="shared" si="2"/>
        <v/>
      </c>
      <c r="D449" s="183" t="s">
        <v>431</v>
      </c>
      <c r="H449" s="40" t="s">
        <v>1254</v>
      </c>
    </row>
    <row r="450" ht="21.75" customHeight="1">
      <c r="A450" s="179" t="s">
        <v>1584</v>
      </c>
      <c r="B450" s="180" t="str">
        <f t="shared" si="1"/>
        <v>sharpedo</v>
      </c>
      <c r="C450" s="40" t="str">
        <f t="shared" si="2"/>
        <v/>
      </c>
      <c r="D450" s="183" t="s">
        <v>432</v>
      </c>
      <c r="H450" s="40" t="s">
        <v>1254</v>
      </c>
    </row>
    <row r="451" ht="21.75" customHeight="1">
      <c r="A451" s="179" t="s">
        <v>1585</v>
      </c>
      <c r="B451" s="180" t="str">
        <f t="shared" si="1"/>
        <v>wailmer</v>
      </c>
      <c r="C451" s="40" t="str">
        <f t="shared" si="2"/>
        <v/>
      </c>
      <c r="D451" s="183" t="s">
        <v>433</v>
      </c>
      <c r="H451" s="40" t="s">
        <v>1254</v>
      </c>
    </row>
    <row r="452" ht="21.75" customHeight="1">
      <c r="A452" s="179" t="s">
        <v>1586</v>
      </c>
      <c r="B452" s="180" t="str">
        <f t="shared" si="1"/>
        <v>wailord</v>
      </c>
      <c r="C452" s="40" t="str">
        <f t="shared" si="2"/>
        <v/>
      </c>
      <c r="D452" s="183" t="s">
        <v>434</v>
      </c>
      <c r="H452" s="40" t="s">
        <v>1254</v>
      </c>
    </row>
    <row r="453" ht="21.75" customHeight="1">
      <c r="A453" s="179" t="s">
        <v>1587</v>
      </c>
      <c r="B453" s="180" t="str">
        <f t="shared" si="1"/>
        <v>numel</v>
      </c>
      <c r="C453" s="40" t="str">
        <f t="shared" si="2"/>
        <v/>
      </c>
      <c r="D453" s="183" t="s">
        <v>435</v>
      </c>
      <c r="F453" s="181"/>
      <c r="G453" s="181" t="s">
        <v>1265</v>
      </c>
      <c r="H453" s="40" t="s">
        <v>1254</v>
      </c>
    </row>
    <row r="454" ht="21.75" customHeight="1">
      <c r="A454" s="179" t="s">
        <v>1587</v>
      </c>
      <c r="B454" s="180" t="str">
        <f t="shared" si="1"/>
        <v>numel-f</v>
      </c>
      <c r="C454" s="40" t="str">
        <f t="shared" si="2"/>
        <v/>
      </c>
      <c r="D454" s="183" t="s">
        <v>435</v>
      </c>
      <c r="F454" s="181"/>
      <c r="G454" s="181" t="s">
        <v>1266</v>
      </c>
      <c r="H454" s="40" t="s">
        <v>80</v>
      </c>
    </row>
    <row r="455" ht="21.75" customHeight="1">
      <c r="A455" s="179" t="s">
        <v>1588</v>
      </c>
      <c r="B455" s="180" t="str">
        <f t="shared" si="1"/>
        <v>camerupt</v>
      </c>
      <c r="C455" s="40" t="str">
        <f t="shared" si="2"/>
        <v/>
      </c>
      <c r="D455" s="183" t="s">
        <v>436</v>
      </c>
      <c r="F455" s="181"/>
      <c r="G455" s="181" t="s">
        <v>1265</v>
      </c>
      <c r="H455" s="40" t="s">
        <v>1254</v>
      </c>
    </row>
    <row r="456" ht="21.75" customHeight="1">
      <c r="A456" s="179" t="s">
        <v>1588</v>
      </c>
      <c r="B456" s="180" t="str">
        <f t="shared" si="1"/>
        <v>camerupt-f</v>
      </c>
      <c r="C456" s="40" t="str">
        <f t="shared" si="2"/>
        <v/>
      </c>
      <c r="D456" s="183" t="s">
        <v>436</v>
      </c>
      <c r="F456" s="181"/>
      <c r="G456" s="181" t="s">
        <v>1266</v>
      </c>
      <c r="H456" s="40" t="s">
        <v>80</v>
      </c>
    </row>
    <row r="457" ht="21.75" customHeight="1">
      <c r="A457" s="179" t="s">
        <v>1589</v>
      </c>
      <c r="B457" s="180" t="str">
        <f t="shared" si="1"/>
        <v>torkoal</v>
      </c>
      <c r="C457" s="40" t="str">
        <f t="shared" si="2"/>
        <v/>
      </c>
      <c r="D457" s="183" t="s">
        <v>437</v>
      </c>
      <c r="H457" s="40" t="s">
        <v>1254</v>
      </c>
    </row>
    <row r="458" ht="21.75" customHeight="1">
      <c r="A458" s="179" t="s">
        <v>1590</v>
      </c>
      <c r="B458" s="180" t="str">
        <f t="shared" si="1"/>
        <v>spoink</v>
      </c>
      <c r="C458" s="40" t="str">
        <f t="shared" si="2"/>
        <v/>
      </c>
      <c r="D458" s="183" t="s">
        <v>438</v>
      </c>
      <c r="H458" s="40" t="s">
        <v>1254</v>
      </c>
    </row>
    <row r="459" ht="21.75" customHeight="1">
      <c r="A459" s="179" t="s">
        <v>1591</v>
      </c>
      <c r="B459" s="180" t="str">
        <f t="shared" si="1"/>
        <v>grumpig</v>
      </c>
      <c r="C459" s="40" t="str">
        <f t="shared" si="2"/>
        <v/>
      </c>
      <c r="D459" s="183" t="s">
        <v>439</v>
      </c>
      <c r="H459" s="40" t="s">
        <v>1254</v>
      </c>
    </row>
    <row r="460" ht="21.75" customHeight="1">
      <c r="A460" s="179" t="s">
        <v>1592</v>
      </c>
      <c r="B460" s="180" t="str">
        <f t="shared" si="1"/>
        <v>spinda</v>
      </c>
      <c r="C460" s="40" t="str">
        <f t="shared" si="2"/>
        <v/>
      </c>
      <c r="D460" s="183" t="s">
        <v>440</v>
      </c>
      <c r="H460" s="40" t="s">
        <v>1254</v>
      </c>
    </row>
    <row r="461" ht="21.75" customHeight="1">
      <c r="A461" s="179" t="s">
        <v>1593</v>
      </c>
      <c r="B461" s="180" t="str">
        <f t="shared" si="1"/>
        <v>trapinch</v>
      </c>
      <c r="C461" s="40" t="str">
        <f t="shared" si="2"/>
        <v/>
      </c>
      <c r="D461" s="183" t="s">
        <v>441</v>
      </c>
      <c r="H461" s="40" t="s">
        <v>1254</v>
      </c>
    </row>
    <row r="462" ht="21.75" customHeight="1">
      <c r="A462" s="179" t="s">
        <v>1594</v>
      </c>
      <c r="B462" s="180" t="str">
        <f t="shared" si="1"/>
        <v>vibrava</v>
      </c>
      <c r="C462" s="40" t="str">
        <f t="shared" si="2"/>
        <v/>
      </c>
      <c r="D462" s="183" t="s">
        <v>442</v>
      </c>
      <c r="H462" s="40" t="s">
        <v>1254</v>
      </c>
    </row>
    <row r="463" ht="21.75" customHeight="1">
      <c r="A463" s="179" t="s">
        <v>1595</v>
      </c>
      <c r="B463" s="180" t="str">
        <f t="shared" si="1"/>
        <v>flygon</v>
      </c>
      <c r="C463" s="40" t="str">
        <f t="shared" si="2"/>
        <v/>
      </c>
      <c r="D463" s="183" t="s">
        <v>443</v>
      </c>
      <c r="H463" s="40" t="s">
        <v>1254</v>
      </c>
    </row>
    <row r="464" ht="21.75" customHeight="1">
      <c r="A464" s="179" t="s">
        <v>1596</v>
      </c>
      <c r="B464" s="180" t="str">
        <f t="shared" si="1"/>
        <v>cacnea</v>
      </c>
      <c r="C464" s="40" t="str">
        <f t="shared" si="2"/>
        <v/>
      </c>
      <c r="D464" s="183" t="s">
        <v>444</v>
      </c>
      <c r="H464" s="40" t="s">
        <v>1254</v>
      </c>
    </row>
    <row r="465" ht="21.75" customHeight="1">
      <c r="A465" s="179" t="s">
        <v>1597</v>
      </c>
      <c r="B465" s="180" t="str">
        <f t="shared" si="1"/>
        <v>cacturne</v>
      </c>
      <c r="C465" s="40" t="str">
        <f t="shared" si="2"/>
        <v/>
      </c>
      <c r="D465" s="183" t="s">
        <v>445</v>
      </c>
      <c r="F465" s="181"/>
      <c r="G465" s="181" t="s">
        <v>1265</v>
      </c>
      <c r="H465" s="40" t="s">
        <v>1254</v>
      </c>
    </row>
    <row r="466" ht="21.75" customHeight="1">
      <c r="A466" s="179" t="s">
        <v>1597</v>
      </c>
      <c r="B466" s="180" t="str">
        <f t="shared" si="1"/>
        <v>cacturne-f</v>
      </c>
      <c r="C466" s="40" t="str">
        <f t="shared" si="2"/>
        <v/>
      </c>
      <c r="D466" s="183" t="s">
        <v>445</v>
      </c>
      <c r="F466" s="181"/>
      <c r="G466" s="181" t="s">
        <v>1266</v>
      </c>
      <c r="H466" s="40" t="s">
        <v>80</v>
      </c>
    </row>
    <row r="467" ht="21.75" customHeight="1">
      <c r="A467" s="179" t="s">
        <v>1598</v>
      </c>
      <c r="B467" s="180" t="str">
        <f t="shared" si="1"/>
        <v>swablu</v>
      </c>
      <c r="C467" s="40" t="str">
        <f t="shared" si="2"/>
        <v/>
      </c>
      <c r="D467" s="183" t="s">
        <v>446</v>
      </c>
      <c r="H467" s="40" t="s">
        <v>1254</v>
      </c>
    </row>
    <row r="468" ht="21.75" customHeight="1">
      <c r="A468" s="179" t="s">
        <v>1599</v>
      </c>
      <c r="B468" s="180" t="str">
        <f t="shared" si="1"/>
        <v>altaria</v>
      </c>
      <c r="C468" s="40" t="str">
        <f t="shared" si="2"/>
        <v/>
      </c>
      <c r="D468" s="183" t="s">
        <v>447</v>
      </c>
      <c r="H468" s="40" t="s">
        <v>1254</v>
      </c>
    </row>
    <row r="469" ht="21.75" customHeight="1">
      <c r="A469" s="179" t="s">
        <v>1600</v>
      </c>
      <c r="B469" s="180" t="str">
        <f t="shared" si="1"/>
        <v>zangoose</v>
      </c>
      <c r="C469" s="40" t="str">
        <f t="shared" si="2"/>
        <v/>
      </c>
      <c r="D469" s="183" t="s">
        <v>448</v>
      </c>
      <c r="H469" s="40" t="s">
        <v>1254</v>
      </c>
    </row>
    <row r="470" ht="21.75" customHeight="1">
      <c r="A470" s="179" t="s">
        <v>1601</v>
      </c>
      <c r="B470" s="180" t="str">
        <f t="shared" si="1"/>
        <v>seviper</v>
      </c>
      <c r="C470" s="40" t="str">
        <f t="shared" si="2"/>
        <v/>
      </c>
      <c r="D470" s="183" t="s">
        <v>449</v>
      </c>
      <c r="H470" s="40" t="s">
        <v>1254</v>
      </c>
    </row>
    <row r="471" ht="21.75" customHeight="1">
      <c r="A471" s="179" t="s">
        <v>1602</v>
      </c>
      <c r="B471" s="180" t="str">
        <f t="shared" si="1"/>
        <v>lunatone</v>
      </c>
      <c r="C471" s="40" t="str">
        <f t="shared" si="2"/>
        <v/>
      </c>
      <c r="D471" s="183" t="s">
        <v>450</v>
      </c>
      <c r="H471" s="40" t="s">
        <v>1254</v>
      </c>
    </row>
    <row r="472" ht="21.75" customHeight="1">
      <c r="A472" s="179" t="s">
        <v>1603</v>
      </c>
      <c r="B472" s="180" t="str">
        <f t="shared" si="1"/>
        <v>solrock</v>
      </c>
      <c r="C472" s="40" t="str">
        <f t="shared" si="2"/>
        <v/>
      </c>
      <c r="D472" s="183" t="s">
        <v>451</v>
      </c>
      <c r="H472" s="40" t="s">
        <v>1254</v>
      </c>
    </row>
    <row r="473" ht="21.75" customHeight="1">
      <c r="A473" s="179" t="s">
        <v>1604</v>
      </c>
      <c r="B473" s="180" t="str">
        <f t="shared" si="1"/>
        <v>barboach</v>
      </c>
      <c r="C473" s="40" t="str">
        <f t="shared" si="2"/>
        <v/>
      </c>
      <c r="D473" s="183" t="s">
        <v>452</v>
      </c>
      <c r="H473" s="40" t="s">
        <v>1254</v>
      </c>
    </row>
    <row r="474" ht="21.75" customHeight="1">
      <c r="A474" s="179" t="s">
        <v>1605</v>
      </c>
      <c r="B474" s="180" t="str">
        <f t="shared" si="1"/>
        <v>whiscash</v>
      </c>
      <c r="C474" s="40" t="str">
        <f t="shared" si="2"/>
        <v/>
      </c>
      <c r="D474" s="183" t="s">
        <v>453</v>
      </c>
      <c r="H474" s="40" t="s">
        <v>1254</v>
      </c>
    </row>
    <row r="475" ht="21.75" customHeight="1">
      <c r="A475" s="179" t="s">
        <v>1606</v>
      </c>
      <c r="B475" s="180" t="str">
        <f t="shared" si="1"/>
        <v>corphish</v>
      </c>
      <c r="C475" s="40" t="str">
        <f t="shared" si="2"/>
        <v/>
      </c>
      <c r="D475" s="183" t="s">
        <v>454</v>
      </c>
      <c r="H475" s="40" t="s">
        <v>1254</v>
      </c>
    </row>
    <row r="476" ht="21.75" customHeight="1">
      <c r="A476" s="179" t="s">
        <v>1607</v>
      </c>
      <c r="B476" s="180" t="str">
        <f t="shared" si="1"/>
        <v>crawdaunt</v>
      </c>
      <c r="C476" s="40" t="str">
        <f t="shared" si="2"/>
        <v/>
      </c>
      <c r="D476" s="183" t="s">
        <v>455</v>
      </c>
      <c r="H476" s="40" t="s">
        <v>1254</v>
      </c>
    </row>
    <row r="477" ht="21.75" customHeight="1">
      <c r="A477" s="179" t="s">
        <v>1608</v>
      </c>
      <c r="B477" s="180" t="str">
        <f t="shared" si="1"/>
        <v>baltoy</v>
      </c>
      <c r="C477" s="40" t="str">
        <f t="shared" si="2"/>
        <v/>
      </c>
      <c r="D477" s="183" t="s">
        <v>456</v>
      </c>
      <c r="H477" s="40" t="s">
        <v>1254</v>
      </c>
    </row>
    <row r="478" ht="21.75" customHeight="1">
      <c r="A478" s="179" t="s">
        <v>1609</v>
      </c>
      <c r="B478" s="180" t="str">
        <f t="shared" si="1"/>
        <v>claydol</v>
      </c>
      <c r="C478" s="40" t="str">
        <f t="shared" si="2"/>
        <v/>
      </c>
      <c r="D478" s="183" t="s">
        <v>457</v>
      </c>
      <c r="H478" s="40" t="s">
        <v>1254</v>
      </c>
    </row>
    <row r="479" ht="21.75" customHeight="1">
      <c r="A479" s="179" t="s">
        <v>1610</v>
      </c>
      <c r="B479" s="180" t="str">
        <f t="shared" si="1"/>
        <v>lileep</v>
      </c>
      <c r="C479" s="40" t="str">
        <f t="shared" si="2"/>
        <v/>
      </c>
      <c r="D479" s="183" t="s">
        <v>458</v>
      </c>
      <c r="H479" s="40" t="s">
        <v>1254</v>
      </c>
    </row>
    <row r="480" ht="21.75" customHeight="1">
      <c r="A480" s="179" t="s">
        <v>1611</v>
      </c>
      <c r="B480" s="180" t="str">
        <f t="shared" si="1"/>
        <v>cradily</v>
      </c>
      <c r="C480" s="40" t="str">
        <f t="shared" si="2"/>
        <v/>
      </c>
      <c r="D480" s="183" t="s">
        <v>459</v>
      </c>
      <c r="H480" s="40" t="s">
        <v>1254</v>
      </c>
    </row>
    <row r="481" ht="21.75" customHeight="1">
      <c r="A481" s="179" t="s">
        <v>1612</v>
      </c>
      <c r="B481" s="180" t="str">
        <f t="shared" si="1"/>
        <v>anorith</v>
      </c>
      <c r="C481" s="40" t="str">
        <f t="shared" si="2"/>
        <v/>
      </c>
      <c r="D481" s="183" t="s">
        <v>460</v>
      </c>
      <c r="H481" s="40" t="s">
        <v>1254</v>
      </c>
    </row>
    <row r="482" ht="21.75" customHeight="1">
      <c r="A482" s="179" t="s">
        <v>1613</v>
      </c>
      <c r="B482" s="180" t="str">
        <f t="shared" si="1"/>
        <v>armaldo</v>
      </c>
      <c r="C482" s="40" t="str">
        <f t="shared" si="2"/>
        <v/>
      </c>
      <c r="D482" s="183" t="s">
        <v>461</v>
      </c>
      <c r="H482" s="40" t="s">
        <v>1254</v>
      </c>
    </row>
    <row r="483" ht="21.75" customHeight="1">
      <c r="A483" s="179" t="s">
        <v>1614</v>
      </c>
      <c r="B483" s="180" t="str">
        <f t="shared" si="1"/>
        <v>feebas</v>
      </c>
      <c r="C483" s="40" t="str">
        <f t="shared" si="2"/>
        <v/>
      </c>
      <c r="D483" s="183" t="s">
        <v>462</v>
      </c>
      <c r="H483" s="40" t="s">
        <v>1254</v>
      </c>
    </row>
    <row r="484" ht="21.75" customHeight="1">
      <c r="A484" s="179" t="s">
        <v>1615</v>
      </c>
      <c r="B484" s="180" t="str">
        <f t="shared" si="1"/>
        <v>milotic</v>
      </c>
      <c r="C484" s="40" t="str">
        <f t="shared" si="2"/>
        <v/>
      </c>
      <c r="D484" s="183" t="s">
        <v>463</v>
      </c>
      <c r="F484" s="181"/>
      <c r="G484" s="181" t="s">
        <v>1265</v>
      </c>
      <c r="H484" s="40" t="s">
        <v>1254</v>
      </c>
    </row>
    <row r="485" ht="21.75" customHeight="1">
      <c r="A485" s="179" t="s">
        <v>1615</v>
      </c>
      <c r="B485" s="180" t="str">
        <f t="shared" si="1"/>
        <v>milotic-f</v>
      </c>
      <c r="C485" s="40" t="str">
        <f t="shared" si="2"/>
        <v/>
      </c>
      <c r="D485" s="183" t="s">
        <v>463</v>
      </c>
      <c r="F485" s="181"/>
      <c r="G485" s="181" t="s">
        <v>1266</v>
      </c>
      <c r="H485" s="40" t="s">
        <v>80</v>
      </c>
    </row>
    <row r="486" ht="21.75" customHeight="1">
      <c r="A486" s="179" t="s">
        <v>1616</v>
      </c>
      <c r="B486" s="180" t="str">
        <f t="shared" si="1"/>
        <v>castform</v>
      </c>
      <c r="C486" s="40" t="str">
        <f t="shared" si="2"/>
        <v/>
      </c>
      <c r="D486" s="183" t="s">
        <v>464</v>
      </c>
      <c r="H486" s="40" t="s">
        <v>1254</v>
      </c>
    </row>
    <row r="487" ht="21.75" customHeight="1">
      <c r="A487" s="179" t="s">
        <v>1617</v>
      </c>
      <c r="B487" s="180" t="str">
        <f t="shared" si="1"/>
        <v>kecleon</v>
      </c>
      <c r="C487" s="40" t="str">
        <f t="shared" si="2"/>
        <v/>
      </c>
      <c r="D487" s="183" t="s">
        <v>465</v>
      </c>
      <c r="H487" s="40" t="s">
        <v>1254</v>
      </c>
    </row>
    <row r="488" ht="21.75" customHeight="1">
      <c r="A488" s="179" t="s">
        <v>1618</v>
      </c>
      <c r="B488" s="180" t="str">
        <f t="shared" si="1"/>
        <v>shuppet</v>
      </c>
      <c r="C488" s="40" t="str">
        <f t="shared" si="2"/>
        <v/>
      </c>
      <c r="D488" s="183" t="s">
        <v>466</v>
      </c>
      <c r="H488" s="40" t="s">
        <v>1254</v>
      </c>
    </row>
    <row r="489" ht="21.75" customHeight="1">
      <c r="A489" s="179" t="s">
        <v>1619</v>
      </c>
      <c r="B489" s="180" t="str">
        <f t="shared" si="1"/>
        <v>banette</v>
      </c>
      <c r="C489" s="40" t="str">
        <f t="shared" si="2"/>
        <v/>
      </c>
      <c r="D489" s="183" t="s">
        <v>467</v>
      </c>
      <c r="H489" s="40" t="s">
        <v>1254</v>
      </c>
    </row>
    <row r="490" ht="21.75" customHeight="1">
      <c r="A490" s="179" t="s">
        <v>1620</v>
      </c>
      <c r="B490" s="180" t="str">
        <f t="shared" si="1"/>
        <v>duskull</v>
      </c>
      <c r="C490" s="40" t="str">
        <f t="shared" si="2"/>
        <v/>
      </c>
      <c r="D490" s="183" t="s">
        <v>468</v>
      </c>
      <c r="H490" s="40" t="s">
        <v>1254</v>
      </c>
    </row>
    <row r="491" ht="21.75" customHeight="1">
      <c r="A491" s="179" t="s">
        <v>1621</v>
      </c>
      <c r="B491" s="180" t="str">
        <f t="shared" si="1"/>
        <v>dusclops</v>
      </c>
      <c r="C491" s="40" t="str">
        <f t="shared" si="2"/>
        <v/>
      </c>
      <c r="D491" s="183" t="s">
        <v>469</v>
      </c>
      <c r="H491" s="40" t="s">
        <v>1254</v>
      </c>
    </row>
    <row r="492" ht="21.75" customHeight="1">
      <c r="A492" s="179" t="s">
        <v>1622</v>
      </c>
      <c r="B492" s="180" t="str">
        <f t="shared" si="1"/>
        <v>tropius</v>
      </c>
      <c r="C492" s="40" t="str">
        <f t="shared" si="2"/>
        <v/>
      </c>
      <c r="D492" s="183" t="s">
        <v>470</v>
      </c>
      <c r="H492" s="40" t="s">
        <v>1254</v>
      </c>
    </row>
    <row r="493" ht="21.75" customHeight="1">
      <c r="A493" s="179" t="s">
        <v>1623</v>
      </c>
      <c r="B493" s="180" t="str">
        <f t="shared" si="1"/>
        <v>chimecho</v>
      </c>
      <c r="C493" s="40" t="str">
        <f t="shared" si="2"/>
        <v/>
      </c>
      <c r="D493" s="183" t="s">
        <v>471</v>
      </c>
      <c r="H493" s="40" t="s">
        <v>1254</v>
      </c>
    </row>
    <row r="494" ht="21.75" customHeight="1">
      <c r="A494" s="179" t="s">
        <v>1624</v>
      </c>
      <c r="B494" s="180" t="str">
        <f t="shared" si="1"/>
        <v>absol</v>
      </c>
      <c r="C494" s="40" t="str">
        <f t="shared" si="2"/>
        <v/>
      </c>
      <c r="D494" s="183" t="s">
        <v>472</v>
      </c>
      <c r="H494" s="40" t="s">
        <v>1254</v>
      </c>
    </row>
    <row r="495" ht="21.75" customHeight="1">
      <c r="A495" s="179" t="s">
        <v>1625</v>
      </c>
      <c r="B495" s="180" t="str">
        <f t="shared" si="1"/>
        <v>wynaut</v>
      </c>
      <c r="C495" s="40" t="str">
        <f t="shared" si="2"/>
        <v/>
      </c>
      <c r="D495" s="183" t="s">
        <v>473</v>
      </c>
      <c r="H495" s="40" t="s">
        <v>1254</v>
      </c>
    </row>
    <row r="496" ht="21.75" customHeight="1">
      <c r="A496" s="179" t="s">
        <v>1626</v>
      </c>
      <c r="B496" s="180" t="str">
        <f t="shared" si="1"/>
        <v>snorunt</v>
      </c>
      <c r="C496" s="40" t="str">
        <f t="shared" si="2"/>
        <v/>
      </c>
      <c r="D496" s="183" t="s">
        <v>474</v>
      </c>
      <c r="H496" s="40" t="s">
        <v>1254</v>
      </c>
    </row>
    <row r="497" ht="21.75" customHeight="1">
      <c r="A497" s="179" t="s">
        <v>1627</v>
      </c>
      <c r="B497" s="180" t="str">
        <f t="shared" si="1"/>
        <v>glalie</v>
      </c>
      <c r="C497" s="40" t="str">
        <f t="shared" si="2"/>
        <v/>
      </c>
      <c r="D497" s="183" t="s">
        <v>475</v>
      </c>
      <c r="H497" s="40" t="s">
        <v>1254</v>
      </c>
    </row>
    <row r="498" ht="21.75" customHeight="1">
      <c r="A498" s="179" t="s">
        <v>1628</v>
      </c>
      <c r="B498" s="180" t="str">
        <f t="shared" si="1"/>
        <v>spheal</v>
      </c>
      <c r="C498" s="40" t="str">
        <f t="shared" si="2"/>
        <v/>
      </c>
      <c r="D498" s="183" t="s">
        <v>476</v>
      </c>
      <c r="H498" s="40" t="s">
        <v>1254</v>
      </c>
    </row>
    <row r="499" ht="21.75" customHeight="1">
      <c r="A499" s="179" t="s">
        <v>1629</v>
      </c>
      <c r="B499" s="180" t="str">
        <f t="shared" si="1"/>
        <v>sealeo</v>
      </c>
      <c r="C499" s="40" t="str">
        <f t="shared" si="2"/>
        <v/>
      </c>
      <c r="D499" s="183" t="s">
        <v>477</v>
      </c>
      <c r="H499" s="40" t="s">
        <v>1254</v>
      </c>
    </row>
    <row r="500" ht="21.75" customHeight="1">
      <c r="A500" s="179" t="s">
        <v>1630</v>
      </c>
      <c r="B500" s="180" t="str">
        <f t="shared" si="1"/>
        <v>walrein</v>
      </c>
      <c r="C500" s="40" t="str">
        <f t="shared" si="2"/>
        <v/>
      </c>
      <c r="D500" s="183" t="s">
        <v>478</v>
      </c>
      <c r="H500" s="40" t="s">
        <v>1254</v>
      </c>
    </row>
    <row r="501" ht="21.75" customHeight="1">
      <c r="A501" s="179" t="s">
        <v>1631</v>
      </c>
      <c r="B501" s="180" t="str">
        <f t="shared" si="1"/>
        <v>clamperl</v>
      </c>
      <c r="C501" s="40" t="str">
        <f t="shared" si="2"/>
        <v/>
      </c>
      <c r="D501" s="183" t="s">
        <v>479</v>
      </c>
      <c r="H501" s="40" t="s">
        <v>1254</v>
      </c>
    </row>
    <row r="502" ht="21.75" customHeight="1">
      <c r="A502" s="179" t="s">
        <v>1632</v>
      </c>
      <c r="B502" s="180" t="str">
        <f t="shared" si="1"/>
        <v>huntail</v>
      </c>
      <c r="C502" s="40" t="str">
        <f t="shared" si="2"/>
        <v/>
      </c>
      <c r="D502" s="183" t="s">
        <v>480</v>
      </c>
      <c r="H502" s="40" t="s">
        <v>1254</v>
      </c>
    </row>
    <row r="503" ht="21.75" customHeight="1">
      <c r="A503" s="179" t="s">
        <v>1633</v>
      </c>
      <c r="B503" s="180" t="str">
        <f t="shared" si="1"/>
        <v>gorebyss</v>
      </c>
      <c r="C503" s="40" t="str">
        <f t="shared" si="2"/>
        <v/>
      </c>
      <c r="D503" s="183" t="s">
        <v>481</v>
      </c>
      <c r="H503" s="40" t="s">
        <v>1254</v>
      </c>
    </row>
    <row r="504" ht="21.75" customHeight="1">
      <c r="A504" s="179" t="s">
        <v>1634</v>
      </c>
      <c r="B504" s="180" t="str">
        <f t="shared" si="1"/>
        <v>relicanth</v>
      </c>
      <c r="C504" s="40" t="str">
        <f t="shared" si="2"/>
        <v/>
      </c>
      <c r="D504" s="183" t="s">
        <v>482</v>
      </c>
      <c r="F504" s="181"/>
      <c r="G504" s="181" t="s">
        <v>1265</v>
      </c>
      <c r="H504" s="40" t="s">
        <v>1254</v>
      </c>
    </row>
    <row r="505" ht="21.75" customHeight="1">
      <c r="A505" s="179" t="s">
        <v>1634</v>
      </c>
      <c r="B505" s="180" t="str">
        <f t="shared" si="1"/>
        <v>relicanth-f</v>
      </c>
      <c r="C505" s="40" t="str">
        <f t="shared" si="2"/>
        <v/>
      </c>
      <c r="D505" s="183" t="s">
        <v>482</v>
      </c>
      <c r="F505" s="181"/>
      <c r="G505" s="181" t="s">
        <v>1266</v>
      </c>
      <c r="H505" s="40" t="s">
        <v>80</v>
      </c>
    </row>
    <row r="506" ht="21.75" customHeight="1">
      <c r="A506" s="179" t="s">
        <v>1635</v>
      </c>
      <c r="B506" s="180" t="str">
        <f t="shared" si="1"/>
        <v>luvdisc</v>
      </c>
      <c r="C506" s="40" t="str">
        <f t="shared" si="2"/>
        <v/>
      </c>
      <c r="D506" s="183" t="s">
        <v>483</v>
      </c>
      <c r="H506" s="40" t="s">
        <v>1254</v>
      </c>
    </row>
    <row r="507" ht="21.75" customHeight="1">
      <c r="A507" s="179" t="s">
        <v>1636</v>
      </c>
      <c r="B507" s="180" t="str">
        <f t="shared" si="1"/>
        <v>bagon</v>
      </c>
      <c r="C507" s="40" t="str">
        <f t="shared" si="2"/>
        <v/>
      </c>
      <c r="D507" s="183" t="s">
        <v>484</v>
      </c>
      <c r="H507" s="40" t="s">
        <v>1254</v>
      </c>
    </row>
    <row r="508" ht="21.75" customHeight="1">
      <c r="A508" s="179" t="s">
        <v>1637</v>
      </c>
      <c r="B508" s="180" t="str">
        <f t="shared" si="1"/>
        <v>shelgon</v>
      </c>
      <c r="C508" s="40" t="str">
        <f t="shared" si="2"/>
        <v/>
      </c>
      <c r="D508" s="183" t="s">
        <v>485</v>
      </c>
      <c r="H508" s="40" t="s">
        <v>1254</v>
      </c>
    </row>
    <row r="509" ht="21.75" customHeight="1">
      <c r="A509" s="179" t="s">
        <v>1638</v>
      </c>
      <c r="B509" s="180" t="str">
        <f t="shared" si="1"/>
        <v>salamence</v>
      </c>
      <c r="C509" s="40" t="str">
        <f t="shared" si="2"/>
        <v/>
      </c>
      <c r="D509" s="183" t="s">
        <v>486</v>
      </c>
      <c r="H509" s="40" t="s">
        <v>1254</v>
      </c>
    </row>
    <row r="510" ht="21.75" customHeight="1">
      <c r="A510" s="179" t="s">
        <v>1639</v>
      </c>
      <c r="B510" s="180" t="str">
        <f t="shared" si="1"/>
        <v>beldum</v>
      </c>
      <c r="C510" s="40" t="str">
        <f t="shared" si="2"/>
        <v/>
      </c>
      <c r="D510" s="183" t="s">
        <v>487</v>
      </c>
      <c r="H510" s="40" t="s">
        <v>1254</v>
      </c>
    </row>
    <row r="511" ht="21.75" customHeight="1">
      <c r="A511" s="179" t="s">
        <v>1640</v>
      </c>
      <c r="B511" s="180" t="str">
        <f t="shared" si="1"/>
        <v>metang</v>
      </c>
      <c r="C511" s="40" t="str">
        <f t="shared" si="2"/>
        <v/>
      </c>
      <c r="D511" s="183" t="s">
        <v>488</v>
      </c>
      <c r="H511" s="40" t="s">
        <v>1254</v>
      </c>
    </row>
    <row r="512" ht="21.75" customHeight="1">
      <c r="A512" s="179" t="s">
        <v>1641</v>
      </c>
      <c r="B512" s="180" t="str">
        <f t="shared" si="1"/>
        <v>metagross</v>
      </c>
      <c r="C512" s="40" t="str">
        <f t="shared" si="2"/>
        <v/>
      </c>
      <c r="D512" s="183" t="s">
        <v>489</v>
      </c>
      <c r="H512" s="40" t="s">
        <v>1254</v>
      </c>
    </row>
    <row r="513" ht="21.75" customHeight="1">
      <c r="A513" s="179" t="s">
        <v>1642</v>
      </c>
      <c r="B513" s="180" t="str">
        <f t="shared" si="1"/>
        <v>regirock</v>
      </c>
      <c r="C513" s="40" t="str">
        <f t="shared" si="2"/>
        <v/>
      </c>
      <c r="D513" s="183" t="s">
        <v>490</v>
      </c>
      <c r="H513" s="40" t="s">
        <v>1254</v>
      </c>
    </row>
    <row r="514" ht="21.75" customHeight="1">
      <c r="A514" s="179" t="s">
        <v>1643</v>
      </c>
      <c r="B514" s="180" t="str">
        <f t="shared" si="1"/>
        <v>regice</v>
      </c>
      <c r="C514" s="40" t="str">
        <f t="shared" si="2"/>
        <v/>
      </c>
      <c r="D514" s="183" t="s">
        <v>491</v>
      </c>
      <c r="H514" s="40" t="s">
        <v>1254</v>
      </c>
    </row>
    <row r="515" ht="21.75" customHeight="1">
      <c r="A515" s="179" t="s">
        <v>1644</v>
      </c>
      <c r="B515" s="180" t="str">
        <f t="shared" si="1"/>
        <v>registeel</v>
      </c>
      <c r="C515" s="40" t="str">
        <f t="shared" si="2"/>
        <v/>
      </c>
      <c r="D515" s="183" t="s">
        <v>492</v>
      </c>
      <c r="H515" s="40" t="s">
        <v>1254</v>
      </c>
    </row>
    <row r="516" ht="21.75" customHeight="1">
      <c r="A516" s="179" t="s">
        <v>1645</v>
      </c>
      <c r="B516" s="180" t="str">
        <f t="shared" si="1"/>
        <v>latias</v>
      </c>
      <c r="C516" s="40" t="str">
        <f t="shared" si="2"/>
        <v/>
      </c>
      <c r="D516" s="183" t="s">
        <v>493</v>
      </c>
      <c r="H516" s="40" t="s">
        <v>1254</v>
      </c>
    </row>
    <row r="517" ht="21.75" customHeight="1">
      <c r="A517" s="179" t="s">
        <v>1646</v>
      </c>
      <c r="B517" s="180" t="str">
        <f t="shared" si="1"/>
        <v>latios</v>
      </c>
      <c r="C517" s="40" t="str">
        <f t="shared" si="2"/>
        <v/>
      </c>
      <c r="D517" s="183" t="s">
        <v>494</v>
      </c>
      <c r="H517" s="40" t="s">
        <v>1254</v>
      </c>
    </row>
    <row r="518" ht="21.75" customHeight="1">
      <c r="A518" s="179" t="s">
        <v>1647</v>
      </c>
      <c r="B518" s="180" t="str">
        <f t="shared" si="1"/>
        <v>kyogre</v>
      </c>
      <c r="C518" s="40" t="str">
        <f t="shared" si="2"/>
        <v/>
      </c>
      <c r="D518" s="183" t="s">
        <v>495</v>
      </c>
      <c r="H518" s="40" t="s">
        <v>1254</v>
      </c>
    </row>
    <row r="519" ht="21.75" customHeight="1">
      <c r="A519" s="179" t="s">
        <v>1648</v>
      </c>
      <c r="B519" s="180" t="str">
        <f t="shared" si="1"/>
        <v>groudon</v>
      </c>
      <c r="C519" s="40" t="str">
        <f t="shared" si="2"/>
        <v/>
      </c>
      <c r="D519" s="183" t="s">
        <v>496</v>
      </c>
      <c r="H519" s="40" t="s">
        <v>1254</v>
      </c>
    </row>
    <row r="520" ht="21.75" customHeight="1">
      <c r="A520" s="179" t="s">
        <v>1649</v>
      </c>
      <c r="B520" s="180" t="str">
        <f t="shared" si="1"/>
        <v>rayquaza</v>
      </c>
      <c r="C520" s="40" t="str">
        <f t="shared" si="2"/>
        <v/>
      </c>
      <c r="D520" s="183" t="s">
        <v>497</v>
      </c>
      <c r="H520" s="40" t="s">
        <v>1254</v>
      </c>
    </row>
    <row r="521" ht="21.75" customHeight="1">
      <c r="A521" s="179" t="s">
        <v>1650</v>
      </c>
      <c r="B521" s="180" t="str">
        <f t="shared" si="1"/>
        <v>jirachi</v>
      </c>
      <c r="C521" s="40" t="str">
        <f t="shared" si="2"/>
        <v/>
      </c>
      <c r="D521" s="183" t="s">
        <v>498</v>
      </c>
      <c r="H521" s="40" t="s">
        <v>1254</v>
      </c>
    </row>
    <row r="522" ht="21.75" customHeight="1">
      <c r="A522" s="179" t="s">
        <v>1651</v>
      </c>
      <c r="B522" s="180" t="str">
        <f t="shared" si="1"/>
        <v>deoxys</v>
      </c>
      <c r="C522" s="40" t="str">
        <f t="shared" si="2"/>
        <v/>
      </c>
      <c r="D522" s="183" t="s">
        <v>499</v>
      </c>
      <c r="E522" s="40" t="s">
        <v>500</v>
      </c>
      <c r="H522" s="40" t="s">
        <v>1254</v>
      </c>
    </row>
    <row r="523" ht="21.75" customHeight="1">
      <c r="A523" s="179" t="s">
        <v>1651</v>
      </c>
      <c r="B523" s="180" t="str">
        <f t="shared" si="1"/>
        <v>deoxys-1</v>
      </c>
      <c r="C523" s="40" t="str">
        <f t="shared" si="2"/>
        <v/>
      </c>
      <c r="D523" s="183" t="s">
        <v>499</v>
      </c>
      <c r="E523" s="40" t="s">
        <v>501</v>
      </c>
      <c r="F523" s="181">
        <v>-1.0</v>
      </c>
    </row>
    <row r="524" ht="21.75" customHeight="1">
      <c r="A524" s="179" t="s">
        <v>1651</v>
      </c>
      <c r="B524" s="180" t="str">
        <f t="shared" si="1"/>
        <v>deoxys-2</v>
      </c>
      <c r="C524" s="40" t="str">
        <f t="shared" si="2"/>
        <v/>
      </c>
      <c r="D524" s="183" t="s">
        <v>499</v>
      </c>
      <c r="E524" s="40" t="s">
        <v>502</v>
      </c>
      <c r="F524" s="181">
        <v>-2.0</v>
      </c>
    </row>
    <row r="525" ht="21.75" customHeight="1">
      <c r="A525" s="179" t="s">
        <v>1651</v>
      </c>
      <c r="B525" s="180" t="str">
        <f t="shared" si="1"/>
        <v>deoxys-3</v>
      </c>
      <c r="C525" s="40" t="str">
        <f t="shared" si="2"/>
        <v/>
      </c>
      <c r="D525" s="183" t="s">
        <v>499</v>
      </c>
      <c r="E525" s="40" t="s">
        <v>503</v>
      </c>
      <c r="F525" s="181">
        <v>-3.0</v>
      </c>
    </row>
    <row r="526" ht="21.75" customHeight="1">
      <c r="A526" s="179" t="s">
        <v>1652</v>
      </c>
      <c r="B526" s="180" t="str">
        <f t="shared" si="1"/>
        <v>turtwig</v>
      </c>
      <c r="C526" s="40" t="str">
        <f t="shared" si="2"/>
        <v/>
      </c>
      <c r="D526" s="183" t="s">
        <v>504</v>
      </c>
    </row>
    <row r="527" ht="21.75" customHeight="1">
      <c r="A527" s="179" t="s">
        <v>1653</v>
      </c>
      <c r="B527" s="180" t="str">
        <f t="shared" si="1"/>
        <v>grotle</v>
      </c>
      <c r="C527" s="40" t="str">
        <f t="shared" si="2"/>
        <v/>
      </c>
      <c r="D527" s="183" t="s">
        <v>505</v>
      </c>
      <c r="H527" s="40" t="s">
        <v>1254</v>
      </c>
    </row>
    <row r="528" ht="21.75" customHeight="1">
      <c r="A528" s="179" t="s">
        <v>1654</v>
      </c>
      <c r="B528" s="180" t="str">
        <f t="shared" si="1"/>
        <v>torterra</v>
      </c>
      <c r="C528" s="40" t="str">
        <f t="shared" si="2"/>
        <v/>
      </c>
      <c r="D528" s="183" t="s">
        <v>506</v>
      </c>
      <c r="H528" s="40" t="s">
        <v>1254</v>
      </c>
    </row>
    <row r="529" ht="21.75" customHeight="1">
      <c r="A529" s="179" t="s">
        <v>1655</v>
      </c>
      <c r="B529" s="180" t="str">
        <f t="shared" si="1"/>
        <v>chimchar</v>
      </c>
      <c r="C529" s="40" t="str">
        <f t="shared" si="2"/>
        <v/>
      </c>
      <c r="D529" s="183" t="s">
        <v>507</v>
      </c>
      <c r="H529" s="40" t="s">
        <v>1254</v>
      </c>
    </row>
    <row r="530" ht="21.75" customHeight="1">
      <c r="A530" s="179" t="s">
        <v>1656</v>
      </c>
      <c r="B530" s="180" t="str">
        <f t="shared" si="1"/>
        <v>monferno</v>
      </c>
      <c r="C530" s="40" t="str">
        <f t="shared" si="2"/>
        <v/>
      </c>
      <c r="D530" s="183" t="s">
        <v>508</v>
      </c>
      <c r="H530" s="40" t="s">
        <v>1254</v>
      </c>
    </row>
    <row r="531" ht="21.75" customHeight="1">
      <c r="A531" s="179" t="s">
        <v>1657</v>
      </c>
      <c r="B531" s="180" t="str">
        <f t="shared" si="1"/>
        <v>infernape</v>
      </c>
      <c r="C531" s="40" t="str">
        <f t="shared" si="2"/>
        <v/>
      </c>
      <c r="D531" s="183" t="s">
        <v>509</v>
      </c>
      <c r="H531" s="40" t="s">
        <v>1254</v>
      </c>
    </row>
    <row r="532" ht="21.75" customHeight="1">
      <c r="A532" s="179" t="s">
        <v>1658</v>
      </c>
      <c r="B532" s="180" t="str">
        <f t="shared" si="1"/>
        <v>piplup</v>
      </c>
      <c r="C532" s="40" t="str">
        <f t="shared" si="2"/>
        <v/>
      </c>
      <c r="D532" s="183" t="s">
        <v>510</v>
      </c>
      <c r="H532" s="40" t="s">
        <v>1254</v>
      </c>
    </row>
    <row r="533" ht="21.75" customHeight="1">
      <c r="A533" s="179" t="s">
        <v>1659</v>
      </c>
      <c r="B533" s="180" t="str">
        <f t="shared" si="1"/>
        <v>prinplup</v>
      </c>
      <c r="C533" s="40" t="str">
        <f t="shared" si="2"/>
        <v/>
      </c>
      <c r="D533" s="183" t="s">
        <v>511</v>
      </c>
      <c r="H533" s="40" t="s">
        <v>1254</v>
      </c>
    </row>
    <row r="534" ht="21.75" customHeight="1">
      <c r="A534" s="179" t="s">
        <v>1660</v>
      </c>
      <c r="B534" s="180" t="str">
        <f t="shared" si="1"/>
        <v>empoleon</v>
      </c>
      <c r="C534" s="40" t="str">
        <f t="shared" si="2"/>
        <v/>
      </c>
      <c r="D534" s="183" t="s">
        <v>512</v>
      </c>
      <c r="H534" s="40" t="s">
        <v>1254</v>
      </c>
    </row>
    <row r="535" ht="21.75" customHeight="1">
      <c r="A535" s="179" t="s">
        <v>1661</v>
      </c>
      <c r="B535" s="180" t="str">
        <f t="shared" si="1"/>
        <v>starly</v>
      </c>
      <c r="C535" s="40" t="str">
        <f t="shared" si="2"/>
        <v/>
      </c>
      <c r="D535" s="183" t="s">
        <v>513</v>
      </c>
      <c r="F535" s="181"/>
      <c r="G535" s="181" t="s">
        <v>1265</v>
      </c>
      <c r="H535" s="40" t="s">
        <v>1254</v>
      </c>
    </row>
    <row r="536" ht="21.75" customHeight="1">
      <c r="A536" s="179" t="s">
        <v>1661</v>
      </c>
      <c r="B536" s="180" t="str">
        <f t="shared" si="1"/>
        <v>starly-f</v>
      </c>
      <c r="C536" s="40" t="str">
        <f t="shared" si="2"/>
        <v/>
      </c>
      <c r="D536" s="183" t="s">
        <v>513</v>
      </c>
      <c r="F536" s="181"/>
      <c r="G536" s="181" t="s">
        <v>1266</v>
      </c>
      <c r="H536" s="40" t="s">
        <v>80</v>
      </c>
    </row>
    <row r="537" ht="21.75" customHeight="1">
      <c r="A537" s="179" t="s">
        <v>1662</v>
      </c>
      <c r="B537" s="180" t="str">
        <f t="shared" si="1"/>
        <v>staravia</v>
      </c>
      <c r="C537" s="40" t="str">
        <f t="shared" si="2"/>
        <v/>
      </c>
      <c r="D537" s="183" t="s">
        <v>514</v>
      </c>
      <c r="F537" s="181"/>
      <c r="G537" s="181" t="s">
        <v>1265</v>
      </c>
      <c r="H537" s="40" t="s">
        <v>1254</v>
      </c>
    </row>
    <row r="538" ht="21.75" customHeight="1">
      <c r="A538" s="179" t="s">
        <v>1662</v>
      </c>
      <c r="B538" s="180" t="str">
        <f t="shared" si="1"/>
        <v>staravia-f</v>
      </c>
      <c r="C538" s="40" t="str">
        <f t="shared" si="2"/>
        <v/>
      </c>
      <c r="D538" s="183" t="s">
        <v>514</v>
      </c>
      <c r="F538" s="181"/>
      <c r="G538" s="181" t="s">
        <v>1266</v>
      </c>
      <c r="H538" s="40" t="s">
        <v>80</v>
      </c>
    </row>
    <row r="539" ht="21.75" customHeight="1">
      <c r="A539" s="179" t="s">
        <v>1663</v>
      </c>
      <c r="B539" s="180" t="str">
        <f t="shared" si="1"/>
        <v>staraptor</v>
      </c>
      <c r="C539" s="40" t="str">
        <f t="shared" si="2"/>
        <v/>
      </c>
      <c r="D539" s="183" t="s">
        <v>515</v>
      </c>
      <c r="F539" s="181"/>
      <c r="G539" s="181" t="s">
        <v>1265</v>
      </c>
      <c r="H539" s="40" t="s">
        <v>1254</v>
      </c>
    </row>
    <row r="540" ht="21.75" customHeight="1">
      <c r="A540" s="179" t="s">
        <v>1663</v>
      </c>
      <c r="B540" s="180" t="str">
        <f t="shared" si="1"/>
        <v>staraptor-f</v>
      </c>
      <c r="C540" s="40" t="str">
        <f t="shared" si="2"/>
        <v/>
      </c>
      <c r="D540" s="183" t="s">
        <v>515</v>
      </c>
      <c r="F540" s="181"/>
      <c r="G540" s="181" t="s">
        <v>1266</v>
      </c>
      <c r="H540" s="40" t="s">
        <v>80</v>
      </c>
    </row>
    <row r="541" ht="21.75" customHeight="1">
      <c r="A541" s="179" t="s">
        <v>1664</v>
      </c>
      <c r="B541" s="180" t="str">
        <f t="shared" si="1"/>
        <v>bidoof</v>
      </c>
      <c r="C541" s="40" t="str">
        <f t="shared" si="2"/>
        <v/>
      </c>
      <c r="D541" s="183" t="s">
        <v>516</v>
      </c>
      <c r="F541" s="181"/>
      <c r="G541" s="181" t="s">
        <v>1265</v>
      </c>
      <c r="H541" s="40" t="s">
        <v>1254</v>
      </c>
    </row>
    <row r="542" ht="21.75" customHeight="1">
      <c r="A542" s="179" t="s">
        <v>1664</v>
      </c>
      <c r="B542" s="180" t="str">
        <f t="shared" si="1"/>
        <v>bidoof-f</v>
      </c>
      <c r="C542" s="40" t="str">
        <f t="shared" si="2"/>
        <v/>
      </c>
      <c r="D542" s="183" t="s">
        <v>516</v>
      </c>
      <c r="F542" s="181"/>
      <c r="G542" s="181" t="s">
        <v>1266</v>
      </c>
      <c r="H542" s="40" t="s">
        <v>80</v>
      </c>
    </row>
    <row r="543" ht="21.75" customHeight="1">
      <c r="A543" s="179" t="s">
        <v>1665</v>
      </c>
      <c r="B543" s="180" t="str">
        <f t="shared" si="1"/>
        <v>bibarel</v>
      </c>
      <c r="C543" s="40" t="str">
        <f t="shared" si="2"/>
        <v/>
      </c>
      <c r="D543" s="183" t="s">
        <v>517</v>
      </c>
      <c r="F543" s="181"/>
      <c r="G543" s="181" t="s">
        <v>1265</v>
      </c>
      <c r="H543" s="40" t="s">
        <v>1254</v>
      </c>
    </row>
    <row r="544" ht="21.75" customHeight="1">
      <c r="A544" s="179" t="s">
        <v>1665</v>
      </c>
      <c r="B544" s="180" t="str">
        <f t="shared" si="1"/>
        <v>bibarel-f</v>
      </c>
      <c r="C544" s="40" t="str">
        <f t="shared" si="2"/>
        <v/>
      </c>
      <c r="D544" s="183" t="s">
        <v>517</v>
      </c>
      <c r="F544" s="181"/>
      <c r="G544" s="181" t="s">
        <v>1266</v>
      </c>
      <c r="H544" s="40" t="s">
        <v>80</v>
      </c>
    </row>
    <row r="545" ht="21.75" customHeight="1">
      <c r="A545" s="179" t="s">
        <v>1666</v>
      </c>
      <c r="B545" s="180" t="str">
        <f t="shared" si="1"/>
        <v>kricketot</v>
      </c>
      <c r="C545" s="40" t="str">
        <f t="shared" si="2"/>
        <v/>
      </c>
      <c r="D545" s="183" t="s">
        <v>518</v>
      </c>
      <c r="F545" s="181"/>
      <c r="G545" s="181" t="s">
        <v>1265</v>
      </c>
      <c r="H545" s="40" t="s">
        <v>1254</v>
      </c>
    </row>
    <row r="546" ht="21.75" customHeight="1">
      <c r="A546" s="179" t="s">
        <v>1666</v>
      </c>
      <c r="B546" s="180" t="str">
        <f t="shared" si="1"/>
        <v>kricketot-f</v>
      </c>
      <c r="C546" s="40" t="str">
        <f t="shared" si="2"/>
        <v/>
      </c>
      <c r="D546" s="183" t="s">
        <v>518</v>
      </c>
      <c r="F546" s="181"/>
      <c r="G546" s="181" t="s">
        <v>1266</v>
      </c>
      <c r="H546" s="40" t="s">
        <v>80</v>
      </c>
    </row>
    <row r="547" ht="21.75" customHeight="1">
      <c r="A547" s="179" t="s">
        <v>1667</v>
      </c>
      <c r="B547" s="180" t="str">
        <f t="shared" si="1"/>
        <v>kricketune</v>
      </c>
      <c r="C547" s="40" t="str">
        <f t="shared" si="2"/>
        <v/>
      </c>
      <c r="D547" s="183" t="s">
        <v>519</v>
      </c>
      <c r="F547" s="181"/>
      <c r="G547" s="181" t="s">
        <v>1265</v>
      </c>
      <c r="H547" s="40" t="s">
        <v>1254</v>
      </c>
    </row>
    <row r="548" ht="21.75" customHeight="1">
      <c r="A548" s="179" t="s">
        <v>1667</v>
      </c>
      <c r="B548" s="180" t="str">
        <f t="shared" si="1"/>
        <v>kricketune-f</v>
      </c>
      <c r="C548" s="40" t="str">
        <f t="shared" si="2"/>
        <v/>
      </c>
      <c r="D548" s="183" t="s">
        <v>519</v>
      </c>
      <c r="F548" s="181"/>
      <c r="G548" s="181" t="s">
        <v>1266</v>
      </c>
      <c r="H548" s="40" t="s">
        <v>80</v>
      </c>
    </row>
    <row r="549" ht="21.75" customHeight="1">
      <c r="A549" s="179" t="s">
        <v>1668</v>
      </c>
      <c r="B549" s="180" t="str">
        <f t="shared" si="1"/>
        <v>shinx</v>
      </c>
      <c r="C549" s="40" t="str">
        <f t="shared" si="2"/>
        <v/>
      </c>
      <c r="D549" s="183" t="s">
        <v>520</v>
      </c>
      <c r="F549" s="181"/>
      <c r="G549" s="181" t="s">
        <v>1265</v>
      </c>
      <c r="H549" s="40" t="s">
        <v>1254</v>
      </c>
    </row>
    <row r="550" ht="21.75" customHeight="1">
      <c r="A550" s="179" t="s">
        <v>1668</v>
      </c>
      <c r="B550" s="180" t="str">
        <f t="shared" si="1"/>
        <v>shinx-f</v>
      </c>
      <c r="C550" s="40" t="str">
        <f t="shared" si="2"/>
        <v/>
      </c>
      <c r="D550" s="183" t="s">
        <v>520</v>
      </c>
      <c r="F550" s="181"/>
      <c r="G550" s="181" t="s">
        <v>1266</v>
      </c>
      <c r="H550" s="40" t="s">
        <v>80</v>
      </c>
    </row>
    <row r="551" ht="21.75" customHeight="1">
      <c r="A551" s="179" t="s">
        <v>1669</v>
      </c>
      <c r="B551" s="180" t="str">
        <f t="shared" si="1"/>
        <v>luxio</v>
      </c>
      <c r="C551" s="40" t="str">
        <f t="shared" si="2"/>
        <v/>
      </c>
      <c r="D551" s="183" t="s">
        <v>521</v>
      </c>
      <c r="F551" s="181"/>
      <c r="G551" s="181" t="s">
        <v>1265</v>
      </c>
      <c r="H551" s="40" t="s">
        <v>1254</v>
      </c>
    </row>
    <row r="552" ht="21.75" customHeight="1">
      <c r="A552" s="179" t="s">
        <v>1669</v>
      </c>
      <c r="B552" s="180" t="str">
        <f t="shared" si="1"/>
        <v>luxio-f</v>
      </c>
      <c r="C552" s="40" t="str">
        <f t="shared" si="2"/>
        <v/>
      </c>
      <c r="D552" s="183" t="s">
        <v>521</v>
      </c>
      <c r="F552" s="181"/>
      <c r="G552" s="181" t="s">
        <v>1266</v>
      </c>
      <c r="H552" s="40" t="s">
        <v>80</v>
      </c>
    </row>
    <row r="553" ht="21.75" customHeight="1">
      <c r="A553" s="179" t="s">
        <v>1670</v>
      </c>
      <c r="B553" s="180" t="str">
        <f t="shared" si="1"/>
        <v>luxray</v>
      </c>
      <c r="C553" s="40" t="str">
        <f t="shared" si="2"/>
        <v/>
      </c>
      <c r="D553" s="183" t="s">
        <v>522</v>
      </c>
      <c r="F553" s="181"/>
      <c r="G553" s="181" t="s">
        <v>1265</v>
      </c>
      <c r="H553" s="40" t="s">
        <v>1254</v>
      </c>
    </row>
    <row r="554" ht="21.75" customHeight="1">
      <c r="A554" s="179" t="s">
        <v>1670</v>
      </c>
      <c r="B554" s="180" t="str">
        <f t="shared" si="1"/>
        <v>luxray-f</v>
      </c>
      <c r="C554" s="40" t="str">
        <f t="shared" si="2"/>
        <v/>
      </c>
      <c r="D554" s="183" t="s">
        <v>522</v>
      </c>
      <c r="F554" s="181"/>
      <c r="G554" s="181" t="s">
        <v>1266</v>
      </c>
      <c r="H554" s="40" t="s">
        <v>80</v>
      </c>
    </row>
    <row r="555" ht="21.75" customHeight="1">
      <c r="A555" s="179" t="s">
        <v>1671</v>
      </c>
      <c r="B555" s="180" t="str">
        <f t="shared" si="1"/>
        <v>budew</v>
      </c>
      <c r="C555" s="40" t="str">
        <f t="shared" si="2"/>
        <v/>
      </c>
      <c r="D555" s="183" t="s">
        <v>523</v>
      </c>
      <c r="H555" s="40" t="s">
        <v>1254</v>
      </c>
    </row>
    <row r="556" ht="21.75" customHeight="1">
      <c r="A556" s="179" t="s">
        <v>1672</v>
      </c>
      <c r="B556" s="180" t="str">
        <f t="shared" si="1"/>
        <v>roserade</v>
      </c>
      <c r="C556" s="40" t="str">
        <f t="shared" si="2"/>
        <v/>
      </c>
      <c r="D556" s="183" t="s">
        <v>524</v>
      </c>
      <c r="F556" s="181"/>
      <c r="G556" s="181" t="s">
        <v>1265</v>
      </c>
      <c r="H556" s="40" t="s">
        <v>1254</v>
      </c>
    </row>
    <row r="557" ht="21.75" customHeight="1">
      <c r="A557" s="179" t="s">
        <v>1672</v>
      </c>
      <c r="B557" s="180" t="str">
        <f t="shared" si="1"/>
        <v>roserade-f</v>
      </c>
      <c r="C557" s="40" t="str">
        <f t="shared" si="2"/>
        <v/>
      </c>
      <c r="D557" s="183" t="s">
        <v>524</v>
      </c>
      <c r="F557" s="181"/>
      <c r="G557" s="181" t="s">
        <v>1266</v>
      </c>
      <c r="H557" s="40" t="s">
        <v>80</v>
      </c>
    </row>
    <row r="558" ht="21.75" customHeight="1">
      <c r="A558" s="179" t="s">
        <v>1673</v>
      </c>
      <c r="B558" s="180" t="str">
        <f t="shared" si="1"/>
        <v>cranidos</v>
      </c>
      <c r="C558" s="40" t="str">
        <f t="shared" si="2"/>
        <v/>
      </c>
      <c r="D558" s="183" t="s">
        <v>525</v>
      </c>
      <c r="H558" s="40" t="s">
        <v>1254</v>
      </c>
    </row>
    <row r="559" ht="21.75" customHeight="1">
      <c r="A559" s="179" t="s">
        <v>1674</v>
      </c>
      <c r="B559" s="180" t="str">
        <f t="shared" si="1"/>
        <v>rampardos</v>
      </c>
      <c r="C559" s="40" t="str">
        <f t="shared" si="2"/>
        <v/>
      </c>
      <c r="D559" s="183" t="s">
        <v>526</v>
      </c>
      <c r="H559" s="40" t="s">
        <v>1254</v>
      </c>
    </row>
    <row r="560" ht="21.75" customHeight="1">
      <c r="A560" s="179" t="s">
        <v>1675</v>
      </c>
      <c r="B560" s="180" t="str">
        <f t="shared" si="1"/>
        <v>shieldon</v>
      </c>
      <c r="C560" s="40" t="str">
        <f t="shared" si="2"/>
        <v/>
      </c>
      <c r="D560" s="183" t="s">
        <v>527</v>
      </c>
      <c r="H560" s="40" t="s">
        <v>1254</v>
      </c>
    </row>
    <row r="561" ht="21.75" customHeight="1">
      <c r="A561" s="179" t="s">
        <v>1676</v>
      </c>
      <c r="B561" s="180" t="str">
        <f t="shared" si="1"/>
        <v>bastiodon</v>
      </c>
      <c r="C561" s="40" t="str">
        <f t="shared" si="2"/>
        <v/>
      </c>
      <c r="D561" s="183" t="s">
        <v>528</v>
      </c>
      <c r="H561" s="40" t="s">
        <v>1254</v>
      </c>
    </row>
    <row r="562" ht="21.75" customHeight="1">
      <c r="A562" s="179" t="s">
        <v>1677</v>
      </c>
      <c r="B562" s="180" t="str">
        <f t="shared" si="1"/>
        <v>burmy</v>
      </c>
      <c r="C562" s="40" t="str">
        <f t="shared" si="2"/>
        <v/>
      </c>
      <c r="D562" s="183" t="s">
        <v>529</v>
      </c>
      <c r="E562" s="40" t="s">
        <v>530</v>
      </c>
      <c r="H562" s="40" t="s">
        <v>1254</v>
      </c>
    </row>
    <row r="563" ht="21.75" customHeight="1">
      <c r="A563" s="179" t="s">
        <v>1677</v>
      </c>
      <c r="B563" s="180" t="str">
        <f t="shared" si="1"/>
        <v>burmy-1</v>
      </c>
      <c r="C563" s="40" t="str">
        <f t="shared" si="2"/>
        <v/>
      </c>
      <c r="D563" s="183" t="s">
        <v>529</v>
      </c>
      <c r="E563" s="40" t="s">
        <v>531</v>
      </c>
      <c r="F563" s="181">
        <v>-1.0</v>
      </c>
    </row>
    <row r="564" ht="21.75" customHeight="1">
      <c r="A564" s="179" t="s">
        <v>1677</v>
      </c>
      <c r="B564" s="180" t="str">
        <f t="shared" si="1"/>
        <v>burmy-2</v>
      </c>
      <c r="C564" s="40" t="str">
        <f t="shared" si="2"/>
        <v/>
      </c>
      <c r="D564" s="183" t="s">
        <v>529</v>
      </c>
      <c r="E564" s="40" t="s">
        <v>532</v>
      </c>
      <c r="F564" s="181">
        <v>-2.0</v>
      </c>
    </row>
    <row r="565" ht="21.75" customHeight="1">
      <c r="A565" s="179" t="s">
        <v>1678</v>
      </c>
      <c r="B565" s="180" t="str">
        <f t="shared" si="1"/>
        <v>wormadam</v>
      </c>
      <c r="C565" s="40" t="str">
        <f t="shared" si="2"/>
        <v/>
      </c>
      <c r="D565" s="183" t="s">
        <v>533</v>
      </c>
      <c r="E565" s="40" t="s">
        <v>530</v>
      </c>
    </row>
    <row r="566" ht="21.75" customHeight="1">
      <c r="A566" s="179" t="s">
        <v>1678</v>
      </c>
      <c r="B566" s="180" t="str">
        <f t="shared" si="1"/>
        <v>wormadam-1</v>
      </c>
      <c r="C566" s="40" t="str">
        <f t="shared" si="2"/>
        <v/>
      </c>
      <c r="D566" s="183" t="s">
        <v>533</v>
      </c>
      <c r="E566" s="40" t="s">
        <v>531</v>
      </c>
      <c r="F566" s="181">
        <v>-1.0</v>
      </c>
    </row>
    <row r="567" ht="21.75" customHeight="1">
      <c r="A567" s="179" t="s">
        <v>1678</v>
      </c>
      <c r="B567" s="180" t="str">
        <f t="shared" si="1"/>
        <v>wormadam-2</v>
      </c>
      <c r="C567" s="40" t="str">
        <f t="shared" si="2"/>
        <v/>
      </c>
      <c r="D567" s="183" t="s">
        <v>533</v>
      </c>
      <c r="E567" s="40" t="s">
        <v>532</v>
      </c>
      <c r="F567" s="181">
        <v>-2.0</v>
      </c>
    </row>
    <row r="568" ht="21.75" customHeight="1">
      <c r="A568" s="179" t="s">
        <v>1679</v>
      </c>
      <c r="B568" s="180" t="str">
        <f t="shared" si="1"/>
        <v>mothim</v>
      </c>
      <c r="C568" s="40" t="str">
        <f t="shared" si="2"/>
        <v/>
      </c>
      <c r="D568" s="183" t="s">
        <v>534</v>
      </c>
    </row>
    <row r="569" ht="21.75" customHeight="1">
      <c r="A569" s="179" t="s">
        <v>1680</v>
      </c>
      <c r="B569" s="180" t="str">
        <f t="shared" si="1"/>
        <v>combee</v>
      </c>
      <c r="C569" s="40" t="str">
        <f t="shared" si="2"/>
        <v/>
      </c>
      <c r="D569" s="183" t="s">
        <v>535</v>
      </c>
      <c r="F569" s="181"/>
      <c r="G569" s="181" t="s">
        <v>1265</v>
      </c>
      <c r="H569" s="40" t="s">
        <v>1254</v>
      </c>
    </row>
    <row r="570" ht="21.75" customHeight="1">
      <c r="A570" s="179" t="s">
        <v>1680</v>
      </c>
      <c r="B570" s="180" t="str">
        <f t="shared" si="1"/>
        <v>combee-f</v>
      </c>
      <c r="C570" s="40" t="str">
        <f t="shared" si="2"/>
        <v/>
      </c>
      <c r="D570" s="183" t="s">
        <v>535</v>
      </c>
      <c r="F570" s="181"/>
      <c r="G570" s="181" t="s">
        <v>1266</v>
      </c>
      <c r="H570" s="40" t="s">
        <v>80</v>
      </c>
    </row>
    <row r="571" ht="21.75" customHeight="1">
      <c r="A571" s="179" t="s">
        <v>1681</v>
      </c>
      <c r="B571" s="180" t="str">
        <f t="shared" si="1"/>
        <v>vespiquen</v>
      </c>
      <c r="C571" s="40" t="str">
        <f t="shared" si="2"/>
        <v/>
      </c>
      <c r="D571" s="183" t="s">
        <v>536</v>
      </c>
      <c r="H571" s="40" t="s">
        <v>1254</v>
      </c>
    </row>
    <row r="572" ht="21.75" customHeight="1">
      <c r="A572" s="179" t="s">
        <v>1682</v>
      </c>
      <c r="B572" s="180" t="str">
        <f t="shared" si="1"/>
        <v>pachirisu</v>
      </c>
      <c r="C572" s="40" t="str">
        <f t="shared" si="2"/>
        <v/>
      </c>
      <c r="D572" s="183" t="s">
        <v>537</v>
      </c>
      <c r="F572" s="181"/>
      <c r="G572" s="181" t="s">
        <v>1265</v>
      </c>
      <c r="H572" s="40" t="s">
        <v>1254</v>
      </c>
    </row>
    <row r="573" ht="21.75" customHeight="1">
      <c r="A573" s="179" t="s">
        <v>1682</v>
      </c>
      <c r="B573" s="180" t="str">
        <f t="shared" si="1"/>
        <v>pachirisu-f</v>
      </c>
      <c r="C573" s="40" t="str">
        <f t="shared" si="2"/>
        <v/>
      </c>
      <c r="D573" s="183" t="s">
        <v>537</v>
      </c>
      <c r="F573" s="181"/>
      <c r="G573" s="181" t="s">
        <v>1266</v>
      </c>
      <c r="H573" s="40" t="s">
        <v>80</v>
      </c>
    </row>
    <row r="574" ht="21.75" customHeight="1">
      <c r="A574" s="179" t="s">
        <v>1683</v>
      </c>
      <c r="B574" s="180" t="str">
        <f t="shared" si="1"/>
        <v>buizel</v>
      </c>
      <c r="C574" s="40" t="str">
        <f t="shared" si="2"/>
        <v/>
      </c>
      <c r="D574" s="183" t="s">
        <v>538</v>
      </c>
      <c r="F574" s="181"/>
      <c r="G574" s="181" t="s">
        <v>1265</v>
      </c>
      <c r="H574" s="40" t="s">
        <v>1254</v>
      </c>
    </row>
    <row r="575" ht="21.75" customHeight="1">
      <c r="A575" s="179" t="s">
        <v>1683</v>
      </c>
      <c r="B575" s="180" t="str">
        <f t="shared" si="1"/>
        <v>buizel-f</v>
      </c>
      <c r="C575" s="40" t="str">
        <f t="shared" si="2"/>
        <v/>
      </c>
      <c r="D575" s="183" t="s">
        <v>538</v>
      </c>
      <c r="F575" s="181"/>
      <c r="G575" s="181" t="s">
        <v>1266</v>
      </c>
      <c r="H575" s="40" t="s">
        <v>80</v>
      </c>
    </row>
    <row r="576" ht="21.75" customHeight="1">
      <c r="A576" s="179" t="s">
        <v>1684</v>
      </c>
      <c r="B576" s="180" t="str">
        <f t="shared" si="1"/>
        <v>floatzel</v>
      </c>
      <c r="C576" s="40" t="str">
        <f t="shared" si="2"/>
        <v/>
      </c>
      <c r="D576" s="183" t="s">
        <v>539</v>
      </c>
      <c r="F576" s="181"/>
      <c r="G576" s="181" t="s">
        <v>1265</v>
      </c>
      <c r="H576" s="40" t="s">
        <v>1254</v>
      </c>
    </row>
    <row r="577" ht="21.75" customHeight="1">
      <c r="A577" s="179" t="s">
        <v>1684</v>
      </c>
      <c r="B577" s="180" t="str">
        <f t="shared" si="1"/>
        <v>floatzel-f</v>
      </c>
      <c r="C577" s="40" t="str">
        <f t="shared" si="2"/>
        <v/>
      </c>
      <c r="D577" s="183" t="s">
        <v>539</v>
      </c>
      <c r="F577" s="181"/>
      <c r="G577" s="181" t="s">
        <v>1266</v>
      </c>
      <c r="H577" s="40" t="s">
        <v>80</v>
      </c>
    </row>
    <row r="578" ht="21.75" customHeight="1">
      <c r="A578" s="179" t="s">
        <v>1685</v>
      </c>
      <c r="B578" s="180" t="str">
        <f t="shared" si="1"/>
        <v>cherubi</v>
      </c>
      <c r="C578" s="40" t="str">
        <f t="shared" si="2"/>
        <v/>
      </c>
      <c r="D578" s="183" t="s">
        <v>540</v>
      </c>
      <c r="H578" s="40" t="s">
        <v>1254</v>
      </c>
    </row>
    <row r="579" ht="21.75" customHeight="1">
      <c r="A579" s="179" t="s">
        <v>1686</v>
      </c>
      <c r="B579" s="180" t="str">
        <f t="shared" si="1"/>
        <v>cherrim</v>
      </c>
      <c r="C579" s="40" t="str">
        <f t="shared" si="2"/>
        <v/>
      </c>
      <c r="D579" s="183" t="s">
        <v>541</v>
      </c>
      <c r="H579" s="40" t="s">
        <v>1254</v>
      </c>
    </row>
    <row r="580" ht="21.75" customHeight="1">
      <c r="A580" s="179" t="s">
        <v>1687</v>
      </c>
      <c r="B580" s="180" t="str">
        <f t="shared" si="1"/>
        <v>shellos</v>
      </c>
      <c r="C580" s="40" t="str">
        <f t="shared" si="2"/>
        <v/>
      </c>
      <c r="D580" s="183" t="s">
        <v>542</v>
      </c>
      <c r="E580" s="40" t="s">
        <v>543</v>
      </c>
      <c r="H580" s="40" t="s">
        <v>1254</v>
      </c>
    </row>
    <row r="581" ht="21.75" customHeight="1">
      <c r="A581" s="179" t="s">
        <v>1687</v>
      </c>
      <c r="B581" s="180" t="str">
        <f t="shared" si="1"/>
        <v>shellos-1</v>
      </c>
      <c r="C581" s="40" t="str">
        <f t="shared" si="2"/>
        <v/>
      </c>
      <c r="D581" s="183" t="s">
        <v>542</v>
      </c>
      <c r="E581" s="40" t="s">
        <v>544</v>
      </c>
      <c r="F581" s="181">
        <v>-1.0</v>
      </c>
    </row>
    <row r="582" ht="21.75" customHeight="1">
      <c r="A582" s="179" t="s">
        <v>1688</v>
      </c>
      <c r="B582" s="180" t="str">
        <f t="shared" si="1"/>
        <v>gastrodon</v>
      </c>
      <c r="C582" s="40" t="str">
        <f t="shared" si="2"/>
        <v/>
      </c>
      <c r="D582" s="183" t="s">
        <v>545</v>
      </c>
      <c r="E582" s="40" t="s">
        <v>543</v>
      </c>
    </row>
    <row r="583" ht="21.75" customHeight="1">
      <c r="A583" s="179" t="s">
        <v>1688</v>
      </c>
      <c r="B583" s="180" t="str">
        <f t="shared" si="1"/>
        <v>gastrodon-1</v>
      </c>
      <c r="C583" s="40" t="str">
        <f t="shared" si="2"/>
        <v/>
      </c>
      <c r="D583" s="183" t="s">
        <v>545</v>
      </c>
      <c r="E583" s="40" t="s">
        <v>544</v>
      </c>
      <c r="F583" s="181">
        <v>-1.0</v>
      </c>
    </row>
    <row r="584" ht="21.75" customHeight="1">
      <c r="A584" s="179" t="s">
        <v>1689</v>
      </c>
      <c r="B584" s="180" t="str">
        <f t="shared" si="1"/>
        <v>ambipom</v>
      </c>
      <c r="C584" s="40" t="str">
        <f t="shared" si="2"/>
        <v/>
      </c>
      <c r="D584" s="183" t="s">
        <v>546</v>
      </c>
      <c r="F584" s="181"/>
      <c r="G584" s="181" t="s">
        <v>1265</v>
      </c>
      <c r="H584" s="40" t="s">
        <v>1254</v>
      </c>
    </row>
    <row r="585" ht="21.75" customHeight="1">
      <c r="A585" s="179" t="s">
        <v>1689</v>
      </c>
      <c r="B585" s="180" t="str">
        <f t="shared" si="1"/>
        <v>ambipom-f</v>
      </c>
      <c r="C585" s="40" t="str">
        <f t="shared" si="2"/>
        <v/>
      </c>
      <c r="D585" s="183" t="s">
        <v>546</v>
      </c>
      <c r="F585" s="181"/>
      <c r="G585" s="181" t="s">
        <v>1266</v>
      </c>
      <c r="H585" s="40" t="s">
        <v>80</v>
      </c>
    </row>
    <row r="586" ht="21.75" customHeight="1">
      <c r="A586" s="179" t="s">
        <v>1690</v>
      </c>
      <c r="B586" s="180" t="str">
        <f t="shared" si="1"/>
        <v>drifloon</v>
      </c>
      <c r="C586" s="40" t="str">
        <f t="shared" si="2"/>
        <v/>
      </c>
      <c r="D586" s="183" t="s">
        <v>547</v>
      </c>
      <c r="H586" s="40" t="s">
        <v>1254</v>
      </c>
    </row>
    <row r="587" ht="21.75" customHeight="1">
      <c r="A587" s="179" t="s">
        <v>1691</v>
      </c>
      <c r="B587" s="180" t="str">
        <f t="shared" si="1"/>
        <v>drifblim</v>
      </c>
      <c r="C587" s="40" t="str">
        <f t="shared" si="2"/>
        <v/>
      </c>
      <c r="D587" s="183" t="s">
        <v>548</v>
      </c>
      <c r="H587" s="40" t="s">
        <v>1254</v>
      </c>
    </row>
    <row r="588" ht="21.75" customHeight="1">
      <c r="A588" s="179" t="s">
        <v>1692</v>
      </c>
      <c r="B588" s="180" t="str">
        <f t="shared" si="1"/>
        <v>buneary</v>
      </c>
      <c r="C588" s="40" t="str">
        <f t="shared" si="2"/>
        <v/>
      </c>
      <c r="D588" s="183" t="s">
        <v>549</v>
      </c>
      <c r="H588" s="40" t="s">
        <v>1254</v>
      </c>
    </row>
    <row r="589" ht="21.75" customHeight="1">
      <c r="A589" s="179" t="s">
        <v>1693</v>
      </c>
      <c r="B589" s="180" t="str">
        <f t="shared" si="1"/>
        <v>lopunny</v>
      </c>
      <c r="C589" s="40" t="str">
        <f t="shared" si="2"/>
        <v/>
      </c>
      <c r="D589" s="183" t="s">
        <v>550</v>
      </c>
      <c r="H589" s="40" t="s">
        <v>1254</v>
      </c>
    </row>
    <row r="590" ht="21.75" customHeight="1">
      <c r="A590" s="179" t="s">
        <v>1694</v>
      </c>
      <c r="B590" s="180" t="str">
        <f t="shared" si="1"/>
        <v>mismagius</v>
      </c>
      <c r="C590" s="40" t="str">
        <f t="shared" si="2"/>
        <v/>
      </c>
      <c r="D590" s="183" t="s">
        <v>551</v>
      </c>
      <c r="H590" s="40" t="s">
        <v>1254</v>
      </c>
    </row>
    <row r="591" ht="21.75" customHeight="1">
      <c r="A591" s="179" t="s">
        <v>1695</v>
      </c>
      <c r="B591" s="180" t="str">
        <f t="shared" si="1"/>
        <v>honchkrow</v>
      </c>
      <c r="C591" s="40" t="str">
        <f t="shared" si="2"/>
        <v/>
      </c>
      <c r="D591" s="183" t="s">
        <v>552</v>
      </c>
      <c r="H591" s="40" t="s">
        <v>1254</v>
      </c>
    </row>
    <row r="592" ht="21.75" customHeight="1">
      <c r="A592" s="179" t="s">
        <v>1696</v>
      </c>
      <c r="B592" s="180" t="str">
        <f t="shared" si="1"/>
        <v>glameow</v>
      </c>
      <c r="C592" s="40" t="str">
        <f t="shared" si="2"/>
        <v/>
      </c>
      <c r="D592" s="183" t="s">
        <v>553</v>
      </c>
      <c r="H592" s="40" t="s">
        <v>1254</v>
      </c>
    </row>
    <row r="593" ht="21.75" customHeight="1">
      <c r="A593" s="179" t="s">
        <v>1697</v>
      </c>
      <c r="B593" s="180" t="str">
        <f t="shared" si="1"/>
        <v>purugly</v>
      </c>
      <c r="C593" s="40" t="str">
        <f t="shared" si="2"/>
        <v/>
      </c>
      <c r="D593" s="183" t="s">
        <v>554</v>
      </c>
      <c r="H593" s="40" t="s">
        <v>1254</v>
      </c>
    </row>
    <row r="594" ht="21.75" customHeight="1">
      <c r="A594" s="179" t="s">
        <v>1698</v>
      </c>
      <c r="B594" s="180" t="str">
        <f t="shared" si="1"/>
        <v>chingling</v>
      </c>
      <c r="C594" s="40" t="str">
        <f t="shared" si="2"/>
        <v/>
      </c>
      <c r="D594" s="183" t="s">
        <v>555</v>
      </c>
      <c r="H594" s="40" t="s">
        <v>1254</v>
      </c>
    </row>
    <row r="595" ht="21.75" customHeight="1">
      <c r="A595" s="179" t="s">
        <v>1699</v>
      </c>
      <c r="B595" s="180" t="str">
        <f t="shared" si="1"/>
        <v>stunky</v>
      </c>
      <c r="C595" s="40" t="str">
        <f t="shared" si="2"/>
        <v/>
      </c>
      <c r="D595" s="183" t="s">
        <v>556</v>
      </c>
      <c r="H595" s="40" t="s">
        <v>1254</v>
      </c>
    </row>
    <row r="596" ht="21.75" customHeight="1">
      <c r="A596" s="179" t="s">
        <v>1700</v>
      </c>
      <c r="B596" s="180" t="str">
        <f t="shared" si="1"/>
        <v>skuntank</v>
      </c>
      <c r="C596" s="40" t="str">
        <f t="shared" si="2"/>
        <v/>
      </c>
      <c r="D596" s="183" t="s">
        <v>557</v>
      </c>
      <c r="H596" s="40" t="s">
        <v>1254</v>
      </c>
    </row>
    <row r="597" ht="21.75" customHeight="1">
      <c r="A597" s="179" t="s">
        <v>1701</v>
      </c>
      <c r="B597" s="180" t="str">
        <f t="shared" si="1"/>
        <v>bronzor</v>
      </c>
      <c r="C597" s="40" t="str">
        <f t="shared" si="2"/>
        <v/>
      </c>
      <c r="D597" s="183" t="s">
        <v>558</v>
      </c>
      <c r="H597" s="40" t="s">
        <v>1254</v>
      </c>
    </row>
    <row r="598" ht="21.75" customHeight="1">
      <c r="A598" s="179" t="s">
        <v>1702</v>
      </c>
      <c r="B598" s="180" t="str">
        <f t="shared" si="1"/>
        <v>bronzong</v>
      </c>
      <c r="C598" s="40" t="str">
        <f t="shared" si="2"/>
        <v/>
      </c>
      <c r="D598" s="183" t="s">
        <v>559</v>
      </c>
      <c r="H598" s="40" t="s">
        <v>1254</v>
      </c>
    </row>
    <row r="599" ht="21.75" customHeight="1">
      <c r="A599" s="179" t="s">
        <v>1703</v>
      </c>
      <c r="B599" s="180" t="str">
        <f t="shared" si="1"/>
        <v>bonsly</v>
      </c>
      <c r="C599" s="40" t="str">
        <f t="shared" si="2"/>
        <v/>
      </c>
      <c r="D599" s="183" t="s">
        <v>560</v>
      </c>
      <c r="H599" s="40" t="s">
        <v>1254</v>
      </c>
    </row>
    <row r="600" ht="21.75" customHeight="1">
      <c r="A600" s="179" t="s">
        <v>1704</v>
      </c>
      <c r="B600" s="180" t="str">
        <f t="shared" si="1"/>
        <v>mime jr.</v>
      </c>
      <c r="C600" s="40" t="str">
        <f t="shared" si="2"/>
        <v/>
      </c>
      <c r="D600" s="183" t="s">
        <v>561</v>
      </c>
      <c r="H600" s="40" t="s">
        <v>1254</v>
      </c>
    </row>
    <row r="601" ht="21.75" customHeight="1">
      <c r="A601" s="179" t="s">
        <v>1705</v>
      </c>
      <c r="B601" s="180" t="str">
        <f t="shared" si="1"/>
        <v>happiny</v>
      </c>
      <c r="C601" s="40" t="str">
        <f t="shared" si="2"/>
        <v/>
      </c>
      <c r="D601" s="183" t="s">
        <v>562</v>
      </c>
      <c r="H601" s="40" t="s">
        <v>1254</v>
      </c>
    </row>
    <row r="602" ht="21.75" customHeight="1">
      <c r="A602" s="179" t="s">
        <v>1706</v>
      </c>
      <c r="B602" s="180" t="str">
        <f t="shared" si="1"/>
        <v>chatot</v>
      </c>
      <c r="C602" s="40" t="str">
        <f t="shared" si="2"/>
        <v/>
      </c>
      <c r="D602" s="183" t="s">
        <v>563</v>
      </c>
      <c r="H602" s="40" t="s">
        <v>1254</v>
      </c>
    </row>
    <row r="603" ht="21.75" customHeight="1">
      <c r="A603" s="179" t="s">
        <v>1707</v>
      </c>
      <c r="B603" s="180" t="str">
        <f t="shared" si="1"/>
        <v>spiritomb</v>
      </c>
      <c r="C603" s="40" t="str">
        <f t="shared" si="2"/>
        <v/>
      </c>
      <c r="D603" s="183" t="s">
        <v>564</v>
      </c>
      <c r="H603" s="40" t="s">
        <v>1254</v>
      </c>
    </row>
    <row r="604" ht="21.75" customHeight="1">
      <c r="A604" s="179" t="s">
        <v>1708</v>
      </c>
      <c r="B604" s="180" t="str">
        <f t="shared" si="1"/>
        <v>gible</v>
      </c>
      <c r="C604" s="40" t="str">
        <f t="shared" si="2"/>
        <v/>
      </c>
      <c r="D604" s="183" t="s">
        <v>565</v>
      </c>
      <c r="F604" s="181"/>
      <c r="G604" s="181" t="s">
        <v>1265</v>
      </c>
      <c r="H604" s="40" t="s">
        <v>1254</v>
      </c>
    </row>
    <row r="605" ht="21.75" customHeight="1">
      <c r="A605" s="179" t="s">
        <v>1708</v>
      </c>
      <c r="B605" s="180" t="str">
        <f t="shared" si="1"/>
        <v>gible-f</v>
      </c>
      <c r="C605" s="40" t="str">
        <f t="shared" si="2"/>
        <v/>
      </c>
      <c r="D605" s="183" t="s">
        <v>565</v>
      </c>
      <c r="F605" s="181"/>
      <c r="G605" s="181" t="s">
        <v>1266</v>
      </c>
      <c r="H605" s="40" t="s">
        <v>80</v>
      </c>
    </row>
    <row r="606" ht="21.75" customHeight="1">
      <c r="A606" s="179" t="s">
        <v>1709</v>
      </c>
      <c r="B606" s="180" t="str">
        <f t="shared" si="1"/>
        <v>gabite</v>
      </c>
      <c r="C606" s="40" t="str">
        <f t="shared" si="2"/>
        <v/>
      </c>
      <c r="D606" s="183" t="s">
        <v>566</v>
      </c>
      <c r="F606" s="181"/>
      <c r="G606" s="181" t="s">
        <v>1265</v>
      </c>
      <c r="H606" s="40" t="s">
        <v>1254</v>
      </c>
    </row>
    <row r="607" ht="21.75" customHeight="1">
      <c r="A607" s="179" t="s">
        <v>1709</v>
      </c>
      <c r="B607" s="180" t="str">
        <f t="shared" si="1"/>
        <v>gabite-f</v>
      </c>
      <c r="C607" s="40" t="str">
        <f t="shared" si="2"/>
        <v/>
      </c>
      <c r="D607" s="183" t="s">
        <v>566</v>
      </c>
      <c r="F607" s="181"/>
      <c r="G607" s="181" t="s">
        <v>1266</v>
      </c>
      <c r="H607" s="40" t="s">
        <v>80</v>
      </c>
    </row>
    <row r="608" ht="21.75" customHeight="1">
      <c r="A608" s="179" t="s">
        <v>1710</v>
      </c>
      <c r="B608" s="180" t="str">
        <f t="shared" si="1"/>
        <v>garchomp</v>
      </c>
      <c r="C608" s="40" t="str">
        <f t="shared" si="2"/>
        <v/>
      </c>
      <c r="D608" s="183" t="s">
        <v>567</v>
      </c>
      <c r="F608" s="181"/>
      <c r="G608" s="181" t="s">
        <v>1265</v>
      </c>
      <c r="H608" s="40" t="s">
        <v>1254</v>
      </c>
    </row>
    <row r="609" ht="21.75" customHeight="1">
      <c r="A609" s="179" t="s">
        <v>1710</v>
      </c>
      <c r="B609" s="180" t="str">
        <f t="shared" si="1"/>
        <v>garchomp-f</v>
      </c>
      <c r="C609" s="40" t="str">
        <f t="shared" si="2"/>
        <v/>
      </c>
      <c r="D609" s="183" t="s">
        <v>567</v>
      </c>
      <c r="F609" s="181"/>
      <c r="G609" s="181" t="s">
        <v>1266</v>
      </c>
      <c r="H609" s="40" t="s">
        <v>80</v>
      </c>
    </row>
    <row r="610" ht="21.75" customHeight="1">
      <c r="A610" s="179" t="s">
        <v>1711</v>
      </c>
      <c r="B610" s="180" t="str">
        <f t="shared" si="1"/>
        <v>munchlax</v>
      </c>
      <c r="C610" s="40" t="str">
        <f t="shared" si="2"/>
        <v/>
      </c>
      <c r="D610" s="183" t="s">
        <v>568</v>
      </c>
      <c r="H610" s="40" t="s">
        <v>1254</v>
      </c>
    </row>
    <row r="611" ht="21.75" customHeight="1">
      <c r="A611" s="179" t="s">
        <v>1712</v>
      </c>
      <c r="B611" s="180" t="str">
        <f t="shared" si="1"/>
        <v>riolu</v>
      </c>
      <c r="C611" s="40" t="str">
        <f t="shared" si="2"/>
        <v/>
      </c>
      <c r="D611" s="183" t="s">
        <v>569</v>
      </c>
      <c r="H611" s="40" t="s">
        <v>1254</v>
      </c>
    </row>
    <row r="612" ht="21.75" customHeight="1">
      <c r="A612" s="179" t="s">
        <v>1713</v>
      </c>
      <c r="B612" s="180" t="str">
        <f t="shared" si="1"/>
        <v>lucario</v>
      </c>
      <c r="C612" s="40" t="str">
        <f t="shared" si="2"/>
        <v/>
      </c>
      <c r="D612" s="183" t="s">
        <v>570</v>
      </c>
      <c r="H612" s="40" t="s">
        <v>1254</v>
      </c>
    </row>
    <row r="613" ht="21.75" customHeight="1">
      <c r="A613" s="179" t="s">
        <v>1714</v>
      </c>
      <c r="B613" s="180" t="str">
        <f t="shared" si="1"/>
        <v>hippopotas</v>
      </c>
      <c r="C613" s="40" t="str">
        <f t="shared" si="2"/>
        <v/>
      </c>
      <c r="D613" s="183" t="s">
        <v>571</v>
      </c>
      <c r="F613" s="181"/>
      <c r="G613" s="181" t="s">
        <v>1265</v>
      </c>
      <c r="H613" s="40" t="s">
        <v>1254</v>
      </c>
    </row>
    <row r="614" ht="21.75" customHeight="1">
      <c r="A614" s="179" t="s">
        <v>1714</v>
      </c>
      <c r="B614" s="180" t="str">
        <f t="shared" si="1"/>
        <v>hippopotas-f</v>
      </c>
      <c r="C614" s="40" t="str">
        <f t="shared" si="2"/>
        <v/>
      </c>
      <c r="D614" s="183" t="s">
        <v>571</v>
      </c>
      <c r="F614" s="181"/>
      <c r="G614" s="181" t="s">
        <v>1266</v>
      </c>
      <c r="H614" s="40" t="s">
        <v>80</v>
      </c>
    </row>
    <row r="615" ht="21.75" customHeight="1">
      <c r="A615" s="179" t="s">
        <v>1715</v>
      </c>
      <c r="B615" s="180" t="str">
        <f t="shared" si="1"/>
        <v>hippowdon</v>
      </c>
      <c r="C615" s="40" t="str">
        <f t="shared" si="2"/>
        <v/>
      </c>
      <c r="D615" s="183" t="s">
        <v>572</v>
      </c>
      <c r="F615" s="181"/>
      <c r="G615" s="181" t="s">
        <v>1265</v>
      </c>
      <c r="H615" s="40" t="s">
        <v>1254</v>
      </c>
    </row>
    <row r="616" ht="21.75" customHeight="1">
      <c r="A616" s="179" t="s">
        <v>1715</v>
      </c>
      <c r="B616" s="180" t="str">
        <f t="shared" si="1"/>
        <v>hippowdon-f</v>
      </c>
      <c r="C616" s="40" t="str">
        <f t="shared" si="2"/>
        <v/>
      </c>
      <c r="D616" s="183" t="s">
        <v>572</v>
      </c>
      <c r="F616" s="181"/>
      <c r="G616" s="181" t="s">
        <v>1266</v>
      </c>
      <c r="H616" s="40" t="s">
        <v>80</v>
      </c>
    </row>
    <row r="617" ht="21.75" customHeight="1">
      <c r="A617" s="179" t="s">
        <v>1716</v>
      </c>
      <c r="B617" s="180" t="str">
        <f t="shared" si="1"/>
        <v>skorupi</v>
      </c>
      <c r="C617" s="40" t="str">
        <f t="shared" si="2"/>
        <v/>
      </c>
      <c r="D617" s="183" t="s">
        <v>573</v>
      </c>
      <c r="H617" s="40" t="s">
        <v>1254</v>
      </c>
    </row>
    <row r="618" ht="21.75" customHeight="1">
      <c r="A618" s="179" t="s">
        <v>1717</v>
      </c>
      <c r="B618" s="180" t="str">
        <f t="shared" si="1"/>
        <v>drapion</v>
      </c>
      <c r="C618" s="40" t="str">
        <f t="shared" si="2"/>
        <v/>
      </c>
      <c r="D618" s="183" t="s">
        <v>574</v>
      </c>
      <c r="H618" s="40" t="s">
        <v>1254</v>
      </c>
    </row>
    <row r="619" ht="21.75" customHeight="1">
      <c r="A619" s="179" t="s">
        <v>1718</v>
      </c>
      <c r="B619" s="180" t="str">
        <f t="shared" si="1"/>
        <v>croagunk</v>
      </c>
      <c r="C619" s="40" t="str">
        <f t="shared" si="2"/>
        <v/>
      </c>
      <c r="D619" s="183" t="s">
        <v>575</v>
      </c>
      <c r="F619" s="181"/>
      <c r="G619" s="181" t="s">
        <v>1265</v>
      </c>
      <c r="H619" s="40" t="s">
        <v>1254</v>
      </c>
    </row>
    <row r="620" ht="21.75" customHeight="1">
      <c r="A620" s="179" t="s">
        <v>1718</v>
      </c>
      <c r="B620" s="180" t="str">
        <f t="shared" si="1"/>
        <v>croagunk-f</v>
      </c>
      <c r="C620" s="40" t="str">
        <f t="shared" si="2"/>
        <v/>
      </c>
      <c r="D620" s="183" t="s">
        <v>575</v>
      </c>
      <c r="F620" s="181"/>
      <c r="G620" s="181" t="s">
        <v>1266</v>
      </c>
      <c r="H620" s="40" t="s">
        <v>80</v>
      </c>
    </row>
    <row r="621" ht="21.75" customHeight="1">
      <c r="A621" s="179" t="s">
        <v>1719</v>
      </c>
      <c r="B621" s="180" t="str">
        <f t="shared" si="1"/>
        <v>toxicroak</v>
      </c>
      <c r="C621" s="40" t="str">
        <f t="shared" si="2"/>
        <v/>
      </c>
      <c r="D621" s="183" t="s">
        <v>576</v>
      </c>
      <c r="F621" s="181"/>
      <c r="G621" s="181" t="s">
        <v>1265</v>
      </c>
      <c r="H621" s="40" t="s">
        <v>1254</v>
      </c>
    </row>
    <row r="622" ht="21.75" customHeight="1">
      <c r="A622" s="179" t="s">
        <v>1719</v>
      </c>
      <c r="B622" s="180" t="str">
        <f t="shared" si="1"/>
        <v>toxicroak-f</v>
      </c>
      <c r="C622" s="40" t="str">
        <f t="shared" si="2"/>
        <v/>
      </c>
      <c r="D622" s="183" t="s">
        <v>576</v>
      </c>
      <c r="F622" s="181"/>
      <c r="G622" s="181" t="s">
        <v>1266</v>
      </c>
      <c r="H622" s="40" t="s">
        <v>80</v>
      </c>
    </row>
    <row r="623" ht="21.75" customHeight="1">
      <c r="A623" s="179" t="s">
        <v>1720</v>
      </c>
      <c r="B623" s="180" t="str">
        <f t="shared" si="1"/>
        <v>carnivine</v>
      </c>
      <c r="C623" s="40" t="str">
        <f t="shared" si="2"/>
        <v/>
      </c>
      <c r="D623" s="183" t="s">
        <v>577</v>
      </c>
      <c r="H623" s="40" t="s">
        <v>1254</v>
      </c>
    </row>
    <row r="624" ht="21.75" customHeight="1">
      <c r="A624" s="179" t="s">
        <v>1721</v>
      </c>
      <c r="B624" s="180" t="str">
        <f t="shared" si="1"/>
        <v>finneon</v>
      </c>
      <c r="C624" s="40" t="str">
        <f t="shared" si="2"/>
        <v/>
      </c>
      <c r="D624" s="183" t="s">
        <v>578</v>
      </c>
      <c r="F624" s="181"/>
      <c r="G624" s="181" t="s">
        <v>1265</v>
      </c>
      <c r="H624" s="40" t="s">
        <v>1254</v>
      </c>
    </row>
    <row r="625" ht="21.75" customHeight="1">
      <c r="A625" s="179" t="s">
        <v>1721</v>
      </c>
      <c r="B625" s="180" t="str">
        <f t="shared" si="1"/>
        <v>finneon-f</v>
      </c>
      <c r="C625" s="40" t="str">
        <f t="shared" si="2"/>
        <v/>
      </c>
      <c r="D625" s="183" t="s">
        <v>578</v>
      </c>
      <c r="F625" s="181"/>
      <c r="G625" s="181" t="s">
        <v>1266</v>
      </c>
      <c r="H625" s="40" t="s">
        <v>80</v>
      </c>
    </row>
    <row r="626" ht="21.75" customHeight="1">
      <c r="A626" s="179" t="s">
        <v>1722</v>
      </c>
      <c r="B626" s="180" t="str">
        <f t="shared" si="1"/>
        <v>lumineon</v>
      </c>
      <c r="C626" s="40" t="str">
        <f t="shared" si="2"/>
        <v/>
      </c>
      <c r="D626" s="183" t="s">
        <v>579</v>
      </c>
      <c r="F626" s="181"/>
      <c r="G626" s="181" t="s">
        <v>1265</v>
      </c>
      <c r="H626" s="40" t="s">
        <v>1254</v>
      </c>
    </row>
    <row r="627" ht="21.75" customHeight="1">
      <c r="A627" s="179" t="s">
        <v>1722</v>
      </c>
      <c r="B627" s="180" t="str">
        <f t="shared" si="1"/>
        <v>lumineon-f</v>
      </c>
      <c r="C627" s="40" t="str">
        <f t="shared" si="2"/>
        <v/>
      </c>
      <c r="D627" s="183" t="s">
        <v>579</v>
      </c>
      <c r="F627" s="181"/>
      <c r="G627" s="181" t="s">
        <v>1266</v>
      </c>
      <c r="H627" s="40" t="s">
        <v>80</v>
      </c>
    </row>
    <row r="628" ht="21.75" customHeight="1">
      <c r="A628" s="179" t="s">
        <v>1723</v>
      </c>
      <c r="B628" s="180" t="str">
        <f t="shared" si="1"/>
        <v>mantyke</v>
      </c>
      <c r="C628" s="40" t="str">
        <f t="shared" si="2"/>
        <v/>
      </c>
      <c r="D628" s="183" t="s">
        <v>580</v>
      </c>
      <c r="H628" s="40" t="s">
        <v>1254</v>
      </c>
    </row>
    <row r="629" ht="21.75" customHeight="1">
      <c r="A629" s="179" t="s">
        <v>1724</v>
      </c>
      <c r="B629" s="180" t="str">
        <f t="shared" si="1"/>
        <v>snover</v>
      </c>
      <c r="C629" s="40" t="str">
        <f t="shared" si="2"/>
        <v/>
      </c>
      <c r="D629" s="183" t="s">
        <v>581</v>
      </c>
      <c r="F629" s="181"/>
      <c r="G629" s="181" t="s">
        <v>1265</v>
      </c>
      <c r="H629" s="40" t="s">
        <v>1254</v>
      </c>
    </row>
    <row r="630" ht="21.75" customHeight="1">
      <c r="A630" s="179" t="s">
        <v>1724</v>
      </c>
      <c r="B630" s="180" t="str">
        <f t="shared" si="1"/>
        <v>snover-f</v>
      </c>
      <c r="C630" s="40" t="str">
        <f t="shared" si="2"/>
        <v/>
      </c>
      <c r="D630" s="183" t="s">
        <v>581</v>
      </c>
      <c r="F630" s="181"/>
      <c r="G630" s="181" t="s">
        <v>1266</v>
      </c>
      <c r="H630" s="40" t="s">
        <v>80</v>
      </c>
    </row>
    <row r="631" ht="21.75" customHeight="1">
      <c r="A631" s="179" t="s">
        <v>1725</v>
      </c>
      <c r="B631" s="180" t="str">
        <f t="shared" si="1"/>
        <v>abomasnow</v>
      </c>
      <c r="C631" s="40" t="str">
        <f t="shared" si="2"/>
        <v/>
      </c>
      <c r="D631" s="183" t="s">
        <v>582</v>
      </c>
      <c r="F631" s="181"/>
      <c r="G631" s="181" t="s">
        <v>1265</v>
      </c>
      <c r="H631" s="40" t="s">
        <v>1254</v>
      </c>
    </row>
    <row r="632" ht="21.75" customHeight="1">
      <c r="A632" s="179" t="s">
        <v>1725</v>
      </c>
      <c r="B632" s="180" t="str">
        <f t="shared" si="1"/>
        <v>abomasnow-f</v>
      </c>
      <c r="C632" s="40" t="str">
        <f t="shared" si="2"/>
        <v/>
      </c>
      <c r="D632" s="183" t="s">
        <v>582</v>
      </c>
      <c r="F632" s="181"/>
      <c r="G632" s="181" t="s">
        <v>1266</v>
      </c>
      <c r="H632" s="40" t="s">
        <v>80</v>
      </c>
    </row>
    <row r="633" ht="21.75" customHeight="1">
      <c r="A633" s="179" t="s">
        <v>1726</v>
      </c>
      <c r="B633" s="180" t="str">
        <f t="shared" si="1"/>
        <v>weavile</v>
      </c>
      <c r="C633" s="40" t="str">
        <f t="shared" si="2"/>
        <v/>
      </c>
      <c r="D633" s="183" t="s">
        <v>583</v>
      </c>
      <c r="F633" s="181"/>
      <c r="G633" s="181" t="s">
        <v>1265</v>
      </c>
      <c r="H633" s="40" t="s">
        <v>1254</v>
      </c>
    </row>
    <row r="634" ht="21.75" customHeight="1">
      <c r="A634" s="179" t="s">
        <v>1726</v>
      </c>
      <c r="B634" s="180" t="str">
        <f t="shared" si="1"/>
        <v>weavile-f</v>
      </c>
      <c r="C634" s="40" t="str">
        <f t="shared" si="2"/>
        <v/>
      </c>
      <c r="D634" s="183" t="s">
        <v>583</v>
      </c>
      <c r="F634" s="181"/>
      <c r="G634" s="181" t="s">
        <v>1266</v>
      </c>
      <c r="H634" s="40" t="s">
        <v>80</v>
      </c>
    </row>
    <row r="635" ht="21.75" customHeight="1">
      <c r="A635" s="179" t="s">
        <v>1727</v>
      </c>
      <c r="B635" s="180" t="str">
        <f t="shared" si="1"/>
        <v>magnezone</v>
      </c>
      <c r="C635" s="40" t="str">
        <f t="shared" si="2"/>
        <v/>
      </c>
      <c r="D635" s="183" t="s">
        <v>584</v>
      </c>
      <c r="H635" s="40" t="s">
        <v>1254</v>
      </c>
    </row>
    <row r="636" ht="21.75" customHeight="1">
      <c r="A636" s="179" t="s">
        <v>1728</v>
      </c>
      <c r="B636" s="180" t="str">
        <f t="shared" si="1"/>
        <v>lickilicky</v>
      </c>
      <c r="C636" s="40" t="str">
        <f t="shared" si="2"/>
        <v/>
      </c>
      <c r="D636" s="183" t="s">
        <v>585</v>
      </c>
      <c r="H636" s="40" t="s">
        <v>1254</v>
      </c>
    </row>
    <row r="637" ht="21.75" customHeight="1">
      <c r="A637" s="179" t="s">
        <v>1729</v>
      </c>
      <c r="B637" s="180" t="str">
        <f t="shared" si="1"/>
        <v>rhyperior</v>
      </c>
      <c r="C637" s="40" t="str">
        <f t="shared" si="2"/>
        <v/>
      </c>
      <c r="D637" s="183" t="s">
        <v>586</v>
      </c>
      <c r="F637" s="181"/>
      <c r="G637" s="181" t="s">
        <v>1265</v>
      </c>
      <c r="H637" s="40" t="s">
        <v>1254</v>
      </c>
    </row>
    <row r="638" ht="21.75" customHeight="1">
      <c r="A638" s="179" t="s">
        <v>1729</v>
      </c>
      <c r="B638" s="180" t="str">
        <f t="shared" si="1"/>
        <v>rhyperior-f</v>
      </c>
      <c r="C638" s="40" t="str">
        <f t="shared" si="2"/>
        <v/>
      </c>
      <c r="D638" s="183" t="s">
        <v>586</v>
      </c>
      <c r="F638" s="181"/>
      <c r="G638" s="181" t="s">
        <v>1266</v>
      </c>
      <c r="H638" s="40" t="s">
        <v>80</v>
      </c>
    </row>
    <row r="639" ht="21.75" customHeight="1">
      <c r="A639" s="179" t="s">
        <v>1730</v>
      </c>
      <c r="B639" s="180" t="str">
        <f t="shared" si="1"/>
        <v>tangrowth</v>
      </c>
      <c r="C639" s="40" t="str">
        <f t="shared" si="2"/>
        <v/>
      </c>
      <c r="D639" s="183" t="s">
        <v>587</v>
      </c>
      <c r="F639" s="181"/>
      <c r="G639" s="181" t="s">
        <v>1265</v>
      </c>
      <c r="H639" s="40" t="s">
        <v>1254</v>
      </c>
    </row>
    <row r="640" ht="21.75" customHeight="1">
      <c r="A640" s="179" t="s">
        <v>1730</v>
      </c>
      <c r="B640" s="180" t="str">
        <f t="shared" si="1"/>
        <v>tangrowth-f</v>
      </c>
      <c r="C640" s="40" t="str">
        <f t="shared" si="2"/>
        <v/>
      </c>
      <c r="D640" s="183" t="s">
        <v>587</v>
      </c>
      <c r="F640" s="181"/>
      <c r="G640" s="181" t="s">
        <v>1266</v>
      </c>
      <c r="H640" s="40" t="s">
        <v>80</v>
      </c>
    </row>
    <row r="641" ht="21.75" customHeight="1">
      <c r="A641" s="179" t="s">
        <v>1731</v>
      </c>
      <c r="B641" s="180" t="str">
        <f t="shared" si="1"/>
        <v>electivire</v>
      </c>
      <c r="C641" s="40" t="str">
        <f t="shared" si="2"/>
        <v/>
      </c>
      <c r="D641" s="183" t="s">
        <v>588</v>
      </c>
      <c r="H641" s="40" t="s">
        <v>1254</v>
      </c>
    </row>
    <row r="642" ht="21.75" customHeight="1">
      <c r="A642" s="179" t="s">
        <v>1732</v>
      </c>
      <c r="B642" s="180" t="str">
        <f t="shared" si="1"/>
        <v>magmortar</v>
      </c>
      <c r="C642" s="40" t="str">
        <f t="shared" si="2"/>
        <v/>
      </c>
      <c r="D642" s="183" t="s">
        <v>589</v>
      </c>
      <c r="H642" s="40" t="s">
        <v>1254</v>
      </c>
    </row>
    <row r="643" ht="21.75" customHeight="1">
      <c r="A643" s="179" t="s">
        <v>1733</v>
      </c>
      <c r="B643" s="180" t="str">
        <f t="shared" si="1"/>
        <v>togekiss</v>
      </c>
      <c r="C643" s="40" t="str">
        <f t="shared" si="2"/>
        <v/>
      </c>
      <c r="D643" s="183" t="s">
        <v>590</v>
      </c>
      <c r="H643" s="40" t="s">
        <v>1254</v>
      </c>
    </row>
    <row r="644" ht="21.75" customHeight="1">
      <c r="A644" s="179" t="s">
        <v>1734</v>
      </c>
      <c r="B644" s="180" t="str">
        <f t="shared" si="1"/>
        <v>yanmega</v>
      </c>
      <c r="C644" s="40" t="str">
        <f t="shared" si="2"/>
        <v/>
      </c>
      <c r="D644" s="183" t="s">
        <v>591</v>
      </c>
      <c r="H644" s="40" t="s">
        <v>1254</v>
      </c>
    </row>
    <row r="645" ht="21.75" customHeight="1">
      <c r="A645" s="179" t="s">
        <v>1735</v>
      </c>
      <c r="B645" s="180" t="str">
        <f t="shared" si="1"/>
        <v>leafeon</v>
      </c>
      <c r="C645" s="40" t="str">
        <f t="shared" si="2"/>
        <v/>
      </c>
      <c r="D645" s="183" t="s">
        <v>592</v>
      </c>
      <c r="H645" s="40" t="s">
        <v>1254</v>
      </c>
    </row>
    <row r="646" ht="21.75" customHeight="1">
      <c r="A646" s="179" t="s">
        <v>1736</v>
      </c>
      <c r="B646" s="180" t="str">
        <f t="shared" si="1"/>
        <v>glaceon</v>
      </c>
      <c r="C646" s="40" t="str">
        <f t="shared" si="2"/>
        <v/>
      </c>
      <c r="D646" s="183" t="s">
        <v>593</v>
      </c>
      <c r="H646" s="40" t="s">
        <v>1254</v>
      </c>
    </row>
    <row r="647" ht="21.75" customHeight="1">
      <c r="A647" s="179" t="s">
        <v>1737</v>
      </c>
      <c r="B647" s="180" t="str">
        <f t="shared" si="1"/>
        <v>gliscor</v>
      </c>
      <c r="C647" s="40" t="str">
        <f t="shared" si="2"/>
        <v/>
      </c>
      <c r="D647" s="183" t="s">
        <v>594</v>
      </c>
      <c r="H647" s="40" t="s">
        <v>1254</v>
      </c>
    </row>
    <row r="648" ht="21.75" customHeight="1">
      <c r="A648" s="179" t="s">
        <v>1738</v>
      </c>
      <c r="B648" s="180" t="str">
        <f t="shared" si="1"/>
        <v>mamoswine</v>
      </c>
      <c r="C648" s="40" t="str">
        <f t="shared" si="2"/>
        <v/>
      </c>
      <c r="D648" s="183" t="s">
        <v>595</v>
      </c>
      <c r="F648" s="181"/>
      <c r="G648" s="181" t="s">
        <v>1265</v>
      </c>
      <c r="H648" s="40" t="s">
        <v>1254</v>
      </c>
    </row>
    <row r="649" ht="21.75" customHeight="1">
      <c r="A649" s="179" t="s">
        <v>1738</v>
      </c>
      <c r="B649" s="180" t="str">
        <f t="shared" si="1"/>
        <v>mamoswine-f</v>
      </c>
      <c r="C649" s="40" t="str">
        <f t="shared" si="2"/>
        <v/>
      </c>
      <c r="D649" s="183" t="s">
        <v>595</v>
      </c>
      <c r="F649" s="181"/>
      <c r="G649" s="181" t="s">
        <v>1266</v>
      </c>
      <c r="H649" s="40" t="s">
        <v>80</v>
      </c>
    </row>
    <row r="650" ht="21.75" customHeight="1">
      <c r="A650" s="179" t="s">
        <v>1739</v>
      </c>
      <c r="B650" s="180" t="str">
        <f t="shared" si="1"/>
        <v>porygon-z</v>
      </c>
      <c r="C650" s="40" t="str">
        <f t="shared" si="2"/>
        <v/>
      </c>
      <c r="D650" s="183" t="s">
        <v>596</v>
      </c>
      <c r="H650" s="40" t="s">
        <v>1254</v>
      </c>
    </row>
    <row r="651" ht="21.75" customHeight="1">
      <c r="A651" s="179" t="s">
        <v>1740</v>
      </c>
      <c r="B651" s="180" t="str">
        <f t="shared" si="1"/>
        <v>gallade</v>
      </c>
      <c r="C651" s="40" t="str">
        <f t="shared" si="2"/>
        <v/>
      </c>
      <c r="D651" s="183" t="s">
        <v>597</v>
      </c>
      <c r="H651" s="40" t="s">
        <v>1254</v>
      </c>
    </row>
    <row r="652" ht="21.75" customHeight="1">
      <c r="A652" s="179" t="s">
        <v>1741</v>
      </c>
      <c r="B652" s="180" t="str">
        <f t="shared" si="1"/>
        <v>probopass</v>
      </c>
      <c r="C652" s="40" t="str">
        <f t="shared" si="2"/>
        <v/>
      </c>
      <c r="D652" s="183" t="s">
        <v>598</v>
      </c>
      <c r="H652" s="40" t="s">
        <v>1254</v>
      </c>
    </row>
    <row r="653" ht="21.75" customHeight="1">
      <c r="A653" s="179" t="s">
        <v>1742</v>
      </c>
      <c r="B653" s="180" t="str">
        <f t="shared" si="1"/>
        <v>dusknoir</v>
      </c>
      <c r="C653" s="40" t="str">
        <f t="shared" si="2"/>
        <v/>
      </c>
      <c r="D653" s="183" t="s">
        <v>599</v>
      </c>
      <c r="H653" s="40" t="s">
        <v>1254</v>
      </c>
    </row>
    <row r="654" ht="21.75" customHeight="1">
      <c r="A654" s="179" t="s">
        <v>1743</v>
      </c>
      <c r="B654" s="180" t="str">
        <f t="shared" si="1"/>
        <v>froslass</v>
      </c>
      <c r="C654" s="40" t="str">
        <f t="shared" si="2"/>
        <v/>
      </c>
      <c r="D654" s="183" t="s">
        <v>600</v>
      </c>
      <c r="H654" s="40" t="s">
        <v>1254</v>
      </c>
    </row>
    <row r="655" ht="21.75" customHeight="1">
      <c r="A655" s="179" t="s">
        <v>1744</v>
      </c>
      <c r="B655" s="180" t="str">
        <f t="shared" si="1"/>
        <v>rotom</v>
      </c>
      <c r="C655" s="40" t="str">
        <f t="shared" si="2"/>
        <v/>
      </c>
      <c r="D655" s="183" t="s">
        <v>601</v>
      </c>
      <c r="E655" s="40" t="s">
        <v>500</v>
      </c>
    </row>
    <row r="656" ht="21.75" customHeight="1">
      <c r="A656" s="179" t="s">
        <v>1744</v>
      </c>
      <c r="B656" s="180" t="str">
        <f t="shared" si="1"/>
        <v>rotom-1</v>
      </c>
      <c r="C656" s="40" t="str">
        <f t="shared" si="2"/>
        <v/>
      </c>
      <c r="D656" s="183" t="s">
        <v>601</v>
      </c>
      <c r="E656" s="40" t="s">
        <v>602</v>
      </c>
      <c r="F656" s="181">
        <v>-1.0</v>
      </c>
      <c r="H656" s="40" t="s">
        <v>1254</v>
      </c>
    </row>
    <row r="657" ht="21.75" customHeight="1">
      <c r="A657" s="179" t="s">
        <v>1744</v>
      </c>
      <c r="B657" s="180" t="str">
        <f t="shared" si="1"/>
        <v>rotom-2</v>
      </c>
      <c r="C657" s="40" t="str">
        <f t="shared" si="2"/>
        <v/>
      </c>
      <c r="D657" s="183" t="s">
        <v>601</v>
      </c>
      <c r="E657" s="40" t="s">
        <v>603</v>
      </c>
      <c r="F657" s="181">
        <v>-2.0</v>
      </c>
    </row>
    <row r="658" ht="21.75" customHeight="1">
      <c r="A658" s="179" t="s">
        <v>1744</v>
      </c>
      <c r="B658" s="180" t="str">
        <f t="shared" si="1"/>
        <v>rotom-3</v>
      </c>
      <c r="C658" s="40" t="str">
        <f t="shared" si="2"/>
        <v/>
      </c>
      <c r="D658" s="183" t="s">
        <v>601</v>
      </c>
      <c r="E658" s="40" t="s">
        <v>604</v>
      </c>
      <c r="F658" s="181">
        <v>-3.0</v>
      </c>
    </row>
    <row r="659" ht="21.75" customHeight="1">
      <c r="A659" s="179" t="s">
        <v>1744</v>
      </c>
      <c r="B659" s="180" t="str">
        <f t="shared" si="1"/>
        <v>rotom-4</v>
      </c>
      <c r="C659" s="40" t="str">
        <f t="shared" si="2"/>
        <v/>
      </c>
      <c r="D659" s="183" t="s">
        <v>601</v>
      </c>
      <c r="E659" s="40" t="s">
        <v>605</v>
      </c>
      <c r="F659" s="181">
        <v>-4.0</v>
      </c>
    </row>
    <row r="660" ht="21.75" customHeight="1">
      <c r="A660" s="179" t="s">
        <v>1744</v>
      </c>
      <c r="B660" s="180" t="str">
        <f t="shared" si="1"/>
        <v>rotom-5</v>
      </c>
      <c r="C660" s="40" t="str">
        <f t="shared" si="2"/>
        <v/>
      </c>
      <c r="D660" s="183" t="s">
        <v>601</v>
      </c>
      <c r="E660" s="40" t="s">
        <v>606</v>
      </c>
      <c r="F660" s="181">
        <v>-5.0</v>
      </c>
    </row>
    <row r="661" ht="21.75" customHeight="1">
      <c r="A661" s="179" t="s">
        <v>1745</v>
      </c>
      <c r="B661" s="180" t="str">
        <f t="shared" si="1"/>
        <v>uxie</v>
      </c>
      <c r="C661" s="40" t="str">
        <f t="shared" si="2"/>
        <v/>
      </c>
      <c r="D661" s="183" t="s">
        <v>607</v>
      </c>
    </row>
    <row r="662" ht="21.75" customHeight="1">
      <c r="A662" s="179" t="s">
        <v>1746</v>
      </c>
      <c r="B662" s="180" t="str">
        <f t="shared" si="1"/>
        <v>mesprit</v>
      </c>
      <c r="C662" s="40" t="str">
        <f t="shared" si="2"/>
        <v/>
      </c>
      <c r="D662" s="183" t="s">
        <v>608</v>
      </c>
      <c r="H662" s="40" t="s">
        <v>1254</v>
      </c>
    </row>
    <row r="663" ht="21.75" customHeight="1">
      <c r="A663" s="179" t="s">
        <v>1747</v>
      </c>
      <c r="B663" s="180" t="str">
        <f t="shared" si="1"/>
        <v>azelf</v>
      </c>
      <c r="C663" s="40" t="str">
        <f t="shared" si="2"/>
        <v/>
      </c>
      <c r="D663" s="183" t="s">
        <v>609</v>
      </c>
      <c r="H663" s="40" t="s">
        <v>1254</v>
      </c>
    </row>
    <row r="664" ht="21.75" customHeight="1">
      <c r="A664" s="179" t="s">
        <v>1748</v>
      </c>
      <c r="B664" s="180" t="str">
        <f t="shared" si="1"/>
        <v>dialga</v>
      </c>
      <c r="C664" s="40" t="str">
        <f t="shared" si="2"/>
        <v/>
      </c>
      <c r="D664" s="183" t="s">
        <v>610</v>
      </c>
      <c r="E664" s="40" t="s">
        <v>500</v>
      </c>
    </row>
    <row r="665" ht="21.75" customHeight="1">
      <c r="A665" s="179" t="s">
        <v>1749</v>
      </c>
      <c r="B665" s="180" t="str">
        <f t="shared" si="1"/>
        <v>palkia</v>
      </c>
      <c r="C665" s="40" t="str">
        <f t="shared" si="2"/>
        <v/>
      </c>
      <c r="D665" s="183" t="s">
        <v>611</v>
      </c>
      <c r="E665" s="40" t="s">
        <v>500</v>
      </c>
    </row>
    <row r="666" ht="21.75" customHeight="1">
      <c r="A666" s="179" t="s">
        <v>1750</v>
      </c>
      <c r="B666" s="180" t="str">
        <f t="shared" si="1"/>
        <v>heatran</v>
      </c>
      <c r="C666" s="40" t="str">
        <f t="shared" si="2"/>
        <v/>
      </c>
      <c r="D666" s="183" t="s">
        <v>612</v>
      </c>
    </row>
    <row r="667" ht="21.75" customHeight="1">
      <c r="A667" s="179" t="s">
        <v>1751</v>
      </c>
      <c r="B667" s="180" t="str">
        <f t="shared" si="1"/>
        <v>regigigas</v>
      </c>
      <c r="C667" s="40" t="str">
        <f t="shared" si="2"/>
        <v/>
      </c>
      <c r="D667" s="183" t="s">
        <v>613</v>
      </c>
      <c r="H667" s="40" t="s">
        <v>1254</v>
      </c>
    </row>
    <row r="668" ht="21.75" customHeight="1">
      <c r="A668" s="179" t="s">
        <v>1752</v>
      </c>
      <c r="B668" s="180" t="str">
        <f t="shared" si="1"/>
        <v>giratina</v>
      </c>
      <c r="C668" s="40" t="str">
        <f t="shared" si="2"/>
        <v/>
      </c>
      <c r="D668" s="183" t="s">
        <v>614</v>
      </c>
      <c r="E668" s="40" t="s">
        <v>500</v>
      </c>
      <c r="H668" s="40" t="s">
        <v>1254</v>
      </c>
    </row>
    <row r="669" ht="21.75" customHeight="1">
      <c r="A669" s="179" t="s">
        <v>1752</v>
      </c>
      <c r="B669" s="180" t="str">
        <f t="shared" si="1"/>
        <v>giratina-1</v>
      </c>
      <c r="C669" s="40" t="str">
        <f t="shared" si="2"/>
        <v/>
      </c>
      <c r="D669" s="183" t="s">
        <v>614</v>
      </c>
      <c r="E669" s="40" t="s">
        <v>1753</v>
      </c>
      <c r="F669" s="181">
        <v>-1.0</v>
      </c>
    </row>
    <row r="670" ht="21.75" customHeight="1">
      <c r="A670" s="179" t="s">
        <v>1754</v>
      </c>
      <c r="B670" s="180" t="str">
        <f t="shared" si="1"/>
        <v>cresselia</v>
      </c>
      <c r="C670" s="40" t="str">
        <f t="shared" si="2"/>
        <v/>
      </c>
      <c r="D670" s="183" t="s">
        <v>615</v>
      </c>
      <c r="H670" s="40" t="s">
        <v>1254</v>
      </c>
    </row>
    <row r="671" ht="21.75" customHeight="1">
      <c r="A671" s="179" t="s">
        <v>1755</v>
      </c>
      <c r="B671" s="180" t="str">
        <f t="shared" si="1"/>
        <v>phione</v>
      </c>
      <c r="C671" s="40" t="str">
        <f t="shared" si="2"/>
        <v/>
      </c>
      <c r="D671" s="183" t="s">
        <v>616</v>
      </c>
      <c r="H671" s="40" t="s">
        <v>1254</v>
      </c>
    </row>
    <row r="672" ht="21.75" customHeight="1">
      <c r="A672" s="179" t="s">
        <v>1756</v>
      </c>
      <c r="B672" s="180" t="str">
        <f t="shared" si="1"/>
        <v>manaphy</v>
      </c>
      <c r="C672" s="40" t="str">
        <f t="shared" si="2"/>
        <v/>
      </c>
      <c r="D672" s="183" t="s">
        <v>617</v>
      </c>
      <c r="H672" s="40" t="s">
        <v>1254</v>
      </c>
    </row>
    <row r="673" ht="21.75" customHeight="1">
      <c r="A673" s="179" t="s">
        <v>1757</v>
      </c>
      <c r="B673" s="180" t="str">
        <f t="shared" si="1"/>
        <v>darkrai</v>
      </c>
      <c r="C673" s="40" t="str">
        <f t="shared" si="2"/>
        <v/>
      </c>
      <c r="D673" s="183" t="s">
        <v>618</v>
      </c>
      <c r="H673" s="40" t="s">
        <v>1254</v>
      </c>
    </row>
    <row r="674" ht="21.75" customHeight="1">
      <c r="A674" s="179" t="s">
        <v>1758</v>
      </c>
      <c r="B674" s="180" t="str">
        <f t="shared" si="1"/>
        <v>shaymin</v>
      </c>
      <c r="C674" s="40" t="str">
        <f t="shared" si="2"/>
        <v/>
      </c>
      <c r="D674" s="183" t="s">
        <v>619</v>
      </c>
      <c r="E674" s="40" t="s">
        <v>500</v>
      </c>
    </row>
    <row r="675" ht="21.75" customHeight="1">
      <c r="A675" s="179" t="s">
        <v>1758</v>
      </c>
      <c r="B675" s="180" t="str">
        <f t="shared" si="1"/>
        <v>shaymin-1</v>
      </c>
      <c r="C675" s="40" t="str">
        <f t="shared" si="2"/>
        <v/>
      </c>
      <c r="D675" s="183" t="s">
        <v>619</v>
      </c>
      <c r="E675" s="40" t="s">
        <v>620</v>
      </c>
      <c r="F675" s="181">
        <v>-1.0</v>
      </c>
    </row>
    <row r="676" ht="21.75" customHeight="1">
      <c r="A676" s="179" t="s">
        <v>1759</v>
      </c>
      <c r="B676" s="180" t="str">
        <f t="shared" si="1"/>
        <v>arceus</v>
      </c>
      <c r="C676" s="40" t="str">
        <f t="shared" si="2"/>
        <v/>
      </c>
      <c r="D676" s="183" t="s">
        <v>621</v>
      </c>
    </row>
    <row r="677" ht="21.75" customHeight="1">
      <c r="A677" s="179" t="s">
        <v>1760</v>
      </c>
      <c r="B677" s="180" t="str">
        <f t="shared" si="1"/>
        <v>victini</v>
      </c>
      <c r="C677" s="40" t="str">
        <f t="shared" si="2"/>
        <v/>
      </c>
      <c r="D677" s="183" t="s">
        <v>622</v>
      </c>
      <c r="H677" s="40" t="s">
        <v>1254</v>
      </c>
    </row>
    <row r="678" ht="21.75" customHeight="1">
      <c r="A678" s="179" t="s">
        <v>1761</v>
      </c>
      <c r="B678" s="180" t="str">
        <f t="shared" si="1"/>
        <v>snivy</v>
      </c>
      <c r="C678" s="40" t="str">
        <f t="shared" si="2"/>
        <v/>
      </c>
      <c r="D678" s="183" t="s">
        <v>623</v>
      </c>
      <c r="H678" s="40" t="s">
        <v>1254</v>
      </c>
    </row>
    <row r="679" ht="21.75" customHeight="1">
      <c r="A679" s="179" t="s">
        <v>1762</v>
      </c>
      <c r="B679" s="180" t="str">
        <f t="shared" si="1"/>
        <v>servine</v>
      </c>
      <c r="C679" s="40" t="str">
        <f t="shared" si="2"/>
        <v/>
      </c>
      <c r="D679" s="183" t="s">
        <v>624</v>
      </c>
      <c r="H679" s="40" t="s">
        <v>1254</v>
      </c>
    </row>
    <row r="680" ht="21.75" customHeight="1">
      <c r="A680" s="179" t="s">
        <v>1763</v>
      </c>
      <c r="B680" s="180" t="str">
        <f t="shared" si="1"/>
        <v>serperior</v>
      </c>
      <c r="C680" s="40" t="str">
        <f t="shared" si="2"/>
        <v/>
      </c>
      <c r="D680" s="183" t="s">
        <v>625</v>
      </c>
      <c r="H680" s="40" t="s">
        <v>1254</v>
      </c>
    </row>
    <row r="681" ht="21.75" customHeight="1">
      <c r="A681" s="179" t="s">
        <v>1764</v>
      </c>
      <c r="B681" s="180" t="str">
        <f t="shared" si="1"/>
        <v>tepig</v>
      </c>
      <c r="C681" s="40" t="str">
        <f t="shared" si="2"/>
        <v/>
      </c>
      <c r="D681" s="183" t="s">
        <v>626</v>
      </c>
      <c r="H681" s="40" t="s">
        <v>1254</v>
      </c>
    </row>
    <row r="682" ht="21.75" customHeight="1">
      <c r="A682" s="179" t="s">
        <v>1765</v>
      </c>
      <c r="B682" s="180" t="str">
        <f t="shared" si="1"/>
        <v>pignite</v>
      </c>
      <c r="C682" s="40" t="str">
        <f t="shared" si="2"/>
        <v/>
      </c>
      <c r="D682" s="183" t="s">
        <v>627</v>
      </c>
      <c r="H682" s="40" t="s">
        <v>1254</v>
      </c>
    </row>
    <row r="683" ht="21.75" customHeight="1">
      <c r="A683" s="179" t="s">
        <v>1766</v>
      </c>
      <c r="B683" s="180" t="str">
        <f t="shared" si="1"/>
        <v>emboar</v>
      </c>
      <c r="C683" s="40" t="str">
        <f t="shared" si="2"/>
        <v/>
      </c>
      <c r="D683" s="183" t="s">
        <v>628</v>
      </c>
      <c r="H683" s="40" t="s">
        <v>1254</v>
      </c>
    </row>
    <row r="684" ht="21.75" customHeight="1">
      <c r="A684" s="179" t="s">
        <v>1767</v>
      </c>
      <c r="B684" s="180" t="str">
        <f t="shared" si="1"/>
        <v>oshawott</v>
      </c>
      <c r="C684" s="40" t="str">
        <f t="shared" si="2"/>
        <v/>
      </c>
      <c r="D684" s="183" t="s">
        <v>629</v>
      </c>
      <c r="H684" s="40" t="s">
        <v>1254</v>
      </c>
    </row>
    <row r="685" ht="21.75" customHeight="1">
      <c r="A685" s="179" t="s">
        <v>1768</v>
      </c>
      <c r="B685" s="180" t="str">
        <f t="shared" si="1"/>
        <v>dewott</v>
      </c>
      <c r="C685" s="40" t="str">
        <f t="shared" si="2"/>
        <v/>
      </c>
      <c r="D685" s="183" t="s">
        <v>630</v>
      </c>
      <c r="H685" s="40" t="s">
        <v>1254</v>
      </c>
    </row>
    <row r="686" ht="21.75" customHeight="1">
      <c r="A686" s="179" t="s">
        <v>1769</v>
      </c>
      <c r="B686" s="180" t="str">
        <f t="shared" si="1"/>
        <v>samurott</v>
      </c>
      <c r="C686" s="40" t="str">
        <f t="shared" si="2"/>
        <v/>
      </c>
      <c r="D686" s="183" t="s">
        <v>631</v>
      </c>
      <c r="E686" s="40" t="s">
        <v>97</v>
      </c>
      <c r="H686" s="40" t="s">
        <v>1254</v>
      </c>
    </row>
    <row r="687" ht="21.75" customHeight="1">
      <c r="A687" s="179" t="s">
        <v>1769</v>
      </c>
      <c r="B687" s="180" t="str">
        <f t="shared" si="1"/>
        <v>samurott-1</v>
      </c>
      <c r="C687" s="40" t="str">
        <f t="shared" si="2"/>
        <v/>
      </c>
      <c r="D687" s="183" t="s">
        <v>631</v>
      </c>
      <c r="E687" s="40" t="s">
        <v>139</v>
      </c>
      <c r="F687" s="181">
        <v>-1.0</v>
      </c>
    </row>
    <row r="688" ht="21.75" customHeight="1">
      <c r="A688" s="179" t="s">
        <v>1770</v>
      </c>
      <c r="B688" s="180" t="str">
        <f t="shared" si="1"/>
        <v>patrat</v>
      </c>
      <c r="C688" s="40" t="str">
        <f t="shared" si="2"/>
        <v/>
      </c>
      <c r="D688" s="183" t="s">
        <v>632</v>
      </c>
      <c r="H688" s="40" t="s">
        <v>1254</v>
      </c>
    </row>
    <row r="689" ht="21.75" customHeight="1">
      <c r="A689" s="179" t="s">
        <v>1771</v>
      </c>
      <c r="B689" s="180" t="str">
        <f t="shared" si="1"/>
        <v>watchog</v>
      </c>
      <c r="C689" s="40" t="str">
        <f t="shared" si="2"/>
        <v/>
      </c>
      <c r="D689" s="183" t="s">
        <v>633</v>
      </c>
      <c r="H689" s="40" t="s">
        <v>1254</v>
      </c>
    </row>
    <row r="690" ht="21.75" customHeight="1">
      <c r="A690" s="179" t="s">
        <v>1772</v>
      </c>
      <c r="B690" s="180" t="str">
        <f t="shared" si="1"/>
        <v>lillipup</v>
      </c>
      <c r="C690" s="40" t="str">
        <f t="shared" si="2"/>
        <v/>
      </c>
      <c r="D690" s="183" t="s">
        <v>634</v>
      </c>
      <c r="H690" s="40" t="s">
        <v>1254</v>
      </c>
    </row>
    <row r="691" ht="21.75" customHeight="1">
      <c r="A691" s="179" t="s">
        <v>1773</v>
      </c>
      <c r="B691" s="180" t="str">
        <f t="shared" si="1"/>
        <v>herdier</v>
      </c>
      <c r="C691" s="40" t="str">
        <f t="shared" si="2"/>
        <v/>
      </c>
      <c r="D691" s="183" t="s">
        <v>635</v>
      </c>
      <c r="H691" s="40" t="s">
        <v>1254</v>
      </c>
    </row>
    <row r="692" ht="21.75" customHeight="1">
      <c r="A692" s="179" t="s">
        <v>1774</v>
      </c>
      <c r="B692" s="180" t="str">
        <f t="shared" si="1"/>
        <v>stoutland</v>
      </c>
      <c r="C692" s="40" t="str">
        <f t="shared" si="2"/>
        <v/>
      </c>
      <c r="D692" s="183" t="s">
        <v>636</v>
      </c>
      <c r="H692" s="40" t="s">
        <v>1254</v>
      </c>
    </row>
    <row r="693" ht="21.75" customHeight="1">
      <c r="A693" s="179" t="s">
        <v>1775</v>
      </c>
      <c r="B693" s="180" t="str">
        <f t="shared" si="1"/>
        <v>purrloin</v>
      </c>
      <c r="C693" s="40" t="str">
        <f t="shared" si="2"/>
        <v/>
      </c>
      <c r="D693" s="183" t="s">
        <v>637</v>
      </c>
      <c r="H693" s="40" t="s">
        <v>1254</v>
      </c>
    </row>
    <row r="694" ht="21.75" customHeight="1">
      <c r="A694" s="179" t="s">
        <v>1776</v>
      </c>
      <c r="B694" s="180" t="str">
        <f t="shared" si="1"/>
        <v>liepard</v>
      </c>
      <c r="C694" s="40" t="str">
        <f t="shared" si="2"/>
        <v/>
      </c>
      <c r="D694" s="183" t="s">
        <v>638</v>
      </c>
      <c r="H694" s="40" t="s">
        <v>1254</v>
      </c>
    </row>
    <row r="695" ht="21.75" customHeight="1">
      <c r="A695" s="179" t="s">
        <v>1777</v>
      </c>
      <c r="B695" s="180" t="str">
        <f t="shared" si="1"/>
        <v>pansage</v>
      </c>
      <c r="C695" s="40" t="str">
        <f t="shared" si="2"/>
        <v/>
      </c>
      <c r="D695" s="183" t="s">
        <v>639</v>
      </c>
      <c r="H695" s="40" t="s">
        <v>1254</v>
      </c>
    </row>
    <row r="696" ht="21.75" customHeight="1">
      <c r="A696" s="179" t="s">
        <v>1778</v>
      </c>
      <c r="B696" s="180" t="str">
        <f t="shared" si="1"/>
        <v>simisage</v>
      </c>
      <c r="C696" s="40" t="str">
        <f t="shared" si="2"/>
        <v/>
      </c>
      <c r="D696" s="183" t="s">
        <v>640</v>
      </c>
      <c r="H696" s="40" t="s">
        <v>1254</v>
      </c>
    </row>
    <row r="697" ht="21.75" customHeight="1">
      <c r="A697" s="179" t="s">
        <v>1779</v>
      </c>
      <c r="B697" s="180" t="str">
        <f t="shared" si="1"/>
        <v>pansear</v>
      </c>
      <c r="C697" s="40" t="str">
        <f t="shared" si="2"/>
        <v/>
      </c>
      <c r="D697" s="183" t="s">
        <v>641</v>
      </c>
      <c r="H697" s="40" t="s">
        <v>1254</v>
      </c>
    </row>
    <row r="698" ht="21.75" customHeight="1">
      <c r="A698" s="179" t="s">
        <v>1780</v>
      </c>
      <c r="B698" s="180" t="str">
        <f t="shared" si="1"/>
        <v>simisear</v>
      </c>
      <c r="C698" s="40" t="str">
        <f t="shared" si="2"/>
        <v/>
      </c>
      <c r="D698" s="183" t="s">
        <v>642</v>
      </c>
      <c r="H698" s="40" t="s">
        <v>1254</v>
      </c>
    </row>
    <row r="699" ht="21.75" customHeight="1">
      <c r="A699" s="179" t="s">
        <v>1781</v>
      </c>
      <c r="B699" s="180" t="str">
        <f t="shared" si="1"/>
        <v>panpour</v>
      </c>
      <c r="C699" s="40" t="str">
        <f t="shared" si="2"/>
        <v/>
      </c>
      <c r="D699" s="183" t="s">
        <v>643</v>
      </c>
      <c r="H699" s="40" t="s">
        <v>1254</v>
      </c>
    </row>
    <row r="700" ht="21.75" customHeight="1">
      <c r="A700" s="179" t="s">
        <v>1782</v>
      </c>
      <c r="B700" s="180" t="str">
        <f t="shared" si="1"/>
        <v>simipour</v>
      </c>
      <c r="C700" s="40" t="str">
        <f t="shared" si="2"/>
        <v/>
      </c>
      <c r="D700" s="183" t="s">
        <v>644</v>
      </c>
      <c r="H700" s="40" t="s">
        <v>1254</v>
      </c>
    </row>
    <row r="701" ht="21.75" customHeight="1">
      <c r="A701" s="179" t="s">
        <v>1783</v>
      </c>
      <c r="B701" s="180" t="str">
        <f t="shared" si="1"/>
        <v>munna</v>
      </c>
      <c r="C701" s="40" t="str">
        <f t="shared" si="2"/>
        <v/>
      </c>
      <c r="D701" s="183" t="s">
        <v>645</v>
      </c>
      <c r="H701" s="40" t="s">
        <v>1254</v>
      </c>
    </row>
    <row r="702" ht="21.75" customHeight="1">
      <c r="A702" s="179" t="s">
        <v>1784</v>
      </c>
      <c r="B702" s="180" t="str">
        <f t="shared" si="1"/>
        <v>musharna</v>
      </c>
      <c r="C702" s="40" t="str">
        <f t="shared" si="2"/>
        <v/>
      </c>
      <c r="D702" s="183" t="s">
        <v>646</v>
      </c>
      <c r="H702" s="40" t="s">
        <v>1254</v>
      </c>
    </row>
    <row r="703" ht="21.75" customHeight="1">
      <c r="A703" s="179" t="s">
        <v>1785</v>
      </c>
      <c r="B703" s="180" t="str">
        <f t="shared" si="1"/>
        <v>pidove</v>
      </c>
      <c r="C703" s="40" t="str">
        <f t="shared" si="2"/>
        <v/>
      </c>
      <c r="D703" s="183" t="s">
        <v>647</v>
      </c>
      <c r="H703" s="40" t="s">
        <v>1254</v>
      </c>
    </row>
    <row r="704" ht="21.75" customHeight="1">
      <c r="A704" s="179" t="s">
        <v>1786</v>
      </c>
      <c r="B704" s="180" t="str">
        <f t="shared" si="1"/>
        <v>tranquill</v>
      </c>
      <c r="C704" s="40" t="str">
        <f t="shared" si="2"/>
        <v/>
      </c>
      <c r="D704" s="183" t="s">
        <v>648</v>
      </c>
      <c r="H704" s="40" t="s">
        <v>1254</v>
      </c>
    </row>
    <row r="705" ht="21.75" customHeight="1">
      <c r="A705" s="179" t="s">
        <v>1787</v>
      </c>
      <c r="B705" s="180" t="str">
        <f t="shared" si="1"/>
        <v>unfezant</v>
      </c>
      <c r="C705" s="40" t="str">
        <f t="shared" si="2"/>
        <v/>
      </c>
      <c r="D705" s="183" t="s">
        <v>649</v>
      </c>
      <c r="F705" s="181"/>
      <c r="G705" s="181" t="s">
        <v>1265</v>
      </c>
      <c r="H705" s="40" t="s">
        <v>1254</v>
      </c>
    </row>
    <row r="706" ht="21.75" customHeight="1">
      <c r="A706" s="179" t="s">
        <v>1787</v>
      </c>
      <c r="B706" s="180" t="str">
        <f t="shared" si="1"/>
        <v>unfezant-f</v>
      </c>
      <c r="C706" s="40" t="str">
        <f t="shared" si="2"/>
        <v/>
      </c>
      <c r="D706" s="183" t="s">
        <v>649</v>
      </c>
      <c r="F706" s="181"/>
      <c r="G706" s="181" t="s">
        <v>1266</v>
      </c>
      <c r="H706" s="40" t="s">
        <v>80</v>
      </c>
    </row>
    <row r="707" ht="21.75" customHeight="1">
      <c r="A707" s="179" t="s">
        <v>1788</v>
      </c>
      <c r="B707" s="180" t="str">
        <f t="shared" si="1"/>
        <v>blitzle</v>
      </c>
      <c r="C707" s="40" t="str">
        <f t="shared" si="2"/>
        <v/>
      </c>
      <c r="D707" s="183" t="s">
        <v>650</v>
      </c>
      <c r="H707" s="40" t="s">
        <v>1254</v>
      </c>
    </row>
    <row r="708" ht="21.75" customHeight="1">
      <c r="A708" s="179" t="s">
        <v>1789</v>
      </c>
      <c r="B708" s="180" t="str">
        <f t="shared" si="1"/>
        <v>zebstrika</v>
      </c>
      <c r="C708" s="40" t="str">
        <f t="shared" si="2"/>
        <v/>
      </c>
      <c r="D708" s="183" t="s">
        <v>651</v>
      </c>
      <c r="H708" s="40" t="s">
        <v>1254</v>
      </c>
    </row>
    <row r="709" ht="21.75" customHeight="1">
      <c r="A709" s="179" t="s">
        <v>1790</v>
      </c>
      <c r="B709" s="180" t="str">
        <f t="shared" si="1"/>
        <v>roggenrola</v>
      </c>
      <c r="C709" s="40" t="str">
        <f t="shared" si="2"/>
        <v/>
      </c>
      <c r="D709" s="183" t="s">
        <v>652</v>
      </c>
      <c r="H709" s="40" t="s">
        <v>1254</v>
      </c>
    </row>
    <row r="710" ht="21.75" customHeight="1">
      <c r="A710" s="179" t="s">
        <v>1791</v>
      </c>
      <c r="B710" s="180" t="str">
        <f t="shared" si="1"/>
        <v>boldore</v>
      </c>
      <c r="C710" s="40" t="str">
        <f t="shared" si="2"/>
        <v/>
      </c>
      <c r="D710" s="183" t="s">
        <v>653</v>
      </c>
      <c r="H710" s="40" t="s">
        <v>1254</v>
      </c>
    </row>
    <row r="711" ht="21.75" customHeight="1">
      <c r="A711" s="179" t="s">
        <v>1792</v>
      </c>
      <c r="B711" s="180" t="str">
        <f t="shared" si="1"/>
        <v>gigalith</v>
      </c>
      <c r="C711" s="40" t="str">
        <f t="shared" si="2"/>
        <v/>
      </c>
      <c r="D711" s="183" t="s">
        <v>654</v>
      </c>
      <c r="H711" s="40" t="s">
        <v>1254</v>
      </c>
    </row>
    <row r="712" ht="21.75" customHeight="1">
      <c r="A712" s="179" t="s">
        <v>1793</v>
      </c>
      <c r="B712" s="180" t="str">
        <f t="shared" si="1"/>
        <v>woobat</v>
      </c>
      <c r="C712" s="40" t="str">
        <f t="shared" si="2"/>
        <v/>
      </c>
      <c r="D712" s="183" t="s">
        <v>655</v>
      </c>
      <c r="H712" s="40" t="s">
        <v>1254</v>
      </c>
    </row>
    <row r="713" ht="21.75" customHeight="1">
      <c r="A713" s="179" t="s">
        <v>1794</v>
      </c>
      <c r="B713" s="180" t="str">
        <f t="shared" si="1"/>
        <v>swoobat</v>
      </c>
      <c r="C713" s="40" t="str">
        <f t="shared" si="2"/>
        <v/>
      </c>
      <c r="D713" s="183" t="s">
        <v>656</v>
      </c>
      <c r="H713" s="40" t="s">
        <v>1254</v>
      </c>
    </row>
    <row r="714" ht="21.75" customHeight="1">
      <c r="A714" s="179" t="s">
        <v>1795</v>
      </c>
      <c r="B714" s="180" t="str">
        <f t="shared" si="1"/>
        <v>drilbur</v>
      </c>
      <c r="C714" s="40" t="str">
        <f t="shared" si="2"/>
        <v/>
      </c>
      <c r="D714" s="183" t="s">
        <v>657</v>
      </c>
      <c r="H714" s="40" t="s">
        <v>1254</v>
      </c>
    </row>
    <row r="715" ht="21.75" customHeight="1">
      <c r="A715" s="179" t="s">
        <v>1796</v>
      </c>
      <c r="B715" s="180" t="str">
        <f t="shared" si="1"/>
        <v>excadrill</v>
      </c>
      <c r="C715" s="40" t="str">
        <f t="shared" si="2"/>
        <v/>
      </c>
      <c r="D715" s="183" t="s">
        <v>658</v>
      </c>
      <c r="H715" s="40" t="s">
        <v>1254</v>
      </c>
    </row>
    <row r="716" ht="21.75" customHeight="1">
      <c r="A716" s="179" t="s">
        <v>1797</v>
      </c>
      <c r="B716" s="180" t="str">
        <f t="shared" si="1"/>
        <v>audino</v>
      </c>
      <c r="C716" s="40" t="str">
        <f t="shared" si="2"/>
        <v/>
      </c>
      <c r="D716" s="183" t="s">
        <v>659</v>
      </c>
      <c r="H716" s="40" t="s">
        <v>1254</v>
      </c>
    </row>
    <row r="717" ht="21.75" customHeight="1">
      <c r="A717" s="179" t="s">
        <v>1798</v>
      </c>
      <c r="B717" s="180" t="str">
        <f t="shared" si="1"/>
        <v>timburr</v>
      </c>
      <c r="C717" s="40" t="str">
        <f t="shared" si="2"/>
        <v/>
      </c>
      <c r="D717" s="183" t="s">
        <v>660</v>
      </c>
      <c r="H717" s="40" t="s">
        <v>1254</v>
      </c>
    </row>
    <row r="718" ht="21.75" customHeight="1">
      <c r="A718" s="179" t="s">
        <v>1799</v>
      </c>
      <c r="B718" s="180" t="str">
        <f t="shared" si="1"/>
        <v>gurdurr</v>
      </c>
      <c r="C718" s="40" t="str">
        <f t="shared" si="2"/>
        <v/>
      </c>
      <c r="D718" s="183" t="s">
        <v>661</v>
      </c>
      <c r="H718" s="40" t="s">
        <v>1254</v>
      </c>
    </row>
    <row r="719" ht="21.75" customHeight="1">
      <c r="A719" s="179" t="s">
        <v>1800</v>
      </c>
      <c r="B719" s="180" t="str">
        <f t="shared" si="1"/>
        <v>conkeldurr</v>
      </c>
      <c r="C719" s="40" t="str">
        <f t="shared" si="2"/>
        <v/>
      </c>
      <c r="D719" s="183" t="s">
        <v>662</v>
      </c>
      <c r="H719" s="40" t="s">
        <v>1254</v>
      </c>
    </row>
    <row r="720" ht="21.75" customHeight="1">
      <c r="A720" s="179" t="s">
        <v>1801</v>
      </c>
      <c r="B720" s="180" t="str">
        <f t="shared" si="1"/>
        <v>tympole</v>
      </c>
      <c r="C720" s="40" t="str">
        <f t="shared" si="2"/>
        <v/>
      </c>
      <c r="D720" s="183" t="s">
        <v>663</v>
      </c>
      <c r="H720" s="40" t="s">
        <v>1254</v>
      </c>
    </row>
    <row r="721" ht="21.75" customHeight="1">
      <c r="A721" s="179" t="s">
        <v>1802</v>
      </c>
      <c r="B721" s="180" t="str">
        <f t="shared" si="1"/>
        <v>palpitoad</v>
      </c>
      <c r="C721" s="40" t="str">
        <f t="shared" si="2"/>
        <v/>
      </c>
      <c r="D721" s="183" t="s">
        <v>664</v>
      </c>
      <c r="H721" s="40" t="s">
        <v>1254</v>
      </c>
    </row>
    <row r="722" ht="21.75" customHeight="1">
      <c r="A722" s="179" t="s">
        <v>1803</v>
      </c>
      <c r="B722" s="180" t="str">
        <f t="shared" si="1"/>
        <v>seismitoad</v>
      </c>
      <c r="C722" s="40" t="str">
        <f t="shared" si="2"/>
        <v/>
      </c>
      <c r="D722" s="183" t="s">
        <v>665</v>
      </c>
      <c r="H722" s="40" t="s">
        <v>1254</v>
      </c>
    </row>
    <row r="723" ht="21.75" customHeight="1">
      <c r="A723" s="179" t="s">
        <v>1804</v>
      </c>
      <c r="B723" s="180" t="str">
        <f t="shared" si="1"/>
        <v>throh</v>
      </c>
      <c r="C723" s="40" t="str">
        <f t="shared" si="2"/>
        <v/>
      </c>
      <c r="D723" s="183" t="s">
        <v>666</v>
      </c>
      <c r="H723" s="40" t="s">
        <v>1254</v>
      </c>
    </row>
    <row r="724" ht="21.75" customHeight="1">
      <c r="A724" s="179" t="s">
        <v>1805</v>
      </c>
      <c r="B724" s="180" t="str">
        <f t="shared" si="1"/>
        <v>sawk</v>
      </c>
      <c r="C724" s="40" t="str">
        <f t="shared" si="2"/>
        <v/>
      </c>
      <c r="D724" s="183" t="s">
        <v>667</v>
      </c>
      <c r="H724" s="40" t="s">
        <v>1254</v>
      </c>
    </row>
    <row r="725" ht="21.75" customHeight="1">
      <c r="A725" s="179" t="s">
        <v>1806</v>
      </c>
      <c r="B725" s="180" t="str">
        <f t="shared" si="1"/>
        <v>sewaddle</v>
      </c>
      <c r="C725" s="40" t="str">
        <f t="shared" si="2"/>
        <v/>
      </c>
      <c r="D725" s="183" t="s">
        <v>668</v>
      </c>
      <c r="H725" s="40" t="s">
        <v>1254</v>
      </c>
    </row>
    <row r="726" ht="21.75" customHeight="1">
      <c r="A726" s="179" t="s">
        <v>1807</v>
      </c>
      <c r="B726" s="180" t="str">
        <f t="shared" si="1"/>
        <v>swadloon</v>
      </c>
      <c r="C726" s="40" t="str">
        <f t="shared" si="2"/>
        <v/>
      </c>
      <c r="D726" s="183" t="s">
        <v>669</v>
      </c>
      <c r="H726" s="40" t="s">
        <v>1254</v>
      </c>
    </row>
    <row r="727" ht="21.75" customHeight="1">
      <c r="A727" s="179" t="s">
        <v>1808</v>
      </c>
      <c r="B727" s="180" t="str">
        <f t="shared" si="1"/>
        <v>leavanny</v>
      </c>
      <c r="C727" s="40" t="str">
        <f t="shared" si="2"/>
        <v/>
      </c>
      <c r="D727" s="183" t="s">
        <v>670</v>
      </c>
      <c r="H727" s="40" t="s">
        <v>1254</v>
      </c>
    </row>
    <row r="728" ht="21.75" customHeight="1">
      <c r="A728" s="179" t="s">
        <v>1809</v>
      </c>
      <c r="B728" s="180" t="str">
        <f t="shared" si="1"/>
        <v>venipede</v>
      </c>
      <c r="C728" s="40" t="str">
        <f t="shared" si="2"/>
        <v/>
      </c>
      <c r="D728" s="183" t="s">
        <v>671</v>
      </c>
      <c r="H728" s="40" t="s">
        <v>1254</v>
      </c>
    </row>
    <row r="729" ht="21.75" customHeight="1">
      <c r="A729" s="179" t="s">
        <v>1810</v>
      </c>
      <c r="B729" s="180" t="str">
        <f t="shared" si="1"/>
        <v>whirlipede</v>
      </c>
      <c r="C729" s="40" t="str">
        <f t="shared" si="2"/>
        <v/>
      </c>
      <c r="D729" s="183" t="s">
        <v>672</v>
      </c>
      <c r="H729" s="40" t="s">
        <v>1254</v>
      </c>
    </row>
    <row r="730" ht="21.75" customHeight="1">
      <c r="A730" s="179" t="s">
        <v>1811</v>
      </c>
      <c r="B730" s="180" t="str">
        <f t="shared" si="1"/>
        <v>scolipede</v>
      </c>
      <c r="C730" s="40" t="str">
        <f t="shared" si="2"/>
        <v/>
      </c>
      <c r="D730" s="183" t="s">
        <v>673</v>
      </c>
      <c r="H730" s="40" t="s">
        <v>1254</v>
      </c>
    </row>
    <row r="731" ht="21.75" customHeight="1">
      <c r="A731" s="179" t="s">
        <v>1812</v>
      </c>
      <c r="B731" s="180" t="str">
        <f t="shared" si="1"/>
        <v>cottonee</v>
      </c>
      <c r="C731" s="40" t="str">
        <f t="shared" si="2"/>
        <v/>
      </c>
      <c r="D731" s="183" t="s">
        <v>674</v>
      </c>
      <c r="H731" s="40" t="s">
        <v>1254</v>
      </c>
    </row>
    <row r="732" ht="21.75" customHeight="1">
      <c r="A732" s="179" t="s">
        <v>1813</v>
      </c>
      <c r="B732" s="180" t="str">
        <f t="shared" si="1"/>
        <v>whimsicott</v>
      </c>
      <c r="C732" s="40" t="str">
        <f t="shared" si="2"/>
        <v/>
      </c>
      <c r="D732" s="183" t="s">
        <v>675</v>
      </c>
      <c r="H732" s="40" t="s">
        <v>1254</v>
      </c>
    </row>
    <row r="733" ht="21.75" customHeight="1">
      <c r="A733" s="179" t="s">
        <v>1814</v>
      </c>
      <c r="B733" s="180" t="str">
        <f t="shared" si="1"/>
        <v>petilil</v>
      </c>
      <c r="C733" s="40" t="str">
        <f t="shared" si="2"/>
        <v/>
      </c>
      <c r="D733" s="183" t="s">
        <v>676</v>
      </c>
      <c r="H733" s="40" t="s">
        <v>1254</v>
      </c>
    </row>
    <row r="734" ht="21.75" customHeight="1">
      <c r="A734" s="179" t="s">
        <v>1815</v>
      </c>
      <c r="B734" s="180" t="str">
        <f t="shared" si="1"/>
        <v>lilligant</v>
      </c>
      <c r="C734" s="40" t="str">
        <f t="shared" si="2"/>
        <v/>
      </c>
      <c r="D734" s="183" t="s">
        <v>677</v>
      </c>
      <c r="E734" s="40" t="s">
        <v>97</v>
      </c>
      <c r="H734" s="40" t="s">
        <v>1254</v>
      </c>
    </row>
    <row r="735" ht="21.75" customHeight="1">
      <c r="A735" s="179" t="s">
        <v>1815</v>
      </c>
      <c r="B735" s="180" t="str">
        <f t="shared" si="1"/>
        <v>lilligant-1</v>
      </c>
      <c r="C735" s="40" t="str">
        <f t="shared" si="2"/>
        <v/>
      </c>
      <c r="D735" s="183" t="s">
        <v>677</v>
      </c>
      <c r="E735" s="184" t="s">
        <v>132</v>
      </c>
      <c r="F735" s="181">
        <v>-1.0</v>
      </c>
    </row>
    <row r="736" ht="21.75" customHeight="1">
      <c r="A736" s="179" t="s">
        <v>1816</v>
      </c>
      <c r="B736" s="180" t="str">
        <f t="shared" si="1"/>
        <v>basculin</v>
      </c>
      <c r="C736" s="40" t="str">
        <f t="shared" si="2"/>
        <v/>
      </c>
      <c r="D736" s="183" t="s">
        <v>678</v>
      </c>
      <c r="E736" s="40" t="s">
        <v>679</v>
      </c>
      <c r="H736" s="40" t="s">
        <v>1254</v>
      </c>
    </row>
    <row r="737" ht="21.75" customHeight="1">
      <c r="A737" s="179" t="s">
        <v>1816</v>
      </c>
      <c r="B737" s="180" t="str">
        <f t="shared" si="1"/>
        <v>basculin-1</v>
      </c>
      <c r="C737" s="40" t="str">
        <f t="shared" si="2"/>
        <v/>
      </c>
      <c r="D737" s="183" t="s">
        <v>678</v>
      </c>
      <c r="E737" s="40" t="s">
        <v>680</v>
      </c>
      <c r="F737" s="181">
        <v>-1.0</v>
      </c>
    </row>
    <row r="738" ht="21.75" customHeight="1">
      <c r="A738" s="179" t="s">
        <v>1816</v>
      </c>
      <c r="B738" s="180" t="str">
        <f t="shared" si="1"/>
        <v>basculin-2</v>
      </c>
      <c r="C738" s="40" t="str">
        <f t="shared" si="2"/>
        <v/>
      </c>
      <c r="D738" s="183" t="s">
        <v>678</v>
      </c>
      <c r="E738" s="40" t="s">
        <v>681</v>
      </c>
      <c r="F738" s="181">
        <v>-2.0</v>
      </c>
    </row>
    <row r="739" ht="21.75" customHeight="1">
      <c r="A739" s="179" t="s">
        <v>1817</v>
      </c>
      <c r="B739" s="180" t="str">
        <f t="shared" si="1"/>
        <v>sandile</v>
      </c>
      <c r="C739" s="40" t="str">
        <f t="shared" si="2"/>
        <v/>
      </c>
      <c r="D739" s="183" t="s">
        <v>682</v>
      </c>
    </row>
    <row r="740" ht="21.75" customHeight="1">
      <c r="A740" s="179" t="s">
        <v>1818</v>
      </c>
      <c r="B740" s="180" t="str">
        <f t="shared" si="1"/>
        <v>krokorok</v>
      </c>
      <c r="C740" s="40" t="str">
        <f t="shared" si="2"/>
        <v/>
      </c>
      <c r="D740" s="183" t="s">
        <v>683</v>
      </c>
      <c r="H740" s="40" t="s">
        <v>1254</v>
      </c>
    </row>
    <row r="741" ht="21.75" customHeight="1">
      <c r="A741" s="179" t="s">
        <v>1819</v>
      </c>
      <c r="B741" s="180" t="str">
        <f t="shared" si="1"/>
        <v>krookodile</v>
      </c>
      <c r="C741" s="40" t="str">
        <f t="shared" si="2"/>
        <v/>
      </c>
      <c r="D741" s="183" t="s">
        <v>684</v>
      </c>
      <c r="H741" s="40" t="s">
        <v>1254</v>
      </c>
    </row>
    <row r="742" ht="21.75" customHeight="1">
      <c r="A742" s="179" t="s">
        <v>1820</v>
      </c>
      <c r="B742" s="180" t="str">
        <f t="shared" si="1"/>
        <v>darumaka</v>
      </c>
      <c r="C742" s="40" t="str">
        <f t="shared" si="2"/>
        <v/>
      </c>
      <c r="D742" s="183" t="s">
        <v>685</v>
      </c>
      <c r="E742" s="40" t="s">
        <v>97</v>
      </c>
      <c r="H742" s="40" t="s">
        <v>1254</v>
      </c>
    </row>
    <row r="743" ht="21.75" customHeight="1">
      <c r="A743" s="179" t="s">
        <v>1820</v>
      </c>
      <c r="B743" s="180" t="str">
        <f t="shared" si="1"/>
        <v>darumaka-1</v>
      </c>
      <c r="C743" s="40" t="str">
        <f t="shared" si="2"/>
        <v/>
      </c>
      <c r="D743" s="183" t="s">
        <v>685</v>
      </c>
      <c r="E743" s="184" t="s">
        <v>132</v>
      </c>
      <c r="F743" s="181">
        <v>-1.0</v>
      </c>
    </row>
    <row r="744" ht="21.75" customHeight="1">
      <c r="A744" s="179" t="s">
        <v>1821</v>
      </c>
      <c r="B744" s="180" t="str">
        <f t="shared" si="1"/>
        <v>darmanitan</v>
      </c>
      <c r="C744" s="40" t="str">
        <f t="shared" si="2"/>
        <v/>
      </c>
      <c r="D744" s="183" t="s">
        <v>686</v>
      </c>
      <c r="E744" s="40" t="s">
        <v>97</v>
      </c>
      <c r="H744" s="40" t="s">
        <v>1254</v>
      </c>
    </row>
    <row r="745" ht="21.75" customHeight="1">
      <c r="A745" s="179" t="s">
        <v>1821</v>
      </c>
      <c r="B745" s="180" t="str">
        <f t="shared" si="1"/>
        <v>darmanitan-1</v>
      </c>
      <c r="C745" s="40" t="str">
        <f t="shared" si="2"/>
        <v/>
      </c>
      <c r="D745" s="183" t="s">
        <v>686</v>
      </c>
      <c r="E745" s="184" t="s">
        <v>132</v>
      </c>
      <c r="F745" s="181">
        <v>-1.0</v>
      </c>
    </row>
    <row r="746" ht="21.75" customHeight="1">
      <c r="A746" s="179" t="s">
        <v>1822</v>
      </c>
      <c r="B746" s="180" t="str">
        <f t="shared" si="1"/>
        <v>maractus</v>
      </c>
      <c r="C746" s="40" t="str">
        <f t="shared" si="2"/>
        <v/>
      </c>
      <c r="D746" s="183" t="s">
        <v>687</v>
      </c>
      <c r="H746" s="40" t="s">
        <v>1254</v>
      </c>
    </row>
    <row r="747" ht="21.75" customHeight="1">
      <c r="A747" s="179" t="s">
        <v>1823</v>
      </c>
      <c r="B747" s="180" t="str">
        <f t="shared" si="1"/>
        <v>dwebble</v>
      </c>
      <c r="C747" s="40" t="str">
        <f t="shared" si="2"/>
        <v/>
      </c>
      <c r="D747" s="183" t="s">
        <v>688</v>
      </c>
      <c r="H747" s="40" t="s">
        <v>1254</v>
      </c>
    </row>
    <row r="748" ht="21.75" customHeight="1">
      <c r="A748" s="179" t="s">
        <v>1824</v>
      </c>
      <c r="B748" s="180" t="str">
        <f t="shared" si="1"/>
        <v>crustle</v>
      </c>
      <c r="C748" s="40" t="str">
        <f t="shared" si="2"/>
        <v/>
      </c>
      <c r="D748" s="183" t="s">
        <v>689</v>
      </c>
      <c r="H748" s="40" t="s">
        <v>1254</v>
      </c>
    </row>
    <row r="749" ht="21.75" customHeight="1">
      <c r="A749" s="179" t="s">
        <v>1825</v>
      </c>
      <c r="B749" s="180" t="str">
        <f t="shared" si="1"/>
        <v>scraggy</v>
      </c>
      <c r="C749" s="40" t="str">
        <f t="shared" si="2"/>
        <v/>
      </c>
      <c r="D749" s="183" t="s">
        <v>690</v>
      </c>
      <c r="H749" s="40" t="s">
        <v>1254</v>
      </c>
    </row>
    <row r="750" ht="21.75" customHeight="1">
      <c r="A750" s="179" t="s">
        <v>1826</v>
      </c>
      <c r="B750" s="180" t="str">
        <f t="shared" si="1"/>
        <v>scrafty</v>
      </c>
      <c r="C750" s="40" t="str">
        <f t="shared" si="2"/>
        <v/>
      </c>
      <c r="D750" s="183" t="s">
        <v>691</v>
      </c>
      <c r="H750" s="40" t="s">
        <v>1254</v>
      </c>
    </row>
    <row r="751" ht="21.75" customHeight="1">
      <c r="A751" s="179" t="s">
        <v>1827</v>
      </c>
      <c r="B751" s="180" t="str">
        <f t="shared" si="1"/>
        <v>sigilyph</v>
      </c>
      <c r="C751" s="40" t="str">
        <f t="shared" si="2"/>
        <v/>
      </c>
      <c r="D751" s="183" t="s">
        <v>692</v>
      </c>
      <c r="H751" s="40" t="s">
        <v>1254</v>
      </c>
    </row>
    <row r="752" ht="21.75" customHeight="1">
      <c r="A752" s="179" t="s">
        <v>1828</v>
      </c>
      <c r="B752" s="180" t="str">
        <f t="shared" si="1"/>
        <v>yamask</v>
      </c>
      <c r="C752" s="40" t="str">
        <f t="shared" si="2"/>
        <v/>
      </c>
      <c r="D752" s="183" t="s">
        <v>693</v>
      </c>
      <c r="E752" s="40" t="s">
        <v>97</v>
      </c>
      <c r="H752" s="40" t="s">
        <v>1254</v>
      </c>
    </row>
    <row r="753" ht="21.75" customHeight="1">
      <c r="A753" s="179" t="s">
        <v>1828</v>
      </c>
      <c r="B753" s="180" t="str">
        <f t="shared" si="1"/>
        <v>yamask-1</v>
      </c>
      <c r="C753" s="40" t="str">
        <f t="shared" si="2"/>
        <v/>
      </c>
      <c r="D753" s="183" t="s">
        <v>693</v>
      </c>
      <c r="E753" s="184" t="s">
        <v>132</v>
      </c>
      <c r="F753" s="181">
        <v>-1.0</v>
      </c>
    </row>
    <row r="754" ht="21.75" customHeight="1">
      <c r="A754" s="179" t="s">
        <v>1829</v>
      </c>
      <c r="B754" s="180" t="str">
        <f t="shared" si="1"/>
        <v>cofagrigus</v>
      </c>
      <c r="C754" s="40" t="str">
        <f t="shared" si="2"/>
        <v/>
      </c>
      <c r="D754" s="183" t="s">
        <v>694</v>
      </c>
      <c r="H754" s="40" t="s">
        <v>1254</v>
      </c>
    </row>
    <row r="755" ht="21.75" customHeight="1">
      <c r="A755" s="179" t="s">
        <v>1830</v>
      </c>
      <c r="B755" s="180" t="str">
        <f t="shared" si="1"/>
        <v>tirtouga</v>
      </c>
      <c r="C755" s="40" t="str">
        <f t="shared" si="2"/>
        <v/>
      </c>
      <c r="D755" s="183" t="s">
        <v>695</v>
      </c>
      <c r="H755" s="40" t="s">
        <v>1254</v>
      </c>
    </row>
    <row r="756" ht="21.75" customHeight="1">
      <c r="A756" s="179" t="s">
        <v>1831</v>
      </c>
      <c r="B756" s="180" t="str">
        <f t="shared" si="1"/>
        <v>carracosta</v>
      </c>
      <c r="C756" s="40" t="str">
        <f t="shared" si="2"/>
        <v/>
      </c>
      <c r="D756" s="183" t="s">
        <v>696</v>
      </c>
      <c r="H756" s="40" t="s">
        <v>1254</v>
      </c>
    </row>
    <row r="757" ht="21.75" customHeight="1">
      <c r="A757" s="179" t="s">
        <v>1832</v>
      </c>
      <c r="B757" s="180" t="str">
        <f t="shared" si="1"/>
        <v>archen</v>
      </c>
      <c r="C757" s="40" t="str">
        <f t="shared" si="2"/>
        <v/>
      </c>
      <c r="D757" s="183" t="s">
        <v>697</v>
      </c>
      <c r="H757" s="40" t="s">
        <v>1254</v>
      </c>
    </row>
    <row r="758" ht="21.75" customHeight="1">
      <c r="A758" s="179" t="s">
        <v>1833</v>
      </c>
      <c r="B758" s="180" t="str">
        <f t="shared" si="1"/>
        <v>archeops</v>
      </c>
      <c r="C758" s="40" t="str">
        <f t="shared" si="2"/>
        <v/>
      </c>
      <c r="D758" s="183" t="s">
        <v>698</v>
      </c>
      <c r="H758" s="40" t="s">
        <v>1254</v>
      </c>
    </row>
    <row r="759" ht="21.75" customHeight="1">
      <c r="A759" s="179" t="s">
        <v>1834</v>
      </c>
      <c r="B759" s="180" t="str">
        <f t="shared" si="1"/>
        <v>trubbish</v>
      </c>
      <c r="C759" s="40" t="str">
        <f t="shared" si="2"/>
        <v/>
      </c>
      <c r="D759" s="183" t="s">
        <v>699</v>
      </c>
      <c r="H759" s="40" t="s">
        <v>1254</v>
      </c>
    </row>
    <row r="760" ht="21.75" customHeight="1">
      <c r="A760" s="179" t="s">
        <v>1835</v>
      </c>
      <c r="B760" s="180" t="str">
        <f t="shared" si="1"/>
        <v>garbodor</v>
      </c>
      <c r="C760" s="40" t="str">
        <f t="shared" si="2"/>
        <v/>
      </c>
      <c r="D760" s="183" t="s">
        <v>700</v>
      </c>
      <c r="H760" s="40" t="s">
        <v>1254</v>
      </c>
    </row>
    <row r="761" ht="21.75" customHeight="1">
      <c r="A761" s="179" t="s">
        <v>1836</v>
      </c>
      <c r="B761" s="180" t="str">
        <f t="shared" si="1"/>
        <v>zorua</v>
      </c>
      <c r="C761" s="40" t="str">
        <f t="shared" si="2"/>
        <v/>
      </c>
      <c r="D761" s="183" t="s">
        <v>701</v>
      </c>
      <c r="E761" s="40" t="s">
        <v>97</v>
      </c>
      <c r="H761" s="40" t="s">
        <v>1254</v>
      </c>
    </row>
    <row r="762" ht="21.75" customHeight="1">
      <c r="A762" s="179" t="s">
        <v>1836</v>
      </c>
      <c r="B762" s="180" t="str">
        <f t="shared" si="1"/>
        <v>zorua-1</v>
      </c>
      <c r="C762" s="40" t="str">
        <f t="shared" si="2"/>
        <v/>
      </c>
      <c r="D762" s="183" t="s">
        <v>701</v>
      </c>
      <c r="E762" s="40" t="s">
        <v>139</v>
      </c>
      <c r="F762" s="181">
        <v>-1.0</v>
      </c>
    </row>
    <row r="763" ht="21.75" customHeight="1">
      <c r="A763" s="179" t="s">
        <v>1837</v>
      </c>
      <c r="B763" s="180" t="str">
        <f t="shared" si="1"/>
        <v>zoroark</v>
      </c>
      <c r="C763" s="40" t="str">
        <f t="shared" si="2"/>
        <v/>
      </c>
      <c r="D763" s="183" t="s">
        <v>702</v>
      </c>
      <c r="E763" s="40" t="s">
        <v>97</v>
      </c>
      <c r="H763" s="40" t="s">
        <v>1254</v>
      </c>
    </row>
    <row r="764" ht="21.75" customHeight="1">
      <c r="A764" s="179" t="s">
        <v>1837</v>
      </c>
      <c r="B764" s="180" t="str">
        <f t="shared" si="1"/>
        <v>zoroark-1</v>
      </c>
      <c r="C764" s="40" t="str">
        <f t="shared" si="2"/>
        <v/>
      </c>
      <c r="D764" s="183" t="s">
        <v>702</v>
      </c>
      <c r="E764" s="40" t="s">
        <v>139</v>
      </c>
      <c r="F764" s="181">
        <v>-1.0</v>
      </c>
    </row>
    <row r="765" ht="21.75" customHeight="1">
      <c r="A765" s="179" t="s">
        <v>1838</v>
      </c>
      <c r="B765" s="180" t="str">
        <f t="shared" si="1"/>
        <v>minccino</v>
      </c>
      <c r="C765" s="40" t="str">
        <f t="shared" si="2"/>
        <v/>
      </c>
      <c r="D765" s="183" t="s">
        <v>703</v>
      </c>
      <c r="H765" s="40" t="s">
        <v>1254</v>
      </c>
    </row>
    <row r="766" ht="21.75" customHeight="1">
      <c r="A766" s="179" t="s">
        <v>1839</v>
      </c>
      <c r="B766" s="180" t="str">
        <f t="shared" si="1"/>
        <v>cinccino</v>
      </c>
      <c r="C766" s="40" t="str">
        <f t="shared" si="2"/>
        <v/>
      </c>
      <c r="D766" s="183" t="s">
        <v>704</v>
      </c>
      <c r="H766" s="40" t="s">
        <v>1254</v>
      </c>
    </row>
    <row r="767" ht="21.75" customHeight="1">
      <c r="A767" s="179" t="s">
        <v>1840</v>
      </c>
      <c r="B767" s="180" t="str">
        <f t="shared" si="1"/>
        <v>gothita</v>
      </c>
      <c r="C767" s="40" t="str">
        <f t="shared" si="2"/>
        <v/>
      </c>
      <c r="D767" s="183" t="s">
        <v>705</v>
      </c>
      <c r="H767" s="40" t="s">
        <v>1254</v>
      </c>
    </row>
    <row r="768" ht="21.75" customHeight="1">
      <c r="A768" s="179" t="s">
        <v>1841</v>
      </c>
      <c r="B768" s="180" t="str">
        <f t="shared" si="1"/>
        <v>gothorita</v>
      </c>
      <c r="C768" s="40" t="str">
        <f t="shared" si="2"/>
        <v/>
      </c>
      <c r="D768" s="183" t="s">
        <v>706</v>
      </c>
      <c r="H768" s="40" t="s">
        <v>1254</v>
      </c>
    </row>
    <row r="769" ht="21.75" customHeight="1">
      <c r="A769" s="179" t="s">
        <v>1842</v>
      </c>
      <c r="B769" s="180" t="str">
        <f t="shared" si="1"/>
        <v>gothitelle</v>
      </c>
      <c r="C769" s="40" t="str">
        <f t="shared" si="2"/>
        <v/>
      </c>
      <c r="D769" s="183" t="s">
        <v>707</v>
      </c>
      <c r="H769" s="40" t="s">
        <v>1254</v>
      </c>
    </row>
    <row r="770" ht="21.75" customHeight="1">
      <c r="A770" s="179" t="s">
        <v>1843</v>
      </c>
      <c r="B770" s="180" t="str">
        <f t="shared" si="1"/>
        <v>solosis</v>
      </c>
      <c r="C770" s="40" t="str">
        <f t="shared" si="2"/>
        <v/>
      </c>
      <c r="D770" s="183" t="s">
        <v>708</v>
      </c>
      <c r="H770" s="40" t="s">
        <v>1254</v>
      </c>
    </row>
    <row r="771" ht="21.75" customHeight="1">
      <c r="A771" s="179" t="s">
        <v>1844</v>
      </c>
      <c r="B771" s="180" t="str">
        <f t="shared" si="1"/>
        <v>duosion</v>
      </c>
      <c r="C771" s="40" t="str">
        <f t="shared" si="2"/>
        <v/>
      </c>
      <c r="D771" s="183" t="s">
        <v>709</v>
      </c>
      <c r="H771" s="40" t="s">
        <v>1254</v>
      </c>
    </row>
    <row r="772" ht="21.75" customHeight="1">
      <c r="A772" s="179" t="s">
        <v>1845</v>
      </c>
      <c r="B772" s="180" t="str">
        <f t="shared" si="1"/>
        <v>reuniclus</v>
      </c>
      <c r="C772" s="40" t="str">
        <f t="shared" si="2"/>
        <v/>
      </c>
      <c r="D772" s="183" t="s">
        <v>710</v>
      </c>
      <c r="H772" s="40" t="s">
        <v>1254</v>
      </c>
    </row>
    <row r="773" ht="21.75" customHeight="1">
      <c r="A773" s="179" t="s">
        <v>1846</v>
      </c>
      <c r="B773" s="180" t="str">
        <f t="shared" si="1"/>
        <v>ducklett</v>
      </c>
      <c r="C773" s="40" t="str">
        <f t="shared" si="2"/>
        <v/>
      </c>
      <c r="D773" s="183" t="s">
        <v>711</v>
      </c>
      <c r="H773" s="40" t="s">
        <v>1254</v>
      </c>
    </row>
    <row r="774" ht="21.75" customHeight="1">
      <c r="A774" s="179" t="s">
        <v>1847</v>
      </c>
      <c r="B774" s="180" t="str">
        <f t="shared" si="1"/>
        <v>swanna</v>
      </c>
      <c r="C774" s="40" t="str">
        <f t="shared" si="2"/>
        <v/>
      </c>
      <c r="D774" s="183" t="s">
        <v>712</v>
      </c>
      <c r="H774" s="40" t="s">
        <v>1254</v>
      </c>
    </row>
    <row r="775" ht="21.75" customHeight="1">
      <c r="A775" s="179" t="s">
        <v>1848</v>
      </c>
      <c r="B775" s="180" t="str">
        <f t="shared" si="1"/>
        <v>vanillite</v>
      </c>
      <c r="C775" s="40" t="str">
        <f t="shared" si="2"/>
        <v/>
      </c>
      <c r="D775" s="183" t="s">
        <v>713</v>
      </c>
      <c r="H775" s="40" t="s">
        <v>1254</v>
      </c>
    </row>
    <row r="776" ht="21.75" customHeight="1">
      <c r="A776" s="179" t="s">
        <v>1849</v>
      </c>
      <c r="B776" s="180" t="str">
        <f t="shared" si="1"/>
        <v>vanillish</v>
      </c>
      <c r="C776" s="40" t="str">
        <f t="shared" si="2"/>
        <v/>
      </c>
      <c r="D776" s="183" t="s">
        <v>714</v>
      </c>
      <c r="H776" s="40" t="s">
        <v>1254</v>
      </c>
    </row>
    <row r="777" ht="21.75" customHeight="1">
      <c r="A777" s="179" t="s">
        <v>1850</v>
      </c>
      <c r="B777" s="180" t="str">
        <f t="shared" si="1"/>
        <v>vanilluxe</v>
      </c>
      <c r="C777" s="40" t="str">
        <f t="shared" si="2"/>
        <v/>
      </c>
      <c r="D777" s="183" t="s">
        <v>715</v>
      </c>
      <c r="H777" s="40" t="s">
        <v>1254</v>
      </c>
    </row>
    <row r="778" ht="21.75" customHeight="1">
      <c r="A778" s="179" t="s">
        <v>1851</v>
      </c>
      <c r="B778" s="180" t="str">
        <f t="shared" si="1"/>
        <v>deerling</v>
      </c>
      <c r="C778" s="40" t="str">
        <f t="shared" si="2"/>
        <v/>
      </c>
      <c r="D778" s="183" t="s">
        <v>716</v>
      </c>
      <c r="E778" s="40" t="s">
        <v>717</v>
      </c>
      <c r="H778" s="40" t="s">
        <v>1254</v>
      </c>
    </row>
    <row r="779" ht="21.75" customHeight="1">
      <c r="A779" s="179" t="s">
        <v>1851</v>
      </c>
      <c r="B779" s="180" t="str">
        <f t="shared" si="1"/>
        <v>deerling-1</v>
      </c>
      <c r="C779" s="40" t="str">
        <f t="shared" si="2"/>
        <v/>
      </c>
      <c r="D779" s="183" t="s">
        <v>716</v>
      </c>
      <c r="E779" s="40" t="s">
        <v>718</v>
      </c>
      <c r="F779" s="181">
        <v>-1.0</v>
      </c>
    </row>
    <row r="780" ht="21.75" customHeight="1">
      <c r="A780" s="179" t="s">
        <v>1851</v>
      </c>
      <c r="B780" s="180" t="str">
        <f t="shared" si="1"/>
        <v>deerling-2</v>
      </c>
      <c r="C780" s="40" t="str">
        <f t="shared" si="2"/>
        <v/>
      </c>
      <c r="D780" s="183" t="s">
        <v>716</v>
      </c>
      <c r="E780" s="40" t="s">
        <v>719</v>
      </c>
      <c r="F780" s="181">
        <v>-2.0</v>
      </c>
    </row>
    <row r="781" ht="21.75" customHeight="1">
      <c r="A781" s="179" t="s">
        <v>1851</v>
      </c>
      <c r="B781" s="180" t="str">
        <f t="shared" si="1"/>
        <v>deerling-3</v>
      </c>
      <c r="C781" s="40" t="str">
        <f t="shared" si="2"/>
        <v/>
      </c>
      <c r="D781" s="183" t="s">
        <v>716</v>
      </c>
      <c r="E781" s="40" t="s">
        <v>720</v>
      </c>
      <c r="F781" s="181">
        <v>-3.0</v>
      </c>
    </row>
    <row r="782" ht="21.75" customHeight="1">
      <c r="A782" s="179" t="s">
        <v>1852</v>
      </c>
      <c r="B782" s="180" t="str">
        <f t="shared" si="1"/>
        <v>sawsbuck</v>
      </c>
      <c r="C782" s="40" t="str">
        <f t="shared" si="2"/>
        <v/>
      </c>
      <c r="D782" s="183" t="s">
        <v>721</v>
      </c>
      <c r="E782" s="40" t="s">
        <v>717</v>
      </c>
    </row>
    <row r="783" ht="21.75" customHeight="1">
      <c r="A783" s="179" t="s">
        <v>1852</v>
      </c>
      <c r="B783" s="180" t="str">
        <f t="shared" si="1"/>
        <v>sawsbuck-1</v>
      </c>
      <c r="C783" s="40" t="str">
        <f t="shared" si="2"/>
        <v/>
      </c>
      <c r="D783" s="183" t="s">
        <v>721</v>
      </c>
      <c r="E783" s="40" t="s">
        <v>718</v>
      </c>
      <c r="F783" s="181">
        <v>-1.0</v>
      </c>
    </row>
    <row r="784" ht="21.75" customHeight="1">
      <c r="A784" s="179" t="s">
        <v>1852</v>
      </c>
      <c r="B784" s="180" t="str">
        <f t="shared" si="1"/>
        <v>sawsbuck-2</v>
      </c>
      <c r="C784" s="40" t="str">
        <f t="shared" si="2"/>
        <v/>
      </c>
      <c r="D784" s="183" t="s">
        <v>721</v>
      </c>
      <c r="E784" s="40" t="s">
        <v>719</v>
      </c>
      <c r="F784" s="181">
        <v>-2.0</v>
      </c>
    </row>
    <row r="785" ht="21.75" customHeight="1">
      <c r="A785" s="179" t="s">
        <v>1852</v>
      </c>
      <c r="B785" s="180" t="str">
        <f t="shared" si="1"/>
        <v>sawsbuck-3</v>
      </c>
      <c r="C785" s="40" t="str">
        <f t="shared" si="2"/>
        <v/>
      </c>
      <c r="D785" s="183" t="s">
        <v>721</v>
      </c>
      <c r="E785" s="40" t="s">
        <v>720</v>
      </c>
      <c r="F785" s="181">
        <v>-3.0</v>
      </c>
    </row>
    <row r="786" ht="21.75" customHeight="1">
      <c r="A786" s="179" t="s">
        <v>1853</v>
      </c>
      <c r="B786" s="180" t="str">
        <f t="shared" si="1"/>
        <v>emolga</v>
      </c>
      <c r="C786" s="40" t="str">
        <f t="shared" si="2"/>
        <v/>
      </c>
      <c r="D786" s="183" t="s">
        <v>722</v>
      </c>
    </row>
    <row r="787" ht="21.75" customHeight="1">
      <c r="A787" s="179" t="s">
        <v>1854</v>
      </c>
      <c r="B787" s="180" t="str">
        <f t="shared" si="1"/>
        <v>karrablast</v>
      </c>
      <c r="C787" s="40" t="str">
        <f t="shared" si="2"/>
        <v/>
      </c>
      <c r="D787" s="183" t="s">
        <v>723</v>
      </c>
      <c r="H787" s="40" t="s">
        <v>1254</v>
      </c>
    </row>
    <row r="788" ht="21.75" customHeight="1">
      <c r="A788" s="179" t="s">
        <v>1855</v>
      </c>
      <c r="B788" s="180" t="str">
        <f t="shared" si="1"/>
        <v>escavalier</v>
      </c>
      <c r="C788" s="40" t="str">
        <f t="shared" si="2"/>
        <v/>
      </c>
      <c r="D788" s="183" t="s">
        <v>724</v>
      </c>
      <c r="H788" s="40" t="s">
        <v>1254</v>
      </c>
    </row>
    <row r="789" ht="21.75" customHeight="1">
      <c r="A789" s="179" t="s">
        <v>1856</v>
      </c>
      <c r="B789" s="180" t="str">
        <f t="shared" si="1"/>
        <v>foongus</v>
      </c>
      <c r="C789" s="40" t="str">
        <f t="shared" si="2"/>
        <v/>
      </c>
      <c r="D789" s="183" t="s">
        <v>725</v>
      </c>
      <c r="H789" s="40" t="s">
        <v>1254</v>
      </c>
    </row>
    <row r="790" ht="21.75" customHeight="1">
      <c r="A790" s="179" t="s">
        <v>1857</v>
      </c>
      <c r="B790" s="180" t="str">
        <f t="shared" si="1"/>
        <v>amoonguss</v>
      </c>
      <c r="C790" s="40" t="str">
        <f t="shared" si="2"/>
        <v/>
      </c>
      <c r="D790" s="183" t="s">
        <v>726</v>
      </c>
      <c r="H790" s="40" t="s">
        <v>1254</v>
      </c>
    </row>
    <row r="791" ht="21.75" customHeight="1">
      <c r="A791" s="179" t="s">
        <v>1858</v>
      </c>
      <c r="B791" s="180" t="str">
        <f t="shared" si="1"/>
        <v>frillish</v>
      </c>
      <c r="C791" s="40" t="str">
        <f t="shared" si="2"/>
        <v/>
      </c>
      <c r="D791" s="183" t="s">
        <v>727</v>
      </c>
      <c r="F791" s="181"/>
      <c r="G791" s="181" t="s">
        <v>1265</v>
      </c>
      <c r="H791" s="40" t="s">
        <v>1254</v>
      </c>
    </row>
    <row r="792" ht="21.75" customHeight="1">
      <c r="A792" s="179" t="s">
        <v>1858</v>
      </c>
      <c r="B792" s="180" t="str">
        <f t="shared" si="1"/>
        <v>frillish-f</v>
      </c>
      <c r="C792" s="40" t="str">
        <f t="shared" si="2"/>
        <v/>
      </c>
      <c r="D792" s="183" t="s">
        <v>727</v>
      </c>
      <c r="F792" s="181"/>
      <c r="G792" s="181" t="s">
        <v>1266</v>
      </c>
      <c r="H792" s="40" t="s">
        <v>80</v>
      </c>
    </row>
    <row r="793" ht="21.75" customHeight="1">
      <c r="A793" s="179" t="s">
        <v>1859</v>
      </c>
      <c r="B793" s="180" t="str">
        <f t="shared" si="1"/>
        <v>jellicent</v>
      </c>
      <c r="C793" s="40" t="str">
        <f t="shared" si="2"/>
        <v/>
      </c>
      <c r="D793" s="183" t="s">
        <v>728</v>
      </c>
      <c r="F793" s="181"/>
      <c r="G793" s="181" t="s">
        <v>1265</v>
      </c>
      <c r="H793" s="40" t="s">
        <v>1254</v>
      </c>
    </row>
    <row r="794" ht="21.75" customHeight="1">
      <c r="A794" s="179" t="s">
        <v>1859</v>
      </c>
      <c r="B794" s="180" t="str">
        <f t="shared" si="1"/>
        <v>jellicent-f</v>
      </c>
      <c r="C794" s="40" t="str">
        <f t="shared" si="2"/>
        <v/>
      </c>
      <c r="D794" s="183" t="s">
        <v>728</v>
      </c>
      <c r="F794" s="181"/>
      <c r="G794" s="181" t="s">
        <v>1266</v>
      </c>
      <c r="H794" s="40" t="s">
        <v>80</v>
      </c>
    </row>
    <row r="795" ht="21.75" customHeight="1">
      <c r="A795" s="179" t="s">
        <v>1860</v>
      </c>
      <c r="B795" s="180" t="str">
        <f t="shared" si="1"/>
        <v>alomomola</v>
      </c>
      <c r="C795" s="40" t="str">
        <f t="shared" si="2"/>
        <v/>
      </c>
      <c r="D795" s="183" t="s">
        <v>729</v>
      </c>
      <c r="H795" s="40" t="s">
        <v>1254</v>
      </c>
    </row>
    <row r="796" ht="21.75" customHeight="1">
      <c r="A796" s="179" t="s">
        <v>1861</v>
      </c>
      <c r="B796" s="180" t="str">
        <f t="shared" si="1"/>
        <v>joltik</v>
      </c>
      <c r="C796" s="40" t="str">
        <f t="shared" si="2"/>
        <v/>
      </c>
      <c r="D796" s="183" t="s">
        <v>730</v>
      </c>
      <c r="H796" s="40" t="s">
        <v>1254</v>
      </c>
    </row>
    <row r="797" ht="21.75" customHeight="1">
      <c r="A797" s="179" t="s">
        <v>1862</v>
      </c>
      <c r="B797" s="180" t="str">
        <f t="shared" si="1"/>
        <v>galvantula</v>
      </c>
      <c r="C797" s="40" t="str">
        <f t="shared" si="2"/>
        <v/>
      </c>
      <c r="D797" s="183" t="s">
        <v>731</v>
      </c>
      <c r="H797" s="40" t="s">
        <v>1254</v>
      </c>
    </row>
    <row r="798" ht="21.75" customHeight="1">
      <c r="A798" s="179" t="s">
        <v>1863</v>
      </c>
      <c r="B798" s="180" t="str">
        <f t="shared" si="1"/>
        <v>ferroseed</v>
      </c>
      <c r="C798" s="40" t="str">
        <f t="shared" si="2"/>
        <v/>
      </c>
      <c r="D798" s="183" t="s">
        <v>732</v>
      </c>
      <c r="H798" s="40" t="s">
        <v>1254</v>
      </c>
    </row>
    <row r="799" ht="21.75" customHeight="1">
      <c r="A799" s="179" t="s">
        <v>1864</v>
      </c>
      <c r="B799" s="180" t="str">
        <f t="shared" si="1"/>
        <v>ferrothorn</v>
      </c>
      <c r="C799" s="40" t="str">
        <f t="shared" si="2"/>
        <v/>
      </c>
      <c r="D799" s="183" t="s">
        <v>733</v>
      </c>
      <c r="H799" s="40" t="s">
        <v>1254</v>
      </c>
    </row>
    <row r="800" ht="21.75" customHeight="1">
      <c r="A800" s="179" t="s">
        <v>1865</v>
      </c>
      <c r="B800" s="180" t="str">
        <f t="shared" si="1"/>
        <v>klink</v>
      </c>
      <c r="C800" s="40" t="str">
        <f t="shared" si="2"/>
        <v/>
      </c>
      <c r="D800" s="183" t="s">
        <v>734</v>
      </c>
      <c r="H800" s="40" t="s">
        <v>1254</v>
      </c>
    </row>
    <row r="801" ht="21.75" customHeight="1">
      <c r="A801" s="179" t="s">
        <v>1866</v>
      </c>
      <c r="B801" s="180" t="str">
        <f t="shared" si="1"/>
        <v>klang</v>
      </c>
      <c r="C801" s="40" t="str">
        <f t="shared" si="2"/>
        <v/>
      </c>
      <c r="D801" s="183" t="s">
        <v>735</v>
      </c>
      <c r="H801" s="40" t="s">
        <v>1254</v>
      </c>
    </row>
    <row r="802" ht="21.75" customHeight="1">
      <c r="A802" s="179" t="s">
        <v>1867</v>
      </c>
      <c r="B802" s="180" t="str">
        <f t="shared" si="1"/>
        <v>klinklang</v>
      </c>
      <c r="C802" s="40" t="str">
        <f t="shared" si="2"/>
        <v/>
      </c>
      <c r="D802" s="183" t="s">
        <v>736</v>
      </c>
      <c r="H802" s="40" t="s">
        <v>1254</v>
      </c>
    </row>
    <row r="803" ht="21.75" customHeight="1">
      <c r="A803" s="179" t="s">
        <v>1868</v>
      </c>
      <c r="B803" s="180" t="str">
        <f t="shared" si="1"/>
        <v>tynamo</v>
      </c>
      <c r="C803" s="40" t="str">
        <f t="shared" si="2"/>
        <v/>
      </c>
      <c r="D803" s="183" t="s">
        <v>737</v>
      </c>
      <c r="H803" s="40" t="s">
        <v>1254</v>
      </c>
    </row>
    <row r="804" ht="21.75" customHeight="1">
      <c r="A804" s="179" t="s">
        <v>1869</v>
      </c>
      <c r="B804" s="180" t="str">
        <f t="shared" si="1"/>
        <v>eelektrik</v>
      </c>
      <c r="C804" s="40" t="str">
        <f t="shared" si="2"/>
        <v/>
      </c>
      <c r="D804" s="183" t="s">
        <v>738</v>
      </c>
      <c r="H804" s="40" t="s">
        <v>1254</v>
      </c>
    </row>
    <row r="805" ht="21.75" customHeight="1">
      <c r="A805" s="179" t="s">
        <v>1870</v>
      </c>
      <c r="B805" s="180" t="str">
        <f t="shared" si="1"/>
        <v>eelektross</v>
      </c>
      <c r="C805" s="40" t="str">
        <f t="shared" si="2"/>
        <v/>
      </c>
      <c r="D805" s="183" t="s">
        <v>739</v>
      </c>
      <c r="H805" s="40" t="s">
        <v>1254</v>
      </c>
    </row>
    <row r="806" ht="21.75" customHeight="1">
      <c r="A806" s="179" t="s">
        <v>1871</v>
      </c>
      <c r="B806" s="180" t="str">
        <f t="shared" si="1"/>
        <v>elgyem</v>
      </c>
      <c r="C806" s="40" t="str">
        <f t="shared" si="2"/>
        <v/>
      </c>
      <c r="D806" s="183" t="s">
        <v>740</v>
      </c>
      <c r="H806" s="40" t="s">
        <v>1254</v>
      </c>
    </row>
    <row r="807" ht="21.75" customHeight="1">
      <c r="A807" s="179" t="s">
        <v>1872</v>
      </c>
      <c r="B807" s="180" t="str">
        <f t="shared" si="1"/>
        <v>beheeyem</v>
      </c>
      <c r="C807" s="40" t="str">
        <f t="shared" si="2"/>
        <v/>
      </c>
      <c r="D807" s="183" t="s">
        <v>741</v>
      </c>
      <c r="H807" s="40" t="s">
        <v>1254</v>
      </c>
    </row>
    <row r="808" ht="21.75" customHeight="1">
      <c r="A808" s="179" t="s">
        <v>1873</v>
      </c>
      <c r="B808" s="180" t="str">
        <f t="shared" si="1"/>
        <v>litwick</v>
      </c>
      <c r="C808" s="40" t="str">
        <f t="shared" si="2"/>
        <v/>
      </c>
      <c r="D808" s="183" t="s">
        <v>742</v>
      </c>
      <c r="H808" s="40" t="s">
        <v>1254</v>
      </c>
    </row>
    <row r="809" ht="21.75" customHeight="1">
      <c r="A809" s="179" t="s">
        <v>1874</v>
      </c>
      <c r="B809" s="180" t="str">
        <f t="shared" si="1"/>
        <v>lampent</v>
      </c>
      <c r="C809" s="40" t="str">
        <f t="shared" si="2"/>
        <v/>
      </c>
      <c r="D809" s="183" t="s">
        <v>743</v>
      </c>
      <c r="H809" s="40" t="s">
        <v>1254</v>
      </c>
    </row>
    <row r="810" ht="21.75" customHeight="1">
      <c r="A810" s="179" t="s">
        <v>1875</v>
      </c>
      <c r="B810" s="180" t="str">
        <f t="shared" si="1"/>
        <v>chandelure</v>
      </c>
      <c r="C810" s="40" t="str">
        <f t="shared" si="2"/>
        <v/>
      </c>
      <c r="D810" s="183" t="s">
        <v>744</v>
      </c>
      <c r="H810" s="40" t="s">
        <v>1254</v>
      </c>
    </row>
    <row r="811" ht="21.75" customHeight="1">
      <c r="A811" s="179" t="s">
        <v>1876</v>
      </c>
      <c r="B811" s="180" t="str">
        <f t="shared" si="1"/>
        <v>axew</v>
      </c>
      <c r="C811" s="40" t="str">
        <f t="shared" si="2"/>
        <v/>
      </c>
      <c r="D811" s="183" t="s">
        <v>745</v>
      </c>
      <c r="H811" s="40" t="s">
        <v>1254</v>
      </c>
    </row>
    <row r="812" ht="21.75" customHeight="1">
      <c r="A812" s="179" t="s">
        <v>1877</v>
      </c>
      <c r="B812" s="180" t="str">
        <f t="shared" si="1"/>
        <v>fraxure</v>
      </c>
      <c r="C812" s="40" t="str">
        <f t="shared" si="2"/>
        <v/>
      </c>
      <c r="D812" s="183" t="s">
        <v>746</v>
      </c>
      <c r="H812" s="40" t="s">
        <v>1254</v>
      </c>
    </row>
    <row r="813" ht="21.75" customHeight="1">
      <c r="A813" s="179" t="s">
        <v>1878</v>
      </c>
      <c r="B813" s="180" t="str">
        <f t="shared" si="1"/>
        <v>haxorus</v>
      </c>
      <c r="C813" s="40" t="str">
        <f t="shared" si="2"/>
        <v/>
      </c>
      <c r="D813" s="183" t="s">
        <v>747</v>
      </c>
      <c r="H813" s="40" t="s">
        <v>1254</v>
      </c>
    </row>
    <row r="814" ht="21.75" customHeight="1">
      <c r="A814" s="179" t="s">
        <v>1879</v>
      </c>
      <c r="B814" s="180" t="str">
        <f t="shared" si="1"/>
        <v>cubchoo</v>
      </c>
      <c r="C814" s="40" t="str">
        <f t="shared" si="2"/>
        <v/>
      </c>
      <c r="D814" s="183" t="s">
        <v>748</v>
      </c>
      <c r="H814" s="40" t="s">
        <v>1254</v>
      </c>
    </row>
    <row r="815" ht="21.75" customHeight="1">
      <c r="A815" s="179" t="s">
        <v>1880</v>
      </c>
      <c r="B815" s="180" t="str">
        <f t="shared" si="1"/>
        <v>beartic</v>
      </c>
      <c r="C815" s="40" t="str">
        <f t="shared" si="2"/>
        <v/>
      </c>
      <c r="D815" s="183" t="s">
        <v>749</v>
      </c>
      <c r="H815" s="40" t="s">
        <v>1254</v>
      </c>
    </row>
    <row r="816" ht="21.75" customHeight="1">
      <c r="A816" s="179" t="s">
        <v>1881</v>
      </c>
      <c r="B816" s="180" t="str">
        <f t="shared" si="1"/>
        <v>cryogonal</v>
      </c>
      <c r="C816" s="40" t="str">
        <f t="shared" si="2"/>
        <v/>
      </c>
      <c r="D816" s="183" t="s">
        <v>750</v>
      </c>
      <c r="H816" s="40" t="s">
        <v>1254</v>
      </c>
    </row>
    <row r="817" ht="21.75" customHeight="1">
      <c r="A817" s="179" t="s">
        <v>1882</v>
      </c>
      <c r="B817" s="180" t="str">
        <f t="shared" si="1"/>
        <v>shelmet</v>
      </c>
      <c r="C817" s="40" t="str">
        <f t="shared" si="2"/>
        <v/>
      </c>
      <c r="D817" s="183" t="s">
        <v>751</v>
      </c>
      <c r="H817" s="40" t="s">
        <v>1254</v>
      </c>
    </row>
    <row r="818" ht="21.75" customHeight="1">
      <c r="A818" s="179" t="s">
        <v>1883</v>
      </c>
      <c r="B818" s="180" t="str">
        <f t="shared" si="1"/>
        <v>accelgor</v>
      </c>
      <c r="C818" s="40" t="str">
        <f t="shared" si="2"/>
        <v/>
      </c>
      <c r="D818" s="183" t="s">
        <v>752</v>
      </c>
      <c r="H818" s="40" t="s">
        <v>1254</v>
      </c>
    </row>
    <row r="819" ht="21.75" customHeight="1">
      <c r="A819" s="179" t="s">
        <v>1884</v>
      </c>
      <c r="B819" s="180" t="str">
        <f t="shared" si="1"/>
        <v>stunfisk</v>
      </c>
      <c r="C819" s="40" t="str">
        <f t="shared" si="2"/>
        <v/>
      </c>
      <c r="D819" s="183" t="s">
        <v>753</v>
      </c>
      <c r="E819" s="40" t="s">
        <v>97</v>
      </c>
      <c r="H819" s="40" t="s">
        <v>1254</v>
      </c>
    </row>
    <row r="820" ht="21.75" customHeight="1">
      <c r="A820" s="179" t="s">
        <v>1884</v>
      </c>
      <c r="B820" s="180" t="str">
        <f t="shared" si="1"/>
        <v>stunfisk-1</v>
      </c>
      <c r="C820" s="40" t="str">
        <f t="shared" si="2"/>
        <v/>
      </c>
      <c r="D820" s="183" t="s">
        <v>753</v>
      </c>
      <c r="E820" s="40" t="s">
        <v>132</v>
      </c>
      <c r="F820" s="181">
        <v>-1.0</v>
      </c>
    </row>
    <row r="821" ht="21.75" customHeight="1">
      <c r="A821" s="179" t="s">
        <v>1885</v>
      </c>
      <c r="B821" s="180" t="str">
        <f t="shared" si="1"/>
        <v>mienfoo</v>
      </c>
      <c r="C821" s="40" t="str">
        <f t="shared" si="2"/>
        <v/>
      </c>
      <c r="D821" s="183" t="s">
        <v>754</v>
      </c>
      <c r="H821" s="40" t="s">
        <v>1254</v>
      </c>
    </row>
    <row r="822" ht="21.75" customHeight="1">
      <c r="A822" s="179" t="s">
        <v>1886</v>
      </c>
      <c r="B822" s="180" t="str">
        <f t="shared" si="1"/>
        <v>mienshao</v>
      </c>
      <c r="C822" s="40" t="str">
        <f t="shared" si="2"/>
        <v/>
      </c>
      <c r="D822" s="183" t="s">
        <v>755</v>
      </c>
      <c r="H822" s="40" t="s">
        <v>1254</v>
      </c>
    </row>
    <row r="823" ht="21.75" customHeight="1">
      <c r="A823" s="179" t="s">
        <v>1887</v>
      </c>
      <c r="B823" s="180" t="str">
        <f t="shared" si="1"/>
        <v>druddigon</v>
      </c>
      <c r="C823" s="40" t="str">
        <f t="shared" si="2"/>
        <v/>
      </c>
      <c r="D823" s="183" t="s">
        <v>756</v>
      </c>
      <c r="H823" s="40" t="s">
        <v>1254</v>
      </c>
    </row>
    <row r="824" ht="21.75" customHeight="1">
      <c r="A824" s="179" t="s">
        <v>1888</v>
      </c>
      <c r="B824" s="180" t="str">
        <f t="shared" si="1"/>
        <v>golett</v>
      </c>
      <c r="C824" s="40" t="str">
        <f t="shared" si="2"/>
        <v/>
      </c>
      <c r="D824" s="183" t="s">
        <v>757</v>
      </c>
      <c r="H824" s="40" t="s">
        <v>1254</v>
      </c>
    </row>
    <row r="825" ht="21.75" customHeight="1">
      <c r="A825" s="179" t="s">
        <v>1889</v>
      </c>
      <c r="B825" s="180" t="str">
        <f t="shared" si="1"/>
        <v>golurk</v>
      </c>
      <c r="C825" s="40" t="str">
        <f t="shared" si="2"/>
        <v/>
      </c>
      <c r="D825" s="183" t="s">
        <v>758</v>
      </c>
      <c r="H825" s="40" t="s">
        <v>1254</v>
      </c>
    </row>
    <row r="826" ht="21.75" customHeight="1">
      <c r="A826" s="179" t="s">
        <v>1890</v>
      </c>
      <c r="B826" s="180" t="str">
        <f t="shared" si="1"/>
        <v>pawniard</v>
      </c>
      <c r="C826" s="40" t="str">
        <f t="shared" si="2"/>
        <v/>
      </c>
      <c r="D826" s="183" t="s">
        <v>759</v>
      </c>
      <c r="H826" s="40" t="s">
        <v>1254</v>
      </c>
    </row>
    <row r="827" ht="21.75" customHeight="1">
      <c r="A827" s="179" t="s">
        <v>1891</v>
      </c>
      <c r="B827" s="180" t="str">
        <f t="shared" si="1"/>
        <v>bisharp</v>
      </c>
      <c r="C827" s="40" t="str">
        <f t="shared" si="2"/>
        <v/>
      </c>
      <c r="D827" s="183" t="s">
        <v>760</v>
      </c>
      <c r="H827" s="40" t="s">
        <v>1254</v>
      </c>
    </row>
    <row r="828" ht="21.75" customHeight="1">
      <c r="A828" s="179" t="s">
        <v>1892</v>
      </c>
      <c r="B828" s="180" t="str">
        <f t="shared" si="1"/>
        <v>bouffalant</v>
      </c>
      <c r="C828" s="40" t="str">
        <f t="shared" si="2"/>
        <v/>
      </c>
      <c r="D828" s="183" t="s">
        <v>761</v>
      </c>
      <c r="H828" s="40" t="s">
        <v>1254</v>
      </c>
    </row>
    <row r="829" ht="21.75" customHeight="1">
      <c r="A829" s="179" t="s">
        <v>1893</v>
      </c>
      <c r="B829" s="180" t="str">
        <f t="shared" si="1"/>
        <v>rufflet</v>
      </c>
      <c r="C829" s="40" t="str">
        <f t="shared" si="2"/>
        <v/>
      </c>
      <c r="D829" s="183" t="s">
        <v>762</v>
      </c>
      <c r="H829" s="40" t="s">
        <v>1254</v>
      </c>
    </row>
    <row r="830" ht="21.75" customHeight="1">
      <c r="A830" s="179" t="s">
        <v>1894</v>
      </c>
      <c r="B830" s="180" t="str">
        <f t="shared" si="1"/>
        <v>braviary</v>
      </c>
      <c r="C830" s="40" t="str">
        <f t="shared" si="2"/>
        <v/>
      </c>
      <c r="D830" s="183" t="s">
        <v>763</v>
      </c>
      <c r="E830" s="40" t="s">
        <v>97</v>
      </c>
      <c r="H830" s="40" t="s">
        <v>1254</v>
      </c>
    </row>
    <row r="831" ht="21.75" customHeight="1">
      <c r="A831" s="179" t="s">
        <v>1894</v>
      </c>
      <c r="B831" s="180" t="str">
        <f t="shared" si="1"/>
        <v>braviary-1</v>
      </c>
      <c r="C831" s="40" t="str">
        <f t="shared" si="2"/>
        <v/>
      </c>
      <c r="D831" s="183" t="s">
        <v>763</v>
      </c>
      <c r="E831" s="40" t="s">
        <v>139</v>
      </c>
      <c r="F831" s="181">
        <v>-1.0</v>
      </c>
    </row>
    <row r="832" ht="21.75" customHeight="1">
      <c r="A832" s="179" t="s">
        <v>1895</v>
      </c>
      <c r="B832" s="180" t="str">
        <f t="shared" si="1"/>
        <v>vullaby</v>
      </c>
      <c r="C832" s="40" t="str">
        <f t="shared" si="2"/>
        <v/>
      </c>
      <c r="D832" s="183" t="s">
        <v>764</v>
      </c>
      <c r="H832" s="40" t="s">
        <v>1254</v>
      </c>
    </row>
    <row r="833" ht="21.75" customHeight="1">
      <c r="A833" s="179" t="s">
        <v>1896</v>
      </c>
      <c r="B833" s="180" t="str">
        <f t="shared" si="1"/>
        <v>mandibuzz</v>
      </c>
      <c r="C833" s="40" t="str">
        <f t="shared" si="2"/>
        <v/>
      </c>
      <c r="D833" s="183" t="s">
        <v>765</v>
      </c>
      <c r="H833" s="40" t="s">
        <v>1254</v>
      </c>
    </row>
    <row r="834" ht="21.75" customHeight="1">
      <c r="A834" s="179" t="s">
        <v>1897</v>
      </c>
      <c r="B834" s="180" t="str">
        <f t="shared" si="1"/>
        <v>heatmor</v>
      </c>
      <c r="C834" s="40" t="str">
        <f t="shared" si="2"/>
        <v/>
      </c>
      <c r="D834" s="183" t="s">
        <v>766</v>
      </c>
      <c r="H834" s="40" t="s">
        <v>1254</v>
      </c>
    </row>
    <row r="835" ht="21.75" customHeight="1">
      <c r="A835" s="179" t="s">
        <v>1898</v>
      </c>
      <c r="B835" s="180" t="str">
        <f t="shared" si="1"/>
        <v>durant</v>
      </c>
      <c r="C835" s="40" t="str">
        <f t="shared" si="2"/>
        <v/>
      </c>
      <c r="D835" s="183" t="s">
        <v>767</v>
      </c>
      <c r="H835" s="40" t="s">
        <v>1254</v>
      </c>
    </row>
    <row r="836" ht="21.75" customHeight="1">
      <c r="A836" s="179" t="s">
        <v>1899</v>
      </c>
      <c r="B836" s="180" t="str">
        <f t="shared" si="1"/>
        <v>deino</v>
      </c>
      <c r="C836" s="40" t="str">
        <f t="shared" si="2"/>
        <v/>
      </c>
      <c r="D836" s="183" t="s">
        <v>768</v>
      </c>
      <c r="H836" s="40" t="s">
        <v>1254</v>
      </c>
    </row>
    <row r="837" ht="21.75" customHeight="1">
      <c r="A837" s="179" t="s">
        <v>1900</v>
      </c>
      <c r="B837" s="180" t="str">
        <f t="shared" si="1"/>
        <v>zweilous</v>
      </c>
      <c r="C837" s="40" t="str">
        <f t="shared" si="2"/>
        <v/>
      </c>
      <c r="D837" s="183" t="s">
        <v>769</v>
      </c>
      <c r="H837" s="40" t="s">
        <v>1254</v>
      </c>
    </row>
    <row r="838" ht="21.75" customHeight="1">
      <c r="A838" s="179" t="s">
        <v>1901</v>
      </c>
      <c r="B838" s="180" t="str">
        <f t="shared" si="1"/>
        <v>hydreigon</v>
      </c>
      <c r="C838" s="40" t="str">
        <f t="shared" si="2"/>
        <v/>
      </c>
      <c r="D838" s="183" t="s">
        <v>770</v>
      </c>
      <c r="H838" s="40" t="s">
        <v>1254</v>
      </c>
    </row>
    <row r="839" ht="21.75" customHeight="1">
      <c r="A839" s="179" t="s">
        <v>1902</v>
      </c>
      <c r="B839" s="180" t="str">
        <f t="shared" si="1"/>
        <v>larvesta</v>
      </c>
      <c r="C839" s="40" t="str">
        <f t="shared" si="2"/>
        <v/>
      </c>
      <c r="D839" s="183" t="s">
        <v>771</v>
      </c>
      <c r="H839" s="40" t="s">
        <v>1254</v>
      </c>
    </row>
    <row r="840" ht="21.75" customHeight="1">
      <c r="A840" s="179" t="s">
        <v>1903</v>
      </c>
      <c r="B840" s="180" t="str">
        <f t="shared" si="1"/>
        <v>volcarona</v>
      </c>
      <c r="C840" s="40" t="str">
        <f t="shared" si="2"/>
        <v/>
      </c>
      <c r="D840" s="183" t="s">
        <v>772</v>
      </c>
      <c r="H840" s="40" t="s">
        <v>1254</v>
      </c>
    </row>
    <row r="841" ht="21.75" customHeight="1">
      <c r="A841" s="179" t="s">
        <v>1904</v>
      </c>
      <c r="B841" s="180" t="str">
        <f t="shared" si="1"/>
        <v>cobalion</v>
      </c>
      <c r="C841" s="40" t="str">
        <f t="shared" si="2"/>
        <v/>
      </c>
      <c r="D841" s="183" t="s">
        <v>773</v>
      </c>
      <c r="H841" s="40" t="s">
        <v>1254</v>
      </c>
    </row>
    <row r="842" ht="21.75" customHeight="1">
      <c r="A842" s="179" t="s">
        <v>1905</v>
      </c>
      <c r="B842" s="180" t="str">
        <f t="shared" si="1"/>
        <v>terrakion</v>
      </c>
      <c r="C842" s="40" t="str">
        <f t="shared" si="2"/>
        <v/>
      </c>
      <c r="D842" s="183" t="s">
        <v>774</v>
      </c>
      <c r="H842" s="40" t="s">
        <v>1254</v>
      </c>
    </row>
    <row r="843" ht="21.75" customHeight="1">
      <c r="A843" s="179" t="s">
        <v>1906</v>
      </c>
      <c r="B843" s="180" t="str">
        <f t="shared" si="1"/>
        <v>virizion</v>
      </c>
      <c r="C843" s="40" t="str">
        <f t="shared" si="2"/>
        <v/>
      </c>
      <c r="D843" s="183" t="s">
        <v>775</v>
      </c>
      <c r="H843" s="40" t="s">
        <v>1254</v>
      </c>
    </row>
    <row r="844" ht="21.75" customHeight="1">
      <c r="A844" s="179" t="s">
        <v>1907</v>
      </c>
      <c r="B844" s="180" t="str">
        <f t="shared" si="1"/>
        <v>tornadus</v>
      </c>
      <c r="C844" s="40" t="str">
        <f t="shared" si="2"/>
        <v/>
      </c>
      <c r="D844" s="183" t="s">
        <v>776</v>
      </c>
      <c r="E844" s="40" t="s">
        <v>777</v>
      </c>
    </row>
    <row r="845" ht="21.75" customHeight="1">
      <c r="A845" s="179" t="s">
        <v>1907</v>
      </c>
      <c r="B845" s="180" t="str">
        <f t="shared" si="1"/>
        <v>tornadus-1</v>
      </c>
      <c r="C845" s="40" t="str">
        <f t="shared" si="2"/>
        <v/>
      </c>
      <c r="D845" s="183" t="s">
        <v>776</v>
      </c>
      <c r="E845" s="40" t="s">
        <v>778</v>
      </c>
      <c r="F845" s="181">
        <v>-1.0</v>
      </c>
    </row>
    <row r="846" ht="21.75" customHeight="1">
      <c r="A846" s="179" t="s">
        <v>1908</v>
      </c>
      <c r="B846" s="180" t="str">
        <f t="shared" si="1"/>
        <v>thundurus</v>
      </c>
      <c r="C846" s="40" t="str">
        <f t="shared" si="2"/>
        <v/>
      </c>
      <c r="D846" s="183" t="s">
        <v>779</v>
      </c>
      <c r="E846" s="40" t="s">
        <v>777</v>
      </c>
    </row>
    <row r="847" ht="21.75" customHeight="1">
      <c r="A847" s="179" t="s">
        <v>1908</v>
      </c>
      <c r="B847" s="180" t="str">
        <f t="shared" si="1"/>
        <v>thundurus-1</v>
      </c>
      <c r="C847" s="40" t="str">
        <f t="shared" si="2"/>
        <v/>
      </c>
      <c r="D847" s="183" t="s">
        <v>779</v>
      </c>
      <c r="E847" s="40" t="s">
        <v>778</v>
      </c>
      <c r="F847" s="181">
        <v>-1.0</v>
      </c>
    </row>
    <row r="848" ht="21.75" customHeight="1">
      <c r="A848" s="179" t="s">
        <v>1909</v>
      </c>
      <c r="B848" s="180" t="str">
        <f t="shared" si="1"/>
        <v>reshiram</v>
      </c>
      <c r="C848" s="40" t="str">
        <f t="shared" si="2"/>
        <v/>
      </c>
      <c r="D848" s="183" t="s">
        <v>780</v>
      </c>
    </row>
    <row r="849" ht="21.75" customHeight="1">
      <c r="A849" s="179" t="s">
        <v>1910</v>
      </c>
      <c r="B849" s="180" t="str">
        <f t="shared" si="1"/>
        <v>zekrom</v>
      </c>
      <c r="C849" s="40" t="str">
        <f t="shared" si="2"/>
        <v/>
      </c>
      <c r="D849" s="183" t="s">
        <v>781</v>
      </c>
    </row>
    <row r="850" ht="21.75" customHeight="1">
      <c r="A850" s="179" t="s">
        <v>1911</v>
      </c>
      <c r="B850" s="180" t="str">
        <f t="shared" si="1"/>
        <v>landorus</v>
      </c>
      <c r="C850" s="40" t="str">
        <f t="shared" si="2"/>
        <v/>
      </c>
      <c r="D850" s="183" t="s">
        <v>782</v>
      </c>
      <c r="E850" s="40" t="s">
        <v>777</v>
      </c>
    </row>
    <row r="851" ht="21.75" customHeight="1">
      <c r="A851" s="179" t="s">
        <v>1911</v>
      </c>
      <c r="B851" s="180" t="str">
        <f t="shared" si="1"/>
        <v>landorus-1</v>
      </c>
      <c r="C851" s="40" t="str">
        <f t="shared" si="2"/>
        <v/>
      </c>
      <c r="D851" s="183" t="s">
        <v>782</v>
      </c>
      <c r="E851" s="40" t="s">
        <v>778</v>
      </c>
      <c r="F851" s="181">
        <v>-1.0</v>
      </c>
    </row>
    <row r="852" ht="21.75" customHeight="1">
      <c r="A852" s="179" t="s">
        <v>1912</v>
      </c>
      <c r="B852" s="180" t="str">
        <f t="shared" si="1"/>
        <v>kyurem</v>
      </c>
      <c r="C852" s="40" t="str">
        <f t="shared" si="2"/>
        <v/>
      </c>
      <c r="D852" s="183" t="s">
        <v>783</v>
      </c>
    </row>
    <row r="853" ht="21.75" customHeight="1">
      <c r="A853" s="179" t="s">
        <v>1913</v>
      </c>
      <c r="B853" s="180" t="str">
        <f t="shared" si="1"/>
        <v>keldeo</v>
      </c>
      <c r="C853" s="40" t="str">
        <f t="shared" si="2"/>
        <v/>
      </c>
      <c r="D853" s="183" t="s">
        <v>784</v>
      </c>
      <c r="H853" s="40" t="s">
        <v>1254</v>
      </c>
    </row>
    <row r="854" ht="21.75" customHeight="1">
      <c r="A854" s="179" t="s">
        <v>1913</v>
      </c>
      <c r="B854" s="180" t="str">
        <f t="shared" si="1"/>
        <v>keldeo-1</v>
      </c>
      <c r="C854" s="40" t="str">
        <f t="shared" si="2"/>
        <v/>
      </c>
      <c r="D854" s="183" t="s">
        <v>784</v>
      </c>
      <c r="E854" s="181" t="s">
        <v>785</v>
      </c>
      <c r="F854" s="181">
        <v>-1.0</v>
      </c>
      <c r="H854" s="40" t="s">
        <v>1254</v>
      </c>
    </row>
    <row r="855" ht="21.75" customHeight="1">
      <c r="A855" s="179" t="s">
        <v>1914</v>
      </c>
      <c r="B855" s="180" t="str">
        <f t="shared" si="1"/>
        <v>meloetta</v>
      </c>
      <c r="C855" s="40" t="str">
        <f t="shared" si="2"/>
        <v/>
      </c>
      <c r="D855" s="183" t="s">
        <v>786</v>
      </c>
      <c r="H855" s="40" t="s">
        <v>1254</v>
      </c>
    </row>
    <row r="856" ht="21.75" customHeight="1">
      <c r="A856" s="179" t="s">
        <v>1915</v>
      </c>
      <c r="B856" s="180" t="str">
        <f t="shared" si="1"/>
        <v>genesect</v>
      </c>
      <c r="C856" s="40" t="str">
        <f t="shared" si="2"/>
        <v/>
      </c>
      <c r="D856" s="183" t="s">
        <v>787</v>
      </c>
      <c r="H856" s="40" t="s">
        <v>1254</v>
      </c>
    </row>
    <row r="857" ht="21.75" customHeight="1">
      <c r="A857" s="179" t="s">
        <v>1916</v>
      </c>
      <c r="B857" s="180" t="str">
        <f t="shared" si="1"/>
        <v>chespin</v>
      </c>
      <c r="C857" s="40" t="str">
        <f t="shared" si="2"/>
        <v/>
      </c>
      <c r="D857" s="183" t="s">
        <v>788</v>
      </c>
      <c r="H857" s="40" t="s">
        <v>1254</v>
      </c>
    </row>
    <row r="858" ht="21.75" customHeight="1">
      <c r="A858" s="179" t="s">
        <v>1917</v>
      </c>
      <c r="B858" s="180" t="str">
        <f t="shared" si="1"/>
        <v>quilladin</v>
      </c>
      <c r="C858" s="40" t="str">
        <f t="shared" si="2"/>
        <v/>
      </c>
      <c r="D858" s="183" t="s">
        <v>789</v>
      </c>
      <c r="H858" s="40" t="s">
        <v>1254</v>
      </c>
    </row>
    <row r="859" ht="21.75" customHeight="1">
      <c r="A859" s="179" t="s">
        <v>1918</v>
      </c>
      <c r="B859" s="180" t="str">
        <f t="shared" si="1"/>
        <v>chesnaught</v>
      </c>
      <c r="C859" s="40" t="str">
        <f t="shared" si="2"/>
        <v/>
      </c>
      <c r="D859" s="183" t="s">
        <v>790</v>
      </c>
      <c r="H859" s="40" t="s">
        <v>1254</v>
      </c>
    </row>
    <row r="860" ht="21.75" customHeight="1">
      <c r="A860" s="179" t="s">
        <v>1919</v>
      </c>
      <c r="B860" s="180" t="str">
        <f t="shared" si="1"/>
        <v>fennekin</v>
      </c>
      <c r="C860" s="40" t="str">
        <f t="shared" si="2"/>
        <v/>
      </c>
      <c r="D860" s="183" t="s">
        <v>791</v>
      </c>
      <c r="H860" s="40" t="s">
        <v>1254</v>
      </c>
    </row>
    <row r="861" ht="21.75" customHeight="1">
      <c r="A861" s="179" t="s">
        <v>1920</v>
      </c>
      <c r="B861" s="180" t="str">
        <f t="shared" si="1"/>
        <v>braixen</v>
      </c>
      <c r="C861" s="40" t="str">
        <f t="shared" si="2"/>
        <v/>
      </c>
      <c r="D861" s="183" t="s">
        <v>792</v>
      </c>
      <c r="H861" s="40" t="s">
        <v>1254</v>
      </c>
    </row>
    <row r="862" ht="21.75" customHeight="1">
      <c r="A862" s="179" t="s">
        <v>1921</v>
      </c>
      <c r="B862" s="180" t="str">
        <f t="shared" si="1"/>
        <v>delphox</v>
      </c>
      <c r="C862" s="40" t="str">
        <f t="shared" si="2"/>
        <v/>
      </c>
      <c r="D862" s="183" t="s">
        <v>793</v>
      </c>
      <c r="H862" s="40" t="s">
        <v>1254</v>
      </c>
    </row>
    <row r="863" ht="21.75" customHeight="1">
      <c r="A863" s="179" t="s">
        <v>1922</v>
      </c>
      <c r="B863" s="180" t="str">
        <f t="shared" si="1"/>
        <v>froakie</v>
      </c>
      <c r="C863" s="40" t="str">
        <f t="shared" si="2"/>
        <v/>
      </c>
      <c r="D863" s="183" t="s">
        <v>794</v>
      </c>
      <c r="H863" s="40" t="s">
        <v>1254</v>
      </c>
    </row>
    <row r="864" ht="21.75" customHeight="1">
      <c r="A864" s="179" t="s">
        <v>1923</v>
      </c>
      <c r="B864" s="180" t="str">
        <f t="shared" si="1"/>
        <v>frogadier</v>
      </c>
      <c r="C864" s="40" t="str">
        <f t="shared" si="2"/>
        <v/>
      </c>
      <c r="D864" s="183" t="s">
        <v>795</v>
      </c>
      <c r="H864" s="40" t="s">
        <v>1254</v>
      </c>
    </row>
    <row r="865" ht="21.75" customHeight="1">
      <c r="A865" s="179" t="s">
        <v>1924</v>
      </c>
      <c r="B865" s="180" t="str">
        <f t="shared" si="1"/>
        <v>greninja</v>
      </c>
      <c r="C865" s="40" t="str">
        <f t="shared" si="2"/>
        <v/>
      </c>
      <c r="D865" s="183" t="s">
        <v>796</v>
      </c>
      <c r="H865" s="40" t="s">
        <v>1254</v>
      </c>
    </row>
    <row r="866" ht="21.75" customHeight="1">
      <c r="A866" s="179" t="s">
        <v>1925</v>
      </c>
      <c r="B866" s="180" t="str">
        <f t="shared" si="1"/>
        <v>bunnelby</v>
      </c>
      <c r="C866" s="40" t="str">
        <f t="shared" si="2"/>
        <v/>
      </c>
      <c r="D866" s="183" t="s">
        <v>797</v>
      </c>
      <c r="H866" s="40" t="s">
        <v>1254</v>
      </c>
    </row>
    <row r="867" ht="21.75" customHeight="1">
      <c r="A867" s="179" t="s">
        <v>1926</v>
      </c>
      <c r="B867" s="180" t="str">
        <f t="shared" si="1"/>
        <v>diggersby</v>
      </c>
      <c r="C867" s="40" t="str">
        <f t="shared" si="2"/>
        <v/>
      </c>
      <c r="D867" s="183" t="s">
        <v>798</v>
      </c>
      <c r="H867" s="40" t="s">
        <v>1254</v>
      </c>
    </row>
    <row r="868" ht="21.75" customHeight="1">
      <c r="A868" s="179" t="s">
        <v>1927</v>
      </c>
      <c r="B868" s="180" t="str">
        <f t="shared" si="1"/>
        <v>fletchling</v>
      </c>
      <c r="C868" s="40" t="str">
        <f t="shared" si="2"/>
        <v/>
      </c>
      <c r="D868" s="183" t="s">
        <v>799</v>
      </c>
      <c r="H868" s="40" t="s">
        <v>1254</v>
      </c>
    </row>
    <row r="869" ht="21.75" customHeight="1">
      <c r="A869" s="179" t="s">
        <v>1928</v>
      </c>
      <c r="B869" s="180" t="str">
        <f t="shared" si="1"/>
        <v>fletchinder</v>
      </c>
      <c r="C869" s="40" t="str">
        <f t="shared" si="2"/>
        <v/>
      </c>
      <c r="D869" s="183" t="s">
        <v>800</v>
      </c>
      <c r="H869" s="40" t="s">
        <v>1254</v>
      </c>
    </row>
    <row r="870" ht="21.75" customHeight="1">
      <c r="A870" s="179" t="s">
        <v>1929</v>
      </c>
      <c r="B870" s="180" t="str">
        <f t="shared" si="1"/>
        <v>talonflame</v>
      </c>
      <c r="C870" s="40" t="str">
        <f t="shared" si="2"/>
        <v/>
      </c>
      <c r="D870" s="183" t="s">
        <v>801</v>
      </c>
      <c r="H870" s="40" t="s">
        <v>1254</v>
      </c>
    </row>
    <row r="871" ht="21.75" customHeight="1">
      <c r="A871" s="179" t="s">
        <v>1930</v>
      </c>
      <c r="B871" s="180" t="str">
        <f t="shared" si="1"/>
        <v>scatterbug</v>
      </c>
      <c r="C871" s="40" t="str">
        <f t="shared" si="2"/>
        <v/>
      </c>
      <c r="D871" s="183" t="s">
        <v>802</v>
      </c>
      <c r="H871" s="40" t="s">
        <v>1254</v>
      </c>
    </row>
    <row r="872" ht="21.75" customHeight="1">
      <c r="A872" s="179"/>
      <c r="B872" s="180"/>
    </row>
    <row r="873" ht="21.75" customHeight="1">
      <c r="A873" s="179" t="s">
        <v>1931</v>
      </c>
      <c r="B873" s="180" t="str">
        <f t="shared" ref="B873:B1325" si="3">lower(D873&amp;F873&amp;H873)</f>
        <v>spewpa</v>
      </c>
      <c r="C873" s="40" t="str">
        <f t="shared" ref="C873:C1298" si="4">image("https://pokejungle.net/sprites/shiny/"&amp;A873&amp;F873&amp;H873&amp;".png")</f>
        <v/>
      </c>
      <c r="D873" s="183" t="s">
        <v>803</v>
      </c>
      <c r="H873" s="40" t="s">
        <v>1254</v>
      </c>
    </row>
    <row r="874" ht="21.75" customHeight="1">
      <c r="A874" s="179" t="s">
        <v>1932</v>
      </c>
      <c r="B874" s="180" t="str">
        <f t="shared" si="3"/>
        <v>vivillon</v>
      </c>
      <c r="C874" s="40" t="str">
        <f t="shared" si="4"/>
        <v/>
      </c>
      <c r="D874" s="183" t="s">
        <v>804</v>
      </c>
      <c r="E874" s="40" t="s">
        <v>805</v>
      </c>
    </row>
    <row r="875" ht="21.75" customHeight="1">
      <c r="A875" s="179" t="s">
        <v>1932</v>
      </c>
      <c r="B875" s="180" t="str">
        <f t="shared" si="3"/>
        <v>vivillon-1</v>
      </c>
      <c r="C875" s="40" t="str">
        <f t="shared" si="4"/>
        <v/>
      </c>
      <c r="D875" s="183" t="s">
        <v>804</v>
      </c>
      <c r="E875" s="40" t="s">
        <v>806</v>
      </c>
      <c r="F875" s="181">
        <v>-1.0</v>
      </c>
    </row>
    <row r="876" ht="21.75" customHeight="1">
      <c r="A876" s="179" t="s">
        <v>1932</v>
      </c>
      <c r="B876" s="180" t="str">
        <f t="shared" si="3"/>
        <v>vivillon-2</v>
      </c>
      <c r="C876" s="40" t="str">
        <f t="shared" si="4"/>
        <v/>
      </c>
      <c r="D876" s="183" t="s">
        <v>804</v>
      </c>
      <c r="E876" s="40" t="s">
        <v>807</v>
      </c>
      <c r="F876" s="181">
        <v>-2.0</v>
      </c>
    </row>
    <row r="877" ht="21.75" customHeight="1">
      <c r="A877" s="179" t="s">
        <v>1932</v>
      </c>
      <c r="B877" s="180" t="str">
        <f t="shared" si="3"/>
        <v>vivillon-3</v>
      </c>
      <c r="C877" s="40" t="str">
        <f t="shared" si="4"/>
        <v/>
      </c>
      <c r="D877" s="183" t="s">
        <v>804</v>
      </c>
      <c r="E877" s="40" t="s">
        <v>808</v>
      </c>
      <c r="F877" s="181">
        <v>-3.0</v>
      </c>
    </row>
    <row r="878" ht="21.75" customHeight="1">
      <c r="A878" s="179" t="s">
        <v>1932</v>
      </c>
      <c r="B878" s="180" t="str">
        <f t="shared" si="3"/>
        <v>vivillon-4</v>
      </c>
      <c r="C878" s="40" t="str">
        <f t="shared" si="4"/>
        <v/>
      </c>
      <c r="D878" s="183" t="s">
        <v>804</v>
      </c>
      <c r="E878" s="40" t="s">
        <v>809</v>
      </c>
      <c r="F878" s="181">
        <v>-4.0</v>
      </c>
    </row>
    <row r="879" ht="21.75" customHeight="1">
      <c r="A879" s="179" t="s">
        <v>1932</v>
      </c>
      <c r="B879" s="180" t="str">
        <f t="shared" si="3"/>
        <v>vivillon-5</v>
      </c>
      <c r="C879" s="40" t="str">
        <f t="shared" si="4"/>
        <v/>
      </c>
      <c r="D879" s="183" t="s">
        <v>804</v>
      </c>
      <c r="E879" s="40" t="s">
        <v>810</v>
      </c>
      <c r="F879" s="181">
        <v>-5.0</v>
      </c>
    </row>
    <row r="880" ht="21.75" customHeight="1">
      <c r="A880" s="179" t="s">
        <v>1932</v>
      </c>
      <c r="B880" s="180" t="str">
        <f t="shared" si="3"/>
        <v>vivillon-6</v>
      </c>
      <c r="C880" s="40" t="str">
        <f t="shared" si="4"/>
        <v/>
      </c>
      <c r="D880" s="183" t="s">
        <v>804</v>
      </c>
      <c r="E880" s="40" t="s">
        <v>811</v>
      </c>
      <c r="F880" s="181">
        <v>-6.0</v>
      </c>
    </row>
    <row r="881" ht="21.75" customHeight="1">
      <c r="A881" s="179" t="s">
        <v>1932</v>
      </c>
      <c r="B881" s="180" t="str">
        <f t="shared" si="3"/>
        <v>vivillon-7</v>
      </c>
      <c r="C881" s="40" t="str">
        <f t="shared" si="4"/>
        <v/>
      </c>
      <c r="D881" s="183" t="s">
        <v>804</v>
      </c>
      <c r="E881" s="40" t="s">
        <v>812</v>
      </c>
      <c r="F881" s="181">
        <v>-7.0</v>
      </c>
    </row>
    <row r="882" ht="21.75" customHeight="1">
      <c r="A882" s="179" t="s">
        <v>1932</v>
      </c>
      <c r="B882" s="180" t="str">
        <f t="shared" si="3"/>
        <v>vivillon-8</v>
      </c>
      <c r="C882" s="40" t="str">
        <f t="shared" si="4"/>
        <v/>
      </c>
      <c r="D882" s="183" t="s">
        <v>804</v>
      </c>
      <c r="E882" s="40" t="s">
        <v>813</v>
      </c>
      <c r="F882" s="181">
        <v>-8.0</v>
      </c>
    </row>
    <row r="883" ht="21.75" customHeight="1">
      <c r="A883" s="179" t="s">
        <v>1932</v>
      </c>
      <c r="B883" s="180" t="str">
        <f t="shared" si="3"/>
        <v>vivillon-9</v>
      </c>
      <c r="C883" s="40" t="str">
        <f t="shared" si="4"/>
        <v/>
      </c>
      <c r="D883" s="183" t="s">
        <v>804</v>
      </c>
      <c r="E883" s="40" t="s">
        <v>814</v>
      </c>
      <c r="F883" s="181">
        <v>-9.0</v>
      </c>
    </row>
    <row r="884" ht="21.75" customHeight="1">
      <c r="A884" s="179" t="s">
        <v>1932</v>
      </c>
      <c r="B884" s="180" t="str">
        <f t="shared" si="3"/>
        <v>vivillon-10</v>
      </c>
      <c r="C884" s="40" t="str">
        <f t="shared" si="4"/>
        <v/>
      </c>
      <c r="D884" s="183" t="s">
        <v>804</v>
      </c>
      <c r="E884" s="40" t="s">
        <v>815</v>
      </c>
      <c r="F884" s="181">
        <v>-10.0</v>
      </c>
    </row>
    <row r="885" ht="21.75" customHeight="1">
      <c r="A885" s="179" t="s">
        <v>1932</v>
      </c>
      <c r="B885" s="180" t="str">
        <f t="shared" si="3"/>
        <v>vivillon-11</v>
      </c>
      <c r="C885" s="40" t="str">
        <f t="shared" si="4"/>
        <v/>
      </c>
      <c r="D885" s="183" t="s">
        <v>804</v>
      </c>
      <c r="E885" s="40" t="s">
        <v>816</v>
      </c>
      <c r="F885" s="181">
        <v>-11.0</v>
      </c>
    </row>
    <row r="886" ht="21.75" customHeight="1">
      <c r="A886" s="179" t="s">
        <v>1932</v>
      </c>
      <c r="B886" s="180" t="str">
        <f t="shared" si="3"/>
        <v>vivillon-12</v>
      </c>
      <c r="C886" s="40" t="str">
        <f t="shared" si="4"/>
        <v/>
      </c>
      <c r="D886" s="183" t="s">
        <v>804</v>
      </c>
      <c r="E886" s="40" t="s">
        <v>817</v>
      </c>
      <c r="F886" s="181">
        <v>-12.0</v>
      </c>
    </row>
    <row r="887" ht="21.75" customHeight="1">
      <c r="A887" s="179" t="s">
        <v>1932</v>
      </c>
      <c r="B887" s="180" t="str">
        <f t="shared" si="3"/>
        <v>vivillon-13</v>
      </c>
      <c r="C887" s="40" t="str">
        <f t="shared" si="4"/>
        <v/>
      </c>
      <c r="D887" s="183" t="s">
        <v>804</v>
      </c>
      <c r="E887" s="40" t="s">
        <v>818</v>
      </c>
      <c r="F887" s="181">
        <v>-13.0</v>
      </c>
    </row>
    <row r="888" ht="21.75" customHeight="1">
      <c r="A888" s="179" t="s">
        <v>1932</v>
      </c>
      <c r="B888" s="180" t="str">
        <f t="shared" si="3"/>
        <v>vivillon-14</v>
      </c>
      <c r="C888" s="40" t="str">
        <f t="shared" si="4"/>
        <v/>
      </c>
      <c r="D888" s="183" t="s">
        <v>804</v>
      </c>
      <c r="E888" s="40" t="s">
        <v>819</v>
      </c>
      <c r="F888" s="181">
        <v>-14.0</v>
      </c>
    </row>
    <row r="889" ht="21.75" customHeight="1">
      <c r="A889" s="179" t="s">
        <v>1932</v>
      </c>
      <c r="B889" s="180" t="str">
        <f t="shared" si="3"/>
        <v>vivillon-15</v>
      </c>
      <c r="C889" s="40" t="str">
        <f t="shared" si="4"/>
        <v/>
      </c>
      <c r="D889" s="183" t="s">
        <v>804</v>
      </c>
      <c r="E889" s="40" t="s">
        <v>820</v>
      </c>
      <c r="F889" s="181">
        <v>-15.0</v>
      </c>
    </row>
    <row r="890" ht="21.75" customHeight="1">
      <c r="A890" s="179" t="s">
        <v>1932</v>
      </c>
      <c r="B890" s="180" t="str">
        <f t="shared" si="3"/>
        <v>vivillon-16</v>
      </c>
      <c r="C890" s="40" t="str">
        <f t="shared" si="4"/>
        <v/>
      </c>
      <c r="D890" s="183" t="s">
        <v>804</v>
      </c>
      <c r="E890" s="40" t="s">
        <v>821</v>
      </c>
      <c r="F890" s="181">
        <v>-16.0</v>
      </c>
    </row>
    <row r="891" ht="21.75" customHeight="1">
      <c r="A891" s="179" t="s">
        <v>1932</v>
      </c>
      <c r="B891" s="180" t="str">
        <f t="shared" si="3"/>
        <v>vivillon-17</v>
      </c>
      <c r="C891" s="40" t="str">
        <f t="shared" si="4"/>
        <v/>
      </c>
      <c r="D891" s="183" t="s">
        <v>804</v>
      </c>
      <c r="E891" s="40" t="s">
        <v>822</v>
      </c>
      <c r="F891" s="181">
        <v>-17.0</v>
      </c>
    </row>
    <row r="892" ht="21.75" customHeight="1">
      <c r="A892" s="179" t="s">
        <v>1932</v>
      </c>
      <c r="B892" s="180" t="str">
        <f t="shared" si="3"/>
        <v>vivillon-18</v>
      </c>
      <c r="C892" s="40" t="str">
        <f t="shared" si="4"/>
        <v/>
      </c>
      <c r="D892" s="183" t="s">
        <v>804</v>
      </c>
      <c r="E892" s="40" t="s">
        <v>823</v>
      </c>
      <c r="F892" s="181">
        <v>-18.0</v>
      </c>
    </row>
    <row r="893" ht="21.75" customHeight="1">
      <c r="A893" s="179" t="s">
        <v>1932</v>
      </c>
      <c r="B893" s="180" t="str">
        <f t="shared" si="3"/>
        <v>vivillon-19</v>
      </c>
      <c r="C893" s="40" t="str">
        <f t="shared" si="4"/>
        <v/>
      </c>
      <c r="D893" s="183" t="s">
        <v>804</v>
      </c>
      <c r="E893" s="40" t="s">
        <v>824</v>
      </c>
      <c r="F893" s="181">
        <v>-19.0</v>
      </c>
    </row>
    <row r="894" ht="21.75" customHeight="1">
      <c r="A894" s="179" t="s">
        <v>1933</v>
      </c>
      <c r="B894" s="180" t="str">
        <f t="shared" si="3"/>
        <v>litleo</v>
      </c>
      <c r="C894" s="40" t="str">
        <f t="shared" si="4"/>
        <v/>
      </c>
      <c r="D894" s="183" t="s">
        <v>825</v>
      </c>
      <c r="H894" s="40" t="s">
        <v>1254</v>
      </c>
    </row>
    <row r="895" ht="21.75" customHeight="1">
      <c r="A895" s="179" t="s">
        <v>1934</v>
      </c>
      <c r="B895" s="180" t="str">
        <f t="shared" si="3"/>
        <v>pyroar</v>
      </c>
      <c r="C895" s="40" t="str">
        <f t="shared" si="4"/>
        <v/>
      </c>
      <c r="D895" s="183" t="s">
        <v>826</v>
      </c>
      <c r="H895" s="40" t="s">
        <v>1254</v>
      </c>
    </row>
    <row r="896" ht="21.75" customHeight="1">
      <c r="A896" s="179" t="s">
        <v>1934</v>
      </c>
      <c r="B896" s="180" t="str">
        <f t="shared" si="3"/>
        <v>pyroar-f</v>
      </c>
      <c r="C896" s="40" t="str">
        <f t="shared" si="4"/>
        <v/>
      </c>
      <c r="D896" s="183" t="s">
        <v>826</v>
      </c>
      <c r="H896" s="181" t="s">
        <v>80</v>
      </c>
    </row>
    <row r="897" ht="21.75" customHeight="1">
      <c r="A897" s="179" t="s">
        <v>1935</v>
      </c>
      <c r="B897" s="180" t="str">
        <f t="shared" si="3"/>
        <v>flabébé</v>
      </c>
      <c r="C897" s="40" t="str">
        <f t="shared" si="4"/>
        <v/>
      </c>
      <c r="D897" s="183" t="s">
        <v>827</v>
      </c>
      <c r="E897" s="40" t="s">
        <v>828</v>
      </c>
      <c r="H897" s="40" t="s">
        <v>1254</v>
      </c>
    </row>
    <row r="898" ht="21.75" customHeight="1">
      <c r="A898" s="179" t="s">
        <v>1935</v>
      </c>
      <c r="B898" s="180" t="str">
        <f t="shared" si="3"/>
        <v>flabébé-1</v>
      </c>
      <c r="C898" s="40" t="str">
        <f t="shared" si="4"/>
        <v/>
      </c>
      <c r="D898" s="183" t="s">
        <v>827</v>
      </c>
      <c r="E898" s="40" t="s">
        <v>829</v>
      </c>
      <c r="F898" s="181">
        <v>-1.0</v>
      </c>
    </row>
    <row r="899" ht="21.75" customHeight="1">
      <c r="A899" s="179" t="s">
        <v>1935</v>
      </c>
      <c r="B899" s="180" t="str">
        <f t="shared" si="3"/>
        <v>flabébé-2</v>
      </c>
      <c r="C899" s="40" t="str">
        <f t="shared" si="4"/>
        <v/>
      </c>
      <c r="D899" s="183" t="s">
        <v>827</v>
      </c>
      <c r="E899" s="40" t="s">
        <v>830</v>
      </c>
      <c r="F899" s="181">
        <v>-2.0</v>
      </c>
    </row>
    <row r="900" ht="21.75" customHeight="1">
      <c r="A900" s="179" t="s">
        <v>1935</v>
      </c>
      <c r="B900" s="180" t="str">
        <f t="shared" si="3"/>
        <v>flabébé-3</v>
      </c>
      <c r="C900" s="40" t="str">
        <f t="shared" si="4"/>
        <v/>
      </c>
      <c r="D900" s="183" t="s">
        <v>827</v>
      </c>
      <c r="E900" s="40" t="s">
        <v>831</v>
      </c>
      <c r="F900" s="181">
        <v>-3.0</v>
      </c>
    </row>
    <row r="901" ht="21.75" customHeight="1">
      <c r="A901" s="179" t="s">
        <v>1935</v>
      </c>
      <c r="B901" s="180" t="str">
        <f t="shared" si="3"/>
        <v>flabébé-4</v>
      </c>
      <c r="C901" s="40" t="str">
        <f t="shared" si="4"/>
        <v/>
      </c>
      <c r="D901" s="183" t="s">
        <v>827</v>
      </c>
      <c r="E901" s="40" t="s">
        <v>832</v>
      </c>
      <c r="F901" s="181">
        <v>-4.0</v>
      </c>
    </row>
    <row r="902" ht="21.75" customHeight="1">
      <c r="A902" s="179" t="s">
        <v>1936</v>
      </c>
      <c r="B902" s="180" t="str">
        <f t="shared" si="3"/>
        <v>floette</v>
      </c>
      <c r="C902" s="40" t="str">
        <f t="shared" si="4"/>
        <v/>
      </c>
      <c r="D902" s="183" t="s">
        <v>833</v>
      </c>
      <c r="E902" s="40" t="s">
        <v>828</v>
      </c>
    </row>
    <row r="903" ht="21.75" customHeight="1">
      <c r="A903" s="179" t="s">
        <v>1936</v>
      </c>
      <c r="B903" s="180" t="str">
        <f t="shared" si="3"/>
        <v>floette-1</v>
      </c>
      <c r="C903" s="40" t="str">
        <f t="shared" si="4"/>
        <v/>
      </c>
      <c r="D903" s="183" t="s">
        <v>833</v>
      </c>
      <c r="E903" s="40" t="s">
        <v>829</v>
      </c>
      <c r="F903" s="181">
        <v>-1.0</v>
      </c>
    </row>
    <row r="904" ht="21.75" customHeight="1">
      <c r="A904" s="179" t="s">
        <v>1936</v>
      </c>
      <c r="B904" s="180" t="str">
        <f t="shared" si="3"/>
        <v>floette-2</v>
      </c>
      <c r="C904" s="40" t="str">
        <f t="shared" si="4"/>
        <v/>
      </c>
      <c r="D904" s="183" t="s">
        <v>833</v>
      </c>
      <c r="E904" s="40" t="s">
        <v>830</v>
      </c>
      <c r="F904" s="181">
        <v>-2.0</v>
      </c>
    </row>
    <row r="905" ht="21.75" customHeight="1">
      <c r="A905" s="179" t="s">
        <v>1936</v>
      </c>
      <c r="B905" s="180" t="str">
        <f t="shared" si="3"/>
        <v>floette-3</v>
      </c>
      <c r="C905" s="40" t="str">
        <f t="shared" si="4"/>
        <v/>
      </c>
      <c r="D905" s="183" t="s">
        <v>833</v>
      </c>
      <c r="E905" s="40" t="s">
        <v>831</v>
      </c>
      <c r="F905" s="181">
        <v>-3.0</v>
      </c>
    </row>
    <row r="906" ht="21.75" customHeight="1">
      <c r="A906" s="179" t="s">
        <v>1936</v>
      </c>
      <c r="B906" s="180" t="str">
        <f t="shared" si="3"/>
        <v>floette-4</v>
      </c>
      <c r="C906" s="40" t="str">
        <f t="shared" si="4"/>
        <v/>
      </c>
      <c r="D906" s="183" t="s">
        <v>833</v>
      </c>
      <c r="E906" s="40" t="s">
        <v>832</v>
      </c>
      <c r="F906" s="181">
        <v>-4.0</v>
      </c>
    </row>
    <row r="907" ht="21.75" customHeight="1">
      <c r="A907" s="179" t="s">
        <v>1936</v>
      </c>
      <c r="B907" s="180" t="str">
        <f t="shared" si="3"/>
        <v>floette-5</v>
      </c>
      <c r="C907" s="40" t="str">
        <f t="shared" si="4"/>
        <v/>
      </c>
      <c r="D907" s="183" t="s">
        <v>833</v>
      </c>
      <c r="E907" s="184" t="s">
        <v>834</v>
      </c>
      <c r="F907" s="184">
        <v>-5.0</v>
      </c>
    </row>
    <row r="908" ht="21.75" customHeight="1">
      <c r="A908" s="179" t="s">
        <v>1937</v>
      </c>
      <c r="B908" s="180" t="str">
        <f t="shared" si="3"/>
        <v>florges</v>
      </c>
      <c r="C908" s="40" t="str">
        <f t="shared" si="4"/>
        <v/>
      </c>
      <c r="D908" s="183" t="s">
        <v>835</v>
      </c>
      <c r="E908" s="40" t="s">
        <v>828</v>
      </c>
    </row>
    <row r="909" ht="21.75" customHeight="1">
      <c r="A909" s="179" t="s">
        <v>1937</v>
      </c>
      <c r="B909" s="180" t="str">
        <f t="shared" si="3"/>
        <v>florges-1</v>
      </c>
      <c r="C909" s="40" t="str">
        <f t="shared" si="4"/>
        <v/>
      </c>
      <c r="D909" s="183" t="s">
        <v>835</v>
      </c>
      <c r="E909" s="40" t="s">
        <v>829</v>
      </c>
      <c r="F909" s="181">
        <v>-1.0</v>
      </c>
    </row>
    <row r="910" ht="21.75" customHeight="1">
      <c r="A910" s="179" t="s">
        <v>1937</v>
      </c>
      <c r="B910" s="180" t="str">
        <f t="shared" si="3"/>
        <v>florges-2</v>
      </c>
      <c r="C910" s="40" t="str">
        <f t="shared" si="4"/>
        <v/>
      </c>
      <c r="D910" s="183" t="s">
        <v>835</v>
      </c>
      <c r="E910" s="40" t="s">
        <v>830</v>
      </c>
      <c r="F910" s="181">
        <v>-2.0</v>
      </c>
    </row>
    <row r="911" ht="21.75" customHeight="1">
      <c r="A911" s="179" t="s">
        <v>1937</v>
      </c>
      <c r="B911" s="180" t="str">
        <f t="shared" si="3"/>
        <v>florges-3</v>
      </c>
      <c r="C911" s="40" t="str">
        <f t="shared" si="4"/>
        <v/>
      </c>
      <c r="D911" s="183" t="s">
        <v>835</v>
      </c>
      <c r="E911" s="40" t="s">
        <v>831</v>
      </c>
      <c r="F911" s="181">
        <v>-3.0</v>
      </c>
    </row>
    <row r="912" ht="21.75" customHeight="1">
      <c r="A912" s="179" t="s">
        <v>1937</v>
      </c>
      <c r="B912" s="180" t="str">
        <f t="shared" si="3"/>
        <v>florges-4</v>
      </c>
      <c r="C912" s="40" t="str">
        <f t="shared" si="4"/>
        <v/>
      </c>
      <c r="D912" s="183" t="s">
        <v>835</v>
      </c>
      <c r="E912" s="40" t="s">
        <v>832</v>
      </c>
      <c r="F912" s="181">
        <v>-4.0</v>
      </c>
    </row>
    <row r="913" ht="21.75" customHeight="1">
      <c r="A913" s="179" t="s">
        <v>1938</v>
      </c>
      <c r="B913" s="180" t="str">
        <f t="shared" si="3"/>
        <v>skiddo</v>
      </c>
      <c r="C913" s="40" t="str">
        <f t="shared" si="4"/>
        <v/>
      </c>
      <c r="D913" s="183" t="s">
        <v>836</v>
      </c>
      <c r="H913" s="40" t="s">
        <v>1254</v>
      </c>
    </row>
    <row r="914" ht="21.75" customHeight="1">
      <c r="A914" s="179" t="s">
        <v>1939</v>
      </c>
      <c r="B914" s="180" t="str">
        <f t="shared" si="3"/>
        <v>gogoat</v>
      </c>
      <c r="C914" s="40" t="str">
        <f t="shared" si="4"/>
        <v/>
      </c>
      <c r="D914" s="183" t="s">
        <v>837</v>
      </c>
      <c r="H914" s="40" t="s">
        <v>1254</v>
      </c>
    </row>
    <row r="915" ht="21.75" customHeight="1">
      <c r="A915" s="179" t="s">
        <v>1940</v>
      </c>
      <c r="B915" s="180" t="str">
        <f t="shared" si="3"/>
        <v>pancham</v>
      </c>
      <c r="C915" s="40" t="str">
        <f t="shared" si="4"/>
        <v/>
      </c>
      <c r="D915" s="183" t="s">
        <v>838</v>
      </c>
      <c r="H915" s="40" t="s">
        <v>1254</v>
      </c>
    </row>
    <row r="916" ht="21.75" customHeight="1">
      <c r="A916" s="179" t="s">
        <v>1941</v>
      </c>
      <c r="B916" s="180" t="str">
        <f t="shared" si="3"/>
        <v>pangoro</v>
      </c>
      <c r="C916" s="40" t="str">
        <f t="shared" si="4"/>
        <v/>
      </c>
      <c r="D916" s="183" t="s">
        <v>839</v>
      </c>
      <c r="H916" s="40" t="s">
        <v>1254</v>
      </c>
    </row>
    <row r="917" ht="21.75" customHeight="1">
      <c r="A917" s="179" t="s">
        <v>1942</v>
      </c>
      <c r="B917" s="180" t="str">
        <f t="shared" si="3"/>
        <v>furfrou</v>
      </c>
      <c r="C917" s="40" t="str">
        <f t="shared" si="4"/>
        <v/>
      </c>
      <c r="D917" s="183" t="s">
        <v>840</v>
      </c>
      <c r="E917" s="40" t="s">
        <v>500</v>
      </c>
      <c r="H917" s="40" t="s">
        <v>1254</v>
      </c>
    </row>
    <row r="918" ht="21.75" customHeight="1">
      <c r="A918" s="179" t="s">
        <v>1942</v>
      </c>
      <c r="B918" s="180" t="str">
        <f t="shared" si="3"/>
        <v>furfrou-1</v>
      </c>
      <c r="C918" s="40" t="str">
        <f t="shared" si="4"/>
        <v/>
      </c>
      <c r="D918" s="183" t="s">
        <v>840</v>
      </c>
      <c r="E918" s="40" t="s">
        <v>841</v>
      </c>
      <c r="F918" s="181">
        <v>-1.0</v>
      </c>
    </row>
    <row r="919" ht="21.75" customHeight="1">
      <c r="A919" s="179" t="s">
        <v>1942</v>
      </c>
      <c r="B919" s="180" t="str">
        <f t="shared" si="3"/>
        <v>furfrou-2</v>
      </c>
      <c r="C919" s="40" t="str">
        <f t="shared" si="4"/>
        <v/>
      </c>
      <c r="D919" s="183" t="s">
        <v>840</v>
      </c>
      <c r="E919" s="40" t="s">
        <v>842</v>
      </c>
      <c r="F919" s="181">
        <v>-2.0</v>
      </c>
    </row>
    <row r="920" ht="21.75" customHeight="1">
      <c r="A920" s="179" t="s">
        <v>1942</v>
      </c>
      <c r="B920" s="180" t="str">
        <f t="shared" si="3"/>
        <v>furfrou-3</v>
      </c>
      <c r="C920" s="40" t="str">
        <f t="shared" si="4"/>
        <v/>
      </c>
      <c r="D920" s="183" t="s">
        <v>840</v>
      </c>
      <c r="E920" s="40" t="s">
        <v>843</v>
      </c>
      <c r="F920" s="181">
        <v>-3.0</v>
      </c>
    </row>
    <row r="921" ht="21.75" customHeight="1">
      <c r="A921" s="179" t="s">
        <v>1942</v>
      </c>
      <c r="B921" s="180" t="str">
        <f t="shared" si="3"/>
        <v>furfrou-4</v>
      </c>
      <c r="C921" s="40" t="str">
        <f t="shared" si="4"/>
        <v/>
      </c>
      <c r="D921" s="183" t="s">
        <v>840</v>
      </c>
      <c r="E921" s="181" t="s">
        <v>844</v>
      </c>
      <c r="F921" s="181">
        <v>-4.0</v>
      </c>
    </row>
    <row r="922" ht="21.75" customHeight="1">
      <c r="A922" s="179" t="s">
        <v>1942</v>
      </c>
      <c r="B922" s="180" t="str">
        <f t="shared" si="3"/>
        <v>furfrou-5</v>
      </c>
      <c r="C922" s="40" t="str">
        <f t="shared" si="4"/>
        <v/>
      </c>
      <c r="D922" s="183" t="s">
        <v>840</v>
      </c>
      <c r="E922" s="40" t="s">
        <v>845</v>
      </c>
      <c r="F922" s="181">
        <v>-5.0</v>
      </c>
    </row>
    <row r="923" ht="21.75" customHeight="1">
      <c r="A923" s="179" t="s">
        <v>1942</v>
      </c>
      <c r="B923" s="180" t="str">
        <f t="shared" si="3"/>
        <v>furfrou-6</v>
      </c>
      <c r="C923" s="40" t="str">
        <f t="shared" si="4"/>
        <v/>
      </c>
      <c r="D923" s="183" t="s">
        <v>840</v>
      </c>
      <c r="E923" s="40" t="s">
        <v>846</v>
      </c>
      <c r="F923" s="181">
        <v>-6.0</v>
      </c>
    </row>
    <row r="924" ht="21.75" customHeight="1">
      <c r="A924" s="179" t="s">
        <v>1942</v>
      </c>
      <c r="B924" s="180" t="str">
        <f t="shared" si="3"/>
        <v>furfrou-7</v>
      </c>
      <c r="C924" s="40" t="str">
        <f t="shared" si="4"/>
        <v/>
      </c>
      <c r="D924" s="183" t="s">
        <v>840</v>
      </c>
      <c r="E924" s="40" t="s">
        <v>847</v>
      </c>
      <c r="F924" s="181">
        <v>-7.0</v>
      </c>
    </row>
    <row r="925" ht="21.75" customHeight="1">
      <c r="A925" s="179" t="s">
        <v>1942</v>
      </c>
      <c r="B925" s="180" t="str">
        <f t="shared" si="3"/>
        <v>furfrou-8</v>
      </c>
      <c r="C925" s="40" t="str">
        <f t="shared" si="4"/>
        <v/>
      </c>
      <c r="D925" s="183" t="s">
        <v>840</v>
      </c>
      <c r="E925" s="40" t="s">
        <v>848</v>
      </c>
      <c r="F925" s="181">
        <v>-8.0</v>
      </c>
    </row>
    <row r="926" ht="21.75" customHeight="1">
      <c r="A926" s="179" t="s">
        <v>1942</v>
      </c>
      <c r="B926" s="180" t="str">
        <f t="shared" si="3"/>
        <v>furfrou-9</v>
      </c>
      <c r="C926" s="40" t="str">
        <f t="shared" si="4"/>
        <v/>
      </c>
      <c r="D926" s="183" t="s">
        <v>840</v>
      </c>
      <c r="E926" s="181" t="s">
        <v>849</v>
      </c>
      <c r="F926" s="181">
        <v>-9.0</v>
      </c>
    </row>
    <row r="927" ht="21.75" customHeight="1">
      <c r="A927" s="179" t="s">
        <v>1943</v>
      </c>
      <c r="B927" s="180" t="str">
        <f t="shared" si="3"/>
        <v>espurr</v>
      </c>
      <c r="C927" s="40" t="str">
        <f t="shared" si="4"/>
        <v/>
      </c>
      <c r="D927" s="183" t="s">
        <v>850</v>
      </c>
      <c r="H927" s="40" t="s">
        <v>1254</v>
      </c>
    </row>
    <row r="928" ht="21.75" customHeight="1">
      <c r="A928" s="179" t="s">
        <v>1944</v>
      </c>
      <c r="B928" s="180" t="str">
        <f t="shared" si="3"/>
        <v>meowstic</v>
      </c>
      <c r="C928" s="40" t="str">
        <f t="shared" si="4"/>
        <v/>
      </c>
      <c r="D928" s="183" t="s">
        <v>851</v>
      </c>
      <c r="H928" s="40" t="s">
        <v>1254</v>
      </c>
    </row>
    <row r="929" ht="21.75" customHeight="1">
      <c r="A929" s="179" t="s">
        <v>1944</v>
      </c>
      <c r="B929" s="180" t="str">
        <f t="shared" si="3"/>
        <v>meowstic-f</v>
      </c>
      <c r="C929" s="40" t="str">
        <f t="shared" si="4"/>
        <v/>
      </c>
      <c r="D929" s="183" t="s">
        <v>851</v>
      </c>
      <c r="E929" s="181"/>
      <c r="F929" s="181"/>
      <c r="G929" s="181" t="s">
        <v>1945</v>
      </c>
      <c r="H929" s="181" t="s">
        <v>80</v>
      </c>
    </row>
    <row r="930" ht="21.75" customHeight="1">
      <c r="A930" s="179" t="s">
        <v>1946</v>
      </c>
      <c r="B930" s="180" t="str">
        <f t="shared" si="3"/>
        <v>honedge</v>
      </c>
      <c r="C930" s="40" t="str">
        <f t="shared" si="4"/>
        <v/>
      </c>
      <c r="D930" s="183" t="s">
        <v>852</v>
      </c>
      <c r="H930" s="40" t="s">
        <v>1254</v>
      </c>
    </row>
    <row r="931" ht="21.75" customHeight="1">
      <c r="A931" s="179" t="s">
        <v>1947</v>
      </c>
      <c r="B931" s="180" t="str">
        <f t="shared" si="3"/>
        <v>doublade</v>
      </c>
      <c r="C931" s="40" t="str">
        <f t="shared" si="4"/>
        <v/>
      </c>
      <c r="D931" s="183" t="s">
        <v>853</v>
      </c>
      <c r="H931" s="40" t="s">
        <v>1254</v>
      </c>
    </row>
    <row r="932" ht="21.75" customHeight="1">
      <c r="A932" s="179" t="s">
        <v>1948</v>
      </c>
      <c r="B932" s="180" t="str">
        <f t="shared" si="3"/>
        <v>aegislash</v>
      </c>
      <c r="C932" s="40" t="str">
        <f t="shared" si="4"/>
        <v/>
      </c>
      <c r="D932" s="183" t="s">
        <v>854</v>
      </c>
      <c r="H932" s="40" t="s">
        <v>1254</v>
      </c>
    </row>
    <row r="933" ht="21.75" customHeight="1">
      <c r="A933" s="179" t="s">
        <v>1949</v>
      </c>
      <c r="B933" s="180" t="str">
        <f t="shared" si="3"/>
        <v>spritzee</v>
      </c>
      <c r="C933" s="40" t="str">
        <f t="shared" si="4"/>
        <v/>
      </c>
      <c r="D933" s="183" t="s">
        <v>855</v>
      </c>
      <c r="H933" s="40" t="s">
        <v>1254</v>
      </c>
    </row>
    <row r="934" ht="21.75" customHeight="1">
      <c r="A934" s="179" t="s">
        <v>1950</v>
      </c>
      <c r="B934" s="180" t="str">
        <f t="shared" si="3"/>
        <v>aromatisse</v>
      </c>
      <c r="C934" s="40" t="str">
        <f t="shared" si="4"/>
        <v/>
      </c>
      <c r="D934" s="183" t="s">
        <v>856</v>
      </c>
      <c r="H934" s="40" t="s">
        <v>1254</v>
      </c>
    </row>
    <row r="935" ht="21.75" customHeight="1">
      <c r="A935" s="179" t="s">
        <v>1951</v>
      </c>
      <c r="B935" s="180" t="str">
        <f t="shared" si="3"/>
        <v>swirlix</v>
      </c>
      <c r="C935" s="40" t="str">
        <f t="shared" si="4"/>
        <v/>
      </c>
      <c r="D935" s="183" t="s">
        <v>857</v>
      </c>
      <c r="H935" s="40" t="s">
        <v>1254</v>
      </c>
    </row>
    <row r="936" ht="21.75" customHeight="1">
      <c r="A936" s="179" t="s">
        <v>1952</v>
      </c>
      <c r="B936" s="180" t="str">
        <f t="shared" si="3"/>
        <v>slurpuff</v>
      </c>
      <c r="C936" s="40" t="str">
        <f t="shared" si="4"/>
        <v/>
      </c>
      <c r="D936" s="183" t="s">
        <v>858</v>
      </c>
      <c r="H936" s="40" t="s">
        <v>1254</v>
      </c>
    </row>
    <row r="937" ht="21.75" customHeight="1">
      <c r="A937" s="179" t="s">
        <v>1953</v>
      </c>
      <c r="B937" s="180" t="str">
        <f t="shared" si="3"/>
        <v>inkay</v>
      </c>
      <c r="C937" s="40" t="str">
        <f t="shared" si="4"/>
        <v/>
      </c>
      <c r="D937" s="183" t="s">
        <v>859</v>
      </c>
      <c r="H937" s="40" t="s">
        <v>1254</v>
      </c>
    </row>
    <row r="938" ht="21.75" customHeight="1">
      <c r="A938" s="179" t="s">
        <v>1954</v>
      </c>
      <c r="B938" s="180" t="str">
        <f t="shared" si="3"/>
        <v>malamar</v>
      </c>
      <c r="C938" s="40" t="str">
        <f t="shared" si="4"/>
        <v/>
      </c>
      <c r="D938" s="183" t="s">
        <v>860</v>
      </c>
      <c r="H938" s="40" t="s">
        <v>1254</v>
      </c>
    </row>
    <row r="939" ht="21.75" customHeight="1">
      <c r="A939" s="179" t="s">
        <v>1955</v>
      </c>
      <c r="B939" s="180" t="str">
        <f t="shared" si="3"/>
        <v>binacle</v>
      </c>
      <c r="C939" s="40" t="str">
        <f t="shared" si="4"/>
        <v/>
      </c>
      <c r="D939" s="183" t="s">
        <v>861</v>
      </c>
      <c r="H939" s="40" t="s">
        <v>1254</v>
      </c>
    </row>
    <row r="940" ht="21.75" customHeight="1">
      <c r="A940" s="179" t="s">
        <v>1956</v>
      </c>
      <c r="B940" s="180" t="str">
        <f t="shared" si="3"/>
        <v>barbaracle</v>
      </c>
      <c r="C940" s="40" t="str">
        <f t="shared" si="4"/>
        <v/>
      </c>
      <c r="D940" s="183" t="s">
        <v>862</v>
      </c>
      <c r="H940" s="40" t="s">
        <v>1254</v>
      </c>
    </row>
    <row r="941" ht="21.75" customHeight="1">
      <c r="A941" s="179" t="s">
        <v>1957</v>
      </c>
      <c r="B941" s="180" t="str">
        <f t="shared" si="3"/>
        <v>skrelp</v>
      </c>
      <c r="C941" s="40" t="str">
        <f t="shared" si="4"/>
        <v/>
      </c>
      <c r="D941" s="183" t="s">
        <v>863</v>
      </c>
      <c r="H941" s="40" t="s">
        <v>1254</v>
      </c>
    </row>
    <row r="942" ht="21.75" customHeight="1">
      <c r="A942" s="179" t="s">
        <v>1958</v>
      </c>
      <c r="B942" s="180" t="str">
        <f t="shared" si="3"/>
        <v>dragalge</v>
      </c>
      <c r="C942" s="40" t="str">
        <f t="shared" si="4"/>
        <v/>
      </c>
      <c r="D942" s="183" t="s">
        <v>864</v>
      </c>
      <c r="H942" s="40" t="s">
        <v>1254</v>
      </c>
    </row>
    <row r="943" ht="21.75" customHeight="1">
      <c r="A943" s="179" t="s">
        <v>1959</v>
      </c>
      <c r="B943" s="180" t="str">
        <f t="shared" si="3"/>
        <v>clauncher</v>
      </c>
      <c r="C943" s="40" t="str">
        <f t="shared" si="4"/>
        <v/>
      </c>
      <c r="D943" s="183" t="s">
        <v>865</v>
      </c>
      <c r="H943" s="40" t="s">
        <v>1254</v>
      </c>
    </row>
    <row r="944" ht="21.75" customHeight="1">
      <c r="A944" s="179" t="s">
        <v>1960</v>
      </c>
      <c r="B944" s="180" t="str">
        <f t="shared" si="3"/>
        <v>clawitzer</v>
      </c>
      <c r="C944" s="40" t="str">
        <f t="shared" si="4"/>
        <v/>
      </c>
      <c r="D944" s="183" t="s">
        <v>866</v>
      </c>
      <c r="H944" s="40" t="s">
        <v>1254</v>
      </c>
    </row>
    <row r="945" ht="21.75" customHeight="1">
      <c r="A945" s="179" t="s">
        <v>1961</v>
      </c>
      <c r="B945" s="180" t="str">
        <f t="shared" si="3"/>
        <v>helioptile</v>
      </c>
      <c r="C945" s="40" t="str">
        <f t="shared" si="4"/>
        <v/>
      </c>
      <c r="D945" s="183" t="s">
        <v>867</v>
      </c>
      <c r="H945" s="40" t="s">
        <v>1254</v>
      </c>
    </row>
    <row r="946" ht="21.75" customHeight="1">
      <c r="A946" s="179" t="s">
        <v>1962</v>
      </c>
      <c r="B946" s="180" t="str">
        <f t="shared" si="3"/>
        <v>heliolisk</v>
      </c>
      <c r="C946" s="40" t="str">
        <f t="shared" si="4"/>
        <v/>
      </c>
      <c r="D946" s="183" t="s">
        <v>868</v>
      </c>
      <c r="H946" s="40" t="s">
        <v>1254</v>
      </c>
    </row>
    <row r="947" ht="21.75" customHeight="1">
      <c r="A947" s="179" t="s">
        <v>1963</v>
      </c>
      <c r="B947" s="180" t="str">
        <f t="shared" si="3"/>
        <v>tyrunt</v>
      </c>
      <c r="C947" s="40" t="str">
        <f t="shared" si="4"/>
        <v/>
      </c>
      <c r="D947" s="183" t="s">
        <v>869</v>
      </c>
      <c r="H947" s="40" t="s">
        <v>1254</v>
      </c>
    </row>
    <row r="948" ht="21.75" customHeight="1">
      <c r="A948" s="179" t="s">
        <v>1964</v>
      </c>
      <c r="B948" s="180" t="str">
        <f t="shared" si="3"/>
        <v>tyrantrum</v>
      </c>
      <c r="C948" s="40" t="str">
        <f t="shared" si="4"/>
        <v/>
      </c>
      <c r="D948" s="183" t="s">
        <v>870</v>
      </c>
      <c r="H948" s="40" t="s">
        <v>1254</v>
      </c>
    </row>
    <row r="949" ht="21.75" customHeight="1">
      <c r="A949" s="179" t="s">
        <v>1965</v>
      </c>
      <c r="B949" s="180" t="str">
        <f t="shared" si="3"/>
        <v>amaura</v>
      </c>
      <c r="C949" s="40" t="str">
        <f t="shared" si="4"/>
        <v/>
      </c>
      <c r="D949" s="183" t="s">
        <v>871</v>
      </c>
      <c r="H949" s="40" t="s">
        <v>1254</v>
      </c>
    </row>
    <row r="950" ht="21.75" customHeight="1">
      <c r="A950" s="179" t="s">
        <v>1966</v>
      </c>
      <c r="B950" s="180" t="str">
        <f t="shared" si="3"/>
        <v>aurorus</v>
      </c>
      <c r="C950" s="40" t="str">
        <f t="shared" si="4"/>
        <v/>
      </c>
      <c r="D950" s="183" t="s">
        <v>872</v>
      </c>
      <c r="H950" s="40" t="s">
        <v>1254</v>
      </c>
    </row>
    <row r="951" ht="21.75" customHeight="1">
      <c r="A951" s="179" t="s">
        <v>1967</v>
      </c>
      <c r="B951" s="180" t="str">
        <f t="shared" si="3"/>
        <v>sylveon</v>
      </c>
      <c r="C951" s="40" t="str">
        <f t="shared" si="4"/>
        <v/>
      </c>
      <c r="D951" s="183" t="s">
        <v>873</v>
      </c>
      <c r="H951" s="40" t="s">
        <v>1254</v>
      </c>
    </row>
    <row r="952" ht="21.75" customHeight="1">
      <c r="A952" s="179" t="s">
        <v>1968</v>
      </c>
      <c r="B952" s="180" t="str">
        <f t="shared" si="3"/>
        <v>hawlucha</v>
      </c>
      <c r="C952" s="40" t="str">
        <f t="shared" si="4"/>
        <v/>
      </c>
      <c r="D952" s="183" t="s">
        <v>874</v>
      </c>
      <c r="H952" s="40" t="s">
        <v>1254</v>
      </c>
    </row>
    <row r="953" ht="21.75" customHeight="1">
      <c r="A953" s="179" t="s">
        <v>1969</v>
      </c>
      <c r="B953" s="180" t="str">
        <f t="shared" si="3"/>
        <v>dedenne</v>
      </c>
      <c r="C953" s="40" t="str">
        <f t="shared" si="4"/>
        <v/>
      </c>
      <c r="D953" s="183" t="s">
        <v>875</v>
      </c>
      <c r="H953" s="40" t="s">
        <v>1254</v>
      </c>
    </row>
    <row r="954" ht="21.75" customHeight="1">
      <c r="A954" s="179" t="s">
        <v>1970</v>
      </c>
      <c r="B954" s="180" t="str">
        <f t="shared" si="3"/>
        <v>carbink</v>
      </c>
      <c r="C954" s="40" t="str">
        <f t="shared" si="4"/>
        <v/>
      </c>
      <c r="D954" s="183" t="s">
        <v>876</v>
      </c>
      <c r="H954" s="40" t="s">
        <v>1254</v>
      </c>
    </row>
    <row r="955" ht="21.75" customHeight="1">
      <c r="A955" s="179" t="s">
        <v>1971</v>
      </c>
      <c r="B955" s="180" t="str">
        <f t="shared" si="3"/>
        <v>goomy</v>
      </c>
      <c r="C955" s="40" t="str">
        <f t="shared" si="4"/>
        <v/>
      </c>
      <c r="D955" s="183" t="s">
        <v>877</v>
      </c>
      <c r="H955" s="40" t="s">
        <v>1254</v>
      </c>
    </row>
    <row r="956" ht="21.75" customHeight="1">
      <c r="A956" s="179" t="s">
        <v>1972</v>
      </c>
      <c r="B956" s="180" t="str">
        <f t="shared" si="3"/>
        <v>sliggoo</v>
      </c>
      <c r="C956" s="40" t="str">
        <f t="shared" si="4"/>
        <v/>
      </c>
      <c r="D956" s="183" t="s">
        <v>878</v>
      </c>
      <c r="E956" s="40" t="s">
        <v>97</v>
      </c>
      <c r="H956" s="40" t="s">
        <v>1254</v>
      </c>
    </row>
    <row r="957" ht="21.75" customHeight="1">
      <c r="A957" s="179" t="s">
        <v>1972</v>
      </c>
      <c r="B957" s="180" t="str">
        <f t="shared" si="3"/>
        <v>sliggoo-1</v>
      </c>
      <c r="C957" s="40" t="str">
        <f t="shared" si="4"/>
        <v/>
      </c>
      <c r="D957" s="183" t="s">
        <v>878</v>
      </c>
      <c r="E957" s="40" t="s">
        <v>139</v>
      </c>
      <c r="F957" s="181">
        <v>-1.0</v>
      </c>
    </row>
    <row r="958" ht="21.75" customHeight="1">
      <c r="A958" s="179" t="s">
        <v>1973</v>
      </c>
      <c r="B958" s="180" t="str">
        <f t="shared" si="3"/>
        <v>goodra</v>
      </c>
      <c r="C958" s="40" t="str">
        <f t="shared" si="4"/>
        <v/>
      </c>
      <c r="D958" s="183" t="s">
        <v>879</v>
      </c>
      <c r="E958" s="40" t="s">
        <v>97</v>
      </c>
      <c r="H958" s="40" t="s">
        <v>1254</v>
      </c>
    </row>
    <row r="959" ht="21.75" customHeight="1">
      <c r="A959" s="179" t="s">
        <v>1973</v>
      </c>
      <c r="B959" s="180" t="str">
        <f t="shared" si="3"/>
        <v>goodra-1</v>
      </c>
      <c r="C959" s="40" t="str">
        <f t="shared" si="4"/>
        <v/>
      </c>
      <c r="D959" s="183" t="s">
        <v>879</v>
      </c>
      <c r="E959" s="40" t="s">
        <v>139</v>
      </c>
      <c r="F959" s="181">
        <v>-1.0</v>
      </c>
    </row>
    <row r="960" ht="21.75" customHeight="1">
      <c r="A960" s="179" t="s">
        <v>1974</v>
      </c>
      <c r="B960" s="180" t="str">
        <f t="shared" si="3"/>
        <v>klefki</v>
      </c>
      <c r="C960" s="40" t="str">
        <f t="shared" si="4"/>
        <v/>
      </c>
      <c r="D960" s="183" t="s">
        <v>880</v>
      </c>
      <c r="H960" s="40" t="s">
        <v>1254</v>
      </c>
    </row>
    <row r="961" ht="21.75" customHeight="1">
      <c r="A961" s="179" t="s">
        <v>1975</v>
      </c>
      <c r="B961" s="180" t="str">
        <f t="shared" si="3"/>
        <v>phantump</v>
      </c>
      <c r="C961" s="40" t="str">
        <f t="shared" si="4"/>
        <v/>
      </c>
      <c r="D961" s="183" t="s">
        <v>881</v>
      </c>
      <c r="H961" s="40" t="s">
        <v>1254</v>
      </c>
    </row>
    <row r="962" ht="21.75" customHeight="1">
      <c r="A962" s="179" t="s">
        <v>1976</v>
      </c>
      <c r="B962" s="180" t="str">
        <f t="shared" si="3"/>
        <v>trevenant</v>
      </c>
      <c r="C962" s="40" t="str">
        <f t="shared" si="4"/>
        <v/>
      </c>
      <c r="D962" s="183" t="s">
        <v>882</v>
      </c>
      <c r="H962" s="40" t="s">
        <v>1254</v>
      </c>
    </row>
    <row r="963" ht="21.75" customHeight="1">
      <c r="A963" s="179" t="s">
        <v>1977</v>
      </c>
      <c r="B963" s="180" t="str">
        <f t="shared" si="3"/>
        <v>pumpkaboo</v>
      </c>
      <c r="C963" s="40" t="str">
        <f t="shared" si="4"/>
        <v/>
      </c>
      <c r="D963" s="183" t="s">
        <v>883</v>
      </c>
      <c r="E963" s="40" t="s">
        <v>884</v>
      </c>
      <c r="H963" s="40" t="s">
        <v>1254</v>
      </c>
    </row>
    <row r="964" ht="21.75" customHeight="1">
      <c r="A964" s="179" t="s">
        <v>1977</v>
      </c>
      <c r="B964" s="180" t="str">
        <f t="shared" si="3"/>
        <v>pumpkaboo-1</v>
      </c>
      <c r="C964" s="40" t="str">
        <f t="shared" si="4"/>
        <v/>
      </c>
      <c r="D964" s="183" t="s">
        <v>883</v>
      </c>
      <c r="E964" s="40" t="s">
        <v>885</v>
      </c>
      <c r="F964" s="181">
        <v>-1.0</v>
      </c>
    </row>
    <row r="965" ht="21.75" customHeight="1">
      <c r="A965" s="179" t="s">
        <v>1977</v>
      </c>
      <c r="B965" s="180" t="str">
        <f t="shared" si="3"/>
        <v>pumpkaboo-2</v>
      </c>
      <c r="C965" s="40" t="str">
        <f t="shared" si="4"/>
        <v/>
      </c>
      <c r="D965" s="183" t="s">
        <v>883</v>
      </c>
      <c r="E965" s="181" t="s">
        <v>886</v>
      </c>
      <c r="F965" s="181">
        <v>-2.0</v>
      </c>
    </row>
    <row r="966" ht="21.75" customHeight="1">
      <c r="A966" s="179" t="s">
        <v>1977</v>
      </c>
      <c r="B966" s="180" t="str">
        <f t="shared" si="3"/>
        <v>pumpkaboo-3</v>
      </c>
      <c r="C966" s="40" t="str">
        <f t="shared" si="4"/>
        <v/>
      </c>
      <c r="D966" s="183" t="s">
        <v>883</v>
      </c>
      <c r="E966" s="40" t="s">
        <v>887</v>
      </c>
      <c r="F966" s="181">
        <v>-3.0</v>
      </c>
    </row>
    <row r="967" ht="21.75" customHeight="1">
      <c r="A967" s="179" t="s">
        <v>1978</v>
      </c>
      <c r="B967" s="180" t="str">
        <f t="shared" si="3"/>
        <v>gourgeist</v>
      </c>
      <c r="C967" s="40" t="str">
        <f t="shared" si="4"/>
        <v/>
      </c>
      <c r="D967" s="183" t="s">
        <v>888</v>
      </c>
      <c r="E967" s="40" t="s">
        <v>884</v>
      </c>
    </row>
    <row r="968" ht="21.75" customHeight="1">
      <c r="A968" s="179" t="s">
        <v>1978</v>
      </c>
      <c r="B968" s="180" t="str">
        <f t="shared" si="3"/>
        <v>gourgeist-1</v>
      </c>
      <c r="C968" s="40" t="str">
        <f t="shared" si="4"/>
        <v/>
      </c>
      <c r="D968" s="183" t="s">
        <v>888</v>
      </c>
      <c r="E968" s="40" t="s">
        <v>885</v>
      </c>
      <c r="F968" s="181">
        <v>-1.0</v>
      </c>
    </row>
    <row r="969" ht="21.75" customHeight="1">
      <c r="A969" s="179" t="s">
        <v>1978</v>
      </c>
      <c r="B969" s="180" t="str">
        <f t="shared" si="3"/>
        <v>gourgeist-2</v>
      </c>
      <c r="C969" s="40" t="str">
        <f t="shared" si="4"/>
        <v/>
      </c>
      <c r="D969" s="183" t="s">
        <v>888</v>
      </c>
      <c r="E969" s="40" t="s">
        <v>887</v>
      </c>
      <c r="F969" s="181">
        <v>-2.0</v>
      </c>
    </row>
    <row r="970" ht="21.75" customHeight="1">
      <c r="A970" s="179" t="s">
        <v>1978</v>
      </c>
      <c r="B970" s="180" t="str">
        <f t="shared" si="3"/>
        <v>gourgeist-3</v>
      </c>
      <c r="C970" s="40" t="str">
        <f t="shared" si="4"/>
        <v/>
      </c>
      <c r="D970" s="183" t="s">
        <v>888</v>
      </c>
      <c r="E970" s="40" t="s">
        <v>886</v>
      </c>
      <c r="F970" s="181">
        <v>-3.0</v>
      </c>
    </row>
    <row r="971" ht="21.75" customHeight="1">
      <c r="A971" s="179" t="s">
        <v>1979</v>
      </c>
      <c r="B971" s="180" t="str">
        <f t="shared" si="3"/>
        <v>bergmite</v>
      </c>
      <c r="C971" s="40" t="str">
        <f t="shared" si="4"/>
        <v/>
      </c>
      <c r="D971" s="183" t="s">
        <v>889</v>
      </c>
    </row>
    <row r="972" ht="21.75" customHeight="1">
      <c r="A972" s="179" t="s">
        <v>1980</v>
      </c>
      <c r="B972" s="180" t="str">
        <f t="shared" si="3"/>
        <v>avalugg</v>
      </c>
      <c r="C972" s="40" t="str">
        <f t="shared" si="4"/>
        <v/>
      </c>
      <c r="D972" s="183" t="s">
        <v>890</v>
      </c>
      <c r="E972" s="40" t="s">
        <v>97</v>
      </c>
      <c r="H972" s="40" t="s">
        <v>1254</v>
      </c>
    </row>
    <row r="973" ht="21.75" customHeight="1">
      <c r="A973" s="179" t="s">
        <v>1980</v>
      </c>
      <c r="B973" s="180" t="str">
        <f t="shared" si="3"/>
        <v>avalugg-1</v>
      </c>
      <c r="C973" s="40" t="str">
        <f t="shared" si="4"/>
        <v/>
      </c>
      <c r="D973" s="183" t="s">
        <v>890</v>
      </c>
      <c r="E973" s="40" t="s">
        <v>139</v>
      </c>
      <c r="F973" s="181">
        <v>-1.0</v>
      </c>
    </row>
    <row r="974" ht="21.75" customHeight="1">
      <c r="A974" s="179" t="s">
        <v>1981</v>
      </c>
      <c r="B974" s="180" t="str">
        <f t="shared" si="3"/>
        <v>noibat</v>
      </c>
      <c r="C974" s="40" t="str">
        <f t="shared" si="4"/>
        <v/>
      </c>
      <c r="D974" s="183" t="s">
        <v>891</v>
      </c>
      <c r="H974" s="40" t="s">
        <v>1254</v>
      </c>
    </row>
    <row r="975" ht="21.75" customHeight="1">
      <c r="A975" s="179" t="s">
        <v>1982</v>
      </c>
      <c r="B975" s="180" t="str">
        <f t="shared" si="3"/>
        <v>noivern</v>
      </c>
      <c r="C975" s="40" t="str">
        <f t="shared" si="4"/>
        <v/>
      </c>
      <c r="D975" s="183" t="s">
        <v>892</v>
      </c>
      <c r="H975" s="40" t="s">
        <v>1254</v>
      </c>
    </row>
    <row r="976" ht="21.75" customHeight="1">
      <c r="A976" s="179" t="s">
        <v>1983</v>
      </c>
      <c r="B976" s="180" t="str">
        <f t="shared" si="3"/>
        <v>xerneas</v>
      </c>
      <c r="C976" s="40" t="str">
        <f t="shared" si="4"/>
        <v/>
      </c>
      <c r="D976" s="183" t="s">
        <v>893</v>
      </c>
      <c r="H976" s="40" t="s">
        <v>1254</v>
      </c>
    </row>
    <row r="977" ht="21.75" customHeight="1">
      <c r="A977" s="179" t="s">
        <v>1984</v>
      </c>
      <c r="B977" s="180" t="str">
        <f t="shared" si="3"/>
        <v>yveltal</v>
      </c>
      <c r="C977" s="40" t="str">
        <f t="shared" si="4"/>
        <v/>
      </c>
      <c r="D977" s="183" t="s">
        <v>894</v>
      </c>
      <c r="H977" s="40" t="s">
        <v>1254</v>
      </c>
    </row>
    <row r="978" ht="21.75" customHeight="1">
      <c r="A978" s="179" t="s">
        <v>1985</v>
      </c>
      <c r="B978" s="180" t="str">
        <f t="shared" si="3"/>
        <v>zygarde-1</v>
      </c>
      <c r="C978" s="40" t="str">
        <f t="shared" si="4"/>
        <v/>
      </c>
      <c r="D978" s="183" t="s">
        <v>895</v>
      </c>
      <c r="E978" s="185">
        <v>0.5</v>
      </c>
      <c r="F978" s="186">
        <v>-1.0</v>
      </c>
      <c r="G978" s="185"/>
    </row>
    <row r="979" ht="21.75" customHeight="1">
      <c r="A979" s="179" t="s">
        <v>1985</v>
      </c>
      <c r="B979" s="180" t="str">
        <f t="shared" si="3"/>
        <v>zygarde</v>
      </c>
      <c r="C979" s="40" t="str">
        <f t="shared" si="4"/>
        <v/>
      </c>
      <c r="D979" s="183" t="s">
        <v>895</v>
      </c>
      <c r="E979" s="185">
        <v>0.1</v>
      </c>
      <c r="F979" s="185"/>
      <c r="G979" s="185"/>
    </row>
    <row r="980" ht="21.75" customHeight="1">
      <c r="A980" s="179" t="s">
        <v>1986</v>
      </c>
      <c r="B980" s="180" t="str">
        <f t="shared" si="3"/>
        <v>diancie</v>
      </c>
      <c r="C980" s="40" t="str">
        <f t="shared" si="4"/>
        <v/>
      </c>
      <c r="D980" s="183" t="s">
        <v>896</v>
      </c>
    </row>
    <row r="981" ht="21.75" customHeight="1">
      <c r="A981" s="179" t="s">
        <v>1987</v>
      </c>
      <c r="B981" s="180" t="str">
        <f t="shared" si="3"/>
        <v>hoopa</v>
      </c>
      <c r="C981" s="40" t="str">
        <f t="shared" si="4"/>
        <v/>
      </c>
      <c r="D981" s="183" t="s">
        <v>897</v>
      </c>
      <c r="H981" s="40" t="s">
        <v>1254</v>
      </c>
    </row>
    <row r="982" ht="21.75" customHeight="1">
      <c r="A982" s="179" t="s">
        <v>1988</v>
      </c>
      <c r="B982" s="180" t="str">
        <f t="shared" si="3"/>
        <v>volcanion</v>
      </c>
      <c r="C982" s="40" t="str">
        <f t="shared" si="4"/>
        <v/>
      </c>
      <c r="D982" s="183" t="s">
        <v>899</v>
      </c>
      <c r="H982" s="40" t="s">
        <v>1254</v>
      </c>
    </row>
    <row r="983" ht="21.75" customHeight="1">
      <c r="A983" s="179" t="s">
        <v>1989</v>
      </c>
      <c r="B983" s="180" t="str">
        <f t="shared" si="3"/>
        <v>rowlet</v>
      </c>
      <c r="C983" s="40" t="str">
        <f t="shared" si="4"/>
        <v/>
      </c>
      <c r="D983" s="183" t="s">
        <v>900</v>
      </c>
      <c r="H983" s="40" t="s">
        <v>1254</v>
      </c>
    </row>
    <row r="984" ht="21.75" customHeight="1">
      <c r="A984" s="179" t="s">
        <v>1990</v>
      </c>
      <c r="B984" s="180" t="str">
        <f t="shared" si="3"/>
        <v>dartrix</v>
      </c>
      <c r="C984" s="40" t="str">
        <f t="shared" si="4"/>
        <v/>
      </c>
      <c r="D984" s="183" t="s">
        <v>901</v>
      </c>
      <c r="H984" s="40" t="s">
        <v>1254</v>
      </c>
    </row>
    <row r="985" ht="21.75" customHeight="1">
      <c r="A985" s="179" t="s">
        <v>1991</v>
      </c>
      <c r="B985" s="180" t="str">
        <f t="shared" si="3"/>
        <v>decidueye</v>
      </c>
      <c r="C985" s="40" t="str">
        <f t="shared" si="4"/>
        <v/>
      </c>
      <c r="D985" s="183" t="s">
        <v>902</v>
      </c>
      <c r="E985" s="40" t="s">
        <v>97</v>
      </c>
      <c r="H985" s="40" t="s">
        <v>1254</v>
      </c>
    </row>
    <row r="986" ht="21.75" customHeight="1">
      <c r="A986" s="179" t="s">
        <v>1991</v>
      </c>
      <c r="B986" s="180" t="str">
        <f t="shared" si="3"/>
        <v>decidueye-1</v>
      </c>
      <c r="C986" s="40" t="str">
        <f t="shared" si="4"/>
        <v/>
      </c>
      <c r="D986" s="183" t="s">
        <v>902</v>
      </c>
      <c r="E986" s="40" t="s">
        <v>139</v>
      </c>
      <c r="F986" s="181">
        <v>-1.0</v>
      </c>
    </row>
    <row r="987" ht="21.75" customHeight="1">
      <c r="A987" s="179" t="s">
        <v>1992</v>
      </c>
      <c r="B987" s="180" t="str">
        <f t="shared" si="3"/>
        <v>litten</v>
      </c>
      <c r="C987" s="40" t="str">
        <f t="shared" si="4"/>
        <v/>
      </c>
      <c r="D987" s="183" t="s">
        <v>903</v>
      </c>
      <c r="H987" s="40" t="s">
        <v>1254</v>
      </c>
    </row>
    <row r="988" ht="21.75" customHeight="1">
      <c r="A988" s="179" t="s">
        <v>1993</v>
      </c>
      <c r="B988" s="180" t="str">
        <f t="shared" si="3"/>
        <v>torracat</v>
      </c>
      <c r="C988" s="40" t="str">
        <f t="shared" si="4"/>
        <v/>
      </c>
      <c r="D988" s="183" t="s">
        <v>904</v>
      </c>
      <c r="H988" s="40" t="s">
        <v>1254</v>
      </c>
    </row>
    <row r="989" ht="21.75" customHeight="1">
      <c r="A989" s="179" t="s">
        <v>1994</v>
      </c>
      <c r="B989" s="180" t="str">
        <f t="shared" si="3"/>
        <v>incineroar</v>
      </c>
      <c r="C989" s="40" t="str">
        <f t="shared" si="4"/>
        <v/>
      </c>
      <c r="D989" s="183" t="s">
        <v>905</v>
      </c>
      <c r="H989" s="40" t="s">
        <v>1254</v>
      </c>
    </row>
    <row r="990" ht="21.75" customHeight="1">
      <c r="A990" s="179" t="s">
        <v>1995</v>
      </c>
      <c r="B990" s="180" t="str">
        <f t="shared" si="3"/>
        <v>popplio</v>
      </c>
      <c r="C990" s="40" t="str">
        <f t="shared" si="4"/>
        <v/>
      </c>
      <c r="D990" s="183" t="s">
        <v>906</v>
      </c>
      <c r="H990" s="40" t="s">
        <v>1254</v>
      </c>
    </row>
    <row r="991" ht="21.75" customHeight="1">
      <c r="A991" s="179" t="s">
        <v>1996</v>
      </c>
      <c r="B991" s="180" t="str">
        <f t="shared" si="3"/>
        <v>brionne</v>
      </c>
      <c r="C991" s="40" t="str">
        <f t="shared" si="4"/>
        <v/>
      </c>
      <c r="D991" s="183" t="s">
        <v>907</v>
      </c>
      <c r="H991" s="40" t="s">
        <v>1254</v>
      </c>
    </row>
    <row r="992" ht="21.75" customHeight="1">
      <c r="A992" s="179" t="s">
        <v>1997</v>
      </c>
      <c r="B992" s="180" t="str">
        <f t="shared" si="3"/>
        <v>primarina</v>
      </c>
      <c r="C992" s="40" t="str">
        <f t="shared" si="4"/>
        <v/>
      </c>
      <c r="D992" s="183" t="s">
        <v>908</v>
      </c>
      <c r="H992" s="40" t="s">
        <v>1254</v>
      </c>
    </row>
    <row r="993" ht="21.75" customHeight="1">
      <c r="A993" s="179" t="s">
        <v>1998</v>
      </c>
      <c r="B993" s="180" t="str">
        <f t="shared" si="3"/>
        <v>pikipek</v>
      </c>
      <c r="C993" s="40" t="str">
        <f t="shared" si="4"/>
        <v/>
      </c>
      <c r="D993" s="183" t="s">
        <v>909</v>
      </c>
      <c r="H993" s="40" t="s">
        <v>1254</v>
      </c>
    </row>
    <row r="994" ht="21.75" customHeight="1">
      <c r="A994" s="179" t="s">
        <v>1999</v>
      </c>
      <c r="B994" s="180" t="str">
        <f t="shared" si="3"/>
        <v>trumbeak</v>
      </c>
      <c r="C994" s="40" t="str">
        <f t="shared" si="4"/>
        <v/>
      </c>
      <c r="D994" s="183" t="s">
        <v>910</v>
      </c>
      <c r="H994" s="40" t="s">
        <v>1254</v>
      </c>
    </row>
    <row r="995" ht="21.75" customHeight="1">
      <c r="A995" s="179" t="s">
        <v>2000</v>
      </c>
      <c r="B995" s="180" t="str">
        <f t="shared" si="3"/>
        <v>toucannon</v>
      </c>
      <c r="C995" s="40" t="str">
        <f t="shared" si="4"/>
        <v/>
      </c>
      <c r="D995" s="183" t="s">
        <v>911</v>
      </c>
      <c r="H995" s="40" t="s">
        <v>1254</v>
      </c>
    </row>
    <row r="996" ht="21.75" customHeight="1">
      <c r="A996" s="179" t="s">
        <v>2001</v>
      </c>
      <c r="B996" s="180" t="str">
        <f t="shared" si="3"/>
        <v>yungoos</v>
      </c>
      <c r="C996" s="40" t="str">
        <f t="shared" si="4"/>
        <v/>
      </c>
      <c r="D996" s="183" t="s">
        <v>912</v>
      </c>
      <c r="H996" s="40" t="s">
        <v>1254</v>
      </c>
    </row>
    <row r="997" ht="21.75" customHeight="1">
      <c r="A997" s="179" t="s">
        <v>2002</v>
      </c>
      <c r="B997" s="180" t="str">
        <f t="shared" si="3"/>
        <v>gumshoos</v>
      </c>
      <c r="C997" s="40" t="str">
        <f t="shared" si="4"/>
        <v/>
      </c>
      <c r="D997" s="183" t="s">
        <v>913</v>
      </c>
      <c r="H997" s="40" t="s">
        <v>1254</v>
      </c>
    </row>
    <row r="998" ht="21.75" customHeight="1">
      <c r="A998" s="179" t="s">
        <v>2003</v>
      </c>
      <c r="B998" s="180" t="str">
        <f t="shared" si="3"/>
        <v>grubbin</v>
      </c>
      <c r="C998" s="40" t="str">
        <f t="shared" si="4"/>
        <v/>
      </c>
      <c r="D998" s="183" t="s">
        <v>914</v>
      </c>
      <c r="H998" s="40" t="s">
        <v>1254</v>
      </c>
    </row>
    <row r="999" ht="21.75" customHeight="1">
      <c r="A999" s="179" t="s">
        <v>2004</v>
      </c>
      <c r="B999" s="180" t="str">
        <f t="shared" si="3"/>
        <v>charjabug</v>
      </c>
      <c r="C999" s="40" t="str">
        <f t="shared" si="4"/>
        <v/>
      </c>
      <c r="D999" s="183" t="s">
        <v>915</v>
      </c>
      <c r="E999" s="187"/>
      <c r="H999" s="40" t="s">
        <v>1254</v>
      </c>
    </row>
    <row r="1000" ht="21.75" customHeight="1">
      <c r="A1000" s="179" t="s">
        <v>2005</v>
      </c>
      <c r="B1000" s="180" t="str">
        <f t="shared" si="3"/>
        <v>vikavolt</v>
      </c>
      <c r="C1000" s="40" t="str">
        <f t="shared" si="4"/>
        <v/>
      </c>
      <c r="D1000" s="183" t="s">
        <v>916</v>
      </c>
      <c r="H1000" s="40" t="s">
        <v>1254</v>
      </c>
    </row>
    <row r="1001" ht="21.75" customHeight="1">
      <c r="A1001" s="179" t="s">
        <v>2006</v>
      </c>
      <c r="B1001" s="180" t="str">
        <f t="shared" si="3"/>
        <v>crabrawler</v>
      </c>
      <c r="C1001" s="40" t="str">
        <f t="shared" si="4"/>
        <v/>
      </c>
      <c r="D1001" s="183" t="s">
        <v>917</v>
      </c>
      <c r="H1001" s="40" t="s">
        <v>1254</v>
      </c>
    </row>
    <row r="1002" ht="21.75" customHeight="1">
      <c r="A1002" s="179" t="s">
        <v>2007</v>
      </c>
      <c r="B1002" s="180" t="str">
        <f t="shared" si="3"/>
        <v>crabominable</v>
      </c>
      <c r="C1002" s="40" t="str">
        <f t="shared" si="4"/>
        <v/>
      </c>
      <c r="D1002" s="183" t="s">
        <v>918</v>
      </c>
      <c r="H1002" s="40" t="s">
        <v>1254</v>
      </c>
    </row>
    <row r="1003" ht="21.75" customHeight="1">
      <c r="A1003" s="179" t="s">
        <v>2008</v>
      </c>
      <c r="B1003" s="180" t="str">
        <f t="shared" si="3"/>
        <v>oricorio</v>
      </c>
      <c r="C1003" s="40" t="str">
        <f t="shared" si="4"/>
        <v/>
      </c>
      <c r="D1003" s="183" t="s">
        <v>919</v>
      </c>
      <c r="E1003" s="40" t="s">
        <v>920</v>
      </c>
      <c r="H1003" s="40" t="s">
        <v>1254</v>
      </c>
    </row>
    <row r="1004" ht="21.75" customHeight="1">
      <c r="A1004" s="179" t="s">
        <v>2008</v>
      </c>
      <c r="B1004" s="180" t="str">
        <f t="shared" si="3"/>
        <v>oricorio-1</v>
      </c>
      <c r="C1004" s="40" t="str">
        <f t="shared" si="4"/>
        <v/>
      </c>
      <c r="D1004" s="183" t="s">
        <v>919</v>
      </c>
      <c r="E1004" s="40" t="s">
        <v>921</v>
      </c>
      <c r="F1004" s="181">
        <v>-1.0</v>
      </c>
    </row>
    <row r="1005" ht="21.75" customHeight="1">
      <c r="A1005" s="179" t="s">
        <v>2008</v>
      </c>
      <c r="B1005" s="180" t="str">
        <f t="shared" si="3"/>
        <v>oricorio-2</v>
      </c>
      <c r="C1005" s="40" t="str">
        <f t="shared" si="4"/>
        <v/>
      </c>
      <c r="D1005" s="183" t="s">
        <v>919</v>
      </c>
      <c r="E1005" s="40" t="s">
        <v>922</v>
      </c>
      <c r="F1005" s="181">
        <v>-2.0</v>
      </c>
    </row>
    <row r="1006" ht="21.75" customHeight="1">
      <c r="A1006" s="179" t="s">
        <v>2008</v>
      </c>
      <c r="B1006" s="180" t="str">
        <f t="shared" si="3"/>
        <v>oricorio-3</v>
      </c>
      <c r="C1006" s="40" t="str">
        <f t="shared" si="4"/>
        <v/>
      </c>
      <c r="D1006" s="183" t="s">
        <v>919</v>
      </c>
      <c r="E1006" s="40" t="s">
        <v>923</v>
      </c>
      <c r="F1006" s="181">
        <v>-3.0</v>
      </c>
    </row>
    <row r="1007" ht="21.75" customHeight="1">
      <c r="A1007" s="179" t="s">
        <v>2009</v>
      </c>
      <c r="B1007" s="180" t="str">
        <f t="shared" si="3"/>
        <v>cutiefly</v>
      </c>
      <c r="C1007" s="40" t="str">
        <f t="shared" si="4"/>
        <v/>
      </c>
      <c r="D1007" s="183" t="s">
        <v>924</v>
      </c>
      <c r="H1007" s="40" t="s">
        <v>1254</v>
      </c>
    </row>
    <row r="1008" ht="21.75" customHeight="1">
      <c r="A1008" s="179" t="s">
        <v>2010</v>
      </c>
      <c r="B1008" s="180" t="str">
        <f t="shared" si="3"/>
        <v>ribombee</v>
      </c>
      <c r="C1008" s="40" t="str">
        <f t="shared" si="4"/>
        <v/>
      </c>
      <c r="D1008" s="183" t="s">
        <v>925</v>
      </c>
      <c r="H1008" s="40" t="s">
        <v>1254</v>
      </c>
    </row>
    <row r="1009" ht="21.75" customHeight="1">
      <c r="A1009" s="179" t="s">
        <v>2011</v>
      </c>
      <c r="B1009" s="180" t="str">
        <f t="shared" si="3"/>
        <v>rockruff</v>
      </c>
      <c r="C1009" s="40" t="str">
        <f t="shared" si="4"/>
        <v/>
      </c>
      <c r="D1009" s="183" t="s">
        <v>926</v>
      </c>
      <c r="H1009" s="40" t="s">
        <v>1254</v>
      </c>
    </row>
    <row r="1010" ht="21.75" customHeight="1">
      <c r="A1010" s="179" t="s">
        <v>2012</v>
      </c>
      <c r="B1010" s="180" t="str">
        <f t="shared" si="3"/>
        <v>lycanroc</v>
      </c>
      <c r="C1010" s="40" t="str">
        <f t="shared" si="4"/>
        <v/>
      </c>
      <c r="D1010" s="183" t="s">
        <v>927</v>
      </c>
      <c r="E1010" s="40" t="s">
        <v>928</v>
      </c>
      <c r="H1010" s="40" t="s">
        <v>1254</v>
      </c>
    </row>
    <row r="1011" ht="21.75" customHeight="1">
      <c r="A1011" s="179" t="s">
        <v>2012</v>
      </c>
      <c r="B1011" s="180" t="str">
        <f t="shared" si="3"/>
        <v>lycanroc-2</v>
      </c>
      <c r="C1011" s="40" t="str">
        <f t="shared" si="4"/>
        <v/>
      </c>
      <c r="D1011" s="183" t="s">
        <v>927</v>
      </c>
      <c r="E1011" s="40" t="s">
        <v>930</v>
      </c>
      <c r="F1011" s="181">
        <v>-2.0</v>
      </c>
    </row>
    <row r="1012" ht="21.75" customHeight="1">
      <c r="A1012" s="179" t="s">
        <v>2012</v>
      </c>
      <c r="B1012" s="180" t="str">
        <f t="shared" si="3"/>
        <v>lycanroc-1</v>
      </c>
      <c r="C1012" s="40" t="str">
        <f t="shared" si="4"/>
        <v/>
      </c>
      <c r="D1012" s="183" t="s">
        <v>927</v>
      </c>
      <c r="E1012" s="40" t="s">
        <v>929</v>
      </c>
      <c r="F1012" s="181">
        <v>-1.0</v>
      </c>
    </row>
    <row r="1013" ht="21.75" customHeight="1">
      <c r="A1013" s="179" t="s">
        <v>2013</v>
      </c>
      <c r="B1013" s="180" t="str">
        <f t="shared" si="3"/>
        <v>wishiwashi</v>
      </c>
      <c r="C1013" s="40" t="str">
        <f t="shared" si="4"/>
        <v/>
      </c>
      <c r="D1013" s="183" t="s">
        <v>931</v>
      </c>
      <c r="H1013" s="40" t="s">
        <v>1254</v>
      </c>
    </row>
    <row r="1014" ht="21.75" customHeight="1">
      <c r="A1014" s="179" t="s">
        <v>2014</v>
      </c>
      <c r="B1014" s="180" t="str">
        <f t="shared" si="3"/>
        <v>mareanie</v>
      </c>
      <c r="C1014" s="40" t="str">
        <f t="shared" si="4"/>
        <v/>
      </c>
      <c r="D1014" s="183" t="s">
        <v>932</v>
      </c>
      <c r="H1014" s="40" t="s">
        <v>1254</v>
      </c>
    </row>
    <row r="1015" ht="21.75" customHeight="1">
      <c r="A1015" s="179" t="s">
        <v>2015</v>
      </c>
      <c r="B1015" s="180" t="str">
        <f t="shared" si="3"/>
        <v>toxapex</v>
      </c>
      <c r="C1015" s="40" t="str">
        <f t="shared" si="4"/>
        <v/>
      </c>
      <c r="D1015" s="183" t="s">
        <v>933</v>
      </c>
      <c r="H1015" s="40" t="s">
        <v>1254</v>
      </c>
    </row>
    <row r="1016" ht="21.75" customHeight="1">
      <c r="A1016" s="179" t="s">
        <v>2016</v>
      </c>
      <c r="B1016" s="180" t="str">
        <f t="shared" si="3"/>
        <v>mudbray</v>
      </c>
      <c r="C1016" s="40" t="str">
        <f t="shared" si="4"/>
        <v/>
      </c>
      <c r="D1016" s="183" t="s">
        <v>934</v>
      </c>
      <c r="H1016" s="40" t="s">
        <v>1254</v>
      </c>
    </row>
    <row r="1017" ht="21.75" customHeight="1">
      <c r="A1017" s="179" t="s">
        <v>2017</v>
      </c>
      <c r="B1017" s="180" t="str">
        <f t="shared" si="3"/>
        <v>mudsdale</v>
      </c>
      <c r="C1017" s="40" t="str">
        <f t="shared" si="4"/>
        <v/>
      </c>
      <c r="D1017" s="183" t="s">
        <v>935</v>
      </c>
      <c r="H1017" s="40" t="s">
        <v>1254</v>
      </c>
    </row>
    <row r="1018" ht="21.75" customHeight="1">
      <c r="A1018" s="179" t="s">
        <v>2018</v>
      </c>
      <c r="B1018" s="180" t="str">
        <f t="shared" si="3"/>
        <v>dewpider</v>
      </c>
      <c r="C1018" s="40" t="str">
        <f t="shared" si="4"/>
        <v/>
      </c>
      <c r="D1018" s="183" t="s">
        <v>936</v>
      </c>
      <c r="H1018" s="40" t="s">
        <v>1254</v>
      </c>
    </row>
    <row r="1019" ht="21.75" customHeight="1">
      <c r="A1019" s="179" t="s">
        <v>2019</v>
      </c>
      <c r="B1019" s="180" t="str">
        <f t="shared" si="3"/>
        <v>araquanid</v>
      </c>
      <c r="C1019" s="40" t="str">
        <f t="shared" si="4"/>
        <v/>
      </c>
      <c r="D1019" s="183" t="s">
        <v>937</v>
      </c>
      <c r="H1019" s="40" t="s">
        <v>1254</v>
      </c>
    </row>
    <row r="1020" ht="21.75" customHeight="1">
      <c r="A1020" s="179" t="s">
        <v>2020</v>
      </c>
      <c r="B1020" s="180" t="str">
        <f t="shared" si="3"/>
        <v>fomantis</v>
      </c>
      <c r="C1020" s="40" t="str">
        <f t="shared" si="4"/>
        <v/>
      </c>
      <c r="D1020" s="183" t="s">
        <v>938</v>
      </c>
      <c r="H1020" s="40" t="s">
        <v>1254</v>
      </c>
    </row>
    <row r="1021" ht="21.75" customHeight="1">
      <c r="A1021" s="179" t="s">
        <v>2021</v>
      </c>
      <c r="B1021" s="180" t="str">
        <f t="shared" si="3"/>
        <v>lurantis</v>
      </c>
      <c r="C1021" s="40" t="str">
        <f t="shared" si="4"/>
        <v/>
      </c>
      <c r="D1021" s="183" t="s">
        <v>939</v>
      </c>
      <c r="H1021" s="40" t="s">
        <v>1254</v>
      </c>
    </row>
    <row r="1022" ht="21.75" customHeight="1">
      <c r="A1022" s="179" t="s">
        <v>2022</v>
      </c>
      <c r="B1022" s="180" t="str">
        <f t="shared" si="3"/>
        <v>morelull</v>
      </c>
      <c r="C1022" s="40" t="str">
        <f t="shared" si="4"/>
        <v/>
      </c>
      <c r="D1022" s="183" t="s">
        <v>940</v>
      </c>
      <c r="H1022" s="40" t="s">
        <v>1254</v>
      </c>
    </row>
    <row r="1023" ht="21.75" customHeight="1">
      <c r="A1023" s="179" t="s">
        <v>2023</v>
      </c>
      <c r="B1023" s="180" t="str">
        <f t="shared" si="3"/>
        <v>shiinotic</v>
      </c>
      <c r="C1023" s="40" t="str">
        <f t="shared" si="4"/>
        <v/>
      </c>
      <c r="D1023" s="183" t="s">
        <v>941</v>
      </c>
      <c r="H1023" s="40" t="s">
        <v>1254</v>
      </c>
    </row>
    <row r="1024" ht="21.75" customHeight="1">
      <c r="A1024" s="179" t="s">
        <v>2024</v>
      </c>
      <c r="B1024" s="180" t="str">
        <f t="shared" si="3"/>
        <v>salandit</v>
      </c>
      <c r="C1024" s="40" t="str">
        <f t="shared" si="4"/>
        <v/>
      </c>
      <c r="D1024" s="183" t="s">
        <v>942</v>
      </c>
      <c r="H1024" s="40" t="s">
        <v>1254</v>
      </c>
    </row>
    <row r="1025" ht="21.75" customHeight="1">
      <c r="A1025" s="179" t="s">
        <v>2025</v>
      </c>
      <c r="B1025" s="180" t="str">
        <f t="shared" si="3"/>
        <v>salazzle</v>
      </c>
      <c r="C1025" s="40" t="str">
        <f t="shared" si="4"/>
        <v/>
      </c>
      <c r="D1025" s="183" t="s">
        <v>943</v>
      </c>
      <c r="H1025" s="40" t="s">
        <v>1254</v>
      </c>
    </row>
    <row r="1026" ht="21.75" customHeight="1">
      <c r="A1026" s="179" t="s">
        <v>2026</v>
      </c>
      <c r="B1026" s="180" t="str">
        <f t="shared" si="3"/>
        <v>stufful</v>
      </c>
      <c r="C1026" s="40" t="str">
        <f t="shared" si="4"/>
        <v/>
      </c>
      <c r="D1026" s="183" t="s">
        <v>944</v>
      </c>
      <c r="H1026" s="40" t="s">
        <v>1254</v>
      </c>
    </row>
    <row r="1027" ht="21.75" customHeight="1">
      <c r="A1027" s="179" t="s">
        <v>2027</v>
      </c>
      <c r="B1027" s="180" t="str">
        <f t="shared" si="3"/>
        <v>bewear</v>
      </c>
      <c r="C1027" s="40" t="str">
        <f t="shared" si="4"/>
        <v/>
      </c>
      <c r="D1027" s="183" t="s">
        <v>945</v>
      </c>
      <c r="H1027" s="40" t="s">
        <v>1254</v>
      </c>
    </row>
    <row r="1028" ht="21.75" customHeight="1">
      <c r="A1028" s="179" t="s">
        <v>2028</v>
      </c>
      <c r="B1028" s="180" t="str">
        <f t="shared" si="3"/>
        <v>bounsweet</v>
      </c>
      <c r="C1028" s="40" t="str">
        <f t="shared" si="4"/>
        <v/>
      </c>
      <c r="D1028" s="183" t="s">
        <v>946</v>
      </c>
      <c r="H1028" s="40" t="s">
        <v>1254</v>
      </c>
    </row>
    <row r="1029" ht="21.75" customHeight="1">
      <c r="A1029" s="179" t="s">
        <v>2029</v>
      </c>
      <c r="B1029" s="180" t="str">
        <f t="shared" si="3"/>
        <v>steenee</v>
      </c>
      <c r="C1029" s="40" t="str">
        <f t="shared" si="4"/>
        <v/>
      </c>
      <c r="D1029" s="183" t="s">
        <v>947</v>
      </c>
      <c r="H1029" s="40" t="s">
        <v>1254</v>
      </c>
    </row>
    <row r="1030" ht="21.75" customHeight="1">
      <c r="A1030" s="179" t="s">
        <v>2030</v>
      </c>
      <c r="B1030" s="180" t="str">
        <f t="shared" si="3"/>
        <v>tsareena</v>
      </c>
      <c r="C1030" s="40" t="str">
        <f t="shared" si="4"/>
        <v/>
      </c>
      <c r="D1030" s="183" t="s">
        <v>948</v>
      </c>
      <c r="H1030" s="40" t="s">
        <v>1254</v>
      </c>
    </row>
    <row r="1031" ht="21.75" customHeight="1">
      <c r="A1031" s="179" t="s">
        <v>2031</v>
      </c>
      <c r="B1031" s="180" t="str">
        <f t="shared" si="3"/>
        <v>comfey</v>
      </c>
      <c r="C1031" s="40" t="str">
        <f t="shared" si="4"/>
        <v/>
      </c>
      <c r="D1031" s="183" t="s">
        <v>949</v>
      </c>
      <c r="H1031" s="40" t="s">
        <v>1254</v>
      </c>
    </row>
    <row r="1032" ht="21.75" customHeight="1">
      <c r="A1032" s="179" t="s">
        <v>2032</v>
      </c>
      <c r="B1032" s="180" t="str">
        <f t="shared" si="3"/>
        <v>oranguru</v>
      </c>
      <c r="C1032" s="40" t="str">
        <f t="shared" si="4"/>
        <v/>
      </c>
      <c r="D1032" s="183" t="s">
        <v>950</v>
      </c>
      <c r="H1032" s="40" t="s">
        <v>1254</v>
      </c>
    </row>
    <row r="1033" ht="21.75" customHeight="1">
      <c r="A1033" s="179" t="s">
        <v>2033</v>
      </c>
      <c r="B1033" s="180" t="str">
        <f t="shared" si="3"/>
        <v>passimian</v>
      </c>
      <c r="C1033" s="40" t="str">
        <f t="shared" si="4"/>
        <v/>
      </c>
      <c r="D1033" s="183" t="s">
        <v>951</v>
      </c>
      <c r="H1033" s="40" t="s">
        <v>1254</v>
      </c>
    </row>
    <row r="1034" ht="21.75" customHeight="1">
      <c r="A1034" s="179" t="s">
        <v>2034</v>
      </c>
      <c r="B1034" s="180" t="str">
        <f t="shared" si="3"/>
        <v>wimpod</v>
      </c>
      <c r="C1034" s="40" t="str">
        <f t="shared" si="4"/>
        <v/>
      </c>
      <c r="D1034" s="183" t="s">
        <v>952</v>
      </c>
      <c r="G1034" s="181"/>
      <c r="H1034" s="40" t="s">
        <v>1254</v>
      </c>
    </row>
    <row r="1035" ht="21.75" customHeight="1">
      <c r="A1035" s="179" t="s">
        <v>2035</v>
      </c>
      <c r="B1035" s="180" t="str">
        <f t="shared" si="3"/>
        <v>golisopod</v>
      </c>
      <c r="C1035" s="40" t="str">
        <f t="shared" si="4"/>
        <v/>
      </c>
      <c r="D1035" s="183" t="s">
        <v>953</v>
      </c>
      <c r="G1035" s="181"/>
      <c r="H1035" s="40" t="s">
        <v>1254</v>
      </c>
    </row>
    <row r="1036" ht="21.75" customHeight="1">
      <c r="A1036" s="179" t="s">
        <v>2036</v>
      </c>
      <c r="B1036" s="180" t="str">
        <f t="shared" si="3"/>
        <v>sandygast</v>
      </c>
      <c r="C1036" s="40" t="str">
        <f t="shared" si="4"/>
        <v/>
      </c>
      <c r="D1036" s="183" t="s">
        <v>954</v>
      </c>
      <c r="G1036" s="181"/>
      <c r="H1036" s="40" t="s">
        <v>1254</v>
      </c>
    </row>
    <row r="1037" ht="21.75" customHeight="1">
      <c r="A1037" s="179" t="s">
        <v>2037</v>
      </c>
      <c r="B1037" s="180" t="str">
        <f t="shared" si="3"/>
        <v>palossand</v>
      </c>
      <c r="C1037" s="40" t="str">
        <f t="shared" si="4"/>
        <v/>
      </c>
      <c r="D1037" s="183" t="s">
        <v>955</v>
      </c>
      <c r="G1037" s="181"/>
      <c r="H1037" s="40" t="s">
        <v>1254</v>
      </c>
    </row>
    <row r="1038" ht="21.75" customHeight="1">
      <c r="A1038" s="179" t="s">
        <v>2038</v>
      </c>
      <c r="B1038" s="180" t="str">
        <f t="shared" si="3"/>
        <v>pyukumuku</v>
      </c>
      <c r="C1038" s="40" t="str">
        <f t="shared" si="4"/>
        <v/>
      </c>
      <c r="D1038" s="183" t="s">
        <v>956</v>
      </c>
      <c r="G1038" s="181"/>
      <c r="H1038" s="40" t="s">
        <v>1254</v>
      </c>
    </row>
    <row r="1039" ht="21.75" customHeight="1">
      <c r="A1039" s="179" t="s">
        <v>2039</v>
      </c>
      <c r="B1039" s="180" t="str">
        <f t="shared" si="3"/>
        <v>type: null</v>
      </c>
      <c r="C1039" s="40" t="str">
        <f t="shared" si="4"/>
        <v/>
      </c>
      <c r="D1039" s="183" t="s">
        <v>957</v>
      </c>
      <c r="G1039" s="181"/>
      <c r="H1039" s="40" t="s">
        <v>1254</v>
      </c>
    </row>
    <row r="1040" ht="21.75" customHeight="1">
      <c r="A1040" s="179" t="s">
        <v>2040</v>
      </c>
      <c r="B1040" s="180" t="str">
        <f t="shared" si="3"/>
        <v>silvally</v>
      </c>
      <c r="C1040" s="40" t="str">
        <f t="shared" si="4"/>
        <v/>
      </c>
      <c r="D1040" s="183" t="s">
        <v>958</v>
      </c>
      <c r="H1040" s="40" t="s">
        <v>1254</v>
      </c>
    </row>
    <row r="1041" ht="21.75" customHeight="1">
      <c r="A1041" s="179" t="s">
        <v>2041</v>
      </c>
      <c r="B1041" s="180" t="str">
        <f t="shared" si="3"/>
        <v>minior</v>
      </c>
      <c r="C1041" s="40" t="str">
        <f t="shared" si="4"/>
        <v/>
      </c>
      <c r="D1041" s="183" t="s">
        <v>959</v>
      </c>
      <c r="E1041" s="40" t="s">
        <v>1246</v>
      </c>
      <c r="F1041" s="181"/>
    </row>
    <row r="1042" ht="21.75" customHeight="1">
      <c r="A1042" s="179" t="s">
        <v>2041</v>
      </c>
      <c r="B1042" s="180" t="str">
        <f t="shared" si="3"/>
        <v>minior-1</v>
      </c>
      <c r="C1042" s="40" t="str">
        <f t="shared" si="4"/>
        <v/>
      </c>
      <c r="D1042" s="183" t="s">
        <v>959</v>
      </c>
      <c r="E1042" s="40" t="s">
        <v>2042</v>
      </c>
      <c r="F1042" s="181">
        <v>-1.0</v>
      </c>
    </row>
    <row r="1043" ht="21.75" customHeight="1">
      <c r="A1043" s="179" t="s">
        <v>2041</v>
      </c>
      <c r="B1043" s="180" t="str">
        <f t="shared" si="3"/>
        <v>minior-2</v>
      </c>
      <c r="C1043" s="40" t="str">
        <f t="shared" si="4"/>
        <v/>
      </c>
      <c r="D1043" s="183" t="s">
        <v>959</v>
      </c>
      <c r="E1043" s="40" t="s">
        <v>2043</v>
      </c>
      <c r="F1043" s="181">
        <v>-2.0</v>
      </c>
    </row>
    <row r="1044" ht="21.75" customHeight="1">
      <c r="A1044" s="179" t="s">
        <v>2041</v>
      </c>
      <c r="B1044" s="180" t="str">
        <f t="shared" si="3"/>
        <v>minior-3</v>
      </c>
      <c r="C1044" s="40" t="str">
        <f t="shared" si="4"/>
        <v/>
      </c>
      <c r="D1044" s="183" t="s">
        <v>959</v>
      </c>
      <c r="E1044" s="40" t="s">
        <v>2044</v>
      </c>
      <c r="F1044" s="181">
        <v>-3.0</v>
      </c>
    </row>
    <row r="1045" ht="21.75" customHeight="1">
      <c r="A1045" s="179" t="s">
        <v>2041</v>
      </c>
      <c r="B1045" s="180" t="str">
        <f t="shared" si="3"/>
        <v>minior-4</v>
      </c>
      <c r="C1045" s="40" t="str">
        <f t="shared" si="4"/>
        <v/>
      </c>
      <c r="D1045" s="183" t="s">
        <v>959</v>
      </c>
      <c r="E1045" s="40" t="s">
        <v>2045</v>
      </c>
      <c r="F1045" s="181">
        <v>-4.0</v>
      </c>
    </row>
    <row r="1046" ht="21.75" customHeight="1">
      <c r="A1046" s="179" t="s">
        <v>2041</v>
      </c>
      <c r="B1046" s="180" t="str">
        <f t="shared" si="3"/>
        <v>minior-5</v>
      </c>
      <c r="C1046" s="40" t="str">
        <f t="shared" si="4"/>
        <v/>
      </c>
      <c r="D1046" s="183" t="s">
        <v>959</v>
      </c>
      <c r="E1046" s="40" t="s">
        <v>2046</v>
      </c>
      <c r="F1046" s="181">
        <v>-5.0</v>
      </c>
    </row>
    <row r="1047" ht="21.75" customHeight="1">
      <c r="A1047" s="179" t="s">
        <v>2041</v>
      </c>
      <c r="B1047" s="180" t="str">
        <f t="shared" si="3"/>
        <v>minior-6</v>
      </c>
      <c r="C1047" s="40" t="str">
        <f t="shared" si="4"/>
        <v/>
      </c>
      <c r="D1047" s="183" t="s">
        <v>959</v>
      </c>
      <c r="E1047" s="40" t="s">
        <v>2047</v>
      </c>
      <c r="F1047" s="181">
        <v>-6.0</v>
      </c>
    </row>
    <row r="1048" ht="21.75" customHeight="1">
      <c r="A1048" s="179" t="s">
        <v>2048</v>
      </c>
      <c r="B1048" s="180" t="str">
        <f t="shared" si="3"/>
        <v>komala</v>
      </c>
      <c r="C1048" s="40" t="str">
        <f t="shared" si="4"/>
        <v/>
      </c>
      <c r="D1048" s="183" t="s">
        <v>960</v>
      </c>
      <c r="H1048" s="40" t="s">
        <v>1254</v>
      </c>
    </row>
    <row r="1049" ht="21.75" customHeight="1">
      <c r="A1049" s="179" t="s">
        <v>2049</v>
      </c>
      <c r="B1049" s="180" t="str">
        <f t="shared" si="3"/>
        <v>turtonator</v>
      </c>
      <c r="C1049" s="40" t="str">
        <f t="shared" si="4"/>
        <v/>
      </c>
      <c r="D1049" s="183" t="s">
        <v>961</v>
      </c>
      <c r="H1049" s="40" t="s">
        <v>1254</v>
      </c>
    </row>
    <row r="1050" ht="21.75" customHeight="1">
      <c r="A1050" s="179" t="s">
        <v>2050</v>
      </c>
      <c r="B1050" s="180" t="str">
        <f t="shared" si="3"/>
        <v>togedemaru</v>
      </c>
      <c r="C1050" s="40" t="str">
        <f t="shared" si="4"/>
        <v/>
      </c>
      <c r="D1050" s="183" t="s">
        <v>962</v>
      </c>
      <c r="H1050" s="40" t="s">
        <v>1254</v>
      </c>
    </row>
    <row r="1051" ht="21.75" customHeight="1">
      <c r="A1051" s="179" t="s">
        <v>2051</v>
      </c>
      <c r="B1051" s="180" t="str">
        <f t="shared" si="3"/>
        <v>mimikyu</v>
      </c>
      <c r="C1051" s="40" t="str">
        <f t="shared" si="4"/>
        <v/>
      </c>
      <c r="D1051" s="183" t="s">
        <v>963</v>
      </c>
      <c r="H1051" s="40" t="s">
        <v>1254</v>
      </c>
    </row>
    <row r="1052" ht="21.75" customHeight="1">
      <c r="A1052" s="179" t="s">
        <v>2052</v>
      </c>
      <c r="B1052" s="180" t="str">
        <f t="shared" si="3"/>
        <v>bruxish</v>
      </c>
      <c r="C1052" s="40" t="str">
        <f t="shared" si="4"/>
        <v/>
      </c>
      <c r="D1052" s="183" t="s">
        <v>964</v>
      </c>
      <c r="H1052" s="40" t="s">
        <v>1254</v>
      </c>
    </row>
    <row r="1053" ht="21.75" customHeight="1">
      <c r="A1053" s="179" t="s">
        <v>2053</v>
      </c>
      <c r="B1053" s="180" t="str">
        <f t="shared" si="3"/>
        <v>drampa</v>
      </c>
      <c r="C1053" s="40" t="str">
        <f t="shared" si="4"/>
        <v/>
      </c>
      <c r="D1053" s="183" t="s">
        <v>965</v>
      </c>
      <c r="H1053" s="40" t="s">
        <v>1254</v>
      </c>
    </row>
    <row r="1054" ht="21.75" customHeight="1">
      <c r="A1054" s="179" t="s">
        <v>2054</v>
      </c>
      <c r="B1054" s="180" t="str">
        <f t="shared" si="3"/>
        <v>dhelmise</v>
      </c>
      <c r="C1054" s="40" t="str">
        <f t="shared" si="4"/>
        <v/>
      </c>
      <c r="D1054" s="183" t="s">
        <v>966</v>
      </c>
      <c r="H1054" s="40" t="s">
        <v>1254</v>
      </c>
    </row>
    <row r="1055" ht="21.75" customHeight="1">
      <c r="A1055" s="179" t="s">
        <v>2055</v>
      </c>
      <c r="B1055" s="180" t="str">
        <f t="shared" si="3"/>
        <v>jangmo-o</v>
      </c>
      <c r="C1055" s="40" t="str">
        <f t="shared" si="4"/>
        <v/>
      </c>
      <c r="D1055" s="183" t="s">
        <v>967</v>
      </c>
      <c r="H1055" s="40" t="s">
        <v>1254</v>
      </c>
    </row>
    <row r="1056" ht="21.75" customHeight="1">
      <c r="A1056" s="179" t="s">
        <v>2056</v>
      </c>
      <c r="B1056" s="180" t="str">
        <f t="shared" si="3"/>
        <v>hakamo-o</v>
      </c>
      <c r="C1056" s="40" t="str">
        <f t="shared" si="4"/>
        <v/>
      </c>
      <c r="D1056" s="183" t="s">
        <v>968</v>
      </c>
      <c r="H1056" s="40" t="s">
        <v>1254</v>
      </c>
    </row>
    <row r="1057" ht="21.75" customHeight="1">
      <c r="A1057" s="179" t="s">
        <v>2057</v>
      </c>
      <c r="B1057" s="180" t="str">
        <f t="shared" si="3"/>
        <v>kommo-o</v>
      </c>
      <c r="C1057" s="40" t="str">
        <f t="shared" si="4"/>
        <v/>
      </c>
      <c r="D1057" s="183" t="s">
        <v>969</v>
      </c>
      <c r="H1057" s="40" t="s">
        <v>1254</v>
      </c>
    </row>
    <row r="1058" ht="21.75" customHeight="1">
      <c r="A1058" s="179" t="s">
        <v>2058</v>
      </c>
      <c r="B1058" s="180" t="str">
        <f t="shared" si="3"/>
        <v>tapu koko</v>
      </c>
      <c r="C1058" s="40" t="str">
        <f t="shared" si="4"/>
        <v/>
      </c>
      <c r="D1058" s="183" t="s">
        <v>970</v>
      </c>
      <c r="H1058" s="40" t="s">
        <v>1254</v>
      </c>
    </row>
    <row r="1059" ht="21.75" customHeight="1">
      <c r="A1059" s="179" t="s">
        <v>2059</v>
      </c>
      <c r="B1059" s="180" t="str">
        <f t="shared" si="3"/>
        <v>tapu lele</v>
      </c>
      <c r="C1059" s="40" t="str">
        <f t="shared" si="4"/>
        <v/>
      </c>
      <c r="D1059" s="183" t="s">
        <v>971</v>
      </c>
      <c r="H1059" s="40" t="s">
        <v>1254</v>
      </c>
    </row>
    <row r="1060" ht="21.75" customHeight="1">
      <c r="A1060" s="179" t="s">
        <v>2060</v>
      </c>
      <c r="B1060" s="180" t="str">
        <f t="shared" si="3"/>
        <v>tapu bulu</v>
      </c>
      <c r="C1060" s="40" t="str">
        <f t="shared" si="4"/>
        <v/>
      </c>
      <c r="D1060" s="183" t="s">
        <v>972</v>
      </c>
      <c r="H1060" s="40" t="s">
        <v>1254</v>
      </c>
    </row>
    <row r="1061" ht="21.75" customHeight="1">
      <c r="A1061" s="179" t="s">
        <v>2061</v>
      </c>
      <c r="B1061" s="180" t="str">
        <f t="shared" si="3"/>
        <v>tapu fini</v>
      </c>
      <c r="C1061" s="40" t="str">
        <f t="shared" si="4"/>
        <v/>
      </c>
      <c r="D1061" s="183" t="s">
        <v>973</v>
      </c>
      <c r="H1061" s="40" t="s">
        <v>1254</v>
      </c>
    </row>
    <row r="1062" ht="21.75" customHeight="1">
      <c r="A1062" s="179" t="s">
        <v>2062</v>
      </c>
      <c r="B1062" s="180" t="str">
        <f t="shared" si="3"/>
        <v>cosmog</v>
      </c>
      <c r="C1062" s="40" t="str">
        <f t="shared" si="4"/>
        <v/>
      </c>
      <c r="D1062" s="183" t="s">
        <v>974</v>
      </c>
      <c r="H1062" s="40" t="s">
        <v>1254</v>
      </c>
    </row>
    <row r="1063" ht="21.75" customHeight="1">
      <c r="A1063" s="179" t="s">
        <v>2063</v>
      </c>
      <c r="B1063" s="180" t="str">
        <f t="shared" si="3"/>
        <v>cosmoem</v>
      </c>
      <c r="C1063" s="40" t="str">
        <f t="shared" si="4"/>
        <v/>
      </c>
      <c r="D1063" s="183" t="s">
        <v>975</v>
      </c>
      <c r="H1063" s="40" t="s">
        <v>1254</v>
      </c>
    </row>
    <row r="1064" ht="21.75" customHeight="1">
      <c r="A1064" s="179" t="s">
        <v>2064</v>
      </c>
      <c r="B1064" s="180" t="str">
        <f t="shared" si="3"/>
        <v>solgaleo</v>
      </c>
      <c r="C1064" s="40" t="str">
        <f t="shared" si="4"/>
        <v/>
      </c>
      <c r="D1064" s="183" t="s">
        <v>976</v>
      </c>
      <c r="H1064" s="40" t="s">
        <v>1254</v>
      </c>
    </row>
    <row r="1065" ht="21.75" customHeight="1">
      <c r="A1065" s="179" t="s">
        <v>2065</v>
      </c>
      <c r="B1065" s="180" t="str">
        <f t="shared" si="3"/>
        <v>lunala</v>
      </c>
      <c r="C1065" s="40" t="str">
        <f t="shared" si="4"/>
        <v/>
      </c>
      <c r="D1065" s="183" t="s">
        <v>977</v>
      </c>
      <c r="H1065" s="40" t="s">
        <v>1254</v>
      </c>
    </row>
    <row r="1066" ht="21.75" customHeight="1">
      <c r="A1066" s="179" t="s">
        <v>2066</v>
      </c>
      <c r="B1066" s="180" t="str">
        <f t="shared" si="3"/>
        <v>nihilego</v>
      </c>
      <c r="C1066" s="40" t="str">
        <f t="shared" si="4"/>
        <v/>
      </c>
      <c r="D1066" s="183" t="s">
        <v>978</v>
      </c>
      <c r="H1066" s="40" t="s">
        <v>1254</v>
      </c>
    </row>
    <row r="1067" ht="21.75" customHeight="1">
      <c r="A1067" s="179" t="s">
        <v>2067</v>
      </c>
      <c r="B1067" s="180" t="str">
        <f t="shared" si="3"/>
        <v>buzzwole</v>
      </c>
      <c r="C1067" s="40" t="str">
        <f t="shared" si="4"/>
        <v/>
      </c>
      <c r="D1067" s="183" t="s">
        <v>979</v>
      </c>
      <c r="H1067" s="40" t="s">
        <v>1254</v>
      </c>
    </row>
    <row r="1068" ht="21.75" customHeight="1">
      <c r="A1068" s="179" t="s">
        <v>2068</v>
      </c>
      <c r="B1068" s="180" t="str">
        <f t="shared" si="3"/>
        <v>pheromosa</v>
      </c>
      <c r="C1068" s="40" t="str">
        <f t="shared" si="4"/>
        <v/>
      </c>
      <c r="D1068" s="183" t="s">
        <v>980</v>
      </c>
      <c r="H1068" s="40" t="s">
        <v>1254</v>
      </c>
    </row>
    <row r="1069" ht="21.75" customHeight="1">
      <c r="A1069" s="179" t="s">
        <v>2069</v>
      </c>
      <c r="B1069" s="180" t="str">
        <f t="shared" si="3"/>
        <v>xurkitree</v>
      </c>
      <c r="C1069" s="40" t="str">
        <f t="shared" si="4"/>
        <v/>
      </c>
      <c r="D1069" s="183" t="s">
        <v>981</v>
      </c>
      <c r="H1069" s="40" t="s">
        <v>1254</v>
      </c>
    </row>
    <row r="1070" ht="21.75" customHeight="1">
      <c r="A1070" s="179" t="s">
        <v>2070</v>
      </c>
      <c r="B1070" s="180" t="str">
        <f t="shared" si="3"/>
        <v>celesteela</v>
      </c>
      <c r="C1070" s="40" t="str">
        <f t="shared" si="4"/>
        <v/>
      </c>
      <c r="D1070" s="183" t="s">
        <v>982</v>
      </c>
      <c r="H1070" s="40" t="s">
        <v>1254</v>
      </c>
    </row>
    <row r="1071" ht="21.75" customHeight="1">
      <c r="A1071" s="179" t="s">
        <v>2071</v>
      </c>
      <c r="B1071" s="180" t="str">
        <f t="shared" si="3"/>
        <v>kartana</v>
      </c>
      <c r="C1071" s="40" t="str">
        <f t="shared" si="4"/>
        <v/>
      </c>
      <c r="D1071" s="183" t="s">
        <v>983</v>
      </c>
      <c r="H1071" s="40" t="s">
        <v>1254</v>
      </c>
    </row>
    <row r="1072" ht="21.75" customHeight="1">
      <c r="A1072" s="179" t="s">
        <v>2072</v>
      </c>
      <c r="B1072" s="180" t="str">
        <f t="shared" si="3"/>
        <v>guzzlord</v>
      </c>
      <c r="C1072" s="40" t="str">
        <f t="shared" si="4"/>
        <v/>
      </c>
      <c r="D1072" s="183" t="s">
        <v>984</v>
      </c>
      <c r="H1072" s="40" t="s">
        <v>1254</v>
      </c>
    </row>
    <row r="1073" ht="21.75" customHeight="1">
      <c r="A1073" s="179" t="s">
        <v>2073</v>
      </c>
      <c r="B1073" s="180" t="str">
        <f t="shared" si="3"/>
        <v>necrozma</v>
      </c>
      <c r="C1073" s="40" t="str">
        <f t="shared" si="4"/>
        <v/>
      </c>
      <c r="D1073" s="183" t="s">
        <v>985</v>
      </c>
      <c r="H1073" s="40" t="s">
        <v>1254</v>
      </c>
    </row>
    <row r="1074" ht="21.75" customHeight="1">
      <c r="A1074" s="179" t="s">
        <v>2074</v>
      </c>
      <c r="B1074" s="180" t="str">
        <f t="shared" si="3"/>
        <v>magearna</v>
      </c>
      <c r="C1074" s="40" t="str">
        <f t="shared" si="4"/>
        <v/>
      </c>
      <c r="D1074" s="183" t="s">
        <v>986</v>
      </c>
      <c r="E1074" s="40" t="s">
        <v>987</v>
      </c>
      <c r="H1074" s="40" t="s">
        <v>1254</v>
      </c>
    </row>
    <row r="1075" ht="21.75" customHeight="1">
      <c r="A1075" s="179" t="s">
        <v>2074</v>
      </c>
      <c r="B1075" s="180" t="str">
        <f t="shared" si="3"/>
        <v>magearna-1</v>
      </c>
      <c r="C1075" s="40" t="str">
        <f t="shared" si="4"/>
        <v/>
      </c>
      <c r="D1075" s="183" t="s">
        <v>986</v>
      </c>
      <c r="E1075" s="40" t="s">
        <v>988</v>
      </c>
      <c r="F1075" s="181">
        <v>-1.0</v>
      </c>
    </row>
    <row r="1076" ht="21.75" customHeight="1">
      <c r="A1076" s="179" t="s">
        <v>2075</v>
      </c>
      <c r="B1076" s="180" t="str">
        <f t="shared" si="3"/>
        <v>marshadow</v>
      </c>
      <c r="C1076" s="40" t="str">
        <f t="shared" si="4"/>
        <v/>
      </c>
      <c r="D1076" s="183" t="s">
        <v>989</v>
      </c>
      <c r="H1076" s="40" t="s">
        <v>1254</v>
      </c>
    </row>
    <row r="1077" ht="21.75" customHeight="1">
      <c r="A1077" s="179" t="s">
        <v>2076</v>
      </c>
      <c r="B1077" s="180" t="str">
        <f t="shared" si="3"/>
        <v>poipole</v>
      </c>
      <c r="C1077" s="40" t="str">
        <f t="shared" si="4"/>
        <v/>
      </c>
      <c r="D1077" s="183" t="s">
        <v>990</v>
      </c>
      <c r="H1077" s="40" t="s">
        <v>1254</v>
      </c>
    </row>
    <row r="1078" ht="21.75" customHeight="1">
      <c r="A1078" s="179" t="s">
        <v>2077</v>
      </c>
      <c r="B1078" s="180" t="str">
        <f t="shared" si="3"/>
        <v>naganadel</v>
      </c>
      <c r="C1078" s="40" t="str">
        <f t="shared" si="4"/>
        <v/>
      </c>
      <c r="D1078" s="183" t="s">
        <v>991</v>
      </c>
      <c r="H1078" s="40" t="s">
        <v>1254</v>
      </c>
    </row>
    <row r="1079" ht="21.75" customHeight="1">
      <c r="A1079" s="179" t="s">
        <v>2078</v>
      </c>
      <c r="B1079" s="180" t="str">
        <f t="shared" si="3"/>
        <v>stakataka</v>
      </c>
      <c r="C1079" s="40" t="str">
        <f t="shared" si="4"/>
        <v/>
      </c>
      <c r="D1079" s="183" t="s">
        <v>992</v>
      </c>
      <c r="H1079" s="40" t="s">
        <v>1254</v>
      </c>
    </row>
    <row r="1080" ht="21.75" customHeight="1">
      <c r="A1080" s="179" t="s">
        <v>2079</v>
      </c>
      <c r="B1080" s="180" t="str">
        <f t="shared" si="3"/>
        <v>blacephalon</v>
      </c>
      <c r="C1080" s="40" t="str">
        <f t="shared" si="4"/>
        <v/>
      </c>
      <c r="D1080" s="183" t="s">
        <v>993</v>
      </c>
      <c r="H1080" s="40" t="s">
        <v>1254</v>
      </c>
    </row>
    <row r="1081" ht="21.75" customHeight="1">
      <c r="A1081" s="179" t="s">
        <v>2080</v>
      </c>
      <c r="B1081" s="180" t="str">
        <f t="shared" si="3"/>
        <v>zeraora</v>
      </c>
      <c r="C1081" s="40" t="str">
        <f t="shared" si="4"/>
        <v/>
      </c>
      <c r="D1081" s="183" t="s">
        <v>994</v>
      </c>
      <c r="H1081" s="40" t="s">
        <v>1254</v>
      </c>
    </row>
    <row r="1082" ht="21.75" customHeight="1">
      <c r="A1082" s="179" t="s">
        <v>2081</v>
      </c>
      <c r="B1082" s="180" t="str">
        <f t="shared" si="3"/>
        <v>meltan</v>
      </c>
      <c r="C1082" s="40" t="str">
        <f t="shared" si="4"/>
        <v/>
      </c>
      <c r="D1082" s="183" t="s">
        <v>995</v>
      </c>
      <c r="H1082" s="40" t="s">
        <v>1254</v>
      </c>
    </row>
    <row r="1083" ht="21.75" customHeight="1">
      <c r="A1083" s="179" t="s">
        <v>2082</v>
      </c>
      <c r="B1083" s="180" t="str">
        <f t="shared" si="3"/>
        <v>melmetal</v>
      </c>
      <c r="C1083" s="40" t="str">
        <f t="shared" si="4"/>
        <v/>
      </c>
      <c r="D1083" s="183" t="s">
        <v>996</v>
      </c>
      <c r="H1083" s="40" t="s">
        <v>1254</v>
      </c>
    </row>
    <row r="1084" ht="21.75" customHeight="1">
      <c r="A1084" s="179" t="s">
        <v>2083</v>
      </c>
      <c r="B1084" s="180" t="str">
        <f t="shared" si="3"/>
        <v>grookey</v>
      </c>
      <c r="C1084" s="40" t="str">
        <f t="shared" si="4"/>
        <v/>
      </c>
      <c r="D1084" s="183" t="s">
        <v>997</v>
      </c>
      <c r="H1084" s="40" t="s">
        <v>1254</v>
      </c>
    </row>
    <row r="1085" ht="21.75" customHeight="1">
      <c r="A1085" s="179" t="s">
        <v>2084</v>
      </c>
      <c r="B1085" s="180" t="str">
        <f t="shared" si="3"/>
        <v>thwackey</v>
      </c>
      <c r="C1085" s="40" t="str">
        <f t="shared" si="4"/>
        <v/>
      </c>
      <c r="D1085" s="183" t="s">
        <v>998</v>
      </c>
      <c r="H1085" s="40" t="s">
        <v>1254</v>
      </c>
    </row>
    <row r="1086" ht="21.75" customHeight="1">
      <c r="A1086" s="179" t="s">
        <v>2085</v>
      </c>
      <c r="B1086" s="180" t="str">
        <f t="shared" si="3"/>
        <v>rillaboom</v>
      </c>
      <c r="C1086" s="40" t="str">
        <f t="shared" si="4"/>
        <v/>
      </c>
      <c r="D1086" s="183" t="s">
        <v>999</v>
      </c>
      <c r="H1086" s="40" t="s">
        <v>1254</v>
      </c>
    </row>
    <row r="1087" ht="21.75" customHeight="1">
      <c r="A1087" s="179" t="s">
        <v>2086</v>
      </c>
      <c r="B1087" s="180" t="str">
        <f t="shared" si="3"/>
        <v>scorbunny</v>
      </c>
      <c r="C1087" s="40" t="str">
        <f t="shared" si="4"/>
        <v/>
      </c>
      <c r="D1087" s="183" t="s">
        <v>1000</v>
      </c>
      <c r="H1087" s="40" t="s">
        <v>1254</v>
      </c>
    </row>
    <row r="1088" ht="21.75" customHeight="1">
      <c r="A1088" s="179" t="s">
        <v>2087</v>
      </c>
      <c r="B1088" s="180" t="str">
        <f t="shared" si="3"/>
        <v>raboot</v>
      </c>
      <c r="C1088" s="40" t="str">
        <f t="shared" si="4"/>
        <v/>
      </c>
      <c r="D1088" s="183" t="s">
        <v>1001</v>
      </c>
      <c r="H1088" s="40" t="s">
        <v>1254</v>
      </c>
    </row>
    <row r="1089" ht="21.75" customHeight="1">
      <c r="A1089" s="179" t="s">
        <v>2088</v>
      </c>
      <c r="B1089" s="180" t="str">
        <f t="shared" si="3"/>
        <v>cinderace</v>
      </c>
      <c r="C1089" s="40" t="str">
        <f t="shared" si="4"/>
        <v/>
      </c>
      <c r="D1089" s="183" t="s">
        <v>1002</v>
      </c>
      <c r="H1089" s="40" t="s">
        <v>1254</v>
      </c>
    </row>
    <row r="1090" ht="21.75" customHeight="1">
      <c r="A1090" s="179" t="s">
        <v>2089</v>
      </c>
      <c r="B1090" s="180" t="str">
        <f t="shared" si="3"/>
        <v>sobble</v>
      </c>
      <c r="C1090" s="40" t="str">
        <f t="shared" si="4"/>
        <v/>
      </c>
      <c r="D1090" s="183" t="s">
        <v>1003</v>
      </c>
      <c r="H1090" s="40" t="s">
        <v>1254</v>
      </c>
    </row>
    <row r="1091" ht="21.75" customHeight="1">
      <c r="A1091" s="179" t="s">
        <v>2090</v>
      </c>
      <c r="B1091" s="180" t="str">
        <f t="shared" si="3"/>
        <v>drizzile</v>
      </c>
      <c r="C1091" s="40" t="str">
        <f t="shared" si="4"/>
        <v/>
      </c>
      <c r="D1091" s="183" t="s">
        <v>1004</v>
      </c>
      <c r="H1091" s="40" t="s">
        <v>1254</v>
      </c>
    </row>
    <row r="1092" ht="21.75" customHeight="1">
      <c r="A1092" s="179" t="s">
        <v>2091</v>
      </c>
      <c r="B1092" s="180" t="str">
        <f t="shared" si="3"/>
        <v>inteleon</v>
      </c>
      <c r="C1092" s="40" t="str">
        <f t="shared" si="4"/>
        <v/>
      </c>
      <c r="D1092" s="183" t="s">
        <v>1005</v>
      </c>
      <c r="H1092" s="40" t="s">
        <v>1254</v>
      </c>
    </row>
    <row r="1093" ht="21.75" customHeight="1">
      <c r="A1093" s="179" t="s">
        <v>2092</v>
      </c>
      <c r="B1093" s="180" t="str">
        <f t="shared" si="3"/>
        <v>skwovet</v>
      </c>
      <c r="C1093" s="40" t="str">
        <f t="shared" si="4"/>
        <v/>
      </c>
      <c r="D1093" s="183" t="s">
        <v>1006</v>
      </c>
      <c r="H1093" s="40" t="s">
        <v>1254</v>
      </c>
    </row>
    <row r="1094" ht="21.75" customHeight="1">
      <c r="A1094" s="179" t="s">
        <v>2093</v>
      </c>
      <c r="B1094" s="180" t="str">
        <f t="shared" si="3"/>
        <v>greedent</v>
      </c>
      <c r="C1094" s="40" t="str">
        <f t="shared" si="4"/>
        <v/>
      </c>
      <c r="D1094" s="183" t="s">
        <v>1007</v>
      </c>
      <c r="H1094" s="40" t="s">
        <v>1254</v>
      </c>
    </row>
    <row r="1095" ht="21.75" customHeight="1">
      <c r="A1095" s="179" t="s">
        <v>2094</v>
      </c>
      <c r="B1095" s="180" t="str">
        <f t="shared" si="3"/>
        <v>rookidee</v>
      </c>
      <c r="C1095" s="40" t="str">
        <f t="shared" si="4"/>
        <v/>
      </c>
      <c r="D1095" s="183" t="s">
        <v>1008</v>
      </c>
      <c r="H1095" s="40" t="s">
        <v>1254</v>
      </c>
    </row>
    <row r="1096" ht="21.75" customHeight="1">
      <c r="A1096" s="179" t="s">
        <v>2095</v>
      </c>
      <c r="B1096" s="180" t="str">
        <f t="shared" si="3"/>
        <v>corvisquire</v>
      </c>
      <c r="C1096" s="40" t="str">
        <f t="shared" si="4"/>
        <v/>
      </c>
      <c r="D1096" s="183" t="s">
        <v>1009</v>
      </c>
      <c r="H1096" s="40" t="s">
        <v>1254</v>
      </c>
    </row>
    <row r="1097" ht="21.75" customHeight="1">
      <c r="A1097" s="179" t="s">
        <v>2096</v>
      </c>
      <c r="B1097" s="180" t="str">
        <f t="shared" si="3"/>
        <v>corviknight</v>
      </c>
      <c r="C1097" s="40" t="str">
        <f t="shared" si="4"/>
        <v/>
      </c>
      <c r="D1097" s="183" t="s">
        <v>1010</v>
      </c>
      <c r="H1097" s="40" t="s">
        <v>1254</v>
      </c>
    </row>
    <row r="1098" ht="21.75" customHeight="1">
      <c r="A1098" s="179" t="s">
        <v>2097</v>
      </c>
      <c r="B1098" s="180" t="str">
        <f t="shared" si="3"/>
        <v>blipbug</v>
      </c>
      <c r="C1098" s="40" t="str">
        <f t="shared" si="4"/>
        <v/>
      </c>
      <c r="D1098" s="183" t="s">
        <v>1011</v>
      </c>
      <c r="H1098" s="40" t="s">
        <v>1254</v>
      </c>
    </row>
    <row r="1099" ht="21.75" customHeight="1">
      <c r="A1099" s="179" t="s">
        <v>2098</v>
      </c>
      <c r="B1099" s="180" t="str">
        <f t="shared" si="3"/>
        <v>dottler</v>
      </c>
      <c r="C1099" s="40" t="str">
        <f t="shared" si="4"/>
        <v/>
      </c>
      <c r="D1099" s="183" t="s">
        <v>1012</v>
      </c>
      <c r="H1099" s="40" t="s">
        <v>1254</v>
      </c>
    </row>
    <row r="1100" ht="21.75" customHeight="1">
      <c r="A1100" s="179" t="s">
        <v>2099</v>
      </c>
      <c r="B1100" s="180" t="str">
        <f t="shared" si="3"/>
        <v>orbeetle</v>
      </c>
      <c r="C1100" s="40" t="str">
        <f t="shared" si="4"/>
        <v/>
      </c>
      <c r="D1100" s="183" t="s">
        <v>1013</v>
      </c>
      <c r="H1100" s="40" t="s">
        <v>1254</v>
      </c>
    </row>
    <row r="1101" ht="21.75" customHeight="1">
      <c r="A1101" s="179" t="s">
        <v>2100</v>
      </c>
      <c r="B1101" s="180" t="str">
        <f t="shared" si="3"/>
        <v>nickit</v>
      </c>
      <c r="C1101" s="40" t="str">
        <f t="shared" si="4"/>
        <v/>
      </c>
      <c r="D1101" s="183" t="s">
        <v>1014</v>
      </c>
      <c r="H1101" s="40" t="s">
        <v>1254</v>
      </c>
    </row>
    <row r="1102" ht="21.75" customHeight="1">
      <c r="A1102" s="179" t="s">
        <v>2101</v>
      </c>
      <c r="B1102" s="180" t="str">
        <f t="shared" si="3"/>
        <v>thievul</v>
      </c>
      <c r="C1102" s="40" t="str">
        <f t="shared" si="4"/>
        <v/>
      </c>
      <c r="D1102" s="183" t="s">
        <v>1015</v>
      </c>
      <c r="H1102" s="40" t="s">
        <v>1254</v>
      </c>
    </row>
    <row r="1103" ht="21.75" customHeight="1">
      <c r="A1103" s="179" t="s">
        <v>2102</v>
      </c>
      <c r="B1103" s="180" t="str">
        <f t="shared" si="3"/>
        <v>gossifleur</v>
      </c>
      <c r="C1103" s="40" t="str">
        <f t="shared" si="4"/>
        <v/>
      </c>
      <c r="D1103" s="183" t="s">
        <v>1016</v>
      </c>
      <c r="H1103" s="40" t="s">
        <v>1254</v>
      </c>
    </row>
    <row r="1104" ht="21.75" customHeight="1">
      <c r="A1104" s="179" t="s">
        <v>2103</v>
      </c>
      <c r="B1104" s="180" t="str">
        <f t="shared" si="3"/>
        <v>eldegoss</v>
      </c>
      <c r="C1104" s="40" t="str">
        <f t="shared" si="4"/>
        <v/>
      </c>
      <c r="D1104" s="183" t="s">
        <v>1017</v>
      </c>
      <c r="H1104" s="40" t="s">
        <v>1254</v>
      </c>
    </row>
    <row r="1105" ht="21.75" customHeight="1">
      <c r="A1105" s="179" t="s">
        <v>2104</v>
      </c>
      <c r="B1105" s="180" t="str">
        <f t="shared" si="3"/>
        <v>wooloo</v>
      </c>
      <c r="C1105" s="40" t="str">
        <f t="shared" si="4"/>
        <v/>
      </c>
      <c r="D1105" s="183" t="s">
        <v>1018</v>
      </c>
      <c r="H1105" s="40" t="s">
        <v>1254</v>
      </c>
    </row>
    <row r="1106" ht="21.75" customHeight="1">
      <c r="A1106" s="179" t="s">
        <v>2105</v>
      </c>
      <c r="B1106" s="180" t="str">
        <f t="shared" si="3"/>
        <v>dubwool</v>
      </c>
      <c r="C1106" s="40" t="str">
        <f t="shared" si="4"/>
        <v/>
      </c>
      <c r="D1106" s="183" t="s">
        <v>1019</v>
      </c>
      <c r="H1106" s="40" t="s">
        <v>1254</v>
      </c>
    </row>
    <row r="1107" ht="21.75" customHeight="1">
      <c r="A1107" s="179" t="s">
        <v>2106</v>
      </c>
      <c r="B1107" s="180" t="str">
        <f t="shared" si="3"/>
        <v>chewtle</v>
      </c>
      <c r="C1107" s="40" t="str">
        <f t="shared" si="4"/>
        <v/>
      </c>
      <c r="D1107" s="183" t="s">
        <v>1020</v>
      </c>
      <c r="H1107" s="40" t="s">
        <v>1254</v>
      </c>
    </row>
    <row r="1108" ht="21.75" customHeight="1">
      <c r="A1108" s="179" t="s">
        <v>2107</v>
      </c>
      <c r="B1108" s="180" t="str">
        <f t="shared" si="3"/>
        <v>drednaw</v>
      </c>
      <c r="C1108" s="40" t="str">
        <f t="shared" si="4"/>
        <v/>
      </c>
      <c r="D1108" s="183" t="s">
        <v>1021</v>
      </c>
      <c r="H1108" s="40" t="s">
        <v>1254</v>
      </c>
    </row>
    <row r="1109" ht="21.75" customHeight="1">
      <c r="A1109" s="179" t="s">
        <v>2108</v>
      </c>
      <c r="B1109" s="180" t="str">
        <f t="shared" si="3"/>
        <v>yamper</v>
      </c>
      <c r="C1109" s="40" t="str">
        <f t="shared" si="4"/>
        <v/>
      </c>
      <c r="D1109" s="183" t="s">
        <v>1022</v>
      </c>
      <c r="H1109" s="40" t="s">
        <v>1254</v>
      </c>
    </row>
    <row r="1110" ht="21.75" customHeight="1">
      <c r="A1110" s="179" t="s">
        <v>2109</v>
      </c>
      <c r="B1110" s="180" t="str">
        <f t="shared" si="3"/>
        <v>boltund</v>
      </c>
      <c r="C1110" s="40" t="str">
        <f t="shared" si="4"/>
        <v/>
      </c>
      <c r="D1110" s="183" t="s">
        <v>1023</v>
      </c>
      <c r="H1110" s="40" t="s">
        <v>1254</v>
      </c>
    </row>
    <row r="1111" ht="21.75" customHeight="1">
      <c r="A1111" s="179" t="s">
        <v>2110</v>
      </c>
      <c r="B1111" s="180" t="str">
        <f t="shared" si="3"/>
        <v>rolycoly</v>
      </c>
      <c r="C1111" s="40" t="str">
        <f t="shared" si="4"/>
        <v/>
      </c>
      <c r="D1111" s="183" t="s">
        <v>1024</v>
      </c>
      <c r="H1111" s="40" t="s">
        <v>1254</v>
      </c>
    </row>
    <row r="1112" ht="21.75" customHeight="1">
      <c r="A1112" s="179" t="s">
        <v>2111</v>
      </c>
      <c r="B1112" s="180" t="str">
        <f t="shared" si="3"/>
        <v>carkol</v>
      </c>
      <c r="C1112" s="40" t="str">
        <f t="shared" si="4"/>
        <v/>
      </c>
      <c r="D1112" s="183" t="s">
        <v>1025</v>
      </c>
      <c r="H1112" s="40" t="s">
        <v>1254</v>
      </c>
    </row>
    <row r="1113" ht="21.75" customHeight="1">
      <c r="A1113" s="179" t="s">
        <v>2112</v>
      </c>
      <c r="B1113" s="180" t="str">
        <f t="shared" si="3"/>
        <v>coalossal</v>
      </c>
      <c r="C1113" s="40" t="str">
        <f t="shared" si="4"/>
        <v/>
      </c>
      <c r="D1113" s="183" t="s">
        <v>1026</v>
      </c>
      <c r="H1113" s="40" t="s">
        <v>1254</v>
      </c>
    </row>
    <row r="1114" ht="21.75" customHeight="1">
      <c r="A1114" s="179" t="s">
        <v>2113</v>
      </c>
      <c r="B1114" s="180" t="str">
        <f t="shared" si="3"/>
        <v>applin</v>
      </c>
      <c r="C1114" s="40" t="str">
        <f t="shared" si="4"/>
        <v/>
      </c>
      <c r="D1114" s="183" t="s">
        <v>1027</v>
      </c>
      <c r="H1114" s="40" t="s">
        <v>1254</v>
      </c>
    </row>
    <row r="1115" ht="21.75" customHeight="1">
      <c r="A1115" s="179" t="s">
        <v>2114</v>
      </c>
      <c r="B1115" s="180" t="str">
        <f t="shared" si="3"/>
        <v>flapple</v>
      </c>
      <c r="C1115" s="40" t="str">
        <f t="shared" si="4"/>
        <v/>
      </c>
      <c r="D1115" s="183" t="s">
        <v>1028</v>
      </c>
      <c r="H1115" s="40" t="s">
        <v>1254</v>
      </c>
    </row>
    <row r="1116" ht="21.75" customHeight="1">
      <c r="A1116" s="179" t="s">
        <v>2115</v>
      </c>
      <c r="B1116" s="180" t="str">
        <f t="shared" si="3"/>
        <v>appletun</v>
      </c>
      <c r="C1116" s="40" t="str">
        <f t="shared" si="4"/>
        <v/>
      </c>
      <c r="D1116" s="183" t="s">
        <v>1029</v>
      </c>
      <c r="H1116" s="40" t="s">
        <v>1254</v>
      </c>
    </row>
    <row r="1117" ht="21.75" customHeight="1">
      <c r="A1117" s="179" t="s">
        <v>2116</v>
      </c>
      <c r="B1117" s="180" t="str">
        <f t="shared" si="3"/>
        <v>silicobra</v>
      </c>
      <c r="C1117" s="40" t="str">
        <f t="shared" si="4"/>
        <v/>
      </c>
      <c r="D1117" s="183" t="s">
        <v>1030</v>
      </c>
      <c r="H1117" s="40" t="s">
        <v>1254</v>
      </c>
    </row>
    <row r="1118" ht="21.75" customHeight="1">
      <c r="A1118" s="179" t="s">
        <v>2117</v>
      </c>
      <c r="B1118" s="180" t="str">
        <f t="shared" si="3"/>
        <v>sandaconda</v>
      </c>
      <c r="C1118" s="40" t="str">
        <f t="shared" si="4"/>
        <v/>
      </c>
      <c r="D1118" s="183" t="s">
        <v>1031</v>
      </c>
      <c r="H1118" s="40" t="s">
        <v>1254</v>
      </c>
    </row>
    <row r="1119" ht="21.75" customHeight="1">
      <c r="A1119" s="179" t="s">
        <v>2118</v>
      </c>
      <c r="B1119" s="180" t="str">
        <f t="shared" si="3"/>
        <v>cramorant</v>
      </c>
      <c r="C1119" s="40" t="str">
        <f t="shared" si="4"/>
        <v/>
      </c>
      <c r="D1119" s="183" t="s">
        <v>1032</v>
      </c>
      <c r="H1119" s="40" t="s">
        <v>1254</v>
      </c>
    </row>
    <row r="1120" ht="21.75" customHeight="1">
      <c r="A1120" s="179" t="s">
        <v>2119</v>
      </c>
      <c r="B1120" s="180" t="str">
        <f t="shared" si="3"/>
        <v>arrokuda</v>
      </c>
      <c r="C1120" s="40" t="str">
        <f t="shared" si="4"/>
        <v/>
      </c>
      <c r="D1120" s="183" t="s">
        <v>1033</v>
      </c>
      <c r="H1120" s="40" t="s">
        <v>1254</v>
      </c>
    </row>
    <row r="1121" ht="21.75" customHeight="1">
      <c r="A1121" s="179" t="s">
        <v>2120</v>
      </c>
      <c r="B1121" s="180" t="str">
        <f t="shared" si="3"/>
        <v>barraskewda</v>
      </c>
      <c r="C1121" s="40" t="str">
        <f t="shared" si="4"/>
        <v/>
      </c>
      <c r="D1121" s="183" t="s">
        <v>1034</v>
      </c>
      <c r="H1121" s="40" t="s">
        <v>1254</v>
      </c>
    </row>
    <row r="1122" ht="21.75" customHeight="1">
      <c r="A1122" s="179" t="s">
        <v>2121</v>
      </c>
      <c r="B1122" s="180" t="str">
        <f t="shared" si="3"/>
        <v>toxel</v>
      </c>
      <c r="C1122" s="40" t="str">
        <f t="shared" si="4"/>
        <v/>
      </c>
      <c r="D1122" s="183" t="s">
        <v>1035</v>
      </c>
      <c r="H1122" s="40" t="s">
        <v>1254</v>
      </c>
    </row>
    <row r="1123" ht="21.75" customHeight="1">
      <c r="A1123" s="179" t="s">
        <v>2122</v>
      </c>
      <c r="B1123" s="180" t="str">
        <f t="shared" si="3"/>
        <v>toxtricity</v>
      </c>
      <c r="C1123" s="40" t="str">
        <f t="shared" si="4"/>
        <v/>
      </c>
      <c r="D1123" s="183" t="s">
        <v>1036</v>
      </c>
      <c r="E1123" s="40" t="s">
        <v>1037</v>
      </c>
      <c r="H1123" s="40" t="s">
        <v>1254</v>
      </c>
    </row>
    <row r="1124" ht="21.75" customHeight="1">
      <c r="A1124" s="179" t="s">
        <v>2122</v>
      </c>
      <c r="B1124" s="180" t="str">
        <f t="shared" si="3"/>
        <v>toxtricity-1</v>
      </c>
      <c r="C1124" s="40" t="str">
        <f t="shared" si="4"/>
        <v/>
      </c>
      <c r="D1124" s="183" t="s">
        <v>1036</v>
      </c>
      <c r="E1124" s="40" t="s">
        <v>1038</v>
      </c>
      <c r="F1124" s="181">
        <v>-1.0</v>
      </c>
    </row>
    <row r="1125" ht="21.75" customHeight="1">
      <c r="A1125" s="179" t="s">
        <v>2123</v>
      </c>
      <c r="B1125" s="180" t="str">
        <f t="shared" si="3"/>
        <v>sizzlipede</v>
      </c>
      <c r="C1125" s="40" t="str">
        <f t="shared" si="4"/>
        <v/>
      </c>
      <c r="D1125" s="183" t="s">
        <v>1039</v>
      </c>
      <c r="H1125" s="40" t="s">
        <v>1254</v>
      </c>
    </row>
    <row r="1126" ht="21.75" customHeight="1">
      <c r="A1126" s="179" t="s">
        <v>2124</v>
      </c>
      <c r="B1126" s="180" t="str">
        <f t="shared" si="3"/>
        <v>centiskorch</v>
      </c>
      <c r="C1126" s="40" t="str">
        <f t="shared" si="4"/>
        <v/>
      </c>
      <c r="D1126" s="183" t="s">
        <v>1040</v>
      </c>
      <c r="H1126" s="40" t="s">
        <v>1254</v>
      </c>
    </row>
    <row r="1127" ht="21.75" customHeight="1">
      <c r="A1127" s="179" t="s">
        <v>2125</v>
      </c>
      <c r="B1127" s="180" t="str">
        <f t="shared" si="3"/>
        <v>clobbopus</v>
      </c>
      <c r="C1127" s="40" t="str">
        <f t="shared" si="4"/>
        <v/>
      </c>
      <c r="D1127" s="183" t="s">
        <v>1041</v>
      </c>
      <c r="H1127" s="40" t="s">
        <v>1254</v>
      </c>
    </row>
    <row r="1128" ht="21.75" customHeight="1">
      <c r="A1128" s="179" t="s">
        <v>2126</v>
      </c>
      <c r="B1128" s="180" t="str">
        <f t="shared" si="3"/>
        <v>grapploct</v>
      </c>
      <c r="C1128" s="40" t="str">
        <f t="shared" si="4"/>
        <v/>
      </c>
      <c r="D1128" s="183" t="s">
        <v>1042</v>
      </c>
      <c r="H1128" s="40" t="s">
        <v>1254</v>
      </c>
    </row>
    <row r="1129" ht="21.75" customHeight="1">
      <c r="A1129" s="179" t="s">
        <v>2127</v>
      </c>
      <c r="B1129" s="180" t="str">
        <f t="shared" si="3"/>
        <v>sinistea</v>
      </c>
      <c r="C1129" s="40" t="str">
        <f t="shared" si="4"/>
        <v/>
      </c>
      <c r="D1129" s="183" t="s">
        <v>1043</v>
      </c>
      <c r="E1129" s="40" t="s">
        <v>1044</v>
      </c>
      <c r="H1129" s="40" t="s">
        <v>1254</v>
      </c>
    </row>
    <row r="1130" ht="21.75" customHeight="1">
      <c r="A1130" s="179" t="s">
        <v>2127</v>
      </c>
      <c r="B1130" s="180" t="str">
        <f t="shared" si="3"/>
        <v>sinistea-1</v>
      </c>
      <c r="C1130" s="40" t="str">
        <f t="shared" si="4"/>
        <v/>
      </c>
      <c r="D1130" s="183" t="s">
        <v>1043</v>
      </c>
      <c r="E1130" s="40" t="s">
        <v>1045</v>
      </c>
      <c r="F1130" s="181">
        <v>-1.0</v>
      </c>
    </row>
    <row r="1131" ht="21.75" customHeight="1">
      <c r="A1131" s="179" t="s">
        <v>2128</v>
      </c>
      <c r="B1131" s="180" t="str">
        <f t="shared" si="3"/>
        <v>polteageist</v>
      </c>
      <c r="C1131" s="40" t="str">
        <f t="shared" si="4"/>
        <v/>
      </c>
      <c r="D1131" s="183" t="s">
        <v>1046</v>
      </c>
      <c r="E1131" s="40" t="s">
        <v>1044</v>
      </c>
    </row>
    <row r="1132" ht="21.75" customHeight="1">
      <c r="A1132" s="179" t="s">
        <v>2128</v>
      </c>
      <c r="B1132" s="180" t="str">
        <f t="shared" si="3"/>
        <v>polteageist-1</v>
      </c>
      <c r="C1132" s="40" t="str">
        <f t="shared" si="4"/>
        <v/>
      </c>
      <c r="D1132" s="183" t="s">
        <v>1046</v>
      </c>
      <c r="E1132" s="40" t="s">
        <v>1045</v>
      </c>
      <c r="F1132" s="181">
        <v>-1.0</v>
      </c>
    </row>
    <row r="1133" ht="21.75" customHeight="1">
      <c r="A1133" s="179" t="s">
        <v>2129</v>
      </c>
      <c r="B1133" s="180" t="str">
        <f t="shared" si="3"/>
        <v>hatenna</v>
      </c>
      <c r="C1133" s="40" t="str">
        <f t="shared" si="4"/>
        <v/>
      </c>
      <c r="D1133" s="183" t="s">
        <v>1047</v>
      </c>
    </row>
    <row r="1134" ht="21.75" customHeight="1">
      <c r="A1134" s="179" t="s">
        <v>2130</v>
      </c>
      <c r="B1134" s="180" t="str">
        <f t="shared" si="3"/>
        <v>hattrem</v>
      </c>
      <c r="C1134" s="40" t="str">
        <f t="shared" si="4"/>
        <v/>
      </c>
      <c r="D1134" s="183" t="s">
        <v>1048</v>
      </c>
      <c r="H1134" s="40" t="s">
        <v>1254</v>
      </c>
    </row>
    <row r="1135" ht="21.75" customHeight="1">
      <c r="A1135" s="179" t="s">
        <v>2131</v>
      </c>
      <c r="B1135" s="180" t="str">
        <f t="shared" si="3"/>
        <v>hatterene</v>
      </c>
      <c r="C1135" s="40" t="str">
        <f t="shared" si="4"/>
        <v/>
      </c>
      <c r="D1135" s="183" t="s">
        <v>1049</v>
      </c>
      <c r="H1135" s="40" t="s">
        <v>1254</v>
      </c>
    </row>
    <row r="1136" ht="21.75" customHeight="1">
      <c r="A1136" s="179" t="s">
        <v>2132</v>
      </c>
      <c r="B1136" s="180" t="str">
        <f t="shared" si="3"/>
        <v>impidimp</v>
      </c>
      <c r="C1136" s="40" t="str">
        <f t="shared" si="4"/>
        <v/>
      </c>
      <c r="D1136" s="183" t="s">
        <v>1050</v>
      </c>
      <c r="H1136" s="40" t="s">
        <v>1254</v>
      </c>
    </row>
    <row r="1137" ht="21.75" customHeight="1">
      <c r="A1137" s="179" t="s">
        <v>2133</v>
      </c>
      <c r="B1137" s="180" t="str">
        <f t="shared" si="3"/>
        <v>morgrem</v>
      </c>
      <c r="C1137" s="40" t="str">
        <f t="shared" si="4"/>
        <v/>
      </c>
      <c r="D1137" s="183" t="s">
        <v>1051</v>
      </c>
      <c r="H1137" s="40" t="s">
        <v>1254</v>
      </c>
    </row>
    <row r="1138" ht="21.75" customHeight="1">
      <c r="A1138" s="179" t="s">
        <v>2134</v>
      </c>
      <c r="B1138" s="180" t="str">
        <f t="shared" si="3"/>
        <v>grimmsnarl</v>
      </c>
      <c r="C1138" s="40" t="str">
        <f t="shared" si="4"/>
        <v/>
      </c>
      <c r="D1138" s="183" t="s">
        <v>1052</v>
      </c>
      <c r="H1138" s="40" t="s">
        <v>1254</v>
      </c>
    </row>
    <row r="1139" ht="21.75" customHeight="1">
      <c r="A1139" s="179" t="s">
        <v>2135</v>
      </c>
      <c r="B1139" s="180" t="str">
        <f t="shared" si="3"/>
        <v>obstagoon</v>
      </c>
      <c r="C1139" s="40" t="str">
        <f t="shared" si="4"/>
        <v/>
      </c>
      <c r="D1139" s="183" t="s">
        <v>1053</v>
      </c>
      <c r="H1139" s="40" t="s">
        <v>1254</v>
      </c>
    </row>
    <row r="1140" ht="21.75" customHeight="1">
      <c r="A1140" s="179" t="s">
        <v>2136</v>
      </c>
      <c r="B1140" s="180" t="str">
        <f t="shared" si="3"/>
        <v>perrserker</v>
      </c>
      <c r="C1140" s="40" t="str">
        <f t="shared" si="4"/>
        <v/>
      </c>
      <c r="D1140" s="183" t="s">
        <v>1054</v>
      </c>
      <c r="H1140" s="40" t="s">
        <v>1254</v>
      </c>
    </row>
    <row r="1141" ht="21.75" customHeight="1">
      <c r="A1141" s="179" t="s">
        <v>2137</v>
      </c>
      <c r="B1141" s="180" t="str">
        <f t="shared" si="3"/>
        <v>cursola</v>
      </c>
      <c r="C1141" s="40" t="str">
        <f t="shared" si="4"/>
        <v/>
      </c>
      <c r="D1141" s="183" t="s">
        <v>1055</v>
      </c>
      <c r="H1141" s="40" t="s">
        <v>1254</v>
      </c>
    </row>
    <row r="1142" ht="21.75" customHeight="1">
      <c r="A1142" s="179" t="s">
        <v>2138</v>
      </c>
      <c r="B1142" s="180" t="str">
        <f t="shared" si="3"/>
        <v>sirfetch'd</v>
      </c>
      <c r="C1142" s="40" t="str">
        <f t="shared" si="4"/>
        <v/>
      </c>
      <c r="D1142" s="183" t="s">
        <v>1056</v>
      </c>
      <c r="H1142" s="40" t="s">
        <v>1254</v>
      </c>
    </row>
    <row r="1143" ht="21.75" customHeight="1">
      <c r="A1143" s="179" t="s">
        <v>2139</v>
      </c>
      <c r="B1143" s="180" t="str">
        <f t="shared" si="3"/>
        <v>mr. rime</v>
      </c>
      <c r="C1143" s="40" t="str">
        <f t="shared" si="4"/>
        <v/>
      </c>
      <c r="D1143" s="183" t="s">
        <v>1057</v>
      </c>
      <c r="H1143" s="40" t="s">
        <v>1254</v>
      </c>
    </row>
    <row r="1144" ht="21.75" customHeight="1">
      <c r="A1144" s="179" t="s">
        <v>2140</v>
      </c>
      <c r="B1144" s="180" t="str">
        <f t="shared" si="3"/>
        <v>runerigus</v>
      </c>
      <c r="C1144" s="40" t="str">
        <f t="shared" si="4"/>
        <v/>
      </c>
      <c r="D1144" s="183" t="s">
        <v>1058</v>
      </c>
      <c r="H1144" s="40" t="s">
        <v>1254</v>
      </c>
    </row>
    <row r="1145" ht="21.75" customHeight="1">
      <c r="A1145" s="179" t="s">
        <v>2141</v>
      </c>
      <c r="B1145" s="180" t="str">
        <f t="shared" si="3"/>
        <v>milcery</v>
      </c>
      <c r="C1145" s="40" t="str">
        <f t="shared" si="4"/>
        <v/>
      </c>
      <c r="D1145" s="183" t="s">
        <v>1059</v>
      </c>
      <c r="H1145" s="40" t="s">
        <v>1254</v>
      </c>
    </row>
    <row r="1146" ht="21.75" customHeight="1">
      <c r="A1146" s="179" t="s">
        <v>2142</v>
      </c>
      <c r="B1146" s="180" t="str">
        <f t="shared" si="3"/>
        <v>alcremie</v>
      </c>
      <c r="C1146" s="40" t="str">
        <f t="shared" si="4"/>
        <v/>
      </c>
      <c r="D1146" s="183" t="s">
        <v>1060</v>
      </c>
      <c r="F1146" s="181"/>
      <c r="G1146" s="180" t="s">
        <v>1061</v>
      </c>
    </row>
    <row r="1147" ht="21.75" customHeight="1">
      <c r="A1147" s="179" t="s">
        <v>2142</v>
      </c>
      <c r="B1147" s="180" t="str">
        <f t="shared" si="3"/>
        <v>alcremie-1</v>
      </c>
      <c r="C1147" s="40" t="str">
        <f t="shared" si="4"/>
        <v/>
      </c>
      <c r="D1147" s="183" t="s">
        <v>1060</v>
      </c>
      <c r="F1147" s="181">
        <v>-1.0</v>
      </c>
      <c r="G1147" s="180" t="s">
        <v>1062</v>
      </c>
    </row>
    <row r="1148" ht="21.75" customHeight="1">
      <c r="A1148" s="179" t="s">
        <v>2142</v>
      </c>
      <c r="B1148" s="180" t="str">
        <f t="shared" si="3"/>
        <v>alcremie-2</v>
      </c>
      <c r="C1148" s="40" t="str">
        <f t="shared" si="4"/>
        <v/>
      </c>
      <c r="D1148" s="183" t="s">
        <v>1060</v>
      </c>
      <c r="F1148" s="181">
        <v>-2.0</v>
      </c>
      <c r="G1148" s="180" t="s">
        <v>1063</v>
      </c>
    </row>
    <row r="1149" ht="21.75" customHeight="1">
      <c r="A1149" s="179" t="s">
        <v>2142</v>
      </c>
      <c r="B1149" s="180" t="str">
        <f t="shared" si="3"/>
        <v>alcremie-3</v>
      </c>
      <c r="C1149" s="40" t="str">
        <f t="shared" si="4"/>
        <v/>
      </c>
      <c r="D1149" s="183" t="s">
        <v>1060</v>
      </c>
      <c r="F1149" s="181">
        <v>-3.0</v>
      </c>
      <c r="G1149" s="180" t="s">
        <v>842</v>
      </c>
    </row>
    <row r="1150" ht="21.75" customHeight="1">
      <c r="A1150" s="179" t="s">
        <v>2142</v>
      </c>
      <c r="B1150" s="180" t="str">
        <f t="shared" si="3"/>
        <v>alcremie-4</v>
      </c>
      <c r="C1150" s="40" t="str">
        <f t="shared" si="4"/>
        <v/>
      </c>
      <c r="D1150" s="183" t="s">
        <v>1060</v>
      </c>
      <c r="F1150" s="181">
        <v>-4.0</v>
      </c>
      <c r="G1150" s="180" t="s">
        <v>1064</v>
      </c>
    </row>
    <row r="1151" ht="21.75" customHeight="1">
      <c r="A1151" s="179" t="s">
        <v>2142</v>
      </c>
      <c r="B1151" s="180" t="str">
        <f t="shared" si="3"/>
        <v>alcremie-5</v>
      </c>
      <c r="C1151" s="40" t="str">
        <f t="shared" si="4"/>
        <v/>
      </c>
      <c r="D1151" s="183" t="s">
        <v>1060</v>
      </c>
      <c r="F1151" s="181">
        <v>-5.0</v>
      </c>
      <c r="G1151" s="180" t="s">
        <v>1065</v>
      </c>
    </row>
    <row r="1152" ht="21.75" customHeight="1">
      <c r="A1152" s="179" t="s">
        <v>2142</v>
      </c>
      <c r="B1152" s="180" t="str">
        <f t="shared" si="3"/>
        <v>alcremie-6</v>
      </c>
      <c r="C1152" s="40" t="str">
        <f t="shared" si="4"/>
        <v/>
      </c>
      <c r="D1152" s="183" t="s">
        <v>1060</v>
      </c>
      <c r="F1152" s="181">
        <v>-6.0</v>
      </c>
      <c r="G1152" s="180" t="s">
        <v>1066</v>
      </c>
    </row>
    <row r="1153" ht="21.75" customHeight="1">
      <c r="A1153" s="179" t="s">
        <v>2143</v>
      </c>
      <c r="B1153" s="180" t="str">
        <f t="shared" si="3"/>
        <v>falinks</v>
      </c>
      <c r="C1153" s="40" t="str">
        <f t="shared" si="4"/>
        <v/>
      </c>
      <c r="D1153" s="183" t="s">
        <v>1067</v>
      </c>
      <c r="H1153" s="40" t="s">
        <v>1254</v>
      </c>
    </row>
    <row r="1154" ht="21.75" customHeight="1">
      <c r="A1154" s="179" t="s">
        <v>2144</v>
      </c>
      <c r="B1154" s="180" t="str">
        <f t="shared" si="3"/>
        <v>pincurchin</v>
      </c>
      <c r="C1154" s="40" t="str">
        <f t="shared" si="4"/>
        <v/>
      </c>
      <c r="D1154" s="183" t="s">
        <v>1068</v>
      </c>
      <c r="H1154" s="40" t="s">
        <v>1254</v>
      </c>
    </row>
    <row r="1155" ht="21.75" customHeight="1">
      <c r="A1155" s="179" t="s">
        <v>2145</v>
      </c>
      <c r="B1155" s="180" t="str">
        <f t="shared" si="3"/>
        <v>snom</v>
      </c>
      <c r="C1155" s="40" t="str">
        <f t="shared" si="4"/>
        <v/>
      </c>
      <c r="D1155" s="183" t="s">
        <v>1069</v>
      </c>
      <c r="H1155" s="40" t="s">
        <v>1254</v>
      </c>
    </row>
    <row r="1156" ht="21.75" customHeight="1">
      <c r="A1156" s="179" t="s">
        <v>2146</v>
      </c>
      <c r="B1156" s="180" t="str">
        <f t="shared" si="3"/>
        <v>frosmoth</v>
      </c>
      <c r="C1156" s="40" t="str">
        <f t="shared" si="4"/>
        <v/>
      </c>
      <c r="D1156" s="183" t="s">
        <v>1070</v>
      </c>
      <c r="H1156" s="40" t="s">
        <v>1254</v>
      </c>
    </row>
    <row r="1157" ht="21.75" customHeight="1">
      <c r="A1157" s="179" t="s">
        <v>2147</v>
      </c>
      <c r="B1157" s="180" t="str">
        <f t="shared" si="3"/>
        <v>stonjourner</v>
      </c>
      <c r="C1157" s="40" t="str">
        <f t="shared" si="4"/>
        <v/>
      </c>
      <c r="D1157" s="183" t="s">
        <v>1071</v>
      </c>
      <c r="H1157" s="40" t="s">
        <v>1254</v>
      </c>
    </row>
    <row r="1158" ht="21.75" customHeight="1">
      <c r="A1158" s="179" t="s">
        <v>2148</v>
      </c>
      <c r="B1158" s="180" t="str">
        <f t="shared" si="3"/>
        <v>eiscue</v>
      </c>
      <c r="C1158" s="40" t="str">
        <f t="shared" si="4"/>
        <v/>
      </c>
      <c r="D1158" s="183" t="s">
        <v>1072</v>
      </c>
      <c r="H1158" s="40" t="s">
        <v>1254</v>
      </c>
    </row>
    <row r="1159" ht="21.75" customHeight="1">
      <c r="A1159" s="179" t="s">
        <v>2149</v>
      </c>
      <c r="B1159" s="180" t="str">
        <f t="shared" si="3"/>
        <v>indeedee</v>
      </c>
      <c r="C1159" s="40" t="str">
        <f t="shared" si="4"/>
        <v/>
      </c>
      <c r="D1159" s="183" t="s">
        <v>1073</v>
      </c>
      <c r="F1159" s="181"/>
      <c r="G1159" s="181" t="s">
        <v>1265</v>
      </c>
      <c r="H1159" s="40" t="s">
        <v>1254</v>
      </c>
    </row>
    <row r="1160" ht="21.75" customHeight="1">
      <c r="A1160" s="179" t="s">
        <v>2149</v>
      </c>
      <c r="B1160" s="180" t="str">
        <f t="shared" si="3"/>
        <v>indeedee-f</v>
      </c>
      <c r="C1160" s="40" t="str">
        <f t="shared" si="4"/>
        <v/>
      </c>
      <c r="D1160" s="183" t="s">
        <v>1073</v>
      </c>
      <c r="F1160" s="181"/>
      <c r="G1160" s="181" t="s">
        <v>1266</v>
      </c>
      <c r="H1160" s="40" t="s">
        <v>80</v>
      </c>
    </row>
    <row r="1161" ht="21.75" customHeight="1">
      <c r="A1161" s="179" t="s">
        <v>2150</v>
      </c>
      <c r="B1161" s="180" t="str">
        <f t="shared" si="3"/>
        <v>morpeko</v>
      </c>
      <c r="C1161" s="40" t="str">
        <f t="shared" si="4"/>
        <v/>
      </c>
      <c r="D1161" s="183" t="s">
        <v>1074</v>
      </c>
      <c r="H1161" s="40" t="s">
        <v>1254</v>
      </c>
    </row>
    <row r="1162" ht="21.75" customHeight="1">
      <c r="A1162" s="179" t="s">
        <v>2151</v>
      </c>
      <c r="B1162" s="180" t="str">
        <f t="shared" si="3"/>
        <v>cufant</v>
      </c>
      <c r="C1162" s="40" t="str">
        <f t="shared" si="4"/>
        <v/>
      </c>
      <c r="D1162" s="183" t="s">
        <v>1075</v>
      </c>
      <c r="H1162" s="40" t="s">
        <v>1254</v>
      </c>
    </row>
    <row r="1163" ht="21.75" customHeight="1">
      <c r="A1163" s="179" t="s">
        <v>2152</v>
      </c>
      <c r="B1163" s="180" t="str">
        <f t="shared" si="3"/>
        <v>copperajah</v>
      </c>
      <c r="C1163" s="40" t="str">
        <f t="shared" si="4"/>
        <v/>
      </c>
      <c r="D1163" s="183" t="s">
        <v>1076</v>
      </c>
      <c r="H1163" s="40" t="s">
        <v>1254</v>
      </c>
    </row>
    <row r="1164" ht="21.75" customHeight="1">
      <c r="A1164" s="179" t="s">
        <v>2153</v>
      </c>
      <c r="B1164" s="180" t="str">
        <f t="shared" si="3"/>
        <v>dracozolt</v>
      </c>
      <c r="C1164" s="40" t="str">
        <f t="shared" si="4"/>
        <v/>
      </c>
      <c r="D1164" s="183" t="s">
        <v>1077</v>
      </c>
      <c r="H1164" s="40" t="s">
        <v>1254</v>
      </c>
    </row>
    <row r="1165" ht="21.75" customHeight="1">
      <c r="A1165" s="179" t="s">
        <v>2154</v>
      </c>
      <c r="B1165" s="180" t="str">
        <f t="shared" si="3"/>
        <v>arctozolt</v>
      </c>
      <c r="C1165" s="40" t="str">
        <f t="shared" si="4"/>
        <v/>
      </c>
      <c r="D1165" s="183" t="s">
        <v>1078</v>
      </c>
      <c r="H1165" s="40" t="s">
        <v>1254</v>
      </c>
    </row>
    <row r="1166" ht="21.75" customHeight="1">
      <c r="A1166" s="179" t="s">
        <v>2155</v>
      </c>
      <c r="B1166" s="180" t="str">
        <f t="shared" si="3"/>
        <v>dracovish</v>
      </c>
      <c r="C1166" s="40" t="str">
        <f t="shared" si="4"/>
        <v/>
      </c>
      <c r="D1166" s="183" t="s">
        <v>1079</v>
      </c>
      <c r="H1166" s="40" t="s">
        <v>1254</v>
      </c>
    </row>
    <row r="1167" ht="21.75" customHeight="1">
      <c r="A1167" s="179" t="s">
        <v>2156</v>
      </c>
      <c r="B1167" s="180" t="str">
        <f t="shared" si="3"/>
        <v>arctovish</v>
      </c>
      <c r="C1167" s="40" t="str">
        <f t="shared" si="4"/>
        <v/>
      </c>
      <c r="D1167" s="183" t="s">
        <v>1080</v>
      </c>
      <c r="H1167" s="40" t="s">
        <v>1254</v>
      </c>
    </row>
    <row r="1168" ht="21.75" customHeight="1">
      <c r="A1168" s="179" t="s">
        <v>2157</v>
      </c>
      <c r="B1168" s="180" t="str">
        <f t="shared" si="3"/>
        <v>duraludon</v>
      </c>
      <c r="C1168" s="40" t="str">
        <f t="shared" si="4"/>
        <v/>
      </c>
      <c r="D1168" s="183" t="s">
        <v>1081</v>
      </c>
      <c r="H1168" s="40" t="s">
        <v>1254</v>
      </c>
    </row>
    <row r="1169" ht="21.75" customHeight="1">
      <c r="A1169" s="179" t="s">
        <v>2158</v>
      </c>
      <c r="B1169" s="180" t="str">
        <f t="shared" si="3"/>
        <v>dreepy</v>
      </c>
      <c r="C1169" s="40" t="str">
        <f t="shared" si="4"/>
        <v/>
      </c>
      <c r="D1169" s="183" t="s">
        <v>1082</v>
      </c>
      <c r="H1169" s="40" t="s">
        <v>1254</v>
      </c>
    </row>
    <row r="1170" ht="21.75" customHeight="1">
      <c r="A1170" s="179" t="s">
        <v>2159</v>
      </c>
      <c r="B1170" s="180" t="str">
        <f t="shared" si="3"/>
        <v>drakloak</v>
      </c>
      <c r="C1170" s="40" t="str">
        <f t="shared" si="4"/>
        <v/>
      </c>
      <c r="D1170" s="183" t="s">
        <v>1083</v>
      </c>
      <c r="H1170" s="40" t="s">
        <v>1254</v>
      </c>
    </row>
    <row r="1171" ht="21.75" customHeight="1">
      <c r="A1171" s="179" t="s">
        <v>2160</v>
      </c>
      <c r="B1171" s="180" t="str">
        <f t="shared" si="3"/>
        <v>dragapult</v>
      </c>
      <c r="C1171" s="40" t="str">
        <f t="shared" si="4"/>
        <v/>
      </c>
      <c r="D1171" s="183" t="s">
        <v>1084</v>
      </c>
      <c r="H1171" s="40" t="s">
        <v>1254</v>
      </c>
    </row>
    <row r="1172" ht="21.75" customHeight="1">
      <c r="A1172" s="179" t="s">
        <v>2161</v>
      </c>
      <c r="B1172" s="180" t="str">
        <f t="shared" si="3"/>
        <v>zacian</v>
      </c>
      <c r="C1172" s="40" t="str">
        <f t="shared" si="4"/>
        <v/>
      </c>
      <c r="D1172" s="183" t="s">
        <v>1085</v>
      </c>
      <c r="H1172" s="40" t="s">
        <v>1254</v>
      </c>
    </row>
    <row r="1173" ht="21.75" customHeight="1">
      <c r="A1173" s="179" t="s">
        <v>2162</v>
      </c>
      <c r="B1173" s="180" t="str">
        <f t="shared" si="3"/>
        <v>zamazenta</v>
      </c>
      <c r="C1173" s="40" t="str">
        <f t="shared" si="4"/>
        <v/>
      </c>
      <c r="D1173" s="183" t="s">
        <v>1086</v>
      </c>
      <c r="H1173" s="40" t="s">
        <v>1254</v>
      </c>
    </row>
    <row r="1174" ht="21.75" customHeight="1">
      <c r="A1174" s="179" t="s">
        <v>2163</v>
      </c>
      <c r="B1174" s="180" t="str">
        <f t="shared" si="3"/>
        <v>eternatus</v>
      </c>
      <c r="C1174" s="40" t="str">
        <f t="shared" si="4"/>
        <v/>
      </c>
      <c r="D1174" s="183" t="s">
        <v>1087</v>
      </c>
      <c r="H1174" s="40" t="s">
        <v>1254</v>
      </c>
    </row>
    <row r="1175" ht="21.75" customHeight="1">
      <c r="A1175" s="179" t="s">
        <v>2164</v>
      </c>
      <c r="B1175" s="180" t="str">
        <f t="shared" si="3"/>
        <v>kubfu</v>
      </c>
      <c r="C1175" s="40" t="str">
        <f t="shared" si="4"/>
        <v/>
      </c>
      <c r="D1175" s="183" t="s">
        <v>1088</v>
      </c>
      <c r="H1175" s="40" t="s">
        <v>1254</v>
      </c>
    </row>
    <row r="1176" ht="21.75" customHeight="1">
      <c r="A1176" s="179" t="s">
        <v>2165</v>
      </c>
      <c r="B1176" s="180" t="str">
        <f t="shared" si="3"/>
        <v>urshifu</v>
      </c>
      <c r="C1176" s="40" t="str">
        <f t="shared" si="4"/>
        <v/>
      </c>
      <c r="D1176" s="183" t="s">
        <v>1089</v>
      </c>
      <c r="E1176" s="40" t="s">
        <v>1090</v>
      </c>
      <c r="H1176" s="40" t="s">
        <v>1254</v>
      </c>
    </row>
    <row r="1177" ht="21.75" customHeight="1">
      <c r="A1177" s="179" t="s">
        <v>2165</v>
      </c>
      <c r="B1177" s="180" t="str">
        <f t="shared" si="3"/>
        <v>urshifu-1</v>
      </c>
      <c r="C1177" s="40" t="str">
        <f t="shared" si="4"/>
        <v/>
      </c>
      <c r="D1177" s="183" t="s">
        <v>1089</v>
      </c>
      <c r="E1177" s="40" t="s">
        <v>1091</v>
      </c>
      <c r="F1177" s="181">
        <v>-1.0</v>
      </c>
    </row>
    <row r="1178" ht="21.75" customHeight="1">
      <c r="A1178" s="179" t="s">
        <v>2166</v>
      </c>
      <c r="B1178" s="180" t="str">
        <f t="shared" si="3"/>
        <v>zarude</v>
      </c>
      <c r="C1178" s="40" t="str">
        <f t="shared" si="4"/>
        <v/>
      </c>
      <c r="D1178" s="183" t="s">
        <v>1092</v>
      </c>
      <c r="E1178" s="40" t="s">
        <v>500</v>
      </c>
    </row>
    <row r="1179" ht="21.75" customHeight="1">
      <c r="A1179" s="179" t="s">
        <v>2166</v>
      </c>
      <c r="B1179" s="180" t="str">
        <f t="shared" si="3"/>
        <v>zarude-1</v>
      </c>
      <c r="C1179" s="40" t="str">
        <f t="shared" si="4"/>
        <v/>
      </c>
      <c r="D1179" s="183" t="s">
        <v>1092</v>
      </c>
      <c r="E1179" s="40" t="s">
        <v>1093</v>
      </c>
      <c r="F1179" s="181">
        <v>-1.0</v>
      </c>
    </row>
    <row r="1180" ht="21.75" customHeight="1">
      <c r="A1180" s="179" t="s">
        <v>2167</v>
      </c>
      <c r="B1180" s="180" t="str">
        <f t="shared" si="3"/>
        <v>regieleki</v>
      </c>
      <c r="C1180" s="40" t="str">
        <f t="shared" si="4"/>
        <v/>
      </c>
      <c r="D1180" s="183" t="s">
        <v>1094</v>
      </c>
    </row>
    <row r="1181" ht="21.75" customHeight="1">
      <c r="A1181" s="179" t="s">
        <v>2168</v>
      </c>
      <c r="B1181" s="180" t="str">
        <f t="shared" si="3"/>
        <v>regidrago</v>
      </c>
      <c r="C1181" s="40" t="str">
        <f t="shared" si="4"/>
        <v/>
      </c>
      <c r="D1181" s="183" t="s">
        <v>1095</v>
      </c>
    </row>
    <row r="1182" ht="21.75" customHeight="1">
      <c r="A1182" s="179" t="s">
        <v>2169</v>
      </c>
      <c r="B1182" s="180" t="str">
        <f t="shared" si="3"/>
        <v>glastrier</v>
      </c>
      <c r="C1182" s="40" t="str">
        <f t="shared" si="4"/>
        <v/>
      </c>
      <c r="D1182" s="183" t="s">
        <v>1096</v>
      </c>
      <c r="H1182" s="40" t="s">
        <v>1254</v>
      </c>
    </row>
    <row r="1183" ht="21.75" customHeight="1">
      <c r="A1183" s="179" t="s">
        <v>2170</v>
      </c>
      <c r="B1183" s="180" t="str">
        <f t="shared" si="3"/>
        <v>spectrier</v>
      </c>
      <c r="C1183" s="40" t="str">
        <f t="shared" si="4"/>
        <v/>
      </c>
      <c r="D1183" s="183" t="s">
        <v>1097</v>
      </c>
      <c r="H1183" s="40" t="s">
        <v>1254</v>
      </c>
    </row>
    <row r="1184" ht="21.75" customHeight="1">
      <c r="A1184" s="179" t="s">
        <v>2171</v>
      </c>
      <c r="B1184" s="180" t="str">
        <f t="shared" si="3"/>
        <v>calyrex</v>
      </c>
      <c r="C1184" s="40" t="str">
        <f t="shared" si="4"/>
        <v/>
      </c>
      <c r="D1184" s="183" t="s">
        <v>1098</v>
      </c>
      <c r="H1184" s="40" t="s">
        <v>1254</v>
      </c>
    </row>
    <row r="1185" ht="21.75" customHeight="1">
      <c r="A1185" s="179" t="s">
        <v>2172</v>
      </c>
      <c r="B1185" s="180" t="str">
        <f t="shared" si="3"/>
        <v>wyrdeer</v>
      </c>
      <c r="C1185" s="40" t="str">
        <f t="shared" si="4"/>
        <v/>
      </c>
      <c r="D1185" s="183" t="s">
        <v>1099</v>
      </c>
      <c r="H1185" s="40" t="s">
        <v>1254</v>
      </c>
    </row>
    <row r="1186" ht="21.75" customHeight="1">
      <c r="A1186" s="179" t="s">
        <v>2173</v>
      </c>
      <c r="B1186" s="180" t="str">
        <f t="shared" si="3"/>
        <v>kleavor</v>
      </c>
      <c r="C1186" s="40" t="str">
        <f t="shared" si="4"/>
        <v/>
      </c>
      <c r="D1186" s="183" t="s">
        <v>1100</v>
      </c>
      <c r="H1186" s="40" t="s">
        <v>1254</v>
      </c>
    </row>
    <row r="1187" ht="21.75" customHeight="1">
      <c r="A1187" s="179" t="s">
        <v>2174</v>
      </c>
      <c r="B1187" s="180" t="str">
        <f t="shared" si="3"/>
        <v>ursaluna</v>
      </c>
      <c r="C1187" s="40" t="str">
        <f t="shared" si="4"/>
        <v/>
      </c>
      <c r="D1187" s="183" t="s">
        <v>1101</v>
      </c>
      <c r="H1187" s="40" t="s">
        <v>1254</v>
      </c>
    </row>
    <row r="1188" ht="21.75" customHeight="1">
      <c r="A1188" s="179" t="s">
        <v>2174</v>
      </c>
      <c r="B1188" s="180" t="str">
        <f t="shared" si="3"/>
        <v>ursaluna-1</v>
      </c>
      <c r="C1188" s="40" t="str">
        <f t="shared" si="4"/>
        <v/>
      </c>
      <c r="D1188" s="183" t="s">
        <v>1101</v>
      </c>
      <c r="E1188" s="181" t="s">
        <v>1102</v>
      </c>
      <c r="F1188" s="181">
        <v>-1.0</v>
      </c>
      <c r="H1188" s="40" t="s">
        <v>1254</v>
      </c>
    </row>
    <row r="1189" ht="21.75" customHeight="1">
      <c r="A1189" s="179" t="s">
        <v>2175</v>
      </c>
      <c r="B1189" s="180" t="str">
        <f t="shared" si="3"/>
        <v>basculegion</v>
      </c>
      <c r="C1189" s="40" t="str">
        <f t="shared" si="4"/>
        <v/>
      </c>
      <c r="D1189" s="183" t="s">
        <v>1103</v>
      </c>
      <c r="F1189" s="181"/>
      <c r="G1189" s="181" t="s">
        <v>1265</v>
      </c>
      <c r="H1189" s="40" t="s">
        <v>1254</v>
      </c>
    </row>
    <row r="1190" ht="21.75" customHeight="1">
      <c r="A1190" s="179" t="s">
        <v>2175</v>
      </c>
      <c r="B1190" s="180" t="str">
        <f t="shared" si="3"/>
        <v>basculegion-f</v>
      </c>
      <c r="C1190" s="40" t="str">
        <f t="shared" si="4"/>
        <v/>
      </c>
      <c r="D1190" s="183" t="s">
        <v>1103</v>
      </c>
      <c r="F1190" s="181"/>
      <c r="G1190" s="181" t="s">
        <v>1266</v>
      </c>
      <c r="H1190" s="40" t="s">
        <v>80</v>
      </c>
    </row>
    <row r="1191" ht="21.75" customHeight="1">
      <c r="A1191" s="179" t="s">
        <v>2176</v>
      </c>
      <c r="B1191" s="180" t="str">
        <f t="shared" si="3"/>
        <v>sneasler</v>
      </c>
      <c r="C1191" s="40" t="str">
        <f t="shared" si="4"/>
        <v/>
      </c>
      <c r="D1191" s="183" t="s">
        <v>1104</v>
      </c>
      <c r="H1191" s="40" t="s">
        <v>1254</v>
      </c>
    </row>
    <row r="1192" ht="21.75" customHeight="1">
      <c r="A1192" s="179" t="s">
        <v>2177</v>
      </c>
      <c r="B1192" s="180" t="str">
        <f t="shared" si="3"/>
        <v>overqwil</v>
      </c>
      <c r="C1192" s="40" t="str">
        <f t="shared" si="4"/>
        <v/>
      </c>
      <c r="D1192" s="183" t="s">
        <v>1105</v>
      </c>
      <c r="H1192" s="40" t="s">
        <v>1254</v>
      </c>
    </row>
    <row r="1193" ht="21.75" customHeight="1">
      <c r="A1193" s="179" t="s">
        <v>2178</v>
      </c>
      <c r="B1193" s="180" t="str">
        <f t="shared" si="3"/>
        <v>enamorus</v>
      </c>
      <c r="C1193" s="40" t="str">
        <f t="shared" si="4"/>
        <v/>
      </c>
      <c r="D1193" s="183" t="s">
        <v>1106</v>
      </c>
      <c r="E1193" s="40" t="s">
        <v>777</v>
      </c>
      <c r="H1193" s="40" t="s">
        <v>1254</v>
      </c>
    </row>
    <row r="1194" ht="21.75" customHeight="1">
      <c r="A1194" s="179" t="s">
        <v>2178</v>
      </c>
      <c r="B1194" s="180" t="str">
        <f t="shared" si="3"/>
        <v>enamorus-1</v>
      </c>
      <c r="C1194" s="40" t="str">
        <f t="shared" si="4"/>
        <v/>
      </c>
      <c r="D1194" s="183" t="s">
        <v>1106</v>
      </c>
      <c r="E1194" s="40" t="s">
        <v>778</v>
      </c>
      <c r="F1194" s="181">
        <v>-1.0</v>
      </c>
    </row>
    <row r="1195" ht="21.75" customHeight="1">
      <c r="A1195" s="179" t="s">
        <v>2179</v>
      </c>
      <c r="B1195" s="180" t="str">
        <f t="shared" si="3"/>
        <v>sprigatito</v>
      </c>
      <c r="C1195" s="40" t="str">
        <f t="shared" si="4"/>
        <v/>
      </c>
      <c r="D1195" s="188" t="s">
        <v>1107</v>
      </c>
      <c r="E1195" s="188"/>
      <c r="F1195" s="188"/>
      <c r="G1195" s="188"/>
      <c r="H1195" s="40" t="s">
        <v>1254</v>
      </c>
    </row>
    <row r="1196" ht="21.75" customHeight="1">
      <c r="A1196" s="179" t="s">
        <v>2180</v>
      </c>
      <c r="B1196" s="180" t="str">
        <f t="shared" si="3"/>
        <v>floragato</v>
      </c>
      <c r="C1196" s="40" t="str">
        <f t="shared" si="4"/>
        <v/>
      </c>
      <c r="D1196" s="188" t="s">
        <v>1108</v>
      </c>
      <c r="E1196" s="188"/>
      <c r="F1196" s="188"/>
      <c r="G1196" s="188"/>
      <c r="H1196" s="40" t="s">
        <v>1254</v>
      </c>
    </row>
    <row r="1197" ht="21.75" customHeight="1">
      <c r="A1197" s="179" t="s">
        <v>2181</v>
      </c>
      <c r="B1197" s="180" t="str">
        <f t="shared" si="3"/>
        <v>meowscarada</v>
      </c>
      <c r="C1197" s="40" t="str">
        <f t="shared" si="4"/>
        <v/>
      </c>
      <c r="D1197" s="188" t="s">
        <v>1109</v>
      </c>
      <c r="E1197" s="188"/>
      <c r="F1197" s="188"/>
      <c r="G1197" s="188"/>
      <c r="H1197" s="40" t="s">
        <v>1254</v>
      </c>
    </row>
    <row r="1198" ht="21.75" customHeight="1">
      <c r="A1198" s="179" t="s">
        <v>2182</v>
      </c>
      <c r="B1198" s="180" t="str">
        <f t="shared" si="3"/>
        <v>fuecoco</v>
      </c>
      <c r="C1198" s="40" t="str">
        <f t="shared" si="4"/>
        <v/>
      </c>
      <c r="D1198" s="188" t="s">
        <v>1110</v>
      </c>
      <c r="E1198" s="188"/>
      <c r="F1198" s="188"/>
      <c r="G1198" s="188"/>
      <c r="H1198" s="40" t="s">
        <v>1254</v>
      </c>
    </row>
    <row r="1199" ht="21.75" customHeight="1">
      <c r="A1199" s="179" t="s">
        <v>2183</v>
      </c>
      <c r="B1199" s="180" t="str">
        <f t="shared" si="3"/>
        <v>crocalor</v>
      </c>
      <c r="C1199" s="40" t="str">
        <f t="shared" si="4"/>
        <v/>
      </c>
      <c r="D1199" s="188" t="s">
        <v>1111</v>
      </c>
      <c r="E1199" s="188"/>
      <c r="F1199" s="188"/>
      <c r="G1199" s="188"/>
      <c r="H1199" s="40" t="s">
        <v>1254</v>
      </c>
    </row>
    <row r="1200" ht="21.75" customHeight="1">
      <c r="A1200" s="179" t="s">
        <v>2184</v>
      </c>
      <c r="B1200" s="180" t="str">
        <f t="shared" si="3"/>
        <v>skeledirge</v>
      </c>
      <c r="C1200" s="40" t="str">
        <f t="shared" si="4"/>
        <v/>
      </c>
      <c r="D1200" s="188" t="s">
        <v>1112</v>
      </c>
      <c r="E1200" s="188"/>
      <c r="F1200" s="188"/>
      <c r="G1200" s="188"/>
      <c r="H1200" s="40" t="s">
        <v>1254</v>
      </c>
    </row>
    <row r="1201" ht="21.75" customHeight="1">
      <c r="A1201" s="179" t="s">
        <v>2185</v>
      </c>
      <c r="B1201" s="180" t="str">
        <f t="shared" si="3"/>
        <v>quaxly</v>
      </c>
      <c r="C1201" s="40" t="str">
        <f t="shared" si="4"/>
        <v/>
      </c>
      <c r="D1201" s="188" t="s">
        <v>1113</v>
      </c>
      <c r="E1201" s="188"/>
      <c r="F1201" s="188"/>
      <c r="G1201" s="188"/>
      <c r="H1201" s="40" t="s">
        <v>1254</v>
      </c>
    </row>
    <row r="1202" ht="21.75" customHeight="1">
      <c r="A1202" s="179" t="s">
        <v>2186</v>
      </c>
      <c r="B1202" s="180" t="str">
        <f t="shared" si="3"/>
        <v>quaxwell</v>
      </c>
      <c r="C1202" s="40" t="str">
        <f t="shared" si="4"/>
        <v/>
      </c>
      <c r="D1202" s="188" t="s">
        <v>1114</v>
      </c>
      <c r="E1202" s="188"/>
      <c r="F1202" s="188"/>
      <c r="G1202" s="188"/>
      <c r="H1202" s="40" t="s">
        <v>1254</v>
      </c>
    </row>
    <row r="1203" ht="21.75" customHeight="1">
      <c r="A1203" s="179" t="s">
        <v>2187</v>
      </c>
      <c r="B1203" s="180" t="str">
        <f t="shared" si="3"/>
        <v>quaquaval</v>
      </c>
      <c r="C1203" s="40" t="str">
        <f t="shared" si="4"/>
        <v/>
      </c>
      <c r="D1203" s="188" t="s">
        <v>1115</v>
      </c>
      <c r="E1203" s="188"/>
      <c r="F1203" s="188"/>
      <c r="G1203" s="188"/>
      <c r="H1203" s="40" t="s">
        <v>1254</v>
      </c>
    </row>
    <row r="1204" ht="21.75" customHeight="1">
      <c r="A1204" s="179" t="s">
        <v>2188</v>
      </c>
      <c r="B1204" s="180" t="str">
        <f t="shared" si="3"/>
        <v>lechonk</v>
      </c>
      <c r="C1204" s="40" t="str">
        <f t="shared" si="4"/>
        <v/>
      </c>
      <c r="D1204" s="188" t="s">
        <v>1116</v>
      </c>
      <c r="E1204" s="188"/>
      <c r="F1204" s="188"/>
      <c r="G1204" s="188"/>
      <c r="H1204" s="40" t="s">
        <v>1254</v>
      </c>
    </row>
    <row r="1205" ht="21.75" customHeight="1">
      <c r="A1205" s="179" t="s">
        <v>2189</v>
      </c>
      <c r="B1205" s="180" t="str">
        <f t="shared" si="3"/>
        <v>oinkologne</v>
      </c>
      <c r="C1205" s="40" t="str">
        <f t="shared" si="4"/>
        <v/>
      </c>
      <c r="D1205" s="188" t="s">
        <v>1117</v>
      </c>
      <c r="E1205" s="188"/>
      <c r="F1205" s="188"/>
      <c r="G1205" s="188"/>
      <c r="H1205" s="40" t="s">
        <v>1254</v>
      </c>
    </row>
    <row r="1206" ht="21.75" customHeight="1">
      <c r="A1206" s="179" t="s">
        <v>2189</v>
      </c>
      <c r="B1206" s="180" t="str">
        <f t="shared" si="3"/>
        <v>oinkologne-f</v>
      </c>
      <c r="C1206" s="40" t="str">
        <f t="shared" si="4"/>
        <v/>
      </c>
      <c r="D1206" s="188" t="s">
        <v>1117</v>
      </c>
      <c r="E1206" s="188"/>
      <c r="F1206" s="188"/>
      <c r="G1206" s="188" t="s">
        <v>1266</v>
      </c>
      <c r="H1206" s="186" t="s">
        <v>80</v>
      </c>
    </row>
    <row r="1207" ht="21.75" customHeight="1">
      <c r="A1207" s="179" t="s">
        <v>2190</v>
      </c>
      <c r="B1207" s="180" t="str">
        <f t="shared" si="3"/>
        <v>tarountula</v>
      </c>
      <c r="C1207" s="40" t="str">
        <f t="shared" si="4"/>
        <v/>
      </c>
      <c r="D1207" s="188" t="s">
        <v>1118</v>
      </c>
      <c r="E1207" s="188"/>
      <c r="F1207" s="188"/>
      <c r="G1207" s="188"/>
      <c r="H1207" s="40" t="s">
        <v>1254</v>
      </c>
    </row>
    <row r="1208" ht="21.75" customHeight="1">
      <c r="A1208" s="179" t="s">
        <v>2191</v>
      </c>
      <c r="B1208" s="180" t="str">
        <f t="shared" si="3"/>
        <v>spidops</v>
      </c>
      <c r="C1208" s="40" t="str">
        <f t="shared" si="4"/>
        <v/>
      </c>
      <c r="D1208" s="188" t="s">
        <v>1119</v>
      </c>
      <c r="E1208" s="188"/>
      <c r="F1208" s="188"/>
      <c r="G1208" s="188"/>
      <c r="H1208" s="40" t="s">
        <v>1254</v>
      </c>
    </row>
    <row r="1209" ht="21.75" customHeight="1">
      <c r="A1209" s="179" t="s">
        <v>2192</v>
      </c>
      <c r="B1209" s="180" t="str">
        <f t="shared" si="3"/>
        <v>nymble</v>
      </c>
      <c r="C1209" s="40" t="str">
        <f t="shared" si="4"/>
        <v/>
      </c>
      <c r="D1209" s="188" t="s">
        <v>1120</v>
      </c>
      <c r="E1209" s="188"/>
      <c r="F1209" s="188"/>
      <c r="G1209" s="188"/>
      <c r="H1209" s="40" t="s">
        <v>1254</v>
      </c>
    </row>
    <row r="1210" ht="21.75" customHeight="1">
      <c r="A1210" s="179" t="s">
        <v>2193</v>
      </c>
      <c r="B1210" s="180" t="str">
        <f t="shared" si="3"/>
        <v>lokix</v>
      </c>
      <c r="C1210" s="40" t="str">
        <f t="shared" si="4"/>
        <v/>
      </c>
      <c r="D1210" s="188" t="s">
        <v>1121</v>
      </c>
      <c r="E1210" s="188"/>
      <c r="F1210" s="188"/>
      <c r="G1210" s="188"/>
      <c r="H1210" s="40" t="s">
        <v>1254</v>
      </c>
    </row>
    <row r="1211" ht="21.75" customHeight="1">
      <c r="A1211" s="179" t="s">
        <v>2194</v>
      </c>
      <c r="B1211" s="180" t="str">
        <f t="shared" si="3"/>
        <v>pawmi</v>
      </c>
      <c r="C1211" s="40" t="str">
        <f t="shared" si="4"/>
        <v/>
      </c>
      <c r="D1211" s="188" t="s">
        <v>1122</v>
      </c>
      <c r="E1211" s="188"/>
      <c r="F1211" s="188"/>
      <c r="G1211" s="188"/>
      <c r="H1211" s="40" t="s">
        <v>1254</v>
      </c>
    </row>
    <row r="1212" ht="21.75" customHeight="1">
      <c r="A1212" s="179" t="s">
        <v>2195</v>
      </c>
      <c r="B1212" s="180" t="str">
        <f t="shared" si="3"/>
        <v>pawmo</v>
      </c>
      <c r="C1212" s="40" t="str">
        <f t="shared" si="4"/>
        <v/>
      </c>
      <c r="D1212" s="188" t="s">
        <v>1123</v>
      </c>
      <c r="E1212" s="188"/>
      <c r="F1212" s="188"/>
      <c r="G1212" s="188"/>
      <c r="H1212" s="40" t="s">
        <v>1254</v>
      </c>
    </row>
    <row r="1213" ht="21.75" customHeight="1">
      <c r="A1213" s="179" t="s">
        <v>2196</v>
      </c>
      <c r="B1213" s="180" t="str">
        <f t="shared" si="3"/>
        <v>pawmot</v>
      </c>
      <c r="C1213" s="40" t="str">
        <f t="shared" si="4"/>
        <v/>
      </c>
      <c r="D1213" s="188" t="s">
        <v>1124</v>
      </c>
      <c r="E1213" s="188"/>
      <c r="F1213" s="188"/>
      <c r="G1213" s="188"/>
      <c r="H1213" s="40" t="s">
        <v>1254</v>
      </c>
    </row>
    <row r="1214" ht="21.75" customHeight="1">
      <c r="A1214" s="179" t="s">
        <v>2197</v>
      </c>
      <c r="B1214" s="180" t="str">
        <f t="shared" si="3"/>
        <v>tandemaus</v>
      </c>
      <c r="C1214" s="40" t="str">
        <f t="shared" si="4"/>
        <v/>
      </c>
      <c r="D1214" s="188" t="s">
        <v>1125</v>
      </c>
      <c r="E1214" s="188"/>
      <c r="F1214" s="188"/>
      <c r="G1214" s="188"/>
      <c r="H1214" s="40" t="s">
        <v>1254</v>
      </c>
    </row>
    <row r="1215" ht="21.75" customHeight="1">
      <c r="A1215" s="179" t="s">
        <v>2198</v>
      </c>
      <c r="B1215" s="180" t="str">
        <f t="shared" si="3"/>
        <v>maushold</v>
      </c>
      <c r="C1215" s="40" t="str">
        <f t="shared" si="4"/>
        <v/>
      </c>
      <c r="D1215" s="188" t="s">
        <v>1126</v>
      </c>
      <c r="E1215" s="188" t="s">
        <v>2199</v>
      </c>
      <c r="F1215" s="188"/>
      <c r="G1215" s="188"/>
      <c r="H1215" s="40" t="s">
        <v>1254</v>
      </c>
    </row>
    <row r="1216" ht="21.75" customHeight="1">
      <c r="A1216" s="179" t="s">
        <v>2198</v>
      </c>
      <c r="B1216" s="180" t="str">
        <f t="shared" si="3"/>
        <v>maushold-1</v>
      </c>
      <c r="C1216" s="40" t="str">
        <f t="shared" si="4"/>
        <v/>
      </c>
      <c r="D1216" s="188" t="s">
        <v>1126</v>
      </c>
      <c r="E1216" s="188" t="s">
        <v>2200</v>
      </c>
      <c r="F1216" s="188">
        <v>-1.0</v>
      </c>
      <c r="G1216" s="188"/>
    </row>
    <row r="1217" ht="21.75" customHeight="1">
      <c r="A1217" s="179" t="s">
        <v>2201</v>
      </c>
      <c r="B1217" s="180" t="str">
        <f t="shared" si="3"/>
        <v>fidough</v>
      </c>
      <c r="C1217" s="40" t="str">
        <f t="shared" si="4"/>
        <v/>
      </c>
      <c r="D1217" s="188" t="s">
        <v>1129</v>
      </c>
      <c r="E1217" s="188"/>
      <c r="F1217" s="188"/>
      <c r="G1217" s="188"/>
      <c r="H1217" s="40" t="s">
        <v>1254</v>
      </c>
    </row>
    <row r="1218" ht="21.75" customHeight="1">
      <c r="A1218" s="179" t="s">
        <v>2202</v>
      </c>
      <c r="B1218" s="180" t="str">
        <f t="shared" si="3"/>
        <v>dachsbun</v>
      </c>
      <c r="C1218" s="40" t="str">
        <f t="shared" si="4"/>
        <v/>
      </c>
      <c r="D1218" s="188" t="s">
        <v>1130</v>
      </c>
      <c r="E1218" s="188"/>
      <c r="F1218" s="188"/>
      <c r="G1218" s="188"/>
      <c r="H1218" s="40" t="s">
        <v>1254</v>
      </c>
    </row>
    <row r="1219" ht="21.75" customHeight="1">
      <c r="A1219" s="179" t="s">
        <v>2203</v>
      </c>
      <c r="B1219" s="180" t="str">
        <f t="shared" si="3"/>
        <v>smoliv</v>
      </c>
      <c r="C1219" s="40" t="str">
        <f t="shared" si="4"/>
        <v/>
      </c>
      <c r="D1219" s="188" t="s">
        <v>1131</v>
      </c>
      <c r="E1219" s="188"/>
      <c r="F1219" s="188"/>
      <c r="G1219" s="188"/>
      <c r="H1219" s="40" t="s">
        <v>1254</v>
      </c>
    </row>
    <row r="1220" ht="21.75" customHeight="1">
      <c r="A1220" s="179" t="s">
        <v>2204</v>
      </c>
      <c r="B1220" s="180" t="str">
        <f t="shared" si="3"/>
        <v>dolliv</v>
      </c>
      <c r="C1220" s="40" t="str">
        <f t="shared" si="4"/>
        <v/>
      </c>
      <c r="D1220" s="188" t="s">
        <v>1132</v>
      </c>
      <c r="E1220" s="188"/>
      <c r="F1220" s="188"/>
      <c r="G1220" s="188"/>
      <c r="H1220" s="40" t="s">
        <v>1254</v>
      </c>
    </row>
    <row r="1221" ht="21.75" customHeight="1">
      <c r="A1221" s="179" t="s">
        <v>2205</v>
      </c>
      <c r="B1221" s="180" t="str">
        <f t="shared" si="3"/>
        <v>arboliva</v>
      </c>
      <c r="C1221" s="40" t="str">
        <f t="shared" si="4"/>
        <v/>
      </c>
      <c r="D1221" s="188" t="s">
        <v>1133</v>
      </c>
      <c r="E1221" s="188"/>
      <c r="F1221" s="188"/>
      <c r="G1221" s="188"/>
      <c r="H1221" s="40" t="s">
        <v>1254</v>
      </c>
    </row>
    <row r="1222" ht="21.75" customHeight="1">
      <c r="A1222" s="179" t="s">
        <v>2206</v>
      </c>
      <c r="B1222" s="180" t="str">
        <f t="shared" si="3"/>
        <v>squawkabilly</v>
      </c>
      <c r="C1222" s="40" t="str">
        <f t="shared" si="4"/>
        <v/>
      </c>
      <c r="D1222" s="188" t="s">
        <v>1134</v>
      </c>
      <c r="E1222" s="188" t="s">
        <v>2207</v>
      </c>
      <c r="F1222" s="188"/>
      <c r="G1222" s="188"/>
      <c r="H1222" s="40" t="s">
        <v>1254</v>
      </c>
    </row>
    <row r="1223" ht="21.75" customHeight="1">
      <c r="A1223" s="179" t="s">
        <v>2206</v>
      </c>
      <c r="B1223" s="180" t="str">
        <f t="shared" si="3"/>
        <v>squawkabilly-1</v>
      </c>
      <c r="C1223" s="40" t="str">
        <f t="shared" si="4"/>
        <v/>
      </c>
      <c r="D1223" s="188" t="s">
        <v>1134</v>
      </c>
      <c r="E1223" s="188" t="s">
        <v>2208</v>
      </c>
      <c r="F1223" s="188">
        <v>-1.0</v>
      </c>
      <c r="G1223" s="188"/>
    </row>
    <row r="1224" ht="21.75" customHeight="1">
      <c r="A1224" s="179" t="s">
        <v>2206</v>
      </c>
      <c r="B1224" s="180" t="str">
        <f t="shared" si="3"/>
        <v>squawkabilly-2</v>
      </c>
      <c r="C1224" s="40" t="str">
        <f t="shared" si="4"/>
        <v/>
      </c>
      <c r="D1224" s="188" t="s">
        <v>1134</v>
      </c>
      <c r="E1224" s="188" t="s">
        <v>2209</v>
      </c>
      <c r="F1224" s="188">
        <v>-2.0</v>
      </c>
      <c r="G1224" s="188"/>
    </row>
    <row r="1225" ht="21.75" customHeight="1">
      <c r="A1225" s="179" t="s">
        <v>2206</v>
      </c>
      <c r="B1225" s="180" t="str">
        <f t="shared" si="3"/>
        <v>squawkabilly-3</v>
      </c>
      <c r="C1225" s="40" t="str">
        <f t="shared" si="4"/>
        <v/>
      </c>
      <c r="D1225" s="188" t="s">
        <v>1134</v>
      </c>
      <c r="E1225" s="188" t="s">
        <v>2210</v>
      </c>
      <c r="F1225" s="188">
        <v>-3.0</v>
      </c>
      <c r="G1225" s="188"/>
    </row>
    <row r="1226" ht="21.75" customHeight="1">
      <c r="A1226" s="179" t="s">
        <v>2211</v>
      </c>
      <c r="B1226" s="180" t="str">
        <f t="shared" si="3"/>
        <v>nacli</v>
      </c>
      <c r="C1226" s="40" t="str">
        <f t="shared" si="4"/>
        <v/>
      </c>
      <c r="D1226" s="188" t="s">
        <v>1139</v>
      </c>
      <c r="E1226" s="188"/>
      <c r="F1226" s="188"/>
      <c r="G1226" s="188"/>
    </row>
    <row r="1227" ht="21.75" customHeight="1">
      <c r="A1227" s="179" t="s">
        <v>2212</v>
      </c>
      <c r="B1227" s="180" t="str">
        <f t="shared" si="3"/>
        <v>naclstack</v>
      </c>
      <c r="C1227" s="40" t="str">
        <f t="shared" si="4"/>
        <v/>
      </c>
      <c r="D1227" s="188" t="s">
        <v>1140</v>
      </c>
      <c r="E1227" s="188"/>
      <c r="F1227" s="188"/>
      <c r="G1227" s="188"/>
      <c r="H1227" s="40" t="s">
        <v>1254</v>
      </c>
    </row>
    <row r="1228" ht="21.75" customHeight="1">
      <c r="A1228" s="179" t="s">
        <v>2213</v>
      </c>
      <c r="B1228" s="180" t="str">
        <f t="shared" si="3"/>
        <v>garganacl</v>
      </c>
      <c r="C1228" s="40" t="str">
        <f t="shared" si="4"/>
        <v/>
      </c>
      <c r="D1228" s="188" t="s">
        <v>1141</v>
      </c>
      <c r="E1228" s="188"/>
      <c r="F1228" s="188"/>
      <c r="G1228" s="188"/>
      <c r="H1228" s="40" t="s">
        <v>1254</v>
      </c>
    </row>
    <row r="1229" ht="21.75" customHeight="1">
      <c r="A1229" s="179" t="s">
        <v>2214</v>
      </c>
      <c r="B1229" s="180" t="str">
        <f t="shared" si="3"/>
        <v>charcadet</v>
      </c>
      <c r="C1229" s="40" t="str">
        <f t="shared" si="4"/>
        <v/>
      </c>
      <c r="D1229" s="188" t="s">
        <v>1142</v>
      </c>
      <c r="E1229" s="188"/>
      <c r="F1229" s="188"/>
      <c r="G1229" s="188"/>
      <c r="H1229" s="40" t="s">
        <v>1254</v>
      </c>
    </row>
    <row r="1230" ht="21.75" customHeight="1">
      <c r="A1230" s="179" t="s">
        <v>2215</v>
      </c>
      <c r="B1230" s="180" t="str">
        <f t="shared" si="3"/>
        <v>armarouge</v>
      </c>
      <c r="C1230" s="40" t="str">
        <f t="shared" si="4"/>
        <v/>
      </c>
      <c r="D1230" s="188" t="s">
        <v>1143</v>
      </c>
      <c r="E1230" s="188"/>
      <c r="F1230" s="188"/>
      <c r="G1230" s="188"/>
      <c r="H1230" s="40" t="s">
        <v>1254</v>
      </c>
    </row>
    <row r="1231" ht="21.75" customHeight="1">
      <c r="A1231" s="179" t="s">
        <v>2216</v>
      </c>
      <c r="B1231" s="180" t="str">
        <f t="shared" si="3"/>
        <v>ceruledge</v>
      </c>
      <c r="C1231" s="40" t="str">
        <f t="shared" si="4"/>
        <v/>
      </c>
      <c r="D1231" s="188" t="s">
        <v>1144</v>
      </c>
      <c r="E1231" s="188"/>
      <c r="F1231" s="188"/>
      <c r="G1231" s="188"/>
      <c r="H1231" s="40" t="s">
        <v>1254</v>
      </c>
    </row>
    <row r="1232" ht="21.75" customHeight="1">
      <c r="A1232" s="179" t="s">
        <v>2217</v>
      </c>
      <c r="B1232" s="180" t="str">
        <f t="shared" si="3"/>
        <v>tadbulb</v>
      </c>
      <c r="C1232" s="40" t="str">
        <f t="shared" si="4"/>
        <v/>
      </c>
      <c r="D1232" s="188" t="s">
        <v>1145</v>
      </c>
      <c r="E1232" s="188"/>
      <c r="F1232" s="188"/>
      <c r="G1232" s="188"/>
      <c r="H1232" s="40" t="s">
        <v>1254</v>
      </c>
    </row>
    <row r="1233" ht="21.75" customHeight="1">
      <c r="A1233" s="179" t="s">
        <v>2218</v>
      </c>
      <c r="B1233" s="180" t="str">
        <f t="shared" si="3"/>
        <v>bellibolt</v>
      </c>
      <c r="C1233" s="40" t="str">
        <f t="shared" si="4"/>
        <v/>
      </c>
      <c r="D1233" s="188" t="s">
        <v>1146</v>
      </c>
      <c r="E1233" s="188"/>
      <c r="F1233" s="188"/>
      <c r="G1233" s="188"/>
      <c r="H1233" s="40" t="s">
        <v>1254</v>
      </c>
    </row>
    <row r="1234" ht="21.75" customHeight="1">
      <c r="A1234" s="179" t="s">
        <v>2219</v>
      </c>
      <c r="B1234" s="180" t="str">
        <f t="shared" si="3"/>
        <v>wattrel</v>
      </c>
      <c r="C1234" s="40" t="str">
        <f t="shared" si="4"/>
        <v/>
      </c>
      <c r="D1234" s="188" t="s">
        <v>1147</v>
      </c>
      <c r="E1234" s="188"/>
      <c r="F1234" s="188"/>
      <c r="G1234" s="188"/>
      <c r="H1234" s="40" t="s">
        <v>1254</v>
      </c>
    </row>
    <row r="1235" ht="21.75" customHeight="1">
      <c r="A1235" s="179" t="s">
        <v>2220</v>
      </c>
      <c r="B1235" s="180" t="str">
        <f t="shared" si="3"/>
        <v>kilowattrel</v>
      </c>
      <c r="C1235" s="40" t="str">
        <f t="shared" si="4"/>
        <v/>
      </c>
      <c r="D1235" s="188" t="s">
        <v>1148</v>
      </c>
      <c r="E1235" s="188"/>
      <c r="F1235" s="188"/>
      <c r="G1235" s="188"/>
      <c r="H1235" s="40" t="s">
        <v>1254</v>
      </c>
    </row>
    <row r="1236" ht="21.75" customHeight="1">
      <c r="A1236" s="179" t="s">
        <v>2221</v>
      </c>
      <c r="B1236" s="180" t="str">
        <f t="shared" si="3"/>
        <v>maschiff</v>
      </c>
      <c r="C1236" s="40" t="str">
        <f t="shared" si="4"/>
        <v/>
      </c>
      <c r="D1236" s="188" t="s">
        <v>1149</v>
      </c>
      <c r="E1236" s="188"/>
      <c r="F1236" s="188"/>
      <c r="G1236" s="188"/>
      <c r="H1236" s="40" t="s">
        <v>1254</v>
      </c>
    </row>
    <row r="1237" ht="21.75" customHeight="1">
      <c r="A1237" s="179" t="s">
        <v>2222</v>
      </c>
      <c r="B1237" s="180" t="str">
        <f t="shared" si="3"/>
        <v>mabosstiff</v>
      </c>
      <c r="C1237" s="40" t="str">
        <f t="shared" si="4"/>
        <v/>
      </c>
      <c r="D1237" s="188" t="s">
        <v>1150</v>
      </c>
      <c r="E1237" s="188"/>
      <c r="F1237" s="188"/>
      <c r="G1237" s="188"/>
      <c r="H1237" s="40" t="s">
        <v>1254</v>
      </c>
    </row>
    <row r="1238" ht="21.75" customHeight="1">
      <c r="A1238" s="179" t="s">
        <v>2223</v>
      </c>
      <c r="B1238" s="180" t="str">
        <f t="shared" si="3"/>
        <v>shroodle</v>
      </c>
      <c r="C1238" s="40" t="str">
        <f t="shared" si="4"/>
        <v/>
      </c>
      <c r="D1238" s="188" t="s">
        <v>1151</v>
      </c>
      <c r="E1238" s="188"/>
      <c r="F1238" s="188"/>
      <c r="G1238" s="188"/>
      <c r="H1238" s="40" t="s">
        <v>1254</v>
      </c>
    </row>
    <row r="1239" ht="21.75" customHeight="1">
      <c r="A1239" s="179" t="s">
        <v>2224</v>
      </c>
      <c r="B1239" s="180" t="str">
        <f t="shared" si="3"/>
        <v>grafaiai</v>
      </c>
      <c r="C1239" s="40" t="str">
        <f t="shared" si="4"/>
        <v/>
      </c>
      <c r="D1239" s="188" t="s">
        <v>1152</v>
      </c>
      <c r="E1239" s="188"/>
      <c r="F1239" s="188"/>
      <c r="G1239" s="188"/>
      <c r="H1239" s="40" t="s">
        <v>1254</v>
      </c>
    </row>
    <row r="1240" ht="21.75" customHeight="1">
      <c r="A1240" s="179" t="s">
        <v>2225</v>
      </c>
      <c r="B1240" s="180" t="str">
        <f t="shared" si="3"/>
        <v>bramblin</v>
      </c>
      <c r="C1240" s="40" t="str">
        <f t="shared" si="4"/>
        <v/>
      </c>
      <c r="D1240" s="188" t="s">
        <v>1153</v>
      </c>
      <c r="E1240" s="188"/>
      <c r="F1240" s="188"/>
      <c r="G1240" s="188"/>
      <c r="H1240" s="40" t="s">
        <v>1254</v>
      </c>
    </row>
    <row r="1241" ht="21.75" customHeight="1">
      <c r="A1241" s="179" t="s">
        <v>2226</v>
      </c>
      <c r="B1241" s="180" t="str">
        <f t="shared" si="3"/>
        <v>brambleghast</v>
      </c>
      <c r="C1241" s="40" t="str">
        <f t="shared" si="4"/>
        <v/>
      </c>
      <c r="D1241" s="188" t="s">
        <v>1154</v>
      </c>
      <c r="E1241" s="188"/>
      <c r="F1241" s="188"/>
      <c r="G1241" s="188"/>
      <c r="H1241" s="40" t="s">
        <v>1254</v>
      </c>
    </row>
    <row r="1242" ht="21.75" customHeight="1">
      <c r="A1242" s="179" t="s">
        <v>2227</v>
      </c>
      <c r="B1242" s="180" t="str">
        <f t="shared" si="3"/>
        <v>toedscool</v>
      </c>
      <c r="C1242" s="40" t="str">
        <f t="shared" si="4"/>
        <v/>
      </c>
      <c r="D1242" s="188" t="s">
        <v>1155</v>
      </c>
      <c r="E1242" s="188"/>
      <c r="F1242" s="188"/>
      <c r="G1242" s="188"/>
      <c r="H1242" s="40" t="s">
        <v>1254</v>
      </c>
    </row>
    <row r="1243" ht="21.75" customHeight="1">
      <c r="A1243" s="179" t="s">
        <v>2228</v>
      </c>
      <c r="B1243" s="180" t="str">
        <f t="shared" si="3"/>
        <v>toedscruel</v>
      </c>
      <c r="C1243" s="40" t="str">
        <f t="shared" si="4"/>
        <v/>
      </c>
      <c r="D1243" s="188" t="s">
        <v>1156</v>
      </c>
      <c r="E1243" s="188"/>
      <c r="F1243" s="188"/>
      <c r="G1243" s="188"/>
      <c r="H1243" s="40" t="s">
        <v>1254</v>
      </c>
    </row>
    <row r="1244" ht="21.75" customHeight="1">
      <c r="A1244" s="179" t="s">
        <v>2229</v>
      </c>
      <c r="B1244" s="180" t="str">
        <f t="shared" si="3"/>
        <v>klawf</v>
      </c>
      <c r="C1244" s="40" t="str">
        <f t="shared" si="4"/>
        <v/>
      </c>
      <c r="D1244" s="188" t="s">
        <v>1157</v>
      </c>
      <c r="E1244" s="188"/>
      <c r="F1244" s="188"/>
      <c r="G1244" s="188"/>
      <c r="H1244" s="40" t="s">
        <v>1254</v>
      </c>
    </row>
    <row r="1245" ht="21.75" customHeight="1">
      <c r="A1245" s="179" t="s">
        <v>2230</v>
      </c>
      <c r="B1245" s="180" t="str">
        <f t="shared" si="3"/>
        <v>capsakid</v>
      </c>
      <c r="C1245" s="40" t="str">
        <f t="shared" si="4"/>
        <v/>
      </c>
      <c r="D1245" s="188" t="s">
        <v>1158</v>
      </c>
      <c r="E1245" s="188"/>
      <c r="F1245" s="188"/>
      <c r="G1245" s="188"/>
      <c r="H1245" s="40" t="s">
        <v>1254</v>
      </c>
    </row>
    <row r="1246" ht="21.75" customHeight="1">
      <c r="A1246" s="179" t="s">
        <v>2231</v>
      </c>
      <c r="B1246" s="180" t="str">
        <f t="shared" si="3"/>
        <v>scovillain</v>
      </c>
      <c r="C1246" s="40" t="str">
        <f t="shared" si="4"/>
        <v/>
      </c>
      <c r="D1246" s="188" t="s">
        <v>1159</v>
      </c>
      <c r="E1246" s="188"/>
      <c r="F1246" s="188"/>
      <c r="G1246" s="188"/>
      <c r="H1246" s="40" t="s">
        <v>1254</v>
      </c>
    </row>
    <row r="1247" ht="21.75" customHeight="1">
      <c r="A1247" s="179" t="s">
        <v>2232</v>
      </c>
      <c r="B1247" s="180" t="str">
        <f t="shared" si="3"/>
        <v>rellor</v>
      </c>
      <c r="C1247" s="40" t="str">
        <f t="shared" si="4"/>
        <v/>
      </c>
      <c r="D1247" s="188" t="s">
        <v>1160</v>
      </c>
      <c r="E1247" s="188"/>
      <c r="F1247" s="188"/>
      <c r="G1247" s="188"/>
      <c r="H1247" s="40" t="s">
        <v>1254</v>
      </c>
    </row>
    <row r="1248" ht="21.75" customHeight="1">
      <c r="A1248" s="179" t="s">
        <v>2233</v>
      </c>
      <c r="B1248" s="180" t="str">
        <f t="shared" si="3"/>
        <v>rabsca</v>
      </c>
      <c r="C1248" s="40" t="str">
        <f t="shared" si="4"/>
        <v/>
      </c>
      <c r="D1248" s="188" t="s">
        <v>1161</v>
      </c>
      <c r="E1248" s="188"/>
      <c r="F1248" s="188"/>
      <c r="G1248" s="188"/>
      <c r="H1248" s="40" t="s">
        <v>1254</v>
      </c>
    </row>
    <row r="1249" ht="21.75" customHeight="1">
      <c r="A1249" s="179" t="s">
        <v>2234</v>
      </c>
      <c r="B1249" s="180" t="str">
        <f t="shared" si="3"/>
        <v>flittle</v>
      </c>
      <c r="C1249" s="40" t="str">
        <f t="shared" si="4"/>
        <v/>
      </c>
      <c r="D1249" s="188" t="s">
        <v>1162</v>
      </c>
      <c r="E1249" s="188"/>
      <c r="F1249" s="188"/>
      <c r="G1249" s="188"/>
      <c r="H1249" s="40" t="s">
        <v>1254</v>
      </c>
    </row>
    <row r="1250" ht="21.75" customHeight="1">
      <c r="A1250" s="179" t="s">
        <v>2235</v>
      </c>
      <c r="B1250" s="180" t="str">
        <f t="shared" si="3"/>
        <v>espathra</v>
      </c>
      <c r="C1250" s="40" t="str">
        <f t="shared" si="4"/>
        <v/>
      </c>
      <c r="D1250" s="188" t="s">
        <v>1163</v>
      </c>
      <c r="E1250" s="188"/>
      <c r="F1250" s="188"/>
      <c r="G1250" s="188"/>
      <c r="H1250" s="40" t="s">
        <v>1254</v>
      </c>
    </row>
    <row r="1251" ht="21.75" customHeight="1">
      <c r="A1251" s="179" t="s">
        <v>2236</v>
      </c>
      <c r="B1251" s="180" t="str">
        <f t="shared" si="3"/>
        <v>tinkatink</v>
      </c>
      <c r="C1251" s="40" t="str">
        <f t="shared" si="4"/>
        <v/>
      </c>
      <c r="D1251" s="188" t="s">
        <v>1164</v>
      </c>
      <c r="E1251" s="188"/>
      <c r="F1251" s="188"/>
      <c r="G1251" s="188"/>
      <c r="H1251" s="40" t="s">
        <v>1254</v>
      </c>
    </row>
    <row r="1252" ht="21.75" customHeight="1">
      <c r="A1252" s="179" t="s">
        <v>2237</v>
      </c>
      <c r="B1252" s="180" t="str">
        <f t="shared" si="3"/>
        <v>tinkatuff</v>
      </c>
      <c r="C1252" s="40" t="str">
        <f t="shared" si="4"/>
        <v/>
      </c>
      <c r="D1252" s="188" t="s">
        <v>1165</v>
      </c>
      <c r="E1252" s="188"/>
      <c r="F1252" s="188"/>
      <c r="G1252" s="188"/>
      <c r="H1252" s="40" t="s">
        <v>1254</v>
      </c>
    </row>
    <row r="1253" ht="21.75" customHeight="1">
      <c r="A1253" s="179" t="s">
        <v>2238</v>
      </c>
      <c r="B1253" s="180" t="str">
        <f t="shared" si="3"/>
        <v>tinkaton</v>
      </c>
      <c r="C1253" s="40" t="str">
        <f t="shared" si="4"/>
        <v/>
      </c>
      <c r="D1253" s="188" t="s">
        <v>1166</v>
      </c>
      <c r="E1253" s="188"/>
      <c r="F1253" s="188"/>
      <c r="G1253" s="188"/>
      <c r="H1253" s="40" t="s">
        <v>1254</v>
      </c>
    </row>
    <row r="1254" ht="21.75" customHeight="1">
      <c r="A1254" s="179" t="s">
        <v>2239</v>
      </c>
      <c r="B1254" s="180" t="str">
        <f t="shared" si="3"/>
        <v>wiglett</v>
      </c>
      <c r="C1254" s="40" t="str">
        <f t="shared" si="4"/>
        <v/>
      </c>
      <c r="D1254" s="188" t="s">
        <v>1167</v>
      </c>
      <c r="E1254" s="188"/>
      <c r="F1254" s="188"/>
      <c r="G1254" s="188"/>
      <c r="H1254" s="40" t="s">
        <v>1254</v>
      </c>
    </row>
    <row r="1255" ht="21.75" customHeight="1">
      <c r="A1255" s="179" t="s">
        <v>2240</v>
      </c>
      <c r="B1255" s="180" t="str">
        <f t="shared" si="3"/>
        <v>wugtrio</v>
      </c>
      <c r="C1255" s="40" t="str">
        <f t="shared" si="4"/>
        <v/>
      </c>
      <c r="D1255" s="188" t="s">
        <v>1168</v>
      </c>
      <c r="E1255" s="188"/>
      <c r="F1255" s="188"/>
      <c r="G1255" s="188"/>
      <c r="H1255" s="40" t="s">
        <v>1254</v>
      </c>
    </row>
    <row r="1256" ht="21.75" customHeight="1">
      <c r="A1256" s="179" t="s">
        <v>2241</v>
      </c>
      <c r="B1256" s="180" t="str">
        <f t="shared" si="3"/>
        <v>bombirdier</v>
      </c>
      <c r="C1256" s="40" t="str">
        <f t="shared" si="4"/>
        <v/>
      </c>
      <c r="D1256" s="188" t="s">
        <v>1169</v>
      </c>
      <c r="E1256" s="188"/>
      <c r="F1256" s="188"/>
      <c r="G1256" s="188"/>
      <c r="H1256" s="40" t="s">
        <v>1254</v>
      </c>
    </row>
    <row r="1257" ht="21.75" customHeight="1">
      <c r="A1257" s="179" t="s">
        <v>2242</v>
      </c>
      <c r="B1257" s="180" t="str">
        <f t="shared" si="3"/>
        <v>finizen</v>
      </c>
      <c r="C1257" s="40" t="str">
        <f t="shared" si="4"/>
        <v/>
      </c>
      <c r="D1257" s="188" t="s">
        <v>1170</v>
      </c>
      <c r="E1257" s="188"/>
      <c r="F1257" s="188"/>
      <c r="G1257" s="188"/>
      <c r="H1257" s="40" t="s">
        <v>1254</v>
      </c>
    </row>
    <row r="1258" ht="21.75" customHeight="1">
      <c r="A1258" s="179" t="s">
        <v>2243</v>
      </c>
      <c r="B1258" s="180" t="str">
        <f t="shared" si="3"/>
        <v>palafin</v>
      </c>
      <c r="C1258" s="40" t="str">
        <f t="shared" si="4"/>
        <v/>
      </c>
      <c r="D1258" s="188" t="s">
        <v>1171</v>
      </c>
      <c r="E1258" s="188"/>
      <c r="F1258" s="188"/>
      <c r="G1258" s="188"/>
      <c r="H1258" s="40" t="s">
        <v>1254</v>
      </c>
    </row>
    <row r="1259" ht="21.75" customHeight="1">
      <c r="A1259" s="179" t="s">
        <v>2244</v>
      </c>
      <c r="B1259" s="180" t="str">
        <f t="shared" si="3"/>
        <v>varoom</v>
      </c>
      <c r="C1259" s="40" t="str">
        <f t="shared" si="4"/>
        <v/>
      </c>
      <c r="D1259" s="188" t="s">
        <v>1172</v>
      </c>
      <c r="E1259" s="188"/>
      <c r="F1259" s="188"/>
      <c r="G1259" s="188"/>
      <c r="H1259" s="40" t="s">
        <v>1254</v>
      </c>
    </row>
    <row r="1260" ht="21.75" customHeight="1">
      <c r="A1260" s="179" t="s">
        <v>2245</v>
      </c>
      <c r="B1260" s="180" t="str">
        <f t="shared" si="3"/>
        <v>revavroom</v>
      </c>
      <c r="C1260" s="40" t="str">
        <f t="shared" si="4"/>
        <v/>
      </c>
      <c r="D1260" s="188" t="s">
        <v>1173</v>
      </c>
      <c r="E1260" s="188"/>
      <c r="F1260" s="188"/>
      <c r="G1260" s="188"/>
      <c r="H1260" s="40" t="s">
        <v>1254</v>
      </c>
    </row>
    <row r="1261" ht="21.75" customHeight="1">
      <c r="A1261" s="179" t="s">
        <v>2246</v>
      </c>
      <c r="B1261" s="180" t="str">
        <f t="shared" si="3"/>
        <v>cyclizar</v>
      </c>
      <c r="C1261" s="40" t="str">
        <f t="shared" si="4"/>
        <v/>
      </c>
      <c r="D1261" s="188" t="s">
        <v>1174</v>
      </c>
      <c r="E1261" s="188"/>
      <c r="F1261" s="188"/>
      <c r="G1261" s="188"/>
      <c r="H1261" s="40" t="s">
        <v>1254</v>
      </c>
    </row>
    <row r="1262" ht="21.75" customHeight="1">
      <c r="A1262" s="179" t="s">
        <v>2247</v>
      </c>
      <c r="B1262" s="180" t="str">
        <f t="shared" si="3"/>
        <v>orthworm</v>
      </c>
      <c r="C1262" s="40" t="str">
        <f t="shared" si="4"/>
        <v/>
      </c>
      <c r="D1262" s="188" t="s">
        <v>1175</v>
      </c>
      <c r="E1262" s="188"/>
      <c r="F1262" s="188"/>
      <c r="G1262" s="188"/>
      <c r="H1262" s="40" t="s">
        <v>1254</v>
      </c>
    </row>
    <row r="1263" ht="21.75" customHeight="1">
      <c r="A1263" s="179" t="s">
        <v>2248</v>
      </c>
      <c r="B1263" s="180" t="str">
        <f t="shared" si="3"/>
        <v>glimmet</v>
      </c>
      <c r="C1263" s="40" t="str">
        <f t="shared" si="4"/>
        <v/>
      </c>
      <c r="D1263" s="188" t="s">
        <v>1176</v>
      </c>
      <c r="E1263" s="188"/>
      <c r="F1263" s="188"/>
      <c r="G1263" s="188"/>
      <c r="H1263" s="40" t="s">
        <v>1254</v>
      </c>
    </row>
    <row r="1264" ht="21.75" customHeight="1">
      <c r="A1264" s="179" t="s">
        <v>2249</v>
      </c>
      <c r="B1264" s="180" t="str">
        <f t="shared" si="3"/>
        <v>glimmora</v>
      </c>
      <c r="C1264" s="40" t="str">
        <f t="shared" si="4"/>
        <v/>
      </c>
      <c r="D1264" s="188" t="s">
        <v>1177</v>
      </c>
      <c r="E1264" s="188"/>
      <c r="F1264" s="188"/>
      <c r="G1264" s="188"/>
      <c r="H1264" s="40" t="s">
        <v>1254</v>
      </c>
    </row>
    <row r="1265" ht="21.75" customHeight="1">
      <c r="A1265" s="179" t="s">
        <v>2250</v>
      </c>
      <c r="B1265" s="180" t="str">
        <f t="shared" si="3"/>
        <v>greavard</v>
      </c>
      <c r="C1265" s="40" t="str">
        <f t="shared" si="4"/>
        <v/>
      </c>
      <c r="D1265" s="188" t="s">
        <v>1178</v>
      </c>
      <c r="E1265" s="188"/>
      <c r="F1265" s="188"/>
      <c r="G1265" s="188"/>
      <c r="H1265" s="40" t="s">
        <v>1254</v>
      </c>
    </row>
    <row r="1266" ht="21.75" customHeight="1">
      <c r="A1266" s="179" t="s">
        <v>2251</v>
      </c>
      <c r="B1266" s="180" t="str">
        <f t="shared" si="3"/>
        <v>houndstone</v>
      </c>
      <c r="C1266" s="40" t="str">
        <f t="shared" si="4"/>
        <v/>
      </c>
      <c r="D1266" s="188" t="s">
        <v>1179</v>
      </c>
      <c r="E1266" s="188"/>
      <c r="F1266" s="188"/>
      <c r="G1266" s="188"/>
      <c r="H1266" s="40" t="s">
        <v>1254</v>
      </c>
    </row>
    <row r="1267" ht="21.75" customHeight="1">
      <c r="A1267" s="179" t="s">
        <v>2252</v>
      </c>
      <c r="B1267" s="180" t="str">
        <f t="shared" si="3"/>
        <v>flamigo</v>
      </c>
      <c r="C1267" s="40" t="str">
        <f t="shared" si="4"/>
        <v/>
      </c>
      <c r="D1267" s="188" t="s">
        <v>1180</v>
      </c>
      <c r="E1267" s="188"/>
      <c r="F1267" s="188"/>
      <c r="G1267" s="188"/>
      <c r="H1267" s="40" t="s">
        <v>1254</v>
      </c>
    </row>
    <row r="1268" ht="21.75" customHeight="1">
      <c r="A1268" s="179" t="s">
        <v>2253</v>
      </c>
      <c r="B1268" s="180" t="str">
        <f t="shared" si="3"/>
        <v>cetoddle</v>
      </c>
      <c r="C1268" s="40" t="str">
        <f t="shared" si="4"/>
        <v/>
      </c>
      <c r="D1268" s="188" t="s">
        <v>1181</v>
      </c>
      <c r="E1268" s="188"/>
      <c r="F1268" s="188"/>
      <c r="G1268" s="188"/>
      <c r="H1268" s="40" t="s">
        <v>1254</v>
      </c>
    </row>
    <row r="1269" ht="21.75" customHeight="1">
      <c r="A1269" s="179" t="s">
        <v>2254</v>
      </c>
      <c r="B1269" s="180" t="str">
        <f t="shared" si="3"/>
        <v>cetitan</v>
      </c>
      <c r="C1269" s="40" t="str">
        <f t="shared" si="4"/>
        <v/>
      </c>
      <c r="D1269" s="188" t="s">
        <v>1182</v>
      </c>
      <c r="E1269" s="188"/>
      <c r="F1269" s="188"/>
      <c r="G1269" s="188"/>
      <c r="H1269" s="40" t="s">
        <v>1254</v>
      </c>
    </row>
    <row r="1270" ht="21.75" customHeight="1">
      <c r="A1270" s="179" t="s">
        <v>2255</v>
      </c>
      <c r="B1270" s="180" t="str">
        <f t="shared" si="3"/>
        <v>veluza</v>
      </c>
      <c r="C1270" s="40" t="str">
        <f t="shared" si="4"/>
        <v/>
      </c>
      <c r="D1270" s="188" t="s">
        <v>1183</v>
      </c>
      <c r="E1270" s="188"/>
      <c r="F1270" s="188"/>
      <c r="G1270" s="188"/>
      <c r="H1270" s="40" t="s">
        <v>1254</v>
      </c>
    </row>
    <row r="1271" ht="21.75" customHeight="1">
      <c r="A1271" s="179" t="s">
        <v>2256</v>
      </c>
      <c r="B1271" s="180" t="str">
        <f t="shared" si="3"/>
        <v>dondozo</v>
      </c>
      <c r="C1271" s="40" t="str">
        <f t="shared" si="4"/>
        <v/>
      </c>
      <c r="D1271" s="188" t="s">
        <v>1184</v>
      </c>
      <c r="E1271" s="188"/>
      <c r="F1271" s="188"/>
      <c r="G1271" s="188"/>
      <c r="H1271" s="40" t="s">
        <v>1254</v>
      </c>
    </row>
    <row r="1272" ht="21.75" customHeight="1">
      <c r="A1272" s="179" t="s">
        <v>2257</v>
      </c>
      <c r="B1272" s="180" t="str">
        <f t="shared" si="3"/>
        <v>tatsugiri</v>
      </c>
      <c r="C1272" s="40" t="str">
        <f t="shared" si="4"/>
        <v/>
      </c>
      <c r="D1272" s="188" t="s">
        <v>1185</v>
      </c>
      <c r="E1272" s="188" t="s">
        <v>2258</v>
      </c>
      <c r="F1272" s="188"/>
      <c r="G1272" s="188"/>
      <c r="H1272" s="40" t="s">
        <v>1254</v>
      </c>
    </row>
    <row r="1273" ht="21.75" customHeight="1">
      <c r="A1273" s="179" t="s">
        <v>2257</v>
      </c>
      <c r="B1273" s="180" t="str">
        <f t="shared" si="3"/>
        <v>tatsugiri-1</v>
      </c>
      <c r="C1273" s="40" t="str">
        <f t="shared" si="4"/>
        <v/>
      </c>
      <c r="D1273" s="188" t="s">
        <v>1185</v>
      </c>
      <c r="E1273" s="188" t="s">
        <v>2259</v>
      </c>
      <c r="F1273" s="188">
        <v>-1.0</v>
      </c>
      <c r="G1273" s="188"/>
    </row>
    <row r="1274" ht="21.75" customHeight="1">
      <c r="A1274" s="179" t="s">
        <v>2257</v>
      </c>
      <c r="B1274" s="180" t="str">
        <f t="shared" si="3"/>
        <v>tatsugiri-2</v>
      </c>
      <c r="C1274" s="40" t="str">
        <f t="shared" si="4"/>
        <v/>
      </c>
      <c r="D1274" s="188" t="s">
        <v>1185</v>
      </c>
      <c r="E1274" s="188" t="s">
        <v>2260</v>
      </c>
      <c r="F1274" s="188">
        <v>-2.0</v>
      </c>
      <c r="G1274" s="188"/>
    </row>
    <row r="1275" ht="21.75" customHeight="1">
      <c r="A1275" s="179" t="s">
        <v>2261</v>
      </c>
      <c r="B1275" s="180" t="str">
        <f t="shared" si="3"/>
        <v>annihilape</v>
      </c>
      <c r="C1275" s="40" t="str">
        <f t="shared" si="4"/>
        <v/>
      </c>
      <c r="D1275" s="188" t="s">
        <v>1189</v>
      </c>
      <c r="E1275" s="188"/>
      <c r="F1275" s="188"/>
      <c r="G1275" s="188"/>
    </row>
    <row r="1276" ht="21.75" customHeight="1">
      <c r="A1276" s="179" t="s">
        <v>2262</v>
      </c>
      <c r="B1276" s="180" t="str">
        <f t="shared" si="3"/>
        <v>clodsire</v>
      </c>
      <c r="C1276" s="40" t="str">
        <f t="shared" si="4"/>
        <v/>
      </c>
      <c r="D1276" s="188" t="s">
        <v>1190</v>
      </c>
      <c r="E1276" s="188"/>
      <c r="F1276" s="188"/>
      <c r="G1276" s="188"/>
      <c r="H1276" s="40" t="s">
        <v>1254</v>
      </c>
    </row>
    <row r="1277" ht="21.75" customHeight="1">
      <c r="A1277" s="179" t="s">
        <v>2263</v>
      </c>
      <c r="B1277" s="180" t="str">
        <f t="shared" si="3"/>
        <v>farigiraf</v>
      </c>
      <c r="C1277" s="40" t="str">
        <f t="shared" si="4"/>
        <v/>
      </c>
      <c r="D1277" s="188" t="s">
        <v>1191</v>
      </c>
      <c r="E1277" s="188"/>
      <c r="F1277" s="188"/>
      <c r="G1277" s="188"/>
      <c r="H1277" s="40" t="s">
        <v>1254</v>
      </c>
    </row>
    <row r="1278" ht="21.75" customHeight="1">
      <c r="A1278" s="179" t="s">
        <v>2264</v>
      </c>
      <c r="B1278" s="180" t="str">
        <f t="shared" si="3"/>
        <v>dudunsparce</v>
      </c>
      <c r="C1278" s="40" t="str">
        <f t="shared" si="4"/>
        <v/>
      </c>
      <c r="D1278" s="188" t="s">
        <v>1192</v>
      </c>
      <c r="E1278" s="188" t="s">
        <v>2265</v>
      </c>
      <c r="F1278" s="188"/>
      <c r="G1278" s="188"/>
    </row>
    <row r="1279" ht="21.75" customHeight="1">
      <c r="A1279" s="179" t="s">
        <v>2264</v>
      </c>
      <c r="B1279" s="180" t="str">
        <f t="shared" si="3"/>
        <v>dudunsparce-1</v>
      </c>
      <c r="C1279" s="40" t="str">
        <f t="shared" si="4"/>
        <v/>
      </c>
      <c r="D1279" s="188" t="s">
        <v>1192</v>
      </c>
      <c r="E1279" s="188" t="s">
        <v>2266</v>
      </c>
      <c r="F1279" s="188">
        <v>-1.0</v>
      </c>
      <c r="G1279" s="188"/>
    </row>
    <row r="1280" ht="21.75" customHeight="1">
      <c r="A1280" s="179" t="s">
        <v>2267</v>
      </c>
      <c r="B1280" s="180" t="str">
        <f t="shared" si="3"/>
        <v>kingambit</v>
      </c>
      <c r="C1280" s="40" t="str">
        <f t="shared" si="4"/>
        <v/>
      </c>
      <c r="D1280" s="188" t="s">
        <v>1195</v>
      </c>
      <c r="E1280" s="188"/>
      <c r="F1280" s="188"/>
      <c r="G1280" s="188"/>
    </row>
    <row r="1281" ht="21.75" customHeight="1">
      <c r="A1281" s="179" t="s">
        <v>2268</v>
      </c>
      <c r="B1281" s="180" t="str">
        <f t="shared" si="3"/>
        <v>great tusk</v>
      </c>
      <c r="C1281" s="40" t="str">
        <f t="shared" si="4"/>
        <v/>
      </c>
      <c r="D1281" s="188" t="s">
        <v>1196</v>
      </c>
      <c r="E1281" s="188"/>
      <c r="F1281" s="188"/>
      <c r="G1281" s="188"/>
      <c r="H1281" s="40" t="s">
        <v>1254</v>
      </c>
    </row>
    <row r="1282" ht="21.75" customHeight="1">
      <c r="A1282" s="179" t="s">
        <v>2269</v>
      </c>
      <c r="B1282" s="180" t="str">
        <f t="shared" si="3"/>
        <v>scream tail</v>
      </c>
      <c r="C1282" s="40" t="str">
        <f t="shared" si="4"/>
        <v/>
      </c>
      <c r="D1282" s="188" t="s">
        <v>1197</v>
      </c>
      <c r="E1282" s="188"/>
      <c r="F1282" s="188"/>
      <c r="G1282" s="188"/>
      <c r="H1282" s="40" t="s">
        <v>1254</v>
      </c>
    </row>
    <row r="1283" ht="21.75" customHeight="1">
      <c r="A1283" s="179" t="s">
        <v>2270</v>
      </c>
      <c r="B1283" s="180" t="str">
        <f t="shared" si="3"/>
        <v>brute bonnet</v>
      </c>
      <c r="C1283" s="40" t="str">
        <f t="shared" si="4"/>
        <v/>
      </c>
      <c r="D1283" s="188" t="s">
        <v>1198</v>
      </c>
      <c r="E1283" s="188"/>
      <c r="F1283" s="188"/>
      <c r="G1283" s="188"/>
      <c r="H1283" s="40" t="s">
        <v>1254</v>
      </c>
    </row>
    <row r="1284" ht="21.75" customHeight="1">
      <c r="A1284" s="179" t="s">
        <v>2271</v>
      </c>
      <c r="B1284" s="180" t="str">
        <f t="shared" si="3"/>
        <v>flutter mane</v>
      </c>
      <c r="C1284" s="40" t="str">
        <f t="shared" si="4"/>
        <v/>
      </c>
      <c r="D1284" s="188" t="s">
        <v>1199</v>
      </c>
      <c r="E1284" s="188"/>
      <c r="F1284" s="188"/>
      <c r="G1284" s="188"/>
      <c r="H1284" s="40" t="s">
        <v>1254</v>
      </c>
    </row>
    <row r="1285" ht="21.75" customHeight="1">
      <c r="A1285" s="179" t="s">
        <v>2272</v>
      </c>
      <c r="B1285" s="180" t="str">
        <f t="shared" si="3"/>
        <v>slither wing</v>
      </c>
      <c r="C1285" s="40" t="str">
        <f t="shared" si="4"/>
        <v/>
      </c>
      <c r="D1285" s="188" t="s">
        <v>1200</v>
      </c>
      <c r="E1285" s="188"/>
      <c r="F1285" s="188"/>
      <c r="G1285" s="188"/>
      <c r="H1285" s="40" t="s">
        <v>1254</v>
      </c>
    </row>
    <row r="1286" ht="21.75" customHeight="1">
      <c r="A1286" s="179" t="s">
        <v>2273</v>
      </c>
      <c r="B1286" s="180" t="str">
        <f t="shared" si="3"/>
        <v>sandy shocks</v>
      </c>
      <c r="C1286" s="40" t="str">
        <f t="shared" si="4"/>
        <v/>
      </c>
      <c r="D1286" s="188" t="s">
        <v>1201</v>
      </c>
      <c r="E1286" s="188"/>
      <c r="F1286" s="188"/>
      <c r="G1286" s="188"/>
      <c r="H1286" s="40" t="s">
        <v>1254</v>
      </c>
    </row>
    <row r="1287" ht="21.75" customHeight="1">
      <c r="A1287" s="179" t="s">
        <v>2274</v>
      </c>
      <c r="B1287" s="180" t="str">
        <f t="shared" si="3"/>
        <v>iron treads</v>
      </c>
      <c r="C1287" s="40" t="str">
        <f t="shared" si="4"/>
        <v/>
      </c>
      <c r="D1287" s="188" t="s">
        <v>1202</v>
      </c>
      <c r="E1287" s="188"/>
      <c r="F1287" s="188"/>
      <c r="G1287" s="188"/>
      <c r="H1287" s="40" t="s">
        <v>1254</v>
      </c>
    </row>
    <row r="1288" ht="21.75" customHeight="1">
      <c r="A1288" s="179" t="s">
        <v>2275</v>
      </c>
      <c r="B1288" s="180" t="str">
        <f t="shared" si="3"/>
        <v>iron bundle</v>
      </c>
      <c r="C1288" s="40" t="str">
        <f t="shared" si="4"/>
        <v/>
      </c>
      <c r="D1288" s="188" t="s">
        <v>1203</v>
      </c>
      <c r="E1288" s="188"/>
      <c r="F1288" s="188"/>
      <c r="G1288" s="188"/>
      <c r="H1288" s="40" t="s">
        <v>1254</v>
      </c>
    </row>
    <row r="1289" ht="21.75" customHeight="1">
      <c r="A1289" s="179" t="s">
        <v>2276</v>
      </c>
      <c r="B1289" s="180" t="str">
        <f t="shared" si="3"/>
        <v>iron hands</v>
      </c>
      <c r="C1289" s="40" t="str">
        <f t="shared" si="4"/>
        <v/>
      </c>
      <c r="D1289" s="188" t="s">
        <v>1204</v>
      </c>
      <c r="E1289" s="188"/>
      <c r="F1289" s="188"/>
      <c r="G1289" s="188"/>
      <c r="H1289" s="40" t="s">
        <v>1254</v>
      </c>
    </row>
    <row r="1290" ht="21.75" customHeight="1">
      <c r="A1290" s="179" t="s">
        <v>2277</v>
      </c>
      <c r="B1290" s="180" t="str">
        <f t="shared" si="3"/>
        <v>iron jugulis</v>
      </c>
      <c r="C1290" s="40" t="str">
        <f t="shared" si="4"/>
        <v/>
      </c>
      <c r="D1290" s="188" t="s">
        <v>1205</v>
      </c>
      <c r="E1290" s="188"/>
      <c r="F1290" s="188"/>
      <c r="G1290" s="188"/>
      <c r="H1290" s="40" t="s">
        <v>1254</v>
      </c>
    </row>
    <row r="1291" ht="21.75" customHeight="1">
      <c r="A1291" s="179" t="s">
        <v>2278</v>
      </c>
      <c r="B1291" s="180" t="str">
        <f t="shared" si="3"/>
        <v>iron moth</v>
      </c>
      <c r="C1291" s="40" t="str">
        <f t="shared" si="4"/>
        <v/>
      </c>
      <c r="D1291" s="188" t="s">
        <v>1206</v>
      </c>
      <c r="E1291" s="188"/>
      <c r="F1291" s="188"/>
      <c r="G1291" s="188"/>
      <c r="H1291" s="40" t="s">
        <v>1254</v>
      </c>
    </row>
    <row r="1292" ht="21.75" customHeight="1">
      <c r="A1292" s="179" t="s">
        <v>2279</v>
      </c>
      <c r="B1292" s="180" t="str">
        <f t="shared" si="3"/>
        <v>iron thorns</v>
      </c>
      <c r="C1292" s="40" t="str">
        <f t="shared" si="4"/>
        <v/>
      </c>
      <c r="D1292" s="188" t="s">
        <v>1207</v>
      </c>
      <c r="E1292" s="188"/>
      <c r="F1292" s="188"/>
      <c r="G1292" s="188"/>
      <c r="H1292" s="40" t="s">
        <v>1254</v>
      </c>
    </row>
    <row r="1293" ht="21.75" customHeight="1">
      <c r="A1293" s="179" t="s">
        <v>2280</v>
      </c>
      <c r="B1293" s="180" t="str">
        <f t="shared" si="3"/>
        <v>frigibax</v>
      </c>
      <c r="C1293" s="40" t="str">
        <f t="shared" si="4"/>
        <v/>
      </c>
      <c r="D1293" s="188" t="s">
        <v>1208</v>
      </c>
      <c r="E1293" s="188"/>
      <c r="F1293" s="188"/>
      <c r="G1293" s="188"/>
      <c r="H1293" s="40" t="s">
        <v>1254</v>
      </c>
    </row>
    <row r="1294" ht="21.75" customHeight="1">
      <c r="A1294" s="179" t="s">
        <v>2281</v>
      </c>
      <c r="B1294" s="180" t="str">
        <f t="shared" si="3"/>
        <v>arctibax</v>
      </c>
      <c r="C1294" s="40" t="str">
        <f t="shared" si="4"/>
        <v/>
      </c>
      <c r="D1294" s="188" t="s">
        <v>1209</v>
      </c>
      <c r="E1294" s="188"/>
      <c r="F1294" s="188"/>
      <c r="G1294" s="188"/>
      <c r="H1294" s="40" t="s">
        <v>1254</v>
      </c>
    </row>
    <row r="1295" ht="21.75" customHeight="1">
      <c r="A1295" s="179" t="s">
        <v>2282</v>
      </c>
      <c r="B1295" s="180" t="str">
        <f t="shared" si="3"/>
        <v>baxcalibur</v>
      </c>
      <c r="C1295" s="40" t="str">
        <f t="shared" si="4"/>
        <v/>
      </c>
      <c r="D1295" s="188" t="s">
        <v>1210</v>
      </c>
      <c r="E1295" s="188"/>
      <c r="F1295" s="188"/>
      <c r="G1295" s="188"/>
      <c r="H1295" s="40" t="s">
        <v>1254</v>
      </c>
    </row>
    <row r="1296" ht="21.75" customHeight="1">
      <c r="A1296" s="179" t="s">
        <v>2283</v>
      </c>
      <c r="B1296" s="180" t="str">
        <f t="shared" si="3"/>
        <v>gimmighoul</v>
      </c>
      <c r="C1296" s="40" t="str">
        <f t="shared" si="4"/>
        <v/>
      </c>
      <c r="D1296" s="188" t="s">
        <v>1211</v>
      </c>
      <c r="E1296" s="188" t="s">
        <v>2284</v>
      </c>
      <c r="F1296" s="188"/>
      <c r="G1296" s="188"/>
      <c r="H1296" s="40" t="s">
        <v>1254</v>
      </c>
    </row>
    <row r="1297" ht="21.75" customHeight="1">
      <c r="A1297" s="179" t="s">
        <v>2283</v>
      </c>
      <c r="B1297" s="180" t="str">
        <f t="shared" si="3"/>
        <v>gimmighoul-1</v>
      </c>
      <c r="C1297" s="40" t="str">
        <f t="shared" si="4"/>
        <v/>
      </c>
      <c r="D1297" s="188" t="s">
        <v>1211</v>
      </c>
      <c r="E1297" s="188" t="s">
        <v>2285</v>
      </c>
      <c r="F1297" s="188">
        <v>-1.0</v>
      </c>
      <c r="G1297" s="188"/>
      <c r="H1297" s="40" t="s">
        <v>1254</v>
      </c>
    </row>
    <row r="1298" ht="21.75" customHeight="1">
      <c r="A1298" s="179" t="s">
        <v>2286</v>
      </c>
      <c r="B1298" s="180" t="str">
        <f t="shared" si="3"/>
        <v>gholdengo</v>
      </c>
      <c r="C1298" s="40" t="str">
        <f t="shared" si="4"/>
        <v/>
      </c>
      <c r="D1298" s="188" t="s">
        <v>1214</v>
      </c>
      <c r="E1298" s="188"/>
      <c r="F1298" s="188"/>
      <c r="G1298" s="188"/>
      <c r="H1298" s="40" t="s">
        <v>1254</v>
      </c>
    </row>
    <row r="1299" ht="21.75" customHeight="1">
      <c r="A1299" s="179" t="s">
        <v>2287</v>
      </c>
      <c r="B1299" s="180" t="str">
        <f t="shared" si="3"/>
        <v>wo-chien</v>
      </c>
      <c r="C1299" s="40" t="str">
        <f t="shared" ref="C1299:C1316" si="5">image("https://pokejungle.net/sprites/shiny/"&amp;A1299&amp;F1299&amp;H1299&amp;".png?v=2")</f>
        <v/>
      </c>
      <c r="D1299" s="188" t="s">
        <v>1215</v>
      </c>
      <c r="E1299" s="188"/>
      <c r="F1299" s="188"/>
      <c r="G1299" s="188"/>
      <c r="H1299" s="40" t="s">
        <v>1254</v>
      </c>
    </row>
    <row r="1300" ht="21.75" customHeight="1">
      <c r="A1300" s="179" t="s">
        <v>2288</v>
      </c>
      <c r="B1300" s="180" t="str">
        <f t="shared" si="3"/>
        <v>chien-pao</v>
      </c>
      <c r="C1300" s="40" t="str">
        <f t="shared" si="5"/>
        <v/>
      </c>
      <c r="D1300" s="188" t="s">
        <v>1216</v>
      </c>
      <c r="E1300" s="188"/>
      <c r="F1300" s="188"/>
      <c r="G1300" s="188"/>
      <c r="H1300" s="40" t="s">
        <v>1254</v>
      </c>
    </row>
    <row r="1301" ht="21.75" customHeight="1">
      <c r="A1301" s="179" t="s">
        <v>2289</v>
      </c>
      <c r="B1301" s="180" t="str">
        <f t="shared" si="3"/>
        <v>ting-lu</v>
      </c>
      <c r="C1301" s="40" t="str">
        <f t="shared" si="5"/>
        <v/>
      </c>
      <c r="D1301" s="188" t="s">
        <v>1217</v>
      </c>
      <c r="E1301" s="188"/>
      <c r="F1301" s="188"/>
      <c r="G1301" s="188"/>
      <c r="H1301" s="40" t="s">
        <v>1254</v>
      </c>
    </row>
    <row r="1302" ht="21.75" customHeight="1">
      <c r="A1302" s="179" t="s">
        <v>2290</v>
      </c>
      <c r="B1302" s="180" t="str">
        <f t="shared" si="3"/>
        <v>chi-yu</v>
      </c>
      <c r="C1302" s="40" t="str">
        <f t="shared" si="5"/>
        <v/>
      </c>
      <c r="D1302" s="188" t="s">
        <v>1218</v>
      </c>
      <c r="E1302" s="188"/>
      <c r="F1302" s="188"/>
      <c r="G1302" s="188"/>
      <c r="H1302" s="40" t="s">
        <v>1254</v>
      </c>
    </row>
    <row r="1303" ht="21.75" customHeight="1">
      <c r="A1303" s="179" t="s">
        <v>2291</v>
      </c>
      <c r="B1303" s="180" t="str">
        <f t="shared" si="3"/>
        <v>roaring moon</v>
      </c>
      <c r="C1303" s="40" t="str">
        <f t="shared" si="5"/>
        <v/>
      </c>
      <c r="D1303" s="188" t="s">
        <v>1219</v>
      </c>
      <c r="E1303" s="188"/>
      <c r="F1303" s="188"/>
      <c r="G1303" s="188"/>
      <c r="H1303" s="40" t="s">
        <v>1254</v>
      </c>
    </row>
    <row r="1304" ht="21.75" customHeight="1">
      <c r="A1304" s="179" t="s">
        <v>2292</v>
      </c>
      <c r="B1304" s="180" t="str">
        <f t="shared" si="3"/>
        <v>iron valiant</v>
      </c>
      <c r="C1304" s="40" t="str">
        <f t="shared" si="5"/>
        <v/>
      </c>
      <c r="D1304" s="188" t="s">
        <v>1220</v>
      </c>
      <c r="E1304" s="188"/>
      <c r="F1304" s="188"/>
      <c r="G1304" s="188"/>
      <c r="H1304" s="40" t="s">
        <v>1254</v>
      </c>
    </row>
    <row r="1305" ht="21.75" customHeight="1">
      <c r="A1305" s="179" t="s">
        <v>2293</v>
      </c>
      <c r="B1305" s="180" t="str">
        <f t="shared" si="3"/>
        <v>koraidon</v>
      </c>
      <c r="C1305" s="40" t="str">
        <f t="shared" si="5"/>
        <v/>
      </c>
      <c r="D1305" s="188" t="s">
        <v>1221</v>
      </c>
      <c r="E1305" s="188"/>
      <c r="F1305" s="188"/>
      <c r="G1305" s="188"/>
      <c r="H1305" s="40" t="s">
        <v>1254</v>
      </c>
    </row>
    <row r="1306" ht="21.75" customHeight="1">
      <c r="A1306" s="179" t="s">
        <v>2294</v>
      </c>
      <c r="B1306" s="180" t="str">
        <f t="shared" si="3"/>
        <v>miraidon</v>
      </c>
      <c r="C1306" s="40" t="str">
        <f t="shared" si="5"/>
        <v/>
      </c>
      <c r="D1306" s="188" t="s">
        <v>1222</v>
      </c>
      <c r="E1306" s="188"/>
      <c r="F1306" s="188"/>
      <c r="G1306" s="188"/>
      <c r="H1306" s="40" t="s">
        <v>1254</v>
      </c>
    </row>
    <row r="1307" ht="21.75" customHeight="1">
      <c r="A1307" s="179" t="s">
        <v>2295</v>
      </c>
      <c r="B1307" s="180" t="str">
        <f t="shared" si="3"/>
        <v>walking wake</v>
      </c>
      <c r="C1307" s="40" t="str">
        <f t="shared" si="5"/>
        <v/>
      </c>
      <c r="D1307" s="181" t="s">
        <v>2296</v>
      </c>
      <c r="H1307" s="40" t="s">
        <v>1254</v>
      </c>
    </row>
    <row r="1308" ht="21.75" customHeight="1">
      <c r="A1308" s="179" t="s">
        <v>2297</v>
      </c>
      <c r="B1308" s="180" t="str">
        <f t="shared" si="3"/>
        <v>iron leaves</v>
      </c>
      <c r="C1308" s="40" t="str">
        <f t="shared" si="5"/>
        <v/>
      </c>
      <c r="D1308" s="181" t="s">
        <v>2298</v>
      </c>
      <c r="H1308" s="40" t="s">
        <v>1254</v>
      </c>
    </row>
    <row r="1309" ht="21.75" customHeight="1">
      <c r="A1309" s="189">
        <v>1011.0</v>
      </c>
      <c r="B1309" s="180" t="str">
        <f t="shared" si="3"/>
        <v>dipplin</v>
      </c>
      <c r="C1309" s="40" t="str">
        <f t="shared" si="5"/>
        <v/>
      </c>
      <c r="D1309" s="40" t="s">
        <v>1225</v>
      </c>
      <c r="E1309" s="180"/>
      <c r="H1309" s="40" t="s">
        <v>1254</v>
      </c>
    </row>
    <row r="1310" ht="21.75" customHeight="1">
      <c r="A1310" s="189">
        <v>1012.0</v>
      </c>
      <c r="B1310" s="180" t="str">
        <f t="shared" si="3"/>
        <v>poltchageist</v>
      </c>
      <c r="C1310" s="40" t="str">
        <f t="shared" si="5"/>
        <v/>
      </c>
      <c r="D1310" s="40" t="s">
        <v>1226</v>
      </c>
      <c r="E1310" s="180" t="s">
        <v>1227</v>
      </c>
      <c r="H1310" s="40" t="s">
        <v>1254</v>
      </c>
    </row>
    <row r="1311" ht="21.75" customHeight="1">
      <c r="A1311" s="189">
        <v>1012.0</v>
      </c>
      <c r="B1311" s="180" t="str">
        <f t="shared" si="3"/>
        <v>poltchageist-1</v>
      </c>
      <c r="C1311" s="40" t="str">
        <f t="shared" si="5"/>
        <v/>
      </c>
      <c r="D1311" s="40" t="s">
        <v>1226</v>
      </c>
      <c r="E1311" s="180" t="s">
        <v>1228</v>
      </c>
      <c r="F1311" s="40">
        <v>-1.0</v>
      </c>
      <c r="H1311" s="40" t="s">
        <v>1254</v>
      </c>
    </row>
    <row r="1312" ht="21.75" customHeight="1">
      <c r="A1312" s="189">
        <v>1013.0</v>
      </c>
      <c r="B1312" s="180" t="str">
        <f t="shared" si="3"/>
        <v>sinistcha</v>
      </c>
      <c r="C1312" s="40" t="str">
        <f t="shared" si="5"/>
        <v/>
      </c>
      <c r="D1312" s="40" t="s">
        <v>1229</v>
      </c>
      <c r="E1312" s="180" t="s">
        <v>1230</v>
      </c>
      <c r="H1312" s="40" t="s">
        <v>1254</v>
      </c>
    </row>
    <row r="1313" ht="21.75" customHeight="1">
      <c r="A1313" s="189">
        <v>1013.0</v>
      </c>
      <c r="B1313" s="180" t="str">
        <f t="shared" si="3"/>
        <v>sinistcha-1</v>
      </c>
      <c r="C1313" s="40" t="str">
        <f t="shared" si="5"/>
        <v/>
      </c>
      <c r="D1313" s="40" t="s">
        <v>1229</v>
      </c>
      <c r="E1313" s="180" t="s">
        <v>1231</v>
      </c>
      <c r="F1313" s="40">
        <v>-1.0</v>
      </c>
      <c r="H1313" s="40" t="s">
        <v>1254</v>
      </c>
    </row>
    <row r="1314" ht="21.75" customHeight="1">
      <c r="A1314" s="189">
        <v>1014.0</v>
      </c>
      <c r="B1314" s="180" t="str">
        <f t="shared" si="3"/>
        <v>okidogi</v>
      </c>
      <c r="C1314" s="40" t="str">
        <f t="shared" si="5"/>
        <v/>
      </c>
      <c r="D1314" s="40" t="s">
        <v>1232</v>
      </c>
      <c r="E1314" s="180"/>
      <c r="H1314" s="40" t="s">
        <v>1254</v>
      </c>
    </row>
    <row r="1315" ht="21.75" customHeight="1">
      <c r="A1315" s="189">
        <v>1015.0</v>
      </c>
      <c r="B1315" s="180" t="str">
        <f t="shared" si="3"/>
        <v>munkidori</v>
      </c>
      <c r="C1315" s="40" t="str">
        <f t="shared" si="5"/>
        <v/>
      </c>
      <c r="D1315" s="40" t="s">
        <v>1233</v>
      </c>
      <c r="E1315" s="180"/>
      <c r="H1315" s="40" t="s">
        <v>1254</v>
      </c>
    </row>
    <row r="1316" ht="21.75" customHeight="1">
      <c r="A1316" s="189">
        <v>1016.0</v>
      </c>
      <c r="B1316" s="180" t="str">
        <f t="shared" si="3"/>
        <v>fezandipiti</v>
      </c>
      <c r="C1316" s="40" t="str">
        <f t="shared" si="5"/>
        <v/>
      </c>
      <c r="D1316" s="40" t="s">
        <v>1234</v>
      </c>
      <c r="E1316" s="180"/>
      <c r="H1316" s="40" t="s">
        <v>1254</v>
      </c>
    </row>
    <row r="1317" ht="21.75" customHeight="1">
      <c r="A1317" s="189">
        <v>1017.0</v>
      </c>
      <c r="B1317" s="180" t="str">
        <f t="shared" si="3"/>
        <v>ogerpon</v>
      </c>
      <c r="C1317" s="40" t="str">
        <f t="shared" ref="C1317:C1325" si="6">image("https://pokejungle.net/sprites/shiny/"&amp;A1317&amp;F1317&amp;H1317&amp;".png")</f>
        <v/>
      </c>
      <c r="D1317" s="40" t="s">
        <v>1235</v>
      </c>
      <c r="E1317" s="180"/>
      <c r="H1317" s="40" t="s">
        <v>1254</v>
      </c>
    </row>
    <row r="1318" ht="21.75" customHeight="1">
      <c r="A1318" s="189">
        <v>1018.0</v>
      </c>
      <c r="B1318" s="180" t="str">
        <f t="shared" si="3"/>
        <v>archaludon</v>
      </c>
      <c r="C1318" s="40" t="str">
        <f t="shared" si="6"/>
        <v/>
      </c>
      <c r="D1318" s="190" t="s">
        <v>1236</v>
      </c>
      <c r="E1318" s="180"/>
    </row>
    <row r="1319" ht="21.75" customHeight="1">
      <c r="A1319" s="189">
        <v>1019.0</v>
      </c>
      <c r="B1319" s="180" t="str">
        <f t="shared" si="3"/>
        <v>hydrapple</v>
      </c>
      <c r="C1319" s="40" t="str">
        <f t="shared" si="6"/>
        <v/>
      </c>
      <c r="D1319" s="191" t="s">
        <v>1237</v>
      </c>
      <c r="E1319" s="180"/>
    </row>
    <row r="1320" ht="21.75" customHeight="1">
      <c r="A1320" s="189">
        <v>1020.0</v>
      </c>
      <c r="B1320" s="180" t="str">
        <f t="shared" si="3"/>
        <v>gouging fire</v>
      </c>
      <c r="C1320" s="40" t="str">
        <f t="shared" si="6"/>
        <v/>
      </c>
      <c r="D1320" s="191" t="s">
        <v>1238</v>
      </c>
      <c r="E1320" s="180"/>
    </row>
    <row r="1321" ht="21.75" customHeight="1">
      <c r="A1321" s="189">
        <v>1021.0</v>
      </c>
      <c r="B1321" s="180" t="str">
        <f t="shared" si="3"/>
        <v>raging bolt</v>
      </c>
      <c r="C1321" s="40" t="str">
        <f t="shared" si="6"/>
        <v/>
      </c>
      <c r="D1321" s="191" t="s">
        <v>1239</v>
      </c>
      <c r="E1321" s="180"/>
    </row>
    <row r="1322" ht="21.75" customHeight="1">
      <c r="A1322" s="189">
        <v>1022.0</v>
      </c>
      <c r="B1322" s="180" t="str">
        <f t="shared" si="3"/>
        <v>iron boulder</v>
      </c>
      <c r="C1322" s="40" t="str">
        <f t="shared" si="6"/>
        <v/>
      </c>
      <c r="D1322" s="191" t="s">
        <v>1240</v>
      </c>
      <c r="E1322" s="180"/>
    </row>
    <row r="1323" ht="21.75" customHeight="1">
      <c r="A1323" s="189">
        <v>1023.0</v>
      </c>
      <c r="B1323" s="180" t="str">
        <f t="shared" si="3"/>
        <v>iron crown</v>
      </c>
      <c r="C1323" s="40" t="str">
        <f t="shared" si="6"/>
        <v/>
      </c>
      <c r="D1323" s="191" t="s">
        <v>1241</v>
      </c>
      <c r="E1323" s="180"/>
    </row>
    <row r="1324" ht="21.75" customHeight="1">
      <c r="A1324" s="189">
        <v>1024.0</v>
      </c>
      <c r="B1324" s="180" t="str">
        <f t="shared" si="3"/>
        <v>terapagos</v>
      </c>
      <c r="C1324" s="40" t="str">
        <f t="shared" si="6"/>
        <v/>
      </c>
      <c r="D1324" s="191" t="s">
        <v>1242</v>
      </c>
      <c r="E1324" s="180"/>
    </row>
    <row r="1325" ht="21.75" customHeight="1">
      <c r="A1325" s="189">
        <v>1025.0</v>
      </c>
      <c r="B1325" s="180" t="str">
        <f t="shared" si="3"/>
        <v>pecharunt</v>
      </c>
      <c r="C1325" s="40" t="str">
        <f t="shared" si="6"/>
        <v/>
      </c>
      <c r="D1325" s="191" t="s">
        <v>1243</v>
      </c>
      <c r="E1325" s="180"/>
    </row>
  </sheetData>
  <hyperlinks>
    <hyperlink r:id="rId1" ref="D2"/>
    <hyperlink r:id="rId2" ref="D3"/>
    <hyperlink r:id="rId3" ref="D4"/>
    <hyperlink r:id="rId4" ref="D5"/>
    <hyperlink r:id="rId5" ref="D6"/>
    <hyperlink r:id="rId6" ref="D7"/>
    <hyperlink r:id="rId7" ref="D8"/>
    <hyperlink r:id="rId8" ref="D9"/>
    <hyperlink r:id="rId9" ref="D10"/>
    <hyperlink r:id="rId10" ref="D11"/>
    <hyperlink r:id="rId11" ref="D12"/>
    <hyperlink r:id="rId12" ref="D13"/>
    <hyperlink r:id="rId13" ref="D14"/>
    <hyperlink r:id="rId14" ref="D15"/>
    <hyperlink r:id="rId15" ref="D16"/>
    <hyperlink r:id="rId16" ref="D17"/>
    <hyperlink r:id="rId17" ref="D18"/>
    <hyperlink r:id="rId18" ref="D19"/>
    <hyperlink r:id="rId19" ref="D20"/>
    <hyperlink r:id="rId20" ref="D21"/>
    <hyperlink r:id="rId21" ref="D22"/>
    <hyperlink r:id="rId22" ref="D23"/>
    <hyperlink r:id="rId23" ref="D24"/>
    <hyperlink r:id="rId24" ref="D25"/>
    <hyperlink r:id="rId25" ref="D26"/>
    <hyperlink r:id="rId26" ref="D27"/>
    <hyperlink r:id="rId27" ref="D28"/>
    <hyperlink r:id="rId28" ref="D29"/>
    <hyperlink r:id="rId29" ref="D30"/>
    <hyperlink r:id="rId30" ref="D31"/>
    <hyperlink r:id="rId31" ref="D32"/>
    <hyperlink r:id="rId32" ref="D33"/>
    <hyperlink r:id="rId33" ref="D34"/>
    <hyperlink r:id="rId34" ref="D35"/>
    <hyperlink r:id="rId35" ref="D36"/>
    <hyperlink r:id="rId36" ref="D37"/>
    <hyperlink r:id="rId37" ref="D38"/>
    <hyperlink r:id="rId38" ref="D39"/>
    <hyperlink r:id="rId39" ref="D40"/>
    <hyperlink r:id="rId40" ref="D41"/>
    <hyperlink r:id="rId41" ref="D42"/>
    <hyperlink r:id="rId42" ref="D43"/>
    <hyperlink r:id="rId43" ref="D44"/>
    <hyperlink r:id="rId44" ref="D45"/>
    <hyperlink r:id="rId45" ref="D46"/>
    <hyperlink r:id="rId46" ref="D47"/>
    <hyperlink r:id="rId47" ref="D48"/>
    <hyperlink r:id="rId48" ref="D49"/>
    <hyperlink r:id="rId49" ref="D50"/>
    <hyperlink r:id="rId50" ref="D51"/>
    <hyperlink r:id="rId51" ref="D52"/>
    <hyperlink r:id="rId52" ref="D53"/>
    <hyperlink r:id="rId53" ref="D54"/>
    <hyperlink r:id="rId54" ref="D55"/>
    <hyperlink r:id="rId55" ref="D56"/>
    <hyperlink r:id="rId56" ref="D57"/>
    <hyperlink r:id="rId57" ref="D58"/>
    <hyperlink r:id="rId58" ref="D59"/>
    <hyperlink r:id="rId59" ref="D60"/>
    <hyperlink r:id="rId60" ref="D61"/>
    <hyperlink r:id="rId61" ref="D62"/>
    <hyperlink r:id="rId62" ref="D63"/>
    <hyperlink r:id="rId63" ref="D64"/>
    <hyperlink r:id="rId64" ref="D65"/>
    <hyperlink r:id="rId65" ref="D66"/>
    <hyperlink r:id="rId66" ref="D67"/>
    <hyperlink r:id="rId67" ref="D68"/>
    <hyperlink r:id="rId68" ref="D69"/>
    <hyperlink r:id="rId69" ref="D70"/>
    <hyperlink r:id="rId70" ref="D71"/>
    <hyperlink r:id="rId71" ref="D72"/>
    <hyperlink r:id="rId72" ref="D73"/>
    <hyperlink r:id="rId73" ref="D74"/>
    <hyperlink r:id="rId74" ref="D75"/>
    <hyperlink r:id="rId75" ref="D76"/>
    <hyperlink r:id="rId76" ref="D77"/>
    <hyperlink r:id="rId77" ref="D78"/>
    <hyperlink r:id="rId78" ref="D79"/>
    <hyperlink r:id="rId79" ref="D80"/>
    <hyperlink r:id="rId80" ref="D81"/>
    <hyperlink r:id="rId81" ref="D82"/>
    <hyperlink r:id="rId82" ref="D83"/>
    <hyperlink r:id="rId83" ref="D84"/>
    <hyperlink r:id="rId84" ref="D85"/>
    <hyperlink r:id="rId85" ref="D86"/>
    <hyperlink r:id="rId86" ref="D87"/>
    <hyperlink r:id="rId87" ref="D88"/>
    <hyperlink r:id="rId88" ref="D89"/>
    <hyperlink r:id="rId89" ref="D90"/>
    <hyperlink r:id="rId90" ref="D91"/>
    <hyperlink r:id="rId91" ref="D92"/>
    <hyperlink r:id="rId92" ref="D93"/>
    <hyperlink r:id="rId93" ref="D94"/>
    <hyperlink r:id="rId94" ref="D95"/>
    <hyperlink r:id="rId95" ref="D96"/>
    <hyperlink r:id="rId96" ref="D97"/>
    <hyperlink r:id="rId97" ref="D98"/>
    <hyperlink r:id="rId98" ref="D99"/>
    <hyperlink r:id="rId99" ref="D100"/>
    <hyperlink r:id="rId100" ref="D101"/>
    <hyperlink r:id="rId101" ref="D102"/>
    <hyperlink r:id="rId102" ref="D103"/>
    <hyperlink r:id="rId103" ref="D104"/>
    <hyperlink r:id="rId104" ref="D105"/>
    <hyperlink r:id="rId105" ref="D106"/>
    <hyperlink r:id="rId106" ref="D107"/>
    <hyperlink r:id="rId107" ref="D108"/>
    <hyperlink r:id="rId108" ref="D109"/>
    <hyperlink r:id="rId109" ref="D110"/>
    <hyperlink r:id="rId110" ref="D111"/>
    <hyperlink r:id="rId111" ref="D112"/>
    <hyperlink r:id="rId112" ref="D113"/>
    <hyperlink r:id="rId113" ref="D114"/>
    <hyperlink r:id="rId114" ref="D115"/>
    <hyperlink r:id="rId115" ref="D116"/>
    <hyperlink r:id="rId116" ref="D117"/>
    <hyperlink r:id="rId117" ref="D118"/>
    <hyperlink r:id="rId118" ref="D119"/>
    <hyperlink r:id="rId119" ref="D120"/>
    <hyperlink r:id="rId120" ref="D121"/>
    <hyperlink r:id="rId121" ref="D122"/>
    <hyperlink r:id="rId122" ref="D123"/>
    <hyperlink r:id="rId123" ref="D124"/>
    <hyperlink r:id="rId124" ref="D125"/>
    <hyperlink r:id="rId125" ref="D126"/>
    <hyperlink r:id="rId126" ref="D127"/>
    <hyperlink r:id="rId127" ref="D128"/>
    <hyperlink r:id="rId128" ref="D129"/>
    <hyperlink r:id="rId129" ref="D130"/>
    <hyperlink r:id="rId130" ref="D131"/>
    <hyperlink r:id="rId131" ref="D132"/>
    <hyperlink r:id="rId132" ref="D133"/>
    <hyperlink r:id="rId133" ref="D134"/>
    <hyperlink r:id="rId134" ref="D135"/>
    <hyperlink r:id="rId135" ref="D136"/>
    <hyperlink r:id="rId136" ref="D137"/>
    <hyperlink r:id="rId137" ref="D138"/>
    <hyperlink r:id="rId138" ref="D139"/>
    <hyperlink r:id="rId139" ref="D140"/>
    <hyperlink r:id="rId140" ref="D141"/>
    <hyperlink r:id="rId141" ref="D142"/>
    <hyperlink r:id="rId142" ref="D143"/>
    <hyperlink r:id="rId143" ref="D144"/>
    <hyperlink r:id="rId144" ref="D145"/>
    <hyperlink r:id="rId145" ref="D146"/>
    <hyperlink r:id="rId146" ref="D147"/>
    <hyperlink r:id="rId147" ref="D148"/>
    <hyperlink r:id="rId148" ref="D149"/>
    <hyperlink r:id="rId149" ref="D150"/>
    <hyperlink r:id="rId150" ref="D151"/>
    <hyperlink r:id="rId151" ref="D152"/>
    <hyperlink r:id="rId152" ref="D153"/>
    <hyperlink r:id="rId153" ref="D154"/>
    <hyperlink r:id="rId154" ref="D155"/>
    <hyperlink r:id="rId155" ref="D156"/>
    <hyperlink r:id="rId156" ref="D157"/>
    <hyperlink r:id="rId157" ref="D158"/>
    <hyperlink r:id="rId158" ref="D159"/>
    <hyperlink r:id="rId159" ref="D160"/>
    <hyperlink r:id="rId160" ref="D161"/>
    <hyperlink r:id="rId161" ref="D162"/>
    <hyperlink r:id="rId162" ref="D163"/>
    <hyperlink r:id="rId163" ref="D164"/>
    <hyperlink r:id="rId164" ref="D165"/>
    <hyperlink r:id="rId165" ref="D166"/>
    <hyperlink r:id="rId166" ref="D167"/>
    <hyperlink r:id="rId167" ref="D168"/>
    <hyperlink r:id="rId168" ref="D169"/>
    <hyperlink r:id="rId169" ref="D170"/>
    <hyperlink r:id="rId170" ref="D171"/>
    <hyperlink r:id="rId171" ref="D172"/>
    <hyperlink r:id="rId172" ref="D173"/>
    <hyperlink r:id="rId173" ref="D174"/>
    <hyperlink r:id="rId174" ref="D175"/>
    <hyperlink r:id="rId175" ref="D176"/>
    <hyperlink r:id="rId176" ref="D177"/>
    <hyperlink r:id="rId177" ref="D178"/>
    <hyperlink r:id="rId178" ref="D179"/>
    <hyperlink r:id="rId179" ref="D180"/>
    <hyperlink r:id="rId180" ref="D181"/>
    <hyperlink r:id="rId181" ref="D182"/>
    <hyperlink r:id="rId182" ref="D183"/>
    <hyperlink r:id="rId183" ref="D184"/>
    <hyperlink r:id="rId184" ref="D185"/>
    <hyperlink r:id="rId185" ref="D186"/>
    <hyperlink r:id="rId186" ref="D187"/>
    <hyperlink r:id="rId187" ref="D188"/>
    <hyperlink r:id="rId188" ref="D189"/>
    <hyperlink r:id="rId189" ref="D190"/>
    <hyperlink r:id="rId190" ref="D191"/>
    <hyperlink r:id="rId191" ref="D192"/>
    <hyperlink r:id="rId192" ref="D193"/>
    <hyperlink r:id="rId193" ref="D194"/>
    <hyperlink r:id="rId194" ref="D195"/>
    <hyperlink r:id="rId195" ref="D196"/>
    <hyperlink r:id="rId196" ref="D197"/>
    <hyperlink r:id="rId197" ref="D198"/>
    <hyperlink r:id="rId198" ref="D199"/>
    <hyperlink r:id="rId199" ref="D200"/>
    <hyperlink r:id="rId200" ref="D201"/>
    <hyperlink r:id="rId201" ref="D202"/>
    <hyperlink r:id="rId202" ref="D203"/>
    <hyperlink r:id="rId203" ref="D204"/>
    <hyperlink r:id="rId204" ref="D205"/>
    <hyperlink r:id="rId205" ref="D206"/>
    <hyperlink r:id="rId206" ref="D207"/>
    <hyperlink r:id="rId207" ref="D208"/>
    <hyperlink r:id="rId208" ref="D209"/>
    <hyperlink r:id="rId209" ref="D210"/>
    <hyperlink r:id="rId210" ref="D211"/>
    <hyperlink r:id="rId211" ref="D212"/>
    <hyperlink r:id="rId212" ref="D213"/>
    <hyperlink r:id="rId213" ref="D214"/>
    <hyperlink r:id="rId214" ref="D215"/>
    <hyperlink r:id="rId215" ref="D216"/>
    <hyperlink r:id="rId216" ref="D217"/>
    <hyperlink r:id="rId217" ref="D218"/>
    <hyperlink r:id="rId218" ref="D219"/>
    <hyperlink r:id="rId219" ref="D220"/>
    <hyperlink r:id="rId220" ref="D221"/>
    <hyperlink r:id="rId221" ref="D222"/>
    <hyperlink r:id="rId222" ref="D223"/>
    <hyperlink r:id="rId223" ref="D224"/>
    <hyperlink r:id="rId224" ref="D225"/>
    <hyperlink r:id="rId225" ref="D226"/>
    <hyperlink r:id="rId226" ref="D227"/>
    <hyperlink r:id="rId227" ref="D228"/>
    <hyperlink r:id="rId228" ref="D229"/>
    <hyperlink r:id="rId229" ref="D230"/>
    <hyperlink r:id="rId230" ref="D231"/>
    <hyperlink r:id="rId231" ref="D232"/>
    <hyperlink r:id="rId232" ref="D233"/>
    <hyperlink r:id="rId233" ref="D234"/>
    <hyperlink r:id="rId234" ref="D235"/>
    <hyperlink r:id="rId235" ref="D236"/>
    <hyperlink r:id="rId236" ref="D237"/>
    <hyperlink r:id="rId237" ref="D238"/>
    <hyperlink r:id="rId238" ref="D239"/>
    <hyperlink r:id="rId239" ref="D240"/>
    <hyperlink r:id="rId240" ref="D241"/>
    <hyperlink r:id="rId241" ref="D242"/>
    <hyperlink r:id="rId242" ref="D243"/>
    <hyperlink r:id="rId243" ref="D244"/>
    <hyperlink r:id="rId244" ref="D245"/>
    <hyperlink r:id="rId245" ref="D246"/>
    <hyperlink r:id="rId246" ref="D247"/>
    <hyperlink r:id="rId247" ref="D248"/>
    <hyperlink r:id="rId248" ref="D249"/>
    <hyperlink r:id="rId249" ref="D250"/>
    <hyperlink r:id="rId250" ref="D251"/>
    <hyperlink r:id="rId251" ref="D252"/>
    <hyperlink r:id="rId252" ref="D253"/>
    <hyperlink r:id="rId253" ref="D254"/>
    <hyperlink r:id="rId254" ref="D255"/>
    <hyperlink r:id="rId255" ref="D256"/>
    <hyperlink r:id="rId256" ref="D257"/>
    <hyperlink r:id="rId257" ref="D258"/>
    <hyperlink r:id="rId258" ref="D259"/>
    <hyperlink r:id="rId259" ref="D260"/>
    <hyperlink r:id="rId260" ref="D261"/>
    <hyperlink r:id="rId261" ref="D262"/>
    <hyperlink r:id="rId262" ref="D263"/>
    <hyperlink r:id="rId263" ref="D264"/>
    <hyperlink r:id="rId264" ref="D265"/>
    <hyperlink r:id="rId265" ref="D266"/>
    <hyperlink r:id="rId266" ref="D267"/>
    <hyperlink r:id="rId267" ref="D268"/>
    <hyperlink r:id="rId268" ref="D269"/>
    <hyperlink r:id="rId269" ref="D270"/>
    <hyperlink r:id="rId270" ref="D271"/>
    <hyperlink r:id="rId271" ref="D272"/>
    <hyperlink r:id="rId272" ref="D273"/>
    <hyperlink r:id="rId273" ref="D274"/>
    <hyperlink r:id="rId274" ref="D275"/>
    <hyperlink r:id="rId275" ref="D276"/>
    <hyperlink r:id="rId276" ref="D277"/>
    <hyperlink r:id="rId277" ref="D278"/>
    <hyperlink r:id="rId278" ref="D279"/>
    <hyperlink r:id="rId279" ref="D280"/>
    <hyperlink r:id="rId280" ref="D281"/>
    <hyperlink r:id="rId281" ref="D282"/>
    <hyperlink r:id="rId282" ref="D283"/>
    <hyperlink r:id="rId283" ref="D284"/>
    <hyperlink r:id="rId284" ref="D285"/>
    <hyperlink r:id="rId285" ref="D286"/>
    <hyperlink r:id="rId286" ref="D287"/>
    <hyperlink r:id="rId287" ref="D288"/>
    <hyperlink r:id="rId288" ref="D289"/>
    <hyperlink r:id="rId289" ref="D290"/>
    <hyperlink r:id="rId290" ref="D291"/>
    <hyperlink r:id="rId291" ref="D292"/>
    <hyperlink r:id="rId292" ref="D293"/>
    <hyperlink r:id="rId293" ref="D294"/>
    <hyperlink r:id="rId294" ref="D295"/>
    <hyperlink r:id="rId295" ref="D296"/>
    <hyperlink r:id="rId296" ref="D297"/>
    <hyperlink r:id="rId297" ref="D298"/>
    <hyperlink r:id="rId298" ref="D299"/>
    <hyperlink r:id="rId299" ref="D300"/>
    <hyperlink r:id="rId300" ref="D301"/>
    <hyperlink r:id="rId301" ref="D302"/>
    <hyperlink r:id="rId302" ref="D303"/>
    <hyperlink r:id="rId303" ref="D304"/>
    <hyperlink r:id="rId304" ref="D305"/>
    <hyperlink r:id="rId305" ref="D306"/>
    <hyperlink r:id="rId306" ref="D307"/>
    <hyperlink r:id="rId307" ref="D308"/>
    <hyperlink r:id="rId308" ref="D309"/>
    <hyperlink r:id="rId309" ref="D310"/>
    <hyperlink r:id="rId310" ref="D311"/>
    <hyperlink r:id="rId311" ref="D312"/>
    <hyperlink r:id="rId312" ref="D313"/>
    <hyperlink r:id="rId313" ref="D314"/>
    <hyperlink r:id="rId314" ref="D315"/>
    <hyperlink r:id="rId315" ref="D316"/>
    <hyperlink r:id="rId316" ref="D317"/>
    <hyperlink r:id="rId317" ref="D318"/>
    <hyperlink r:id="rId318" ref="D319"/>
    <hyperlink r:id="rId319" ref="D320"/>
    <hyperlink r:id="rId320" ref="D321"/>
    <hyperlink r:id="rId321" ref="D322"/>
    <hyperlink r:id="rId322" ref="D323"/>
    <hyperlink r:id="rId323" ref="D324"/>
    <hyperlink r:id="rId324" ref="D325"/>
    <hyperlink r:id="rId325" ref="D326"/>
    <hyperlink r:id="rId326" ref="D327"/>
    <hyperlink r:id="rId327" ref="D328"/>
    <hyperlink r:id="rId328" ref="D329"/>
    <hyperlink r:id="rId329" ref="D330"/>
    <hyperlink r:id="rId330" ref="D331"/>
    <hyperlink r:id="rId331" ref="D332"/>
    <hyperlink r:id="rId332" ref="D333"/>
    <hyperlink r:id="rId333" ref="D334"/>
    <hyperlink r:id="rId334" ref="D335"/>
    <hyperlink r:id="rId335" ref="D336"/>
    <hyperlink r:id="rId336" ref="D337"/>
    <hyperlink r:id="rId337" ref="D338"/>
    <hyperlink r:id="rId338" ref="D339"/>
    <hyperlink r:id="rId339" ref="D340"/>
    <hyperlink r:id="rId340" ref="D341"/>
    <hyperlink r:id="rId341" ref="D342"/>
    <hyperlink r:id="rId342" ref="D343"/>
    <hyperlink r:id="rId343" ref="D344"/>
    <hyperlink r:id="rId344" ref="D345"/>
    <hyperlink r:id="rId345" ref="D346"/>
    <hyperlink r:id="rId346" ref="D347"/>
    <hyperlink r:id="rId347" ref="D348"/>
    <hyperlink r:id="rId348" ref="D349"/>
    <hyperlink r:id="rId349" ref="D350"/>
    <hyperlink r:id="rId350" ref="D351"/>
    <hyperlink r:id="rId351" ref="D352"/>
    <hyperlink r:id="rId352" ref="D353"/>
    <hyperlink r:id="rId353" ref="D354"/>
    <hyperlink r:id="rId354" ref="D355"/>
    <hyperlink r:id="rId355" ref="D356"/>
    <hyperlink r:id="rId356" ref="D357"/>
    <hyperlink r:id="rId357" ref="D358"/>
    <hyperlink r:id="rId358" ref="D359"/>
    <hyperlink r:id="rId359" ref="D360"/>
    <hyperlink r:id="rId360" ref="D361"/>
    <hyperlink r:id="rId361" ref="D362"/>
    <hyperlink r:id="rId362" ref="D363"/>
    <hyperlink r:id="rId363" ref="D364"/>
    <hyperlink r:id="rId364" ref="D365"/>
    <hyperlink r:id="rId365" ref="D366"/>
    <hyperlink r:id="rId366" ref="D367"/>
    <hyperlink r:id="rId367" ref="D368"/>
    <hyperlink r:id="rId368" ref="D369"/>
    <hyperlink r:id="rId369" ref="D370"/>
    <hyperlink r:id="rId370" ref="D371"/>
    <hyperlink r:id="rId371" ref="D372"/>
    <hyperlink r:id="rId372" ref="D373"/>
    <hyperlink r:id="rId373" ref="D374"/>
    <hyperlink r:id="rId374" ref="D375"/>
    <hyperlink r:id="rId375" ref="D376"/>
    <hyperlink r:id="rId376" ref="D377"/>
    <hyperlink r:id="rId377" ref="D378"/>
    <hyperlink r:id="rId378" ref="D379"/>
    <hyperlink r:id="rId379" ref="D380"/>
    <hyperlink r:id="rId380" ref="D381"/>
    <hyperlink r:id="rId381" ref="D382"/>
    <hyperlink r:id="rId382" ref="D383"/>
    <hyperlink r:id="rId383" ref="D384"/>
    <hyperlink r:id="rId384" ref="D385"/>
    <hyperlink r:id="rId385" ref="D386"/>
    <hyperlink r:id="rId386" ref="D387"/>
    <hyperlink r:id="rId387" ref="D388"/>
    <hyperlink r:id="rId388" ref="D389"/>
    <hyperlink r:id="rId389" ref="D390"/>
    <hyperlink r:id="rId390" ref="D391"/>
    <hyperlink r:id="rId391" ref="D392"/>
    <hyperlink r:id="rId392" ref="D393"/>
    <hyperlink r:id="rId393" ref="D394"/>
    <hyperlink r:id="rId394" ref="D395"/>
    <hyperlink r:id="rId395" ref="D396"/>
    <hyperlink r:id="rId396" ref="D397"/>
    <hyperlink r:id="rId397" ref="D398"/>
    <hyperlink r:id="rId398" ref="D399"/>
    <hyperlink r:id="rId399" ref="D400"/>
    <hyperlink r:id="rId400" ref="D401"/>
    <hyperlink r:id="rId401" ref="D402"/>
    <hyperlink r:id="rId402" ref="D403"/>
    <hyperlink r:id="rId403" ref="D404"/>
    <hyperlink r:id="rId404" ref="D405"/>
    <hyperlink r:id="rId405" ref="D406"/>
    <hyperlink r:id="rId406" ref="D407"/>
    <hyperlink r:id="rId407" ref="D408"/>
    <hyperlink r:id="rId408" ref="D409"/>
    <hyperlink r:id="rId409" ref="D410"/>
    <hyperlink r:id="rId410" ref="D411"/>
    <hyperlink r:id="rId411" ref="D412"/>
    <hyperlink r:id="rId412" ref="D413"/>
    <hyperlink r:id="rId413" ref="D414"/>
    <hyperlink r:id="rId414" ref="D415"/>
    <hyperlink r:id="rId415" ref="D416"/>
    <hyperlink r:id="rId416" ref="D417"/>
    <hyperlink r:id="rId417" ref="D418"/>
    <hyperlink r:id="rId418" ref="D419"/>
    <hyperlink r:id="rId419" ref="D420"/>
    <hyperlink r:id="rId420" ref="D421"/>
    <hyperlink r:id="rId421" ref="D422"/>
    <hyperlink r:id="rId422" ref="D423"/>
    <hyperlink r:id="rId423" ref="D424"/>
    <hyperlink r:id="rId424" ref="D425"/>
    <hyperlink r:id="rId425" ref="D426"/>
    <hyperlink r:id="rId426" ref="D427"/>
    <hyperlink r:id="rId427" ref="D428"/>
    <hyperlink r:id="rId428" ref="D429"/>
    <hyperlink r:id="rId429" ref="D430"/>
    <hyperlink r:id="rId430" ref="D431"/>
    <hyperlink r:id="rId431" ref="D432"/>
    <hyperlink r:id="rId432" ref="D433"/>
    <hyperlink r:id="rId433" ref="D434"/>
    <hyperlink r:id="rId434" ref="D435"/>
    <hyperlink r:id="rId435" ref="D436"/>
    <hyperlink r:id="rId436" ref="D437"/>
    <hyperlink r:id="rId437" ref="D438"/>
    <hyperlink r:id="rId438" ref="D439"/>
    <hyperlink r:id="rId439" ref="D440"/>
    <hyperlink r:id="rId440" ref="D441"/>
    <hyperlink r:id="rId441" ref="D442"/>
    <hyperlink r:id="rId442" ref="D443"/>
    <hyperlink r:id="rId443" ref="D444"/>
    <hyperlink r:id="rId444" ref="D445"/>
    <hyperlink r:id="rId445" ref="D446"/>
    <hyperlink r:id="rId446" ref="D447"/>
    <hyperlink r:id="rId447" ref="D448"/>
    <hyperlink r:id="rId448" ref="D449"/>
    <hyperlink r:id="rId449" ref="D450"/>
    <hyperlink r:id="rId450" ref="D451"/>
    <hyperlink r:id="rId451" ref="D452"/>
    <hyperlink r:id="rId452" ref="D453"/>
    <hyperlink r:id="rId453" ref="D454"/>
    <hyperlink r:id="rId454" ref="D455"/>
    <hyperlink r:id="rId455" ref="D456"/>
    <hyperlink r:id="rId456" ref="D457"/>
    <hyperlink r:id="rId457" ref="D458"/>
    <hyperlink r:id="rId458" ref="D459"/>
    <hyperlink r:id="rId459" ref="D460"/>
    <hyperlink r:id="rId460" ref="D461"/>
    <hyperlink r:id="rId461" ref="D462"/>
    <hyperlink r:id="rId462" ref="D463"/>
    <hyperlink r:id="rId463" ref="D464"/>
    <hyperlink r:id="rId464" ref="D465"/>
    <hyperlink r:id="rId465" ref="D466"/>
    <hyperlink r:id="rId466" ref="D467"/>
    <hyperlink r:id="rId467" ref="D468"/>
    <hyperlink r:id="rId468" ref="D469"/>
    <hyperlink r:id="rId469" ref="D470"/>
    <hyperlink r:id="rId470" ref="D471"/>
    <hyperlink r:id="rId471" ref="D472"/>
    <hyperlink r:id="rId472" ref="D473"/>
    <hyperlink r:id="rId473" ref="D474"/>
    <hyperlink r:id="rId474" ref="D475"/>
    <hyperlink r:id="rId475" ref="D476"/>
    <hyperlink r:id="rId476" ref="D477"/>
    <hyperlink r:id="rId477" ref="D478"/>
    <hyperlink r:id="rId478" ref="D479"/>
    <hyperlink r:id="rId479" ref="D480"/>
    <hyperlink r:id="rId480" ref="D481"/>
    <hyperlink r:id="rId481" ref="D482"/>
    <hyperlink r:id="rId482" ref="D483"/>
    <hyperlink r:id="rId483" ref="D484"/>
    <hyperlink r:id="rId484" ref="D485"/>
    <hyperlink r:id="rId485" ref="D486"/>
    <hyperlink r:id="rId486" ref="D487"/>
    <hyperlink r:id="rId487" ref="D488"/>
    <hyperlink r:id="rId488" ref="D489"/>
    <hyperlink r:id="rId489" ref="D490"/>
    <hyperlink r:id="rId490" ref="D491"/>
    <hyperlink r:id="rId491" ref="D492"/>
    <hyperlink r:id="rId492" ref="D493"/>
    <hyperlink r:id="rId493" ref="D494"/>
    <hyperlink r:id="rId494" ref="D495"/>
    <hyperlink r:id="rId495" ref="D496"/>
    <hyperlink r:id="rId496" ref="D497"/>
    <hyperlink r:id="rId497" ref="D498"/>
    <hyperlink r:id="rId498" ref="D499"/>
    <hyperlink r:id="rId499" ref="D500"/>
    <hyperlink r:id="rId500" ref="D501"/>
    <hyperlink r:id="rId501" ref="D502"/>
    <hyperlink r:id="rId502" ref="D503"/>
    <hyperlink r:id="rId503" ref="D504"/>
    <hyperlink r:id="rId504" ref="D505"/>
    <hyperlink r:id="rId505" ref="D506"/>
    <hyperlink r:id="rId506" ref="D507"/>
    <hyperlink r:id="rId507" ref="D508"/>
    <hyperlink r:id="rId508" ref="D509"/>
    <hyperlink r:id="rId509" ref="D510"/>
    <hyperlink r:id="rId510" ref="D511"/>
    <hyperlink r:id="rId511" ref="D512"/>
    <hyperlink r:id="rId512" ref="D513"/>
    <hyperlink r:id="rId513" ref="D514"/>
    <hyperlink r:id="rId514" ref="D515"/>
    <hyperlink r:id="rId515" ref="D516"/>
    <hyperlink r:id="rId516" ref="D517"/>
    <hyperlink r:id="rId517" ref="D518"/>
    <hyperlink r:id="rId518" ref="D519"/>
    <hyperlink r:id="rId519" ref="D520"/>
    <hyperlink r:id="rId520" ref="D521"/>
    <hyperlink r:id="rId521" ref="D522"/>
    <hyperlink r:id="rId522" ref="D523"/>
    <hyperlink r:id="rId523" ref="D524"/>
    <hyperlink r:id="rId524" ref="D525"/>
    <hyperlink r:id="rId525" ref="D526"/>
    <hyperlink r:id="rId526" ref="D527"/>
    <hyperlink r:id="rId527" ref="D528"/>
    <hyperlink r:id="rId528" ref="D529"/>
    <hyperlink r:id="rId529" ref="D530"/>
    <hyperlink r:id="rId530" ref="D531"/>
    <hyperlink r:id="rId531" ref="D532"/>
    <hyperlink r:id="rId532" ref="D533"/>
    <hyperlink r:id="rId533" ref="D534"/>
    <hyperlink r:id="rId534" ref="D535"/>
    <hyperlink r:id="rId535" ref="D536"/>
    <hyperlink r:id="rId536" ref="D537"/>
    <hyperlink r:id="rId537" ref="D538"/>
    <hyperlink r:id="rId538" ref="D539"/>
    <hyperlink r:id="rId539" ref="D540"/>
    <hyperlink r:id="rId540" ref="D541"/>
    <hyperlink r:id="rId541" ref="D542"/>
    <hyperlink r:id="rId542" ref="D543"/>
    <hyperlink r:id="rId543" ref="D544"/>
    <hyperlink r:id="rId544" ref="D545"/>
    <hyperlink r:id="rId545" ref="D546"/>
    <hyperlink r:id="rId546" ref="D547"/>
    <hyperlink r:id="rId547" ref="D548"/>
    <hyperlink r:id="rId548" ref="D549"/>
    <hyperlink r:id="rId549" ref="D550"/>
    <hyperlink r:id="rId550" ref="D551"/>
    <hyperlink r:id="rId551" ref="D552"/>
    <hyperlink r:id="rId552" ref="D553"/>
    <hyperlink r:id="rId553" ref="D554"/>
    <hyperlink r:id="rId554" ref="D555"/>
    <hyperlink r:id="rId555" ref="D556"/>
    <hyperlink r:id="rId556" ref="D557"/>
    <hyperlink r:id="rId557" ref="D558"/>
    <hyperlink r:id="rId558" ref="D559"/>
    <hyperlink r:id="rId559" ref="D560"/>
    <hyperlink r:id="rId560" ref="D561"/>
    <hyperlink r:id="rId561" ref="D562"/>
    <hyperlink r:id="rId562" ref="D563"/>
    <hyperlink r:id="rId563" ref="D564"/>
    <hyperlink r:id="rId564" ref="D565"/>
    <hyperlink r:id="rId565" ref="D566"/>
    <hyperlink r:id="rId566" ref="D567"/>
    <hyperlink r:id="rId567" ref="D568"/>
    <hyperlink r:id="rId568" ref="D569"/>
    <hyperlink r:id="rId569" ref="D570"/>
    <hyperlink r:id="rId570" ref="D571"/>
    <hyperlink r:id="rId571" ref="D572"/>
    <hyperlink r:id="rId572" ref="D573"/>
    <hyperlink r:id="rId573" ref="D574"/>
    <hyperlink r:id="rId574" ref="D575"/>
    <hyperlink r:id="rId575" ref="D576"/>
    <hyperlink r:id="rId576" ref="D577"/>
    <hyperlink r:id="rId577" ref="D578"/>
    <hyperlink r:id="rId578" ref="D579"/>
    <hyperlink r:id="rId579" ref="D580"/>
    <hyperlink r:id="rId580" ref="D581"/>
    <hyperlink r:id="rId581" ref="D582"/>
    <hyperlink r:id="rId582" ref="D583"/>
    <hyperlink r:id="rId583" ref="D584"/>
    <hyperlink r:id="rId584" ref="D585"/>
    <hyperlink r:id="rId585" ref="D586"/>
    <hyperlink r:id="rId586" ref="D587"/>
    <hyperlink r:id="rId587" ref="D588"/>
    <hyperlink r:id="rId588" ref="D589"/>
    <hyperlink r:id="rId589" ref="D590"/>
    <hyperlink r:id="rId590" ref="D591"/>
    <hyperlink r:id="rId591" ref="D592"/>
    <hyperlink r:id="rId592" ref="D593"/>
    <hyperlink r:id="rId593" ref="D594"/>
    <hyperlink r:id="rId594" ref="D595"/>
    <hyperlink r:id="rId595" ref="D596"/>
    <hyperlink r:id="rId596" ref="D597"/>
    <hyperlink r:id="rId597" ref="D598"/>
    <hyperlink r:id="rId598" ref="D599"/>
    <hyperlink r:id="rId599" ref="D600"/>
    <hyperlink r:id="rId600" ref="D601"/>
    <hyperlink r:id="rId601" ref="D602"/>
    <hyperlink r:id="rId602" ref="D603"/>
    <hyperlink r:id="rId603" ref="D604"/>
    <hyperlink r:id="rId604" ref="D605"/>
    <hyperlink r:id="rId605" ref="D606"/>
    <hyperlink r:id="rId606" ref="D607"/>
    <hyperlink r:id="rId607" ref="D608"/>
    <hyperlink r:id="rId608" ref="D609"/>
    <hyperlink r:id="rId609" ref="D610"/>
    <hyperlink r:id="rId610" ref="D611"/>
    <hyperlink r:id="rId611" ref="D612"/>
    <hyperlink r:id="rId612" ref="D613"/>
    <hyperlink r:id="rId613" ref="D614"/>
    <hyperlink r:id="rId614" ref="D615"/>
    <hyperlink r:id="rId615" ref="D616"/>
    <hyperlink r:id="rId616" ref="D617"/>
    <hyperlink r:id="rId617" ref="D618"/>
    <hyperlink r:id="rId618" ref="D619"/>
    <hyperlink r:id="rId619" ref="D620"/>
    <hyperlink r:id="rId620" ref="D621"/>
    <hyperlink r:id="rId621" ref="D622"/>
    <hyperlink r:id="rId622" ref="D623"/>
    <hyperlink r:id="rId623" ref="D624"/>
    <hyperlink r:id="rId624" ref="D625"/>
    <hyperlink r:id="rId625" ref="D626"/>
    <hyperlink r:id="rId626" ref="D627"/>
    <hyperlink r:id="rId627" ref="D628"/>
    <hyperlink r:id="rId628" ref="D629"/>
    <hyperlink r:id="rId629" ref="D630"/>
    <hyperlink r:id="rId630" ref="D631"/>
    <hyperlink r:id="rId631" ref="D632"/>
    <hyperlink r:id="rId632" ref="D633"/>
    <hyperlink r:id="rId633" ref="D634"/>
    <hyperlink r:id="rId634" ref="D635"/>
    <hyperlink r:id="rId635" ref="D636"/>
    <hyperlink r:id="rId636" ref="D637"/>
    <hyperlink r:id="rId637" ref="D638"/>
    <hyperlink r:id="rId638" ref="D639"/>
    <hyperlink r:id="rId639" ref="D640"/>
    <hyperlink r:id="rId640" ref="D641"/>
    <hyperlink r:id="rId641" ref="D642"/>
    <hyperlink r:id="rId642" ref="D643"/>
    <hyperlink r:id="rId643" ref="D644"/>
    <hyperlink r:id="rId644" ref="D645"/>
    <hyperlink r:id="rId645" ref="D646"/>
    <hyperlink r:id="rId646" ref="D647"/>
    <hyperlink r:id="rId647" ref="D648"/>
    <hyperlink r:id="rId648" ref="D649"/>
    <hyperlink r:id="rId649" ref="D650"/>
    <hyperlink r:id="rId650" ref="D651"/>
    <hyperlink r:id="rId651" ref="D652"/>
    <hyperlink r:id="rId652" ref="D653"/>
    <hyperlink r:id="rId653" ref="D654"/>
    <hyperlink r:id="rId654" ref="D655"/>
    <hyperlink r:id="rId655" ref="D656"/>
    <hyperlink r:id="rId656" ref="D657"/>
    <hyperlink r:id="rId657" ref="D658"/>
    <hyperlink r:id="rId658" ref="D659"/>
    <hyperlink r:id="rId659" ref="D660"/>
    <hyperlink r:id="rId660" ref="D661"/>
    <hyperlink r:id="rId661" ref="D662"/>
    <hyperlink r:id="rId662" ref="D663"/>
    <hyperlink r:id="rId663" ref="D664"/>
    <hyperlink r:id="rId664" ref="D665"/>
    <hyperlink r:id="rId665" ref="D666"/>
    <hyperlink r:id="rId666" ref="D667"/>
    <hyperlink r:id="rId667" ref="D668"/>
    <hyperlink r:id="rId668" ref="D669"/>
    <hyperlink r:id="rId669" ref="D670"/>
    <hyperlink r:id="rId670" ref="D671"/>
    <hyperlink r:id="rId671" ref="D672"/>
    <hyperlink r:id="rId672" ref="D673"/>
    <hyperlink r:id="rId673" ref="D674"/>
    <hyperlink r:id="rId674" ref="D675"/>
    <hyperlink r:id="rId675" ref="D676"/>
    <hyperlink r:id="rId676" ref="D677"/>
    <hyperlink r:id="rId677" ref="D678"/>
    <hyperlink r:id="rId678" ref="D679"/>
    <hyperlink r:id="rId679" ref="D680"/>
    <hyperlink r:id="rId680" ref="D681"/>
    <hyperlink r:id="rId681" ref="D682"/>
    <hyperlink r:id="rId682" ref="D683"/>
    <hyperlink r:id="rId683" ref="D684"/>
    <hyperlink r:id="rId684" ref="D685"/>
    <hyperlink r:id="rId685" ref="D686"/>
    <hyperlink r:id="rId686" ref="D687"/>
    <hyperlink r:id="rId687" ref="D688"/>
    <hyperlink r:id="rId688" ref="D689"/>
    <hyperlink r:id="rId689" ref="D690"/>
    <hyperlink r:id="rId690" ref="D691"/>
    <hyperlink r:id="rId691" ref="D692"/>
    <hyperlink r:id="rId692" ref="D693"/>
    <hyperlink r:id="rId693" ref="D694"/>
    <hyperlink r:id="rId694" ref="D695"/>
    <hyperlink r:id="rId695" ref="D696"/>
    <hyperlink r:id="rId696" ref="D697"/>
    <hyperlink r:id="rId697" ref="D698"/>
    <hyperlink r:id="rId698" ref="D699"/>
    <hyperlink r:id="rId699" ref="D700"/>
    <hyperlink r:id="rId700" ref="D701"/>
    <hyperlink r:id="rId701" ref="D702"/>
    <hyperlink r:id="rId702" ref="D703"/>
    <hyperlink r:id="rId703" ref="D704"/>
    <hyperlink r:id="rId704" ref="D705"/>
    <hyperlink r:id="rId705" ref="D706"/>
    <hyperlink r:id="rId706" ref="D707"/>
    <hyperlink r:id="rId707" ref="D708"/>
    <hyperlink r:id="rId708" ref="D709"/>
    <hyperlink r:id="rId709" ref="D710"/>
    <hyperlink r:id="rId710" ref="D711"/>
    <hyperlink r:id="rId711" ref="D712"/>
    <hyperlink r:id="rId712" ref="D713"/>
    <hyperlink r:id="rId713" ref="D714"/>
    <hyperlink r:id="rId714" ref="D715"/>
    <hyperlink r:id="rId715" ref="D716"/>
    <hyperlink r:id="rId716" ref="D717"/>
    <hyperlink r:id="rId717" ref="D718"/>
    <hyperlink r:id="rId718" ref="D719"/>
    <hyperlink r:id="rId719" ref="D720"/>
    <hyperlink r:id="rId720" ref="D721"/>
    <hyperlink r:id="rId721" ref="D722"/>
    <hyperlink r:id="rId722" ref="D723"/>
    <hyperlink r:id="rId723" ref="D724"/>
    <hyperlink r:id="rId724" ref="D725"/>
    <hyperlink r:id="rId725" ref="D726"/>
    <hyperlink r:id="rId726" ref="D727"/>
    <hyperlink r:id="rId727" ref="D728"/>
    <hyperlink r:id="rId728" ref="D729"/>
    <hyperlink r:id="rId729" ref="D730"/>
    <hyperlink r:id="rId730" ref="D731"/>
    <hyperlink r:id="rId731" ref="D732"/>
    <hyperlink r:id="rId732" ref="D733"/>
    <hyperlink r:id="rId733" ref="D734"/>
    <hyperlink r:id="rId734" ref="D735"/>
    <hyperlink r:id="rId735" ref="D736"/>
    <hyperlink r:id="rId736" ref="D737"/>
    <hyperlink r:id="rId737" ref="D738"/>
    <hyperlink r:id="rId738" ref="D739"/>
    <hyperlink r:id="rId739" ref="D740"/>
    <hyperlink r:id="rId740" ref="D741"/>
    <hyperlink r:id="rId741" ref="D742"/>
    <hyperlink r:id="rId742" ref="D743"/>
    <hyperlink r:id="rId743" ref="D744"/>
    <hyperlink r:id="rId744" ref="D745"/>
    <hyperlink r:id="rId745" ref="D746"/>
    <hyperlink r:id="rId746" ref="D747"/>
    <hyperlink r:id="rId747" ref="D748"/>
    <hyperlink r:id="rId748" ref="D749"/>
    <hyperlink r:id="rId749" ref="D750"/>
    <hyperlink r:id="rId750" ref="D751"/>
    <hyperlink r:id="rId751" ref="D752"/>
    <hyperlink r:id="rId752" ref="D753"/>
    <hyperlink r:id="rId753" ref="D754"/>
    <hyperlink r:id="rId754" ref="D755"/>
    <hyperlink r:id="rId755" ref="D756"/>
    <hyperlink r:id="rId756" ref="D757"/>
    <hyperlink r:id="rId757" ref="D758"/>
    <hyperlink r:id="rId758" ref="D759"/>
    <hyperlink r:id="rId759" ref="D760"/>
    <hyperlink r:id="rId760" ref="D761"/>
    <hyperlink r:id="rId761" ref="D762"/>
    <hyperlink r:id="rId762" ref="D763"/>
    <hyperlink r:id="rId763" ref="D764"/>
    <hyperlink r:id="rId764" ref="D765"/>
    <hyperlink r:id="rId765" ref="D766"/>
    <hyperlink r:id="rId766" ref="D767"/>
    <hyperlink r:id="rId767" ref="D768"/>
    <hyperlink r:id="rId768" ref="D769"/>
    <hyperlink r:id="rId769" ref="D770"/>
    <hyperlink r:id="rId770" ref="D771"/>
    <hyperlink r:id="rId771" ref="D772"/>
    <hyperlink r:id="rId772" ref="D773"/>
    <hyperlink r:id="rId773" ref="D774"/>
    <hyperlink r:id="rId774" ref="D775"/>
    <hyperlink r:id="rId775" ref="D776"/>
    <hyperlink r:id="rId776" ref="D777"/>
    <hyperlink r:id="rId777" ref="D778"/>
    <hyperlink r:id="rId778" ref="D779"/>
    <hyperlink r:id="rId779" ref="D780"/>
    <hyperlink r:id="rId780" ref="D781"/>
    <hyperlink r:id="rId781" ref="D782"/>
    <hyperlink r:id="rId782" ref="D783"/>
    <hyperlink r:id="rId783" ref="D784"/>
    <hyperlink r:id="rId784" ref="D785"/>
    <hyperlink r:id="rId785" ref="D786"/>
    <hyperlink r:id="rId786" ref="D787"/>
    <hyperlink r:id="rId787" ref="D788"/>
    <hyperlink r:id="rId788" ref="D789"/>
    <hyperlink r:id="rId789" ref="D790"/>
    <hyperlink r:id="rId790" ref="D791"/>
    <hyperlink r:id="rId791" ref="D792"/>
    <hyperlink r:id="rId792" ref="D793"/>
    <hyperlink r:id="rId793" ref="D794"/>
    <hyperlink r:id="rId794" ref="D795"/>
    <hyperlink r:id="rId795" ref="D796"/>
    <hyperlink r:id="rId796" ref="D797"/>
    <hyperlink r:id="rId797" ref="D798"/>
    <hyperlink r:id="rId798" ref="D799"/>
    <hyperlink r:id="rId799" ref="D800"/>
    <hyperlink r:id="rId800" ref="D801"/>
    <hyperlink r:id="rId801" ref="D802"/>
    <hyperlink r:id="rId802" ref="D803"/>
    <hyperlink r:id="rId803" ref="D804"/>
    <hyperlink r:id="rId804" ref="D805"/>
    <hyperlink r:id="rId805" ref="D806"/>
    <hyperlink r:id="rId806" ref="D807"/>
    <hyperlink r:id="rId807" ref="D808"/>
    <hyperlink r:id="rId808" ref="D809"/>
    <hyperlink r:id="rId809" ref="D810"/>
    <hyperlink r:id="rId810" ref="D811"/>
    <hyperlink r:id="rId811" ref="D812"/>
    <hyperlink r:id="rId812" ref="D813"/>
    <hyperlink r:id="rId813" ref="D814"/>
    <hyperlink r:id="rId814" ref="D815"/>
    <hyperlink r:id="rId815" ref="D816"/>
    <hyperlink r:id="rId816" ref="D817"/>
    <hyperlink r:id="rId817" ref="D818"/>
    <hyperlink r:id="rId818" ref="D819"/>
    <hyperlink r:id="rId819" ref="D820"/>
    <hyperlink r:id="rId820" ref="D821"/>
    <hyperlink r:id="rId821" ref="D822"/>
    <hyperlink r:id="rId822" ref="D823"/>
    <hyperlink r:id="rId823" ref="D824"/>
    <hyperlink r:id="rId824" ref="D825"/>
    <hyperlink r:id="rId825" ref="D826"/>
    <hyperlink r:id="rId826" ref="D827"/>
    <hyperlink r:id="rId827" ref="D828"/>
    <hyperlink r:id="rId828" ref="D829"/>
    <hyperlink r:id="rId829" ref="D830"/>
    <hyperlink r:id="rId830" ref="D831"/>
    <hyperlink r:id="rId831" ref="D832"/>
    <hyperlink r:id="rId832" ref="D833"/>
    <hyperlink r:id="rId833" ref="D834"/>
    <hyperlink r:id="rId834" ref="D835"/>
    <hyperlink r:id="rId835" ref="D836"/>
    <hyperlink r:id="rId836" ref="D837"/>
    <hyperlink r:id="rId837" ref="D838"/>
    <hyperlink r:id="rId838" ref="D839"/>
    <hyperlink r:id="rId839" ref="D840"/>
    <hyperlink r:id="rId840" ref="D841"/>
    <hyperlink r:id="rId841" ref="D842"/>
    <hyperlink r:id="rId842" ref="D843"/>
    <hyperlink r:id="rId843" ref="D844"/>
    <hyperlink r:id="rId844" ref="D845"/>
    <hyperlink r:id="rId845" ref="D846"/>
    <hyperlink r:id="rId846" ref="D847"/>
    <hyperlink r:id="rId847" ref="D848"/>
    <hyperlink r:id="rId848" ref="D849"/>
    <hyperlink r:id="rId849" ref="D850"/>
    <hyperlink r:id="rId850" ref="D851"/>
    <hyperlink r:id="rId851" ref="D852"/>
    <hyperlink r:id="rId852" ref="D853"/>
    <hyperlink r:id="rId853" ref="D854"/>
    <hyperlink r:id="rId854" ref="D855"/>
    <hyperlink r:id="rId855" ref="D856"/>
    <hyperlink r:id="rId856" ref="D857"/>
    <hyperlink r:id="rId857" ref="D858"/>
    <hyperlink r:id="rId858" ref="D859"/>
    <hyperlink r:id="rId859" ref="D860"/>
    <hyperlink r:id="rId860" ref="D861"/>
    <hyperlink r:id="rId861" ref="D862"/>
    <hyperlink r:id="rId862" ref="D863"/>
    <hyperlink r:id="rId863" ref="D864"/>
    <hyperlink r:id="rId864" ref="D865"/>
    <hyperlink r:id="rId865" ref="D866"/>
    <hyperlink r:id="rId866" ref="D867"/>
    <hyperlink r:id="rId867" ref="D868"/>
    <hyperlink r:id="rId868" ref="D869"/>
    <hyperlink r:id="rId869" ref="D870"/>
    <hyperlink r:id="rId870" ref="D871"/>
    <hyperlink r:id="rId871" ref="D873"/>
    <hyperlink r:id="rId872" ref="D874"/>
    <hyperlink r:id="rId873" ref="D875"/>
    <hyperlink r:id="rId874" ref="D876"/>
    <hyperlink r:id="rId875" ref="D877"/>
    <hyperlink r:id="rId876" ref="D878"/>
    <hyperlink r:id="rId877" ref="D879"/>
    <hyperlink r:id="rId878" ref="D880"/>
    <hyperlink r:id="rId879" ref="D881"/>
    <hyperlink r:id="rId880" ref="D882"/>
    <hyperlink r:id="rId881" ref="D883"/>
    <hyperlink r:id="rId882" ref="D884"/>
    <hyperlink r:id="rId883" ref="D885"/>
    <hyperlink r:id="rId884" ref="D886"/>
    <hyperlink r:id="rId885" ref="D887"/>
    <hyperlink r:id="rId886" ref="D888"/>
    <hyperlink r:id="rId887" ref="D889"/>
    <hyperlink r:id="rId888" ref="D890"/>
    <hyperlink r:id="rId889" ref="D891"/>
    <hyperlink r:id="rId890" ref="D892"/>
    <hyperlink r:id="rId891" ref="D893"/>
    <hyperlink r:id="rId892" ref="D894"/>
    <hyperlink r:id="rId893" ref="D895"/>
    <hyperlink r:id="rId894" ref="D896"/>
    <hyperlink r:id="rId895" ref="D897"/>
    <hyperlink r:id="rId896" ref="D898"/>
    <hyperlink r:id="rId897" ref="D899"/>
    <hyperlink r:id="rId898" ref="D900"/>
    <hyperlink r:id="rId899" ref="D901"/>
    <hyperlink r:id="rId900" ref="D902"/>
    <hyperlink r:id="rId901" ref="D903"/>
    <hyperlink r:id="rId902" ref="D904"/>
    <hyperlink r:id="rId903" ref="D905"/>
    <hyperlink r:id="rId904" ref="D906"/>
    <hyperlink r:id="rId905" ref="D907"/>
    <hyperlink r:id="rId906" ref="D908"/>
    <hyperlink r:id="rId907" ref="D909"/>
    <hyperlink r:id="rId908" ref="D910"/>
    <hyperlink r:id="rId909" ref="D911"/>
    <hyperlink r:id="rId910" ref="D912"/>
    <hyperlink r:id="rId911" ref="D913"/>
    <hyperlink r:id="rId912" ref="D914"/>
    <hyperlink r:id="rId913" ref="D915"/>
    <hyperlink r:id="rId914" ref="D916"/>
    <hyperlink r:id="rId915" ref="D917"/>
    <hyperlink r:id="rId916" ref="D918"/>
    <hyperlink r:id="rId917" ref="D919"/>
    <hyperlink r:id="rId918" ref="D920"/>
    <hyperlink r:id="rId919" ref="D921"/>
    <hyperlink r:id="rId920" ref="D922"/>
    <hyperlink r:id="rId921" ref="D923"/>
    <hyperlink r:id="rId922" ref="D924"/>
    <hyperlink r:id="rId923" ref="D925"/>
    <hyperlink r:id="rId924" ref="D926"/>
    <hyperlink r:id="rId925" ref="D927"/>
    <hyperlink r:id="rId926" ref="D928"/>
    <hyperlink r:id="rId927" ref="D929"/>
    <hyperlink r:id="rId928" ref="D930"/>
    <hyperlink r:id="rId929" ref="D931"/>
    <hyperlink r:id="rId930" ref="D932"/>
    <hyperlink r:id="rId931" ref="D933"/>
    <hyperlink r:id="rId932" ref="D934"/>
    <hyperlink r:id="rId933" ref="D935"/>
    <hyperlink r:id="rId934" ref="D936"/>
    <hyperlink r:id="rId935" ref="D937"/>
    <hyperlink r:id="rId936" ref="D938"/>
    <hyperlink r:id="rId937" ref="D939"/>
    <hyperlink r:id="rId938" ref="D940"/>
    <hyperlink r:id="rId939" ref="D941"/>
    <hyperlink r:id="rId940" ref="D942"/>
    <hyperlink r:id="rId941" ref="D943"/>
    <hyperlink r:id="rId942" ref="D944"/>
    <hyperlink r:id="rId943" ref="D945"/>
    <hyperlink r:id="rId944" ref="D946"/>
    <hyperlink r:id="rId945" ref="D947"/>
    <hyperlink r:id="rId946" ref="D948"/>
    <hyperlink r:id="rId947" ref="D949"/>
    <hyperlink r:id="rId948" ref="D950"/>
    <hyperlink r:id="rId949" ref="D951"/>
    <hyperlink r:id="rId950" ref="D952"/>
    <hyperlink r:id="rId951" ref="D953"/>
    <hyperlink r:id="rId952" ref="D954"/>
    <hyperlink r:id="rId953" ref="D955"/>
    <hyperlink r:id="rId954" ref="D956"/>
    <hyperlink r:id="rId955" ref="D957"/>
    <hyperlink r:id="rId956" ref="D958"/>
    <hyperlink r:id="rId957" ref="D959"/>
    <hyperlink r:id="rId958" ref="D960"/>
    <hyperlink r:id="rId959" ref="D961"/>
    <hyperlink r:id="rId960" ref="D962"/>
    <hyperlink r:id="rId961" ref="D963"/>
    <hyperlink r:id="rId962" ref="D964"/>
    <hyperlink r:id="rId963" ref="D965"/>
    <hyperlink r:id="rId964" ref="D966"/>
    <hyperlink r:id="rId965" ref="D967"/>
    <hyperlink r:id="rId966" ref="D968"/>
    <hyperlink r:id="rId967" ref="D969"/>
    <hyperlink r:id="rId968" ref="D970"/>
    <hyperlink r:id="rId969" ref="D971"/>
    <hyperlink r:id="rId970" ref="D972"/>
    <hyperlink r:id="rId971" ref="D973"/>
    <hyperlink r:id="rId972" ref="D974"/>
    <hyperlink r:id="rId973" ref="D975"/>
    <hyperlink r:id="rId974" ref="D976"/>
    <hyperlink r:id="rId975" ref="D977"/>
    <hyperlink r:id="rId976" ref="D978"/>
    <hyperlink r:id="rId977" ref="D979"/>
    <hyperlink r:id="rId978" ref="D980"/>
    <hyperlink r:id="rId979" ref="D981"/>
    <hyperlink r:id="rId980" ref="D982"/>
    <hyperlink r:id="rId981" ref="D983"/>
    <hyperlink r:id="rId982" ref="D984"/>
    <hyperlink r:id="rId983" ref="D985"/>
    <hyperlink r:id="rId984" ref="D986"/>
    <hyperlink r:id="rId985" ref="D987"/>
    <hyperlink r:id="rId986" ref="D988"/>
    <hyperlink r:id="rId987" ref="D989"/>
    <hyperlink r:id="rId988" ref="D990"/>
    <hyperlink r:id="rId989" ref="D991"/>
    <hyperlink r:id="rId990" ref="D992"/>
    <hyperlink r:id="rId991" ref="D993"/>
    <hyperlink r:id="rId992" ref="D994"/>
    <hyperlink r:id="rId993" ref="D995"/>
    <hyperlink r:id="rId994" ref="D996"/>
    <hyperlink r:id="rId995" ref="D997"/>
    <hyperlink r:id="rId996" ref="D998"/>
    <hyperlink r:id="rId997" ref="D999"/>
    <hyperlink r:id="rId998" ref="D1000"/>
    <hyperlink r:id="rId999" ref="D1001"/>
    <hyperlink r:id="rId1000" ref="D1002"/>
    <hyperlink r:id="rId1001" ref="D1003"/>
    <hyperlink r:id="rId1002" ref="D1004"/>
    <hyperlink r:id="rId1003" ref="D1005"/>
    <hyperlink r:id="rId1004" ref="D1006"/>
    <hyperlink r:id="rId1005" ref="D1007"/>
    <hyperlink r:id="rId1006" ref="D1008"/>
    <hyperlink r:id="rId1007" ref="D1009"/>
    <hyperlink r:id="rId1008" ref="D1010"/>
    <hyperlink r:id="rId1009" ref="D1011"/>
    <hyperlink r:id="rId1010" ref="D1012"/>
    <hyperlink r:id="rId1011" ref="D1013"/>
    <hyperlink r:id="rId1012" ref="D1014"/>
    <hyperlink r:id="rId1013" ref="D1015"/>
    <hyperlink r:id="rId1014" ref="D1016"/>
    <hyperlink r:id="rId1015" ref="D1017"/>
    <hyperlink r:id="rId1016" ref="D1018"/>
    <hyperlink r:id="rId1017" ref="D1019"/>
    <hyperlink r:id="rId1018" ref="D1020"/>
    <hyperlink r:id="rId1019" ref="D1021"/>
    <hyperlink r:id="rId1020" ref="D1022"/>
    <hyperlink r:id="rId1021" ref="D1023"/>
    <hyperlink r:id="rId1022" ref="D1024"/>
    <hyperlink r:id="rId1023" ref="D1025"/>
    <hyperlink r:id="rId1024" ref="D1026"/>
    <hyperlink r:id="rId1025" ref="D1027"/>
    <hyperlink r:id="rId1026" ref="D1028"/>
    <hyperlink r:id="rId1027" ref="D1029"/>
    <hyperlink r:id="rId1028" ref="D1030"/>
    <hyperlink r:id="rId1029" ref="D1031"/>
    <hyperlink r:id="rId1030" ref="D1032"/>
    <hyperlink r:id="rId1031" ref="D1033"/>
    <hyperlink r:id="rId1032" ref="D1034"/>
    <hyperlink r:id="rId1033" ref="D1035"/>
    <hyperlink r:id="rId1034" ref="D1036"/>
    <hyperlink r:id="rId1035" ref="D1037"/>
    <hyperlink r:id="rId1036" ref="D1038"/>
    <hyperlink r:id="rId1037" ref="D1039"/>
    <hyperlink r:id="rId1038" ref="D1040"/>
    <hyperlink r:id="rId1039" ref="D1041"/>
    <hyperlink r:id="rId1040" ref="D1042"/>
    <hyperlink r:id="rId1041" ref="D1043"/>
    <hyperlink r:id="rId1042" ref="D1044"/>
    <hyperlink r:id="rId1043" ref="D1045"/>
    <hyperlink r:id="rId1044" ref="D1046"/>
    <hyperlink r:id="rId1045" ref="D1047"/>
    <hyperlink r:id="rId1046" ref="D1048"/>
    <hyperlink r:id="rId1047" ref="D1049"/>
    <hyperlink r:id="rId1048" ref="D1050"/>
    <hyperlink r:id="rId1049" ref="D1051"/>
    <hyperlink r:id="rId1050" ref="D1052"/>
    <hyperlink r:id="rId1051" ref="D1053"/>
    <hyperlink r:id="rId1052" ref="D1054"/>
    <hyperlink r:id="rId1053" ref="D1055"/>
    <hyperlink r:id="rId1054" ref="D1056"/>
    <hyperlink r:id="rId1055" ref="D1057"/>
    <hyperlink r:id="rId1056" ref="D1058"/>
    <hyperlink r:id="rId1057" ref="D1059"/>
    <hyperlink r:id="rId1058" ref="D1060"/>
    <hyperlink r:id="rId1059" ref="D1061"/>
    <hyperlink r:id="rId1060" ref="D1062"/>
    <hyperlink r:id="rId1061" ref="D1063"/>
    <hyperlink r:id="rId1062" ref="D1064"/>
    <hyperlink r:id="rId1063" ref="D1065"/>
    <hyperlink r:id="rId1064" ref="D1066"/>
    <hyperlink r:id="rId1065" ref="D1067"/>
    <hyperlink r:id="rId1066" ref="D1068"/>
    <hyperlink r:id="rId1067" ref="D1069"/>
    <hyperlink r:id="rId1068" ref="D1070"/>
    <hyperlink r:id="rId1069" ref="D1071"/>
    <hyperlink r:id="rId1070" ref="D1072"/>
    <hyperlink r:id="rId1071" ref="D1073"/>
    <hyperlink r:id="rId1072" ref="D1074"/>
    <hyperlink r:id="rId1073" ref="D1075"/>
    <hyperlink r:id="rId1074" ref="D1076"/>
    <hyperlink r:id="rId1075" ref="D1077"/>
    <hyperlink r:id="rId1076" ref="D1078"/>
    <hyperlink r:id="rId1077" ref="D1079"/>
    <hyperlink r:id="rId1078" ref="D1080"/>
    <hyperlink r:id="rId1079" ref="D1081"/>
    <hyperlink r:id="rId1080" ref="D1082"/>
    <hyperlink r:id="rId1081" ref="D1083"/>
    <hyperlink r:id="rId1082" ref="D1084"/>
    <hyperlink r:id="rId1083" ref="D1085"/>
    <hyperlink r:id="rId1084" ref="D1086"/>
    <hyperlink r:id="rId1085" ref="D1087"/>
    <hyperlink r:id="rId1086" ref="D1088"/>
    <hyperlink r:id="rId1087" ref="D1089"/>
    <hyperlink r:id="rId1088" ref="D1090"/>
    <hyperlink r:id="rId1089" ref="D1091"/>
    <hyperlink r:id="rId1090" ref="D1092"/>
    <hyperlink r:id="rId1091" ref="D1093"/>
    <hyperlink r:id="rId1092" ref="D1094"/>
    <hyperlink r:id="rId1093" ref="D1095"/>
    <hyperlink r:id="rId1094" ref="D1096"/>
    <hyperlink r:id="rId1095" ref="D1097"/>
    <hyperlink r:id="rId1096" ref="D1098"/>
    <hyperlink r:id="rId1097" ref="D1099"/>
    <hyperlink r:id="rId1098" ref="D1100"/>
    <hyperlink r:id="rId1099" ref="D1101"/>
    <hyperlink r:id="rId1100" ref="D1102"/>
    <hyperlink r:id="rId1101" ref="D1103"/>
    <hyperlink r:id="rId1102" ref="D1104"/>
    <hyperlink r:id="rId1103" ref="D1105"/>
    <hyperlink r:id="rId1104" ref="D1106"/>
    <hyperlink r:id="rId1105" ref="D1107"/>
    <hyperlink r:id="rId1106" ref="D1108"/>
    <hyperlink r:id="rId1107" ref="D1109"/>
    <hyperlink r:id="rId1108" ref="D1110"/>
    <hyperlink r:id="rId1109" ref="D1111"/>
    <hyperlink r:id="rId1110" ref="D1112"/>
    <hyperlink r:id="rId1111" ref="D1113"/>
    <hyperlink r:id="rId1112" ref="D1114"/>
    <hyperlink r:id="rId1113" ref="D1115"/>
    <hyperlink r:id="rId1114" ref="D1116"/>
    <hyperlink r:id="rId1115" ref="D1117"/>
    <hyperlink r:id="rId1116" ref="D1118"/>
    <hyperlink r:id="rId1117" ref="D1119"/>
    <hyperlink r:id="rId1118" ref="D1120"/>
    <hyperlink r:id="rId1119" ref="D1121"/>
    <hyperlink r:id="rId1120" ref="D1122"/>
    <hyperlink r:id="rId1121" ref="D1123"/>
    <hyperlink r:id="rId1122" ref="D1124"/>
    <hyperlink r:id="rId1123" ref="D1125"/>
    <hyperlink r:id="rId1124" ref="D1126"/>
    <hyperlink r:id="rId1125" ref="D1127"/>
    <hyperlink r:id="rId1126" ref="D1128"/>
    <hyperlink r:id="rId1127" ref="D1129"/>
    <hyperlink r:id="rId1128" ref="D1130"/>
    <hyperlink r:id="rId1129" ref="D1131"/>
    <hyperlink r:id="rId1130" ref="D1132"/>
    <hyperlink r:id="rId1131" ref="D1133"/>
    <hyperlink r:id="rId1132" ref="D1134"/>
    <hyperlink r:id="rId1133" ref="D1135"/>
    <hyperlink r:id="rId1134" ref="D1136"/>
    <hyperlink r:id="rId1135" ref="D1137"/>
    <hyperlink r:id="rId1136" ref="D1138"/>
    <hyperlink r:id="rId1137" ref="D1139"/>
    <hyperlink r:id="rId1138" ref="D1140"/>
    <hyperlink r:id="rId1139" ref="D1141"/>
    <hyperlink r:id="rId1140" ref="D1142"/>
    <hyperlink r:id="rId1141" ref="D1143"/>
    <hyperlink r:id="rId1142" ref="D1144"/>
    <hyperlink r:id="rId1143" ref="D1145"/>
    <hyperlink r:id="rId1144" ref="D1146"/>
    <hyperlink r:id="rId1145" ref="D1147"/>
    <hyperlink r:id="rId1146" ref="D1148"/>
    <hyperlink r:id="rId1147" ref="D1149"/>
    <hyperlink r:id="rId1148" ref="D1150"/>
    <hyperlink r:id="rId1149" ref="D1151"/>
    <hyperlink r:id="rId1150" ref="D1152"/>
    <hyperlink r:id="rId1151" ref="D1153"/>
    <hyperlink r:id="rId1152" ref="D1154"/>
    <hyperlink r:id="rId1153" ref="D1155"/>
    <hyperlink r:id="rId1154" ref="D1156"/>
    <hyperlink r:id="rId1155" ref="D1157"/>
    <hyperlink r:id="rId1156" ref="D1158"/>
    <hyperlink r:id="rId1157" ref="D1159"/>
    <hyperlink r:id="rId1158" ref="D1160"/>
    <hyperlink r:id="rId1159" ref="D1161"/>
    <hyperlink r:id="rId1160" ref="D1162"/>
    <hyperlink r:id="rId1161" ref="D1163"/>
    <hyperlink r:id="rId1162" ref="D1164"/>
    <hyperlink r:id="rId1163" ref="D1165"/>
    <hyperlink r:id="rId1164" ref="D1166"/>
    <hyperlink r:id="rId1165" ref="D1167"/>
    <hyperlink r:id="rId1166" ref="D1168"/>
    <hyperlink r:id="rId1167" ref="D1169"/>
    <hyperlink r:id="rId1168" ref="D1170"/>
    <hyperlink r:id="rId1169" ref="D1171"/>
    <hyperlink r:id="rId1170" ref="D1172"/>
    <hyperlink r:id="rId1171" ref="D1173"/>
    <hyperlink r:id="rId1172" ref="D1174"/>
    <hyperlink r:id="rId1173" ref="D1175"/>
    <hyperlink r:id="rId1174" ref="D1176"/>
    <hyperlink r:id="rId1175" ref="D1177"/>
    <hyperlink r:id="rId1176" ref="D1178"/>
    <hyperlink r:id="rId1177" ref="D1179"/>
    <hyperlink r:id="rId1178" ref="D1180"/>
    <hyperlink r:id="rId1179" ref="D1181"/>
    <hyperlink r:id="rId1180" ref="D1182"/>
    <hyperlink r:id="rId1181" ref="D1183"/>
    <hyperlink r:id="rId1182" ref="D1184"/>
    <hyperlink r:id="rId1183" ref="D1185"/>
    <hyperlink r:id="rId1184" ref="D1186"/>
    <hyperlink r:id="rId1185" ref="D1187"/>
    <hyperlink r:id="rId1186" ref="D1188"/>
    <hyperlink r:id="rId1187" ref="D1189"/>
    <hyperlink r:id="rId1188" ref="D1190"/>
    <hyperlink r:id="rId1189" ref="D1191"/>
    <hyperlink r:id="rId1190" ref="D1192"/>
    <hyperlink r:id="rId1191" ref="D1193"/>
    <hyperlink r:id="rId1192" ref="D1194"/>
  </hyperlinks>
  <drawing r:id="rId119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sheetData>
    <row r="1">
      <c r="A1" s="192" t="s">
        <v>71</v>
      </c>
      <c r="B1" s="36" t="s">
        <v>70</v>
      </c>
      <c r="C1" s="36" t="s">
        <v>76</v>
      </c>
      <c r="D1" s="36" t="s">
        <v>1244</v>
      </c>
      <c r="E1" s="36" t="s">
        <v>1245</v>
      </c>
    </row>
    <row r="2">
      <c r="A2" s="193">
        <v>1.0</v>
      </c>
      <c r="B2" s="36" t="s">
        <v>77</v>
      </c>
      <c r="C2" s="36" t="s">
        <v>2299</v>
      </c>
      <c r="D2" s="36" t="s">
        <v>2300</v>
      </c>
      <c r="E2" s="36" t="s">
        <v>2301</v>
      </c>
    </row>
    <row r="3">
      <c r="A3" s="193">
        <v>2.0</v>
      </c>
      <c r="B3" s="36" t="s">
        <v>78</v>
      </c>
      <c r="C3" s="36" t="s">
        <v>2302</v>
      </c>
      <c r="D3" s="36" t="s">
        <v>2300</v>
      </c>
      <c r="E3" s="36" t="s">
        <v>2301</v>
      </c>
    </row>
    <row r="4">
      <c r="A4" s="193">
        <v>3.0</v>
      </c>
      <c r="B4" s="36" t="s">
        <v>79</v>
      </c>
      <c r="C4" s="36" t="s">
        <v>2303</v>
      </c>
      <c r="D4" s="36" t="s">
        <v>2300</v>
      </c>
      <c r="E4" s="36" t="s">
        <v>2301</v>
      </c>
    </row>
    <row r="5">
      <c r="A5" s="193">
        <v>3.0</v>
      </c>
      <c r="B5" s="36" t="s">
        <v>79</v>
      </c>
      <c r="C5" s="36" t="s">
        <v>2304</v>
      </c>
      <c r="D5" s="36" t="s">
        <v>2300</v>
      </c>
      <c r="E5" s="36" t="s">
        <v>2301</v>
      </c>
    </row>
    <row r="6">
      <c r="A6" s="193">
        <v>4.0</v>
      </c>
      <c r="B6" s="36" t="s">
        <v>81</v>
      </c>
      <c r="C6" s="36" t="s">
        <v>2305</v>
      </c>
      <c r="D6" s="36" t="s">
        <v>2306</v>
      </c>
      <c r="E6" s="36"/>
    </row>
    <row r="7">
      <c r="A7" s="193">
        <v>5.0</v>
      </c>
      <c r="B7" s="36" t="s">
        <v>82</v>
      </c>
      <c r="C7" s="36" t="s">
        <v>2307</v>
      </c>
      <c r="D7" s="36" t="s">
        <v>2306</v>
      </c>
      <c r="E7" s="36"/>
    </row>
    <row r="8">
      <c r="A8" s="193">
        <v>6.0</v>
      </c>
      <c r="B8" s="36" t="s">
        <v>83</v>
      </c>
      <c r="C8" s="36" t="s">
        <v>2308</v>
      </c>
      <c r="D8" s="36" t="s">
        <v>2306</v>
      </c>
      <c r="E8" s="36" t="s">
        <v>2309</v>
      </c>
    </row>
    <row r="9">
      <c r="A9" s="193">
        <v>7.0</v>
      </c>
      <c r="B9" s="36" t="s">
        <v>84</v>
      </c>
      <c r="C9" s="36" t="s">
        <v>2310</v>
      </c>
      <c r="D9" s="36" t="s">
        <v>2311</v>
      </c>
      <c r="E9" s="36"/>
    </row>
    <row r="10">
      <c r="A10" s="193">
        <v>8.0</v>
      </c>
      <c r="B10" s="36" t="s">
        <v>85</v>
      </c>
      <c r="C10" s="36" t="s">
        <v>2312</v>
      </c>
      <c r="D10" s="36" t="s">
        <v>2311</v>
      </c>
      <c r="E10" s="36"/>
    </row>
    <row r="11">
      <c r="A11" s="193">
        <v>9.0</v>
      </c>
      <c r="B11" s="36" t="s">
        <v>86</v>
      </c>
      <c r="C11" s="36" t="s">
        <v>2313</v>
      </c>
      <c r="D11" s="36" t="s">
        <v>2311</v>
      </c>
      <c r="E11" s="36"/>
    </row>
    <row r="12">
      <c r="A12" s="193">
        <v>10.0</v>
      </c>
      <c r="B12" s="36" t="s">
        <v>87</v>
      </c>
      <c r="C12" s="36" t="s">
        <v>2314</v>
      </c>
      <c r="D12" s="36" t="s">
        <v>2315</v>
      </c>
      <c r="E12" s="36"/>
    </row>
    <row r="13">
      <c r="A13" s="193">
        <v>11.0</v>
      </c>
      <c r="B13" s="36" t="s">
        <v>88</v>
      </c>
      <c r="C13" s="36" t="s">
        <v>2316</v>
      </c>
      <c r="D13" s="36" t="s">
        <v>2315</v>
      </c>
      <c r="E13" s="36"/>
    </row>
    <row r="14">
      <c r="A14" s="193">
        <v>12.0</v>
      </c>
      <c r="B14" s="36" t="s">
        <v>89</v>
      </c>
      <c r="C14" s="36" t="s">
        <v>2317</v>
      </c>
      <c r="D14" s="36" t="s">
        <v>2315</v>
      </c>
      <c r="E14" s="36" t="s">
        <v>2309</v>
      </c>
    </row>
    <row r="15">
      <c r="A15" s="193">
        <v>12.0</v>
      </c>
      <c r="B15" s="36" t="s">
        <v>89</v>
      </c>
      <c r="C15" s="36" t="s">
        <v>2318</v>
      </c>
      <c r="D15" s="36" t="s">
        <v>2315</v>
      </c>
      <c r="E15" s="36" t="s">
        <v>2309</v>
      </c>
    </row>
    <row r="16">
      <c r="A16" s="193">
        <v>13.0</v>
      </c>
      <c r="B16" s="36" t="s">
        <v>90</v>
      </c>
      <c r="C16" s="36" t="s">
        <v>2319</v>
      </c>
      <c r="D16" s="36" t="s">
        <v>2315</v>
      </c>
      <c r="E16" s="36" t="s">
        <v>2301</v>
      </c>
    </row>
    <row r="17">
      <c r="A17" s="193">
        <v>14.0</v>
      </c>
      <c r="B17" s="36" t="s">
        <v>91</v>
      </c>
      <c r="C17" s="36" t="s">
        <v>2320</v>
      </c>
      <c r="D17" s="36" t="s">
        <v>2315</v>
      </c>
      <c r="E17" s="36" t="s">
        <v>2301</v>
      </c>
    </row>
    <row r="18">
      <c r="A18" s="193">
        <v>15.0</v>
      </c>
      <c r="B18" s="36" t="s">
        <v>92</v>
      </c>
      <c r="C18" s="36" t="s">
        <v>2321</v>
      </c>
      <c r="D18" s="36" t="s">
        <v>2315</v>
      </c>
      <c r="E18" s="36" t="s">
        <v>2301</v>
      </c>
    </row>
    <row r="19">
      <c r="A19" s="193">
        <v>16.0</v>
      </c>
      <c r="B19" s="36" t="s">
        <v>93</v>
      </c>
      <c r="C19" s="36" t="s">
        <v>2322</v>
      </c>
      <c r="D19" s="36" t="s">
        <v>500</v>
      </c>
      <c r="E19" s="36" t="s">
        <v>2309</v>
      </c>
    </row>
    <row r="20">
      <c r="A20" s="193">
        <v>17.0</v>
      </c>
      <c r="B20" s="36" t="s">
        <v>94</v>
      </c>
      <c r="C20" s="36" t="s">
        <v>2323</v>
      </c>
      <c r="D20" s="36" t="s">
        <v>500</v>
      </c>
      <c r="E20" s="36" t="s">
        <v>2309</v>
      </c>
    </row>
    <row r="21">
      <c r="A21" s="193">
        <v>18.0</v>
      </c>
      <c r="B21" s="36" t="s">
        <v>95</v>
      </c>
      <c r="C21" s="36" t="s">
        <v>2324</v>
      </c>
      <c r="D21" s="36" t="s">
        <v>500</v>
      </c>
      <c r="E21" s="36" t="s">
        <v>2309</v>
      </c>
    </row>
    <row r="22">
      <c r="A22" s="193">
        <v>19.0</v>
      </c>
      <c r="B22" s="36" t="s">
        <v>96</v>
      </c>
      <c r="C22" s="36" t="s">
        <v>2325</v>
      </c>
      <c r="D22" s="36" t="s">
        <v>500</v>
      </c>
      <c r="E22" s="36"/>
    </row>
    <row r="23">
      <c r="A23" s="193">
        <v>19.0</v>
      </c>
      <c r="B23" s="36" t="s">
        <v>96</v>
      </c>
      <c r="C23" s="36" t="s">
        <v>2326</v>
      </c>
      <c r="D23" s="36" t="s">
        <v>2327</v>
      </c>
      <c r="E23" s="36" t="s">
        <v>500</v>
      </c>
    </row>
    <row r="24">
      <c r="A24" s="193">
        <v>19.0</v>
      </c>
      <c r="B24" s="36" t="s">
        <v>96</v>
      </c>
      <c r="C24" s="36" t="s">
        <v>2328</v>
      </c>
      <c r="D24" s="36" t="s">
        <v>500</v>
      </c>
      <c r="E24" s="36"/>
    </row>
    <row r="25">
      <c r="A25" s="193">
        <v>20.0</v>
      </c>
      <c r="B25" s="36" t="s">
        <v>99</v>
      </c>
      <c r="C25" s="36" t="s">
        <v>2329</v>
      </c>
      <c r="D25" s="36" t="s">
        <v>500</v>
      </c>
      <c r="E25" s="36"/>
    </row>
    <row r="26">
      <c r="A26" s="193">
        <v>20.0</v>
      </c>
      <c r="B26" s="36" t="s">
        <v>99</v>
      </c>
      <c r="C26" s="36" t="s">
        <v>2330</v>
      </c>
      <c r="D26" s="36" t="s">
        <v>2327</v>
      </c>
      <c r="E26" s="36" t="s">
        <v>500</v>
      </c>
    </row>
    <row r="27">
      <c r="A27" s="193">
        <v>20.0</v>
      </c>
      <c r="B27" s="36" t="s">
        <v>99</v>
      </c>
      <c r="C27" s="36" t="s">
        <v>2331</v>
      </c>
      <c r="D27" s="36" t="s">
        <v>500</v>
      </c>
      <c r="E27" s="36"/>
    </row>
    <row r="28">
      <c r="A28" s="193">
        <v>21.0</v>
      </c>
      <c r="B28" s="36" t="s">
        <v>100</v>
      </c>
      <c r="C28" s="36" t="s">
        <v>2332</v>
      </c>
      <c r="D28" s="36" t="s">
        <v>500</v>
      </c>
      <c r="E28" s="36" t="s">
        <v>2309</v>
      </c>
    </row>
    <row r="29">
      <c r="A29" s="193">
        <v>22.0</v>
      </c>
      <c r="B29" s="36" t="s">
        <v>101</v>
      </c>
      <c r="C29" s="36" t="s">
        <v>2333</v>
      </c>
      <c r="D29" s="36" t="s">
        <v>500</v>
      </c>
      <c r="E29" s="36" t="s">
        <v>2309</v>
      </c>
    </row>
    <row r="30">
      <c r="A30" s="193">
        <v>23.0</v>
      </c>
      <c r="B30" s="36" t="s">
        <v>102</v>
      </c>
      <c r="C30" s="36" t="s">
        <v>2334</v>
      </c>
      <c r="D30" s="36" t="s">
        <v>2301</v>
      </c>
      <c r="E30" s="36"/>
    </row>
    <row r="31">
      <c r="A31" s="193">
        <v>24.0</v>
      </c>
      <c r="B31" s="36" t="s">
        <v>103</v>
      </c>
      <c r="C31" s="36" t="s">
        <v>2335</v>
      </c>
      <c r="D31" s="36" t="s">
        <v>2301</v>
      </c>
      <c r="E31" s="36"/>
    </row>
    <row r="32">
      <c r="A32" s="193">
        <v>25.0</v>
      </c>
      <c r="B32" s="36" t="s">
        <v>104</v>
      </c>
      <c r="C32" s="36" t="s">
        <v>2336</v>
      </c>
      <c r="D32" s="36" t="s">
        <v>2337</v>
      </c>
      <c r="E32" s="36"/>
    </row>
    <row r="33">
      <c r="A33" s="193">
        <v>25.0</v>
      </c>
      <c r="B33" s="36" t="s">
        <v>104</v>
      </c>
      <c r="C33" s="36" t="s">
        <v>2338</v>
      </c>
      <c r="D33" s="36" t="s">
        <v>2337</v>
      </c>
      <c r="E33" s="36"/>
    </row>
    <row r="34">
      <c r="A34" s="193">
        <v>25.0</v>
      </c>
      <c r="B34" s="36" t="s">
        <v>104</v>
      </c>
      <c r="C34" s="36" t="s">
        <v>2339</v>
      </c>
      <c r="D34" s="36" t="s">
        <v>2337</v>
      </c>
      <c r="E34" s="36"/>
    </row>
    <row r="35">
      <c r="A35" s="193">
        <v>25.0</v>
      </c>
      <c r="B35" s="36" t="s">
        <v>104</v>
      </c>
      <c r="C35" s="36" t="s">
        <v>2340</v>
      </c>
      <c r="D35" s="36" t="s">
        <v>2337</v>
      </c>
      <c r="E35" s="36"/>
    </row>
    <row r="36">
      <c r="A36" s="193">
        <v>25.0</v>
      </c>
      <c r="B36" s="36" t="s">
        <v>104</v>
      </c>
      <c r="C36" s="36" t="s">
        <v>2341</v>
      </c>
      <c r="D36" s="36" t="s">
        <v>2337</v>
      </c>
      <c r="E36" s="36"/>
    </row>
    <row r="37">
      <c r="A37" s="193">
        <v>25.0</v>
      </c>
      <c r="B37" s="36" t="s">
        <v>104</v>
      </c>
      <c r="C37" s="36" t="s">
        <v>2342</v>
      </c>
      <c r="D37" s="36" t="s">
        <v>2337</v>
      </c>
      <c r="E37" s="36"/>
    </row>
    <row r="38">
      <c r="A38" s="193">
        <v>25.0</v>
      </c>
      <c r="B38" s="36" t="s">
        <v>104</v>
      </c>
      <c r="C38" s="36" t="s">
        <v>2343</v>
      </c>
      <c r="D38" s="36" t="s">
        <v>2337</v>
      </c>
      <c r="E38" s="36"/>
    </row>
    <row r="39">
      <c r="A39" s="193">
        <v>25.0</v>
      </c>
      <c r="B39" s="36" t="s">
        <v>104</v>
      </c>
      <c r="C39" s="36" t="s">
        <v>2344</v>
      </c>
      <c r="D39" s="36" t="s">
        <v>2337</v>
      </c>
      <c r="E39" s="36"/>
    </row>
    <row r="40">
      <c r="A40" s="193">
        <v>25.0</v>
      </c>
      <c r="B40" s="36" t="s">
        <v>104</v>
      </c>
      <c r="C40" s="36" t="s">
        <v>2345</v>
      </c>
      <c r="D40" s="36" t="s">
        <v>2337</v>
      </c>
      <c r="E40" s="36"/>
    </row>
    <row r="41">
      <c r="A41" s="193">
        <v>25.0</v>
      </c>
      <c r="B41" s="36" t="s">
        <v>104</v>
      </c>
      <c r="C41" s="36" t="s">
        <v>2346</v>
      </c>
      <c r="D41" s="36" t="s">
        <v>2337</v>
      </c>
      <c r="E41" s="36"/>
    </row>
    <row r="42">
      <c r="A42" s="193">
        <v>26.0</v>
      </c>
      <c r="B42" s="36" t="s">
        <v>105</v>
      </c>
      <c r="C42" s="36" t="s">
        <v>2347</v>
      </c>
      <c r="D42" s="36" t="s">
        <v>2337</v>
      </c>
      <c r="E42" s="36"/>
    </row>
    <row r="43">
      <c r="A43" s="193">
        <v>26.0</v>
      </c>
      <c r="B43" s="36" t="s">
        <v>105</v>
      </c>
      <c r="C43" s="36" t="s">
        <v>2348</v>
      </c>
      <c r="D43" s="36" t="s">
        <v>2337</v>
      </c>
      <c r="E43" s="36" t="s">
        <v>2349</v>
      </c>
    </row>
    <row r="44">
      <c r="A44" s="193">
        <v>26.0</v>
      </c>
      <c r="B44" s="36" t="s">
        <v>105</v>
      </c>
      <c r="C44" s="36" t="s">
        <v>2350</v>
      </c>
      <c r="D44" s="36" t="s">
        <v>2337</v>
      </c>
      <c r="E44" s="36"/>
    </row>
    <row r="45">
      <c r="A45" s="193">
        <v>27.0</v>
      </c>
      <c r="B45" s="36" t="s">
        <v>106</v>
      </c>
      <c r="C45" s="36" t="s">
        <v>2351</v>
      </c>
      <c r="D45" s="36" t="s">
        <v>2352</v>
      </c>
      <c r="E45" s="36"/>
    </row>
    <row r="46">
      <c r="A46" s="193">
        <v>27.0</v>
      </c>
      <c r="B46" s="36" t="s">
        <v>106</v>
      </c>
      <c r="C46" s="36" t="s">
        <v>2353</v>
      </c>
      <c r="D46" s="36" t="s">
        <v>2354</v>
      </c>
      <c r="E46" s="36" t="s">
        <v>2355</v>
      </c>
    </row>
    <row r="47">
      <c r="A47" s="193">
        <v>28.0</v>
      </c>
      <c r="B47" s="36" t="s">
        <v>107</v>
      </c>
      <c r="C47" s="36" t="s">
        <v>2356</v>
      </c>
      <c r="D47" s="36" t="s">
        <v>2352</v>
      </c>
      <c r="E47" s="36"/>
    </row>
    <row r="48">
      <c r="A48" s="193">
        <v>28.0</v>
      </c>
      <c r="B48" s="36" t="s">
        <v>107</v>
      </c>
      <c r="C48" s="36" t="s">
        <v>2357</v>
      </c>
      <c r="D48" s="36" t="s">
        <v>2354</v>
      </c>
      <c r="E48" s="36" t="s">
        <v>2355</v>
      </c>
    </row>
    <row r="49">
      <c r="A49" s="193">
        <v>29.0</v>
      </c>
      <c r="B49" s="36" t="s">
        <v>108</v>
      </c>
      <c r="C49" s="36" t="s">
        <v>2358</v>
      </c>
      <c r="D49" s="36" t="s">
        <v>2301</v>
      </c>
      <c r="E49" s="36"/>
    </row>
    <row r="50">
      <c r="A50" s="193">
        <v>30.0</v>
      </c>
      <c r="B50" s="36" t="s">
        <v>109</v>
      </c>
      <c r="C50" s="36" t="s">
        <v>2359</v>
      </c>
      <c r="D50" s="36" t="s">
        <v>2301</v>
      </c>
      <c r="E50" s="36"/>
    </row>
    <row r="51">
      <c r="A51" s="193">
        <v>31.0</v>
      </c>
      <c r="B51" s="36" t="s">
        <v>110</v>
      </c>
      <c r="C51" s="36" t="s">
        <v>2360</v>
      </c>
      <c r="D51" s="36" t="s">
        <v>2301</v>
      </c>
      <c r="E51" s="36" t="s">
        <v>2352</v>
      </c>
    </row>
    <row r="52">
      <c r="A52" s="193">
        <v>32.0</v>
      </c>
      <c r="B52" s="36" t="s">
        <v>111</v>
      </c>
      <c r="C52" s="36" t="s">
        <v>2361</v>
      </c>
      <c r="D52" s="36" t="s">
        <v>2301</v>
      </c>
      <c r="E52" s="36"/>
    </row>
    <row r="53">
      <c r="A53" s="193">
        <v>33.0</v>
      </c>
      <c r="B53" s="36" t="s">
        <v>112</v>
      </c>
      <c r="C53" s="36" t="s">
        <v>2362</v>
      </c>
      <c r="D53" s="36" t="s">
        <v>2301</v>
      </c>
      <c r="E53" s="36"/>
    </row>
    <row r="54">
      <c r="A54" s="193">
        <v>34.0</v>
      </c>
      <c r="B54" s="36" t="s">
        <v>113</v>
      </c>
      <c r="C54" s="36" t="s">
        <v>2363</v>
      </c>
      <c r="D54" s="36" t="s">
        <v>2301</v>
      </c>
      <c r="E54" s="36" t="s">
        <v>2352</v>
      </c>
    </row>
    <row r="55">
      <c r="A55" s="193">
        <v>35.0</v>
      </c>
      <c r="B55" s="36" t="s">
        <v>114</v>
      </c>
      <c r="C55" s="36" t="s">
        <v>2364</v>
      </c>
      <c r="D55" s="36" t="s">
        <v>2365</v>
      </c>
      <c r="E55" s="36"/>
    </row>
    <row r="56">
      <c r="A56" s="193">
        <v>36.0</v>
      </c>
      <c r="B56" s="36" t="s">
        <v>115</v>
      </c>
      <c r="C56" s="36" t="s">
        <v>2366</v>
      </c>
      <c r="D56" s="36" t="s">
        <v>2365</v>
      </c>
      <c r="E56" s="36"/>
    </row>
    <row r="57">
      <c r="A57" s="193">
        <v>37.0</v>
      </c>
      <c r="B57" s="36" t="s">
        <v>116</v>
      </c>
      <c r="C57" s="36" t="s">
        <v>2367</v>
      </c>
      <c r="D57" s="36" t="s">
        <v>2306</v>
      </c>
      <c r="E57" s="36"/>
    </row>
    <row r="58">
      <c r="A58" s="193">
        <v>37.0</v>
      </c>
      <c r="B58" s="36" t="s">
        <v>116</v>
      </c>
      <c r="C58" s="36" t="s">
        <v>2368</v>
      </c>
      <c r="D58" s="36" t="s">
        <v>2354</v>
      </c>
      <c r="E58" s="36"/>
    </row>
    <row r="59">
      <c r="A59" s="193">
        <v>38.0</v>
      </c>
      <c r="B59" s="36" t="s">
        <v>117</v>
      </c>
      <c r="C59" s="36" t="s">
        <v>2369</v>
      </c>
      <c r="D59" s="36" t="s">
        <v>2306</v>
      </c>
      <c r="E59" s="36"/>
    </row>
    <row r="60">
      <c r="A60" s="193">
        <v>38.0</v>
      </c>
      <c r="B60" s="36" t="s">
        <v>117</v>
      </c>
      <c r="C60" s="36" t="s">
        <v>2370</v>
      </c>
      <c r="D60" s="36" t="s">
        <v>2354</v>
      </c>
      <c r="E60" s="36" t="s">
        <v>2365</v>
      </c>
    </row>
    <row r="61">
      <c r="A61" s="193">
        <v>39.0</v>
      </c>
      <c r="B61" s="36" t="s">
        <v>118</v>
      </c>
      <c r="C61" s="36" t="s">
        <v>2371</v>
      </c>
      <c r="D61" s="36" t="s">
        <v>500</v>
      </c>
      <c r="E61" s="36" t="s">
        <v>2365</v>
      </c>
    </row>
    <row r="62">
      <c r="A62" s="193">
        <v>40.0</v>
      </c>
      <c r="B62" s="36" t="s">
        <v>119</v>
      </c>
      <c r="C62" s="36" t="s">
        <v>2372</v>
      </c>
      <c r="D62" s="36" t="s">
        <v>500</v>
      </c>
      <c r="E62" s="36" t="s">
        <v>2365</v>
      </c>
    </row>
    <row r="63">
      <c r="A63" s="193">
        <v>41.0</v>
      </c>
      <c r="B63" s="36" t="s">
        <v>120</v>
      </c>
      <c r="C63" s="36" t="s">
        <v>2373</v>
      </c>
      <c r="D63" s="36" t="s">
        <v>2301</v>
      </c>
      <c r="E63" s="36" t="s">
        <v>2309</v>
      </c>
    </row>
    <row r="64">
      <c r="A64" s="193">
        <v>41.0</v>
      </c>
      <c r="B64" s="36" t="s">
        <v>120</v>
      </c>
      <c r="C64" s="36" t="s">
        <v>2374</v>
      </c>
      <c r="D64" s="36" t="s">
        <v>2301</v>
      </c>
      <c r="E64" s="36" t="s">
        <v>2309</v>
      </c>
    </row>
    <row r="65">
      <c r="A65" s="193">
        <v>42.0</v>
      </c>
      <c r="B65" s="36" t="s">
        <v>121</v>
      </c>
      <c r="C65" s="36" t="s">
        <v>2375</v>
      </c>
      <c r="D65" s="36" t="s">
        <v>2301</v>
      </c>
      <c r="E65" s="36" t="s">
        <v>2309</v>
      </c>
    </row>
    <row r="66">
      <c r="A66" s="193">
        <v>42.0</v>
      </c>
      <c r="B66" s="36" t="s">
        <v>121</v>
      </c>
      <c r="C66" s="36" t="s">
        <v>2376</v>
      </c>
      <c r="D66" s="36" t="s">
        <v>2301</v>
      </c>
      <c r="E66" s="36" t="s">
        <v>2309</v>
      </c>
    </row>
    <row r="67">
      <c r="A67" s="193">
        <v>43.0</v>
      </c>
      <c r="B67" s="36" t="s">
        <v>122</v>
      </c>
      <c r="C67" s="36" t="s">
        <v>2377</v>
      </c>
      <c r="D67" s="36" t="s">
        <v>2300</v>
      </c>
      <c r="E67" s="36" t="s">
        <v>2301</v>
      </c>
    </row>
    <row r="68">
      <c r="A68" s="193">
        <v>44.0</v>
      </c>
      <c r="B68" s="36" t="s">
        <v>123</v>
      </c>
      <c r="C68" s="36" t="s">
        <v>2378</v>
      </c>
      <c r="D68" s="36" t="s">
        <v>2300</v>
      </c>
      <c r="E68" s="36" t="s">
        <v>2301</v>
      </c>
    </row>
    <row r="69">
      <c r="A69" s="193">
        <v>44.0</v>
      </c>
      <c r="B69" s="36" t="s">
        <v>123</v>
      </c>
      <c r="C69" s="36" t="s">
        <v>2379</v>
      </c>
      <c r="D69" s="36" t="s">
        <v>2300</v>
      </c>
      <c r="E69" s="36" t="s">
        <v>2301</v>
      </c>
    </row>
    <row r="70">
      <c r="A70" s="193">
        <v>45.0</v>
      </c>
      <c r="B70" s="36" t="s">
        <v>124</v>
      </c>
      <c r="C70" s="36" t="s">
        <v>2380</v>
      </c>
      <c r="D70" s="36" t="s">
        <v>2300</v>
      </c>
      <c r="E70" s="36" t="s">
        <v>2301</v>
      </c>
    </row>
    <row r="71">
      <c r="A71" s="193">
        <v>45.0</v>
      </c>
      <c r="B71" s="36" t="s">
        <v>124</v>
      </c>
      <c r="C71" s="36" t="s">
        <v>2381</v>
      </c>
      <c r="D71" s="36" t="s">
        <v>2300</v>
      </c>
      <c r="E71" s="36" t="s">
        <v>2301</v>
      </c>
    </row>
    <row r="72">
      <c r="A72" s="193">
        <v>46.0</v>
      </c>
      <c r="B72" s="36" t="s">
        <v>125</v>
      </c>
      <c r="C72" s="36" t="s">
        <v>2382</v>
      </c>
      <c r="D72" s="36" t="s">
        <v>2315</v>
      </c>
      <c r="E72" s="36" t="s">
        <v>2300</v>
      </c>
    </row>
    <row r="73">
      <c r="A73" s="193">
        <v>47.0</v>
      </c>
      <c r="B73" s="36" t="s">
        <v>126</v>
      </c>
      <c r="C73" s="36" t="s">
        <v>2383</v>
      </c>
      <c r="D73" s="36" t="s">
        <v>2315</v>
      </c>
      <c r="E73" s="36" t="s">
        <v>2300</v>
      </c>
    </row>
    <row r="74">
      <c r="A74" s="193">
        <v>48.0</v>
      </c>
      <c r="B74" s="36" t="s">
        <v>127</v>
      </c>
      <c r="C74" s="36" t="s">
        <v>2384</v>
      </c>
      <c r="D74" s="36" t="s">
        <v>2315</v>
      </c>
      <c r="E74" s="36" t="s">
        <v>2301</v>
      </c>
    </row>
    <row r="75">
      <c r="A75" s="193">
        <v>49.0</v>
      </c>
      <c r="B75" s="36" t="s">
        <v>128</v>
      </c>
      <c r="C75" s="36" t="s">
        <v>2385</v>
      </c>
      <c r="D75" s="36" t="s">
        <v>2315</v>
      </c>
      <c r="E75" s="36" t="s">
        <v>2301</v>
      </c>
    </row>
    <row r="76">
      <c r="A76" s="193">
        <v>50.0</v>
      </c>
      <c r="B76" s="36" t="s">
        <v>129</v>
      </c>
      <c r="C76" s="36" t="s">
        <v>2386</v>
      </c>
      <c r="D76" s="36" t="s">
        <v>2352</v>
      </c>
      <c r="E76" s="36"/>
    </row>
    <row r="77">
      <c r="A77" s="193">
        <v>50.0</v>
      </c>
      <c r="B77" s="36" t="s">
        <v>129</v>
      </c>
      <c r="C77" s="36" t="s">
        <v>2387</v>
      </c>
      <c r="D77" s="36" t="s">
        <v>2352</v>
      </c>
      <c r="E77" s="36" t="s">
        <v>2355</v>
      </c>
    </row>
    <row r="78">
      <c r="A78" s="193">
        <v>51.0</v>
      </c>
      <c r="B78" s="36" t="s">
        <v>130</v>
      </c>
      <c r="C78" s="36" t="s">
        <v>2388</v>
      </c>
      <c r="D78" s="36" t="s">
        <v>2352</v>
      </c>
      <c r="E78" s="36"/>
    </row>
    <row r="79">
      <c r="A79" s="193">
        <v>51.0</v>
      </c>
      <c r="B79" s="36" t="s">
        <v>130</v>
      </c>
      <c r="C79" s="36" t="s">
        <v>2389</v>
      </c>
      <c r="D79" s="36" t="s">
        <v>2352</v>
      </c>
      <c r="E79" s="36" t="s">
        <v>2355</v>
      </c>
    </row>
    <row r="80">
      <c r="A80" s="193">
        <v>52.0</v>
      </c>
      <c r="B80" s="36" t="s">
        <v>131</v>
      </c>
      <c r="C80" s="36" t="s">
        <v>2390</v>
      </c>
      <c r="D80" s="36" t="s">
        <v>500</v>
      </c>
      <c r="E80" s="36"/>
    </row>
    <row r="81">
      <c r="A81" s="193">
        <v>52.0</v>
      </c>
      <c r="B81" s="36" t="s">
        <v>131</v>
      </c>
      <c r="C81" s="36" t="s">
        <v>2391</v>
      </c>
      <c r="D81" s="36" t="s">
        <v>2327</v>
      </c>
      <c r="E81" s="36"/>
    </row>
    <row r="82">
      <c r="A82" s="193">
        <v>52.0</v>
      </c>
      <c r="B82" s="36" t="s">
        <v>131</v>
      </c>
      <c r="C82" s="36" t="s">
        <v>2392</v>
      </c>
      <c r="D82" s="36" t="s">
        <v>2355</v>
      </c>
      <c r="E82" s="36"/>
    </row>
    <row r="83">
      <c r="A83" s="193">
        <v>53.0</v>
      </c>
      <c r="B83" s="36" t="s">
        <v>133</v>
      </c>
      <c r="C83" s="36" t="s">
        <v>2393</v>
      </c>
      <c r="D83" s="36" t="s">
        <v>500</v>
      </c>
      <c r="E83" s="36"/>
    </row>
    <row r="84">
      <c r="A84" s="193">
        <v>53.0</v>
      </c>
      <c r="B84" s="36" t="s">
        <v>133</v>
      </c>
      <c r="C84" s="36" t="s">
        <v>2394</v>
      </c>
      <c r="D84" s="36" t="s">
        <v>2327</v>
      </c>
      <c r="E84" s="36"/>
    </row>
    <row r="85">
      <c r="A85" s="193">
        <v>54.0</v>
      </c>
      <c r="B85" s="36" t="s">
        <v>134</v>
      </c>
      <c r="C85" s="36" t="s">
        <v>2395</v>
      </c>
      <c r="D85" s="36" t="s">
        <v>2311</v>
      </c>
      <c r="E85" s="36"/>
    </row>
    <row r="86">
      <c r="A86" s="193">
        <v>55.0</v>
      </c>
      <c r="B86" s="36" t="s">
        <v>135</v>
      </c>
      <c r="C86" s="36" t="s">
        <v>2396</v>
      </c>
      <c r="D86" s="36" t="s">
        <v>2311</v>
      </c>
      <c r="E86" s="36"/>
    </row>
    <row r="87">
      <c r="A87" s="193">
        <v>56.0</v>
      </c>
      <c r="B87" s="36" t="s">
        <v>136</v>
      </c>
      <c r="C87" s="36" t="s">
        <v>2397</v>
      </c>
      <c r="D87" s="36" t="s">
        <v>2398</v>
      </c>
      <c r="E87" s="36"/>
    </row>
    <row r="88">
      <c r="A88" s="193">
        <v>57.0</v>
      </c>
      <c r="B88" s="36" t="s">
        <v>137</v>
      </c>
      <c r="C88" s="36" t="s">
        <v>2399</v>
      </c>
      <c r="D88" s="36" t="s">
        <v>2398</v>
      </c>
      <c r="E88" s="36"/>
    </row>
    <row r="89">
      <c r="A89" s="193">
        <v>58.0</v>
      </c>
      <c r="B89" s="36" t="s">
        <v>138</v>
      </c>
      <c r="C89" s="36" t="s">
        <v>2400</v>
      </c>
      <c r="D89" s="36" t="s">
        <v>2306</v>
      </c>
      <c r="E89" s="36"/>
    </row>
    <row r="90">
      <c r="A90" s="193">
        <v>58.0</v>
      </c>
      <c r="B90" s="36" t="s">
        <v>138</v>
      </c>
      <c r="C90" s="36" t="s">
        <v>2401</v>
      </c>
      <c r="D90" s="36" t="s">
        <v>2306</v>
      </c>
      <c r="E90" s="36" t="s">
        <v>2402</v>
      </c>
    </row>
    <row r="91">
      <c r="A91" s="193">
        <v>59.0</v>
      </c>
      <c r="B91" s="36" t="s">
        <v>140</v>
      </c>
      <c r="C91" s="36" t="s">
        <v>2403</v>
      </c>
      <c r="D91" s="36" t="s">
        <v>2306</v>
      </c>
      <c r="E91" s="36"/>
    </row>
    <row r="92">
      <c r="A92" s="193">
        <v>59.0</v>
      </c>
      <c r="B92" s="36" t="s">
        <v>140</v>
      </c>
      <c r="C92" s="36" t="s">
        <v>2404</v>
      </c>
      <c r="D92" s="36" t="s">
        <v>2306</v>
      </c>
      <c r="E92" s="36" t="s">
        <v>2402</v>
      </c>
    </row>
    <row r="93">
      <c r="A93" s="193">
        <v>60.0</v>
      </c>
      <c r="B93" s="36" t="s">
        <v>141</v>
      </c>
      <c r="C93" s="36" t="s">
        <v>2405</v>
      </c>
      <c r="D93" s="36" t="s">
        <v>2311</v>
      </c>
      <c r="E93" s="36"/>
    </row>
    <row r="94">
      <c r="A94" s="193">
        <v>61.0</v>
      </c>
      <c r="B94" s="36" t="s">
        <v>142</v>
      </c>
      <c r="C94" s="36" t="s">
        <v>2406</v>
      </c>
      <c r="D94" s="36" t="s">
        <v>2311</v>
      </c>
      <c r="E94" s="36"/>
    </row>
    <row r="95">
      <c r="A95" s="193">
        <v>62.0</v>
      </c>
      <c r="B95" s="36" t="s">
        <v>143</v>
      </c>
      <c r="C95" s="36" t="s">
        <v>2407</v>
      </c>
      <c r="D95" s="36" t="s">
        <v>2311</v>
      </c>
      <c r="E95" s="36" t="s">
        <v>2398</v>
      </c>
    </row>
    <row r="96">
      <c r="A96" s="193">
        <v>63.0</v>
      </c>
      <c r="B96" s="36" t="s">
        <v>144</v>
      </c>
      <c r="C96" s="36" t="s">
        <v>2408</v>
      </c>
      <c r="D96" s="36" t="s">
        <v>2349</v>
      </c>
      <c r="E96" s="36"/>
    </row>
    <row r="97">
      <c r="A97" s="193">
        <v>64.0</v>
      </c>
      <c r="B97" s="36" t="s">
        <v>145</v>
      </c>
      <c r="C97" s="36" t="s">
        <v>2409</v>
      </c>
      <c r="D97" s="36" t="s">
        <v>2349</v>
      </c>
      <c r="E97" s="36"/>
    </row>
    <row r="98">
      <c r="A98" s="193">
        <v>64.0</v>
      </c>
      <c r="B98" s="36" t="s">
        <v>145</v>
      </c>
      <c r="C98" s="36" t="s">
        <v>2410</v>
      </c>
      <c r="D98" s="36" t="s">
        <v>2349</v>
      </c>
      <c r="E98" s="36"/>
    </row>
    <row r="99">
      <c r="A99" s="193">
        <v>65.0</v>
      </c>
      <c r="B99" s="36" t="s">
        <v>146</v>
      </c>
      <c r="C99" s="36" t="s">
        <v>2411</v>
      </c>
      <c r="D99" s="36" t="s">
        <v>2349</v>
      </c>
      <c r="E99" s="36"/>
    </row>
    <row r="100">
      <c r="A100" s="193">
        <v>65.0</v>
      </c>
      <c r="B100" s="36" t="s">
        <v>146</v>
      </c>
      <c r="C100" s="36" t="s">
        <v>2412</v>
      </c>
      <c r="D100" s="36" t="s">
        <v>2349</v>
      </c>
      <c r="E100" s="36"/>
    </row>
    <row r="101">
      <c r="A101" s="193">
        <v>66.0</v>
      </c>
      <c r="B101" s="36" t="s">
        <v>147</v>
      </c>
      <c r="C101" s="36" t="s">
        <v>2413</v>
      </c>
      <c r="D101" s="36" t="s">
        <v>2398</v>
      </c>
      <c r="E101" s="36"/>
    </row>
    <row r="102">
      <c r="A102" s="193">
        <v>67.0</v>
      </c>
      <c r="B102" s="36" t="s">
        <v>148</v>
      </c>
      <c r="C102" s="36" t="s">
        <v>2414</v>
      </c>
      <c r="D102" s="36" t="s">
        <v>2398</v>
      </c>
      <c r="E102" s="36"/>
    </row>
    <row r="103">
      <c r="A103" s="193">
        <v>68.0</v>
      </c>
      <c r="B103" s="36" t="s">
        <v>149</v>
      </c>
      <c r="C103" s="36" t="s">
        <v>2415</v>
      </c>
      <c r="D103" s="36" t="s">
        <v>2398</v>
      </c>
      <c r="E103" s="36"/>
    </row>
    <row r="104">
      <c r="A104" s="193">
        <v>69.0</v>
      </c>
      <c r="B104" s="36" t="s">
        <v>150</v>
      </c>
      <c r="C104" s="36" t="s">
        <v>2416</v>
      </c>
      <c r="D104" s="36" t="s">
        <v>2300</v>
      </c>
      <c r="E104" s="36" t="s">
        <v>2301</v>
      </c>
    </row>
    <row r="105">
      <c r="A105" s="193">
        <v>70.0</v>
      </c>
      <c r="B105" s="36" t="s">
        <v>151</v>
      </c>
      <c r="C105" s="36" t="s">
        <v>2417</v>
      </c>
      <c r="D105" s="36" t="s">
        <v>2300</v>
      </c>
      <c r="E105" s="36" t="s">
        <v>2301</v>
      </c>
    </row>
    <row r="106">
      <c r="A106" s="193">
        <v>71.0</v>
      </c>
      <c r="B106" s="36" t="s">
        <v>152</v>
      </c>
      <c r="C106" s="36" t="s">
        <v>2418</v>
      </c>
      <c r="D106" s="36" t="s">
        <v>2300</v>
      </c>
      <c r="E106" s="36" t="s">
        <v>2301</v>
      </c>
    </row>
    <row r="107">
      <c r="A107" s="193">
        <v>72.0</v>
      </c>
      <c r="B107" s="36" t="s">
        <v>153</v>
      </c>
      <c r="C107" s="36" t="s">
        <v>2419</v>
      </c>
      <c r="D107" s="36" t="s">
        <v>2311</v>
      </c>
      <c r="E107" s="36" t="s">
        <v>2301</v>
      </c>
    </row>
    <row r="108">
      <c r="A108" s="193">
        <v>73.0</v>
      </c>
      <c r="B108" s="36" t="s">
        <v>154</v>
      </c>
      <c r="C108" s="36" t="s">
        <v>2420</v>
      </c>
      <c r="D108" s="36" t="s">
        <v>2311</v>
      </c>
      <c r="E108" s="36" t="s">
        <v>2301</v>
      </c>
    </row>
    <row r="109">
      <c r="A109" s="193">
        <v>74.0</v>
      </c>
      <c r="B109" s="36" t="s">
        <v>155</v>
      </c>
      <c r="C109" s="36" t="s">
        <v>2421</v>
      </c>
      <c r="D109" s="36" t="s">
        <v>2402</v>
      </c>
      <c r="E109" s="36" t="s">
        <v>2352</v>
      </c>
    </row>
    <row r="110">
      <c r="A110" s="193">
        <v>74.0</v>
      </c>
      <c r="B110" s="36" t="s">
        <v>155</v>
      </c>
      <c r="C110" s="36" t="s">
        <v>2422</v>
      </c>
      <c r="D110" s="36" t="s">
        <v>2402</v>
      </c>
      <c r="E110" s="36" t="s">
        <v>2337</v>
      </c>
    </row>
    <row r="111">
      <c r="A111" s="193">
        <v>75.0</v>
      </c>
      <c r="B111" s="36" t="s">
        <v>156</v>
      </c>
      <c r="C111" s="36" t="s">
        <v>2423</v>
      </c>
      <c r="D111" s="36" t="s">
        <v>2402</v>
      </c>
      <c r="E111" s="36" t="s">
        <v>2352</v>
      </c>
    </row>
    <row r="112">
      <c r="A112" s="193">
        <v>75.0</v>
      </c>
      <c r="B112" s="36" t="s">
        <v>156</v>
      </c>
      <c r="C112" s="36" t="s">
        <v>2424</v>
      </c>
      <c r="D112" s="36" t="s">
        <v>2402</v>
      </c>
      <c r="E112" s="36" t="s">
        <v>2337</v>
      </c>
    </row>
    <row r="113">
      <c r="A113" s="193">
        <v>76.0</v>
      </c>
      <c r="B113" s="36" t="s">
        <v>157</v>
      </c>
      <c r="C113" s="36" t="s">
        <v>2425</v>
      </c>
      <c r="D113" s="36" t="s">
        <v>2402</v>
      </c>
      <c r="E113" s="36" t="s">
        <v>2352</v>
      </c>
    </row>
    <row r="114">
      <c r="A114" s="193">
        <v>76.0</v>
      </c>
      <c r="B114" s="36" t="s">
        <v>157</v>
      </c>
      <c r="C114" s="36" t="s">
        <v>2426</v>
      </c>
      <c r="D114" s="36" t="s">
        <v>2402</v>
      </c>
      <c r="E114" s="36" t="s">
        <v>2337</v>
      </c>
    </row>
    <row r="115">
      <c r="A115" s="193">
        <v>77.0</v>
      </c>
      <c r="B115" s="36" t="s">
        <v>158</v>
      </c>
      <c r="C115" s="36" t="s">
        <v>2427</v>
      </c>
      <c r="D115" s="36" t="s">
        <v>2306</v>
      </c>
      <c r="E115" s="36"/>
    </row>
    <row r="116">
      <c r="A116" s="193">
        <v>77.0</v>
      </c>
      <c r="B116" s="36" t="s">
        <v>158</v>
      </c>
      <c r="C116" s="36" t="s">
        <v>2428</v>
      </c>
      <c r="D116" s="36" t="s">
        <v>2349</v>
      </c>
      <c r="E116" s="36"/>
    </row>
    <row r="117">
      <c r="A117" s="193">
        <v>78.0</v>
      </c>
      <c r="B117" s="36" t="s">
        <v>159</v>
      </c>
      <c r="C117" s="36" t="s">
        <v>2429</v>
      </c>
      <c r="D117" s="36" t="s">
        <v>2306</v>
      </c>
      <c r="E117" s="36"/>
    </row>
    <row r="118">
      <c r="A118" s="193">
        <v>78.0</v>
      </c>
      <c r="B118" s="36" t="s">
        <v>159</v>
      </c>
      <c r="C118" s="36" t="s">
        <v>2430</v>
      </c>
      <c r="D118" s="36" t="s">
        <v>2349</v>
      </c>
      <c r="E118" s="36" t="s">
        <v>2365</v>
      </c>
    </row>
    <row r="119">
      <c r="A119" s="193">
        <v>79.0</v>
      </c>
      <c r="B119" s="36" t="s">
        <v>160</v>
      </c>
      <c r="C119" s="36" t="s">
        <v>2431</v>
      </c>
      <c r="D119" s="36" t="s">
        <v>2311</v>
      </c>
      <c r="E119" s="36" t="s">
        <v>2349</v>
      </c>
    </row>
    <row r="120">
      <c r="A120" s="193">
        <v>79.0</v>
      </c>
      <c r="B120" s="36" t="s">
        <v>160</v>
      </c>
      <c r="C120" s="36" t="s">
        <v>2432</v>
      </c>
      <c r="D120" s="36" t="s">
        <v>2349</v>
      </c>
      <c r="E120" s="36"/>
    </row>
    <row r="121">
      <c r="A121" s="193">
        <v>80.0</v>
      </c>
      <c r="B121" s="36" t="s">
        <v>161</v>
      </c>
      <c r="C121" s="36" t="s">
        <v>2433</v>
      </c>
      <c r="D121" s="36" t="s">
        <v>2311</v>
      </c>
      <c r="E121" s="36" t="s">
        <v>2349</v>
      </c>
    </row>
    <row r="122">
      <c r="A122" s="193">
        <v>80.0</v>
      </c>
      <c r="B122" s="36" t="s">
        <v>161</v>
      </c>
      <c r="C122" s="36" t="s">
        <v>2434</v>
      </c>
      <c r="D122" s="36" t="s">
        <v>2301</v>
      </c>
      <c r="E122" s="36" t="s">
        <v>2349</v>
      </c>
    </row>
    <row r="123">
      <c r="A123" s="193">
        <v>81.0</v>
      </c>
      <c r="B123" s="36" t="s">
        <v>162</v>
      </c>
      <c r="C123" s="36" t="s">
        <v>2435</v>
      </c>
      <c r="D123" s="36" t="s">
        <v>2337</v>
      </c>
      <c r="E123" s="36" t="s">
        <v>2355</v>
      </c>
    </row>
    <row r="124">
      <c r="A124" s="193">
        <v>82.0</v>
      </c>
      <c r="B124" s="36" t="s">
        <v>163</v>
      </c>
      <c r="C124" s="36" t="s">
        <v>2436</v>
      </c>
      <c r="D124" s="36" t="s">
        <v>2337</v>
      </c>
      <c r="E124" s="36" t="s">
        <v>2355</v>
      </c>
    </row>
    <row r="125">
      <c r="A125" s="193">
        <v>83.0</v>
      </c>
      <c r="B125" s="36" t="s">
        <v>164</v>
      </c>
      <c r="C125" s="36" t="s">
        <v>2437</v>
      </c>
      <c r="D125" s="36" t="s">
        <v>500</v>
      </c>
      <c r="E125" s="36" t="s">
        <v>2309</v>
      </c>
    </row>
    <row r="126">
      <c r="A126" s="193">
        <v>83.0</v>
      </c>
      <c r="B126" s="36" t="s">
        <v>164</v>
      </c>
      <c r="C126" s="36" t="s">
        <v>2438</v>
      </c>
      <c r="D126" s="36" t="s">
        <v>2398</v>
      </c>
      <c r="E126" s="36"/>
    </row>
    <row r="127">
      <c r="A127" s="193">
        <v>84.0</v>
      </c>
      <c r="B127" s="36" t="s">
        <v>165</v>
      </c>
      <c r="C127" s="36" t="s">
        <v>2439</v>
      </c>
      <c r="D127" s="36" t="s">
        <v>500</v>
      </c>
      <c r="E127" s="36" t="s">
        <v>2309</v>
      </c>
    </row>
    <row r="128">
      <c r="A128" s="193">
        <v>84.0</v>
      </c>
      <c r="B128" s="36" t="s">
        <v>165</v>
      </c>
      <c r="C128" s="36" t="s">
        <v>2440</v>
      </c>
      <c r="D128" s="36" t="s">
        <v>500</v>
      </c>
      <c r="E128" s="36" t="s">
        <v>2309</v>
      </c>
    </row>
    <row r="129">
      <c r="A129" s="193">
        <v>85.0</v>
      </c>
      <c r="B129" s="36" t="s">
        <v>166</v>
      </c>
      <c r="C129" s="36" t="s">
        <v>2441</v>
      </c>
      <c r="D129" s="36" t="s">
        <v>500</v>
      </c>
      <c r="E129" s="36" t="s">
        <v>2309</v>
      </c>
    </row>
    <row r="130">
      <c r="A130" s="193">
        <v>85.0</v>
      </c>
      <c r="B130" s="36" t="s">
        <v>166</v>
      </c>
      <c r="C130" s="36" t="s">
        <v>2442</v>
      </c>
      <c r="D130" s="36" t="s">
        <v>500</v>
      </c>
      <c r="E130" s="36" t="s">
        <v>2309</v>
      </c>
    </row>
    <row r="131">
      <c r="A131" s="193">
        <v>86.0</v>
      </c>
      <c r="B131" s="36" t="s">
        <v>167</v>
      </c>
      <c r="C131" s="36" t="s">
        <v>2443</v>
      </c>
      <c r="D131" s="36" t="s">
        <v>2311</v>
      </c>
      <c r="E131" s="36"/>
    </row>
    <row r="132">
      <c r="A132" s="193">
        <v>87.0</v>
      </c>
      <c r="B132" s="36" t="s">
        <v>168</v>
      </c>
      <c r="C132" s="36" t="s">
        <v>2444</v>
      </c>
      <c r="D132" s="36" t="s">
        <v>2311</v>
      </c>
      <c r="E132" s="36" t="s">
        <v>2354</v>
      </c>
    </row>
    <row r="133">
      <c r="A133" s="193">
        <v>88.0</v>
      </c>
      <c r="B133" s="36" t="s">
        <v>169</v>
      </c>
      <c r="C133" s="36" t="s">
        <v>2445</v>
      </c>
      <c r="D133" s="36" t="s">
        <v>2301</v>
      </c>
      <c r="E133" s="36"/>
    </row>
    <row r="134">
      <c r="A134" s="193">
        <v>88.0</v>
      </c>
      <c r="B134" s="36" t="s">
        <v>169</v>
      </c>
      <c r="C134" s="36" t="s">
        <v>2446</v>
      </c>
      <c r="D134" s="36" t="s">
        <v>2301</v>
      </c>
      <c r="E134" s="36" t="s">
        <v>2327</v>
      </c>
    </row>
    <row r="135">
      <c r="A135" s="193">
        <v>89.0</v>
      </c>
      <c r="B135" s="36" t="s">
        <v>170</v>
      </c>
      <c r="C135" s="36" t="s">
        <v>2447</v>
      </c>
      <c r="D135" s="36" t="s">
        <v>2301</v>
      </c>
      <c r="E135" s="36"/>
    </row>
    <row r="136">
      <c r="A136" s="193">
        <v>89.0</v>
      </c>
      <c r="B136" s="36" t="s">
        <v>170</v>
      </c>
      <c r="C136" s="36" t="s">
        <v>2448</v>
      </c>
      <c r="D136" s="36" t="s">
        <v>2301</v>
      </c>
      <c r="E136" s="36" t="s">
        <v>2327</v>
      </c>
    </row>
    <row r="137">
      <c r="A137" s="193">
        <v>90.0</v>
      </c>
      <c r="B137" s="36" t="s">
        <v>171</v>
      </c>
      <c r="C137" s="36" t="s">
        <v>2449</v>
      </c>
      <c r="D137" s="36" t="s">
        <v>2311</v>
      </c>
      <c r="E137" s="36"/>
    </row>
    <row r="138">
      <c r="A138" s="193">
        <v>91.0</v>
      </c>
      <c r="B138" s="36" t="s">
        <v>172</v>
      </c>
      <c r="C138" s="36" t="s">
        <v>2450</v>
      </c>
      <c r="D138" s="36" t="s">
        <v>2311</v>
      </c>
      <c r="E138" s="36" t="s">
        <v>2354</v>
      </c>
    </row>
    <row r="139">
      <c r="A139" s="193">
        <v>92.0</v>
      </c>
      <c r="B139" s="36" t="s">
        <v>173</v>
      </c>
      <c r="C139" s="36" t="s">
        <v>2451</v>
      </c>
      <c r="D139" s="36" t="s">
        <v>2452</v>
      </c>
      <c r="E139" s="36" t="s">
        <v>2301</v>
      </c>
    </row>
    <row r="140">
      <c r="A140" s="193">
        <v>93.0</v>
      </c>
      <c r="B140" s="36" t="s">
        <v>174</v>
      </c>
      <c r="C140" s="36" t="s">
        <v>2453</v>
      </c>
      <c r="D140" s="36" t="s">
        <v>2452</v>
      </c>
      <c r="E140" s="36" t="s">
        <v>2301</v>
      </c>
    </row>
    <row r="141">
      <c r="A141" s="193">
        <v>94.0</v>
      </c>
      <c r="B141" s="36" t="s">
        <v>175</v>
      </c>
      <c r="C141" s="36" t="s">
        <v>2454</v>
      </c>
      <c r="D141" s="36" t="s">
        <v>2452</v>
      </c>
      <c r="E141" s="36" t="s">
        <v>2301</v>
      </c>
    </row>
    <row r="142">
      <c r="A142" s="193">
        <v>95.0</v>
      </c>
      <c r="B142" s="36" t="s">
        <v>176</v>
      </c>
      <c r="C142" s="36" t="s">
        <v>2455</v>
      </c>
      <c r="D142" s="36" t="s">
        <v>2402</v>
      </c>
      <c r="E142" s="36" t="s">
        <v>2352</v>
      </c>
    </row>
    <row r="143">
      <c r="A143" s="193">
        <v>96.0</v>
      </c>
      <c r="B143" s="36" t="s">
        <v>177</v>
      </c>
      <c r="C143" s="36" t="s">
        <v>2456</v>
      </c>
      <c r="D143" s="36" t="s">
        <v>2349</v>
      </c>
      <c r="E143" s="36"/>
    </row>
    <row r="144">
      <c r="A144" s="193">
        <v>97.0</v>
      </c>
      <c r="B144" s="36" t="s">
        <v>178</v>
      </c>
      <c r="C144" s="36" t="s">
        <v>2457</v>
      </c>
      <c r="D144" s="36" t="s">
        <v>2349</v>
      </c>
      <c r="E144" s="36"/>
    </row>
    <row r="145">
      <c r="A145" s="193">
        <v>97.0</v>
      </c>
      <c r="B145" s="36" t="s">
        <v>178</v>
      </c>
      <c r="C145" s="36" t="s">
        <v>2458</v>
      </c>
      <c r="D145" s="36" t="s">
        <v>2349</v>
      </c>
      <c r="E145" s="36"/>
    </row>
    <row r="146">
      <c r="A146" s="193">
        <v>98.0</v>
      </c>
      <c r="B146" s="36" t="s">
        <v>179</v>
      </c>
      <c r="C146" s="36" t="s">
        <v>2459</v>
      </c>
      <c r="D146" s="36" t="s">
        <v>2311</v>
      </c>
      <c r="E146" s="36"/>
    </row>
    <row r="147">
      <c r="A147" s="193">
        <v>99.0</v>
      </c>
      <c r="B147" s="36" t="s">
        <v>180</v>
      </c>
      <c r="C147" s="36" t="s">
        <v>2460</v>
      </c>
      <c r="D147" s="36" t="s">
        <v>2311</v>
      </c>
      <c r="E147" s="36"/>
    </row>
    <row r="148">
      <c r="A148" s="193">
        <v>100.0</v>
      </c>
      <c r="B148" s="36" t="s">
        <v>181</v>
      </c>
      <c r="C148" s="36" t="s">
        <v>2461</v>
      </c>
      <c r="D148" s="36" t="s">
        <v>2337</v>
      </c>
      <c r="E148" s="36"/>
    </row>
    <row r="149">
      <c r="A149" s="193">
        <v>100.0</v>
      </c>
      <c r="B149" s="36" t="s">
        <v>181</v>
      </c>
      <c r="C149" s="36" t="s">
        <v>2462</v>
      </c>
      <c r="D149" s="36" t="s">
        <v>2337</v>
      </c>
      <c r="E149" s="36" t="s">
        <v>2300</v>
      </c>
    </row>
    <row r="150">
      <c r="A150" s="193">
        <v>101.0</v>
      </c>
      <c r="B150" s="36" t="s">
        <v>182</v>
      </c>
      <c r="C150" s="36" t="s">
        <v>2463</v>
      </c>
      <c r="D150" s="36" t="s">
        <v>2337</v>
      </c>
      <c r="E150" s="36"/>
    </row>
    <row r="151">
      <c r="A151" s="193">
        <v>101.0</v>
      </c>
      <c r="B151" s="36" t="s">
        <v>182</v>
      </c>
      <c r="C151" s="36" t="s">
        <v>2464</v>
      </c>
      <c r="D151" s="36" t="s">
        <v>2337</v>
      </c>
      <c r="E151" s="36" t="s">
        <v>2300</v>
      </c>
    </row>
    <row r="152">
      <c r="A152" s="193">
        <v>102.0</v>
      </c>
      <c r="B152" s="36" t="s">
        <v>183</v>
      </c>
      <c r="C152" s="36" t="s">
        <v>2465</v>
      </c>
      <c r="D152" s="36" t="s">
        <v>2300</v>
      </c>
      <c r="E152" s="36" t="s">
        <v>2349</v>
      </c>
    </row>
    <row r="153">
      <c r="A153" s="193">
        <v>103.0</v>
      </c>
      <c r="B153" s="36" t="s">
        <v>184</v>
      </c>
      <c r="C153" s="36" t="s">
        <v>2466</v>
      </c>
      <c r="D153" s="36" t="s">
        <v>2300</v>
      </c>
      <c r="E153" s="36" t="s">
        <v>2349</v>
      </c>
    </row>
    <row r="154">
      <c r="A154" s="193">
        <v>103.0</v>
      </c>
      <c r="B154" s="36" t="s">
        <v>184</v>
      </c>
      <c r="C154" s="36" t="s">
        <v>2467</v>
      </c>
      <c r="D154" s="36" t="s">
        <v>2300</v>
      </c>
      <c r="E154" s="36" t="s">
        <v>2468</v>
      </c>
    </row>
    <row r="155">
      <c r="A155" s="193">
        <v>104.0</v>
      </c>
      <c r="B155" s="36" t="s">
        <v>185</v>
      </c>
      <c r="C155" s="36" t="s">
        <v>2469</v>
      </c>
      <c r="D155" s="36" t="s">
        <v>2352</v>
      </c>
      <c r="E155" s="36"/>
    </row>
    <row r="156">
      <c r="A156" s="193">
        <v>105.0</v>
      </c>
      <c r="B156" s="36" t="s">
        <v>186</v>
      </c>
      <c r="C156" s="36" t="s">
        <v>2470</v>
      </c>
      <c r="D156" s="36" t="s">
        <v>2352</v>
      </c>
      <c r="E156" s="36"/>
    </row>
    <row r="157">
      <c r="A157" s="193">
        <v>105.0</v>
      </c>
      <c r="B157" s="36" t="s">
        <v>186</v>
      </c>
      <c r="C157" s="36" t="s">
        <v>2471</v>
      </c>
      <c r="D157" s="36" t="s">
        <v>2306</v>
      </c>
      <c r="E157" s="36" t="s">
        <v>2452</v>
      </c>
    </row>
    <row r="158">
      <c r="A158" s="193">
        <v>106.0</v>
      </c>
      <c r="B158" s="36" t="s">
        <v>187</v>
      </c>
      <c r="C158" s="36" t="s">
        <v>2472</v>
      </c>
      <c r="D158" s="36" t="s">
        <v>2398</v>
      </c>
      <c r="E158" s="36"/>
    </row>
    <row r="159">
      <c r="A159" s="193">
        <v>107.0</v>
      </c>
      <c r="B159" s="36" t="s">
        <v>188</v>
      </c>
      <c r="C159" s="36" t="s">
        <v>2473</v>
      </c>
      <c r="D159" s="36" t="s">
        <v>2398</v>
      </c>
      <c r="E159" s="36"/>
    </row>
    <row r="160">
      <c r="A160" s="193">
        <v>108.0</v>
      </c>
      <c r="B160" s="36" t="s">
        <v>189</v>
      </c>
      <c r="C160" s="36" t="s">
        <v>2474</v>
      </c>
      <c r="D160" s="36" t="s">
        <v>500</v>
      </c>
      <c r="E160" s="36"/>
    </row>
    <row r="161">
      <c r="A161" s="193">
        <v>109.0</v>
      </c>
      <c r="B161" s="36" t="s">
        <v>190</v>
      </c>
      <c r="C161" s="36" t="s">
        <v>2475</v>
      </c>
      <c r="D161" s="36" t="s">
        <v>2301</v>
      </c>
      <c r="E161" s="36"/>
    </row>
    <row r="162">
      <c r="A162" s="193">
        <v>110.0</v>
      </c>
      <c r="B162" s="36" t="s">
        <v>191</v>
      </c>
      <c r="C162" s="36" t="s">
        <v>2476</v>
      </c>
      <c r="D162" s="36" t="s">
        <v>2301</v>
      </c>
      <c r="E162" s="36"/>
    </row>
    <row r="163">
      <c r="A163" s="193">
        <v>110.0</v>
      </c>
      <c r="B163" s="36" t="s">
        <v>191</v>
      </c>
      <c r="C163" s="36" t="s">
        <v>2477</v>
      </c>
      <c r="D163" s="36" t="s">
        <v>2301</v>
      </c>
      <c r="E163" s="36" t="s">
        <v>2365</v>
      </c>
    </row>
    <row r="164">
      <c r="A164" s="193">
        <v>111.0</v>
      </c>
      <c r="B164" s="36" t="s">
        <v>192</v>
      </c>
      <c r="C164" s="36" t="s">
        <v>2478</v>
      </c>
      <c r="D164" s="36" t="s">
        <v>2352</v>
      </c>
      <c r="E164" s="36" t="s">
        <v>2402</v>
      </c>
    </row>
    <row r="165">
      <c r="A165" s="193">
        <v>111.0</v>
      </c>
      <c r="B165" s="36" t="s">
        <v>192</v>
      </c>
      <c r="C165" s="36" t="s">
        <v>2479</v>
      </c>
      <c r="D165" s="36" t="s">
        <v>2352</v>
      </c>
      <c r="E165" s="36" t="s">
        <v>2402</v>
      </c>
    </row>
    <row r="166">
      <c r="A166" s="193">
        <v>112.0</v>
      </c>
      <c r="B166" s="36" t="s">
        <v>193</v>
      </c>
      <c r="C166" s="36" t="s">
        <v>2480</v>
      </c>
      <c r="D166" s="36" t="s">
        <v>2352</v>
      </c>
      <c r="E166" s="36" t="s">
        <v>2402</v>
      </c>
    </row>
    <row r="167">
      <c r="A167" s="193">
        <v>112.0</v>
      </c>
      <c r="B167" s="36" t="s">
        <v>193</v>
      </c>
      <c r="C167" s="36" t="s">
        <v>2481</v>
      </c>
      <c r="D167" s="36" t="s">
        <v>2352</v>
      </c>
      <c r="E167" s="36" t="s">
        <v>2402</v>
      </c>
    </row>
    <row r="168">
      <c r="A168" s="193">
        <v>113.0</v>
      </c>
      <c r="B168" s="36" t="s">
        <v>194</v>
      </c>
      <c r="C168" s="36" t="s">
        <v>2482</v>
      </c>
      <c r="D168" s="36" t="s">
        <v>500</v>
      </c>
      <c r="E168" s="36"/>
    </row>
    <row r="169">
      <c r="A169" s="193">
        <v>114.0</v>
      </c>
      <c r="B169" s="36" t="s">
        <v>195</v>
      </c>
      <c r="C169" s="36" t="s">
        <v>2483</v>
      </c>
      <c r="D169" s="36" t="s">
        <v>2300</v>
      </c>
      <c r="E169" s="36"/>
    </row>
    <row r="170">
      <c r="A170" s="193">
        <v>115.0</v>
      </c>
      <c r="B170" s="36" t="s">
        <v>196</v>
      </c>
      <c r="C170" s="36" t="s">
        <v>2484</v>
      </c>
      <c r="D170" s="36" t="s">
        <v>500</v>
      </c>
      <c r="E170" s="36"/>
    </row>
    <row r="171">
      <c r="A171" s="193">
        <v>116.0</v>
      </c>
      <c r="B171" s="36" t="s">
        <v>197</v>
      </c>
      <c r="C171" s="36" t="s">
        <v>2485</v>
      </c>
      <c r="D171" s="36" t="s">
        <v>2311</v>
      </c>
      <c r="E171" s="36"/>
    </row>
    <row r="172">
      <c r="A172" s="193">
        <v>117.0</v>
      </c>
      <c r="B172" s="36" t="s">
        <v>198</v>
      </c>
      <c r="C172" s="36" t="s">
        <v>2486</v>
      </c>
      <c r="D172" s="36" t="s">
        <v>2311</v>
      </c>
      <c r="E172" s="36"/>
    </row>
    <row r="173">
      <c r="A173" s="193">
        <v>118.0</v>
      </c>
      <c r="B173" s="36" t="s">
        <v>199</v>
      </c>
      <c r="C173" s="36" t="s">
        <v>2487</v>
      </c>
      <c r="D173" s="36" t="s">
        <v>2311</v>
      </c>
      <c r="E173" s="36"/>
    </row>
    <row r="174">
      <c r="A174" s="193">
        <v>118.0</v>
      </c>
      <c r="B174" s="36" t="s">
        <v>199</v>
      </c>
      <c r="C174" s="36" t="s">
        <v>2488</v>
      </c>
      <c r="D174" s="36" t="s">
        <v>2311</v>
      </c>
      <c r="E174" s="36"/>
    </row>
    <row r="175">
      <c r="A175" s="193">
        <v>119.0</v>
      </c>
      <c r="B175" s="36" t="s">
        <v>200</v>
      </c>
      <c r="C175" s="36" t="s">
        <v>2489</v>
      </c>
      <c r="D175" s="36" t="s">
        <v>2311</v>
      </c>
      <c r="E175" s="36"/>
    </row>
    <row r="176">
      <c r="A176" s="193">
        <v>119.0</v>
      </c>
      <c r="B176" s="36" t="s">
        <v>200</v>
      </c>
      <c r="C176" s="36" t="s">
        <v>2490</v>
      </c>
      <c r="D176" s="36" t="s">
        <v>2311</v>
      </c>
      <c r="E176" s="36"/>
    </row>
    <row r="177">
      <c r="A177" s="193">
        <v>120.0</v>
      </c>
      <c r="B177" s="36" t="s">
        <v>201</v>
      </c>
      <c r="C177" s="36" t="s">
        <v>2491</v>
      </c>
      <c r="D177" s="36" t="s">
        <v>2311</v>
      </c>
      <c r="E177" s="36"/>
    </row>
    <row r="178">
      <c r="A178" s="193">
        <v>121.0</v>
      </c>
      <c r="B178" s="36" t="s">
        <v>202</v>
      </c>
      <c r="C178" s="36" t="s">
        <v>2492</v>
      </c>
      <c r="D178" s="36" t="s">
        <v>2311</v>
      </c>
      <c r="E178" s="36" t="s">
        <v>2349</v>
      </c>
    </row>
    <row r="179">
      <c r="A179" s="193">
        <v>122.0</v>
      </c>
      <c r="B179" s="36" t="s">
        <v>203</v>
      </c>
      <c r="C179" s="36" t="s">
        <v>2493</v>
      </c>
      <c r="D179" s="36" t="s">
        <v>2349</v>
      </c>
      <c r="E179" s="36" t="s">
        <v>2365</v>
      </c>
    </row>
    <row r="180">
      <c r="A180" s="193">
        <v>122.0</v>
      </c>
      <c r="B180" s="36" t="s">
        <v>203</v>
      </c>
      <c r="C180" s="36" t="s">
        <v>2494</v>
      </c>
      <c r="D180" s="36" t="s">
        <v>2354</v>
      </c>
      <c r="E180" s="36" t="s">
        <v>2349</v>
      </c>
    </row>
    <row r="181">
      <c r="A181" s="193">
        <v>123.0</v>
      </c>
      <c r="B181" s="36" t="s">
        <v>204</v>
      </c>
      <c r="C181" s="36" t="s">
        <v>2495</v>
      </c>
      <c r="D181" s="36" t="s">
        <v>2315</v>
      </c>
      <c r="E181" s="36" t="s">
        <v>2309</v>
      </c>
    </row>
    <row r="182">
      <c r="A182" s="193">
        <v>123.0</v>
      </c>
      <c r="B182" s="36" t="s">
        <v>204</v>
      </c>
      <c r="C182" s="36" t="s">
        <v>2496</v>
      </c>
      <c r="D182" s="36" t="s">
        <v>2315</v>
      </c>
      <c r="E182" s="36" t="s">
        <v>2309</v>
      </c>
    </row>
    <row r="183">
      <c r="A183" s="193">
        <v>124.0</v>
      </c>
      <c r="B183" s="36" t="s">
        <v>205</v>
      </c>
      <c r="C183" s="36" t="s">
        <v>2497</v>
      </c>
      <c r="D183" s="36" t="s">
        <v>2354</v>
      </c>
      <c r="E183" s="36" t="s">
        <v>2349</v>
      </c>
    </row>
    <row r="184">
      <c r="A184" s="193">
        <v>125.0</v>
      </c>
      <c r="B184" s="36" t="s">
        <v>206</v>
      </c>
      <c r="C184" s="36" t="s">
        <v>2498</v>
      </c>
      <c r="D184" s="36" t="s">
        <v>2337</v>
      </c>
      <c r="E184" s="36"/>
    </row>
    <row r="185">
      <c r="A185" s="193">
        <v>126.0</v>
      </c>
      <c r="B185" s="36" t="s">
        <v>207</v>
      </c>
      <c r="C185" s="36" t="s">
        <v>2499</v>
      </c>
      <c r="D185" s="36" t="s">
        <v>2306</v>
      </c>
      <c r="E185" s="36"/>
    </row>
    <row r="186">
      <c r="A186" s="193">
        <v>127.0</v>
      </c>
      <c r="B186" s="36" t="s">
        <v>208</v>
      </c>
      <c r="C186" s="36" t="s">
        <v>2500</v>
      </c>
      <c r="D186" s="36" t="s">
        <v>2315</v>
      </c>
      <c r="E186" s="36"/>
    </row>
    <row r="187">
      <c r="A187" s="193">
        <v>128.0</v>
      </c>
      <c r="B187" s="36" t="s">
        <v>209</v>
      </c>
      <c r="C187" s="36" t="s">
        <v>2501</v>
      </c>
      <c r="D187" s="36" t="s">
        <v>500</v>
      </c>
      <c r="E187" s="36"/>
    </row>
    <row r="188">
      <c r="A188" s="193">
        <v>128.0</v>
      </c>
      <c r="B188" s="36" t="s">
        <v>209</v>
      </c>
      <c r="C188" s="36" t="s">
        <v>2502</v>
      </c>
      <c r="D188" s="36" t="s">
        <v>2398</v>
      </c>
      <c r="E188" s="36"/>
    </row>
    <row r="189">
      <c r="A189" s="193">
        <v>128.0</v>
      </c>
      <c r="B189" s="36" t="s">
        <v>209</v>
      </c>
      <c r="C189" s="36" t="s">
        <v>2503</v>
      </c>
      <c r="D189" s="36" t="s">
        <v>2398</v>
      </c>
      <c r="E189" s="36" t="s">
        <v>2306</v>
      </c>
    </row>
    <row r="190">
      <c r="A190" s="193">
        <v>128.0</v>
      </c>
      <c r="B190" s="36" t="s">
        <v>209</v>
      </c>
      <c r="C190" s="36" t="s">
        <v>2504</v>
      </c>
      <c r="D190" s="36" t="s">
        <v>2398</v>
      </c>
      <c r="E190" s="36" t="s">
        <v>2311</v>
      </c>
    </row>
    <row r="191">
      <c r="A191" s="193">
        <v>129.0</v>
      </c>
      <c r="B191" s="36" t="s">
        <v>213</v>
      </c>
      <c r="C191" s="36" t="s">
        <v>2505</v>
      </c>
      <c r="D191" s="36" t="s">
        <v>2311</v>
      </c>
      <c r="E191" s="36"/>
    </row>
    <row r="192">
      <c r="A192" s="193">
        <v>129.0</v>
      </c>
      <c r="B192" s="36" t="s">
        <v>213</v>
      </c>
      <c r="C192" s="36" t="s">
        <v>2506</v>
      </c>
      <c r="D192" s="36" t="s">
        <v>2311</v>
      </c>
      <c r="E192" s="36"/>
    </row>
    <row r="193">
      <c r="A193" s="193">
        <v>130.0</v>
      </c>
      <c r="B193" s="36" t="s">
        <v>214</v>
      </c>
      <c r="C193" s="36" t="s">
        <v>2507</v>
      </c>
      <c r="D193" s="36" t="s">
        <v>2311</v>
      </c>
      <c r="E193" s="36" t="s">
        <v>2309</v>
      </c>
    </row>
    <row r="194">
      <c r="A194" s="193">
        <v>130.0</v>
      </c>
      <c r="B194" s="36" t="s">
        <v>214</v>
      </c>
      <c r="C194" s="36" t="s">
        <v>2508</v>
      </c>
      <c r="D194" s="36" t="s">
        <v>2311</v>
      </c>
      <c r="E194" s="36" t="s">
        <v>2309</v>
      </c>
    </row>
    <row r="195">
      <c r="A195" s="193">
        <v>131.0</v>
      </c>
      <c r="B195" s="36" t="s">
        <v>215</v>
      </c>
      <c r="C195" s="36" t="s">
        <v>2509</v>
      </c>
      <c r="D195" s="36" t="s">
        <v>2311</v>
      </c>
      <c r="E195" s="36" t="s">
        <v>2354</v>
      </c>
    </row>
    <row r="196">
      <c r="A196" s="193">
        <v>132.0</v>
      </c>
      <c r="B196" s="36" t="s">
        <v>216</v>
      </c>
      <c r="C196" s="36" t="s">
        <v>2510</v>
      </c>
      <c r="D196" s="36" t="s">
        <v>500</v>
      </c>
      <c r="E196" s="36"/>
    </row>
    <row r="197">
      <c r="A197" s="193">
        <v>133.0</v>
      </c>
      <c r="B197" s="36" t="s">
        <v>217</v>
      </c>
      <c r="C197" s="36" t="s">
        <v>2511</v>
      </c>
      <c r="D197" s="36" t="s">
        <v>500</v>
      </c>
      <c r="E197" s="36"/>
    </row>
    <row r="198">
      <c r="A198" s="193">
        <v>133.0</v>
      </c>
      <c r="B198" s="36" t="s">
        <v>217</v>
      </c>
      <c r="C198" s="36" t="s">
        <v>2512</v>
      </c>
      <c r="D198" s="36" t="s">
        <v>500</v>
      </c>
      <c r="E198" s="36"/>
    </row>
    <row r="199">
      <c r="A199" s="193">
        <v>134.0</v>
      </c>
      <c r="B199" s="36" t="s">
        <v>218</v>
      </c>
      <c r="C199" s="36" t="s">
        <v>2513</v>
      </c>
      <c r="D199" s="36" t="s">
        <v>2311</v>
      </c>
      <c r="E199" s="36"/>
    </row>
    <row r="200">
      <c r="A200" s="193">
        <v>135.0</v>
      </c>
      <c r="B200" s="36" t="s">
        <v>219</v>
      </c>
      <c r="C200" s="36" t="s">
        <v>2514</v>
      </c>
      <c r="D200" s="36" t="s">
        <v>2337</v>
      </c>
      <c r="E200" s="36"/>
    </row>
    <row r="201">
      <c r="A201" s="193">
        <v>136.0</v>
      </c>
      <c r="B201" s="36" t="s">
        <v>220</v>
      </c>
      <c r="C201" s="36" t="s">
        <v>2515</v>
      </c>
      <c r="D201" s="36" t="s">
        <v>2306</v>
      </c>
      <c r="E201" s="36"/>
    </row>
    <row r="202">
      <c r="A202" s="193">
        <v>137.0</v>
      </c>
      <c r="B202" s="36" t="s">
        <v>221</v>
      </c>
      <c r="C202" s="36" t="s">
        <v>2516</v>
      </c>
      <c r="D202" s="36" t="s">
        <v>500</v>
      </c>
      <c r="E202" s="36"/>
    </row>
    <row r="203">
      <c r="A203" s="193">
        <v>138.0</v>
      </c>
      <c r="B203" s="36" t="s">
        <v>222</v>
      </c>
      <c r="C203" s="36" t="s">
        <v>2517</v>
      </c>
      <c r="D203" s="36" t="s">
        <v>2402</v>
      </c>
      <c r="E203" s="36" t="s">
        <v>2311</v>
      </c>
    </row>
    <row r="204">
      <c r="A204" s="193">
        <v>139.0</v>
      </c>
      <c r="B204" s="36" t="s">
        <v>223</v>
      </c>
      <c r="C204" s="36" t="s">
        <v>2518</v>
      </c>
      <c r="D204" s="36" t="s">
        <v>2402</v>
      </c>
      <c r="E204" s="36" t="s">
        <v>2311</v>
      </c>
    </row>
    <row r="205">
      <c r="A205" s="193">
        <v>140.0</v>
      </c>
      <c r="B205" s="36" t="s">
        <v>224</v>
      </c>
      <c r="C205" s="36" t="s">
        <v>2519</v>
      </c>
      <c r="D205" s="36" t="s">
        <v>2402</v>
      </c>
      <c r="E205" s="36" t="s">
        <v>2311</v>
      </c>
    </row>
    <row r="206">
      <c r="A206" s="193">
        <v>141.0</v>
      </c>
      <c r="B206" s="36" t="s">
        <v>225</v>
      </c>
      <c r="C206" s="36" t="s">
        <v>2520</v>
      </c>
      <c r="D206" s="36" t="s">
        <v>2402</v>
      </c>
      <c r="E206" s="36" t="s">
        <v>2311</v>
      </c>
    </row>
    <row r="207">
      <c r="A207" s="193">
        <v>142.0</v>
      </c>
      <c r="B207" s="36" t="s">
        <v>226</v>
      </c>
      <c r="C207" s="36" t="s">
        <v>2521</v>
      </c>
      <c r="D207" s="36" t="s">
        <v>2402</v>
      </c>
      <c r="E207" s="36" t="s">
        <v>2309</v>
      </c>
    </row>
    <row r="208">
      <c r="A208" s="193">
        <v>143.0</v>
      </c>
      <c r="B208" s="36" t="s">
        <v>227</v>
      </c>
      <c r="C208" s="36" t="s">
        <v>2522</v>
      </c>
      <c r="D208" s="36" t="s">
        <v>500</v>
      </c>
      <c r="E208" s="36"/>
    </row>
    <row r="209">
      <c r="A209" s="193">
        <v>144.0</v>
      </c>
      <c r="B209" s="36" t="s">
        <v>228</v>
      </c>
      <c r="C209" s="36" t="s">
        <v>2523</v>
      </c>
      <c r="D209" s="36" t="s">
        <v>2354</v>
      </c>
      <c r="E209" s="36" t="s">
        <v>2309</v>
      </c>
    </row>
    <row r="210">
      <c r="A210" s="193">
        <v>144.0</v>
      </c>
      <c r="B210" s="36" t="s">
        <v>228</v>
      </c>
      <c r="C210" s="36" t="s">
        <v>2524</v>
      </c>
      <c r="D210" s="36" t="s">
        <v>2349</v>
      </c>
      <c r="E210" s="36" t="s">
        <v>2309</v>
      </c>
    </row>
    <row r="211">
      <c r="A211" s="193">
        <v>145.0</v>
      </c>
      <c r="B211" s="36" t="s">
        <v>229</v>
      </c>
      <c r="C211" s="36" t="s">
        <v>2525</v>
      </c>
      <c r="D211" s="36" t="s">
        <v>2337</v>
      </c>
      <c r="E211" s="36" t="s">
        <v>2309</v>
      </c>
    </row>
    <row r="212">
      <c r="A212" s="193">
        <v>145.0</v>
      </c>
      <c r="B212" s="36" t="s">
        <v>229</v>
      </c>
      <c r="C212" s="36" t="s">
        <v>2526</v>
      </c>
      <c r="D212" s="36" t="s">
        <v>2398</v>
      </c>
      <c r="E212" s="36" t="s">
        <v>2309</v>
      </c>
    </row>
    <row r="213">
      <c r="A213" s="193">
        <v>146.0</v>
      </c>
      <c r="B213" s="36" t="s">
        <v>230</v>
      </c>
      <c r="C213" s="36" t="s">
        <v>2527</v>
      </c>
      <c r="D213" s="36" t="s">
        <v>2306</v>
      </c>
      <c r="E213" s="36" t="s">
        <v>2309</v>
      </c>
    </row>
    <row r="214">
      <c r="A214" s="193">
        <v>146.0</v>
      </c>
      <c r="B214" s="36" t="s">
        <v>230</v>
      </c>
      <c r="C214" s="36" t="s">
        <v>2528</v>
      </c>
      <c r="D214" s="36" t="s">
        <v>2327</v>
      </c>
      <c r="E214" s="36" t="s">
        <v>2309</v>
      </c>
    </row>
    <row r="215">
      <c r="A215" s="193">
        <v>147.0</v>
      </c>
      <c r="B215" s="36" t="s">
        <v>231</v>
      </c>
      <c r="C215" s="36" t="s">
        <v>2529</v>
      </c>
      <c r="D215" s="36" t="s">
        <v>2468</v>
      </c>
      <c r="E215" s="36"/>
    </row>
    <row r="216">
      <c r="A216" s="193">
        <v>148.0</v>
      </c>
      <c r="B216" s="36" t="s">
        <v>232</v>
      </c>
      <c r="C216" s="36" t="s">
        <v>2530</v>
      </c>
      <c r="D216" s="36" t="s">
        <v>2468</v>
      </c>
      <c r="E216" s="36"/>
    </row>
    <row r="217">
      <c r="A217" s="193">
        <v>149.0</v>
      </c>
      <c r="B217" s="36" t="s">
        <v>233</v>
      </c>
      <c r="C217" s="36" t="s">
        <v>2531</v>
      </c>
      <c r="D217" s="36" t="s">
        <v>2468</v>
      </c>
      <c r="E217" s="36" t="s">
        <v>2309</v>
      </c>
    </row>
    <row r="218">
      <c r="A218" s="193">
        <v>150.0</v>
      </c>
      <c r="B218" s="36" t="s">
        <v>234</v>
      </c>
      <c r="C218" s="36" t="s">
        <v>2532</v>
      </c>
      <c r="D218" s="36" t="s">
        <v>2349</v>
      </c>
      <c r="E218" s="36"/>
    </row>
    <row r="219">
      <c r="A219" s="193">
        <v>151.0</v>
      </c>
      <c r="B219" s="36" t="s">
        <v>235</v>
      </c>
      <c r="C219" s="36" t="s">
        <v>2533</v>
      </c>
      <c r="D219" s="36" t="s">
        <v>2349</v>
      </c>
      <c r="E219" s="36"/>
    </row>
    <row r="220">
      <c r="A220" s="193">
        <v>152.0</v>
      </c>
      <c r="B220" s="36" t="s">
        <v>237</v>
      </c>
      <c r="C220" s="36" t="s">
        <v>2534</v>
      </c>
      <c r="D220" s="36" t="s">
        <v>2300</v>
      </c>
      <c r="E220" s="36"/>
    </row>
    <row r="221">
      <c r="A221" s="193">
        <v>153.0</v>
      </c>
      <c r="B221" s="36" t="s">
        <v>238</v>
      </c>
      <c r="C221" s="36" t="s">
        <v>2535</v>
      </c>
      <c r="D221" s="36" t="s">
        <v>2300</v>
      </c>
      <c r="E221" s="36"/>
    </row>
    <row r="222">
      <c r="A222" s="193">
        <v>154.0</v>
      </c>
      <c r="B222" s="36" t="s">
        <v>239</v>
      </c>
      <c r="C222" s="36" t="s">
        <v>2536</v>
      </c>
      <c r="D222" s="36" t="s">
        <v>2300</v>
      </c>
      <c r="E222" s="36"/>
    </row>
    <row r="223">
      <c r="A223" s="193">
        <v>154.0</v>
      </c>
      <c r="B223" s="36" t="s">
        <v>239</v>
      </c>
      <c r="C223" s="36" t="s">
        <v>2537</v>
      </c>
      <c r="D223" s="36" t="s">
        <v>2300</v>
      </c>
      <c r="E223" s="36"/>
    </row>
    <row r="224">
      <c r="A224" s="193">
        <v>155.0</v>
      </c>
      <c r="B224" s="36" t="s">
        <v>240</v>
      </c>
      <c r="C224" s="36" t="s">
        <v>2538</v>
      </c>
      <c r="D224" s="36" t="s">
        <v>2306</v>
      </c>
      <c r="E224" s="36"/>
    </row>
    <row r="225">
      <c r="A225" s="193">
        <v>156.0</v>
      </c>
      <c r="B225" s="36" t="s">
        <v>241</v>
      </c>
      <c r="C225" s="36" t="s">
        <v>2539</v>
      </c>
      <c r="D225" s="36" t="s">
        <v>2306</v>
      </c>
      <c r="E225" s="36"/>
    </row>
    <row r="226">
      <c r="A226" s="193">
        <v>157.0</v>
      </c>
      <c r="B226" s="36" t="s">
        <v>242</v>
      </c>
      <c r="C226" s="36" t="s">
        <v>2540</v>
      </c>
      <c r="D226" s="36" t="s">
        <v>2306</v>
      </c>
      <c r="E226" s="36"/>
    </row>
    <row r="227">
      <c r="A227" s="193">
        <v>157.0</v>
      </c>
      <c r="B227" s="36" t="s">
        <v>242</v>
      </c>
      <c r="C227" s="36" t="s">
        <v>2541</v>
      </c>
      <c r="D227" s="36" t="s">
        <v>2306</v>
      </c>
      <c r="E227" s="36" t="s">
        <v>2452</v>
      </c>
    </row>
    <row r="228">
      <c r="A228" s="193">
        <v>158.0</v>
      </c>
      <c r="B228" s="36" t="s">
        <v>243</v>
      </c>
      <c r="C228" s="36" t="s">
        <v>2542</v>
      </c>
      <c r="D228" s="36" t="s">
        <v>2311</v>
      </c>
      <c r="E228" s="36"/>
    </row>
    <row r="229">
      <c r="A229" s="193">
        <v>159.0</v>
      </c>
      <c r="B229" s="36" t="s">
        <v>244</v>
      </c>
      <c r="C229" s="36" t="s">
        <v>2543</v>
      </c>
      <c r="D229" s="36" t="s">
        <v>2311</v>
      </c>
      <c r="E229" s="36"/>
    </row>
    <row r="230">
      <c r="A230" s="193">
        <v>160.0</v>
      </c>
      <c r="B230" s="36" t="s">
        <v>245</v>
      </c>
      <c r="C230" s="36" t="s">
        <v>2544</v>
      </c>
      <c r="D230" s="36" t="s">
        <v>2311</v>
      </c>
      <c r="E230" s="36"/>
    </row>
    <row r="231">
      <c r="A231" s="193">
        <v>161.0</v>
      </c>
      <c r="B231" s="36" t="s">
        <v>246</v>
      </c>
      <c r="C231" s="36" t="s">
        <v>2545</v>
      </c>
      <c r="D231" s="36" t="s">
        <v>500</v>
      </c>
      <c r="E231" s="36"/>
    </row>
    <row r="232">
      <c r="A232" s="193">
        <v>162.0</v>
      </c>
      <c r="B232" s="36" t="s">
        <v>247</v>
      </c>
      <c r="C232" s="36" t="s">
        <v>2546</v>
      </c>
      <c r="D232" s="36" t="s">
        <v>500</v>
      </c>
      <c r="E232" s="36"/>
    </row>
    <row r="233">
      <c r="A233" s="193">
        <v>163.0</v>
      </c>
      <c r="B233" s="36" t="s">
        <v>248</v>
      </c>
      <c r="C233" s="36" t="s">
        <v>2547</v>
      </c>
      <c r="D233" s="36" t="s">
        <v>500</v>
      </c>
      <c r="E233" s="36" t="s">
        <v>2309</v>
      </c>
    </row>
    <row r="234">
      <c r="A234" s="193">
        <v>164.0</v>
      </c>
      <c r="B234" s="36" t="s">
        <v>249</v>
      </c>
      <c r="C234" s="36" t="s">
        <v>2548</v>
      </c>
      <c r="D234" s="36" t="s">
        <v>500</v>
      </c>
      <c r="E234" s="36" t="s">
        <v>2309</v>
      </c>
    </row>
    <row r="235">
      <c r="A235" s="193">
        <v>165.0</v>
      </c>
      <c r="B235" s="36" t="s">
        <v>250</v>
      </c>
      <c r="C235" s="36" t="s">
        <v>2549</v>
      </c>
      <c r="D235" s="36" t="s">
        <v>2315</v>
      </c>
      <c r="E235" s="36" t="s">
        <v>2309</v>
      </c>
    </row>
    <row r="236">
      <c r="A236" s="193">
        <v>165.0</v>
      </c>
      <c r="B236" s="36" t="s">
        <v>250</v>
      </c>
      <c r="C236" s="36" t="s">
        <v>2550</v>
      </c>
      <c r="D236" s="36" t="s">
        <v>2315</v>
      </c>
      <c r="E236" s="36" t="s">
        <v>2309</v>
      </c>
    </row>
    <row r="237">
      <c r="A237" s="193">
        <v>166.0</v>
      </c>
      <c r="B237" s="36" t="s">
        <v>251</v>
      </c>
      <c r="C237" s="36" t="s">
        <v>2551</v>
      </c>
      <c r="D237" s="36" t="s">
        <v>2315</v>
      </c>
      <c r="E237" s="36" t="s">
        <v>2309</v>
      </c>
    </row>
    <row r="238">
      <c r="A238" s="193">
        <v>166.0</v>
      </c>
      <c r="B238" s="36" t="s">
        <v>251</v>
      </c>
      <c r="C238" s="36" t="s">
        <v>2552</v>
      </c>
      <c r="D238" s="36" t="s">
        <v>2315</v>
      </c>
      <c r="E238" s="36" t="s">
        <v>2309</v>
      </c>
    </row>
    <row r="239">
      <c r="A239" s="193">
        <v>167.0</v>
      </c>
      <c r="B239" s="36" t="s">
        <v>252</v>
      </c>
      <c r="C239" s="36" t="s">
        <v>2553</v>
      </c>
      <c r="D239" s="36" t="s">
        <v>2315</v>
      </c>
      <c r="E239" s="36" t="s">
        <v>2301</v>
      </c>
    </row>
    <row r="240">
      <c r="A240" s="193">
        <v>168.0</v>
      </c>
      <c r="B240" s="36" t="s">
        <v>253</v>
      </c>
      <c r="C240" s="36" t="s">
        <v>2554</v>
      </c>
      <c r="D240" s="36" t="s">
        <v>2315</v>
      </c>
      <c r="E240" s="36" t="s">
        <v>2301</v>
      </c>
    </row>
    <row r="241">
      <c r="A241" s="193">
        <v>169.0</v>
      </c>
      <c r="B241" s="36" t="s">
        <v>254</v>
      </c>
      <c r="C241" s="36" t="s">
        <v>2555</v>
      </c>
      <c r="D241" s="36" t="s">
        <v>2301</v>
      </c>
      <c r="E241" s="36" t="s">
        <v>2309</v>
      </c>
    </row>
    <row r="242">
      <c r="A242" s="193">
        <v>170.0</v>
      </c>
      <c r="B242" s="36" t="s">
        <v>255</v>
      </c>
      <c r="C242" s="36" t="s">
        <v>2556</v>
      </c>
      <c r="D242" s="36" t="s">
        <v>2311</v>
      </c>
      <c r="E242" s="36" t="s">
        <v>2337</v>
      </c>
    </row>
    <row r="243">
      <c r="A243" s="193">
        <v>171.0</v>
      </c>
      <c r="B243" s="36" t="s">
        <v>256</v>
      </c>
      <c r="C243" s="36" t="s">
        <v>2557</v>
      </c>
      <c r="D243" s="36" t="s">
        <v>2311</v>
      </c>
      <c r="E243" s="36" t="s">
        <v>2337</v>
      </c>
    </row>
    <row r="244">
      <c r="A244" s="193">
        <v>172.0</v>
      </c>
      <c r="B244" s="36" t="s">
        <v>257</v>
      </c>
      <c r="C244" s="36" t="s">
        <v>2558</v>
      </c>
      <c r="D244" s="36" t="s">
        <v>2337</v>
      </c>
      <c r="E244" s="36"/>
    </row>
    <row r="245">
      <c r="A245" s="193">
        <v>173.0</v>
      </c>
      <c r="B245" s="36" t="s">
        <v>258</v>
      </c>
      <c r="C245" s="36" t="s">
        <v>2559</v>
      </c>
      <c r="D245" s="36" t="s">
        <v>2365</v>
      </c>
      <c r="E245" s="36"/>
    </row>
    <row r="246">
      <c r="A246" s="193">
        <v>174.0</v>
      </c>
      <c r="B246" s="36" t="s">
        <v>259</v>
      </c>
      <c r="C246" s="36" t="s">
        <v>2560</v>
      </c>
      <c r="D246" s="36" t="s">
        <v>500</v>
      </c>
      <c r="E246" s="36" t="s">
        <v>2365</v>
      </c>
    </row>
    <row r="247">
      <c r="A247" s="193">
        <v>175.0</v>
      </c>
      <c r="B247" s="36" t="s">
        <v>260</v>
      </c>
      <c r="C247" s="36" t="s">
        <v>2561</v>
      </c>
      <c r="D247" s="36" t="s">
        <v>2365</v>
      </c>
      <c r="E247" s="36"/>
    </row>
    <row r="248">
      <c r="A248" s="193">
        <v>176.0</v>
      </c>
      <c r="B248" s="36" t="s">
        <v>261</v>
      </c>
      <c r="C248" s="36" t="s">
        <v>2562</v>
      </c>
      <c r="D248" s="36" t="s">
        <v>2365</v>
      </c>
      <c r="E248" s="36" t="s">
        <v>2309</v>
      </c>
    </row>
    <row r="249">
      <c r="A249" s="193">
        <v>177.0</v>
      </c>
      <c r="B249" s="36" t="s">
        <v>262</v>
      </c>
      <c r="C249" s="36" t="s">
        <v>2563</v>
      </c>
      <c r="D249" s="36" t="s">
        <v>2349</v>
      </c>
      <c r="E249" s="36" t="s">
        <v>2309</v>
      </c>
    </row>
    <row r="250">
      <c r="A250" s="193">
        <v>178.0</v>
      </c>
      <c r="B250" s="36" t="s">
        <v>263</v>
      </c>
      <c r="C250" s="36" t="s">
        <v>2564</v>
      </c>
      <c r="D250" s="36" t="s">
        <v>2349</v>
      </c>
      <c r="E250" s="36" t="s">
        <v>2309</v>
      </c>
    </row>
    <row r="251">
      <c r="A251" s="193">
        <v>178.0</v>
      </c>
      <c r="B251" s="36" t="s">
        <v>263</v>
      </c>
      <c r="C251" s="36" t="s">
        <v>2565</v>
      </c>
      <c r="D251" s="36" t="s">
        <v>2349</v>
      </c>
      <c r="E251" s="36" t="s">
        <v>2309</v>
      </c>
    </row>
    <row r="252">
      <c r="A252" s="193">
        <v>179.0</v>
      </c>
      <c r="B252" s="36" t="s">
        <v>264</v>
      </c>
      <c r="C252" s="36" t="s">
        <v>2566</v>
      </c>
      <c r="D252" s="36" t="s">
        <v>2337</v>
      </c>
      <c r="E252" s="36"/>
    </row>
    <row r="253">
      <c r="A253" s="193">
        <v>180.0</v>
      </c>
      <c r="B253" s="36" t="s">
        <v>265</v>
      </c>
      <c r="C253" s="36" t="s">
        <v>2567</v>
      </c>
      <c r="D253" s="36" t="s">
        <v>2337</v>
      </c>
      <c r="E253" s="36"/>
    </row>
    <row r="254">
      <c r="A254" s="193">
        <v>181.0</v>
      </c>
      <c r="B254" s="36" t="s">
        <v>266</v>
      </c>
      <c r="C254" s="36" t="s">
        <v>2568</v>
      </c>
      <c r="D254" s="36" t="s">
        <v>2337</v>
      </c>
      <c r="E254" s="36"/>
    </row>
    <row r="255">
      <c r="A255" s="193">
        <v>182.0</v>
      </c>
      <c r="B255" s="36" t="s">
        <v>267</v>
      </c>
      <c r="C255" s="36" t="s">
        <v>2569</v>
      </c>
      <c r="D255" s="36" t="s">
        <v>2300</v>
      </c>
      <c r="E255" s="36"/>
    </row>
    <row r="256">
      <c r="A256" s="193">
        <v>183.0</v>
      </c>
      <c r="B256" s="36" t="s">
        <v>268</v>
      </c>
      <c r="C256" s="36" t="s">
        <v>2570</v>
      </c>
      <c r="D256" s="36" t="s">
        <v>2311</v>
      </c>
      <c r="E256" s="36" t="s">
        <v>2365</v>
      </c>
    </row>
    <row r="257">
      <c r="A257" s="193">
        <v>184.0</v>
      </c>
      <c r="B257" s="36" t="s">
        <v>269</v>
      </c>
      <c r="C257" s="36" t="s">
        <v>2571</v>
      </c>
      <c r="D257" s="36" t="s">
        <v>2311</v>
      </c>
      <c r="E257" s="36" t="s">
        <v>2365</v>
      </c>
    </row>
    <row r="258">
      <c r="A258" s="193">
        <v>185.0</v>
      </c>
      <c r="B258" s="36" t="s">
        <v>270</v>
      </c>
      <c r="C258" s="36" t="s">
        <v>2572</v>
      </c>
      <c r="D258" s="36" t="s">
        <v>2402</v>
      </c>
      <c r="E258" s="36"/>
    </row>
    <row r="259">
      <c r="A259" s="193">
        <v>185.0</v>
      </c>
      <c r="B259" s="36" t="s">
        <v>270</v>
      </c>
      <c r="C259" s="36" t="s">
        <v>2573</v>
      </c>
      <c r="D259" s="36" t="s">
        <v>2402</v>
      </c>
      <c r="E259" s="36"/>
    </row>
    <row r="260">
      <c r="A260" s="193">
        <v>186.0</v>
      </c>
      <c r="B260" s="36" t="s">
        <v>271</v>
      </c>
      <c r="C260" s="36" t="s">
        <v>2574</v>
      </c>
      <c r="D260" s="36" t="s">
        <v>2311</v>
      </c>
      <c r="E260" s="36"/>
    </row>
    <row r="261">
      <c r="A261" s="193">
        <v>186.0</v>
      </c>
      <c r="B261" s="36" t="s">
        <v>271</v>
      </c>
      <c r="C261" s="36" t="s">
        <v>2575</v>
      </c>
      <c r="D261" s="36" t="s">
        <v>2311</v>
      </c>
      <c r="E261" s="36"/>
    </row>
    <row r="262">
      <c r="A262" s="193">
        <v>187.0</v>
      </c>
      <c r="B262" s="36" t="s">
        <v>272</v>
      </c>
      <c r="C262" s="36" t="s">
        <v>2576</v>
      </c>
      <c r="D262" s="36" t="s">
        <v>2300</v>
      </c>
      <c r="E262" s="36" t="s">
        <v>2309</v>
      </c>
    </row>
    <row r="263">
      <c r="A263" s="193">
        <v>188.0</v>
      </c>
      <c r="B263" s="36" t="s">
        <v>273</v>
      </c>
      <c r="C263" s="36" t="s">
        <v>2577</v>
      </c>
      <c r="D263" s="36" t="s">
        <v>2300</v>
      </c>
      <c r="E263" s="36" t="s">
        <v>2309</v>
      </c>
    </row>
    <row r="264">
      <c r="A264" s="193">
        <v>189.0</v>
      </c>
      <c r="B264" s="36" t="s">
        <v>274</v>
      </c>
      <c r="C264" s="36" t="s">
        <v>2578</v>
      </c>
      <c r="D264" s="36" t="s">
        <v>2300</v>
      </c>
      <c r="E264" s="36" t="s">
        <v>2309</v>
      </c>
    </row>
    <row r="265">
      <c r="A265" s="193">
        <v>190.0</v>
      </c>
      <c r="B265" s="36" t="s">
        <v>275</v>
      </c>
      <c r="C265" s="36" t="s">
        <v>2579</v>
      </c>
      <c r="D265" s="36" t="s">
        <v>500</v>
      </c>
      <c r="E265" s="36"/>
    </row>
    <row r="266">
      <c r="A266" s="193">
        <v>190.0</v>
      </c>
      <c r="B266" s="36" t="s">
        <v>275</v>
      </c>
      <c r="C266" s="36" t="s">
        <v>2580</v>
      </c>
      <c r="D266" s="36" t="s">
        <v>500</v>
      </c>
      <c r="E266" s="36"/>
    </row>
    <row r="267">
      <c r="A267" s="193">
        <v>191.0</v>
      </c>
      <c r="B267" s="36" t="s">
        <v>276</v>
      </c>
      <c r="C267" s="36" t="s">
        <v>2581</v>
      </c>
      <c r="D267" s="36" t="s">
        <v>2300</v>
      </c>
      <c r="E267" s="36"/>
    </row>
    <row r="268">
      <c r="A268" s="193">
        <v>192.0</v>
      </c>
      <c r="B268" s="36" t="s">
        <v>277</v>
      </c>
      <c r="C268" s="36" t="s">
        <v>2582</v>
      </c>
      <c r="D268" s="36" t="s">
        <v>2300</v>
      </c>
      <c r="E268" s="36"/>
    </row>
    <row r="269">
      <c r="A269" s="193">
        <v>193.0</v>
      </c>
      <c r="B269" s="36" t="s">
        <v>278</v>
      </c>
      <c r="C269" s="36" t="s">
        <v>2583</v>
      </c>
      <c r="D269" s="36" t="s">
        <v>2315</v>
      </c>
      <c r="E269" s="36" t="s">
        <v>2309</v>
      </c>
    </row>
    <row r="270">
      <c r="A270" s="193">
        <v>194.0</v>
      </c>
      <c r="B270" s="36" t="s">
        <v>279</v>
      </c>
      <c r="C270" s="36" t="s">
        <v>2584</v>
      </c>
      <c r="D270" s="36" t="s">
        <v>2311</v>
      </c>
      <c r="E270" s="36" t="s">
        <v>2352</v>
      </c>
    </row>
    <row r="271">
      <c r="A271" s="193">
        <v>194.0</v>
      </c>
      <c r="B271" s="36" t="s">
        <v>279</v>
      </c>
      <c r="C271" s="36" t="s">
        <v>2585</v>
      </c>
      <c r="D271" s="36" t="s">
        <v>2301</v>
      </c>
      <c r="E271" s="36" t="s">
        <v>2352</v>
      </c>
    </row>
    <row r="272">
      <c r="A272" s="193">
        <v>194.0</v>
      </c>
      <c r="B272" s="36" t="s">
        <v>279</v>
      </c>
      <c r="C272" s="36" t="s">
        <v>2586</v>
      </c>
      <c r="D272" s="36" t="s">
        <v>2311</v>
      </c>
      <c r="E272" s="36" t="s">
        <v>2352</v>
      </c>
    </row>
    <row r="273">
      <c r="A273" s="193">
        <v>195.0</v>
      </c>
      <c r="B273" s="36" t="s">
        <v>281</v>
      </c>
      <c r="C273" s="36" t="s">
        <v>2587</v>
      </c>
      <c r="D273" s="36" t="s">
        <v>2311</v>
      </c>
      <c r="E273" s="36" t="s">
        <v>2352</v>
      </c>
    </row>
    <row r="274">
      <c r="A274" s="193">
        <v>195.0</v>
      </c>
      <c r="B274" s="36" t="s">
        <v>281</v>
      </c>
      <c r="C274" s="36" t="s">
        <v>2588</v>
      </c>
      <c r="D274" s="36" t="s">
        <v>2311</v>
      </c>
      <c r="E274" s="36" t="s">
        <v>2352</v>
      </c>
    </row>
    <row r="275">
      <c r="A275" s="193">
        <v>196.0</v>
      </c>
      <c r="B275" s="36" t="s">
        <v>282</v>
      </c>
      <c r="C275" s="36" t="s">
        <v>2589</v>
      </c>
      <c r="D275" s="36" t="s">
        <v>2349</v>
      </c>
      <c r="E275" s="36"/>
    </row>
    <row r="276">
      <c r="A276" s="193">
        <v>197.0</v>
      </c>
      <c r="B276" s="36" t="s">
        <v>283</v>
      </c>
      <c r="C276" s="36" t="s">
        <v>2590</v>
      </c>
      <c r="D276" s="36" t="s">
        <v>2327</v>
      </c>
      <c r="E276" s="36"/>
    </row>
    <row r="277">
      <c r="A277" s="193">
        <v>198.0</v>
      </c>
      <c r="B277" s="36" t="s">
        <v>284</v>
      </c>
      <c r="C277" s="36" t="s">
        <v>2591</v>
      </c>
      <c r="D277" s="36" t="s">
        <v>2327</v>
      </c>
      <c r="E277" s="36" t="s">
        <v>2309</v>
      </c>
    </row>
    <row r="278">
      <c r="A278" s="193">
        <v>198.0</v>
      </c>
      <c r="B278" s="36" t="s">
        <v>284</v>
      </c>
      <c r="C278" s="36" t="s">
        <v>2592</v>
      </c>
      <c r="D278" s="36" t="s">
        <v>2327</v>
      </c>
      <c r="E278" s="36" t="s">
        <v>2309</v>
      </c>
    </row>
    <row r="279">
      <c r="A279" s="193">
        <v>199.0</v>
      </c>
      <c r="B279" s="36" t="s">
        <v>285</v>
      </c>
      <c r="C279" s="36" t="s">
        <v>2593</v>
      </c>
      <c r="D279" s="36" t="s">
        <v>2311</v>
      </c>
      <c r="E279" s="36" t="s">
        <v>2349</v>
      </c>
    </row>
    <row r="280">
      <c r="A280" s="193">
        <v>199.0</v>
      </c>
      <c r="B280" s="36" t="s">
        <v>285</v>
      </c>
      <c r="C280" s="36" t="s">
        <v>2594</v>
      </c>
      <c r="D280" s="36" t="s">
        <v>2301</v>
      </c>
      <c r="E280" s="36" t="s">
        <v>2349</v>
      </c>
    </row>
    <row r="281">
      <c r="A281" s="193">
        <v>200.0</v>
      </c>
      <c r="B281" s="36" t="s">
        <v>286</v>
      </c>
      <c r="C281" s="36" t="s">
        <v>2595</v>
      </c>
      <c r="D281" s="36" t="s">
        <v>2452</v>
      </c>
      <c r="E281" s="36"/>
    </row>
    <row r="282">
      <c r="A282" s="193">
        <v>201.0</v>
      </c>
      <c r="B282" s="36" t="s">
        <v>287</v>
      </c>
      <c r="C282" s="36" t="s">
        <v>2596</v>
      </c>
      <c r="D282" s="36" t="s">
        <v>2349</v>
      </c>
      <c r="E282" s="36"/>
    </row>
    <row r="283">
      <c r="A283" s="193">
        <v>201.0</v>
      </c>
      <c r="B283" s="36" t="s">
        <v>287</v>
      </c>
      <c r="C283" s="36" t="s">
        <v>2597</v>
      </c>
      <c r="D283" s="36" t="s">
        <v>2349</v>
      </c>
      <c r="E283" s="36"/>
    </row>
    <row r="284">
      <c r="A284" s="193">
        <v>201.0</v>
      </c>
      <c r="B284" s="36" t="s">
        <v>287</v>
      </c>
      <c r="C284" s="36" t="s">
        <v>2598</v>
      </c>
      <c r="D284" s="36" t="s">
        <v>2349</v>
      </c>
      <c r="E284" s="36"/>
    </row>
    <row r="285">
      <c r="A285" s="193">
        <v>201.0</v>
      </c>
      <c r="B285" s="36" t="s">
        <v>287</v>
      </c>
      <c r="C285" s="36" t="s">
        <v>2599</v>
      </c>
      <c r="D285" s="36" t="s">
        <v>2349</v>
      </c>
      <c r="E285" s="36"/>
    </row>
    <row r="286">
      <c r="A286" s="193">
        <v>201.0</v>
      </c>
      <c r="B286" s="36" t="s">
        <v>287</v>
      </c>
      <c r="C286" s="36" t="s">
        <v>2600</v>
      </c>
      <c r="D286" s="36" t="s">
        <v>2349</v>
      </c>
      <c r="E286" s="36"/>
    </row>
    <row r="287">
      <c r="A287" s="193">
        <v>201.0</v>
      </c>
      <c r="B287" s="36" t="s">
        <v>287</v>
      </c>
      <c r="C287" s="36" t="s">
        <v>2601</v>
      </c>
      <c r="D287" s="36" t="s">
        <v>2349</v>
      </c>
      <c r="E287" s="36"/>
    </row>
    <row r="288">
      <c r="A288" s="193">
        <v>201.0</v>
      </c>
      <c r="B288" s="36" t="s">
        <v>287</v>
      </c>
      <c r="C288" s="36" t="s">
        <v>2602</v>
      </c>
      <c r="D288" s="36" t="s">
        <v>2349</v>
      </c>
      <c r="E288" s="36"/>
    </row>
    <row r="289">
      <c r="A289" s="193">
        <v>201.0</v>
      </c>
      <c r="B289" s="36" t="s">
        <v>287</v>
      </c>
      <c r="C289" s="36" t="s">
        <v>2603</v>
      </c>
      <c r="D289" s="36" t="s">
        <v>2349</v>
      </c>
      <c r="E289" s="36"/>
    </row>
    <row r="290">
      <c r="A290" s="193">
        <v>201.0</v>
      </c>
      <c r="B290" s="36" t="s">
        <v>287</v>
      </c>
      <c r="C290" s="36" t="s">
        <v>2604</v>
      </c>
      <c r="D290" s="36" t="s">
        <v>2349</v>
      </c>
      <c r="E290" s="36"/>
    </row>
    <row r="291">
      <c r="A291" s="193">
        <v>201.0</v>
      </c>
      <c r="B291" s="36" t="s">
        <v>287</v>
      </c>
      <c r="C291" s="36" t="s">
        <v>2605</v>
      </c>
      <c r="D291" s="36" t="s">
        <v>2349</v>
      </c>
      <c r="E291" s="36"/>
    </row>
    <row r="292">
      <c r="A292" s="193">
        <v>201.0</v>
      </c>
      <c r="B292" s="36" t="s">
        <v>287</v>
      </c>
      <c r="C292" s="36" t="s">
        <v>2606</v>
      </c>
      <c r="D292" s="36" t="s">
        <v>2349</v>
      </c>
      <c r="E292" s="36"/>
    </row>
    <row r="293">
      <c r="A293" s="193">
        <v>201.0</v>
      </c>
      <c r="B293" s="36" t="s">
        <v>287</v>
      </c>
      <c r="C293" s="36" t="s">
        <v>2607</v>
      </c>
      <c r="D293" s="36" t="s">
        <v>2349</v>
      </c>
      <c r="E293" s="36"/>
    </row>
    <row r="294">
      <c r="A294" s="193">
        <v>201.0</v>
      </c>
      <c r="B294" s="36" t="s">
        <v>287</v>
      </c>
      <c r="C294" s="36" t="s">
        <v>2608</v>
      </c>
      <c r="D294" s="36" t="s">
        <v>2349</v>
      </c>
      <c r="E294" s="36"/>
    </row>
    <row r="295">
      <c r="A295" s="193">
        <v>201.0</v>
      </c>
      <c r="B295" s="36" t="s">
        <v>287</v>
      </c>
      <c r="C295" s="36" t="s">
        <v>2609</v>
      </c>
      <c r="D295" s="36" t="s">
        <v>2349</v>
      </c>
      <c r="E295" s="36"/>
    </row>
    <row r="296">
      <c r="A296" s="193">
        <v>201.0</v>
      </c>
      <c r="B296" s="36" t="s">
        <v>287</v>
      </c>
      <c r="C296" s="36" t="s">
        <v>2610</v>
      </c>
      <c r="D296" s="36" t="s">
        <v>2349</v>
      </c>
      <c r="E296" s="36"/>
    </row>
    <row r="297">
      <c r="A297" s="193">
        <v>201.0</v>
      </c>
      <c r="B297" s="36" t="s">
        <v>287</v>
      </c>
      <c r="C297" s="36" t="s">
        <v>2611</v>
      </c>
      <c r="D297" s="36" t="s">
        <v>2349</v>
      </c>
      <c r="E297" s="36"/>
    </row>
    <row r="298">
      <c r="A298" s="193">
        <v>201.0</v>
      </c>
      <c r="B298" s="36" t="s">
        <v>287</v>
      </c>
      <c r="C298" s="36" t="s">
        <v>2612</v>
      </c>
      <c r="D298" s="36" t="s">
        <v>2349</v>
      </c>
      <c r="E298" s="36"/>
    </row>
    <row r="299">
      <c r="A299" s="193">
        <v>201.0</v>
      </c>
      <c r="B299" s="36" t="s">
        <v>287</v>
      </c>
      <c r="C299" s="36" t="s">
        <v>2613</v>
      </c>
      <c r="D299" s="36" t="s">
        <v>2349</v>
      </c>
      <c r="E299" s="36"/>
    </row>
    <row r="300">
      <c r="A300" s="193">
        <v>201.0</v>
      </c>
      <c r="B300" s="36" t="s">
        <v>287</v>
      </c>
      <c r="C300" s="36" t="s">
        <v>2614</v>
      </c>
      <c r="D300" s="36" t="s">
        <v>2349</v>
      </c>
      <c r="E300" s="36"/>
    </row>
    <row r="301">
      <c r="A301" s="193">
        <v>201.0</v>
      </c>
      <c r="B301" s="36" t="s">
        <v>287</v>
      </c>
      <c r="C301" s="36" t="s">
        <v>2615</v>
      </c>
      <c r="D301" s="36" t="s">
        <v>2349</v>
      </c>
      <c r="E301" s="36"/>
    </row>
    <row r="302">
      <c r="A302" s="193">
        <v>201.0</v>
      </c>
      <c r="B302" s="36" t="s">
        <v>287</v>
      </c>
      <c r="C302" s="36" t="s">
        <v>2616</v>
      </c>
      <c r="D302" s="36" t="s">
        <v>2349</v>
      </c>
      <c r="E302" s="36"/>
    </row>
    <row r="303">
      <c r="A303" s="193">
        <v>201.0</v>
      </c>
      <c r="B303" s="36" t="s">
        <v>287</v>
      </c>
      <c r="C303" s="36" t="s">
        <v>2617</v>
      </c>
      <c r="D303" s="36" t="s">
        <v>2349</v>
      </c>
      <c r="E303" s="36"/>
    </row>
    <row r="304">
      <c r="A304" s="193">
        <v>201.0</v>
      </c>
      <c r="B304" s="36" t="s">
        <v>287</v>
      </c>
      <c r="C304" s="36" t="s">
        <v>2618</v>
      </c>
      <c r="D304" s="36" t="s">
        <v>2349</v>
      </c>
      <c r="E304" s="36"/>
    </row>
    <row r="305">
      <c r="A305" s="193">
        <v>201.0</v>
      </c>
      <c r="B305" s="36" t="s">
        <v>287</v>
      </c>
      <c r="C305" s="36" t="s">
        <v>2619</v>
      </c>
      <c r="D305" s="36" t="s">
        <v>2349</v>
      </c>
      <c r="E305" s="36"/>
    </row>
    <row r="306">
      <c r="A306" s="193">
        <v>201.0</v>
      </c>
      <c r="B306" s="36" t="s">
        <v>287</v>
      </c>
      <c r="C306" s="36" t="s">
        <v>2620</v>
      </c>
      <c r="D306" s="36" t="s">
        <v>2349</v>
      </c>
      <c r="E306" s="36"/>
    </row>
    <row r="307">
      <c r="A307" s="193">
        <v>201.0</v>
      </c>
      <c r="B307" s="36" t="s">
        <v>287</v>
      </c>
      <c r="C307" s="36" t="s">
        <v>2621</v>
      </c>
      <c r="D307" s="36" t="s">
        <v>2349</v>
      </c>
      <c r="E307" s="36"/>
    </row>
    <row r="308">
      <c r="A308" s="193">
        <v>201.0</v>
      </c>
      <c r="B308" s="36" t="s">
        <v>287</v>
      </c>
      <c r="C308" s="36" t="s">
        <v>2622</v>
      </c>
      <c r="D308" s="36" t="s">
        <v>2349</v>
      </c>
      <c r="E308" s="36"/>
    </row>
    <row r="309">
      <c r="A309" s="193">
        <v>201.0</v>
      </c>
      <c r="B309" s="36" t="s">
        <v>287</v>
      </c>
      <c r="C309" s="36" t="s">
        <v>2623</v>
      </c>
      <c r="D309" s="36" t="s">
        <v>2349</v>
      </c>
      <c r="E309" s="36"/>
    </row>
    <row r="310">
      <c r="A310" s="193">
        <v>202.0</v>
      </c>
      <c r="B310" s="36" t="s">
        <v>315</v>
      </c>
      <c r="C310" s="36" t="s">
        <v>2624</v>
      </c>
      <c r="D310" s="36" t="s">
        <v>2349</v>
      </c>
      <c r="E310" s="36"/>
    </row>
    <row r="311">
      <c r="A311" s="193">
        <v>202.0</v>
      </c>
      <c r="B311" s="36" t="s">
        <v>315</v>
      </c>
      <c r="C311" s="36" t="s">
        <v>2625</v>
      </c>
      <c r="D311" s="36" t="s">
        <v>2349</v>
      </c>
      <c r="E311" s="36"/>
    </row>
    <row r="312">
      <c r="A312" s="193">
        <v>203.0</v>
      </c>
      <c r="B312" s="36" t="s">
        <v>316</v>
      </c>
      <c r="C312" s="36" t="s">
        <v>2626</v>
      </c>
      <c r="D312" s="36" t="s">
        <v>500</v>
      </c>
      <c r="E312" s="36" t="s">
        <v>2349</v>
      </c>
    </row>
    <row r="313">
      <c r="A313" s="193">
        <v>203.0</v>
      </c>
      <c r="B313" s="36" t="s">
        <v>316</v>
      </c>
      <c r="C313" s="36" t="s">
        <v>2627</v>
      </c>
      <c r="D313" s="36" t="s">
        <v>500</v>
      </c>
      <c r="E313" s="36" t="s">
        <v>2349</v>
      </c>
    </row>
    <row r="314">
      <c r="A314" s="193">
        <v>204.0</v>
      </c>
      <c r="B314" s="36" t="s">
        <v>317</v>
      </c>
      <c r="C314" s="36" t="s">
        <v>2628</v>
      </c>
      <c r="D314" s="36" t="s">
        <v>2315</v>
      </c>
      <c r="E314" s="36"/>
    </row>
    <row r="315">
      <c r="A315" s="193">
        <v>205.0</v>
      </c>
      <c r="B315" s="36" t="s">
        <v>318</v>
      </c>
      <c r="C315" s="36" t="s">
        <v>2629</v>
      </c>
      <c r="D315" s="36" t="s">
        <v>2315</v>
      </c>
      <c r="E315" s="36" t="s">
        <v>2355</v>
      </c>
    </row>
    <row r="316">
      <c r="A316" s="193">
        <v>206.0</v>
      </c>
      <c r="B316" s="36" t="s">
        <v>319</v>
      </c>
      <c r="C316" s="36" t="s">
        <v>2630</v>
      </c>
      <c r="D316" s="36" t="s">
        <v>500</v>
      </c>
      <c r="E316" s="36"/>
    </row>
    <row r="317">
      <c r="A317" s="193">
        <v>207.0</v>
      </c>
      <c r="B317" s="36" t="s">
        <v>320</v>
      </c>
      <c r="C317" s="36" t="s">
        <v>2631</v>
      </c>
      <c r="D317" s="36" t="s">
        <v>2352</v>
      </c>
      <c r="E317" s="36" t="s">
        <v>2309</v>
      </c>
    </row>
    <row r="318">
      <c r="A318" s="193">
        <v>207.0</v>
      </c>
      <c r="B318" s="36" t="s">
        <v>320</v>
      </c>
      <c r="C318" s="36" t="s">
        <v>2632</v>
      </c>
      <c r="D318" s="36" t="s">
        <v>2352</v>
      </c>
      <c r="E318" s="36" t="s">
        <v>2309</v>
      </c>
    </row>
    <row r="319">
      <c r="A319" s="193">
        <v>208.0</v>
      </c>
      <c r="B319" s="36" t="s">
        <v>321</v>
      </c>
      <c r="C319" s="36" t="s">
        <v>2633</v>
      </c>
      <c r="D319" s="36" t="s">
        <v>2355</v>
      </c>
      <c r="E319" s="36" t="s">
        <v>2352</v>
      </c>
    </row>
    <row r="320">
      <c r="A320" s="193">
        <v>208.0</v>
      </c>
      <c r="B320" s="36" t="s">
        <v>321</v>
      </c>
      <c r="C320" s="36" t="s">
        <v>2634</v>
      </c>
      <c r="D320" s="36" t="s">
        <v>2355</v>
      </c>
      <c r="E320" s="36" t="s">
        <v>2352</v>
      </c>
    </row>
    <row r="321">
      <c r="A321" s="193">
        <v>209.0</v>
      </c>
      <c r="B321" s="36" t="s">
        <v>322</v>
      </c>
      <c r="C321" s="36" t="s">
        <v>2635</v>
      </c>
      <c r="D321" s="36" t="s">
        <v>2365</v>
      </c>
      <c r="E321" s="36"/>
    </row>
    <row r="322">
      <c r="A322" s="193">
        <v>210.0</v>
      </c>
      <c r="B322" s="36" t="s">
        <v>323</v>
      </c>
      <c r="C322" s="36" t="s">
        <v>2636</v>
      </c>
      <c r="D322" s="36" t="s">
        <v>2365</v>
      </c>
      <c r="E322" s="36"/>
    </row>
    <row r="323">
      <c r="A323" s="193">
        <v>211.0</v>
      </c>
      <c r="B323" s="36" t="s">
        <v>324</v>
      </c>
      <c r="C323" s="36" t="s">
        <v>2637</v>
      </c>
      <c r="D323" s="36" t="s">
        <v>2311</v>
      </c>
      <c r="E323" s="36" t="s">
        <v>2301</v>
      </c>
    </row>
    <row r="324">
      <c r="A324" s="193">
        <v>211.0</v>
      </c>
      <c r="B324" s="36" t="s">
        <v>324</v>
      </c>
      <c r="C324" s="36" t="s">
        <v>2638</v>
      </c>
      <c r="D324" s="36" t="s">
        <v>2327</v>
      </c>
      <c r="E324" s="36" t="s">
        <v>2301</v>
      </c>
    </row>
    <row r="325">
      <c r="A325" s="193">
        <v>212.0</v>
      </c>
      <c r="B325" s="36" t="s">
        <v>325</v>
      </c>
      <c r="C325" s="36" t="s">
        <v>2639</v>
      </c>
      <c r="D325" s="36" t="s">
        <v>2315</v>
      </c>
      <c r="E325" s="36" t="s">
        <v>2355</v>
      </c>
    </row>
    <row r="326">
      <c r="A326" s="193">
        <v>212.0</v>
      </c>
      <c r="B326" s="36" t="s">
        <v>325</v>
      </c>
      <c r="C326" s="36" t="s">
        <v>2640</v>
      </c>
      <c r="D326" s="36" t="s">
        <v>2315</v>
      </c>
      <c r="E326" s="36" t="s">
        <v>2355</v>
      </c>
    </row>
    <row r="327">
      <c r="A327" s="193">
        <v>213.0</v>
      </c>
      <c r="B327" s="36" t="s">
        <v>326</v>
      </c>
      <c r="C327" s="36" t="s">
        <v>2641</v>
      </c>
      <c r="D327" s="36" t="s">
        <v>2315</v>
      </c>
      <c r="E327" s="36" t="s">
        <v>2402</v>
      </c>
    </row>
    <row r="328">
      <c r="A328" s="193">
        <v>214.0</v>
      </c>
      <c r="B328" s="36" t="s">
        <v>327</v>
      </c>
      <c r="C328" s="36" t="s">
        <v>2642</v>
      </c>
      <c r="D328" s="36" t="s">
        <v>2315</v>
      </c>
      <c r="E328" s="36" t="s">
        <v>2398</v>
      </c>
    </row>
    <row r="329">
      <c r="A329" s="193">
        <v>214.0</v>
      </c>
      <c r="B329" s="36" t="s">
        <v>327</v>
      </c>
      <c r="C329" s="36" t="s">
        <v>2643</v>
      </c>
      <c r="D329" s="36" t="s">
        <v>2315</v>
      </c>
      <c r="E329" s="36" t="s">
        <v>2398</v>
      </c>
    </row>
    <row r="330">
      <c r="A330" s="193">
        <v>215.0</v>
      </c>
      <c r="B330" s="36" t="s">
        <v>328</v>
      </c>
      <c r="C330" s="36" t="s">
        <v>2644</v>
      </c>
      <c r="D330" s="36" t="s">
        <v>2327</v>
      </c>
      <c r="E330" s="36" t="s">
        <v>2354</v>
      </c>
    </row>
    <row r="331">
      <c r="A331" s="193">
        <v>215.0</v>
      </c>
      <c r="B331" s="36" t="s">
        <v>328</v>
      </c>
      <c r="C331" s="36" t="s">
        <v>2645</v>
      </c>
      <c r="D331" s="36" t="s">
        <v>2398</v>
      </c>
      <c r="E331" s="36" t="s">
        <v>2301</v>
      </c>
    </row>
    <row r="332">
      <c r="A332" s="193">
        <v>215.0</v>
      </c>
      <c r="B332" s="36" t="s">
        <v>328</v>
      </c>
      <c r="C332" s="36" t="s">
        <v>2646</v>
      </c>
      <c r="D332" s="36" t="s">
        <v>2398</v>
      </c>
      <c r="E332" s="36" t="s">
        <v>2301</v>
      </c>
    </row>
    <row r="333">
      <c r="A333" s="193">
        <v>215.0</v>
      </c>
      <c r="B333" s="36" t="s">
        <v>328</v>
      </c>
      <c r="C333" s="36" t="s">
        <v>2647</v>
      </c>
      <c r="D333" s="36" t="s">
        <v>2327</v>
      </c>
      <c r="E333" s="36" t="s">
        <v>2354</v>
      </c>
    </row>
    <row r="334">
      <c r="A334" s="193">
        <v>216.0</v>
      </c>
      <c r="B334" s="36" t="s">
        <v>329</v>
      </c>
      <c r="C334" s="36" t="s">
        <v>2648</v>
      </c>
      <c r="D334" s="36" t="s">
        <v>500</v>
      </c>
      <c r="E334" s="36"/>
    </row>
    <row r="335">
      <c r="A335" s="193">
        <v>217.0</v>
      </c>
      <c r="B335" s="36" t="s">
        <v>330</v>
      </c>
      <c r="C335" s="36" t="s">
        <v>2649</v>
      </c>
      <c r="D335" s="36" t="s">
        <v>500</v>
      </c>
      <c r="E335" s="36"/>
    </row>
    <row r="336">
      <c r="A336" s="193">
        <v>217.0</v>
      </c>
      <c r="B336" s="36" t="s">
        <v>330</v>
      </c>
      <c r="C336" s="36" t="s">
        <v>2650</v>
      </c>
      <c r="D336" s="36" t="s">
        <v>500</v>
      </c>
      <c r="E336" s="36"/>
    </row>
    <row r="337">
      <c r="A337" s="193">
        <v>218.0</v>
      </c>
      <c r="B337" s="36" t="s">
        <v>331</v>
      </c>
      <c r="C337" s="36" t="s">
        <v>2651</v>
      </c>
      <c r="D337" s="36" t="s">
        <v>2306</v>
      </c>
      <c r="E337" s="36"/>
    </row>
    <row r="338">
      <c r="A338" s="193">
        <v>219.0</v>
      </c>
      <c r="B338" s="36" t="s">
        <v>332</v>
      </c>
      <c r="C338" s="36" t="s">
        <v>2652</v>
      </c>
      <c r="D338" s="36" t="s">
        <v>2306</v>
      </c>
      <c r="E338" s="36" t="s">
        <v>2402</v>
      </c>
    </row>
    <row r="339">
      <c r="A339" s="193">
        <v>220.0</v>
      </c>
      <c r="B339" s="36" t="s">
        <v>333</v>
      </c>
      <c r="C339" s="36" t="s">
        <v>2653</v>
      </c>
      <c r="D339" s="36" t="s">
        <v>2354</v>
      </c>
      <c r="E339" s="36" t="s">
        <v>2352</v>
      </c>
    </row>
    <row r="340">
      <c r="A340" s="193">
        <v>221.0</v>
      </c>
      <c r="B340" s="36" t="s">
        <v>334</v>
      </c>
      <c r="C340" s="36" t="s">
        <v>2654</v>
      </c>
      <c r="D340" s="36" t="s">
        <v>2354</v>
      </c>
      <c r="E340" s="36" t="s">
        <v>2352</v>
      </c>
    </row>
    <row r="341">
      <c r="A341" s="193">
        <v>221.0</v>
      </c>
      <c r="B341" s="36" t="s">
        <v>334</v>
      </c>
      <c r="C341" s="36" t="s">
        <v>2655</v>
      </c>
      <c r="D341" s="36" t="s">
        <v>2354</v>
      </c>
      <c r="E341" s="36" t="s">
        <v>2352</v>
      </c>
    </row>
    <row r="342">
      <c r="A342" s="193">
        <v>222.0</v>
      </c>
      <c r="B342" s="36" t="s">
        <v>335</v>
      </c>
      <c r="C342" s="36" t="s">
        <v>2656</v>
      </c>
      <c r="D342" s="36" t="s">
        <v>2311</v>
      </c>
      <c r="E342" s="36" t="s">
        <v>2402</v>
      </c>
    </row>
    <row r="343">
      <c r="A343" s="193">
        <v>222.0</v>
      </c>
      <c r="B343" s="36" t="s">
        <v>335</v>
      </c>
      <c r="C343" s="36" t="s">
        <v>2657</v>
      </c>
      <c r="D343" s="36" t="s">
        <v>2452</v>
      </c>
      <c r="E343" s="36"/>
    </row>
    <row r="344">
      <c r="A344" s="193">
        <v>223.0</v>
      </c>
      <c r="B344" s="36" t="s">
        <v>336</v>
      </c>
      <c r="C344" s="36" t="s">
        <v>2658</v>
      </c>
      <c r="D344" s="36" t="s">
        <v>2311</v>
      </c>
      <c r="E344" s="36"/>
    </row>
    <row r="345">
      <c r="A345" s="193">
        <v>224.0</v>
      </c>
      <c r="B345" s="36" t="s">
        <v>337</v>
      </c>
      <c r="C345" s="36" t="s">
        <v>2659</v>
      </c>
      <c r="D345" s="36" t="s">
        <v>2311</v>
      </c>
      <c r="E345" s="36"/>
    </row>
    <row r="346">
      <c r="A346" s="193">
        <v>224.0</v>
      </c>
      <c r="B346" s="36" t="s">
        <v>337</v>
      </c>
      <c r="C346" s="36" t="s">
        <v>2660</v>
      </c>
      <c r="D346" s="36" t="s">
        <v>2311</v>
      </c>
      <c r="E346" s="36"/>
    </row>
    <row r="347">
      <c r="A347" s="193">
        <v>225.0</v>
      </c>
      <c r="B347" s="36" t="s">
        <v>338</v>
      </c>
      <c r="C347" s="36" t="s">
        <v>2661</v>
      </c>
      <c r="D347" s="36" t="s">
        <v>2354</v>
      </c>
      <c r="E347" s="36" t="s">
        <v>2309</v>
      </c>
    </row>
    <row r="348">
      <c r="A348" s="193">
        <v>226.0</v>
      </c>
      <c r="B348" s="36" t="s">
        <v>339</v>
      </c>
      <c r="C348" s="36" t="s">
        <v>2662</v>
      </c>
      <c r="D348" s="36" t="s">
        <v>2311</v>
      </c>
      <c r="E348" s="36" t="s">
        <v>2309</v>
      </c>
    </row>
    <row r="349">
      <c r="A349" s="193">
        <v>227.0</v>
      </c>
      <c r="B349" s="36" t="s">
        <v>340</v>
      </c>
      <c r="C349" s="36" t="s">
        <v>2663</v>
      </c>
      <c r="D349" s="36" t="s">
        <v>2355</v>
      </c>
      <c r="E349" s="36" t="s">
        <v>2309</v>
      </c>
    </row>
    <row r="350">
      <c r="A350" s="193">
        <v>228.0</v>
      </c>
      <c r="B350" s="36" t="s">
        <v>341</v>
      </c>
      <c r="C350" s="36" t="s">
        <v>2664</v>
      </c>
      <c r="D350" s="36" t="s">
        <v>2327</v>
      </c>
      <c r="E350" s="36" t="s">
        <v>2306</v>
      </c>
    </row>
    <row r="351">
      <c r="A351" s="193">
        <v>229.0</v>
      </c>
      <c r="B351" s="36" t="s">
        <v>342</v>
      </c>
      <c r="C351" s="36" t="s">
        <v>2665</v>
      </c>
      <c r="D351" s="36" t="s">
        <v>2327</v>
      </c>
      <c r="E351" s="36" t="s">
        <v>2306</v>
      </c>
    </row>
    <row r="352">
      <c r="A352" s="193">
        <v>229.0</v>
      </c>
      <c r="B352" s="36" t="s">
        <v>342</v>
      </c>
      <c r="C352" s="36" t="s">
        <v>2666</v>
      </c>
      <c r="D352" s="36" t="s">
        <v>2327</v>
      </c>
      <c r="E352" s="36" t="s">
        <v>2306</v>
      </c>
    </row>
    <row r="353">
      <c r="A353" s="193">
        <v>230.0</v>
      </c>
      <c r="B353" s="36" t="s">
        <v>343</v>
      </c>
      <c r="C353" s="36" t="s">
        <v>2667</v>
      </c>
      <c r="D353" s="36" t="s">
        <v>2311</v>
      </c>
      <c r="E353" s="36" t="s">
        <v>2468</v>
      </c>
    </row>
    <row r="354">
      <c r="A354" s="193">
        <v>231.0</v>
      </c>
      <c r="B354" s="36" t="s">
        <v>344</v>
      </c>
      <c r="C354" s="36" t="s">
        <v>2668</v>
      </c>
      <c r="D354" s="36" t="s">
        <v>2352</v>
      </c>
      <c r="E354" s="36"/>
    </row>
    <row r="355">
      <c r="A355" s="193">
        <v>232.0</v>
      </c>
      <c r="B355" s="36" t="s">
        <v>345</v>
      </c>
      <c r="C355" s="36" t="s">
        <v>2669</v>
      </c>
      <c r="D355" s="36" t="s">
        <v>2352</v>
      </c>
      <c r="E355" s="36"/>
    </row>
    <row r="356">
      <c r="A356" s="193">
        <v>232.0</v>
      </c>
      <c r="B356" s="36" t="s">
        <v>345</v>
      </c>
      <c r="C356" s="36" t="s">
        <v>2670</v>
      </c>
      <c r="D356" s="36" t="s">
        <v>2352</v>
      </c>
      <c r="E356" s="36"/>
    </row>
    <row r="357">
      <c r="A357" s="193">
        <v>233.0</v>
      </c>
      <c r="B357" s="36" t="s">
        <v>346</v>
      </c>
      <c r="C357" s="36" t="s">
        <v>2671</v>
      </c>
      <c r="D357" s="36" t="s">
        <v>500</v>
      </c>
      <c r="E357" s="36"/>
    </row>
    <row r="358">
      <c r="A358" s="193">
        <v>234.0</v>
      </c>
      <c r="B358" s="36" t="s">
        <v>347</v>
      </c>
      <c r="C358" s="36" t="s">
        <v>2672</v>
      </c>
      <c r="D358" s="36" t="s">
        <v>500</v>
      </c>
      <c r="E358" s="36"/>
    </row>
    <row r="359">
      <c r="A359" s="193">
        <v>235.0</v>
      </c>
      <c r="B359" s="36" t="s">
        <v>348</v>
      </c>
      <c r="C359" s="36" t="s">
        <v>2673</v>
      </c>
      <c r="D359" s="36" t="s">
        <v>500</v>
      </c>
      <c r="E359" s="36"/>
    </row>
    <row r="360">
      <c r="A360" s="193">
        <v>236.0</v>
      </c>
      <c r="B360" s="36" t="s">
        <v>349</v>
      </c>
      <c r="C360" s="36" t="s">
        <v>2674</v>
      </c>
      <c r="D360" s="36" t="s">
        <v>2398</v>
      </c>
      <c r="E360" s="36"/>
    </row>
    <row r="361">
      <c r="A361" s="193">
        <v>237.0</v>
      </c>
      <c r="B361" s="36" t="s">
        <v>350</v>
      </c>
      <c r="C361" s="36" t="s">
        <v>2675</v>
      </c>
      <c r="D361" s="36" t="s">
        <v>2398</v>
      </c>
      <c r="E361" s="36"/>
    </row>
    <row r="362">
      <c r="A362" s="193">
        <v>238.0</v>
      </c>
      <c r="B362" s="36" t="s">
        <v>351</v>
      </c>
      <c r="C362" s="36" t="s">
        <v>2676</v>
      </c>
      <c r="D362" s="36" t="s">
        <v>2354</v>
      </c>
      <c r="E362" s="36" t="s">
        <v>2349</v>
      </c>
    </row>
    <row r="363">
      <c r="A363" s="193">
        <v>239.0</v>
      </c>
      <c r="B363" s="36" t="s">
        <v>352</v>
      </c>
      <c r="C363" s="36" t="s">
        <v>2677</v>
      </c>
      <c r="D363" s="36" t="s">
        <v>2337</v>
      </c>
      <c r="E363" s="36"/>
    </row>
    <row r="364">
      <c r="A364" s="193">
        <v>240.0</v>
      </c>
      <c r="B364" s="36" t="s">
        <v>353</v>
      </c>
      <c r="C364" s="36" t="s">
        <v>2678</v>
      </c>
      <c r="D364" s="36" t="s">
        <v>2306</v>
      </c>
      <c r="E364" s="36"/>
    </row>
    <row r="365">
      <c r="A365" s="193">
        <v>241.0</v>
      </c>
      <c r="B365" s="36" t="s">
        <v>354</v>
      </c>
      <c r="C365" s="36" t="s">
        <v>2679</v>
      </c>
      <c r="D365" s="36" t="s">
        <v>500</v>
      </c>
      <c r="E365" s="36"/>
    </row>
    <row r="366">
      <c r="A366" s="193">
        <v>242.0</v>
      </c>
      <c r="B366" s="36" t="s">
        <v>355</v>
      </c>
      <c r="C366" s="36" t="s">
        <v>2680</v>
      </c>
      <c r="D366" s="36" t="s">
        <v>500</v>
      </c>
      <c r="E366" s="36"/>
    </row>
    <row r="367">
      <c r="A367" s="193">
        <v>243.0</v>
      </c>
      <c r="B367" s="36" t="s">
        <v>356</v>
      </c>
      <c r="C367" s="36" t="s">
        <v>2681</v>
      </c>
      <c r="D367" s="36" t="s">
        <v>2337</v>
      </c>
      <c r="E367" s="36"/>
    </row>
    <row r="368">
      <c r="A368" s="193">
        <v>244.0</v>
      </c>
      <c r="B368" s="36" t="s">
        <v>357</v>
      </c>
      <c r="C368" s="36" t="s">
        <v>2682</v>
      </c>
      <c r="D368" s="36" t="s">
        <v>2306</v>
      </c>
      <c r="E368" s="36"/>
    </row>
    <row r="369">
      <c r="A369" s="193">
        <v>245.0</v>
      </c>
      <c r="B369" s="36" t="s">
        <v>358</v>
      </c>
      <c r="C369" s="36" t="s">
        <v>2683</v>
      </c>
      <c r="D369" s="36" t="s">
        <v>2311</v>
      </c>
      <c r="E369" s="36"/>
    </row>
    <row r="370">
      <c r="A370" s="193">
        <v>246.0</v>
      </c>
      <c r="B370" s="36" t="s">
        <v>359</v>
      </c>
      <c r="C370" s="36" t="s">
        <v>2684</v>
      </c>
      <c r="D370" s="36" t="s">
        <v>2402</v>
      </c>
      <c r="E370" s="36" t="s">
        <v>2352</v>
      </c>
    </row>
    <row r="371">
      <c r="A371" s="193">
        <v>247.0</v>
      </c>
      <c r="B371" s="36" t="s">
        <v>360</v>
      </c>
      <c r="C371" s="36" t="s">
        <v>2685</v>
      </c>
      <c r="D371" s="36" t="s">
        <v>2402</v>
      </c>
      <c r="E371" s="36" t="s">
        <v>2352</v>
      </c>
    </row>
    <row r="372">
      <c r="A372" s="193">
        <v>248.0</v>
      </c>
      <c r="B372" s="36" t="s">
        <v>361</v>
      </c>
      <c r="C372" s="36" t="s">
        <v>2686</v>
      </c>
      <c r="D372" s="36" t="s">
        <v>2402</v>
      </c>
      <c r="E372" s="36" t="s">
        <v>2327</v>
      </c>
    </row>
    <row r="373">
      <c r="A373" s="193">
        <v>249.0</v>
      </c>
      <c r="B373" s="36" t="s">
        <v>362</v>
      </c>
      <c r="C373" s="36" t="s">
        <v>2687</v>
      </c>
      <c r="D373" s="36" t="s">
        <v>2349</v>
      </c>
      <c r="E373" s="36" t="s">
        <v>2309</v>
      </c>
    </row>
    <row r="374">
      <c r="A374" s="193">
        <v>250.0</v>
      </c>
      <c r="B374" s="36" t="s">
        <v>363</v>
      </c>
      <c r="C374" s="36" t="s">
        <v>2688</v>
      </c>
      <c r="D374" s="36" t="s">
        <v>2306</v>
      </c>
      <c r="E374" s="36" t="s">
        <v>2309</v>
      </c>
    </row>
    <row r="375">
      <c r="A375" s="193">
        <v>251.0</v>
      </c>
      <c r="B375" s="36" t="s">
        <v>364</v>
      </c>
      <c r="C375" s="36" t="s">
        <v>2689</v>
      </c>
      <c r="D375" s="36" t="s">
        <v>2349</v>
      </c>
      <c r="E375" s="36" t="s">
        <v>2300</v>
      </c>
    </row>
    <row r="376">
      <c r="A376" s="193">
        <v>252.0</v>
      </c>
      <c r="B376" s="36" t="s">
        <v>365</v>
      </c>
      <c r="C376" s="36" t="s">
        <v>2690</v>
      </c>
      <c r="D376" s="36" t="s">
        <v>2300</v>
      </c>
      <c r="E376" s="36"/>
    </row>
    <row r="377">
      <c r="A377" s="193">
        <v>253.0</v>
      </c>
      <c r="B377" s="36" t="s">
        <v>366</v>
      </c>
      <c r="C377" s="36" t="s">
        <v>2691</v>
      </c>
      <c r="D377" s="36" t="s">
        <v>2300</v>
      </c>
      <c r="E377" s="36"/>
    </row>
    <row r="378">
      <c r="A378" s="193">
        <v>254.0</v>
      </c>
      <c r="B378" s="36" t="s">
        <v>367</v>
      </c>
      <c r="C378" s="36" t="s">
        <v>2692</v>
      </c>
      <c r="D378" s="36" t="s">
        <v>2300</v>
      </c>
      <c r="E378" s="36"/>
    </row>
    <row r="379">
      <c r="A379" s="193">
        <v>255.0</v>
      </c>
      <c r="B379" s="36" t="s">
        <v>368</v>
      </c>
      <c r="C379" s="36" t="s">
        <v>2693</v>
      </c>
      <c r="D379" s="36" t="s">
        <v>2306</v>
      </c>
      <c r="E379" s="36"/>
    </row>
    <row r="380">
      <c r="A380" s="193">
        <v>255.0</v>
      </c>
      <c r="B380" s="36" t="s">
        <v>368</v>
      </c>
      <c r="C380" s="36" t="s">
        <v>2694</v>
      </c>
      <c r="D380" s="36" t="s">
        <v>2306</v>
      </c>
      <c r="E380" s="36"/>
    </row>
    <row r="381">
      <c r="A381" s="193">
        <v>256.0</v>
      </c>
      <c r="B381" s="36" t="s">
        <v>369</v>
      </c>
      <c r="C381" s="36" t="s">
        <v>2695</v>
      </c>
      <c r="D381" s="36" t="s">
        <v>2306</v>
      </c>
      <c r="E381" s="36" t="s">
        <v>2398</v>
      </c>
    </row>
    <row r="382">
      <c r="A382" s="193">
        <v>256.0</v>
      </c>
      <c r="B382" s="36" t="s">
        <v>369</v>
      </c>
      <c r="C382" s="36" t="s">
        <v>2696</v>
      </c>
      <c r="D382" s="36" t="s">
        <v>2306</v>
      </c>
      <c r="E382" s="36" t="s">
        <v>2398</v>
      </c>
    </row>
    <row r="383">
      <c r="A383" s="193">
        <v>257.0</v>
      </c>
      <c r="B383" s="36" t="s">
        <v>370</v>
      </c>
      <c r="C383" s="36" t="s">
        <v>2697</v>
      </c>
      <c r="D383" s="36" t="s">
        <v>2306</v>
      </c>
      <c r="E383" s="36" t="s">
        <v>2398</v>
      </c>
    </row>
    <row r="384">
      <c r="A384" s="193">
        <v>257.0</v>
      </c>
      <c r="B384" s="36" t="s">
        <v>370</v>
      </c>
      <c r="C384" s="36" t="s">
        <v>2698</v>
      </c>
      <c r="D384" s="36" t="s">
        <v>2306</v>
      </c>
      <c r="E384" s="36" t="s">
        <v>2398</v>
      </c>
    </row>
    <row r="385">
      <c r="A385" s="193">
        <v>258.0</v>
      </c>
      <c r="B385" s="36" t="s">
        <v>371</v>
      </c>
      <c r="C385" s="36" t="s">
        <v>2699</v>
      </c>
      <c r="D385" s="36" t="s">
        <v>2311</v>
      </c>
      <c r="E385" s="36"/>
    </row>
    <row r="386">
      <c r="A386" s="193">
        <v>259.0</v>
      </c>
      <c r="B386" s="36" t="s">
        <v>372</v>
      </c>
      <c r="C386" s="36" t="s">
        <v>2700</v>
      </c>
      <c r="D386" s="36" t="s">
        <v>2311</v>
      </c>
      <c r="E386" s="36" t="s">
        <v>2352</v>
      </c>
    </row>
    <row r="387">
      <c r="A387" s="193">
        <v>260.0</v>
      </c>
      <c r="B387" s="36" t="s">
        <v>373</v>
      </c>
      <c r="C387" s="36" t="s">
        <v>2701</v>
      </c>
      <c r="D387" s="36" t="s">
        <v>2311</v>
      </c>
      <c r="E387" s="36" t="s">
        <v>2352</v>
      </c>
    </row>
    <row r="388">
      <c r="A388" s="193">
        <v>261.0</v>
      </c>
      <c r="B388" s="36" t="s">
        <v>374</v>
      </c>
      <c r="C388" s="36" t="s">
        <v>2702</v>
      </c>
      <c r="D388" s="36" t="s">
        <v>2327</v>
      </c>
      <c r="E388" s="36"/>
    </row>
    <row r="389">
      <c r="A389" s="193">
        <v>262.0</v>
      </c>
      <c r="B389" s="36" t="s">
        <v>375</v>
      </c>
      <c r="C389" s="36" t="s">
        <v>2703</v>
      </c>
      <c r="D389" s="36" t="s">
        <v>2327</v>
      </c>
      <c r="E389" s="36"/>
    </row>
    <row r="390">
      <c r="A390" s="193">
        <v>263.0</v>
      </c>
      <c r="B390" s="36" t="s">
        <v>376</v>
      </c>
      <c r="C390" s="36" t="s">
        <v>2704</v>
      </c>
      <c r="D390" s="36" t="s">
        <v>500</v>
      </c>
      <c r="E390" s="36"/>
    </row>
    <row r="391">
      <c r="A391" s="193">
        <v>263.0</v>
      </c>
      <c r="B391" s="36" t="s">
        <v>376</v>
      </c>
      <c r="C391" s="36" t="s">
        <v>2705</v>
      </c>
      <c r="D391" s="36" t="s">
        <v>2327</v>
      </c>
      <c r="E391" s="36" t="s">
        <v>500</v>
      </c>
    </row>
    <row r="392">
      <c r="A392" s="193">
        <v>264.0</v>
      </c>
      <c r="B392" s="36" t="s">
        <v>377</v>
      </c>
      <c r="C392" s="36" t="s">
        <v>2706</v>
      </c>
      <c r="D392" s="36" t="s">
        <v>500</v>
      </c>
      <c r="E392" s="36"/>
    </row>
    <row r="393">
      <c r="A393" s="193">
        <v>264.0</v>
      </c>
      <c r="B393" s="36" t="s">
        <v>377</v>
      </c>
      <c r="C393" s="36" t="s">
        <v>2707</v>
      </c>
      <c r="D393" s="36" t="s">
        <v>2327</v>
      </c>
      <c r="E393" s="36" t="s">
        <v>500</v>
      </c>
    </row>
    <row r="394">
      <c r="A394" s="193">
        <v>265.0</v>
      </c>
      <c r="B394" s="36" t="s">
        <v>378</v>
      </c>
      <c r="C394" s="36" t="s">
        <v>2708</v>
      </c>
      <c r="D394" s="36" t="s">
        <v>2315</v>
      </c>
      <c r="E394" s="36"/>
    </row>
    <row r="395">
      <c r="A395" s="193">
        <v>266.0</v>
      </c>
      <c r="B395" s="36" t="s">
        <v>379</v>
      </c>
      <c r="C395" s="36" t="s">
        <v>2709</v>
      </c>
      <c r="D395" s="36" t="s">
        <v>2315</v>
      </c>
      <c r="E395" s="36"/>
    </row>
    <row r="396">
      <c r="A396" s="193">
        <v>267.0</v>
      </c>
      <c r="B396" s="36" t="s">
        <v>380</v>
      </c>
      <c r="C396" s="36" t="s">
        <v>2710</v>
      </c>
      <c r="D396" s="36" t="s">
        <v>2315</v>
      </c>
      <c r="E396" s="36" t="s">
        <v>2309</v>
      </c>
    </row>
    <row r="397">
      <c r="A397" s="193">
        <v>267.0</v>
      </c>
      <c r="B397" s="36" t="s">
        <v>380</v>
      </c>
      <c r="C397" s="36" t="s">
        <v>2711</v>
      </c>
      <c r="D397" s="36" t="s">
        <v>2315</v>
      </c>
      <c r="E397" s="36" t="s">
        <v>2309</v>
      </c>
    </row>
    <row r="398">
      <c r="A398" s="193">
        <v>268.0</v>
      </c>
      <c r="B398" s="36" t="s">
        <v>381</v>
      </c>
      <c r="C398" s="36" t="s">
        <v>2712</v>
      </c>
      <c r="D398" s="36" t="s">
        <v>2315</v>
      </c>
      <c r="E398" s="36"/>
    </row>
    <row r="399">
      <c r="A399" s="193">
        <v>269.0</v>
      </c>
      <c r="B399" s="36" t="s">
        <v>382</v>
      </c>
      <c r="C399" s="36" t="s">
        <v>2713</v>
      </c>
      <c r="D399" s="36" t="s">
        <v>2315</v>
      </c>
      <c r="E399" s="36" t="s">
        <v>2301</v>
      </c>
    </row>
    <row r="400">
      <c r="A400" s="193">
        <v>269.0</v>
      </c>
      <c r="B400" s="36" t="s">
        <v>382</v>
      </c>
      <c r="C400" s="36" t="s">
        <v>2714</v>
      </c>
      <c r="D400" s="36" t="s">
        <v>2315</v>
      </c>
      <c r="E400" s="36" t="s">
        <v>2301</v>
      </c>
    </row>
    <row r="401">
      <c r="A401" s="193">
        <v>270.0</v>
      </c>
      <c r="B401" s="36" t="s">
        <v>383</v>
      </c>
      <c r="C401" s="36" t="s">
        <v>2715</v>
      </c>
      <c r="D401" s="36" t="s">
        <v>2311</v>
      </c>
      <c r="E401" s="36" t="s">
        <v>2300</v>
      </c>
    </row>
    <row r="402">
      <c r="A402" s="193">
        <v>271.0</v>
      </c>
      <c r="B402" s="36" t="s">
        <v>384</v>
      </c>
      <c r="C402" s="36" t="s">
        <v>2716</v>
      </c>
      <c r="D402" s="36" t="s">
        <v>2311</v>
      </c>
      <c r="E402" s="36" t="s">
        <v>2300</v>
      </c>
    </row>
    <row r="403">
      <c r="A403" s="193">
        <v>272.0</v>
      </c>
      <c r="B403" s="36" t="s">
        <v>385</v>
      </c>
      <c r="C403" s="36" t="s">
        <v>2717</v>
      </c>
      <c r="D403" s="36" t="s">
        <v>2311</v>
      </c>
      <c r="E403" s="36" t="s">
        <v>2300</v>
      </c>
    </row>
    <row r="404">
      <c r="A404" s="193">
        <v>272.0</v>
      </c>
      <c r="B404" s="36" t="s">
        <v>385</v>
      </c>
      <c r="C404" s="36" t="s">
        <v>2718</v>
      </c>
      <c r="D404" s="36" t="s">
        <v>2311</v>
      </c>
      <c r="E404" s="36" t="s">
        <v>2300</v>
      </c>
    </row>
    <row r="405">
      <c r="A405" s="193">
        <v>273.0</v>
      </c>
      <c r="B405" s="36" t="s">
        <v>386</v>
      </c>
      <c r="C405" s="36" t="s">
        <v>2719</v>
      </c>
      <c r="D405" s="36" t="s">
        <v>2300</v>
      </c>
      <c r="E405" s="36"/>
    </row>
    <row r="406">
      <c r="A406" s="193">
        <v>274.0</v>
      </c>
      <c r="B406" s="36" t="s">
        <v>387</v>
      </c>
      <c r="C406" s="36" t="s">
        <v>2720</v>
      </c>
      <c r="D406" s="36" t="s">
        <v>2300</v>
      </c>
      <c r="E406" s="36" t="s">
        <v>2327</v>
      </c>
    </row>
    <row r="407">
      <c r="A407" s="193">
        <v>274.0</v>
      </c>
      <c r="B407" s="36" t="s">
        <v>387</v>
      </c>
      <c r="C407" s="36" t="s">
        <v>2721</v>
      </c>
      <c r="D407" s="36" t="s">
        <v>2300</v>
      </c>
      <c r="E407" s="36" t="s">
        <v>2327</v>
      </c>
    </row>
    <row r="408">
      <c r="A408" s="193">
        <v>275.0</v>
      </c>
      <c r="B408" s="36" t="s">
        <v>388</v>
      </c>
      <c r="C408" s="36" t="s">
        <v>2722</v>
      </c>
      <c r="D408" s="36" t="s">
        <v>2300</v>
      </c>
      <c r="E408" s="36" t="s">
        <v>2327</v>
      </c>
    </row>
    <row r="409">
      <c r="A409" s="193">
        <v>275.0</v>
      </c>
      <c r="B409" s="36" t="s">
        <v>388</v>
      </c>
      <c r="C409" s="36" t="s">
        <v>2723</v>
      </c>
      <c r="D409" s="36" t="s">
        <v>2300</v>
      </c>
      <c r="E409" s="36" t="s">
        <v>2327</v>
      </c>
    </row>
    <row r="410">
      <c r="A410" s="193">
        <v>276.0</v>
      </c>
      <c r="B410" s="36" t="s">
        <v>389</v>
      </c>
      <c r="C410" s="36" t="s">
        <v>2724</v>
      </c>
      <c r="D410" s="36" t="s">
        <v>500</v>
      </c>
      <c r="E410" s="36" t="s">
        <v>2309</v>
      </c>
    </row>
    <row r="411">
      <c r="A411" s="193">
        <v>277.0</v>
      </c>
      <c r="B411" s="36" t="s">
        <v>390</v>
      </c>
      <c r="C411" s="36" t="s">
        <v>2725</v>
      </c>
      <c r="D411" s="36" t="s">
        <v>500</v>
      </c>
      <c r="E411" s="36" t="s">
        <v>2309</v>
      </c>
    </row>
    <row r="412">
      <c r="A412" s="193">
        <v>278.0</v>
      </c>
      <c r="B412" s="36" t="s">
        <v>391</v>
      </c>
      <c r="C412" s="36" t="s">
        <v>2726</v>
      </c>
      <c r="D412" s="36" t="s">
        <v>2311</v>
      </c>
      <c r="E412" s="36" t="s">
        <v>2309</v>
      </c>
    </row>
    <row r="413">
      <c r="A413" s="193">
        <v>279.0</v>
      </c>
      <c r="B413" s="36" t="s">
        <v>392</v>
      </c>
      <c r="C413" s="36" t="s">
        <v>2727</v>
      </c>
      <c r="D413" s="36" t="s">
        <v>2311</v>
      </c>
      <c r="E413" s="36" t="s">
        <v>2309</v>
      </c>
    </row>
    <row r="414">
      <c r="A414" s="193">
        <v>280.0</v>
      </c>
      <c r="B414" s="36" t="s">
        <v>393</v>
      </c>
      <c r="C414" s="36" t="s">
        <v>2728</v>
      </c>
      <c r="D414" s="36" t="s">
        <v>2349</v>
      </c>
      <c r="E414" s="36" t="s">
        <v>2365</v>
      </c>
    </row>
    <row r="415">
      <c r="A415" s="193">
        <v>281.0</v>
      </c>
      <c r="B415" s="36" t="s">
        <v>394</v>
      </c>
      <c r="C415" s="36" t="s">
        <v>2729</v>
      </c>
      <c r="D415" s="36" t="s">
        <v>2349</v>
      </c>
      <c r="E415" s="36" t="s">
        <v>2365</v>
      </c>
    </row>
    <row r="416">
      <c r="A416" s="193">
        <v>282.0</v>
      </c>
      <c r="B416" s="36" t="s">
        <v>395</v>
      </c>
      <c r="C416" s="36" t="s">
        <v>2730</v>
      </c>
      <c r="D416" s="36" t="s">
        <v>2349</v>
      </c>
      <c r="E416" s="36" t="s">
        <v>2365</v>
      </c>
    </row>
    <row r="417">
      <c r="A417" s="193">
        <v>283.0</v>
      </c>
      <c r="B417" s="36" t="s">
        <v>396</v>
      </c>
      <c r="C417" s="36" t="s">
        <v>2731</v>
      </c>
      <c r="D417" s="36" t="s">
        <v>2315</v>
      </c>
      <c r="E417" s="36" t="s">
        <v>2311</v>
      </c>
    </row>
    <row r="418">
      <c r="A418" s="193">
        <v>284.0</v>
      </c>
      <c r="B418" s="36" t="s">
        <v>397</v>
      </c>
      <c r="C418" s="36" t="s">
        <v>2732</v>
      </c>
      <c r="D418" s="36" t="s">
        <v>2315</v>
      </c>
      <c r="E418" s="36" t="s">
        <v>2309</v>
      </c>
    </row>
    <row r="419">
      <c r="A419" s="193">
        <v>285.0</v>
      </c>
      <c r="B419" s="36" t="s">
        <v>398</v>
      </c>
      <c r="C419" s="36" t="s">
        <v>2733</v>
      </c>
      <c r="D419" s="36" t="s">
        <v>2300</v>
      </c>
      <c r="E419" s="36"/>
    </row>
    <row r="420">
      <c r="A420" s="193">
        <v>286.0</v>
      </c>
      <c r="B420" s="36" t="s">
        <v>399</v>
      </c>
      <c r="C420" s="36" t="s">
        <v>2734</v>
      </c>
      <c r="D420" s="36" t="s">
        <v>2300</v>
      </c>
      <c r="E420" s="36" t="s">
        <v>2398</v>
      </c>
    </row>
    <row r="421">
      <c r="A421" s="193">
        <v>287.0</v>
      </c>
      <c r="B421" s="36" t="s">
        <v>400</v>
      </c>
      <c r="C421" s="36" t="s">
        <v>2735</v>
      </c>
      <c r="D421" s="36" t="s">
        <v>500</v>
      </c>
      <c r="E421" s="36"/>
    </row>
    <row r="422">
      <c r="A422" s="193">
        <v>288.0</v>
      </c>
      <c r="B422" s="36" t="s">
        <v>401</v>
      </c>
      <c r="C422" s="36" t="s">
        <v>2736</v>
      </c>
      <c r="D422" s="36" t="s">
        <v>500</v>
      </c>
      <c r="E422" s="36"/>
    </row>
    <row r="423">
      <c r="A423" s="193">
        <v>289.0</v>
      </c>
      <c r="B423" s="36" t="s">
        <v>402</v>
      </c>
      <c r="C423" s="36" t="s">
        <v>2737</v>
      </c>
      <c r="D423" s="36" t="s">
        <v>500</v>
      </c>
      <c r="E423" s="36"/>
    </row>
    <row r="424">
      <c r="A424" s="193">
        <v>290.0</v>
      </c>
      <c r="B424" s="36" t="s">
        <v>403</v>
      </c>
      <c r="C424" s="36" t="s">
        <v>2738</v>
      </c>
      <c r="D424" s="36" t="s">
        <v>2315</v>
      </c>
      <c r="E424" s="36" t="s">
        <v>2352</v>
      </c>
    </row>
    <row r="425">
      <c r="A425" s="193">
        <v>291.0</v>
      </c>
      <c r="B425" s="36" t="s">
        <v>404</v>
      </c>
      <c r="C425" s="36" t="s">
        <v>2739</v>
      </c>
      <c r="D425" s="36" t="s">
        <v>2315</v>
      </c>
      <c r="E425" s="36" t="s">
        <v>2309</v>
      </c>
    </row>
    <row r="426">
      <c r="A426" s="193">
        <v>292.0</v>
      </c>
      <c r="B426" s="36" t="s">
        <v>405</v>
      </c>
      <c r="C426" s="36" t="s">
        <v>2740</v>
      </c>
      <c r="D426" s="36" t="s">
        <v>2315</v>
      </c>
      <c r="E426" s="36" t="s">
        <v>2452</v>
      </c>
    </row>
    <row r="427">
      <c r="A427" s="193">
        <v>293.0</v>
      </c>
      <c r="B427" s="36" t="s">
        <v>406</v>
      </c>
      <c r="C427" s="36" t="s">
        <v>2741</v>
      </c>
      <c r="D427" s="36" t="s">
        <v>500</v>
      </c>
      <c r="E427" s="36"/>
    </row>
    <row r="428">
      <c r="A428" s="193">
        <v>294.0</v>
      </c>
      <c r="B428" s="36" t="s">
        <v>407</v>
      </c>
      <c r="C428" s="36" t="s">
        <v>2742</v>
      </c>
      <c r="D428" s="36" t="s">
        <v>500</v>
      </c>
      <c r="E428" s="36"/>
    </row>
    <row r="429">
      <c r="A429" s="193">
        <v>295.0</v>
      </c>
      <c r="B429" s="36" t="s">
        <v>408</v>
      </c>
      <c r="C429" s="36" t="s">
        <v>2743</v>
      </c>
      <c r="D429" s="36" t="s">
        <v>500</v>
      </c>
      <c r="E429" s="36"/>
    </row>
    <row r="430">
      <c r="A430" s="193">
        <v>296.0</v>
      </c>
      <c r="B430" s="36" t="s">
        <v>409</v>
      </c>
      <c r="C430" s="36" t="s">
        <v>2744</v>
      </c>
      <c r="D430" s="36" t="s">
        <v>2398</v>
      </c>
      <c r="E430" s="36"/>
    </row>
    <row r="431">
      <c r="A431" s="193">
        <v>297.0</v>
      </c>
      <c r="B431" s="36" t="s">
        <v>410</v>
      </c>
      <c r="C431" s="36" t="s">
        <v>2745</v>
      </c>
      <c r="D431" s="36" t="s">
        <v>2398</v>
      </c>
      <c r="E431" s="36"/>
    </row>
    <row r="432">
      <c r="A432" s="193">
        <v>298.0</v>
      </c>
      <c r="B432" s="36" t="s">
        <v>411</v>
      </c>
      <c r="C432" s="36" t="s">
        <v>2746</v>
      </c>
      <c r="D432" s="36" t="s">
        <v>500</v>
      </c>
      <c r="E432" s="36" t="s">
        <v>2365</v>
      </c>
    </row>
    <row r="433">
      <c r="A433" s="193">
        <v>299.0</v>
      </c>
      <c r="B433" s="36" t="s">
        <v>412</v>
      </c>
      <c r="C433" s="36" t="s">
        <v>2747</v>
      </c>
      <c r="D433" s="36" t="s">
        <v>2402</v>
      </c>
      <c r="E433" s="36"/>
    </row>
    <row r="434">
      <c r="A434" s="193">
        <v>300.0</v>
      </c>
      <c r="B434" s="36" t="s">
        <v>413</v>
      </c>
      <c r="C434" s="36" t="s">
        <v>2748</v>
      </c>
      <c r="D434" s="36" t="s">
        <v>500</v>
      </c>
      <c r="E434" s="36"/>
    </row>
    <row r="435">
      <c r="A435" s="193">
        <v>301.0</v>
      </c>
      <c r="B435" s="36" t="s">
        <v>414</v>
      </c>
      <c r="C435" s="36" t="s">
        <v>2749</v>
      </c>
      <c r="D435" s="36" t="s">
        <v>500</v>
      </c>
      <c r="E435" s="36"/>
    </row>
    <row r="436">
      <c r="A436" s="193">
        <v>302.0</v>
      </c>
      <c r="B436" s="36" t="s">
        <v>415</v>
      </c>
      <c r="C436" s="36" t="s">
        <v>2750</v>
      </c>
      <c r="D436" s="36" t="s">
        <v>2327</v>
      </c>
      <c r="E436" s="36" t="s">
        <v>2452</v>
      </c>
    </row>
    <row r="437">
      <c r="A437" s="193">
        <v>303.0</v>
      </c>
      <c r="B437" s="36" t="s">
        <v>416</v>
      </c>
      <c r="C437" s="36" t="s">
        <v>2751</v>
      </c>
      <c r="D437" s="36" t="s">
        <v>2355</v>
      </c>
      <c r="E437" s="36" t="s">
        <v>2365</v>
      </c>
    </row>
    <row r="438">
      <c r="A438" s="193">
        <v>304.0</v>
      </c>
      <c r="B438" s="36" t="s">
        <v>417</v>
      </c>
      <c r="C438" s="36" t="s">
        <v>2752</v>
      </c>
      <c r="D438" s="36" t="s">
        <v>2355</v>
      </c>
      <c r="E438" s="36" t="s">
        <v>2402</v>
      </c>
    </row>
    <row r="439">
      <c r="A439" s="193">
        <v>305.0</v>
      </c>
      <c r="B439" s="36" t="s">
        <v>418</v>
      </c>
      <c r="C439" s="36" t="s">
        <v>2753</v>
      </c>
      <c r="D439" s="36" t="s">
        <v>2355</v>
      </c>
      <c r="E439" s="36" t="s">
        <v>2402</v>
      </c>
    </row>
    <row r="440">
      <c r="A440" s="193">
        <v>306.0</v>
      </c>
      <c r="B440" s="36" t="s">
        <v>419</v>
      </c>
      <c r="C440" s="36" t="s">
        <v>2754</v>
      </c>
      <c r="D440" s="36" t="s">
        <v>2355</v>
      </c>
      <c r="E440" s="36" t="s">
        <v>2402</v>
      </c>
    </row>
    <row r="441">
      <c r="A441" s="193">
        <v>307.0</v>
      </c>
      <c r="B441" s="36" t="s">
        <v>420</v>
      </c>
      <c r="C441" s="36" t="s">
        <v>2755</v>
      </c>
      <c r="D441" s="36" t="s">
        <v>2398</v>
      </c>
      <c r="E441" s="36" t="s">
        <v>2349</v>
      </c>
    </row>
    <row r="442">
      <c r="A442" s="193">
        <v>307.0</v>
      </c>
      <c r="B442" s="36" t="s">
        <v>420</v>
      </c>
      <c r="C442" s="36" t="s">
        <v>2756</v>
      </c>
      <c r="D442" s="36" t="s">
        <v>2398</v>
      </c>
      <c r="E442" s="36" t="s">
        <v>2349</v>
      </c>
    </row>
    <row r="443">
      <c r="A443" s="193">
        <v>308.0</v>
      </c>
      <c r="B443" s="36" t="s">
        <v>421</v>
      </c>
      <c r="C443" s="36" t="s">
        <v>2757</v>
      </c>
      <c r="D443" s="36" t="s">
        <v>2398</v>
      </c>
      <c r="E443" s="36" t="s">
        <v>2349</v>
      </c>
    </row>
    <row r="444">
      <c r="A444" s="193">
        <v>308.0</v>
      </c>
      <c r="B444" s="36" t="s">
        <v>421</v>
      </c>
      <c r="C444" s="36" t="s">
        <v>2758</v>
      </c>
      <c r="D444" s="36" t="s">
        <v>2398</v>
      </c>
      <c r="E444" s="36" t="s">
        <v>2349</v>
      </c>
    </row>
    <row r="445">
      <c r="A445" s="193">
        <v>309.0</v>
      </c>
      <c r="B445" s="36" t="s">
        <v>422</v>
      </c>
      <c r="C445" s="36" t="s">
        <v>2759</v>
      </c>
      <c r="D445" s="36" t="s">
        <v>2337</v>
      </c>
      <c r="E445" s="36"/>
    </row>
    <row r="446">
      <c r="A446" s="193">
        <v>310.0</v>
      </c>
      <c r="B446" s="36" t="s">
        <v>423</v>
      </c>
      <c r="C446" s="36" t="s">
        <v>2760</v>
      </c>
      <c r="D446" s="36" t="s">
        <v>2337</v>
      </c>
      <c r="E446" s="36"/>
    </row>
    <row r="447">
      <c r="A447" s="193">
        <v>311.0</v>
      </c>
      <c r="B447" s="36" t="s">
        <v>424</v>
      </c>
      <c r="C447" s="36" t="s">
        <v>2761</v>
      </c>
      <c r="D447" s="36" t="s">
        <v>2337</v>
      </c>
      <c r="E447" s="36"/>
    </row>
    <row r="448">
      <c r="A448" s="193">
        <v>312.0</v>
      </c>
      <c r="B448" s="36" t="s">
        <v>425</v>
      </c>
      <c r="C448" s="36" t="s">
        <v>2762</v>
      </c>
      <c r="D448" s="36" t="s">
        <v>2337</v>
      </c>
      <c r="E448" s="36"/>
    </row>
    <row r="449">
      <c r="A449" s="193">
        <v>313.0</v>
      </c>
      <c r="B449" s="36" t="s">
        <v>426</v>
      </c>
      <c r="C449" s="36" t="s">
        <v>2763</v>
      </c>
      <c r="D449" s="36" t="s">
        <v>2315</v>
      </c>
      <c r="E449" s="36"/>
    </row>
    <row r="450">
      <c r="A450" s="193">
        <v>314.0</v>
      </c>
      <c r="B450" s="36" t="s">
        <v>427</v>
      </c>
      <c r="C450" s="36" t="s">
        <v>2764</v>
      </c>
      <c r="D450" s="36" t="s">
        <v>2315</v>
      </c>
      <c r="E450" s="36"/>
    </row>
    <row r="451">
      <c r="A451" s="193">
        <v>315.0</v>
      </c>
      <c r="B451" s="36" t="s">
        <v>428</v>
      </c>
      <c r="C451" s="36" t="s">
        <v>2765</v>
      </c>
      <c r="D451" s="36" t="s">
        <v>2300</v>
      </c>
      <c r="E451" s="36" t="s">
        <v>2301</v>
      </c>
    </row>
    <row r="452">
      <c r="A452" s="193">
        <v>315.0</v>
      </c>
      <c r="B452" s="36" t="s">
        <v>428</v>
      </c>
      <c r="C452" s="36" t="s">
        <v>2766</v>
      </c>
      <c r="D452" s="36" t="s">
        <v>2300</v>
      </c>
      <c r="E452" s="36" t="s">
        <v>2301</v>
      </c>
    </row>
    <row r="453">
      <c r="A453" s="193">
        <v>316.0</v>
      </c>
      <c r="B453" s="36" t="s">
        <v>429</v>
      </c>
      <c r="C453" s="36" t="s">
        <v>2767</v>
      </c>
      <c r="D453" s="36" t="s">
        <v>2301</v>
      </c>
      <c r="E453" s="36"/>
    </row>
    <row r="454">
      <c r="A454" s="193">
        <v>316.0</v>
      </c>
      <c r="B454" s="36" t="s">
        <v>429</v>
      </c>
      <c r="C454" s="36" t="s">
        <v>2768</v>
      </c>
      <c r="D454" s="36" t="s">
        <v>2301</v>
      </c>
      <c r="E454" s="36"/>
    </row>
    <row r="455">
      <c r="A455" s="193">
        <v>317.0</v>
      </c>
      <c r="B455" s="36" t="s">
        <v>430</v>
      </c>
      <c r="C455" s="36" t="s">
        <v>2769</v>
      </c>
      <c r="D455" s="36" t="s">
        <v>2301</v>
      </c>
      <c r="E455" s="36"/>
    </row>
    <row r="456">
      <c r="A456" s="193">
        <v>317.0</v>
      </c>
      <c r="B456" s="36" t="s">
        <v>430</v>
      </c>
      <c r="C456" s="36" t="s">
        <v>2770</v>
      </c>
      <c r="D456" s="36" t="s">
        <v>2301</v>
      </c>
      <c r="E456" s="36"/>
    </row>
    <row r="457">
      <c r="A457" s="193">
        <v>318.0</v>
      </c>
      <c r="B457" s="36" t="s">
        <v>431</v>
      </c>
      <c r="C457" s="36" t="s">
        <v>2771</v>
      </c>
      <c r="D457" s="36" t="s">
        <v>2311</v>
      </c>
      <c r="E457" s="36" t="s">
        <v>2327</v>
      </c>
    </row>
    <row r="458">
      <c r="A458" s="193">
        <v>319.0</v>
      </c>
      <c r="B458" s="36" t="s">
        <v>432</v>
      </c>
      <c r="C458" s="36" t="s">
        <v>2772</v>
      </c>
      <c r="D458" s="36" t="s">
        <v>2311</v>
      </c>
      <c r="E458" s="36" t="s">
        <v>2327</v>
      </c>
    </row>
    <row r="459">
      <c r="A459" s="193">
        <v>320.0</v>
      </c>
      <c r="B459" s="36" t="s">
        <v>433</v>
      </c>
      <c r="C459" s="36" t="s">
        <v>2773</v>
      </c>
      <c r="D459" s="36" t="s">
        <v>2311</v>
      </c>
      <c r="E459" s="36"/>
    </row>
    <row r="460">
      <c r="A460" s="193">
        <v>321.0</v>
      </c>
      <c r="B460" s="36" t="s">
        <v>434</v>
      </c>
      <c r="C460" s="36" t="s">
        <v>2774</v>
      </c>
      <c r="D460" s="36" t="s">
        <v>2311</v>
      </c>
      <c r="E460" s="36"/>
    </row>
    <row r="461">
      <c r="A461" s="193">
        <v>322.0</v>
      </c>
      <c r="B461" s="36" t="s">
        <v>435</v>
      </c>
      <c r="C461" s="36" t="s">
        <v>2775</v>
      </c>
      <c r="D461" s="36" t="s">
        <v>2306</v>
      </c>
      <c r="E461" s="36" t="s">
        <v>2352</v>
      </c>
    </row>
    <row r="462">
      <c r="A462" s="193">
        <v>322.0</v>
      </c>
      <c r="B462" s="36" t="s">
        <v>435</v>
      </c>
      <c r="C462" s="36" t="s">
        <v>2776</v>
      </c>
      <c r="D462" s="36" t="s">
        <v>2306</v>
      </c>
      <c r="E462" s="36" t="s">
        <v>2352</v>
      </c>
    </row>
    <row r="463">
      <c r="A463" s="193">
        <v>323.0</v>
      </c>
      <c r="B463" s="36" t="s">
        <v>436</v>
      </c>
      <c r="C463" s="36" t="s">
        <v>2777</v>
      </c>
      <c r="D463" s="36" t="s">
        <v>2306</v>
      </c>
      <c r="E463" s="36" t="s">
        <v>2352</v>
      </c>
    </row>
    <row r="464">
      <c r="A464" s="193">
        <v>323.0</v>
      </c>
      <c r="B464" s="36" t="s">
        <v>436</v>
      </c>
      <c r="C464" s="36" t="s">
        <v>2778</v>
      </c>
      <c r="D464" s="36" t="s">
        <v>2306</v>
      </c>
      <c r="E464" s="36" t="s">
        <v>2352</v>
      </c>
    </row>
    <row r="465">
      <c r="A465" s="193">
        <v>324.0</v>
      </c>
      <c r="B465" s="36" t="s">
        <v>437</v>
      </c>
      <c r="C465" s="36" t="s">
        <v>2779</v>
      </c>
      <c r="D465" s="36" t="s">
        <v>2306</v>
      </c>
      <c r="E465" s="36"/>
    </row>
    <row r="466">
      <c r="A466" s="193">
        <v>325.0</v>
      </c>
      <c r="B466" s="36" t="s">
        <v>438</v>
      </c>
      <c r="C466" s="36" t="s">
        <v>2780</v>
      </c>
      <c r="D466" s="36" t="s">
        <v>2349</v>
      </c>
      <c r="E466" s="36"/>
    </row>
    <row r="467">
      <c r="A467" s="193">
        <v>326.0</v>
      </c>
      <c r="B467" s="36" t="s">
        <v>439</v>
      </c>
      <c r="C467" s="36" t="s">
        <v>2781</v>
      </c>
      <c r="D467" s="36" t="s">
        <v>2349</v>
      </c>
      <c r="E467" s="36"/>
    </row>
    <row r="468">
      <c r="A468" s="193">
        <v>327.0</v>
      </c>
      <c r="B468" s="36" t="s">
        <v>440</v>
      </c>
      <c r="C468" s="36" t="s">
        <v>2782</v>
      </c>
      <c r="D468" s="36" t="s">
        <v>500</v>
      </c>
      <c r="E468" s="36"/>
    </row>
    <row r="469">
      <c r="A469" s="193">
        <v>328.0</v>
      </c>
      <c r="B469" s="36" t="s">
        <v>441</v>
      </c>
      <c r="C469" s="36" t="s">
        <v>2783</v>
      </c>
      <c r="D469" s="36" t="s">
        <v>2352</v>
      </c>
      <c r="E469" s="36"/>
    </row>
    <row r="470">
      <c r="A470" s="193">
        <v>329.0</v>
      </c>
      <c r="B470" s="36" t="s">
        <v>442</v>
      </c>
      <c r="C470" s="36" t="s">
        <v>2784</v>
      </c>
      <c r="D470" s="36" t="s">
        <v>2352</v>
      </c>
      <c r="E470" s="36" t="s">
        <v>2468</v>
      </c>
    </row>
    <row r="471">
      <c r="A471" s="193">
        <v>330.0</v>
      </c>
      <c r="B471" s="36" t="s">
        <v>443</v>
      </c>
      <c r="C471" s="36" t="s">
        <v>2785</v>
      </c>
      <c r="D471" s="36" t="s">
        <v>2352</v>
      </c>
      <c r="E471" s="36" t="s">
        <v>2468</v>
      </c>
    </row>
    <row r="472">
      <c r="A472" s="193">
        <v>331.0</v>
      </c>
      <c r="B472" s="36" t="s">
        <v>444</v>
      </c>
      <c r="C472" s="36" t="s">
        <v>2786</v>
      </c>
      <c r="D472" s="36" t="s">
        <v>2300</v>
      </c>
      <c r="E472" s="36"/>
    </row>
    <row r="473">
      <c r="A473" s="193">
        <v>332.0</v>
      </c>
      <c r="B473" s="36" t="s">
        <v>445</v>
      </c>
      <c r="C473" s="36" t="s">
        <v>2787</v>
      </c>
      <c r="D473" s="36" t="s">
        <v>2300</v>
      </c>
      <c r="E473" s="36" t="s">
        <v>2327</v>
      </c>
    </row>
    <row r="474">
      <c r="A474" s="193">
        <v>332.0</v>
      </c>
      <c r="B474" s="36" t="s">
        <v>445</v>
      </c>
      <c r="C474" s="36" t="s">
        <v>2788</v>
      </c>
      <c r="D474" s="36" t="s">
        <v>2300</v>
      </c>
      <c r="E474" s="36" t="s">
        <v>2327</v>
      </c>
    </row>
    <row r="475">
      <c r="A475" s="193">
        <v>333.0</v>
      </c>
      <c r="B475" s="36" t="s">
        <v>446</v>
      </c>
      <c r="C475" s="36" t="s">
        <v>2789</v>
      </c>
      <c r="D475" s="36" t="s">
        <v>500</v>
      </c>
      <c r="E475" s="36" t="s">
        <v>2309</v>
      </c>
    </row>
    <row r="476">
      <c r="A476" s="193">
        <v>334.0</v>
      </c>
      <c r="B476" s="36" t="s">
        <v>447</v>
      </c>
      <c r="C476" s="36" t="s">
        <v>2790</v>
      </c>
      <c r="D476" s="36" t="s">
        <v>2468</v>
      </c>
      <c r="E476" s="36" t="s">
        <v>2309</v>
      </c>
    </row>
    <row r="477">
      <c r="A477" s="193">
        <v>335.0</v>
      </c>
      <c r="B477" s="36" t="s">
        <v>448</v>
      </c>
      <c r="C477" s="36" t="s">
        <v>2791</v>
      </c>
      <c r="D477" s="36" t="s">
        <v>500</v>
      </c>
      <c r="E477" s="36"/>
    </row>
    <row r="478">
      <c r="A478" s="193">
        <v>336.0</v>
      </c>
      <c r="B478" s="36" t="s">
        <v>449</v>
      </c>
      <c r="C478" s="36" t="s">
        <v>2792</v>
      </c>
      <c r="D478" s="36" t="s">
        <v>2301</v>
      </c>
      <c r="E478" s="36"/>
    </row>
    <row r="479">
      <c r="A479" s="193">
        <v>337.0</v>
      </c>
      <c r="B479" s="36" t="s">
        <v>450</v>
      </c>
      <c r="C479" s="36" t="s">
        <v>2793</v>
      </c>
      <c r="D479" s="36" t="s">
        <v>2402</v>
      </c>
      <c r="E479" s="36" t="s">
        <v>2349</v>
      </c>
    </row>
    <row r="480">
      <c r="A480" s="193">
        <v>338.0</v>
      </c>
      <c r="B480" s="36" t="s">
        <v>451</v>
      </c>
      <c r="C480" s="36" t="s">
        <v>2794</v>
      </c>
      <c r="D480" s="36" t="s">
        <v>2402</v>
      </c>
      <c r="E480" s="36" t="s">
        <v>2349</v>
      </c>
    </row>
    <row r="481">
      <c r="A481" s="193">
        <v>339.0</v>
      </c>
      <c r="B481" s="36" t="s">
        <v>452</v>
      </c>
      <c r="C481" s="36" t="s">
        <v>2795</v>
      </c>
      <c r="D481" s="36" t="s">
        <v>2311</v>
      </c>
      <c r="E481" s="36" t="s">
        <v>2352</v>
      </c>
    </row>
    <row r="482">
      <c r="A482" s="193">
        <v>340.0</v>
      </c>
      <c r="B482" s="36" t="s">
        <v>453</v>
      </c>
      <c r="C482" s="36" t="s">
        <v>2796</v>
      </c>
      <c r="D482" s="36" t="s">
        <v>2311</v>
      </c>
      <c r="E482" s="36" t="s">
        <v>2352</v>
      </c>
    </row>
    <row r="483">
      <c r="A483" s="193">
        <v>341.0</v>
      </c>
      <c r="B483" s="36" t="s">
        <v>454</v>
      </c>
      <c r="C483" s="36" t="s">
        <v>2797</v>
      </c>
      <c r="D483" s="36" t="s">
        <v>2311</v>
      </c>
      <c r="E483" s="36"/>
    </row>
    <row r="484">
      <c r="A484" s="193">
        <v>342.0</v>
      </c>
      <c r="B484" s="36" t="s">
        <v>455</v>
      </c>
      <c r="C484" s="36" t="s">
        <v>2798</v>
      </c>
      <c r="D484" s="36" t="s">
        <v>2311</v>
      </c>
      <c r="E484" s="36" t="s">
        <v>2327</v>
      </c>
    </row>
    <row r="485">
      <c r="A485" s="193">
        <v>343.0</v>
      </c>
      <c r="B485" s="36" t="s">
        <v>456</v>
      </c>
      <c r="C485" s="36" t="s">
        <v>2799</v>
      </c>
      <c r="D485" s="36" t="s">
        <v>2352</v>
      </c>
      <c r="E485" s="36" t="s">
        <v>2349</v>
      </c>
    </row>
    <row r="486">
      <c r="A486" s="193">
        <v>344.0</v>
      </c>
      <c r="B486" s="36" t="s">
        <v>457</v>
      </c>
      <c r="C486" s="36" t="s">
        <v>2800</v>
      </c>
      <c r="D486" s="36" t="s">
        <v>2352</v>
      </c>
      <c r="E486" s="36" t="s">
        <v>2349</v>
      </c>
    </row>
    <row r="487">
      <c r="A487" s="193">
        <v>345.0</v>
      </c>
      <c r="B487" s="36" t="s">
        <v>458</v>
      </c>
      <c r="C487" s="36" t="s">
        <v>2801</v>
      </c>
      <c r="D487" s="36" t="s">
        <v>2402</v>
      </c>
      <c r="E487" s="36" t="s">
        <v>2300</v>
      </c>
    </row>
    <row r="488">
      <c r="A488" s="193">
        <v>346.0</v>
      </c>
      <c r="B488" s="36" t="s">
        <v>459</v>
      </c>
      <c r="C488" s="36" t="s">
        <v>2802</v>
      </c>
      <c r="D488" s="36" t="s">
        <v>2402</v>
      </c>
      <c r="E488" s="36" t="s">
        <v>2300</v>
      </c>
    </row>
    <row r="489">
      <c r="A489" s="193">
        <v>347.0</v>
      </c>
      <c r="B489" s="36" t="s">
        <v>460</v>
      </c>
      <c r="C489" s="36" t="s">
        <v>2803</v>
      </c>
      <c r="D489" s="36" t="s">
        <v>2402</v>
      </c>
      <c r="E489" s="36" t="s">
        <v>2315</v>
      </c>
    </row>
    <row r="490">
      <c r="A490" s="193">
        <v>348.0</v>
      </c>
      <c r="B490" s="36" t="s">
        <v>461</v>
      </c>
      <c r="C490" s="36" t="s">
        <v>2804</v>
      </c>
      <c r="D490" s="36" t="s">
        <v>2402</v>
      </c>
      <c r="E490" s="36" t="s">
        <v>2315</v>
      </c>
    </row>
    <row r="491">
      <c r="A491" s="193">
        <v>349.0</v>
      </c>
      <c r="B491" s="36" t="s">
        <v>462</v>
      </c>
      <c r="C491" s="36" t="s">
        <v>2805</v>
      </c>
      <c r="D491" s="36" t="s">
        <v>2311</v>
      </c>
      <c r="E491" s="36"/>
    </row>
    <row r="492">
      <c r="A492" s="193">
        <v>350.0</v>
      </c>
      <c r="B492" s="36" t="s">
        <v>463</v>
      </c>
      <c r="C492" s="36" t="s">
        <v>2806</v>
      </c>
      <c r="D492" s="36" t="s">
        <v>2311</v>
      </c>
      <c r="E492" s="36"/>
    </row>
    <row r="493">
      <c r="A493" s="193">
        <v>350.0</v>
      </c>
      <c r="B493" s="36" t="s">
        <v>463</v>
      </c>
      <c r="C493" s="36" t="s">
        <v>2807</v>
      </c>
      <c r="D493" s="36" t="s">
        <v>2311</v>
      </c>
      <c r="E493" s="36"/>
    </row>
    <row r="494">
      <c r="A494" s="193">
        <v>351.0</v>
      </c>
      <c r="B494" s="36" t="s">
        <v>464</v>
      </c>
      <c r="C494" s="36" t="s">
        <v>2808</v>
      </c>
      <c r="D494" s="36" t="s">
        <v>500</v>
      </c>
      <c r="E494" s="36"/>
    </row>
    <row r="495">
      <c r="A495" s="193">
        <v>352.0</v>
      </c>
      <c r="B495" s="36" t="s">
        <v>465</v>
      </c>
      <c r="C495" s="36" t="s">
        <v>2809</v>
      </c>
      <c r="D495" s="36" t="s">
        <v>500</v>
      </c>
      <c r="E495" s="36"/>
    </row>
    <row r="496">
      <c r="A496" s="193">
        <v>353.0</v>
      </c>
      <c r="B496" s="36" t="s">
        <v>466</v>
      </c>
      <c r="C496" s="36" t="s">
        <v>2810</v>
      </c>
      <c r="D496" s="36" t="s">
        <v>2452</v>
      </c>
      <c r="E496" s="36"/>
    </row>
    <row r="497">
      <c r="A497" s="193">
        <v>354.0</v>
      </c>
      <c r="B497" s="36" t="s">
        <v>467</v>
      </c>
      <c r="C497" s="36" t="s">
        <v>2811</v>
      </c>
      <c r="D497" s="36" t="s">
        <v>2452</v>
      </c>
      <c r="E497" s="36"/>
    </row>
    <row r="498">
      <c r="A498" s="193">
        <v>355.0</v>
      </c>
      <c r="B498" s="36" t="s">
        <v>468</v>
      </c>
      <c r="C498" s="36" t="s">
        <v>2812</v>
      </c>
      <c r="D498" s="36" t="s">
        <v>2452</v>
      </c>
      <c r="E498" s="36"/>
    </row>
    <row r="499">
      <c r="A499" s="193">
        <v>356.0</v>
      </c>
      <c r="B499" s="36" t="s">
        <v>469</v>
      </c>
      <c r="C499" s="36" t="s">
        <v>2813</v>
      </c>
      <c r="D499" s="36" t="s">
        <v>2452</v>
      </c>
      <c r="E499" s="36"/>
    </row>
    <row r="500">
      <c r="A500" s="193">
        <v>357.0</v>
      </c>
      <c r="B500" s="36" t="s">
        <v>470</v>
      </c>
      <c r="C500" s="36" t="s">
        <v>2814</v>
      </c>
      <c r="D500" s="36" t="s">
        <v>2300</v>
      </c>
      <c r="E500" s="36" t="s">
        <v>2309</v>
      </c>
    </row>
    <row r="501">
      <c r="A501" s="193">
        <v>358.0</v>
      </c>
      <c r="B501" s="36" t="s">
        <v>471</v>
      </c>
      <c r="C501" s="36" t="s">
        <v>2815</v>
      </c>
      <c r="D501" s="36" t="s">
        <v>2349</v>
      </c>
      <c r="E501" s="36"/>
    </row>
    <row r="502">
      <c r="A502" s="193">
        <v>359.0</v>
      </c>
      <c r="B502" s="36" t="s">
        <v>472</v>
      </c>
      <c r="C502" s="36" t="s">
        <v>2816</v>
      </c>
      <c r="D502" s="36" t="s">
        <v>2327</v>
      </c>
      <c r="E502" s="36"/>
    </row>
    <row r="503">
      <c r="A503" s="193">
        <v>360.0</v>
      </c>
      <c r="B503" s="36" t="s">
        <v>473</v>
      </c>
      <c r="C503" s="36" t="s">
        <v>2817</v>
      </c>
      <c r="D503" s="36" t="s">
        <v>2349</v>
      </c>
      <c r="E503" s="36"/>
    </row>
    <row r="504">
      <c r="A504" s="193">
        <v>361.0</v>
      </c>
      <c r="B504" s="36" t="s">
        <v>474</v>
      </c>
      <c r="C504" s="36" t="s">
        <v>2818</v>
      </c>
      <c r="D504" s="36" t="s">
        <v>2354</v>
      </c>
      <c r="E504" s="36"/>
    </row>
    <row r="505">
      <c r="A505" s="193">
        <v>362.0</v>
      </c>
      <c r="B505" s="36" t="s">
        <v>475</v>
      </c>
      <c r="C505" s="36" t="s">
        <v>2819</v>
      </c>
      <c r="D505" s="36" t="s">
        <v>2354</v>
      </c>
      <c r="E505" s="36"/>
    </row>
    <row r="506">
      <c r="A506" s="193">
        <v>363.0</v>
      </c>
      <c r="B506" s="36" t="s">
        <v>476</v>
      </c>
      <c r="C506" s="36" t="s">
        <v>2820</v>
      </c>
      <c r="D506" s="36" t="s">
        <v>2354</v>
      </c>
      <c r="E506" s="36" t="s">
        <v>2311</v>
      </c>
    </row>
    <row r="507">
      <c r="A507" s="193">
        <v>364.0</v>
      </c>
      <c r="B507" s="36" t="s">
        <v>477</v>
      </c>
      <c r="C507" s="36" t="s">
        <v>2821</v>
      </c>
      <c r="D507" s="36" t="s">
        <v>2354</v>
      </c>
      <c r="E507" s="36" t="s">
        <v>2311</v>
      </c>
    </row>
    <row r="508">
      <c r="A508" s="193">
        <v>365.0</v>
      </c>
      <c r="B508" s="36" t="s">
        <v>478</v>
      </c>
      <c r="C508" s="36" t="s">
        <v>2822</v>
      </c>
      <c r="D508" s="36" t="s">
        <v>2354</v>
      </c>
      <c r="E508" s="36" t="s">
        <v>2311</v>
      </c>
    </row>
    <row r="509">
      <c r="A509" s="193">
        <v>366.0</v>
      </c>
      <c r="B509" s="36" t="s">
        <v>479</v>
      </c>
      <c r="C509" s="36" t="s">
        <v>2823</v>
      </c>
      <c r="D509" s="36" t="s">
        <v>2311</v>
      </c>
      <c r="E509" s="36"/>
    </row>
    <row r="510">
      <c r="A510" s="193">
        <v>367.0</v>
      </c>
      <c r="B510" s="36" t="s">
        <v>480</v>
      </c>
      <c r="C510" s="36" t="s">
        <v>2824</v>
      </c>
      <c r="D510" s="36" t="s">
        <v>2311</v>
      </c>
      <c r="E510" s="36"/>
    </row>
    <row r="511">
      <c r="A511" s="193">
        <v>368.0</v>
      </c>
      <c r="B511" s="36" t="s">
        <v>481</v>
      </c>
      <c r="C511" s="36" t="s">
        <v>2825</v>
      </c>
      <c r="D511" s="36" t="s">
        <v>2311</v>
      </c>
      <c r="E511" s="36"/>
    </row>
    <row r="512">
      <c r="A512" s="193">
        <v>369.0</v>
      </c>
      <c r="B512" s="36" t="s">
        <v>482</v>
      </c>
      <c r="C512" s="36" t="s">
        <v>2826</v>
      </c>
      <c r="D512" s="36" t="s">
        <v>2311</v>
      </c>
      <c r="E512" s="36" t="s">
        <v>2402</v>
      </c>
    </row>
    <row r="513">
      <c r="A513" s="193">
        <v>369.0</v>
      </c>
      <c r="B513" s="36" t="s">
        <v>482</v>
      </c>
      <c r="C513" s="36" t="s">
        <v>2827</v>
      </c>
      <c r="D513" s="36" t="s">
        <v>2311</v>
      </c>
      <c r="E513" s="36" t="s">
        <v>2402</v>
      </c>
    </row>
    <row r="514">
      <c r="A514" s="193">
        <v>370.0</v>
      </c>
      <c r="B514" s="36" t="s">
        <v>483</v>
      </c>
      <c r="C514" s="36" t="s">
        <v>2828</v>
      </c>
      <c r="D514" s="36" t="s">
        <v>2311</v>
      </c>
      <c r="E514" s="36"/>
    </row>
    <row r="515">
      <c r="A515" s="193">
        <v>371.0</v>
      </c>
      <c r="B515" s="36" t="s">
        <v>484</v>
      </c>
      <c r="C515" s="36" t="s">
        <v>2829</v>
      </c>
      <c r="D515" s="36" t="s">
        <v>2468</v>
      </c>
      <c r="E515" s="36"/>
    </row>
    <row r="516">
      <c r="A516" s="193">
        <v>372.0</v>
      </c>
      <c r="B516" s="36" t="s">
        <v>485</v>
      </c>
      <c r="C516" s="36" t="s">
        <v>2830</v>
      </c>
      <c r="D516" s="36" t="s">
        <v>2468</v>
      </c>
      <c r="E516" s="36"/>
    </row>
    <row r="517">
      <c r="A517" s="193">
        <v>373.0</v>
      </c>
      <c r="B517" s="36" t="s">
        <v>486</v>
      </c>
      <c r="C517" s="36" t="s">
        <v>2831</v>
      </c>
      <c r="D517" s="36" t="s">
        <v>2468</v>
      </c>
      <c r="E517" s="36" t="s">
        <v>2309</v>
      </c>
    </row>
    <row r="518">
      <c r="A518" s="193">
        <v>374.0</v>
      </c>
      <c r="B518" s="36" t="s">
        <v>487</v>
      </c>
      <c r="C518" s="36" t="s">
        <v>2832</v>
      </c>
      <c r="D518" s="36" t="s">
        <v>2355</v>
      </c>
      <c r="E518" s="36" t="s">
        <v>2349</v>
      </c>
    </row>
    <row r="519">
      <c r="A519" s="193">
        <v>375.0</v>
      </c>
      <c r="B519" s="36" t="s">
        <v>488</v>
      </c>
      <c r="C519" s="36" t="s">
        <v>2833</v>
      </c>
      <c r="D519" s="36" t="s">
        <v>2355</v>
      </c>
      <c r="E519" s="36" t="s">
        <v>2349</v>
      </c>
    </row>
    <row r="520">
      <c r="A520" s="193">
        <v>376.0</v>
      </c>
      <c r="B520" s="36" t="s">
        <v>489</v>
      </c>
      <c r="C520" s="36" t="s">
        <v>2834</v>
      </c>
      <c r="D520" s="36" t="s">
        <v>2355</v>
      </c>
      <c r="E520" s="36" t="s">
        <v>2349</v>
      </c>
    </row>
    <row r="521">
      <c r="A521" s="193">
        <v>377.0</v>
      </c>
      <c r="B521" s="36" t="s">
        <v>490</v>
      </c>
      <c r="C521" s="36" t="s">
        <v>2835</v>
      </c>
      <c r="D521" s="36" t="s">
        <v>2402</v>
      </c>
      <c r="E521" s="36"/>
    </row>
    <row r="522">
      <c r="A522" s="193">
        <v>378.0</v>
      </c>
      <c r="B522" s="36" t="s">
        <v>491</v>
      </c>
      <c r="C522" s="36" t="s">
        <v>2836</v>
      </c>
      <c r="D522" s="36" t="s">
        <v>2354</v>
      </c>
      <c r="E522" s="36"/>
    </row>
    <row r="523">
      <c r="A523" s="193">
        <v>379.0</v>
      </c>
      <c r="B523" s="36" t="s">
        <v>492</v>
      </c>
      <c r="C523" s="36" t="s">
        <v>2837</v>
      </c>
      <c r="D523" s="36" t="s">
        <v>2355</v>
      </c>
      <c r="E523" s="36"/>
    </row>
    <row r="524">
      <c r="A524" s="193">
        <v>380.0</v>
      </c>
      <c r="B524" s="36" t="s">
        <v>493</v>
      </c>
      <c r="C524" s="36" t="s">
        <v>2838</v>
      </c>
      <c r="D524" s="36" t="s">
        <v>2468</v>
      </c>
      <c r="E524" s="36" t="s">
        <v>2349</v>
      </c>
    </row>
    <row r="525">
      <c r="A525" s="193">
        <v>381.0</v>
      </c>
      <c r="B525" s="36" t="s">
        <v>494</v>
      </c>
      <c r="C525" s="36" t="s">
        <v>2839</v>
      </c>
      <c r="D525" s="36" t="s">
        <v>2468</v>
      </c>
      <c r="E525" s="36" t="s">
        <v>2349</v>
      </c>
    </row>
    <row r="526">
      <c r="A526" s="193">
        <v>382.0</v>
      </c>
      <c r="B526" s="36" t="s">
        <v>495</v>
      </c>
      <c r="C526" s="36" t="s">
        <v>2840</v>
      </c>
      <c r="D526" s="36" t="s">
        <v>2311</v>
      </c>
      <c r="E526" s="36"/>
    </row>
    <row r="527">
      <c r="A527" s="193">
        <v>383.0</v>
      </c>
      <c r="B527" s="36" t="s">
        <v>496</v>
      </c>
      <c r="C527" s="36" t="s">
        <v>2841</v>
      </c>
      <c r="D527" s="36" t="s">
        <v>2352</v>
      </c>
      <c r="E527" s="36"/>
    </row>
    <row r="528">
      <c r="A528" s="193">
        <v>384.0</v>
      </c>
      <c r="B528" s="36" t="s">
        <v>497</v>
      </c>
      <c r="C528" s="36" t="s">
        <v>2842</v>
      </c>
      <c r="D528" s="36" t="s">
        <v>2468</v>
      </c>
      <c r="E528" s="36" t="s">
        <v>2309</v>
      </c>
    </row>
    <row r="529">
      <c r="A529" s="193">
        <v>385.0</v>
      </c>
      <c r="B529" s="36" t="s">
        <v>498</v>
      </c>
      <c r="C529" s="36" t="s">
        <v>2843</v>
      </c>
      <c r="D529" s="36" t="s">
        <v>2355</v>
      </c>
      <c r="E529" s="36" t="s">
        <v>2349</v>
      </c>
    </row>
    <row r="530">
      <c r="A530" s="193">
        <v>386.0</v>
      </c>
      <c r="B530" s="36" t="s">
        <v>499</v>
      </c>
      <c r="C530" s="36" t="s">
        <v>2844</v>
      </c>
      <c r="D530" s="36" t="s">
        <v>2349</v>
      </c>
      <c r="E530" s="36"/>
    </row>
    <row r="531">
      <c r="A531" s="193">
        <v>386.0</v>
      </c>
      <c r="B531" s="36" t="s">
        <v>499</v>
      </c>
      <c r="C531" s="36" t="s">
        <v>2845</v>
      </c>
      <c r="D531" s="36" t="s">
        <v>2349</v>
      </c>
      <c r="E531" s="36"/>
    </row>
    <row r="532">
      <c r="A532" s="193">
        <v>386.0</v>
      </c>
      <c r="B532" s="36" t="s">
        <v>499</v>
      </c>
      <c r="C532" s="36" t="s">
        <v>2846</v>
      </c>
      <c r="D532" s="36" t="s">
        <v>2349</v>
      </c>
      <c r="E532" s="36"/>
    </row>
    <row r="533">
      <c r="A533" s="193">
        <v>386.0</v>
      </c>
      <c r="B533" s="36" t="s">
        <v>499</v>
      </c>
      <c r="C533" s="36" t="s">
        <v>2847</v>
      </c>
      <c r="D533" s="36" t="s">
        <v>2349</v>
      </c>
      <c r="E533" s="36"/>
    </row>
    <row r="534">
      <c r="A534" s="193">
        <v>387.0</v>
      </c>
      <c r="B534" s="36" t="s">
        <v>504</v>
      </c>
      <c r="C534" s="36" t="s">
        <v>2848</v>
      </c>
      <c r="D534" s="36" t="s">
        <v>2300</v>
      </c>
      <c r="E534" s="36"/>
    </row>
    <row r="535">
      <c r="A535" s="193">
        <v>388.0</v>
      </c>
      <c r="B535" s="36" t="s">
        <v>505</v>
      </c>
      <c r="C535" s="36" t="s">
        <v>2849</v>
      </c>
      <c r="D535" s="36" t="s">
        <v>2300</v>
      </c>
      <c r="E535" s="36"/>
    </row>
    <row r="536">
      <c r="A536" s="193">
        <v>389.0</v>
      </c>
      <c r="B536" s="36" t="s">
        <v>506</v>
      </c>
      <c r="C536" s="36" t="s">
        <v>2850</v>
      </c>
      <c r="D536" s="36" t="s">
        <v>2300</v>
      </c>
      <c r="E536" s="36" t="s">
        <v>2352</v>
      </c>
    </row>
    <row r="537">
      <c r="A537" s="193">
        <v>390.0</v>
      </c>
      <c r="B537" s="36" t="s">
        <v>507</v>
      </c>
      <c r="C537" s="36" t="s">
        <v>2851</v>
      </c>
      <c r="D537" s="36" t="s">
        <v>2306</v>
      </c>
      <c r="E537" s="36"/>
    </row>
    <row r="538">
      <c r="A538" s="193">
        <v>391.0</v>
      </c>
      <c r="B538" s="36" t="s">
        <v>508</v>
      </c>
      <c r="C538" s="36" t="s">
        <v>2852</v>
      </c>
      <c r="D538" s="36" t="s">
        <v>2306</v>
      </c>
      <c r="E538" s="36" t="s">
        <v>2398</v>
      </c>
    </row>
    <row r="539">
      <c r="A539" s="193">
        <v>392.0</v>
      </c>
      <c r="B539" s="36" t="s">
        <v>509</v>
      </c>
      <c r="C539" s="36" t="s">
        <v>2853</v>
      </c>
      <c r="D539" s="36" t="s">
        <v>2306</v>
      </c>
      <c r="E539" s="36" t="s">
        <v>2398</v>
      </c>
    </row>
    <row r="540">
      <c r="A540" s="193">
        <v>393.0</v>
      </c>
      <c r="B540" s="36" t="s">
        <v>510</v>
      </c>
      <c r="C540" s="36" t="s">
        <v>2854</v>
      </c>
      <c r="D540" s="36" t="s">
        <v>2311</v>
      </c>
      <c r="E540" s="36"/>
    </row>
    <row r="541">
      <c r="A541" s="193">
        <v>394.0</v>
      </c>
      <c r="B541" s="36" t="s">
        <v>511</v>
      </c>
      <c r="C541" s="36" t="s">
        <v>2855</v>
      </c>
      <c r="D541" s="36" t="s">
        <v>2311</v>
      </c>
      <c r="E541" s="36"/>
    </row>
    <row r="542">
      <c r="A542" s="193">
        <v>395.0</v>
      </c>
      <c r="B542" s="36" t="s">
        <v>512</v>
      </c>
      <c r="C542" s="36" t="s">
        <v>2856</v>
      </c>
      <c r="D542" s="36" t="s">
        <v>2311</v>
      </c>
      <c r="E542" s="36" t="s">
        <v>2355</v>
      </c>
    </row>
    <row r="543">
      <c r="A543" s="193">
        <v>396.0</v>
      </c>
      <c r="B543" s="36" t="s">
        <v>513</v>
      </c>
      <c r="C543" s="36" t="s">
        <v>2857</v>
      </c>
      <c r="D543" s="36" t="s">
        <v>500</v>
      </c>
      <c r="E543" s="36" t="s">
        <v>2309</v>
      </c>
    </row>
    <row r="544">
      <c r="A544" s="193">
        <v>396.0</v>
      </c>
      <c r="B544" s="36" t="s">
        <v>513</v>
      </c>
      <c r="C544" s="36" t="s">
        <v>2858</v>
      </c>
      <c r="D544" s="36" t="s">
        <v>500</v>
      </c>
      <c r="E544" s="36" t="s">
        <v>2309</v>
      </c>
    </row>
    <row r="545">
      <c r="A545" s="193">
        <v>397.0</v>
      </c>
      <c r="B545" s="36" t="s">
        <v>514</v>
      </c>
      <c r="C545" s="36" t="s">
        <v>2859</v>
      </c>
      <c r="D545" s="36" t="s">
        <v>500</v>
      </c>
      <c r="E545" s="36" t="s">
        <v>2309</v>
      </c>
    </row>
    <row r="546">
      <c r="A546" s="193">
        <v>397.0</v>
      </c>
      <c r="B546" s="36" t="s">
        <v>514</v>
      </c>
      <c r="C546" s="36" t="s">
        <v>2860</v>
      </c>
      <c r="D546" s="36" t="s">
        <v>500</v>
      </c>
      <c r="E546" s="36" t="s">
        <v>2309</v>
      </c>
    </row>
    <row r="547">
      <c r="A547" s="193">
        <v>398.0</v>
      </c>
      <c r="B547" s="36" t="s">
        <v>515</v>
      </c>
      <c r="C547" s="36" t="s">
        <v>2861</v>
      </c>
      <c r="D547" s="36" t="s">
        <v>500</v>
      </c>
      <c r="E547" s="36" t="s">
        <v>2309</v>
      </c>
    </row>
    <row r="548">
      <c r="A548" s="193">
        <v>398.0</v>
      </c>
      <c r="B548" s="36" t="s">
        <v>515</v>
      </c>
      <c r="C548" s="36" t="s">
        <v>2862</v>
      </c>
      <c r="D548" s="36" t="s">
        <v>500</v>
      </c>
      <c r="E548" s="36" t="s">
        <v>2309</v>
      </c>
    </row>
    <row r="549">
      <c r="A549" s="193">
        <v>399.0</v>
      </c>
      <c r="B549" s="36" t="s">
        <v>516</v>
      </c>
      <c r="C549" s="36" t="s">
        <v>2863</v>
      </c>
      <c r="D549" s="36" t="s">
        <v>500</v>
      </c>
      <c r="E549" s="36"/>
    </row>
    <row r="550">
      <c r="A550" s="193">
        <v>399.0</v>
      </c>
      <c r="B550" s="36" t="s">
        <v>516</v>
      </c>
      <c r="C550" s="36" t="s">
        <v>2864</v>
      </c>
      <c r="D550" s="36" t="s">
        <v>500</v>
      </c>
      <c r="E550" s="36"/>
    </row>
    <row r="551">
      <c r="A551" s="193">
        <v>400.0</v>
      </c>
      <c r="B551" s="36" t="s">
        <v>517</v>
      </c>
      <c r="C551" s="36" t="s">
        <v>2865</v>
      </c>
      <c r="D551" s="36" t="s">
        <v>500</v>
      </c>
      <c r="E551" s="36" t="s">
        <v>2311</v>
      </c>
    </row>
    <row r="552">
      <c r="A552" s="193">
        <v>400.0</v>
      </c>
      <c r="B552" s="36" t="s">
        <v>517</v>
      </c>
      <c r="C552" s="36" t="s">
        <v>2866</v>
      </c>
      <c r="D552" s="36" t="s">
        <v>500</v>
      </c>
      <c r="E552" s="36" t="s">
        <v>2311</v>
      </c>
    </row>
    <row r="553">
      <c r="A553" s="193">
        <v>401.0</v>
      </c>
      <c r="B553" s="36" t="s">
        <v>518</v>
      </c>
      <c r="C553" s="36" t="s">
        <v>2867</v>
      </c>
      <c r="D553" s="36" t="s">
        <v>2315</v>
      </c>
      <c r="E553" s="36"/>
    </row>
    <row r="554">
      <c r="A554" s="193">
        <v>401.0</v>
      </c>
      <c r="B554" s="36" t="s">
        <v>518</v>
      </c>
      <c r="C554" s="36" t="s">
        <v>2868</v>
      </c>
      <c r="D554" s="36" t="s">
        <v>2315</v>
      </c>
      <c r="E554" s="36"/>
    </row>
    <row r="555">
      <c r="A555" s="193">
        <v>402.0</v>
      </c>
      <c r="B555" s="36" t="s">
        <v>519</v>
      </c>
      <c r="C555" s="36" t="s">
        <v>2869</v>
      </c>
      <c r="D555" s="36" t="s">
        <v>2315</v>
      </c>
      <c r="E555" s="36"/>
    </row>
    <row r="556">
      <c r="A556" s="193">
        <v>402.0</v>
      </c>
      <c r="B556" s="36" t="s">
        <v>519</v>
      </c>
      <c r="C556" s="36" t="s">
        <v>2870</v>
      </c>
      <c r="D556" s="36" t="s">
        <v>2315</v>
      </c>
      <c r="E556" s="36"/>
    </row>
    <row r="557">
      <c r="A557" s="193">
        <v>403.0</v>
      </c>
      <c r="B557" s="36" t="s">
        <v>520</v>
      </c>
      <c r="C557" s="36" t="s">
        <v>2871</v>
      </c>
      <c r="D557" s="36" t="s">
        <v>2337</v>
      </c>
      <c r="E557" s="36"/>
    </row>
    <row r="558">
      <c r="A558" s="193">
        <v>403.0</v>
      </c>
      <c r="B558" s="36" t="s">
        <v>520</v>
      </c>
      <c r="C558" s="36" t="s">
        <v>2872</v>
      </c>
      <c r="D558" s="36" t="s">
        <v>2337</v>
      </c>
      <c r="E558" s="36"/>
    </row>
    <row r="559">
      <c r="A559" s="193">
        <v>404.0</v>
      </c>
      <c r="B559" s="36" t="s">
        <v>521</v>
      </c>
      <c r="C559" s="36" t="s">
        <v>2873</v>
      </c>
      <c r="D559" s="36" t="s">
        <v>2337</v>
      </c>
      <c r="E559" s="36"/>
    </row>
    <row r="560">
      <c r="A560" s="193">
        <v>404.0</v>
      </c>
      <c r="B560" s="36" t="s">
        <v>521</v>
      </c>
      <c r="C560" s="36" t="s">
        <v>2874</v>
      </c>
      <c r="D560" s="36" t="s">
        <v>2337</v>
      </c>
      <c r="E560" s="36"/>
    </row>
    <row r="561">
      <c r="A561" s="193">
        <v>405.0</v>
      </c>
      <c r="B561" s="36" t="s">
        <v>522</v>
      </c>
      <c r="C561" s="36" t="s">
        <v>2875</v>
      </c>
      <c r="D561" s="36" t="s">
        <v>2337</v>
      </c>
      <c r="E561" s="36"/>
    </row>
    <row r="562">
      <c r="A562" s="193">
        <v>405.0</v>
      </c>
      <c r="B562" s="36" t="s">
        <v>522</v>
      </c>
      <c r="C562" s="36" t="s">
        <v>2876</v>
      </c>
      <c r="D562" s="36" t="s">
        <v>2337</v>
      </c>
      <c r="E562" s="36"/>
    </row>
    <row r="563">
      <c r="A563" s="193">
        <v>406.0</v>
      </c>
      <c r="B563" s="36" t="s">
        <v>523</v>
      </c>
      <c r="C563" s="36" t="s">
        <v>2877</v>
      </c>
      <c r="D563" s="36" t="s">
        <v>2300</v>
      </c>
      <c r="E563" s="36" t="s">
        <v>2301</v>
      </c>
    </row>
    <row r="564">
      <c r="A564" s="193">
        <v>407.0</v>
      </c>
      <c r="B564" s="36" t="s">
        <v>524</v>
      </c>
      <c r="C564" s="36" t="s">
        <v>2878</v>
      </c>
      <c r="D564" s="36" t="s">
        <v>2300</v>
      </c>
      <c r="E564" s="36" t="s">
        <v>2301</v>
      </c>
    </row>
    <row r="565">
      <c r="A565" s="193">
        <v>407.0</v>
      </c>
      <c r="B565" s="36" t="s">
        <v>524</v>
      </c>
      <c r="C565" s="36" t="s">
        <v>2879</v>
      </c>
      <c r="D565" s="36" t="s">
        <v>2300</v>
      </c>
      <c r="E565" s="36" t="s">
        <v>2301</v>
      </c>
    </row>
    <row r="566">
      <c r="A566" s="193">
        <v>408.0</v>
      </c>
      <c r="B566" s="36" t="s">
        <v>525</v>
      </c>
      <c r="C566" s="36" t="s">
        <v>2880</v>
      </c>
      <c r="D566" s="36" t="s">
        <v>2402</v>
      </c>
      <c r="E566" s="36"/>
    </row>
    <row r="567">
      <c r="A567" s="193">
        <v>409.0</v>
      </c>
      <c r="B567" s="36" t="s">
        <v>526</v>
      </c>
      <c r="C567" s="36" t="s">
        <v>2881</v>
      </c>
      <c r="D567" s="36" t="s">
        <v>2402</v>
      </c>
      <c r="E567" s="36"/>
    </row>
    <row r="568">
      <c r="A568" s="193">
        <v>410.0</v>
      </c>
      <c r="B568" s="36" t="s">
        <v>527</v>
      </c>
      <c r="C568" s="36" t="s">
        <v>2882</v>
      </c>
      <c r="D568" s="36" t="s">
        <v>2402</v>
      </c>
      <c r="E568" s="36" t="s">
        <v>2355</v>
      </c>
    </row>
    <row r="569">
      <c r="A569" s="193">
        <v>411.0</v>
      </c>
      <c r="B569" s="36" t="s">
        <v>528</v>
      </c>
      <c r="C569" s="36" t="s">
        <v>2883</v>
      </c>
      <c r="D569" s="36" t="s">
        <v>2402</v>
      </c>
      <c r="E569" s="36" t="s">
        <v>2355</v>
      </c>
    </row>
    <row r="570">
      <c r="A570" s="193">
        <v>412.0</v>
      </c>
      <c r="B570" s="36" t="s">
        <v>529</v>
      </c>
      <c r="C570" s="36" t="s">
        <v>2884</v>
      </c>
      <c r="D570" s="36" t="s">
        <v>2315</v>
      </c>
      <c r="E570" s="36"/>
    </row>
    <row r="571">
      <c r="A571" s="193">
        <v>412.0</v>
      </c>
      <c r="B571" s="36" t="s">
        <v>529</v>
      </c>
      <c r="C571" s="36" t="s">
        <v>2885</v>
      </c>
      <c r="D571" s="36" t="s">
        <v>2315</v>
      </c>
      <c r="E571" s="36"/>
    </row>
    <row r="572">
      <c r="A572" s="193">
        <v>412.0</v>
      </c>
      <c r="B572" s="36" t="s">
        <v>529</v>
      </c>
      <c r="C572" s="36" t="s">
        <v>2886</v>
      </c>
      <c r="D572" s="36" t="s">
        <v>2315</v>
      </c>
      <c r="E572" s="36"/>
    </row>
    <row r="573">
      <c r="A573" s="193">
        <v>413.0</v>
      </c>
      <c r="B573" s="36" t="s">
        <v>533</v>
      </c>
      <c r="C573" s="36" t="s">
        <v>2887</v>
      </c>
      <c r="D573" s="36" t="s">
        <v>2315</v>
      </c>
      <c r="E573" s="36" t="s">
        <v>2300</v>
      </c>
    </row>
    <row r="574">
      <c r="A574" s="193">
        <v>413.0</v>
      </c>
      <c r="B574" s="36" t="s">
        <v>533</v>
      </c>
      <c r="C574" s="36" t="s">
        <v>2888</v>
      </c>
      <c r="D574" s="36" t="s">
        <v>2315</v>
      </c>
      <c r="E574" s="36" t="s">
        <v>2352</v>
      </c>
    </row>
    <row r="575">
      <c r="A575" s="193">
        <v>413.0</v>
      </c>
      <c r="B575" s="36" t="s">
        <v>533</v>
      </c>
      <c r="C575" s="36" t="s">
        <v>2889</v>
      </c>
      <c r="D575" s="36" t="s">
        <v>2315</v>
      </c>
      <c r="E575" s="36" t="s">
        <v>2355</v>
      </c>
    </row>
    <row r="576">
      <c r="A576" s="193">
        <v>414.0</v>
      </c>
      <c r="B576" s="36" t="s">
        <v>534</v>
      </c>
      <c r="C576" s="36" t="s">
        <v>2890</v>
      </c>
      <c r="D576" s="36" t="s">
        <v>2315</v>
      </c>
      <c r="E576" s="36" t="s">
        <v>2309</v>
      </c>
    </row>
    <row r="577">
      <c r="A577" s="193">
        <v>415.0</v>
      </c>
      <c r="B577" s="36" t="s">
        <v>535</v>
      </c>
      <c r="C577" s="36" t="s">
        <v>2891</v>
      </c>
      <c r="D577" s="36" t="s">
        <v>2315</v>
      </c>
      <c r="E577" s="36" t="s">
        <v>2309</v>
      </c>
    </row>
    <row r="578">
      <c r="A578" s="193">
        <v>415.0</v>
      </c>
      <c r="B578" s="36" t="s">
        <v>535</v>
      </c>
      <c r="C578" s="36" t="s">
        <v>2892</v>
      </c>
      <c r="D578" s="36" t="s">
        <v>2315</v>
      </c>
      <c r="E578" s="36" t="s">
        <v>2309</v>
      </c>
    </row>
    <row r="579">
      <c r="A579" s="193">
        <v>416.0</v>
      </c>
      <c r="B579" s="36" t="s">
        <v>536</v>
      </c>
      <c r="C579" s="36" t="s">
        <v>2893</v>
      </c>
      <c r="D579" s="36" t="s">
        <v>2315</v>
      </c>
      <c r="E579" s="36" t="s">
        <v>2309</v>
      </c>
    </row>
    <row r="580">
      <c r="A580" s="193">
        <v>417.0</v>
      </c>
      <c r="B580" s="36" t="s">
        <v>537</v>
      </c>
      <c r="C580" s="36" t="s">
        <v>2894</v>
      </c>
      <c r="D580" s="36" t="s">
        <v>2337</v>
      </c>
      <c r="E580" s="36"/>
    </row>
    <row r="581">
      <c r="A581" s="193">
        <v>417.0</v>
      </c>
      <c r="B581" s="36" t="s">
        <v>537</v>
      </c>
      <c r="C581" s="36" t="s">
        <v>2895</v>
      </c>
      <c r="D581" s="36" t="s">
        <v>2337</v>
      </c>
      <c r="E581" s="36"/>
    </row>
    <row r="582">
      <c r="A582" s="193">
        <v>418.0</v>
      </c>
      <c r="B582" s="36" t="s">
        <v>538</v>
      </c>
      <c r="C582" s="36" t="s">
        <v>2896</v>
      </c>
      <c r="D582" s="36" t="s">
        <v>2311</v>
      </c>
      <c r="E582" s="36"/>
    </row>
    <row r="583">
      <c r="A583" s="193">
        <v>418.0</v>
      </c>
      <c r="B583" s="36" t="s">
        <v>538</v>
      </c>
      <c r="C583" s="36" t="s">
        <v>2897</v>
      </c>
      <c r="D583" s="36" t="s">
        <v>2311</v>
      </c>
      <c r="E583" s="36"/>
    </row>
    <row r="584">
      <c r="A584" s="193">
        <v>419.0</v>
      </c>
      <c r="B584" s="36" t="s">
        <v>539</v>
      </c>
      <c r="C584" s="36" t="s">
        <v>2898</v>
      </c>
      <c r="D584" s="36" t="s">
        <v>2311</v>
      </c>
      <c r="E584" s="36"/>
    </row>
    <row r="585">
      <c r="A585" s="193">
        <v>419.0</v>
      </c>
      <c r="B585" s="36" t="s">
        <v>539</v>
      </c>
      <c r="C585" s="36" t="s">
        <v>2899</v>
      </c>
      <c r="D585" s="36" t="s">
        <v>2311</v>
      </c>
      <c r="E585" s="36"/>
    </row>
    <row r="586">
      <c r="A586" s="193">
        <v>420.0</v>
      </c>
      <c r="B586" s="36" t="s">
        <v>540</v>
      </c>
      <c r="C586" s="36" t="s">
        <v>2900</v>
      </c>
      <c r="D586" s="36" t="s">
        <v>2300</v>
      </c>
      <c r="E586" s="36"/>
    </row>
    <row r="587">
      <c r="A587" s="193">
        <v>421.0</v>
      </c>
      <c r="B587" s="36" t="s">
        <v>541</v>
      </c>
      <c r="C587" s="36" t="s">
        <v>2901</v>
      </c>
      <c r="D587" s="36" t="s">
        <v>2300</v>
      </c>
      <c r="E587" s="36"/>
    </row>
    <row r="588">
      <c r="A588" s="193">
        <v>422.0</v>
      </c>
      <c r="B588" s="36" t="s">
        <v>542</v>
      </c>
      <c r="C588" s="36" t="s">
        <v>2902</v>
      </c>
      <c r="D588" s="36" t="s">
        <v>2311</v>
      </c>
      <c r="E588" s="36"/>
    </row>
    <row r="589">
      <c r="A589" s="193">
        <v>422.0</v>
      </c>
      <c r="B589" s="36" t="s">
        <v>542</v>
      </c>
      <c r="C589" s="36" t="s">
        <v>2903</v>
      </c>
      <c r="D589" s="36" t="s">
        <v>2311</v>
      </c>
      <c r="E589" s="36"/>
    </row>
    <row r="590">
      <c r="A590" s="193">
        <v>423.0</v>
      </c>
      <c r="B590" s="36" t="s">
        <v>545</v>
      </c>
      <c r="C590" s="36" t="s">
        <v>2904</v>
      </c>
      <c r="D590" s="36" t="s">
        <v>2311</v>
      </c>
      <c r="E590" s="36" t="s">
        <v>2352</v>
      </c>
    </row>
    <row r="591">
      <c r="A591" s="193">
        <v>423.0</v>
      </c>
      <c r="B591" s="36" t="s">
        <v>545</v>
      </c>
      <c r="C591" s="36" t="s">
        <v>2905</v>
      </c>
      <c r="D591" s="36" t="s">
        <v>2311</v>
      </c>
      <c r="E591" s="36" t="s">
        <v>2352</v>
      </c>
    </row>
    <row r="592">
      <c r="A592" s="193">
        <v>424.0</v>
      </c>
      <c r="B592" s="36" t="s">
        <v>546</v>
      </c>
      <c r="C592" s="36" t="s">
        <v>2906</v>
      </c>
      <c r="D592" s="36" t="s">
        <v>500</v>
      </c>
      <c r="E592" s="36"/>
    </row>
    <row r="593">
      <c r="A593" s="193">
        <v>424.0</v>
      </c>
      <c r="B593" s="36" t="s">
        <v>546</v>
      </c>
      <c r="C593" s="36" t="s">
        <v>2907</v>
      </c>
      <c r="D593" s="36" t="s">
        <v>500</v>
      </c>
      <c r="E593" s="36"/>
    </row>
    <row r="594">
      <c r="A594" s="193">
        <v>425.0</v>
      </c>
      <c r="B594" s="36" t="s">
        <v>547</v>
      </c>
      <c r="C594" s="36" t="s">
        <v>2908</v>
      </c>
      <c r="D594" s="36" t="s">
        <v>2452</v>
      </c>
      <c r="E594" s="36" t="s">
        <v>2309</v>
      </c>
    </row>
    <row r="595">
      <c r="A595" s="193">
        <v>426.0</v>
      </c>
      <c r="B595" s="36" t="s">
        <v>548</v>
      </c>
      <c r="C595" s="36" t="s">
        <v>2909</v>
      </c>
      <c r="D595" s="36" t="s">
        <v>2452</v>
      </c>
      <c r="E595" s="36" t="s">
        <v>2309</v>
      </c>
    </row>
    <row r="596">
      <c r="A596" s="193">
        <v>427.0</v>
      </c>
      <c r="B596" s="36" t="s">
        <v>549</v>
      </c>
      <c r="C596" s="36" t="s">
        <v>2910</v>
      </c>
      <c r="D596" s="36" t="s">
        <v>500</v>
      </c>
      <c r="E596" s="36"/>
    </row>
    <row r="597">
      <c r="A597" s="193">
        <v>428.0</v>
      </c>
      <c r="B597" s="36" t="s">
        <v>550</v>
      </c>
      <c r="C597" s="36" t="s">
        <v>2911</v>
      </c>
      <c r="D597" s="36" t="s">
        <v>500</v>
      </c>
      <c r="E597" s="36"/>
    </row>
    <row r="598">
      <c r="A598" s="193">
        <v>429.0</v>
      </c>
      <c r="B598" s="36" t="s">
        <v>551</v>
      </c>
      <c r="C598" s="36" t="s">
        <v>2912</v>
      </c>
      <c r="D598" s="36" t="s">
        <v>2452</v>
      </c>
      <c r="E598" s="36"/>
    </row>
    <row r="599">
      <c r="A599" s="193">
        <v>430.0</v>
      </c>
      <c r="B599" s="36" t="s">
        <v>552</v>
      </c>
      <c r="C599" s="36" t="s">
        <v>2913</v>
      </c>
      <c r="D599" s="36" t="s">
        <v>2327</v>
      </c>
      <c r="E599" s="36" t="s">
        <v>2309</v>
      </c>
    </row>
    <row r="600">
      <c r="A600" s="193">
        <v>431.0</v>
      </c>
      <c r="B600" s="36" t="s">
        <v>553</v>
      </c>
      <c r="C600" s="36" t="s">
        <v>2914</v>
      </c>
      <c r="D600" s="36" t="s">
        <v>500</v>
      </c>
      <c r="E600" s="36"/>
    </row>
    <row r="601">
      <c r="A601" s="193">
        <v>432.0</v>
      </c>
      <c r="B601" s="36" t="s">
        <v>554</v>
      </c>
      <c r="C601" s="36" t="s">
        <v>2915</v>
      </c>
      <c r="D601" s="36" t="s">
        <v>500</v>
      </c>
      <c r="E601" s="36"/>
    </row>
    <row r="602">
      <c r="A602" s="193">
        <v>433.0</v>
      </c>
      <c r="B602" s="36" t="s">
        <v>555</v>
      </c>
      <c r="C602" s="36" t="s">
        <v>2916</v>
      </c>
      <c r="D602" s="36" t="s">
        <v>2349</v>
      </c>
      <c r="E602" s="36"/>
    </row>
    <row r="603">
      <c r="A603" s="193">
        <v>434.0</v>
      </c>
      <c r="B603" s="36" t="s">
        <v>556</v>
      </c>
      <c r="C603" s="36" t="s">
        <v>2917</v>
      </c>
      <c r="D603" s="36" t="s">
        <v>2301</v>
      </c>
      <c r="E603" s="36" t="s">
        <v>2327</v>
      </c>
    </row>
    <row r="604">
      <c r="A604" s="193">
        <v>435.0</v>
      </c>
      <c r="B604" s="36" t="s">
        <v>557</v>
      </c>
      <c r="C604" s="36" t="s">
        <v>2918</v>
      </c>
      <c r="D604" s="36" t="s">
        <v>2301</v>
      </c>
      <c r="E604" s="36" t="s">
        <v>2327</v>
      </c>
    </row>
    <row r="605">
      <c r="A605" s="193">
        <v>436.0</v>
      </c>
      <c r="B605" s="36" t="s">
        <v>558</v>
      </c>
      <c r="C605" s="36" t="s">
        <v>2919</v>
      </c>
      <c r="D605" s="36" t="s">
        <v>2355</v>
      </c>
      <c r="E605" s="36" t="s">
        <v>2349</v>
      </c>
    </row>
    <row r="606">
      <c r="A606" s="193">
        <v>437.0</v>
      </c>
      <c r="B606" s="36" t="s">
        <v>559</v>
      </c>
      <c r="C606" s="36" t="s">
        <v>2920</v>
      </c>
      <c r="D606" s="36" t="s">
        <v>2355</v>
      </c>
      <c r="E606" s="36" t="s">
        <v>2349</v>
      </c>
    </row>
    <row r="607">
      <c r="A607" s="193">
        <v>438.0</v>
      </c>
      <c r="B607" s="36" t="s">
        <v>560</v>
      </c>
      <c r="C607" s="36" t="s">
        <v>2921</v>
      </c>
      <c r="D607" s="36" t="s">
        <v>2402</v>
      </c>
      <c r="E607" s="36"/>
    </row>
    <row r="608">
      <c r="A608" s="193">
        <v>439.0</v>
      </c>
      <c r="B608" s="36" t="s">
        <v>561</v>
      </c>
      <c r="C608" s="36" t="s">
        <v>2922</v>
      </c>
      <c r="D608" s="36" t="s">
        <v>2349</v>
      </c>
      <c r="E608" s="36" t="s">
        <v>2365</v>
      </c>
    </row>
    <row r="609">
      <c r="A609" s="193">
        <v>440.0</v>
      </c>
      <c r="B609" s="36" t="s">
        <v>562</v>
      </c>
      <c r="C609" s="36" t="s">
        <v>2923</v>
      </c>
      <c r="D609" s="36" t="s">
        <v>500</v>
      </c>
      <c r="E609" s="36"/>
    </row>
    <row r="610">
      <c r="A610" s="193">
        <v>441.0</v>
      </c>
      <c r="B610" s="36" t="s">
        <v>563</v>
      </c>
      <c r="C610" s="36" t="s">
        <v>2924</v>
      </c>
      <c r="D610" s="36" t="s">
        <v>500</v>
      </c>
      <c r="E610" s="36" t="s">
        <v>2309</v>
      </c>
    </row>
    <row r="611">
      <c r="A611" s="193">
        <v>442.0</v>
      </c>
      <c r="B611" s="36" t="s">
        <v>564</v>
      </c>
      <c r="C611" s="36" t="s">
        <v>2925</v>
      </c>
      <c r="D611" s="36" t="s">
        <v>2452</v>
      </c>
      <c r="E611" s="36" t="s">
        <v>2327</v>
      </c>
    </row>
    <row r="612">
      <c r="A612" s="193">
        <v>443.0</v>
      </c>
      <c r="B612" s="36" t="s">
        <v>565</v>
      </c>
      <c r="C612" s="36" t="s">
        <v>2926</v>
      </c>
      <c r="D612" s="36" t="s">
        <v>2468</v>
      </c>
      <c r="E612" s="36" t="s">
        <v>2352</v>
      </c>
    </row>
    <row r="613">
      <c r="A613" s="193">
        <v>443.0</v>
      </c>
      <c r="B613" s="36" t="s">
        <v>565</v>
      </c>
      <c r="C613" s="36" t="s">
        <v>2927</v>
      </c>
      <c r="D613" s="36" t="s">
        <v>2468</v>
      </c>
      <c r="E613" s="36" t="s">
        <v>2352</v>
      </c>
    </row>
    <row r="614">
      <c r="A614" s="193">
        <v>444.0</v>
      </c>
      <c r="B614" s="36" t="s">
        <v>566</v>
      </c>
      <c r="C614" s="36" t="s">
        <v>2928</v>
      </c>
      <c r="D614" s="36" t="s">
        <v>2468</v>
      </c>
      <c r="E614" s="36" t="s">
        <v>2352</v>
      </c>
    </row>
    <row r="615">
      <c r="A615" s="193">
        <v>444.0</v>
      </c>
      <c r="B615" s="36" t="s">
        <v>566</v>
      </c>
      <c r="C615" s="36" t="s">
        <v>2929</v>
      </c>
      <c r="D615" s="36" t="s">
        <v>2468</v>
      </c>
      <c r="E615" s="36" t="s">
        <v>2352</v>
      </c>
    </row>
    <row r="616">
      <c r="A616" s="193">
        <v>445.0</v>
      </c>
      <c r="B616" s="36" t="s">
        <v>567</v>
      </c>
      <c r="C616" s="36" t="s">
        <v>2930</v>
      </c>
      <c r="D616" s="36" t="s">
        <v>2468</v>
      </c>
      <c r="E616" s="36" t="s">
        <v>2352</v>
      </c>
    </row>
    <row r="617">
      <c r="A617" s="193">
        <v>445.0</v>
      </c>
      <c r="B617" s="36" t="s">
        <v>567</v>
      </c>
      <c r="C617" s="36" t="s">
        <v>2931</v>
      </c>
      <c r="D617" s="36" t="s">
        <v>2468</v>
      </c>
      <c r="E617" s="36" t="s">
        <v>2352</v>
      </c>
    </row>
    <row r="618">
      <c r="A618" s="193">
        <v>446.0</v>
      </c>
      <c r="B618" s="36" t="s">
        <v>568</v>
      </c>
      <c r="C618" s="36" t="s">
        <v>2932</v>
      </c>
      <c r="D618" s="36" t="s">
        <v>500</v>
      </c>
      <c r="E618" s="36"/>
    </row>
    <row r="619">
      <c r="A619" s="193">
        <v>447.0</v>
      </c>
      <c r="B619" s="36" t="s">
        <v>569</v>
      </c>
      <c r="C619" s="36" t="s">
        <v>2933</v>
      </c>
      <c r="D619" s="36" t="s">
        <v>2398</v>
      </c>
      <c r="E619" s="36"/>
    </row>
    <row r="620">
      <c r="A620" s="193">
        <v>448.0</v>
      </c>
      <c r="B620" s="36" t="s">
        <v>570</v>
      </c>
      <c r="C620" s="36" t="s">
        <v>2934</v>
      </c>
      <c r="D620" s="36" t="s">
        <v>2398</v>
      </c>
      <c r="E620" s="36" t="s">
        <v>2355</v>
      </c>
    </row>
    <row r="621">
      <c r="A621" s="193">
        <v>449.0</v>
      </c>
      <c r="B621" s="36" t="s">
        <v>571</v>
      </c>
      <c r="C621" s="36" t="s">
        <v>2935</v>
      </c>
      <c r="D621" s="36" t="s">
        <v>2352</v>
      </c>
      <c r="E621" s="36"/>
    </row>
    <row r="622">
      <c r="A622" s="193">
        <v>449.0</v>
      </c>
      <c r="B622" s="36" t="s">
        <v>571</v>
      </c>
      <c r="C622" s="36" t="s">
        <v>2936</v>
      </c>
      <c r="D622" s="36" t="s">
        <v>2352</v>
      </c>
      <c r="E622" s="36"/>
    </row>
    <row r="623">
      <c r="A623" s="193">
        <v>450.0</v>
      </c>
      <c r="B623" s="36" t="s">
        <v>572</v>
      </c>
      <c r="C623" s="36" t="s">
        <v>2937</v>
      </c>
      <c r="D623" s="36" t="s">
        <v>2352</v>
      </c>
      <c r="E623" s="36"/>
    </row>
    <row r="624">
      <c r="A624" s="193">
        <v>450.0</v>
      </c>
      <c r="B624" s="36" t="s">
        <v>572</v>
      </c>
      <c r="C624" s="36" t="s">
        <v>2938</v>
      </c>
      <c r="D624" s="36" t="s">
        <v>2352</v>
      </c>
      <c r="E624" s="36"/>
    </row>
    <row r="625">
      <c r="A625" s="193">
        <v>451.0</v>
      </c>
      <c r="B625" s="36" t="s">
        <v>573</v>
      </c>
      <c r="C625" s="36" t="s">
        <v>2939</v>
      </c>
      <c r="D625" s="36" t="s">
        <v>2301</v>
      </c>
      <c r="E625" s="36" t="s">
        <v>2315</v>
      </c>
    </row>
    <row r="626">
      <c r="A626" s="193">
        <v>452.0</v>
      </c>
      <c r="B626" s="36" t="s">
        <v>574</v>
      </c>
      <c r="C626" s="36" t="s">
        <v>2940</v>
      </c>
      <c r="D626" s="36" t="s">
        <v>2301</v>
      </c>
      <c r="E626" s="36" t="s">
        <v>2327</v>
      </c>
    </row>
    <row r="627">
      <c r="A627" s="193">
        <v>453.0</v>
      </c>
      <c r="B627" s="36" t="s">
        <v>575</v>
      </c>
      <c r="C627" s="36" t="s">
        <v>2941</v>
      </c>
      <c r="D627" s="36" t="s">
        <v>2301</v>
      </c>
      <c r="E627" s="36" t="s">
        <v>2398</v>
      </c>
    </row>
    <row r="628">
      <c r="A628" s="193">
        <v>453.0</v>
      </c>
      <c r="B628" s="36" t="s">
        <v>575</v>
      </c>
      <c r="C628" s="36" t="s">
        <v>2942</v>
      </c>
      <c r="D628" s="36" t="s">
        <v>2301</v>
      </c>
      <c r="E628" s="36" t="s">
        <v>2398</v>
      </c>
    </row>
    <row r="629">
      <c r="A629" s="193">
        <v>454.0</v>
      </c>
      <c r="B629" s="36" t="s">
        <v>576</v>
      </c>
      <c r="C629" s="36" t="s">
        <v>2943</v>
      </c>
      <c r="D629" s="36" t="s">
        <v>2301</v>
      </c>
      <c r="E629" s="36" t="s">
        <v>2398</v>
      </c>
    </row>
    <row r="630">
      <c r="A630" s="193">
        <v>454.0</v>
      </c>
      <c r="B630" s="36" t="s">
        <v>576</v>
      </c>
      <c r="C630" s="36" t="s">
        <v>2944</v>
      </c>
      <c r="D630" s="36" t="s">
        <v>2301</v>
      </c>
      <c r="E630" s="36" t="s">
        <v>2398</v>
      </c>
    </row>
    <row r="631">
      <c r="A631" s="193">
        <v>455.0</v>
      </c>
      <c r="B631" s="36" t="s">
        <v>577</v>
      </c>
      <c r="C631" s="36" t="s">
        <v>2945</v>
      </c>
      <c r="D631" s="36" t="s">
        <v>2300</v>
      </c>
      <c r="E631" s="36"/>
    </row>
    <row r="632">
      <c r="A632" s="193">
        <v>456.0</v>
      </c>
      <c r="B632" s="36" t="s">
        <v>578</v>
      </c>
      <c r="C632" s="36" t="s">
        <v>2946</v>
      </c>
      <c r="D632" s="36" t="s">
        <v>2311</v>
      </c>
      <c r="E632" s="36"/>
    </row>
    <row r="633">
      <c r="A633" s="193">
        <v>456.0</v>
      </c>
      <c r="B633" s="36" t="s">
        <v>578</v>
      </c>
      <c r="C633" s="36" t="s">
        <v>2947</v>
      </c>
      <c r="D633" s="36" t="s">
        <v>2311</v>
      </c>
      <c r="E633" s="36"/>
    </row>
    <row r="634">
      <c r="A634" s="193">
        <v>457.0</v>
      </c>
      <c r="B634" s="36" t="s">
        <v>579</v>
      </c>
      <c r="C634" s="36" t="s">
        <v>2948</v>
      </c>
      <c r="D634" s="36" t="s">
        <v>2311</v>
      </c>
      <c r="E634" s="36"/>
    </row>
    <row r="635">
      <c r="A635" s="193">
        <v>457.0</v>
      </c>
      <c r="B635" s="36" t="s">
        <v>579</v>
      </c>
      <c r="C635" s="36" t="s">
        <v>2949</v>
      </c>
      <c r="D635" s="36" t="s">
        <v>2311</v>
      </c>
      <c r="E635" s="36"/>
    </row>
    <row r="636">
      <c r="A636" s="193">
        <v>458.0</v>
      </c>
      <c r="B636" s="36" t="s">
        <v>580</v>
      </c>
      <c r="C636" s="36" t="s">
        <v>2950</v>
      </c>
      <c r="D636" s="36" t="s">
        <v>2311</v>
      </c>
      <c r="E636" s="36" t="s">
        <v>2309</v>
      </c>
    </row>
    <row r="637">
      <c r="A637" s="193">
        <v>459.0</v>
      </c>
      <c r="B637" s="36" t="s">
        <v>581</v>
      </c>
      <c r="C637" s="36" t="s">
        <v>2951</v>
      </c>
      <c r="D637" s="36" t="s">
        <v>2300</v>
      </c>
      <c r="E637" s="36" t="s">
        <v>2354</v>
      </c>
    </row>
    <row r="638">
      <c r="A638" s="193">
        <v>459.0</v>
      </c>
      <c r="B638" s="36" t="s">
        <v>581</v>
      </c>
      <c r="C638" s="36" t="s">
        <v>2952</v>
      </c>
      <c r="D638" s="36" t="s">
        <v>2300</v>
      </c>
      <c r="E638" s="36" t="s">
        <v>2354</v>
      </c>
    </row>
    <row r="639">
      <c r="A639" s="193">
        <v>460.0</v>
      </c>
      <c r="B639" s="36" t="s">
        <v>582</v>
      </c>
      <c r="C639" s="36" t="s">
        <v>2953</v>
      </c>
      <c r="D639" s="36" t="s">
        <v>2300</v>
      </c>
      <c r="E639" s="36" t="s">
        <v>2354</v>
      </c>
    </row>
    <row r="640">
      <c r="A640" s="193">
        <v>460.0</v>
      </c>
      <c r="B640" s="36" t="s">
        <v>582</v>
      </c>
      <c r="C640" s="36" t="s">
        <v>2954</v>
      </c>
      <c r="D640" s="36" t="s">
        <v>2300</v>
      </c>
      <c r="E640" s="36" t="s">
        <v>2354</v>
      </c>
    </row>
    <row r="641">
      <c r="A641" s="193">
        <v>461.0</v>
      </c>
      <c r="B641" s="36" t="s">
        <v>583</v>
      </c>
      <c r="C641" s="36" t="s">
        <v>2955</v>
      </c>
      <c r="D641" s="36" t="s">
        <v>2327</v>
      </c>
      <c r="E641" s="36" t="s">
        <v>2354</v>
      </c>
    </row>
    <row r="642">
      <c r="A642" s="193">
        <v>461.0</v>
      </c>
      <c r="B642" s="36" t="s">
        <v>583</v>
      </c>
      <c r="C642" s="36" t="s">
        <v>2956</v>
      </c>
      <c r="D642" s="36" t="s">
        <v>2327</v>
      </c>
      <c r="E642" s="36" t="s">
        <v>2354</v>
      </c>
    </row>
    <row r="643">
      <c r="A643" s="193">
        <v>462.0</v>
      </c>
      <c r="B643" s="36" t="s">
        <v>584</v>
      </c>
      <c r="C643" s="36" t="s">
        <v>2957</v>
      </c>
      <c r="D643" s="36" t="s">
        <v>2337</v>
      </c>
      <c r="E643" s="36" t="s">
        <v>2355</v>
      </c>
    </row>
    <row r="644">
      <c r="A644" s="193">
        <v>463.0</v>
      </c>
      <c r="B644" s="36" t="s">
        <v>585</v>
      </c>
      <c r="C644" s="36" t="s">
        <v>2958</v>
      </c>
      <c r="D644" s="36" t="s">
        <v>500</v>
      </c>
      <c r="E644" s="36"/>
    </row>
    <row r="645">
      <c r="A645" s="193">
        <v>464.0</v>
      </c>
      <c r="B645" s="36" t="s">
        <v>586</v>
      </c>
      <c r="C645" s="36" t="s">
        <v>2959</v>
      </c>
      <c r="D645" s="36" t="s">
        <v>2352</v>
      </c>
      <c r="E645" s="36" t="s">
        <v>2402</v>
      </c>
    </row>
    <row r="646">
      <c r="A646" s="193">
        <v>464.0</v>
      </c>
      <c r="B646" s="36" t="s">
        <v>586</v>
      </c>
      <c r="C646" s="36" t="s">
        <v>2960</v>
      </c>
      <c r="D646" s="36" t="s">
        <v>2352</v>
      </c>
      <c r="E646" s="36" t="s">
        <v>2402</v>
      </c>
    </row>
    <row r="647">
      <c r="A647" s="193">
        <v>465.0</v>
      </c>
      <c r="B647" s="36" t="s">
        <v>587</v>
      </c>
      <c r="C647" s="36" t="s">
        <v>2961</v>
      </c>
      <c r="D647" s="36" t="s">
        <v>2300</v>
      </c>
      <c r="E647" s="36"/>
    </row>
    <row r="648">
      <c r="A648" s="193">
        <v>465.0</v>
      </c>
      <c r="B648" s="36" t="s">
        <v>587</v>
      </c>
      <c r="C648" s="36" t="s">
        <v>2962</v>
      </c>
      <c r="D648" s="36" t="s">
        <v>2300</v>
      </c>
      <c r="E648" s="36"/>
    </row>
    <row r="649">
      <c r="A649" s="193">
        <v>466.0</v>
      </c>
      <c r="B649" s="36" t="s">
        <v>588</v>
      </c>
      <c r="C649" s="36" t="s">
        <v>2963</v>
      </c>
      <c r="D649" s="36" t="s">
        <v>2337</v>
      </c>
      <c r="E649" s="36"/>
    </row>
    <row r="650">
      <c r="A650" s="193">
        <v>467.0</v>
      </c>
      <c r="B650" s="36" t="s">
        <v>589</v>
      </c>
      <c r="C650" s="36" t="s">
        <v>2964</v>
      </c>
      <c r="D650" s="36" t="s">
        <v>2306</v>
      </c>
      <c r="E650" s="36"/>
    </row>
    <row r="651">
      <c r="A651" s="193">
        <v>468.0</v>
      </c>
      <c r="B651" s="36" t="s">
        <v>590</v>
      </c>
      <c r="C651" s="36" t="s">
        <v>2965</v>
      </c>
      <c r="D651" s="36" t="s">
        <v>2365</v>
      </c>
      <c r="E651" s="36" t="s">
        <v>2309</v>
      </c>
    </row>
    <row r="652">
      <c r="A652" s="193">
        <v>469.0</v>
      </c>
      <c r="B652" s="36" t="s">
        <v>591</v>
      </c>
      <c r="C652" s="36" t="s">
        <v>2966</v>
      </c>
      <c r="D652" s="36" t="s">
        <v>2315</v>
      </c>
      <c r="E652" s="36" t="s">
        <v>2309</v>
      </c>
    </row>
    <row r="653">
      <c r="A653" s="193">
        <v>470.0</v>
      </c>
      <c r="B653" s="36" t="s">
        <v>592</v>
      </c>
      <c r="C653" s="36" t="s">
        <v>2967</v>
      </c>
      <c r="D653" s="36" t="s">
        <v>2300</v>
      </c>
      <c r="E653" s="36"/>
    </row>
    <row r="654">
      <c r="A654" s="193">
        <v>471.0</v>
      </c>
      <c r="B654" s="36" t="s">
        <v>593</v>
      </c>
      <c r="C654" s="36" t="s">
        <v>2968</v>
      </c>
      <c r="D654" s="36" t="s">
        <v>2354</v>
      </c>
      <c r="E654" s="36"/>
    </row>
    <row r="655">
      <c r="A655" s="193">
        <v>472.0</v>
      </c>
      <c r="B655" s="36" t="s">
        <v>594</v>
      </c>
      <c r="C655" s="36" t="s">
        <v>2969</v>
      </c>
      <c r="D655" s="36" t="s">
        <v>2352</v>
      </c>
      <c r="E655" s="36" t="s">
        <v>2309</v>
      </c>
    </row>
    <row r="656">
      <c r="A656" s="193">
        <v>473.0</v>
      </c>
      <c r="B656" s="36" t="s">
        <v>595</v>
      </c>
      <c r="C656" s="36" t="s">
        <v>2970</v>
      </c>
      <c r="D656" s="36" t="s">
        <v>2354</v>
      </c>
      <c r="E656" s="36" t="s">
        <v>2352</v>
      </c>
    </row>
    <row r="657">
      <c r="A657" s="193">
        <v>473.0</v>
      </c>
      <c r="B657" s="36" t="s">
        <v>595</v>
      </c>
      <c r="C657" s="36" t="s">
        <v>2971</v>
      </c>
      <c r="D657" s="36" t="s">
        <v>2354</v>
      </c>
      <c r="E657" s="36" t="s">
        <v>2352</v>
      </c>
    </row>
    <row r="658">
      <c r="A658" s="193">
        <v>474.0</v>
      </c>
      <c r="B658" s="36" t="s">
        <v>596</v>
      </c>
      <c r="C658" s="36" t="s">
        <v>2972</v>
      </c>
      <c r="D658" s="36" t="s">
        <v>500</v>
      </c>
      <c r="E658" s="36"/>
    </row>
    <row r="659">
      <c r="A659" s="193">
        <v>475.0</v>
      </c>
      <c r="B659" s="36" t="s">
        <v>597</v>
      </c>
      <c r="C659" s="36" t="s">
        <v>2973</v>
      </c>
      <c r="D659" s="36" t="s">
        <v>2349</v>
      </c>
      <c r="E659" s="36" t="s">
        <v>2398</v>
      </c>
    </row>
    <row r="660">
      <c r="A660" s="193">
        <v>476.0</v>
      </c>
      <c r="B660" s="36" t="s">
        <v>598</v>
      </c>
      <c r="C660" s="36" t="s">
        <v>2974</v>
      </c>
      <c r="D660" s="36" t="s">
        <v>2402</v>
      </c>
      <c r="E660" s="36" t="s">
        <v>2355</v>
      </c>
    </row>
    <row r="661">
      <c r="A661" s="193">
        <v>477.0</v>
      </c>
      <c r="B661" s="36" t="s">
        <v>599</v>
      </c>
      <c r="C661" s="36" t="s">
        <v>2975</v>
      </c>
      <c r="D661" s="36" t="s">
        <v>2452</v>
      </c>
      <c r="E661" s="36"/>
    </row>
    <row r="662">
      <c r="A662" s="193">
        <v>478.0</v>
      </c>
      <c r="B662" s="36" t="s">
        <v>600</v>
      </c>
      <c r="C662" s="36" t="s">
        <v>2976</v>
      </c>
      <c r="D662" s="36" t="s">
        <v>2354</v>
      </c>
      <c r="E662" s="36" t="s">
        <v>2452</v>
      </c>
    </row>
    <row r="663">
      <c r="A663" s="193">
        <v>479.0</v>
      </c>
      <c r="B663" s="36" t="s">
        <v>601</v>
      </c>
      <c r="C663" s="36" t="s">
        <v>2977</v>
      </c>
      <c r="D663" s="36" t="s">
        <v>2337</v>
      </c>
      <c r="E663" s="36" t="s">
        <v>2452</v>
      </c>
    </row>
    <row r="664">
      <c r="A664" s="193">
        <v>479.0</v>
      </c>
      <c r="B664" s="36" t="s">
        <v>601</v>
      </c>
      <c r="C664" s="36" t="s">
        <v>2978</v>
      </c>
      <c r="D664" s="36" t="s">
        <v>2337</v>
      </c>
      <c r="E664" s="36" t="s">
        <v>2306</v>
      </c>
    </row>
    <row r="665">
      <c r="A665" s="193">
        <v>479.0</v>
      </c>
      <c r="B665" s="36" t="s">
        <v>601</v>
      </c>
      <c r="C665" s="36" t="s">
        <v>2979</v>
      </c>
      <c r="D665" s="36" t="s">
        <v>2337</v>
      </c>
      <c r="E665" s="36" t="s">
        <v>2311</v>
      </c>
    </row>
    <row r="666">
      <c r="A666" s="193">
        <v>479.0</v>
      </c>
      <c r="B666" s="36" t="s">
        <v>601</v>
      </c>
      <c r="C666" s="36" t="s">
        <v>2980</v>
      </c>
      <c r="D666" s="36" t="s">
        <v>2337</v>
      </c>
      <c r="E666" s="36" t="s">
        <v>2354</v>
      </c>
    </row>
    <row r="667">
      <c r="A667" s="193">
        <v>479.0</v>
      </c>
      <c r="B667" s="36" t="s">
        <v>601</v>
      </c>
      <c r="C667" s="36" t="s">
        <v>2981</v>
      </c>
      <c r="D667" s="36" t="s">
        <v>2337</v>
      </c>
      <c r="E667" s="36" t="s">
        <v>2309</v>
      </c>
    </row>
    <row r="668">
      <c r="A668" s="193">
        <v>479.0</v>
      </c>
      <c r="B668" s="36" t="s">
        <v>601</v>
      </c>
      <c r="C668" s="36" t="s">
        <v>2982</v>
      </c>
      <c r="D668" s="36" t="s">
        <v>2337</v>
      </c>
      <c r="E668" s="36" t="s">
        <v>2300</v>
      </c>
    </row>
    <row r="669">
      <c r="A669" s="193">
        <v>480.0</v>
      </c>
      <c r="B669" s="36" t="s">
        <v>607</v>
      </c>
      <c r="C669" s="36" t="s">
        <v>2983</v>
      </c>
      <c r="D669" s="36" t="s">
        <v>2349</v>
      </c>
      <c r="E669" s="36"/>
    </row>
    <row r="670">
      <c r="A670" s="193">
        <v>481.0</v>
      </c>
      <c r="B670" s="36" t="s">
        <v>608</v>
      </c>
      <c r="C670" s="36" t="s">
        <v>2984</v>
      </c>
      <c r="D670" s="36" t="s">
        <v>2349</v>
      </c>
      <c r="E670" s="36"/>
    </row>
    <row r="671">
      <c r="A671" s="193">
        <v>482.0</v>
      </c>
      <c r="B671" s="36" t="s">
        <v>609</v>
      </c>
      <c r="C671" s="36" t="s">
        <v>2985</v>
      </c>
      <c r="D671" s="36" t="s">
        <v>2349</v>
      </c>
      <c r="E671" s="36"/>
    </row>
    <row r="672">
      <c r="A672" s="193">
        <v>483.0</v>
      </c>
      <c r="B672" s="36" t="s">
        <v>610</v>
      </c>
      <c r="C672" s="36" t="s">
        <v>2986</v>
      </c>
      <c r="D672" s="36" t="s">
        <v>2355</v>
      </c>
      <c r="E672" s="36" t="s">
        <v>2468</v>
      </c>
    </row>
    <row r="673">
      <c r="A673" s="193">
        <v>484.0</v>
      </c>
      <c r="B673" s="36" t="s">
        <v>611</v>
      </c>
      <c r="C673" s="36" t="s">
        <v>2987</v>
      </c>
      <c r="D673" s="36" t="s">
        <v>2311</v>
      </c>
      <c r="E673" s="36" t="s">
        <v>2468</v>
      </c>
    </row>
    <row r="674">
      <c r="A674" s="193">
        <v>485.0</v>
      </c>
      <c r="B674" s="36" t="s">
        <v>612</v>
      </c>
      <c r="C674" s="36" t="s">
        <v>2988</v>
      </c>
      <c r="D674" s="36" t="s">
        <v>2306</v>
      </c>
      <c r="E674" s="36" t="s">
        <v>2355</v>
      </c>
    </row>
    <row r="675">
      <c r="A675" s="193">
        <v>486.0</v>
      </c>
      <c r="B675" s="36" t="s">
        <v>613</v>
      </c>
      <c r="C675" s="36" t="s">
        <v>2989</v>
      </c>
      <c r="D675" s="36" t="s">
        <v>500</v>
      </c>
      <c r="E675" s="36"/>
    </row>
    <row r="676">
      <c r="A676" s="193">
        <v>487.0</v>
      </c>
      <c r="B676" s="36" t="s">
        <v>614</v>
      </c>
      <c r="C676" s="36" t="s">
        <v>2990</v>
      </c>
      <c r="D676" s="36" t="s">
        <v>2452</v>
      </c>
      <c r="E676" s="36" t="s">
        <v>2468</v>
      </c>
    </row>
    <row r="677">
      <c r="A677" s="193">
        <v>488.0</v>
      </c>
      <c r="B677" s="36" t="s">
        <v>615</v>
      </c>
      <c r="C677" s="36" t="s">
        <v>2991</v>
      </c>
      <c r="D677" s="36" t="s">
        <v>2349</v>
      </c>
      <c r="E677" s="36"/>
    </row>
    <row r="678">
      <c r="A678" s="193">
        <v>489.0</v>
      </c>
      <c r="B678" s="36" t="s">
        <v>616</v>
      </c>
      <c r="C678" s="36" t="s">
        <v>2992</v>
      </c>
      <c r="D678" s="36" t="s">
        <v>2311</v>
      </c>
      <c r="E678" s="36"/>
    </row>
    <row r="679">
      <c r="A679" s="193">
        <v>490.0</v>
      </c>
      <c r="B679" s="36" t="s">
        <v>617</v>
      </c>
      <c r="C679" s="36" t="s">
        <v>2993</v>
      </c>
      <c r="D679" s="36" t="s">
        <v>2311</v>
      </c>
      <c r="E679" s="36"/>
    </row>
    <row r="680">
      <c r="A680" s="193">
        <v>491.0</v>
      </c>
      <c r="B680" s="36" t="s">
        <v>618</v>
      </c>
      <c r="C680" s="36" t="s">
        <v>2994</v>
      </c>
      <c r="D680" s="36" t="s">
        <v>2327</v>
      </c>
      <c r="E680" s="36"/>
    </row>
    <row r="681">
      <c r="A681" s="193">
        <v>492.0</v>
      </c>
      <c r="B681" s="36" t="s">
        <v>619</v>
      </c>
      <c r="C681" s="36" t="s">
        <v>2995</v>
      </c>
      <c r="D681" s="36" t="s">
        <v>2300</v>
      </c>
      <c r="E681" s="36"/>
    </row>
    <row r="682">
      <c r="A682" s="193">
        <v>492.0</v>
      </c>
      <c r="B682" s="36" t="s">
        <v>619</v>
      </c>
      <c r="C682" s="36" t="s">
        <v>2996</v>
      </c>
      <c r="D682" s="36" t="s">
        <v>2300</v>
      </c>
      <c r="E682" s="36" t="s">
        <v>2309</v>
      </c>
    </row>
    <row r="683">
      <c r="A683" s="193">
        <v>493.0</v>
      </c>
      <c r="B683" s="36" t="s">
        <v>621</v>
      </c>
      <c r="C683" s="36" t="s">
        <v>2997</v>
      </c>
      <c r="D683" s="36" t="s">
        <v>500</v>
      </c>
      <c r="E683" s="36"/>
    </row>
    <row r="684">
      <c r="A684" s="193">
        <v>494.0</v>
      </c>
      <c r="B684" s="36" t="s">
        <v>622</v>
      </c>
      <c r="C684" s="36" t="s">
        <v>2998</v>
      </c>
      <c r="D684" s="36" t="s">
        <v>2349</v>
      </c>
      <c r="E684" s="36" t="s">
        <v>2306</v>
      </c>
    </row>
    <row r="685">
      <c r="A685" s="193">
        <v>495.0</v>
      </c>
      <c r="B685" s="36" t="s">
        <v>623</v>
      </c>
      <c r="C685" s="36" t="s">
        <v>2999</v>
      </c>
      <c r="D685" s="36" t="s">
        <v>2300</v>
      </c>
      <c r="E685" s="36"/>
    </row>
    <row r="686">
      <c r="A686" s="193">
        <v>496.0</v>
      </c>
      <c r="B686" s="36" t="s">
        <v>624</v>
      </c>
      <c r="C686" s="36" t="s">
        <v>3000</v>
      </c>
      <c r="D686" s="36" t="s">
        <v>2300</v>
      </c>
      <c r="E686" s="36"/>
    </row>
    <row r="687">
      <c r="A687" s="193">
        <v>497.0</v>
      </c>
      <c r="B687" s="36" t="s">
        <v>625</v>
      </c>
      <c r="C687" s="36" t="s">
        <v>3001</v>
      </c>
      <c r="D687" s="36" t="s">
        <v>2300</v>
      </c>
      <c r="E687" s="36"/>
    </row>
    <row r="688">
      <c r="A688" s="193">
        <v>498.0</v>
      </c>
      <c r="B688" s="36" t="s">
        <v>626</v>
      </c>
      <c r="C688" s="36" t="s">
        <v>3002</v>
      </c>
      <c r="D688" s="36" t="s">
        <v>2306</v>
      </c>
      <c r="E688" s="36"/>
    </row>
    <row r="689">
      <c r="A689" s="193">
        <v>499.0</v>
      </c>
      <c r="B689" s="36" t="s">
        <v>627</v>
      </c>
      <c r="C689" s="36" t="s">
        <v>3003</v>
      </c>
      <c r="D689" s="36" t="s">
        <v>2306</v>
      </c>
      <c r="E689" s="36" t="s">
        <v>2398</v>
      </c>
    </row>
    <row r="690">
      <c r="A690" s="193">
        <v>500.0</v>
      </c>
      <c r="B690" s="36" t="s">
        <v>628</v>
      </c>
      <c r="C690" s="36" t="s">
        <v>3004</v>
      </c>
      <c r="D690" s="36" t="s">
        <v>2306</v>
      </c>
      <c r="E690" s="36" t="s">
        <v>2398</v>
      </c>
    </row>
    <row r="691">
      <c r="A691" s="193">
        <v>501.0</v>
      </c>
      <c r="B691" s="36" t="s">
        <v>629</v>
      </c>
      <c r="C691" s="36" t="s">
        <v>3005</v>
      </c>
      <c r="D691" s="36" t="s">
        <v>2311</v>
      </c>
      <c r="E691" s="36"/>
    </row>
    <row r="692">
      <c r="A692" s="193">
        <v>502.0</v>
      </c>
      <c r="B692" s="36" t="s">
        <v>630</v>
      </c>
      <c r="C692" s="36" t="s">
        <v>3006</v>
      </c>
      <c r="D692" s="36" t="s">
        <v>2311</v>
      </c>
      <c r="E692" s="36"/>
    </row>
    <row r="693">
      <c r="A693" s="193">
        <v>503.0</v>
      </c>
      <c r="B693" s="36" t="s">
        <v>631</v>
      </c>
      <c r="C693" s="36" t="s">
        <v>3007</v>
      </c>
      <c r="D693" s="36" t="s">
        <v>2311</v>
      </c>
      <c r="E693" s="36"/>
    </row>
    <row r="694">
      <c r="A694" s="193">
        <v>503.0</v>
      </c>
      <c r="B694" s="36" t="s">
        <v>631</v>
      </c>
      <c r="C694" s="36" t="s">
        <v>3008</v>
      </c>
      <c r="D694" s="36" t="s">
        <v>2311</v>
      </c>
      <c r="E694" s="36" t="s">
        <v>2327</v>
      </c>
    </row>
    <row r="695">
      <c r="A695" s="193">
        <v>504.0</v>
      </c>
      <c r="B695" s="36" t="s">
        <v>632</v>
      </c>
      <c r="C695" s="36" t="s">
        <v>3009</v>
      </c>
      <c r="D695" s="36" t="s">
        <v>500</v>
      </c>
      <c r="E695" s="36"/>
    </row>
    <row r="696">
      <c r="A696" s="193">
        <v>505.0</v>
      </c>
      <c r="B696" s="36" t="s">
        <v>633</v>
      </c>
      <c r="C696" s="36" t="s">
        <v>3010</v>
      </c>
      <c r="D696" s="36" t="s">
        <v>500</v>
      </c>
      <c r="E696" s="36"/>
    </row>
    <row r="697">
      <c r="A697" s="193">
        <v>506.0</v>
      </c>
      <c r="B697" s="36" t="s">
        <v>634</v>
      </c>
      <c r="C697" s="36" t="s">
        <v>3011</v>
      </c>
      <c r="D697" s="36" t="s">
        <v>500</v>
      </c>
      <c r="E697" s="36"/>
    </row>
    <row r="698">
      <c r="A698" s="193">
        <v>507.0</v>
      </c>
      <c r="B698" s="36" t="s">
        <v>635</v>
      </c>
      <c r="C698" s="36" t="s">
        <v>3012</v>
      </c>
      <c r="D698" s="36" t="s">
        <v>500</v>
      </c>
      <c r="E698" s="36"/>
    </row>
    <row r="699">
      <c r="A699" s="193">
        <v>508.0</v>
      </c>
      <c r="B699" s="36" t="s">
        <v>636</v>
      </c>
      <c r="C699" s="36" t="s">
        <v>3013</v>
      </c>
      <c r="D699" s="36" t="s">
        <v>500</v>
      </c>
      <c r="E699" s="36"/>
    </row>
    <row r="700">
      <c r="A700" s="193">
        <v>509.0</v>
      </c>
      <c r="B700" s="36" t="s">
        <v>637</v>
      </c>
      <c r="C700" s="36" t="s">
        <v>3014</v>
      </c>
      <c r="D700" s="36" t="s">
        <v>2327</v>
      </c>
      <c r="E700" s="36"/>
    </row>
    <row r="701">
      <c r="A701" s="193">
        <v>510.0</v>
      </c>
      <c r="B701" s="36" t="s">
        <v>638</v>
      </c>
      <c r="C701" s="36" t="s">
        <v>3015</v>
      </c>
      <c r="D701" s="36" t="s">
        <v>2327</v>
      </c>
      <c r="E701" s="36"/>
    </row>
    <row r="702">
      <c r="A702" s="193">
        <v>511.0</v>
      </c>
      <c r="B702" s="36" t="s">
        <v>639</v>
      </c>
      <c r="C702" s="36" t="s">
        <v>3016</v>
      </c>
      <c r="D702" s="36" t="s">
        <v>2300</v>
      </c>
      <c r="E702" s="36"/>
    </row>
    <row r="703">
      <c r="A703" s="193">
        <v>512.0</v>
      </c>
      <c r="B703" s="36" t="s">
        <v>640</v>
      </c>
      <c r="C703" s="36" t="s">
        <v>3017</v>
      </c>
      <c r="D703" s="36" t="s">
        <v>2300</v>
      </c>
      <c r="E703" s="36"/>
    </row>
    <row r="704">
      <c r="A704" s="193">
        <v>513.0</v>
      </c>
      <c r="B704" s="36" t="s">
        <v>641</v>
      </c>
      <c r="C704" s="36" t="s">
        <v>3018</v>
      </c>
      <c r="D704" s="36" t="s">
        <v>2306</v>
      </c>
      <c r="E704" s="36"/>
    </row>
    <row r="705">
      <c r="A705" s="193">
        <v>514.0</v>
      </c>
      <c r="B705" s="36" t="s">
        <v>642</v>
      </c>
      <c r="C705" s="36" t="s">
        <v>3019</v>
      </c>
      <c r="D705" s="36" t="s">
        <v>2306</v>
      </c>
      <c r="E705" s="36"/>
    </row>
    <row r="706">
      <c r="A706" s="193">
        <v>515.0</v>
      </c>
      <c r="B706" s="36" t="s">
        <v>643</v>
      </c>
      <c r="C706" s="36" t="s">
        <v>3020</v>
      </c>
      <c r="D706" s="36" t="s">
        <v>2311</v>
      </c>
      <c r="E706" s="36"/>
    </row>
    <row r="707">
      <c r="A707" s="193">
        <v>516.0</v>
      </c>
      <c r="B707" s="36" t="s">
        <v>644</v>
      </c>
      <c r="C707" s="36" t="s">
        <v>3021</v>
      </c>
      <c r="D707" s="36" t="s">
        <v>2311</v>
      </c>
      <c r="E707" s="36"/>
    </row>
    <row r="708">
      <c r="A708" s="193">
        <v>517.0</v>
      </c>
      <c r="B708" s="36" t="s">
        <v>645</v>
      </c>
      <c r="C708" s="36" t="s">
        <v>3022</v>
      </c>
      <c r="D708" s="36" t="s">
        <v>2349</v>
      </c>
      <c r="E708" s="36"/>
    </row>
    <row r="709">
      <c r="A709" s="193">
        <v>518.0</v>
      </c>
      <c r="B709" s="36" t="s">
        <v>646</v>
      </c>
      <c r="C709" s="36" t="s">
        <v>3023</v>
      </c>
      <c r="D709" s="36" t="s">
        <v>2349</v>
      </c>
      <c r="E709" s="36"/>
    </row>
    <row r="710">
      <c r="A710" s="193">
        <v>519.0</v>
      </c>
      <c r="B710" s="36" t="s">
        <v>647</v>
      </c>
      <c r="C710" s="36" t="s">
        <v>3024</v>
      </c>
      <c r="D710" s="36" t="s">
        <v>500</v>
      </c>
      <c r="E710" s="36" t="s">
        <v>2309</v>
      </c>
    </row>
    <row r="711">
      <c r="A711" s="193">
        <v>520.0</v>
      </c>
      <c r="B711" s="36" t="s">
        <v>648</v>
      </c>
      <c r="C711" s="36" t="s">
        <v>3025</v>
      </c>
      <c r="D711" s="36" t="s">
        <v>500</v>
      </c>
      <c r="E711" s="36" t="s">
        <v>2309</v>
      </c>
    </row>
    <row r="712">
      <c r="A712" s="193">
        <v>521.0</v>
      </c>
      <c r="B712" s="36" t="s">
        <v>649</v>
      </c>
      <c r="C712" s="36" t="s">
        <v>3026</v>
      </c>
      <c r="D712" s="36" t="s">
        <v>500</v>
      </c>
      <c r="E712" s="36" t="s">
        <v>2309</v>
      </c>
    </row>
    <row r="713">
      <c r="A713" s="193">
        <v>521.0</v>
      </c>
      <c r="B713" s="36" t="s">
        <v>649</v>
      </c>
      <c r="C713" s="36" t="s">
        <v>3027</v>
      </c>
      <c r="D713" s="36" t="s">
        <v>500</v>
      </c>
      <c r="E713" s="36" t="s">
        <v>2309</v>
      </c>
    </row>
    <row r="714">
      <c r="A714" s="193">
        <v>522.0</v>
      </c>
      <c r="B714" s="36" t="s">
        <v>650</v>
      </c>
      <c r="C714" s="36" t="s">
        <v>3028</v>
      </c>
      <c r="D714" s="36" t="s">
        <v>2337</v>
      </c>
      <c r="E714" s="36"/>
    </row>
    <row r="715">
      <c r="A715" s="193">
        <v>523.0</v>
      </c>
      <c r="B715" s="36" t="s">
        <v>651</v>
      </c>
      <c r="C715" s="36" t="s">
        <v>3029</v>
      </c>
      <c r="D715" s="36" t="s">
        <v>2337</v>
      </c>
      <c r="E715" s="36"/>
    </row>
    <row r="716">
      <c r="A716" s="193">
        <v>524.0</v>
      </c>
      <c r="B716" s="36" t="s">
        <v>652</v>
      </c>
      <c r="C716" s="36" t="s">
        <v>3030</v>
      </c>
      <c r="D716" s="36" t="s">
        <v>2402</v>
      </c>
      <c r="E716" s="36"/>
    </row>
    <row r="717">
      <c r="A717" s="193">
        <v>525.0</v>
      </c>
      <c r="B717" s="36" t="s">
        <v>653</v>
      </c>
      <c r="C717" s="36" t="s">
        <v>3031</v>
      </c>
      <c r="D717" s="36" t="s">
        <v>2402</v>
      </c>
      <c r="E717" s="36"/>
    </row>
    <row r="718">
      <c r="A718" s="193">
        <v>526.0</v>
      </c>
      <c r="B718" s="36" t="s">
        <v>654</v>
      </c>
      <c r="C718" s="36" t="s">
        <v>3032</v>
      </c>
      <c r="D718" s="36" t="s">
        <v>2402</v>
      </c>
      <c r="E718" s="36"/>
    </row>
    <row r="719">
      <c r="A719" s="193">
        <v>527.0</v>
      </c>
      <c r="B719" s="36" t="s">
        <v>655</v>
      </c>
      <c r="C719" s="36" t="s">
        <v>3033</v>
      </c>
      <c r="D719" s="36" t="s">
        <v>2349</v>
      </c>
      <c r="E719" s="36" t="s">
        <v>2309</v>
      </c>
    </row>
    <row r="720">
      <c r="A720" s="193">
        <v>528.0</v>
      </c>
      <c r="B720" s="36" t="s">
        <v>656</v>
      </c>
      <c r="C720" s="36" t="s">
        <v>3034</v>
      </c>
      <c r="D720" s="36" t="s">
        <v>2349</v>
      </c>
      <c r="E720" s="36" t="s">
        <v>2309</v>
      </c>
    </row>
    <row r="721">
      <c r="A721" s="193">
        <v>529.0</v>
      </c>
      <c r="B721" s="36" t="s">
        <v>657</v>
      </c>
      <c r="C721" s="36" t="s">
        <v>3035</v>
      </c>
      <c r="D721" s="36" t="s">
        <v>2352</v>
      </c>
      <c r="E721" s="36"/>
    </row>
    <row r="722">
      <c r="A722" s="193">
        <v>530.0</v>
      </c>
      <c r="B722" s="36" t="s">
        <v>658</v>
      </c>
      <c r="C722" s="36" t="s">
        <v>3036</v>
      </c>
      <c r="D722" s="36" t="s">
        <v>2352</v>
      </c>
      <c r="E722" s="36" t="s">
        <v>2355</v>
      </c>
    </row>
    <row r="723">
      <c r="A723" s="193">
        <v>531.0</v>
      </c>
      <c r="B723" s="36" t="s">
        <v>659</v>
      </c>
      <c r="C723" s="36" t="s">
        <v>3037</v>
      </c>
      <c r="D723" s="36" t="s">
        <v>500</v>
      </c>
      <c r="E723" s="36"/>
    </row>
    <row r="724">
      <c r="A724" s="193">
        <v>532.0</v>
      </c>
      <c r="B724" s="36" t="s">
        <v>660</v>
      </c>
      <c r="C724" s="36" t="s">
        <v>3038</v>
      </c>
      <c r="D724" s="36" t="s">
        <v>2398</v>
      </c>
      <c r="E724" s="36"/>
    </row>
    <row r="725">
      <c r="A725" s="193">
        <v>533.0</v>
      </c>
      <c r="B725" s="36" t="s">
        <v>661</v>
      </c>
      <c r="C725" s="36" t="s">
        <v>3039</v>
      </c>
      <c r="D725" s="36" t="s">
        <v>2398</v>
      </c>
      <c r="E725" s="36"/>
    </row>
    <row r="726">
      <c r="A726" s="193">
        <v>534.0</v>
      </c>
      <c r="B726" s="36" t="s">
        <v>662</v>
      </c>
      <c r="C726" s="36" t="s">
        <v>3040</v>
      </c>
      <c r="D726" s="36" t="s">
        <v>2398</v>
      </c>
      <c r="E726" s="36"/>
    </row>
    <row r="727">
      <c r="A727" s="193">
        <v>535.0</v>
      </c>
      <c r="B727" s="36" t="s">
        <v>663</v>
      </c>
      <c r="C727" s="36" t="s">
        <v>3041</v>
      </c>
      <c r="D727" s="36" t="s">
        <v>2311</v>
      </c>
      <c r="E727" s="36"/>
    </row>
    <row r="728">
      <c r="A728" s="193">
        <v>536.0</v>
      </c>
      <c r="B728" s="36" t="s">
        <v>664</v>
      </c>
      <c r="C728" s="36" t="s">
        <v>3042</v>
      </c>
      <c r="D728" s="36" t="s">
        <v>2311</v>
      </c>
      <c r="E728" s="36" t="s">
        <v>2352</v>
      </c>
    </row>
    <row r="729">
      <c r="A729" s="193">
        <v>537.0</v>
      </c>
      <c r="B729" s="36" t="s">
        <v>665</v>
      </c>
      <c r="C729" s="36" t="s">
        <v>3043</v>
      </c>
      <c r="D729" s="36" t="s">
        <v>2311</v>
      </c>
      <c r="E729" s="36" t="s">
        <v>2352</v>
      </c>
    </row>
    <row r="730">
      <c r="A730" s="193">
        <v>538.0</v>
      </c>
      <c r="B730" s="36" t="s">
        <v>666</v>
      </c>
      <c r="C730" s="36" t="s">
        <v>3044</v>
      </c>
      <c r="D730" s="36" t="s">
        <v>2398</v>
      </c>
      <c r="E730" s="36"/>
    </row>
    <row r="731">
      <c r="A731" s="193">
        <v>539.0</v>
      </c>
      <c r="B731" s="36" t="s">
        <v>667</v>
      </c>
      <c r="C731" s="36" t="s">
        <v>3045</v>
      </c>
      <c r="D731" s="36" t="s">
        <v>2398</v>
      </c>
      <c r="E731" s="36"/>
    </row>
    <row r="732">
      <c r="A732" s="193">
        <v>540.0</v>
      </c>
      <c r="B732" s="36" t="s">
        <v>668</v>
      </c>
      <c r="C732" s="36" t="s">
        <v>3046</v>
      </c>
      <c r="D732" s="36" t="s">
        <v>2315</v>
      </c>
      <c r="E732" s="36" t="s">
        <v>2300</v>
      </c>
    </row>
    <row r="733">
      <c r="A733" s="193">
        <v>541.0</v>
      </c>
      <c r="B733" s="36" t="s">
        <v>669</v>
      </c>
      <c r="C733" s="36" t="s">
        <v>3047</v>
      </c>
      <c r="D733" s="36" t="s">
        <v>2315</v>
      </c>
      <c r="E733" s="36" t="s">
        <v>2300</v>
      </c>
    </row>
    <row r="734">
      <c r="A734" s="193">
        <v>542.0</v>
      </c>
      <c r="B734" s="36" t="s">
        <v>670</v>
      </c>
      <c r="C734" s="36" t="s">
        <v>3048</v>
      </c>
      <c r="D734" s="36" t="s">
        <v>2315</v>
      </c>
      <c r="E734" s="36" t="s">
        <v>2300</v>
      </c>
    </row>
    <row r="735">
      <c r="A735" s="193">
        <v>543.0</v>
      </c>
      <c r="B735" s="36" t="s">
        <v>671</v>
      </c>
      <c r="C735" s="36" t="s">
        <v>3049</v>
      </c>
      <c r="D735" s="36" t="s">
        <v>2315</v>
      </c>
      <c r="E735" s="36" t="s">
        <v>2301</v>
      </c>
    </row>
    <row r="736">
      <c r="A736" s="193">
        <v>544.0</v>
      </c>
      <c r="B736" s="36" t="s">
        <v>672</v>
      </c>
      <c r="C736" s="36" t="s">
        <v>3050</v>
      </c>
      <c r="D736" s="36" t="s">
        <v>2315</v>
      </c>
      <c r="E736" s="36" t="s">
        <v>2301</v>
      </c>
    </row>
    <row r="737">
      <c r="A737" s="193">
        <v>545.0</v>
      </c>
      <c r="B737" s="36" t="s">
        <v>673</v>
      </c>
      <c r="C737" s="36" t="s">
        <v>3051</v>
      </c>
      <c r="D737" s="36" t="s">
        <v>2315</v>
      </c>
      <c r="E737" s="36" t="s">
        <v>2301</v>
      </c>
    </row>
    <row r="738">
      <c r="A738" s="193">
        <v>546.0</v>
      </c>
      <c r="B738" s="36" t="s">
        <v>674</v>
      </c>
      <c r="C738" s="36" t="s">
        <v>3052</v>
      </c>
      <c r="D738" s="36" t="s">
        <v>2300</v>
      </c>
      <c r="E738" s="36" t="s">
        <v>2365</v>
      </c>
    </row>
    <row r="739">
      <c r="A739" s="193">
        <v>547.0</v>
      </c>
      <c r="B739" s="36" t="s">
        <v>675</v>
      </c>
      <c r="C739" s="36" t="s">
        <v>3053</v>
      </c>
      <c r="D739" s="36" t="s">
        <v>2300</v>
      </c>
      <c r="E739" s="36" t="s">
        <v>2365</v>
      </c>
    </row>
    <row r="740">
      <c r="A740" s="193">
        <v>548.0</v>
      </c>
      <c r="B740" s="36" t="s">
        <v>676</v>
      </c>
      <c r="C740" s="36" t="s">
        <v>3054</v>
      </c>
      <c r="D740" s="36" t="s">
        <v>2300</v>
      </c>
      <c r="E740" s="36"/>
    </row>
    <row r="741">
      <c r="A741" s="193">
        <v>549.0</v>
      </c>
      <c r="B741" s="36" t="s">
        <v>677</v>
      </c>
      <c r="C741" s="36" t="s">
        <v>3055</v>
      </c>
      <c r="D741" s="36" t="s">
        <v>2300</v>
      </c>
      <c r="E741" s="36"/>
    </row>
    <row r="742">
      <c r="A742" s="193">
        <v>549.0</v>
      </c>
      <c r="B742" s="36" t="s">
        <v>677</v>
      </c>
      <c r="C742" s="36" t="s">
        <v>3056</v>
      </c>
      <c r="D742" s="36" t="s">
        <v>2300</v>
      </c>
      <c r="E742" s="36" t="s">
        <v>2398</v>
      </c>
    </row>
    <row r="743">
      <c r="A743" s="193">
        <v>550.0</v>
      </c>
      <c r="B743" s="36" t="s">
        <v>678</v>
      </c>
      <c r="C743" s="36" t="s">
        <v>3057</v>
      </c>
      <c r="D743" s="36" t="s">
        <v>2311</v>
      </c>
      <c r="E743" s="36"/>
    </row>
    <row r="744">
      <c r="A744" s="193">
        <v>550.0</v>
      </c>
      <c r="B744" s="36" t="s">
        <v>678</v>
      </c>
      <c r="C744" s="36" t="s">
        <v>3058</v>
      </c>
      <c r="D744" s="36" t="s">
        <v>2311</v>
      </c>
      <c r="E744" s="36"/>
    </row>
    <row r="745">
      <c r="A745" s="193">
        <v>550.0</v>
      </c>
      <c r="B745" s="36" t="s">
        <v>678</v>
      </c>
      <c r="C745" s="36" t="s">
        <v>3059</v>
      </c>
      <c r="D745" s="36" t="s">
        <v>2311</v>
      </c>
      <c r="E745" s="36"/>
    </row>
    <row r="746">
      <c r="A746" s="193">
        <v>551.0</v>
      </c>
      <c r="B746" s="36" t="s">
        <v>682</v>
      </c>
      <c r="C746" s="36" t="s">
        <v>3060</v>
      </c>
      <c r="D746" s="36" t="s">
        <v>2352</v>
      </c>
      <c r="E746" s="36" t="s">
        <v>2327</v>
      </c>
    </row>
    <row r="747">
      <c r="A747" s="193">
        <v>552.0</v>
      </c>
      <c r="B747" s="36" t="s">
        <v>683</v>
      </c>
      <c r="C747" s="36" t="s">
        <v>3061</v>
      </c>
      <c r="D747" s="36" t="s">
        <v>2352</v>
      </c>
      <c r="E747" s="36" t="s">
        <v>2327</v>
      </c>
    </row>
    <row r="748">
      <c r="A748" s="193">
        <v>553.0</v>
      </c>
      <c r="B748" s="36" t="s">
        <v>684</v>
      </c>
      <c r="C748" s="36" t="s">
        <v>3062</v>
      </c>
      <c r="D748" s="36" t="s">
        <v>2352</v>
      </c>
      <c r="E748" s="36" t="s">
        <v>2327</v>
      </c>
    </row>
    <row r="749">
      <c r="A749" s="193">
        <v>554.0</v>
      </c>
      <c r="B749" s="36" t="s">
        <v>685</v>
      </c>
      <c r="C749" s="36" t="s">
        <v>3063</v>
      </c>
      <c r="D749" s="36" t="s">
        <v>2306</v>
      </c>
      <c r="E749" s="36"/>
    </row>
    <row r="750">
      <c r="A750" s="193">
        <v>554.0</v>
      </c>
      <c r="B750" s="36" t="s">
        <v>685</v>
      </c>
      <c r="C750" s="36" t="s">
        <v>3064</v>
      </c>
      <c r="D750" s="36" t="s">
        <v>2354</v>
      </c>
      <c r="E750" s="36"/>
    </row>
    <row r="751">
      <c r="A751" s="193">
        <v>555.0</v>
      </c>
      <c r="B751" s="36" t="s">
        <v>686</v>
      </c>
      <c r="C751" s="36" t="s">
        <v>3065</v>
      </c>
      <c r="D751" s="36" t="s">
        <v>2306</v>
      </c>
      <c r="E751" s="36"/>
    </row>
    <row r="752">
      <c r="A752" s="193">
        <v>555.0</v>
      </c>
      <c r="B752" s="36" t="s">
        <v>686</v>
      </c>
      <c r="C752" s="36" t="s">
        <v>3066</v>
      </c>
      <c r="D752" s="36" t="s">
        <v>2354</v>
      </c>
      <c r="E752" s="36"/>
    </row>
    <row r="753">
      <c r="A753" s="193">
        <v>556.0</v>
      </c>
      <c r="B753" s="36" t="s">
        <v>687</v>
      </c>
      <c r="C753" s="36" t="s">
        <v>3067</v>
      </c>
      <c r="D753" s="36" t="s">
        <v>2300</v>
      </c>
      <c r="E753" s="36"/>
    </row>
    <row r="754">
      <c r="A754" s="193">
        <v>557.0</v>
      </c>
      <c r="B754" s="36" t="s">
        <v>688</v>
      </c>
      <c r="C754" s="36" t="s">
        <v>3068</v>
      </c>
      <c r="D754" s="36" t="s">
        <v>2315</v>
      </c>
      <c r="E754" s="36" t="s">
        <v>2402</v>
      </c>
    </row>
    <row r="755">
      <c r="A755" s="193">
        <v>558.0</v>
      </c>
      <c r="B755" s="36" t="s">
        <v>689</v>
      </c>
      <c r="C755" s="36" t="s">
        <v>3069</v>
      </c>
      <c r="D755" s="36" t="s">
        <v>2315</v>
      </c>
      <c r="E755" s="36" t="s">
        <v>2402</v>
      </c>
    </row>
    <row r="756">
      <c r="A756" s="193">
        <v>559.0</v>
      </c>
      <c r="B756" s="36" t="s">
        <v>690</v>
      </c>
      <c r="C756" s="36" t="s">
        <v>3070</v>
      </c>
      <c r="D756" s="36" t="s">
        <v>2327</v>
      </c>
      <c r="E756" s="36" t="s">
        <v>2398</v>
      </c>
    </row>
    <row r="757">
      <c r="A757" s="193">
        <v>560.0</v>
      </c>
      <c r="B757" s="36" t="s">
        <v>691</v>
      </c>
      <c r="C757" s="36" t="s">
        <v>3071</v>
      </c>
      <c r="D757" s="36" t="s">
        <v>2327</v>
      </c>
      <c r="E757" s="36" t="s">
        <v>2398</v>
      </c>
    </row>
    <row r="758">
      <c r="A758" s="193">
        <v>561.0</v>
      </c>
      <c r="B758" s="36" t="s">
        <v>692</v>
      </c>
      <c r="C758" s="36" t="s">
        <v>3072</v>
      </c>
      <c r="D758" s="36" t="s">
        <v>2349</v>
      </c>
      <c r="E758" s="36" t="s">
        <v>2309</v>
      </c>
    </row>
    <row r="759">
      <c r="A759" s="193">
        <v>562.0</v>
      </c>
      <c r="B759" s="36" t="s">
        <v>693</v>
      </c>
      <c r="C759" s="36" t="s">
        <v>3073</v>
      </c>
      <c r="D759" s="36" t="s">
        <v>2452</v>
      </c>
      <c r="E759" s="36"/>
    </row>
    <row r="760">
      <c r="A760" s="193">
        <v>562.0</v>
      </c>
      <c r="B760" s="36" t="s">
        <v>693</v>
      </c>
      <c r="C760" s="36" t="s">
        <v>3074</v>
      </c>
      <c r="D760" s="36" t="s">
        <v>2352</v>
      </c>
      <c r="E760" s="36" t="s">
        <v>2452</v>
      </c>
    </row>
    <row r="761">
      <c r="A761" s="193">
        <v>563.0</v>
      </c>
      <c r="B761" s="36" t="s">
        <v>694</v>
      </c>
      <c r="C761" s="36" t="s">
        <v>3075</v>
      </c>
      <c r="D761" s="36" t="s">
        <v>2452</v>
      </c>
      <c r="E761" s="36"/>
    </row>
    <row r="762">
      <c r="A762" s="193">
        <v>564.0</v>
      </c>
      <c r="B762" s="36" t="s">
        <v>695</v>
      </c>
      <c r="C762" s="36" t="s">
        <v>3076</v>
      </c>
      <c r="D762" s="36" t="s">
        <v>2311</v>
      </c>
      <c r="E762" s="36" t="s">
        <v>2402</v>
      </c>
    </row>
    <row r="763">
      <c r="A763" s="193">
        <v>565.0</v>
      </c>
      <c r="B763" s="36" t="s">
        <v>696</v>
      </c>
      <c r="C763" s="36" t="s">
        <v>3077</v>
      </c>
      <c r="D763" s="36" t="s">
        <v>2311</v>
      </c>
      <c r="E763" s="36" t="s">
        <v>2402</v>
      </c>
    </row>
    <row r="764">
      <c r="A764" s="193">
        <v>566.0</v>
      </c>
      <c r="B764" s="36" t="s">
        <v>697</v>
      </c>
      <c r="C764" s="36" t="s">
        <v>3078</v>
      </c>
      <c r="D764" s="36" t="s">
        <v>2402</v>
      </c>
      <c r="E764" s="36" t="s">
        <v>2309</v>
      </c>
    </row>
    <row r="765">
      <c r="A765" s="193">
        <v>567.0</v>
      </c>
      <c r="B765" s="36" t="s">
        <v>698</v>
      </c>
      <c r="C765" s="36" t="s">
        <v>3079</v>
      </c>
      <c r="D765" s="36" t="s">
        <v>2402</v>
      </c>
      <c r="E765" s="36" t="s">
        <v>2309</v>
      </c>
    </row>
    <row r="766">
      <c r="A766" s="193">
        <v>568.0</v>
      </c>
      <c r="B766" s="36" t="s">
        <v>699</v>
      </c>
      <c r="C766" s="36" t="s">
        <v>3080</v>
      </c>
      <c r="D766" s="36" t="s">
        <v>2301</v>
      </c>
      <c r="E766" s="36"/>
    </row>
    <row r="767">
      <c r="A767" s="193">
        <v>569.0</v>
      </c>
      <c r="B767" s="36" t="s">
        <v>700</v>
      </c>
      <c r="C767" s="36" t="s">
        <v>3081</v>
      </c>
      <c r="D767" s="36" t="s">
        <v>2301</v>
      </c>
      <c r="E767" s="36"/>
    </row>
    <row r="768">
      <c r="A768" s="193">
        <v>570.0</v>
      </c>
      <c r="B768" s="36" t="s">
        <v>701</v>
      </c>
      <c r="C768" s="36" t="s">
        <v>3082</v>
      </c>
      <c r="D768" s="36" t="s">
        <v>2327</v>
      </c>
      <c r="E768" s="36"/>
    </row>
    <row r="769">
      <c r="A769" s="193">
        <v>570.0</v>
      </c>
      <c r="B769" s="36" t="s">
        <v>701</v>
      </c>
      <c r="C769" s="36" t="s">
        <v>3083</v>
      </c>
      <c r="D769" s="36" t="s">
        <v>500</v>
      </c>
      <c r="E769" s="36" t="s">
        <v>2452</v>
      </c>
    </row>
    <row r="770">
      <c r="A770" s="193">
        <v>571.0</v>
      </c>
      <c r="B770" s="36" t="s">
        <v>702</v>
      </c>
      <c r="C770" s="36" t="s">
        <v>3084</v>
      </c>
      <c r="D770" s="36" t="s">
        <v>2327</v>
      </c>
      <c r="E770" s="36"/>
    </row>
    <row r="771">
      <c r="A771" s="193">
        <v>571.0</v>
      </c>
      <c r="B771" s="36" t="s">
        <v>702</v>
      </c>
      <c r="C771" s="36" t="s">
        <v>3085</v>
      </c>
      <c r="D771" s="36" t="s">
        <v>500</v>
      </c>
      <c r="E771" s="36" t="s">
        <v>2452</v>
      </c>
    </row>
    <row r="772">
      <c r="A772" s="193">
        <v>572.0</v>
      </c>
      <c r="B772" s="36" t="s">
        <v>703</v>
      </c>
      <c r="C772" s="36" t="s">
        <v>3086</v>
      </c>
      <c r="D772" s="36" t="s">
        <v>500</v>
      </c>
      <c r="E772" s="36"/>
    </row>
    <row r="773">
      <c r="A773" s="193">
        <v>573.0</v>
      </c>
      <c r="B773" s="36" t="s">
        <v>704</v>
      </c>
      <c r="C773" s="36" t="s">
        <v>3087</v>
      </c>
      <c r="D773" s="36" t="s">
        <v>500</v>
      </c>
      <c r="E773" s="36"/>
    </row>
    <row r="774">
      <c r="A774" s="193">
        <v>574.0</v>
      </c>
      <c r="B774" s="36" t="s">
        <v>705</v>
      </c>
      <c r="C774" s="36" t="s">
        <v>3088</v>
      </c>
      <c r="D774" s="36" t="s">
        <v>2349</v>
      </c>
      <c r="E774" s="36"/>
    </row>
    <row r="775">
      <c r="A775" s="193">
        <v>575.0</v>
      </c>
      <c r="B775" s="36" t="s">
        <v>706</v>
      </c>
      <c r="C775" s="36" t="s">
        <v>3089</v>
      </c>
      <c r="D775" s="36" t="s">
        <v>2349</v>
      </c>
      <c r="E775" s="36"/>
    </row>
    <row r="776">
      <c r="A776" s="193">
        <v>576.0</v>
      </c>
      <c r="B776" s="36" t="s">
        <v>707</v>
      </c>
      <c r="C776" s="36" t="s">
        <v>3090</v>
      </c>
      <c r="D776" s="36" t="s">
        <v>2349</v>
      </c>
      <c r="E776" s="36"/>
    </row>
    <row r="777">
      <c r="A777" s="193">
        <v>577.0</v>
      </c>
      <c r="B777" s="36" t="s">
        <v>708</v>
      </c>
      <c r="C777" s="36" t="s">
        <v>3091</v>
      </c>
      <c r="D777" s="36" t="s">
        <v>2349</v>
      </c>
      <c r="E777" s="36"/>
    </row>
    <row r="778">
      <c r="A778" s="193">
        <v>578.0</v>
      </c>
      <c r="B778" s="36" t="s">
        <v>709</v>
      </c>
      <c r="C778" s="36" t="s">
        <v>3092</v>
      </c>
      <c r="D778" s="36" t="s">
        <v>2349</v>
      </c>
      <c r="E778" s="36"/>
    </row>
    <row r="779">
      <c r="A779" s="193">
        <v>579.0</v>
      </c>
      <c r="B779" s="36" t="s">
        <v>710</v>
      </c>
      <c r="C779" s="36" t="s">
        <v>3093</v>
      </c>
      <c r="D779" s="36" t="s">
        <v>2349</v>
      </c>
      <c r="E779" s="36"/>
    </row>
    <row r="780">
      <c r="A780" s="193">
        <v>580.0</v>
      </c>
      <c r="B780" s="36" t="s">
        <v>711</v>
      </c>
      <c r="C780" s="36" t="s">
        <v>3094</v>
      </c>
      <c r="D780" s="36" t="s">
        <v>2311</v>
      </c>
      <c r="E780" s="36" t="s">
        <v>2309</v>
      </c>
    </row>
    <row r="781">
      <c r="A781" s="193">
        <v>581.0</v>
      </c>
      <c r="B781" s="36" t="s">
        <v>712</v>
      </c>
      <c r="C781" s="36" t="s">
        <v>3095</v>
      </c>
      <c r="D781" s="36" t="s">
        <v>2311</v>
      </c>
      <c r="E781" s="36" t="s">
        <v>2309</v>
      </c>
    </row>
    <row r="782">
      <c r="A782" s="193">
        <v>582.0</v>
      </c>
      <c r="B782" s="36" t="s">
        <v>713</v>
      </c>
      <c r="C782" s="36" t="s">
        <v>3096</v>
      </c>
      <c r="D782" s="36" t="s">
        <v>2354</v>
      </c>
      <c r="E782" s="36"/>
    </row>
    <row r="783">
      <c r="A783" s="193">
        <v>583.0</v>
      </c>
      <c r="B783" s="36" t="s">
        <v>714</v>
      </c>
      <c r="C783" s="36" t="s">
        <v>3097</v>
      </c>
      <c r="D783" s="36" t="s">
        <v>2354</v>
      </c>
      <c r="E783" s="36"/>
    </row>
    <row r="784">
      <c r="A784" s="193">
        <v>584.0</v>
      </c>
      <c r="B784" s="36" t="s">
        <v>715</v>
      </c>
      <c r="C784" s="36" t="s">
        <v>3098</v>
      </c>
      <c r="D784" s="36" t="s">
        <v>2354</v>
      </c>
      <c r="E784" s="36"/>
    </row>
    <row r="785">
      <c r="A785" s="193">
        <v>585.0</v>
      </c>
      <c r="B785" s="36" t="s">
        <v>716</v>
      </c>
      <c r="C785" s="36" t="s">
        <v>3099</v>
      </c>
      <c r="D785" s="36" t="s">
        <v>500</v>
      </c>
      <c r="E785" s="36" t="s">
        <v>2300</v>
      </c>
    </row>
    <row r="786">
      <c r="A786" s="193">
        <v>585.0</v>
      </c>
      <c r="B786" s="36" t="s">
        <v>716</v>
      </c>
      <c r="C786" s="36" t="s">
        <v>3100</v>
      </c>
      <c r="D786" s="36" t="s">
        <v>500</v>
      </c>
      <c r="E786" s="36" t="s">
        <v>2300</v>
      </c>
    </row>
    <row r="787">
      <c r="A787" s="193">
        <v>585.0</v>
      </c>
      <c r="B787" s="36" t="s">
        <v>716</v>
      </c>
      <c r="C787" s="36" t="s">
        <v>3101</v>
      </c>
      <c r="D787" s="36" t="s">
        <v>500</v>
      </c>
      <c r="E787" s="36" t="s">
        <v>2300</v>
      </c>
    </row>
    <row r="788">
      <c r="A788" s="193">
        <v>585.0</v>
      </c>
      <c r="B788" s="36" t="s">
        <v>716</v>
      </c>
      <c r="C788" s="36" t="s">
        <v>3102</v>
      </c>
      <c r="D788" s="36" t="s">
        <v>500</v>
      </c>
      <c r="E788" s="36" t="s">
        <v>2300</v>
      </c>
    </row>
    <row r="789">
      <c r="A789" s="193">
        <v>586.0</v>
      </c>
      <c r="B789" s="36" t="s">
        <v>721</v>
      </c>
      <c r="C789" s="36" t="s">
        <v>3103</v>
      </c>
      <c r="D789" s="36" t="s">
        <v>500</v>
      </c>
      <c r="E789" s="36" t="s">
        <v>2300</v>
      </c>
    </row>
    <row r="790">
      <c r="A790" s="193">
        <v>586.0</v>
      </c>
      <c r="B790" s="36" t="s">
        <v>721</v>
      </c>
      <c r="C790" s="36" t="s">
        <v>3104</v>
      </c>
      <c r="D790" s="36" t="s">
        <v>500</v>
      </c>
      <c r="E790" s="36" t="s">
        <v>2300</v>
      </c>
    </row>
    <row r="791">
      <c r="A791" s="193">
        <v>586.0</v>
      </c>
      <c r="B791" s="36" t="s">
        <v>721</v>
      </c>
      <c r="C791" s="36" t="s">
        <v>3105</v>
      </c>
      <c r="D791" s="36" t="s">
        <v>500</v>
      </c>
      <c r="E791" s="36" t="s">
        <v>2300</v>
      </c>
    </row>
    <row r="792">
      <c r="A792" s="193">
        <v>586.0</v>
      </c>
      <c r="B792" s="36" t="s">
        <v>721</v>
      </c>
      <c r="C792" s="36" t="s">
        <v>3106</v>
      </c>
      <c r="D792" s="36" t="s">
        <v>500</v>
      </c>
      <c r="E792" s="36" t="s">
        <v>2300</v>
      </c>
    </row>
    <row r="793">
      <c r="A793" s="193">
        <v>587.0</v>
      </c>
      <c r="B793" s="36" t="s">
        <v>722</v>
      </c>
      <c r="C793" s="36" t="s">
        <v>3107</v>
      </c>
      <c r="D793" s="36" t="s">
        <v>2337</v>
      </c>
      <c r="E793" s="36" t="s">
        <v>2309</v>
      </c>
    </row>
    <row r="794">
      <c r="A794" s="193">
        <v>588.0</v>
      </c>
      <c r="B794" s="36" t="s">
        <v>723</v>
      </c>
      <c r="C794" s="36" t="s">
        <v>3108</v>
      </c>
      <c r="D794" s="36" t="s">
        <v>2315</v>
      </c>
      <c r="E794" s="36"/>
    </row>
    <row r="795">
      <c r="A795" s="193">
        <v>589.0</v>
      </c>
      <c r="B795" s="36" t="s">
        <v>724</v>
      </c>
      <c r="C795" s="36" t="s">
        <v>3109</v>
      </c>
      <c r="D795" s="36" t="s">
        <v>2315</v>
      </c>
      <c r="E795" s="36" t="s">
        <v>2355</v>
      </c>
    </row>
    <row r="796">
      <c r="A796" s="193">
        <v>590.0</v>
      </c>
      <c r="B796" s="36" t="s">
        <v>725</v>
      </c>
      <c r="C796" s="36" t="s">
        <v>3110</v>
      </c>
      <c r="D796" s="36" t="s">
        <v>2300</v>
      </c>
      <c r="E796" s="36" t="s">
        <v>2301</v>
      </c>
    </row>
    <row r="797">
      <c r="A797" s="193">
        <v>591.0</v>
      </c>
      <c r="B797" s="36" t="s">
        <v>726</v>
      </c>
      <c r="C797" s="36" t="s">
        <v>3111</v>
      </c>
      <c r="D797" s="36" t="s">
        <v>2300</v>
      </c>
      <c r="E797" s="36" t="s">
        <v>2301</v>
      </c>
    </row>
    <row r="798">
      <c r="A798" s="193">
        <v>592.0</v>
      </c>
      <c r="B798" s="36" t="s">
        <v>727</v>
      </c>
      <c r="C798" s="36" t="s">
        <v>3112</v>
      </c>
      <c r="D798" s="36" t="s">
        <v>2311</v>
      </c>
      <c r="E798" s="36" t="s">
        <v>2452</v>
      </c>
    </row>
    <row r="799">
      <c r="A799" s="193">
        <v>592.0</v>
      </c>
      <c r="B799" s="36" t="s">
        <v>727</v>
      </c>
      <c r="C799" s="36" t="s">
        <v>3113</v>
      </c>
      <c r="D799" s="36" t="s">
        <v>2311</v>
      </c>
      <c r="E799" s="36" t="s">
        <v>2452</v>
      </c>
    </row>
    <row r="800">
      <c r="A800" s="193">
        <v>593.0</v>
      </c>
      <c r="B800" s="36" t="s">
        <v>728</v>
      </c>
      <c r="C800" s="36" t="s">
        <v>3114</v>
      </c>
      <c r="D800" s="36" t="s">
        <v>2311</v>
      </c>
      <c r="E800" s="36" t="s">
        <v>2452</v>
      </c>
    </row>
    <row r="801">
      <c r="A801" s="193">
        <v>593.0</v>
      </c>
      <c r="B801" s="36" t="s">
        <v>728</v>
      </c>
      <c r="C801" s="36" t="s">
        <v>3115</v>
      </c>
      <c r="D801" s="36" t="s">
        <v>2311</v>
      </c>
      <c r="E801" s="36" t="s">
        <v>2452</v>
      </c>
    </row>
    <row r="802">
      <c r="A802" s="193">
        <v>594.0</v>
      </c>
      <c r="B802" s="36" t="s">
        <v>729</v>
      </c>
      <c r="C802" s="36" t="s">
        <v>3116</v>
      </c>
      <c r="D802" s="36" t="s">
        <v>2311</v>
      </c>
      <c r="E802" s="36"/>
    </row>
    <row r="803">
      <c r="A803" s="193">
        <v>595.0</v>
      </c>
      <c r="B803" s="36" t="s">
        <v>730</v>
      </c>
      <c r="C803" s="36" t="s">
        <v>3117</v>
      </c>
      <c r="D803" s="36" t="s">
        <v>2315</v>
      </c>
      <c r="E803" s="36" t="s">
        <v>2337</v>
      </c>
    </row>
    <row r="804">
      <c r="A804" s="193">
        <v>596.0</v>
      </c>
      <c r="B804" s="36" t="s">
        <v>731</v>
      </c>
      <c r="C804" s="36" t="s">
        <v>3118</v>
      </c>
      <c r="D804" s="36" t="s">
        <v>2315</v>
      </c>
      <c r="E804" s="36" t="s">
        <v>2337</v>
      </c>
    </row>
    <row r="805">
      <c r="A805" s="193">
        <v>597.0</v>
      </c>
      <c r="B805" s="36" t="s">
        <v>732</v>
      </c>
      <c r="C805" s="36" t="s">
        <v>3119</v>
      </c>
      <c r="D805" s="36" t="s">
        <v>2300</v>
      </c>
      <c r="E805" s="36" t="s">
        <v>2355</v>
      </c>
    </row>
    <row r="806">
      <c r="A806" s="193">
        <v>598.0</v>
      </c>
      <c r="B806" s="36" t="s">
        <v>733</v>
      </c>
      <c r="C806" s="36" t="s">
        <v>3120</v>
      </c>
      <c r="D806" s="36" t="s">
        <v>2300</v>
      </c>
      <c r="E806" s="36" t="s">
        <v>2355</v>
      </c>
    </row>
    <row r="807">
      <c r="A807" s="193">
        <v>599.0</v>
      </c>
      <c r="B807" s="36" t="s">
        <v>734</v>
      </c>
      <c r="C807" s="36" t="s">
        <v>3121</v>
      </c>
      <c r="D807" s="36" t="s">
        <v>2355</v>
      </c>
      <c r="E807" s="36"/>
    </row>
    <row r="808">
      <c r="A808" s="193">
        <v>600.0</v>
      </c>
      <c r="B808" s="36" t="s">
        <v>735</v>
      </c>
      <c r="C808" s="36" t="s">
        <v>3122</v>
      </c>
      <c r="D808" s="36" t="s">
        <v>2355</v>
      </c>
      <c r="E808" s="36"/>
    </row>
    <row r="809">
      <c r="A809" s="193">
        <v>601.0</v>
      </c>
      <c r="B809" s="36" t="s">
        <v>736</v>
      </c>
      <c r="C809" s="36" t="s">
        <v>3123</v>
      </c>
      <c r="D809" s="36" t="s">
        <v>2355</v>
      </c>
      <c r="E809" s="36"/>
    </row>
    <row r="810">
      <c r="A810" s="193">
        <v>602.0</v>
      </c>
      <c r="B810" s="36" t="s">
        <v>737</v>
      </c>
      <c r="C810" s="36" t="s">
        <v>3124</v>
      </c>
      <c r="D810" s="36" t="s">
        <v>2337</v>
      </c>
      <c r="E810" s="36"/>
    </row>
    <row r="811">
      <c r="A811" s="193">
        <v>603.0</v>
      </c>
      <c r="B811" s="36" t="s">
        <v>738</v>
      </c>
      <c r="C811" s="36" t="s">
        <v>3125</v>
      </c>
      <c r="D811" s="36" t="s">
        <v>2337</v>
      </c>
      <c r="E811" s="36"/>
    </row>
    <row r="812">
      <c r="A812" s="193">
        <v>604.0</v>
      </c>
      <c r="B812" s="36" t="s">
        <v>739</v>
      </c>
      <c r="C812" s="36" t="s">
        <v>3126</v>
      </c>
      <c r="D812" s="36" t="s">
        <v>2337</v>
      </c>
      <c r="E812" s="36"/>
    </row>
    <row r="813">
      <c r="A813" s="193">
        <v>605.0</v>
      </c>
      <c r="B813" s="36" t="s">
        <v>740</v>
      </c>
      <c r="C813" s="36" t="s">
        <v>3127</v>
      </c>
      <c r="D813" s="36" t="s">
        <v>2349</v>
      </c>
      <c r="E813" s="36"/>
    </row>
    <row r="814">
      <c r="A814" s="193">
        <v>606.0</v>
      </c>
      <c r="B814" s="36" t="s">
        <v>741</v>
      </c>
      <c r="C814" s="36" t="s">
        <v>3128</v>
      </c>
      <c r="D814" s="36" t="s">
        <v>2349</v>
      </c>
      <c r="E814" s="36"/>
    </row>
    <row r="815">
      <c r="A815" s="193">
        <v>607.0</v>
      </c>
      <c r="B815" s="36" t="s">
        <v>742</v>
      </c>
      <c r="C815" s="36" t="s">
        <v>3129</v>
      </c>
      <c r="D815" s="36" t="s">
        <v>2452</v>
      </c>
      <c r="E815" s="36" t="s">
        <v>2306</v>
      </c>
    </row>
    <row r="816">
      <c r="A816" s="193">
        <v>608.0</v>
      </c>
      <c r="B816" s="36" t="s">
        <v>743</v>
      </c>
      <c r="C816" s="36" t="s">
        <v>3130</v>
      </c>
      <c r="D816" s="36" t="s">
        <v>2452</v>
      </c>
      <c r="E816" s="36" t="s">
        <v>2306</v>
      </c>
    </row>
    <row r="817">
      <c r="A817" s="193">
        <v>609.0</v>
      </c>
      <c r="B817" s="36" t="s">
        <v>744</v>
      </c>
      <c r="C817" s="36" t="s">
        <v>3131</v>
      </c>
      <c r="D817" s="36" t="s">
        <v>2452</v>
      </c>
      <c r="E817" s="36" t="s">
        <v>2306</v>
      </c>
    </row>
    <row r="818">
      <c r="A818" s="193">
        <v>610.0</v>
      </c>
      <c r="B818" s="36" t="s">
        <v>745</v>
      </c>
      <c r="C818" s="36" t="s">
        <v>3132</v>
      </c>
      <c r="D818" s="36" t="s">
        <v>2468</v>
      </c>
      <c r="E818" s="36"/>
    </row>
    <row r="819">
      <c r="A819" s="193">
        <v>611.0</v>
      </c>
      <c r="B819" s="36" t="s">
        <v>746</v>
      </c>
      <c r="C819" s="36" t="s">
        <v>3133</v>
      </c>
      <c r="D819" s="36" t="s">
        <v>2468</v>
      </c>
      <c r="E819" s="36"/>
    </row>
    <row r="820">
      <c r="A820" s="193">
        <v>612.0</v>
      </c>
      <c r="B820" s="36" t="s">
        <v>747</v>
      </c>
      <c r="C820" s="36" t="s">
        <v>3134</v>
      </c>
      <c r="D820" s="36" t="s">
        <v>2468</v>
      </c>
      <c r="E820" s="36"/>
    </row>
    <row r="821">
      <c r="A821" s="193">
        <v>613.0</v>
      </c>
      <c r="B821" s="36" t="s">
        <v>748</v>
      </c>
      <c r="C821" s="36" t="s">
        <v>3135</v>
      </c>
      <c r="D821" s="36" t="s">
        <v>2354</v>
      </c>
      <c r="E821" s="36"/>
    </row>
    <row r="822">
      <c r="A822" s="193">
        <v>614.0</v>
      </c>
      <c r="B822" s="36" t="s">
        <v>749</v>
      </c>
      <c r="C822" s="36" t="s">
        <v>3136</v>
      </c>
      <c r="D822" s="36" t="s">
        <v>2354</v>
      </c>
      <c r="E822" s="36"/>
    </row>
    <row r="823">
      <c r="A823" s="193">
        <v>615.0</v>
      </c>
      <c r="B823" s="36" t="s">
        <v>750</v>
      </c>
      <c r="C823" s="36" t="s">
        <v>3137</v>
      </c>
      <c r="D823" s="36" t="s">
        <v>2354</v>
      </c>
      <c r="E823" s="36"/>
    </row>
    <row r="824">
      <c r="A824" s="193">
        <v>616.0</v>
      </c>
      <c r="B824" s="36" t="s">
        <v>751</v>
      </c>
      <c r="C824" s="36" t="s">
        <v>3138</v>
      </c>
      <c r="D824" s="36" t="s">
        <v>2315</v>
      </c>
      <c r="E824" s="36"/>
    </row>
    <row r="825">
      <c r="A825" s="193">
        <v>617.0</v>
      </c>
      <c r="B825" s="36" t="s">
        <v>752</v>
      </c>
      <c r="C825" s="36" t="s">
        <v>3139</v>
      </c>
      <c r="D825" s="36" t="s">
        <v>2315</v>
      </c>
      <c r="E825" s="36"/>
    </row>
    <row r="826">
      <c r="A826" s="193">
        <v>618.0</v>
      </c>
      <c r="B826" s="36" t="s">
        <v>753</v>
      </c>
      <c r="C826" s="36" t="s">
        <v>3140</v>
      </c>
      <c r="D826" s="36" t="s">
        <v>2352</v>
      </c>
      <c r="E826" s="36" t="s">
        <v>2337</v>
      </c>
    </row>
    <row r="827">
      <c r="A827" s="193">
        <v>618.0</v>
      </c>
      <c r="B827" s="36" t="s">
        <v>753</v>
      </c>
      <c r="C827" s="36" t="s">
        <v>3141</v>
      </c>
      <c r="D827" s="36" t="s">
        <v>2352</v>
      </c>
      <c r="E827" s="36" t="s">
        <v>2355</v>
      </c>
    </row>
    <row r="828">
      <c r="A828" s="193">
        <v>619.0</v>
      </c>
      <c r="B828" s="36" t="s">
        <v>754</v>
      </c>
      <c r="C828" s="36" t="s">
        <v>3142</v>
      </c>
      <c r="D828" s="36" t="s">
        <v>2398</v>
      </c>
      <c r="E828" s="36"/>
    </row>
    <row r="829">
      <c r="A829" s="193">
        <v>620.0</v>
      </c>
      <c r="B829" s="36" t="s">
        <v>755</v>
      </c>
      <c r="C829" s="36" t="s">
        <v>3143</v>
      </c>
      <c r="D829" s="36" t="s">
        <v>2398</v>
      </c>
      <c r="E829" s="36"/>
    </row>
    <row r="830">
      <c r="A830" s="193">
        <v>621.0</v>
      </c>
      <c r="B830" s="36" t="s">
        <v>756</v>
      </c>
      <c r="C830" s="36" t="s">
        <v>3144</v>
      </c>
      <c r="D830" s="36" t="s">
        <v>2468</v>
      </c>
      <c r="E830" s="36"/>
    </row>
    <row r="831">
      <c r="A831" s="193">
        <v>622.0</v>
      </c>
      <c r="B831" s="36" t="s">
        <v>757</v>
      </c>
      <c r="C831" s="36" t="s">
        <v>3145</v>
      </c>
      <c r="D831" s="36" t="s">
        <v>2352</v>
      </c>
      <c r="E831" s="36" t="s">
        <v>2452</v>
      </c>
    </row>
    <row r="832">
      <c r="A832" s="193">
        <v>623.0</v>
      </c>
      <c r="B832" s="36" t="s">
        <v>758</v>
      </c>
      <c r="C832" s="36" t="s">
        <v>3146</v>
      </c>
      <c r="D832" s="36" t="s">
        <v>2352</v>
      </c>
      <c r="E832" s="36" t="s">
        <v>2452</v>
      </c>
    </row>
    <row r="833">
      <c r="A833" s="193">
        <v>624.0</v>
      </c>
      <c r="B833" s="36" t="s">
        <v>759</v>
      </c>
      <c r="C833" s="36" t="s">
        <v>3147</v>
      </c>
      <c r="D833" s="36" t="s">
        <v>2327</v>
      </c>
      <c r="E833" s="36" t="s">
        <v>2355</v>
      </c>
    </row>
    <row r="834">
      <c r="A834" s="193">
        <v>625.0</v>
      </c>
      <c r="B834" s="36" t="s">
        <v>760</v>
      </c>
      <c r="C834" s="36" t="s">
        <v>3148</v>
      </c>
      <c r="D834" s="36" t="s">
        <v>2327</v>
      </c>
      <c r="E834" s="36" t="s">
        <v>2355</v>
      </c>
    </row>
    <row r="835">
      <c r="A835" s="193">
        <v>626.0</v>
      </c>
      <c r="B835" s="36" t="s">
        <v>761</v>
      </c>
      <c r="C835" s="36" t="s">
        <v>3149</v>
      </c>
      <c r="D835" s="36" t="s">
        <v>500</v>
      </c>
      <c r="E835" s="36"/>
    </row>
    <row r="836">
      <c r="A836" s="193">
        <v>627.0</v>
      </c>
      <c r="B836" s="36" t="s">
        <v>762</v>
      </c>
      <c r="C836" s="36" t="s">
        <v>3150</v>
      </c>
      <c r="D836" s="36" t="s">
        <v>500</v>
      </c>
      <c r="E836" s="36" t="s">
        <v>2309</v>
      </c>
    </row>
    <row r="837">
      <c r="A837" s="193">
        <v>628.0</v>
      </c>
      <c r="B837" s="36" t="s">
        <v>763</v>
      </c>
      <c r="C837" s="36" t="s">
        <v>3151</v>
      </c>
      <c r="D837" s="36" t="s">
        <v>500</v>
      </c>
      <c r="E837" s="36" t="s">
        <v>2309</v>
      </c>
    </row>
    <row r="838">
      <c r="A838" s="193">
        <v>628.0</v>
      </c>
      <c r="B838" s="36" t="s">
        <v>763</v>
      </c>
      <c r="C838" s="36" t="s">
        <v>3152</v>
      </c>
      <c r="D838" s="36" t="s">
        <v>2349</v>
      </c>
      <c r="E838" s="36" t="s">
        <v>2309</v>
      </c>
    </row>
    <row r="839">
      <c r="A839" s="193">
        <v>629.0</v>
      </c>
      <c r="B839" s="36" t="s">
        <v>764</v>
      </c>
      <c r="C839" s="36" t="s">
        <v>3153</v>
      </c>
      <c r="D839" s="36" t="s">
        <v>2327</v>
      </c>
      <c r="E839" s="36" t="s">
        <v>2309</v>
      </c>
    </row>
    <row r="840">
      <c r="A840" s="193">
        <v>630.0</v>
      </c>
      <c r="B840" s="36" t="s">
        <v>765</v>
      </c>
      <c r="C840" s="36" t="s">
        <v>3154</v>
      </c>
      <c r="D840" s="36" t="s">
        <v>2327</v>
      </c>
      <c r="E840" s="36" t="s">
        <v>2309</v>
      </c>
    </row>
    <row r="841">
      <c r="A841" s="193">
        <v>631.0</v>
      </c>
      <c r="B841" s="36" t="s">
        <v>766</v>
      </c>
      <c r="C841" s="36" t="s">
        <v>3155</v>
      </c>
      <c r="D841" s="36" t="s">
        <v>2306</v>
      </c>
      <c r="E841" s="36"/>
    </row>
    <row r="842">
      <c r="A842" s="193">
        <v>632.0</v>
      </c>
      <c r="B842" s="36" t="s">
        <v>767</v>
      </c>
      <c r="C842" s="36" t="s">
        <v>3156</v>
      </c>
      <c r="D842" s="36" t="s">
        <v>2315</v>
      </c>
      <c r="E842" s="36" t="s">
        <v>2355</v>
      </c>
    </row>
    <row r="843">
      <c r="A843" s="193">
        <v>633.0</v>
      </c>
      <c r="B843" s="36" t="s">
        <v>768</v>
      </c>
      <c r="C843" s="36" t="s">
        <v>3157</v>
      </c>
      <c r="D843" s="36" t="s">
        <v>2327</v>
      </c>
      <c r="E843" s="36" t="s">
        <v>2468</v>
      </c>
    </row>
    <row r="844">
      <c r="A844" s="193">
        <v>634.0</v>
      </c>
      <c r="B844" s="36" t="s">
        <v>769</v>
      </c>
      <c r="C844" s="36" t="s">
        <v>3158</v>
      </c>
      <c r="D844" s="36" t="s">
        <v>2327</v>
      </c>
      <c r="E844" s="36" t="s">
        <v>2468</v>
      </c>
    </row>
    <row r="845">
      <c r="A845" s="193">
        <v>635.0</v>
      </c>
      <c r="B845" s="36" t="s">
        <v>770</v>
      </c>
      <c r="C845" s="36" t="s">
        <v>3159</v>
      </c>
      <c r="D845" s="36" t="s">
        <v>2327</v>
      </c>
      <c r="E845" s="36" t="s">
        <v>2468</v>
      </c>
    </row>
    <row r="846">
      <c r="A846" s="193">
        <v>636.0</v>
      </c>
      <c r="B846" s="36" t="s">
        <v>771</v>
      </c>
      <c r="C846" s="36" t="s">
        <v>3160</v>
      </c>
      <c r="D846" s="36" t="s">
        <v>2315</v>
      </c>
      <c r="E846" s="36" t="s">
        <v>2306</v>
      </c>
    </row>
    <row r="847">
      <c r="A847" s="193">
        <v>637.0</v>
      </c>
      <c r="B847" s="36" t="s">
        <v>772</v>
      </c>
      <c r="C847" s="36" t="s">
        <v>3161</v>
      </c>
      <c r="D847" s="36" t="s">
        <v>2315</v>
      </c>
      <c r="E847" s="36" t="s">
        <v>2306</v>
      </c>
    </row>
    <row r="848">
      <c r="A848" s="193">
        <v>638.0</v>
      </c>
      <c r="B848" s="36" t="s">
        <v>773</v>
      </c>
      <c r="C848" s="36" t="s">
        <v>3162</v>
      </c>
      <c r="D848" s="36" t="s">
        <v>2355</v>
      </c>
      <c r="E848" s="36" t="s">
        <v>2398</v>
      </c>
    </row>
    <row r="849">
      <c r="A849" s="193">
        <v>639.0</v>
      </c>
      <c r="B849" s="36" t="s">
        <v>774</v>
      </c>
      <c r="C849" s="36" t="s">
        <v>3163</v>
      </c>
      <c r="D849" s="36" t="s">
        <v>2402</v>
      </c>
      <c r="E849" s="36" t="s">
        <v>2398</v>
      </c>
    </row>
    <row r="850">
      <c r="A850" s="193">
        <v>640.0</v>
      </c>
      <c r="B850" s="36" t="s">
        <v>775</v>
      </c>
      <c r="C850" s="36" t="s">
        <v>3164</v>
      </c>
      <c r="D850" s="36" t="s">
        <v>2300</v>
      </c>
      <c r="E850" s="36" t="s">
        <v>2398</v>
      </c>
    </row>
    <row r="851">
      <c r="A851" s="193">
        <v>641.0</v>
      </c>
      <c r="B851" s="36" t="s">
        <v>776</v>
      </c>
      <c r="C851" s="36" t="s">
        <v>3165</v>
      </c>
      <c r="D851" s="36" t="s">
        <v>2309</v>
      </c>
      <c r="E851" s="36"/>
    </row>
    <row r="852">
      <c r="A852" s="193">
        <v>641.0</v>
      </c>
      <c r="B852" s="36" t="s">
        <v>776</v>
      </c>
      <c r="C852" s="36" t="s">
        <v>3166</v>
      </c>
      <c r="D852" s="36" t="s">
        <v>2309</v>
      </c>
      <c r="E852" s="36"/>
    </row>
    <row r="853">
      <c r="A853" s="193">
        <v>642.0</v>
      </c>
      <c r="B853" s="36" t="s">
        <v>779</v>
      </c>
      <c r="C853" s="36" t="s">
        <v>3167</v>
      </c>
      <c r="D853" s="36" t="s">
        <v>2337</v>
      </c>
      <c r="E853" s="36" t="s">
        <v>2309</v>
      </c>
    </row>
    <row r="854">
      <c r="A854" s="193">
        <v>642.0</v>
      </c>
      <c r="B854" s="36" t="s">
        <v>779</v>
      </c>
      <c r="C854" s="36" t="s">
        <v>3168</v>
      </c>
      <c r="D854" s="36" t="s">
        <v>2337</v>
      </c>
      <c r="E854" s="36" t="s">
        <v>2309</v>
      </c>
    </row>
    <row r="855">
      <c r="A855" s="193">
        <v>643.0</v>
      </c>
      <c r="B855" s="36" t="s">
        <v>780</v>
      </c>
      <c r="C855" s="36" t="s">
        <v>3169</v>
      </c>
      <c r="D855" s="36" t="s">
        <v>2468</v>
      </c>
      <c r="E855" s="36" t="s">
        <v>2306</v>
      </c>
    </row>
    <row r="856">
      <c r="A856" s="193">
        <v>644.0</v>
      </c>
      <c r="B856" s="36" t="s">
        <v>781</v>
      </c>
      <c r="C856" s="36" t="s">
        <v>3170</v>
      </c>
      <c r="D856" s="36" t="s">
        <v>2468</v>
      </c>
      <c r="E856" s="36" t="s">
        <v>2337</v>
      </c>
    </row>
    <row r="857">
      <c r="A857" s="193">
        <v>645.0</v>
      </c>
      <c r="B857" s="36" t="s">
        <v>782</v>
      </c>
      <c r="C857" s="36" t="s">
        <v>3171</v>
      </c>
      <c r="D857" s="36" t="s">
        <v>2352</v>
      </c>
      <c r="E857" s="36" t="s">
        <v>2309</v>
      </c>
    </row>
    <row r="858">
      <c r="A858" s="193">
        <v>645.0</v>
      </c>
      <c r="B858" s="36" t="s">
        <v>782</v>
      </c>
      <c r="C858" s="36" t="s">
        <v>3172</v>
      </c>
      <c r="D858" s="36" t="s">
        <v>2352</v>
      </c>
      <c r="E858" s="36" t="s">
        <v>2309</v>
      </c>
    </row>
    <row r="859">
      <c r="A859" s="193">
        <v>646.0</v>
      </c>
      <c r="B859" s="36" t="s">
        <v>783</v>
      </c>
      <c r="C859" s="36" t="s">
        <v>3173</v>
      </c>
      <c r="D859" s="36" t="s">
        <v>2468</v>
      </c>
      <c r="E859" s="36" t="s">
        <v>2354</v>
      </c>
    </row>
    <row r="860">
      <c r="A860" s="193">
        <v>647.0</v>
      </c>
      <c r="B860" s="36" t="s">
        <v>784</v>
      </c>
      <c r="C860" s="36" t="s">
        <v>3174</v>
      </c>
      <c r="D860" s="36" t="s">
        <v>2311</v>
      </c>
      <c r="E860" s="36" t="s">
        <v>2398</v>
      </c>
    </row>
    <row r="861">
      <c r="A861" s="193">
        <v>647.0</v>
      </c>
      <c r="B861" s="36" t="s">
        <v>784</v>
      </c>
      <c r="C861" s="36" t="s">
        <v>3175</v>
      </c>
      <c r="D861" s="36" t="s">
        <v>2311</v>
      </c>
      <c r="E861" s="36" t="s">
        <v>2398</v>
      </c>
    </row>
    <row r="862">
      <c r="A862" s="193">
        <v>648.0</v>
      </c>
      <c r="B862" s="36" t="s">
        <v>786</v>
      </c>
      <c r="C862" s="36" t="s">
        <v>3176</v>
      </c>
      <c r="D862" s="36" t="s">
        <v>500</v>
      </c>
      <c r="E862" s="36" t="s">
        <v>2349</v>
      </c>
    </row>
    <row r="863">
      <c r="A863" s="193">
        <v>649.0</v>
      </c>
      <c r="B863" s="36" t="s">
        <v>787</v>
      </c>
      <c r="C863" s="36" t="s">
        <v>3177</v>
      </c>
      <c r="D863" s="36" t="s">
        <v>2315</v>
      </c>
      <c r="E863" s="36" t="s">
        <v>2355</v>
      </c>
    </row>
    <row r="864">
      <c r="A864" s="193">
        <v>650.0</v>
      </c>
      <c r="B864" s="36" t="s">
        <v>788</v>
      </c>
      <c r="C864" s="36" t="s">
        <v>3178</v>
      </c>
      <c r="D864" s="36" t="s">
        <v>2300</v>
      </c>
      <c r="E864" s="36"/>
    </row>
    <row r="865">
      <c r="A865" s="193">
        <v>651.0</v>
      </c>
      <c r="B865" s="36" t="s">
        <v>789</v>
      </c>
      <c r="C865" s="36" t="s">
        <v>3179</v>
      </c>
      <c r="D865" s="36" t="s">
        <v>2300</v>
      </c>
      <c r="E865" s="36"/>
    </row>
    <row r="866">
      <c r="A866" s="193">
        <v>652.0</v>
      </c>
      <c r="B866" s="36" t="s">
        <v>790</v>
      </c>
      <c r="C866" s="36" t="s">
        <v>3180</v>
      </c>
      <c r="D866" s="36" t="s">
        <v>2300</v>
      </c>
      <c r="E866" s="36" t="s">
        <v>2398</v>
      </c>
    </row>
    <row r="867">
      <c r="A867" s="193">
        <v>653.0</v>
      </c>
      <c r="B867" s="36" t="s">
        <v>791</v>
      </c>
      <c r="C867" s="36" t="s">
        <v>3181</v>
      </c>
      <c r="D867" s="36" t="s">
        <v>2306</v>
      </c>
      <c r="E867" s="36"/>
    </row>
    <row r="868">
      <c r="A868" s="193">
        <v>654.0</v>
      </c>
      <c r="B868" s="36" t="s">
        <v>792</v>
      </c>
      <c r="C868" s="36" t="s">
        <v>3182</v>
      </c>
      <c r="D868" s="36" t="s">
        <v>2306</v>
      </c>
      <c r="E868" s="36"/>
    </row>
    <row r="869">
      <c r="A869" s="193">
        <v>655.0</v>
      </c>
      <c r="B869" s="36" t="s">
        <v>793</v>
      </c>
      <c r="C869" s="36" t="s">
        <v>3183</v>
      </c>
      <c r="D869" s="36" t="s">
        <v>2306</v>
      </c>
      <c r="E869" s="36" t="s">
        <v>2349</v>
      </c>
    </row>
    <row r="870">
      <c r="A870" s="193">
        <v>656.0</v>
      </c>
      <c r="B870" s="36" t="s">
        <v>794</v>
      </c>
      <c r="C870" s="36" t="s">
        <v>3184</v>
      </c>
      <c r="D870" s="36" t="s">
        <v>2311</v>
      </c>
      <c r="E870" s="36"/>
    </row>
    <row r="871">
      <c r="A871" s="193">
        <v>657.0</v>
      </c>
      <c r="B871" s="36" t="s">
        <v>795</v>
      </c>
      <c r="C871" s="36" t="s">
        <v>3185</v>
      </c>
      <c r="D871" s="36" t="s">
        <v>2311</v>
      </c>
      <c r="E871" s="36"/>
    </row>
    <row r="872">
      <c r="A872" s="193">
        <v>658.0</v>
      </c>
      <c r="B872" s="36" t="s">
        <v>796</v>
      </c>
      <c r="C872" s="36" t="s">
        <v>3186</v>
      </c>
      <c r="D872" s="36" t="s">
        <v>2311</v>
      </c>
      <c r="E872" s="36" t="s">
        <v>2327</v>
      </c>
    </row>
    <row r="873">
      <c r="A873" s="193">
        <v>659.0</v>
      </c>
      <c r="B873" s="36" t="s">
        <v>797</v>
      </c>
      <c r="C873" s="36" t="s">
        <v>3187</v>
      </c>
      <c r="D873" s="36" t="s">
        <v>500</v>
      </c>
      <c r="E873" s="36"/>
    </row>
    <row r="874">
      <c r="A874" s="193">
        <v>660.0</v>
      </c>
      <c r="B874" s="36" t="s">
        <v>798</v>
      </c>
      <c r="C874" s="36" t="s">
        <v>3188</v>
      </c>
      <c r="D874" s="36" t="s">
        <v>500</v>
      </c>
      <c r="E874" s="36" t="s">
        <v>2352</v>
      </c>
    </row>
    <row r="875">
      <c r="A875" s="193">
        <v>661.0</v>
      </c>
      <c r="B875" s="36" t="s">
        <v>799</v>
      </c>
      <c r="C875" s="36" t="s">
        <v>3189</v>
      </c>
      <c r="D875" s="36" t="s">
        <v>500</v>
      </c>
      <c r="E875" s="36" t="s">
        <v>2309</v>
      </c>
    </row>
    <row r="876">
      <c r="A876" s="193">
        <v>662.0</v>
      </c>
      <c r="B876" s="36" t="s">
        <v>800</v>
      </c>
      <c r="C876" s="36" t="s">
        <v>3190</v>
      </c>
      <c r="D876" s="36" t="s">
        <v>2306</v>
      </c>
      <c r="E876" s="36" t="s">
        <v>2309</v>
      </c>
    </row>
    <row r="877">
      <c r="A877" s="193">
        <v>663.0</v>
      </c>
      <c r="B877" s="36" t="s">
        <v>801</v>
      </c>
      <c r="C877" s="36" t="s">
        <v>3191</v>
      </c>
      <c r="D877" s="36" t="s">
        <v>2306</v>
      </c>
      <c r="E877" s="36" t="s">
        <v>2309</v>
      </c>
    </row>
    <row r="878">
      <c r="A878" s="193">
        <v>664.0</v>
      </c>
      <c r="B878" s="36" t="s">
        <v>802</v>
      </c>
      <c r="C878" s="36" t="s">
        <v>3192</v>
      </c>
      <c r="D878" s="36" t="s">
        <v>2315</v>
      </c>
      <c r="E878" s="36"/>
    </row>
    <row r="879">
      <c r="A879" s="193">
        <v>665.0</v>
      </c>
      <c r="B879" s="36" t="s">
        <v>803</v>
      </c>
      <c r="C879" s="36" t="s">
        <v>3193</v>
      </c>
      <c r="D879" s="36" t="s">
        <v>2315</v>
      </c>
      <c r="E879" s="36"/>
    </row>
    <row r="880">
      <c r="A880" s="193">
        <v>666.0</v>
      </c>
      <c r="B880" s="36" t="s">
        <v>804</v>
      </c>
      <c r="C880" s="36" t="s">
        <v>3194</v>
      </c>
      <c r="D880" s="36" t="s">
        <v>2315</v>
      </c>
      <c r="E880" s="36" t="s">
        <v>2309</v>
      </c>
    </row>
    <row r="881">
      <c r="A881" s="193">
        <v>666.0</v>
      </c>
      <c r="B881" s="36" t="s">
        <v>804</v>
      </c>
      <c r="C881" s="36" t="s">
        <v>3195</v>
      </c>
      <c r="D881" s="36" t="s">
        <v>2315</v>
      </c>
      <c r="E881" s="36" t="s">
        <v>2309</v>
      </c>
    </row>
    <row r="882">
      <c r="A882" s="193">
        <v>666.0</v>
      </c>
      <c r="B882" s="36" t="s">
        <v>804</v>
      </c>
      <c r="C882" s="36" t="s">
        <v>3196</v>
      </c>
      <c r="D882" s="36" t="s">
        <v>2315</v>
      </c>
      <c r="E882" s="36" t="s">
        <v>2309</v>
      </c>
    </row>
    <row r="883">
      <c r="A883" s="193">
        <v>666.0</v>
      </c>
      <c r="B883" s="36" t="s">
        <v>804</v>
      </c>
      <c r="C883" s="36" t="s">
        <v>3197</v>
      </c>
      <c r="D883" s="36" t="s">
        <v>2315</v>
      </c>
      <c r="E883" s="36" t="s">
        <v>2309</v>
      </c>
    </row>
    <row r="884">
      <c r="A884" s="193">
        <v>666.0</v>
      </c>
      <c r="B884" s="36" t="s">
        <v>804</v>
      </c>
      <c r="C884" s="36" t="s">
        <v>3198</v>
      </c>
      <c r="D884" s="36" t="s">
        <v>2315</v>
      </c>
      <c r="E884" s="36" t="s">
        <v>2309</v>
      </c>
    </row>
    <row r="885">
      <c r="A885" s="193">
        <v>666.0</v>
      </c>
      <c r="B885" s="36" t="s">
        <v>804</v>
      </c>
      <c r="C885" s="36" t="s">
        <v>3199</v>
      </c>
      <c r="D885" s="36" t="s">
        <v>2315</v>
      </c>
      <c r="E885" s="36" t="s">
        <v>2309</v>
      </c>
    </row>
    <row r="886">
      <c r="A886" s="193">
        <v>666.0</v>
      </c>
      <c r="B886" s="36" t="s">
        <v>804</v>
      </c>
      <c r="C886" s="36" t="s">
        <v>3200</v>
      </c>
      <c r="D886" s="36" t="s">
        <v>2315</v>
      </c>
      <c r="E886" s="36" t="s">
        <v>2309</v>
      </c>
    </row>
    <row r="887">
      <c r="A887" s="193">
        <v>666.0</v>
      </c>
      <c r="B887" s="36" t="s">
        <v>804</v>
      </c>
      <c r="C887" s="36" t="s">
        <v>3201</v>
      </c>
      <c r="D887" s="36" t="s">
        <v>2315</v>
      </c>
      <c r="E887" s="36" t="s">
        <v>2309</v>
      </c>
    </row>
    <row r="888">
      <c r="A888" s="193">
        <v>666.0</v>
      </c>
      <c r="B888" s="36" t="s">
        <v>804</v>
      </c>
      <c r="C888" s="36" t="s">
        <v>3202</v>
      </c>
      <c r="D888" s="36" t="s">
        <v>2315</v>
      </c>
      <c r="E888" s="36" t="s">
        <v>2309</v>
      </c>
    </row>
    <row r="889">
      <c r="A889" s="193">
        <v>666.0</v>
      </c>
      <c r="B889" s="36" t="s">
        <v>804</v>
      </c>
      <c r="C889" s="36" t="s">
        <v>3203</v>
      </c>
      <c r="D889" s="36" t="s">
        <v>2315</v>
      </c>
      <c r="E889" s="36" t="s">
        <v>2309</v>
      </c>
    </row>
    <row r="890">
      <c r="A890" s="193">
        <v>666.0</v>
      </c>
      <c r="B890" s="36" t="s">
        <v>804</v>
      </c>
      <c r="C890" s="36" t="s">
        <v>3204</v>
      </c>
      <c r="D890" s="36" t="s">
        <v>2315</v>
      </c>
      <c r="E890" s="36" t="s">
        <v>2309</v>
      </c>
    </row>
    <row r="891">
      <c r="A891" s="193">
        <v>666.0</v>
      </c>
      <c r="B891" s="36" t="s">
        <v>804</v>
      </c>
      <c r="C891" s="36" t="s">
        <v>3205</v>
      </c>
      <c r="D891" s="36" t="s">
        <v>2315</v>
      </c>
      <c r="E891" s="36" t="s">
        <v>2309</v>
      </c>
    </row>
    <row r="892">
      <c r="A892" s="193">
        <v>666.0</v>
      </c>
      <c r="B892" s="36" t="s">
        <v>804</v>
      </c>
      <c r="C892" s="36" t="s">
        <v>3206</v>
      </c>
      <c r="D892" s="36" t="s">
        <v>2315</v>
      </c>
      <c r="E892" s="36" t="s">
        <v>2309</v>
      </c>
    </row>
    <row r="893">
      <c r="A893" s="193">
        <v>666.0</v>
      </c>
      <c r="B893" s="36" t="s">
        <v>804</v>
      </c>
      <c r="C893" s="36" t="s">
        <v>3207</v>
      </c>
      <c r="D893" s="36" t="s">
        <v>2315</v>
      </c>
      <c r="E893" s="36" t="s">
        <v>2309</v>
      </c>
    </row>
    <row r="894">
      <c r="A894" s="193">
        <v>666.0</v>
      </c>
      <c r="B894" s="36" t="s">
        <v>804</v>
      </c>
      <c r="C894" s="36" t="s">
        <v>3208</v>
      </c>
      <c r="D894" s="36" t="s">
        <v>2315</v>
      </c>
      <c r="E894" s="36" t="s">
        <v>2309</v>
      </c>
    </row>
    <row r="895">
      <c r="A895" s="193">
        <v>666.0</v>
      </c>
      <c r="B895" s="36" t="s">
        <v>804</v>
      </c>
      <c r="C895" s="36" t="s">
        <v>3209</v>
      </c>
      <c r="D895" s="36" t="s">
        <v>2315</v>
      </c>
      <c r="E895" s="36" t="s">
        <v>2309</v>
      </c>
    </row>
    <row r="896">
      <c r="A896" s="193">
        <v>666.0</v>
      </c>
      <c r="B896" s="36" t="s">
        <v>804</v>
      </c>
      <c r="C896" s="36" t="s">
        <v>3210</v>
      </c>
      <c r="D896" s="36" t="s">
        <v>2315</v>
      </c>
      <c r="E896" s="36" t="s">
        <v>2309</v>
      </c>
    </row>
    <row r="897">
      <c r="A897" s="193">
        <v>666.0</v>
      </c>
      <c r="B897" s="36" t="s">
        <v>804</v>
      </c>
      <c r="C897" s="36" t="s">
        <v>3211</v>
      </c>
      <c r="D897" s="36" t="s">
        <v>2315</v>
      </c>
      <c r="E897" s="36" t="s">
        <v>2309</v>
      </c>
    </row>
    <row r="898">
      <c r="A898" s="193">
        <v>666.0</v>
      </c>
      <c r="B898" s="36" t="s">
        <v>804</v>
      </c>
      <c r="C898" s="36" t="s">
        <v>3212</v>
      </c>
      <c r="D898" s="36" t="s">
        <v>2315</v>
      </c>
      <c r="E898" s="36" t="s">
        <v>2309</v>
      </c>
    </row>
    <row r="899">
      <c r="A899" s="193">
        <v>666.0</v>
      </c>
      <c r="B899" s="36" t="s">
        <v>804</v>
      </c>
      <c r="C899" s="36" t="s">
        <v>3213</v>
      </c>
      <c r="D899" s="36" t="s">
        <v>2315</v>
      </c>
      <c r="E899" s="36" t="s">
        <v>2309</v>
      </c>
    </row>
    <row r="900">
      <c r="A900" s="193">
        <v>667.0</v>
      </c>
      <c r="B900" s="36" t="s">
        <v>825</v>
      </c>
      <c r="C900" s="36" t="s">
        <v>3214</v>
      </c>
      <c r="D900" s="36" t="s">
        <v>2306</v>
      </c>
      <c r="E900" s="36" t="s">
        <v>500</v>
      </c>
    </row>
    <row r="901">
      <c r="A901" s="193">
        <v>668.0</v>
      </c>
      <c r="B901" s="36" t="s">
        <v>826</v>
      </c>
      <c r="C901" s="36" t="s">
        <v>3215</v>
      </c>
      <c r="D901" s="36" t="s">
        <v>2306</v>
      </c>
      <c r="E901" s="36" t="s">
        <v>500</v>
      </c>
    </row>
    <row r="902">
      <c r="A902" s="193">
        <v>668.0</v>
      </c>
      <c r="B902" s="36" t="s">
        <v>826</v>
      </c>
      <c r="C902" s="36" t="s">
        <v>3216</v>
      </c>
      <c r="D902" s="36" t="s">
        <v>2306</v>
      </c>
      <c r="E902" s="36" t="s">
        <v>500</v>
      </c>
    </row>
    <row r="903">
      <c r="A903" s="193">
        <v>669.0</v>
      </c>
      <c r="B903" s="36" t="s">
        <v>827</v>
      </c>
      <c r="C903" s="36" t="s">
        <v>3217</v>
      </c>
      <c r="D903" s="36" t="s">
        <v>2365</v>
      </c>
      <c r="E903" s="36"/>
    </row>
    <row r="904">
      <c r="A904" s="193">
        <v>669.0</v>
      </c>
      <c r="B904" s="36" t="s">
        <v>827</v>
      </c>
      <c r="C904" s="36" t="s">
        <v>3218</v>
      </c>
      <c r="D904" s="36" t="s">
        <v>2365</v>
      </c>
      <c r="E904" s="36"/>
    </row>
    <row r="905">
      <c r="A905" s="193">
        <v>669.0</v>
      </c>
      <c r="B905" s="36" t="s">
        <v>827</v>
      </c>
      <c r="C905" s="36" t="s">
        <v>3219</v>
      </c>
      <c r="D905" s="36" t="s">
        <v>2365</v>
      </c>
      <c r="E905" s="36"/>
    </row>
    <row r="906">
      <c r="A906" s="193">
        <v>669.0</v>
      </c>
      <c r="B906" s="36" t="s">
        <v>827</v>
      </c>
      <c r="C906" s="36" t="s">
        <v>3220</v>
      </c>
      <c r="D906" s="36" t="s">
        <v>2365</v>
      </c>
      <c r="E906" s="36"/>
    </row>
    <row r="907">
      <c r="A907" s="193">
        <v>669.0</v>
      </c>
      <c r="B907" s="36" t="s">
        <v>827</v>
      </c>
      <c r="C907" s="36" t="s">
        <v>3221</v>
      </c>
      <c r="D907" s="36" t="s">
        <v>2365</v>
      </c>
      <c r="E907" s="36"/>
    </row>
    <row r="908">
      <c r="A908" s="193">
        <v>670.0</v>
      </c>
      <c r="B908" s="36" t="s">
        <v>833</v>
      </c>
      <c r="C908" s="36" t="s">
        <v>3222</v>
      </c>
      <c r="D908" s="36" t="s">
        <v>2365</v>
      </c>
      <c r="E908" s="36"/>
    </row>
    <row r="909">
      <c r="A909" s="193">
        <v>670.0</v>
      </c>
      <c r="B909" s="36" t="s">
        <v>833</v>
      </c>
      <c r="C909" s="36" t="s">
        <v>3223</v>
      </c>
      <c r="D909" s="36" t="s">
        <v>2365</v>
      </c>
      <c r="E909" s="36"/>
    </row>
    <row r="910">
      <c r="A910" s="193">
        <v>670.0</v>
      </c>
      <c r="B910" s="36" t="s">
        <v>833</v>
      </c>
      <c r="C910" s="36" t="s">
        <v>3224</v>
      </c>
      <c r="D910" s="36" t="s">
        <v>2365</v>
      </c>
      <c r="E910" s="36"/>
    </row>
    <row r="911">
      <c r="A911" s="193">
        <v>670.0</v>
      </c>
      <c r="B911" s="36" t="s">
        <v>833</v>
      </c>
      <c r="C911" s="36" t="s">
        <v>3225</v>
      </c>
      <c r="D911" s="36" t="s">
        <v>2365</v>
      </c>
      <c r="E911" s="36"/>
    </row>
    <row r="912">
      <c r="A912" s="193">
        <v>670.0</v>
      </c>
      <c r="B912" s="36" t="s">
        <v>833</v>
      </c>
      <c r="C912" s="36" t="s">
        <v>3226</v>
      </c>
      <c r="D912" s="36" t="s">
        <v>2365</v>
      </c>
      <c r="E912" s="36"/>
    </row>
    <row r="913">
      <c r="A913" s="193">
        <v>670.0</v>
      </c>
      <c r="B913" s="36" t="s">
        <v>833</v>
      </c>
      <c r="C913" s="194" t="s">
        <v>3227</v>
      </c>
      <c r="D913" s="36" t="s">
        <v>2365</v>
      </c>
      <c r="E913" s="36"/>
    </row>
    <row r="914">
      <c r="A914" s="193">
        <v>671.0</v>
      </c>
      <c r="B914" s="36" t="s">
        <v>835</v>
      </c>
      <c r="C914" s="36" t="s">
        <v>3228</v>
      </c>
      <c r="D914" s="36" t="s">
        <v>2365</v>
      </c>
      <c r="E914" s="36"/>
    </row>
    <row r="915">
      <c r="A915" s="193">
        <v>671.0</v>
      </c>
      <c r="B915" s="36" t="s">
        <v>835</v>
      </c>
      <c r="C915" s="36" t="s">
        <v>3229</v>
      </c>
      <c r="D915" s="36" t="s">
        <v>2365</v>
      </c>
      <c r="E915" s="36"/>
    </row>
    <row r="916">
      <c r="A916" s="193">
        <v>671.0</v>
      </c>
      <c r="B916" s="36" t="s">
        <v>835</v>
      </c>
      <c r="C916" s="36" t="s">
        <v>3230</v>
      </c>
      <c r="D916" s="36" t="s">
        <v>2365</v>
      </c>
      <c r="E916" s="36"/>
    </row>
    <row r="917">
      <c r="A917" s="193">
        <v>671.0</v>
      </c>
      <c r="B917" s="36" t="s">
        <v>835</v>
      </c>
      <c r="C917" s="36" t="s">
        <v>3231</v>
      </c>
      <c r="D917" s="36" t="s">
        <v>2365</v>
      </c>
      <c r="E917" s="36"/>
    </row>
    <row r="918">
      <c r="A918" s="193">
        <v>671.0</v>
      </c>
      <c r="B918" s="36" t="s">
        <v>835</v>
      </c>
      <c r="C918" s="36" t="s">
        <v>3232</v>
      </c>
      <c r="D918" s="36" t="s">
        <v>2365</v>
      </c>
      <c r="E918" s="36"/>
    </row>
    <row r="919">
      <c r="A919" s="193">
        <v>672.0</v>
      </c>
      <c r="B919" s="36" t="s">
        <v>836</v>
      </c>
      <c r="C919" s="36" t="s">
        <v>3233</v>
      </c>
      <c r="D919" s="36" t="s">
        <v>2300</v>
      </c>
      <c r="E919" s="36"/>
    </row>
    <row r="920">
      <c r="A920" s="193">
        <v>673.0</v>
      </c>
      <c r="B920" s="36" t="s">
        <v>837</v>
      </c>
      <c r="C920" s="36" t="s">
        <v>3234</v>
      </c>
      <c r="D920" s="36" t="s">
        <v>2300</v>
      </c>
      <c r="E920" s="36"/>
    </row>
    <row r="921">
      <c r="A921" s="193">
        <v>674.0</v>
      </c>
      <c r="B921" s="36" t="s">
        <v>838</v>
      </c>
      <c r="C921" s="36" t="s">
        <v>3235</v>
      </c>
      <c r="D921" s="36" t="s">
        <v>2398</v>
      </c>
      <c r="E921" s="36"/>
    </row>
    <row r="922">
      <c r="A922" s="193">
        <v>675.0</v>
      </c>
      <c r="B922" s="36" t="s">
        <v>839</v>
      </c>
      <c r="C922" s="36" t="s">
        <v>3236</v>
      </c>
      <c r="D922" s="36" t="s">
        <v>2398</v>
      </c>
      <c r="E922" s="36" t="s">
        <v>2327</v>
      </c>
    </row>
    <row r="923">
      <c r="A923" s="193">
        <v>676.0</v>
      </c>
      <c r="B923" s="36" t="s">
        <v>840</v>
      </c>
      <c r="C923" s="36" t="s">
        <v>3237</v>
      </c>
      <c r="D923" s="36" t="s">
        <v>500</v>
      </c>
      <c r="E923" s="36"/>
    </row>
    <row r="924">
      <c r="A924" s="193">
        <v>676.0</v>
      </c>
      <c r="B924" s="36" t="s">
        <v>840</v>
      </c>
      <c r="C924" s="36" t="s">
        <v>3238</v>
      </c>
      <c r="D924" s="36" t="s">
        <v>500</v>
      </c>
      <c r="E924" s="36"/>
    </row>
    <row r="925">
      <c r="A925" s="193">
        <v>676.0</v>
      </c>
      <c r="B925" s="36" t="s">
        <v>840</v>
      </c>
      <c r="C925" s="36" t="s">
        <v>3239</v>
      </c>
      <c r="D925" s="36" t="s">
        <v>500</v>
      </c>
      <c r="E925" s="36"/>
    </row>
    <row r="926">
      <c r="A926" s="193">
        <v>676.0</v>
      </c>
      <c r="B926" s="36" t="s">
        <v>840</v>
      </c>
      <c r="C926" s="36" t="s">
        <v>3240</v>
      </c>
      <c r="D926" s="36" t="s">
        <v>500</v>
      </c>
      <c r="E926" s="36"/>
    </row>
    <row r="927">
      <c r="A927" s="193">
        <v>676.0</v>
      </c>
      <c r="B927" s="36" t="s">
        <v>840</v>
      </c>
      <c r="C927" s="36" t="s">
        <v>3241</v>
      </c>
      <c r="D927" s="36" t="s">
        <v>500</v>
      </c>
      <c r="E927" s="36"/>
    </row>
    <row r="928">
      <c r="A928" s="193">
        <v>676.0</v>
      </c>
      <c r="B928" s="36" t="s">
        <v>840</v>
      </c>
      <c r="C928" s="36" t="s">
        <v>3242</v>
      </c>
      <c r="D928" s="36" t="s">
        <v>500</v>
      </c>
      <c r="E928" s="36"/>
    </row>
    <row r="929">
      <c r="A929" s="193">
        <v>676.0</v>
      </c>
      <c r="B929" s="36" t="s">
        <v>840</v>
      </c>
      <c r="C929" s="36" t="s">
        <v>3243</v>
      </c>
      <c r="D929" s="36" t="s">
        <v>500</v>
      </c>
      <c r="E929" s="36"/>
    </row>
    <row r="930">
      <c r="A930" s="193">
        <v>676.0</v>
      </c>
      <c r="B930" s="36" t="s">
        <v>840</v>
      </c>
      <c r="C930" s="36" t="s">
        <v>3244</v>
      </c>
      <c r="D930" s="36" t="s">
        <v>500</v>
      </c>
      <c r="E930" s="36"/>
    </row>
    <row r="931">
      <c r="A931" s="193">
        <v>676.0</v>
      </c>
      <c r="B931" s="36" t="s">
        <v>840</v>
      </c>
      <c r="C931" s="36" t="s">
        <v>3245</v>
      </c>
      <c r="D931" s="36" t="s">
        <v>500</v>
      </c>
      <c r="E931" s="36"/>
    </row>
    <row r="932">
      <c r="A932" s="193">
        <v>676.0</v>
      </c>
      <c r="B932" s="36" t="s">
        <v>840</v>
      </c>
      <c r="C932" s="36" t="s">
        <v>3246</v>
      </c>
      <c r="D932" s="36" t="s">
        <v>500</v>
      </c>
      <c r="E932" s="36"/>
    </row>
    <row r="933">
      <c r="A933" s="193">
        <v>677.0</v>
      </c>
      <c r="B933" s="36" t="s">
        <v>850</v>
      </c>
      <c r="C933" s="36" t="s">
        <v>3247</v>
      </c>
      <c r="D933" s="36" t="s">
        <v>2349</v>
      </c>
      <c r="E933" s="36"/>
    </row>
    <row r="934">
      <c r="A934" s="193">
        <v>678.0</v>
      </c>
      <c r="B934" s="36" t="s">
        <v>851</v>
      </c>
      <c r="C934" s="36" t="s">
        <v>3248</v>
      </c>
      <c r="D934" s="36" t="s">
        <v>2349</v>
      </c>
      <c r="E934" s="36"/>
    </row>
    <row r="935">
      <c r="A935" s="193">
        <v>678.0</v>
      </c>
      <c r="B935" s="36" t="s">
        <v>851</v>
      </c>
      <c r="C935" s="36" t="s">
        <v>3249</v>
      </c>
      <c r="D935" s="36" t="s">
        <v>2349</v>
      </c>
      <c r="E935" s="36"/>
    </row>
    <row r="936">
      <c r="A936" s="193">
        <v>679.0</v>
      </c>
      <c r="B936" s="36" t="s">
        <v>852</v>
      </c>
      <c r="C936" s="36" t="s">
        <v>3250</v>
      </c>
      <c r="D936" s="36" t="s">
        <v>2355</v>
      </c>
      <c r="E936" s="36" t="s">
        <v>2452</v>
      </c>
    </row>
    <row r="937">
      <c r="A937" s="193">
        <v>680.0</v>
      </c>
      <c r="B937" s="36" t="s">
        <v>853</v>
      </c>
      <c r="C937" s="36" t="s">
        <v>3251</v>
      </c>
      <c r="D937" s="36" t="s">
        <v>2355</v>
      </c>
      <c r="E937" s="36" t="s">
        <v>2452</v>
      </c>
    </row>
    <row r="938">
      <c r="A938" s="193">
        <v>681.0</v>
      </c>
      <c r="B938" s="36" t="s">
        <v>854</v>
      </c>
      <c r="C938" s="36" t="s">
        <v>3252</v>
      </c>
      <c r="D938" s="36" t="s">
        <v>2355</v>
      </c>
      <c r="E938" s="36" t="s">
        <v>2452</v>
      </c>
    </row>
    <row r="939">
      <c r="A939" s="193">
        <v>682.0</v>
      </c>
      <c r="B939" s="36" t="s">
        <v>855</v>
      </c>
      <c r="C939" s="36" t="s">
        <v>3253</v>
      </c>
      <c r="D939" s="36" t="s">
        <v>2365</v>
      </c>
      <c r="E939" s="36"/>
    </row>
    <row r="940">
      <c r="A940" s="193">
        <v>683.0</v>
      </c>
      <c r="B940" s="36" t="s">
        <v>856</v>
      </c>
      <c r="C940" s="36" t="s">
        <v>3254</v>
      </c>
      <c r="D940" s="36" t="s">
        <v>2365</v>
      </c>
      <c r="E940" s="36"/>
    </row>
    <row r="941">
      <c r="A941" s="193">
        <v>684.0</v>
      </c>
      <c r="B941" s="36" t="s">
        <v>857</v>
      </c>
      <c r="C941" s="36" t="s">
        <v>3255</v>
      </c>
      <c r="D941" s="36" t="s">
        <v>2365</v>
      </c>
      <c r="E941" s="36"/>
    </row>
    <row r="942">
      <c r="A942" s="193">
        <v>685.0</v>
      </c>
      <c r="B942" s="36" t="s">
        <v>858</v>
      </c>
      <c r="C942" s="36" t="s">
        <v>3256</v>
      </c>
      <c r="D942" s="36" t="s">
        <v>2365</v>
      </c>
      <c r="E942" s="36"/>
    </row>
    <row r="943">
      <c r="A943" s="193">
        <v>686.0</v>
      </c>
      <c r="B943" s="36" t="s">
        <v>859</v>
      </c>
      <c r="C943" s="36" t="s">
        <v>3257</v>
      </c>
      <c r="D943" s="36" t="s">
        <v>2327</v>
      </c>
      <c r="E943" s="36" t="s">
        <v>2349</v>
      </c>
    </row>
    <row r="944">
      <c r="A944" s="193">
        <v>687.0</v>
      </c>
      <c r="B944" s="36" t="s">
        <v>860</v>
      </c>
      <c r="C944" s="36" t="s">
        <v>3258</v>
      </c>
      <c r="D944" s="36" t="s">
        <v>2327</v>
      </c>
      <c r="E944" s="36" t="s">
        <v>2349</v>
      </c>
    </row>
    <row r="945">
      <c r="A945" s="193">
        <v>688.0</v>
      </c>
      <c r="B945" s="36" t="s">
        <v>861</v>
      </c>
      <c r="C945" s="36" t="s">
        <v>3259</v>
      </c>
      <c r="D945" s="36" t="s">
        <v>2402</v>
      </c>
      <c r="E945" s="36" t="s">
        <v>2311</v>
      </c>
    </row>
    <row r="946">
      <c r="A946" s="193">
        <v>689.0</v>
      </c>
      <c r="B946" s="36" t="s">
        <v>862</v>
      </c>
      <c r="C946" s="36" t="s">
        <v>3260</v>
      </c>
      <c r="D946" s="36" t="s">
        <v>2402</v>
      </c>
      <c r="E946" s="36" t="s">
        <v>2311</v>
      </c>
    </row>
    <row r="947">
      <c r="A947" s="193">
        <v>690.0</v>
      </c>
      <c r="B947" s="36" t="s">
        <v>863</v>
      </c>
      <c r="C947" s="36" t="s">
        <v>3261</v>
      </c>
      <c r="D947" s="36" t="s">
        <v>2301</v>
      </c>
      <c r="E947" s="36" t="s">
        <v>2311</v>
      </c>
    </row>
    <row r="948">
      <c r="A948" s="193">
        <v>691.0</v>
      </c>
      <c r="B948" s="36" t="s">
        <v>864</v>
      </c>
      <c r="C948" s="36" t="s">
        <v>3262</v>
      </c>
      <c r="D948" s="36" t="s">
        <v>2301</v>
      </c>
      <c r="E948" s="36" t="s">
        <v>2468</v>
      </c>
    </row>
    <row r="949">
      <c r="A949" s="193">
        <v>692.0</v>
      </c>
      <c r="B949" s="36" t="s">
        <v>865</v>
      </c>
      <c r="C949" s="36" t="s">
        <v>3263</v>
      </c>
      <c r="D949" s="36" t="s">
        <v>2311</v>
      </c>
      <c r="E949" s="36"/>
    </row>
    <row r="950">
      <c r="A950" s="193">
        <v>693.0</v>
      </c>
      <c r="B950" s="36" t="s">
        <v>866</v>
      </c>
      <c r="C950" s="36" t="s">
        <v>3264</v>
      </c>
      <c r="D950" s="36" t="s">
        <v>2311</v>
      </c>
      <c r="E950" s="36"/>
    </row>
    <row r="951">
      <c r="A951" s="193">
        <v>694.0</v>
      </c>
      <c r="B951" s="36" t="s">
        <v>867</v>
      </c>
      <c r="C951" s="36" t="s">
        <v>3265</v>
      </c>
      <c r="D951" s="36" t="s">
        <v>2337</v>
      </c>
      <c r="E951" s="36" t="s">
        <v>500</v>
      </c>
    </row>
    <row r="952">
      <c r="A952" s="193">
        <v>695.0</v>
      </c>
      <c r="B952" s="36" t="s">
        <v>868</v>
      </c>
      <c r="C952" s="36" t="s">
        <v>3266</v>
      </c>
      <c r="D952" s="36" t="s">
        <v>2337</v>
      </c>
      <c r="E952" s="36" t="s">
        <v>500</v>
      </c>
    </row>
    <row r="953">
      <c r="A953" s="193">
        <v>696.0</v>
      </c>
      <c r="B953" s="36" t="s">
        <v>869</v>
      </c>
      <c r="C953" s="36" t="s">
        <v>3267</v>
      </c>
      <c r="D953" s="36" t="s">
        <v>2402</v>
      </c>
      <c r="E953" s="36" t="s">
        <v>2468</v>
      </c>
    </row>
    <row r="954">
      <c r="A954" s="193">
        <v>697.0</v>
      </c>
      <c r="B954" s="36" t="s">
        <v>870</v>
      </c>
      <c r="C954" s="36" t="s">
        <v>3268</v>
      </c>
      <c r="D954" s="36" t="s">
        <v>2402</v>
      </c>
      <c r="E954" s="36" t="s">
        <v>2468</v>
      </c>
    </row>
    <row r="955">
      <c r="A955" s="193">
        <v>698.0</v>
      </c>
      <c r="B955" s="36" t="s">
        <v>871</v>
      </c>
      <c r="C955" s="36" t="s">
        <v>3269</v>
      </c>
      <c r="D955" s="36" t="s">
        <v>2402</v>
      </c>
      <c r="E955" s="36" t="s">
        <v>2354</v>
      </c>
    </row>
    <row r="956">
      <c r="A956" s="193">
        <v>699.0</v>
      </c>
      <c r="B956" s="36" t="s">
        <v>872</v>
      </c>
      <c r="C956" s="36" t="s">
        <v>3270</v>
      </c>
      <c r="D956" s="36" t="s">
        <v>2402</v>
      </c>
      <c r="E956" s="36" t="s">
        <v>2354</v>
      </c>
    </row>
    <row r="957">
      <c r="A957" s="193">
        <v>700.0</v>
      </c>
      <c r="B957" s="36" t="s">
        <v>873</v>
      </c>
      <c r="C957" s="36" t="s">
        <v>3271</v>
      </c>
      <c r="D957" s="36" t="s">
        <v>2365</v>
      </c>
      <c r="E957" s="36"/>
    </row>
    <row r="958">
      <c r="A958" s="193">
        <v>701.0</v>
      </c>
      <c r="B958" s="36" t="s">
        <v>874</v>
      </c>
      <c r="C958" s="36" t="s">
        <v>3272</v>
      </c>
      <c r="D958" s="36" t="s">
        <v>2398</v>
      </c>
      <c r="E958" s="36" t="s">
        <v>2309</v>
      </c>
    </row>
    <row r="959">
      <c r="A959" s="193">
        <v>702.0</v>
      </c>
      <c r="B959" s="36" t="s">
        <v>875</v>
      </c>
      <c r="C959" s="36" t="s">
        <v>3273</v>
      </c>
      <c r="D959" s="36" t="s">
        <v>2337</v>
      </c>
      <c r="E959" s="36" t="s">
        <v>2365</v>
      </c>
    </row>
    <row r="960">
      <c r="A960" s="193">
        <v>703.0</v>
      </c>
      <c r="B960" s="36" t="s">
        <v>876</v>
      </c>
      <c r="C960" s="36" t="s">
        <v>3274</v>
      </c>
      <c r="D960" s="36" t="s">
        <v>2402</v>
      </c>
      <c r="E960" s="36" t="s">
        <v>2365</v>
      </c>
    </row>
    <row r="961">
      <c r="A961" s="193">
        <v>704.0</v>
      </c>
      <c r="B961" s="36" t="s">
        <v>877</v>
      </c>
      <c r="C961" s="36" t="s">
        <v>3275</v>
      </c>
      <c r="D961" s="36" t="s">
        <v>2468</v>
      </c>
      <c r="E961" s="36"/>
    </row>
    <row r="962">
      <c r="A962" s="193">
        <v>705.0</v>
      </c>
      <c r="B962" s="36" t="s">
        <v>878</v>
      </c>
      <c r="C962" s="36" t="s">
        <v>3276</v>
      </c>
      <c r="D962" s="36" t="s">
        <v>2468</v>
      </c>
      <c r="E962" s="36"/>
    </row>
    <row r="963">
      <c r="A963" s="193">
        <v>705.0</v>
      </c>
      <c r="B963" s="36" t="s">
        <v>878</v>
      </c>
      <c r="C963" s="36" t="s">
        <v>3277</v>
      </c>
      <c r="D963" s="36" t="s">
        <v>2355</v>
      </c>
      <c r="E963" s="36" t="s">
        <v>2468</v>
      </c>
    </row>
    <row r="964">
      <c r="A964" s="193">
        <v>706.0</v>
      </c>
      <c r="B964" s="36" t="s">
        <v>879</v>
      </c>
      <c r="C964" s="36" t="s">
        <v>3278</v>
      </c>
      <c r="D964" s="36" t="s">
        <v>2468</v>
      </c>
      <c r="E964" s="36"/>
    </row>
    <row r="965">
      <c r="A965" s="193">
        <v>706.0</v>
      </c>
      <c r="B965" s="36" t="s">
        <v>879</v>
      </c>
      <c r="C965" s="36" t="s">
        <v>3279</v>
      </c>
      <c r="D965" s="36" t="s">
        <v>2355</v>
      </c>
      <c r="E965" s="36" t="s">
        <v>2468</v>
      </c>
    </row>
    <row r="966">
      <c r="A966" s="193">
        <v>707.0</v>
      </c>
      <c r="B966" s="36" t="s">
        <v>880</v>
      </c>
      <c r="C966" s="36" t="s">
        <v>3280</v>
      </c>
      <c r="D966" s="36" t="s">
        <v>2355</v>
      </c>
      <c r="E966" s="36" t="s">
        <v>2365</v>
      </c>
    </row>
    <row r="967">
      <c r="A967" s="193">
        <v>708.0</v>
      </c>
      <c r="B967" s="36" t="s">
        <v>881</v>
      </c>
      <c r="C967" s="36" t="s">
        <v>3281</v>
      </c>
      <c r="D967" s="36" t="s">
        <v>2452</v>
      </c>
      <c r="E967" s="36" t="s">
        <v>2300</v>
      </c>
    </row>
    <row r="968">
      <c r="A968" s="193">
        <v>709.0</v>
      </c>
      <c r="B968" s="36" t="s">
        <v>882</v>
      </c>
      <c r="C968" s="36" t="s">
        <v>3282</v>
      </c>
      <c r="D968" s="36" t="s">
        <v>2452</v>
      </c>
      <c r="E968" s="36" t="s">
        <v>2300</v>
      </c>
    </row>
    <row r="969">
      <c r="A969" s="193">
        <v>710.0</v>
      </c>
      <c r="B969" s="36" t="s">
        <v>883</v>
      </c>
      <c r="C969" s="36" t="s">
        <v>3283</v>
      </c>
      <c r="D969" s="36" t="s">
        <v>2452</v>
      </c>
      <c r="E969" s="36" t="s">
        <v>2300</v>
      </c>
    </row>
    <row r="970">
      <c r="A970" s="193">
        <v>710.0</v>
      </c>
      <c r="B970" s="36" t="s">
        <v>883</v>
      </c>
      <c r="C970" s="36" t="s">
        <v>3284</v>
      </c>
      <c r="D970" s="36" t="s">
        <v>2452</v>
      </c>
      <c r="E970" s="36" t="s">
        <v>2300</v>
      </c>
    </row>
    <row r="971">
      <c r="A971" s="193">
        <v>710.0</v>
      </c>
      <c r="B971" s="36" t="s">
        <v>883</v>
      </c>
      <c r="C971" s="36" t="s">
        <v>3285</v>
      </c>
      <c r="D971" s="36" t="s">
        <v>2452</v>
      </c>
      <c r="E971" s="36" t="s">
        <v>2300</v>
      </c>
    </row>
    <row r="972">
      <c r="A972" s="193">
        <v>710.0</v>
      </c>
      <c r="B972" s="36" t="s">
        <v>883</v>
      </c>
      <c r="C972" s="36" t="s">
        <v>3286</v>
      </c>
      <c r="D972" s="36" t="s">
        <v>2452</v>
      </c>
      <c r="E972" s="36" t="s">
        <v>2300</v>
      </c>
    </row>
    <row r="973">
      <c r="A973" s="193">
        <v>711.0</v>
      </c>
      <c r="B973" s="36" t="s">
        <v>888</v>
      </c>
      <c r="C973" s="36" t="s">
        <v>3287</v>
      </c>
      <c r="D973" s="36" t="s">
        <v>2452</v>
      </c>
      <c r="E973" s="36" t="s">
        <v>2300</v>
      </c>
    </row>
    <row r="974">
      <c r="A974" s="193">
        <v>711.0</v>
      </c>
      <c r="B974" s="36" t="s">
        <v>888</v>
      </c>
      <c r="C974" s="36" t="s">
        <v>3288</v>
      </c>
      <c r="D974" s="36" t="s">
        <v>2452</v>
      </c>
      <c r="E974" s="36" t="s">
        <v>2300</v>
      </c>
    </row>
    <row r="975">
      <c r="A975" s="193">
        <v>711.0</v>
      </c>
      <c r="B975" s="36" t="s">
        <v>888</v>
      </c>
      <c r="C975" s="36" t="s">
        <v>3289</v>
      </c>
      <c r="D975" s="36" t="s">
        <v>2452</v>
      </c>
      <c r="E975" s="36" t="s">
        <v>2300</v>
      </c>
    </row>
    <row r="976">
      <c r="A976" s="193">
        <v>711.0</v>
      </c>
      <c r="B976" s="36" t="s">
        <v>888</v>
      </c>
      <c r="C976" s="36" t="s">
        <v>3290</v>
      </c>
      <c r="D976" s="36" t="s">
        <v>2452</v>
      </c>
      <c r="E976" s="36" t="s">
        <v>2300</v>
      </c>
    </row>
    <row r="977">
      <c r="A977" s="193">
        <v>712.0</v>
      </c>
      <c r="B977" s="36" t="s">
        <v>889</v>
      </c>
      <c r="C977" s="36" t="s">
        <v>3291</v>
      </c>
      <c r="D977" s="36" t="s">
        <v>2354</v>
      </c>
      <c r="E977" s="36"/>
    </row>
    <row r="978">
      <c r="A978" s="193">
        <v>713.0</v>
      </c>
      <c r="B978" s="36" t="s">
        <v>890</v>
      </c>
      <c r="C978" s="36" t="s">
        <v>3292</v>
      </c>
      <c r="D978" s="36" t="s">
        <v>2354</v>
      </c>
      <c r="E978" s="36"/>
    </row>
    <row r="979">
      <c r="A979" s="193">
        <v>713.0</v>
      </c>
      <c r="B979" s="36" t="s">
        <v>890</v>
      </c>
      <c r="C979" s="36" t="s">
        <v>3293</v>
      </c>
      <c r="D979" s="36" t="s">
        <v>2354</v>
      </c>
      <c r="E979" s="36" t="s">
        <v>2402</v>
      </c>
    </row>
    <row r="980">
      <c r="A980" s="193">
        <v>714.0</v>
      </c>
      <c r="B980" s="36" t="s">
        <v>891</v>
      </c>
      <c r="C980" s="36" t="s">
        <v>3294</v>
      </c>
      <c r="D980" s="36" t="s">
        <v>2309</v>
      </c>
      <c r="E980" s="36" t="s">
        <v>2468</v>
      </c>
    </row>
    <row r="981">
      <c r="A981" s="193">
        <v>715.0</v>
      </c>
      <c r="B981" s="36" t="s">
        <v>892</v>
      </c>
      <c r="C981" s="36" t="s">
        <v>3295</v>
      </c>
      <c r="D981" s="36" t="s">
        <v>2309</v>
      </c>
      <c r="E981" s="36" t="s">
        <v>2468</v>
      </c>
    </row>
    <row r="982">
      <c r="A982" s="193">
        <v>716.0</v>
      </c>
      <c r="B982" s="36" t="s">
        <v>893</v>
      </c>
      <c r="C982" s="36" t="s">
        <v>3296</v>
      </c>
      <c r="D982" s="36" t="s">
        <v>2365</v>
      </c>
      <c r="E982" s="36"/>
    </row>
    <row r="983">
      <c r="A983" s="193">
        <v>717.0</v>
      </c>
      <c r="B983" s="36" t="s">
        <v>894</v>
      </c>
      <c r="C983" s="36" t="s">
        <v>3297</v>
      </c>
      <c r="D983" s="36" t="s">
        <v>2327</v>
      </c>
      <c r="E983" s="36" t="s">
        <v>2309</v>
      </c>
    </row>
    <row r="984">
      <c r="A984" s="193">
        <v>718.0</v>
      </c>
      <c r="B984" s="36" t="s">
        <v>895</v>
      </c>
      <c r="C984" s="36" t="s">
        <v>3298</v>
      </c>
      <c r="D984" s="36" t="s">
        <v>2468</v>
      </c>
      <c r="E984" s="36" t="s">
        <v>2352</v>
      </c>
    </row>
    <row r="985">
      <c r="A985" s="193">
        <v>718.0</v>
      </c>
      <c r="B985" s="36" t="s">
        <v>895</v>
      </c>
      <c r="C985" s="36" t="s">
        <v>3299</v>
      </c>
      <c r="D985" s="36" t="s">
        <v>2468</v>
      </c>
      <c r="E985" s="36" t="s">
        <v>2352</v>
      </c>
    </row>
    <row r="986">
      <c r="A986" s="193">
        <v>719.0</v>
      </c>
      <c r="B986" s="36" t="s">
        <v>896</v>
      </c>
      <c r="C986" s="36" t="s">
        <v>3300</v>
      </c>
      <c r="D986" s="36" t="s">
        <v>2402</v>
      </c>
      <c r="E986" s="36" t="s">
        <v>2365</v>
      </c>
    </row>
    <row r="987">
      <c r="A987" s="193">
        <v>720.0</v>
      </c>
      <c r="B987" s="36" t="s">
        <v>897</v>
      </c>
      <c r="C987" s="36" t="s">
        <v>3301</v>
      </c>
      <c r="D987" s="36" t="s">
        <v>2349</v>
      </c>
      <c r="E987" s="36" t="s">
        <v>2452</v>
      </c>
    </row>
    <row r="988">
      <c r="A988" s="193">
        <v>720.0</v>
      </c>
      <c r="B988" s="36" t="s">
        <v>897</v>
      </c>
      <c r="C988" s="36" t="s">
        <v>3302</v>
      </c>
      <c r="D988" s="36" t="s">
        <v>2349</v>
      </c>
      <c r="E988" s="36" t="s">
        <v>2327</v>
      </c>
    </row>
    <row r="989">
      <c r="A989" s="193">
        <v>721.0</v>
      </c>
      <c r="B989" s="36" t="s">
        <v>899</v>
      </c>
      <c r="C989" s="36" t="s">
        <v>3303</v>
      </c>
      <c r="D989" s="36" t="s">
        <v>2306</v>
      </c>
      <c r="E989" s="36" t="s">
        <v>2311</v>
      </c>
    </row>
    <row r="990">
      <c r="A990" s="193">
        <v>722.0</v>
      </c>
      <c r="B990" s="36" t="s">
        <v>900</v>
      </c>
      <c r="C990" s="36" t="s">
        <v>3304</v>
      </c>
      <c r="D990" s="36" t="s">
        <v>2300</v>
      </c>
      <c r="E990" s="36" t="s">
        <v>2309</v>
      </c>
    </row>
    <row r="991">
      <c r="A991" s="193">
        <v>723.0</v>
      </c>
      <c r="B991" s="36" t="s">
        <v>901</v>
      </c>
      <c r="C991" s="36" t="s">
        <v>3305</v>
      </c>
      <c r="D991" s="36" t="s">
        <v>2300</v>
      </c>
      <c r="E991" s="36" t="s">
        <v>2309</v>
      </c>
    </row>
    <row r="992">
      <c r="A992" s="193">
        <v>724.0</v>
      </c>
      <c r="B992" s="36" t="s">
        <v>902</v>
      </c>
      <c r="C992" s="36" t="s">
        <v>3306</v>
      </c>
      <c r="D992" s="36" t="s">
        <v>2300</v>
      </c>
      <c r="E992" s="36" t="s">
        <v>2452</v>
      </c>
    </row>
    <row r="993">
      <c r="A993" s="193">
        <v>724.0</v>
      </c>
      <c r="B993" s="36" t="s">
        <v>902</v>
      </c>
      <c r="C993" s="36" t="s">
        <v>3307</v>
      </c>
      <c r="D993" s="36" t="s">
        <v>2300</v>
      </c>
      <c r="E993" s="36" t="s">
        <v>2398</v>
      </c>
    </row>
    <row r="994">
      <c r="A994" s="193">
        <v>725.0</v>
      </c>
      <c r="B994" s="36" t="s">
        <v>903</v>
      </c>
      <c r="C994" s="36" t="s">
        <v>3308</v>
      </c>
      <c r="D994" s="36" t="s">
        <v>2306</v>
      </c>
      <c r="E994" s="36"/>
    </row>
    <row r="995">
      <c r="A995" s="193">
        <v>726.0</v>
      </c>
      <c r="B995" s="36" t="s">
        <v>904</v>
      </c>
      <c r="C995" s="36" t="s">
        <v>3309</v>
      </c>
      <c r="D995" s="36" t="s">
        <v>2306</v>
      </c>
      <c r="E995" s="36"/>
    </row>
    <row r="996">
      <c r="A996" s="193">
        <v>727.0</v>
      </c>
      <c r="B996" s="36" t="s">
        <v>905</v>
      </c>
      <c r="C996" s="36" t="s">
        <v>3310</v>
      </c>
      <c r="D996" s="36" t="s">
        <v>2306</v>
      </c>
      <c r="E996" s="36" t="s">
        <v>2327</v>
      </c>
    </row>
    <row r="997">
      <c r="A997" s="193">
        <v>728.0</v>
      </c>
      <c r="B997" s="36" t="s">
        <v>906</v>
      </c>
      <c r="C997" s="36" t="s">
        <v>3311</v>
      </c>
      <c r="D997" s="36" t="s">
        <v>2311</v>
      </c>
      <c r="E997" s="36"/>
    </row>
    <row r="998">
      <c r="A998" s="193">
        <v>729.0</v>
      </c>
      <c r="B998" s="36" t="s">
        <v>907</v>
      </c>
      <c r="C998" s="36" t="s">
        <v>3312</v>
      </c>
      <c r="D998" s="36" t="s">
        <v>2311</v>
      </c>
      <c r="E998" s="36"/>
    </row>
    <row r="999">
      <c r="A999" s="193">
        <v>730.0</v>
      </c>
      <c r="B999" s="36" t="s">
        <v>908</v>
      </c>
      <c r="C999" s="36" t="s">
        <v>3313</v>
      </c>
      <c r="D999" s="36" t="s">
        <v>2311</v>
      </c>
      <c r="E999" s="36" t="s">
        <v>2365</v>
      </c>
    </row>
    <row r="1000">
      <c r="A1000" s="193">
        <v>731.0</v>
      </c>
      <c r="B1000" s="36" t="s">
        <v>909</v>
      </c>
      <c r="C1000" s="36" t="s">
        <v>3314</v>
      </c>
      <c r="D1000" s="36" t="s">
        <v>500</v>
      </c>
      <c r="E1000" s="36" t="s">
        <v>2309</v>
      </c>
    </row>
    <row r="1001">
      <c r="A1001" s="193">
        <v>732.0</v>
      </c>
      <c r="B1001" s="36" t="s">
        <v>910</v>
      </c>
      <c r="C1001" s="36" t="s">
        <v>3315</v>
      </c>
      <c r="D1001" s="36" t="s">
        <v>500</v>
      </c>
      <c r="E1001" s="36" t="s">
        <v>2309</v>
      </c>
    </row>
    <row r="1002">
      <c r="A1002" s="193">
        <v>733.0</v>
      </c>
      <c r="B1002" s="36" t="s">
        <v>911</v>
      </c>
      <c r="C1002" s="36" t="s">
        <v>3316</v>
      </c>
      <c r="D1002" s="36" t="s">
        <v>500</v>
      </c>
      <c r="E1002" s="36" t="s">
        <v>2309</v>
      </c>
    </row>
    <row r="1003">
      <c r="A1003" s="193">
        <v>734.0</v>
      </c>
      <c r="B1003" s="36" t="s">
        <v>912</v>
      </c>
      <c r="C1003" s="36" t="s">
        <v>3317</v>
      </c>
      <c r="D1003" s="36" t="s">
        <v>500</v>
      </c>
      <c r="E1003" s="36"/>
    </row>
    <row r="1004">
      <c r="A1004" s="193">
        <v>735.0</v>
      </c>
      <c r="B1004" s="36" t="s">
        <v>913</v>
      </c>
      <c r="C1004" s="36" t="s">
        <v>3318</v>
      </c>
      <c r="D1004" s="36" t="s">
        <v>500</v>
      </c>
      <c r="E1004" s="36"/>
    </row>
    <row r="1005">
      <c r="A1005" s="193">
        <v>736.0</v>
      </c>
      <c r="B1005" s="36" t="s">
        <v>914</v>
      </c>
      <c r="C1005" s="36" t="s">
        <v>3319</v>
      </c>
      <c r="D1005" s="36" t="s">
        <v>2315</v>
      </c>
      <c r="E1005" s="36"/>
    </row>
    <row r="1006">
      <c r="A1006" s="193">
        <v>737.0</v>
      </c>
      <c r="B1006" s="36" t="s">
        <v>915</v>
      </c>
      <c r="C1006" s="36" t="s">
        <v>3320</v>
      </c>
      <c r="D1006" s="36" t="s">
        <v>2315</v>
      </c>
      <c r="E1006" s="36" t="s">
        <v>2337</v>
      </c>
    </row>
    <row r="1007">
      <c r="A1007" s="193">
        <v>738.0</v>
      </c>
      <c r="B1007" s="36" t="s">
        <v>916</v>
      </c>
      <c r="C1007" s="36" t="s">
        <v>3321</v>
      </c>
      <c r="D1007" s="36" t="s">
        <v>2315</v>
      </c>
      <c r="E1007" s="36" t="s">
        <v>2337</v>
      </c>
    </row>
    <row r="1008">
      <c r="A1008" s="193">
        <v>739.0</v>
      </c>
      <c r="B1008" s="36" t="s">
        <v>917</v>
      </c>
      <c r="C1008" s="36" t="s">
        <v>3322</v>
      </c>
      <c r="D1008" s="36" t="s">
        <v>2398</v>
      </c>
      <c r="E1008" s="36"/>
    </row>
    <row r="1009">
      <c r="A1009" s="193">
        <v>740.0</v>
      </c>
      <c r="B1009" s="36" t="s">
        <v>918</v>
      </c>
      <c r="C1009" s="36" t="s">
        <v>3323</v>
      </c>
      <c r="D1009" s="36" t="s">
        <v>2398</v>
      </c>
      <c r="E1009" s="36" t="s">
        <v>2354</v>
      </c>
    </row>
    <row r="1010">
      <c r="A1010" s="193">
        <v>741.0</v>
      </c>
      <c r="B1010" s="36" t="s">
        <v>919</v>
      </c>
      <c r="C1010" s="36" t="s">
        <v>3324</v>
      </c>
      <c r="D1010" s="36" t="s">
        <v>2306</v>
      </c>
      <c r="E1010" s="36" t="s">
        <v>2309</v>
      </c>
    </row>
    <row r="1011">
      <c r="A1011" s="193">
        <v>741.0</v>
      </c>
      <c r="B1011" s="36" t="s">
        <v>919</v>
      </c>
      <c r="C1011" s="36" t="s">
        <v>3325</v>
      </c>
      <c r="D1011" s="36" t="s">
        <v>2337</v>
      </c>
      <c r="E1011" s="36" t="s">
        <v>2309</v>
      </c>
    </row>
    <row r="1012">
      <c r="A1012" s="193">
        <v>741.0</v>
      </c>
      <c r="B1012" s="36" t="s">
        <v>919</v>
      </c>
      <c r="C1012" s="36" t="s">
        <v>3326</v>
      </c>
      <c r="D1012" s="36" t="s">
        <v>2349</v>
      </c>
      <c r="E1012" s="36" t="s">
        <v>2309</v>
      </c>
    </row>
    <row r="1013">
      <c r="A1013" s="193">
        <v>741.0</v>
      </c>
      <c r="B1013" s="36" t="s">
        <v>919</v>
      </c>
      <c r="C1013" s="36" t="s">
        <v>3327</v>
      </c>
      <c r="D1013" s="36" t="s">
        <v>2452</v>
      </c>
      <c r="E1013" s="36" t="s">
        <v>2309</v>
      </c>
    </row>
    <row r="1014">
      <c r="A1014" s="193">
        <v>742.0</v>
      </c>
      <c r="B1014" s="36" t="s">
        <v>924</v>
      </c>
      <c r="C1014" s="36" t="s">
        <v>3328</v>
      </c>
      <c r="D1014" s="36" t="s">
        <v>2315</v>
      </c>
      <c r="E1014" s="36" t="s">
        <v>2365</v>
      </c>
    </row>
    <row r="1015">
      <c r="A1015" s="193">
        <v>743.0</v>
      </c>
      <c r="B1015" s="36" t="s">
        <v>925</v>
      </c>
      <c r="C1015" s="36" t="s">
        <v>3329</v>
      </c>
      <c r="D1015" s="36" t="s">
        <v>2315</v>
      </c>
      <c r="E1015" s="36" t="s">
        <v>2365</v>
      </c>
    </row>
    <row r="1016">
      <c r="A1016" s="193">
        <v>744.0</v>
      </c>
      <c r="B1016" s="36" t="s">
        <v>926</v>
      </c>
      <c r="C1016" s="36" t="s">
        <v>3330</v>
      </c>
      <c r="D1016" s="36" t="s">
        <v>2402</v>
      </c>
      <c r="E1016" s="36"/>
    </row>
    <row r="1017">
      <c r="A1017" s="193">
        <v>745.0</v>
      </c>
      <c r="B1017" s="36" t="s">
        <v>927</v>
      </c>
      <c r="C1017" s="36" t="s">
        <v>3331</v>
      </c>
      <c r="D1017" s="36" t="s">
        <v>2402</v>
      </c>
      <c r="E1017" s="36"/>
    </row>
    <row r="1018">
      <c r="A1018" s="193">
        <v>745.0</v>
      </c>
      <c r="B1018" s="36" t="s">
        <v>927</v>
      </c>
      <c r="C1018" s="36" t="s">
        <v>3332</v>
      </c>
      <c r="D1018" s="36" t="s">
        <v>2402</v>
      </c>
      <c r="E1018" s="36"/>
    </row>
    <row r="1019">
      <c r="A1019" s="193">
        <v>745.0</v>
      </c>
      <c r="B1019" s="36" t="s">
        <v>927</v>
      </c>
      <c r="C1019" s="36" t="s">
        <v>3333</v>
      </c>
      <c r="D1019" s="36" t="s">
        <v>2402</v>
      </c>
      <c r="E1019" s="36"/>
    </row>
    <row r="1020">
      <c r="A1020" s="193">
        <v>746.0</v>
      </c>
      <c r="B1020" s="36" t="s">
        <v>931</v>
      </c>
      <c r="C1020" s="36" t="s">
        <v>3334</v>
      </c>
      <c r="D1020" s="36" t="s">
        <v>2311</v>
      </c>
      <c r="E1020" s="36"/>
    </row>
    <row r="1021">
      <c r="A1021" s="193">
        <v>747.0</v>
      </c>
      <c r="B1021" s="36" t="s">
        <v>932</v>
      </c>
      <c r="C1021" s="36" t="s">
        <v>3335</v>
      </c>
      <c r="D1021" s="36" t="s">
        <v>2301</v>
      </c>
      <c r="E1021" s="36" t="s">
        <v>2311</v>
      </c>
    </row>
    <row r="1022">
      <c r="A1022" s="193">
        <v>748.0</v>
      </c>
      <c r="B1022" s="36" t="s">
        <v>933</v>
      </c>
      <c r="C1022" s="36" t="s">
        <v>3336</v>
      </c>
      <c r="D1022" s="36" t="s">
        <v>2301</v>
      </c>
      <c r="E1022" s="36" t="s">
        <v>2311</v>
      </c>
    </row>
    <row r="1023">
      <c r="A1023" s="193">
        <v>749.0</v>
      </c>
      <c r="B1023" s="36" t="s">
        <v>934</v>
      </c>
      <c r="C1023" s="36" t="s">
        <v>3337</v>
      </c>
      <c r="D1023" s="36" t="s">
        <v>2352</v>
      </c>
      <c r="E1023" s="36"/>
    </row>
    <row r="1024">
      <c r="A1024" s="193">
        <v>750.0</v>
      </c>
      <c r="B1024" s="36" t="s">
        <v>935</v>
      </c>
      <c r="C1024" s="36" t="s">
        <v>3338</v>
      </c>
      <c r="D1024" s="36" t="s">
        <v>2352</v>
      </c>
      <c r="E1024" s="36"/>
    </row>
    <row r="1025">
      <c r="A1025" s="193">
        <v>751.0</v>
      </c>
      <c r="B1025" s="36" t="s">
        <v>936</v>
      </c>
      <c r="C1025" s="36" t="s">
        <v>3339</v>
      </c>
      <c r="D1025" s="36" t="s">
        <v>2311</v>
      </c>
      <c r="E1025" s="36" t="s">
        <v>2315</v>
      </c>
    </row>
    <row r="1026">
      <c r="A1026" s="193">
        <v>752.0</v>
      </c>
      <c r="B1026" s="36" t="s">
        <v>937</v>
      </c>
      <c r="C1026" s="36" t="s">
        <v>3340</v>
      </c>
      <c r="D1026" s="36" t="s">
        <v>2311</v>
      </c>
      <c r="E1026" s="36" t="s">
        <v>2315</v>
      </c>
    </row>
    <row r="1027">
      <c r="A1027" s="193">
        <v>753.0</v>
      </c>
      <c r="B1027" s="36" t="s">
        <v>938</v>
      </c>
      <c r="C1027" s="36" t="s">
        <v>3341</v>
      </c>
      <c r="D1027" s="36" t="s">
        <v>2300</v>
      </c>
      <c r="E1027" s="36"/>
    </row>
    <row r="1028">
      <c r="A1028" s="193">
        <v>754.0</v>
      </c>
      <c r="B1028" s="36" t="s">
        <v>939</v>
      </c>
      <c r="C1028" s="36" t="s">
        <v>3342</v>
      </c>
      <c r="D1028" s="36" t="s">
        <v>2300</v>
      </c>
      <c r="E1028" s="36"/>
    </row>
    <row r="1029">
      <c r="A1029" s="193">
        <v>755.0</v>
      </c>
      <c r="B1029" s="36" t="s">
        <v>940</v>
      </c>
      <c r="C1029" s="36" t="s">
        <v>3343</v>
      </c>
      <c r="D1029" s="36" t="s">
        <v>2300</v>
      </c>
      <c r="E1029" s="36" t="s">
        <v>2365</v>
      </c>
    </row>
    <row r="1030">
      <c r="A1030" s="193">
        <v>756.0</v>
      </c>
      <c r="B1030" s="36" t="s">
        <v>941</v>
      </c>
      <c r="C1030" s="36" t="s">
        <v>3344</v>
      </c>
      <c r="D1030" s="36" t="s">
        <v>2300</v>
      </c>
      <c r="E1030" s="36" t="s">
        <v>2365</v>
      </c>
    </row>
    <row r="1031">
      <c r="A1031" s="193">
        <v>757.0</v>
      </c>
      <c r="B1031" s="36" t="s">
        <v>942</v>
      </c>
      <c r="C1031" s="36" t="s">
        <v>3345</v>
      </c>
      <c r="D1031" s="36" t="s">
        <v>2301</v>
      </c>
      <c r="E1031" s="36" t="s">
        <v>2306</v>
      </c>
    </row>
    <row r="1032">
      <c r="A1032" s="193">
        <v>758.0</v>
      </c>
      <c r="B1032" s="36" t="s">
        <v>943</v>
      </c>
      <c r="C1032" s="36" t="s">
        <v>3346</v>
      </c>
      <c r="D1032" s="36" t="s">
        <v>2301</v>
      </c>
      <c r="E1032" s="36" t="s">
        <v>2306</v>
      </c>
    </row>
    <row r="1033">
      <c r="A1033" s="193">
        <v>759.0</v>
      </c>
      <c r="B1033" s="36" t="s">
        <v>944</v>
      </c>
      <c r="C1033" s="36" t="s">
        <v>3347</v>
      </c>
      <c r="D1033" s="36" t="s">
        <v>500</v>
      </c>
      <c r="E1033" s="36" t="s">
        <v>2398</v>
      </c>
    </row>
    <row r="1034">
      <c r="A1034" s="193">
        <v>760.0</v>
      </c>
      <c r="B1034" s="36" t="s">
        <v>945</v>
      </c>
      <c r="C1034" s="36" t="s">
        <v>3348</v>
      </c>
      <c r="D1034" s="36" t="s">
        <v>500</v>
      </c>
      <c r="E1034" s="36" t="s">
        <v>2398</v>
      </c>
    </row>
    <row r="1035">
      <c r="A1035" s="193">
        <v>761.0</v>
      </c>
      <c r="B1035" s="36" t="s">
        <v>946</v>
      </c>
      <c r="C1035" s="36" t="s">
        <v>3349</v>
      </c>
      <c r="D1035" s="36" t="s">
        <v>2300</v>
      </c>
      <c r="E1035" s="36"/>
    </row>
    <row r="1036">
      <c r="A1036" s="193">
        <v>762.0</v>
      </c>
      <c r="B1036" s="36" t="s">
        <v>947</v>
      </c>
      <c r="C1036" s="36" t="s">
        <v>3350</v>
      </c>
      <c r="D1036" s="36" t="s">
        <v>2300</v>
      </c>
      <c r="E1036" s="36"/>
    </row>
    <row r="1037">
      <c r="A1037" s="193">
        <v>763.0</v>
      </c>
      <c r="B1037" s="36" t="s">
        <v>948</v>
      </c>
      <c r="C1037" s="36" t="s">
        <v>3351</v>
      </c>
      <c r="D1037" s="36" t="s">
        <v>2300</v>
      </c>
      <c r="E1037" s="36"/>
    </row>
    <row r="1038">
      <c r="A1038" s="193">
        <v>764.0</v>
      </c>
      <c r="B1038" s="36" t="s">
        <v>949</v>
      </c>
      <c r="C1038" s="36" t="s">
        <v>3352</v>
      </c>
      <c r="D1038" s="36" t="s">
        <v>2365</v>
      </c>
      <c r="E1038" s="36"/>
    </row>
    <row r="1039">
      <c r="A1039" s="193">
        <v>765.0</v>
      </c>
      <c r="B1039" s="36" t="s">
        <v>950</v>
      </c>
      <c r="C1039" s="36" t="s">
        <v>3353</v>
      </c>
      <c r="D1039" s="36" t="s">
        <v>500</v>
      </c>
      <c r="E1039" s="36" t="s">
        <v>2349</v>
      </c>
    </row>
    <row r="1040">
      <c r="A1040" s="193">
        <v>765.0</v>
      </c>
      <c r="B1040" s="36" t="s">
        <v>951</v>
      </c>
      <c r="C1040" s="36" t="s">
        <v>3354</v>
      </c>
      <c r="D1040" s="36" t="s">
        <v>2398</v>
      </c>
      <c r="E1040" s="36"/>
    </row>
    <row r="1041">
      <c r="A1041" s="193">
        <v>767.0</v>
      </c>
      <c r="B1041" s="36" t="s">
        <v>952</v>
      </c>
      <c r="C1041" s="36" t="s">
        <v>3355</v>
      </c>
      <c r="D1041" s="36" t="s">
        <v>2315</v>
      </c>
      <c r="E1041" s="36" t="s">
        <v>2311</v>
      </c>
    </row>
    <row r="1042">
      <c r="A1042" s="193">
        <v>768.0</v>
      </c>
      <c r="B1042" s="36" t="s">
        <v>953</v>
      </c>
      <c r="C1042" s="36" t="s">
        <v>3356</v>
      </c>
      <c r="D1042" s="36" t="s">
        <v>2315</v>
      </c>
      <c r="E1042" s="36" t="s">
        <v>2311</v>
      </c>
    </row>
    <row r="1043">
      <c r="A1043" s="193">
        <v>769.0</v>
      </c>
      <c r="B1043" s="36" t="s">
        <v>954</v>
      </c>
      <c r="C1043" s="36" t="s">
        <v>3357</v>
      </c>
      <c r="D1043" s="36" t="s">
        <v>2452</v>
      </c>
      <c r="E1043" s="36" t="s">
        <v>2352</v>
      </c>
    </row>
    <row r="1044">
      <c r="A1044" s="193">
        <v>770.0</v>
      </c>
      <c r="B1044" s="36" t="s">
        <v>955</v>
      </c>
      <c r="C1044" s="36" t="s">
        <v>3358</v>
      </c>
      <c r="D1044" s="36" t="s">
        <v>2452</v>
      </c>
      <c r="E1044" s="36" t="s">
        <v>2352</v>
      </c>
    </row>
    <row r="1045">
      <c r="A1045" s="193">
        <v>771.0</v>
      </c>
      <c r="B1045" s="36" t="s">
        <v>956</v>
      </c>
      <c r="C1045" s="36" t="s">
        <v>3359</v>
      </c>
      <c r="D1045" s="36" t="s">
        <v>2311</v>
      </c>
      <c r="E1045" s="36"/>
    </row>
    <row r="1046">
      <c r="A1046" s="193">
        <v>772.0</v>
      </c>
      <c r="B1046" s="36" t="s">
        <v>957</v>
      </c>
      <c r="C1046" s="36" t="s">
        <v>3360</v>
      </c>
      <c r="D1046" s="36" t="s">
        <v>500</v>
      </c>
      <c r="E1046" s="36"/>
    </row>
    <row r="1047">
      <c r="A1047" s="193">
        <v>773.0</v>
      </c>
      <c r="B1047" s="36" t="s">
        <v>958</v>
      </c>
      <c r="C1047" s="36" t="s">
        <v>3361</v>
      </c>
      <c r="D1047" s="36" t="s">
        <v>500</v>
      </c>
      <c r="E1047" s="36"/>
    </row>
    <row r="1048">
      <c r="A1048" s="193">
        <v>774.0</v>
      </c>
      <c r="B1048" s="36" t="s">
        <v>959</v>
      </c>
      <c r="C1048" s="36" t="s">
        <v>3362</v>
      </c>
      <c r="D1048" s="36" t="s">
        <v>2402</v>
      </c>
      <c r="E1048" s="36" t="s">
        <v>2309</v>
      </c>
    </row>
    <row r="1049">
      <c r="A1049" s="193">
        <v>774.0</v>
      </c>
      <c r="B1049" s="36" t="s">
        <v>959</v>
      </c>
      <c r="C1049" s="36" t="s">
        <v>3363</v>
      </c>
      <c r="D1049" s="36" t="s">
        <v>2402</v>
      </c>
      <c r="E1049" s="36" t="s">
        <v>2309</v>
      </c>
    </row>
    <row r="1050">
      <c r="A1050" s="193">
        <v>774.0</v>
      </c>
      <c r="B1050" s="36" t="s">
        <v>959</v>
      </c>
      <c r="C1050" s="36" t="s">
        <v>3364</v>
      </c>
      <c r="D1050" s="36" t="s">
        <v>2402</v>
      </c>
      <c r="E1050" s="36" t="s">
        <v>2309</v>
      </c>
    </row>
    <row r="1051">
      <c r="A1051" s="193">
        <v>774.0</v>
      </c>
      <c r="B1051" s="36" t="s">
        <v>959</v>
      </c>
      <c r="C1051" s="36" t="s">
        <v>3365</v>
      </c>
      <c r="D1051" s="36" t="s">
        <v>2402</v>
      </c>
      <c r="E1051" s="36" t="s">
        <v>2309</v>
      </c>
    </row>
    <row r="1052">
      <c r="A1052" s="193">
        <v>774.0</v>
      </c>
      <c r="B1052" s="36" t="s">
        <v>959</v>
      </c>
      <c r="C1052" s="36" t="s">
        <v>3366</v>
      </c>
      <c r="D1052" s="36" t="s">
        <v>2402</v>
      </c>
      <c r="E1052" s="36" t="s">
        <v>2309</v>
      </c>
    </row>
    <row r="1053">
      <c r="A1053" s="193">
        <v>774.0</v>
      </c>
      <c r="B1053" s="36" t="s">
        <v>959</v>
      </c>
      <c r="C1053" s="36" t="s">
        <v>3367</v>
      </c>
      <c r="D1053" s="36" t="s">
        <v>2402</v>
      </c>
      <c r="E1053" s="36" t="s">
        <v>2309</v>
      </c>
    </row>
    <row r="1054">
      <c r="A1054" s="193">
        <v>774.0</v>
      </c>
      <c r="B1054" s="36" t="s">
        <v>959</v>
      </c>
      <c r="C1054" s="36" t="s">
        <v>3368</v>
      </c>
      <c r="D1054" s="36" t="s">
        <v>2402</v>
      </c>
      <c r="E1054" s="36" t="s">
        <v>2309</v>
      </c>
    </row>
    <row r="1055">
      <c r="A1055" s="193">
        <v>775.0</v>
      </c>
      <c r="B1055" s="36" t="s">
        <v>960</v>
      </c>
      <c r="C1055" s="36" t="s">
        <v>3369</v>
      </c>
      <c r="D1055" s="36" t="s">
        <v>500</v>
      </c>
      <c r="E1055" s="36"/>
    </row>
    <row r="1056">
      <c r="A1056" s="193">
        <v>776.0</v>
      </c>
      <c r="B1056" s="36" t="s">
        <v>961</v>
      </c>
      <c r="C1056" s="36" t="s">
        <v>3370</v>
      </c>
      <c r="D1056" s="36" t="s">
        <v>2306</v>
      </c>
      <c r="E1056" s="36" t="s">
        <v>2468</v>
      </c>
    </row>
    <row r="1057">
      <c r="A1057" s="193">
        <v>777.0</v>
      </c>
      <c r="B1057" s="36" t="s">
        <v>962</v>
      </c>
      <c r="C1057" s="36" t="s">
        <v>3371</v>
      </c>
      <c r="D1057" s="36" t="s">
        <v>2337</v>
      </c>
      <c r="E1057" s="36" t="s">
        <v>2355</v>
      </c>
    </row>
    <row r="1058">
      <c r="A1058" s="193">
        <v>778.0</v>
      </c>
      <c r="B1058" s="36" t="s">
        <v>963</v>
      </c>
      <c r="C1058" s="36" t="s">
        <v>3372</v>
      </c>
      <c r="D1058" s="36" t="s">
        <v>2452</v>
      </c>
      <c r="E1058" s="36" t="s">
        <v>2365</v>
      </c>
    </row>
    <row r="1059">
      <c r="A1059" s="193">
        <v>779.0</v>
      </c>
      <c r="B1059" s="36" t="s">
        <v>964</v>
      </c>
      <c r="C1059" s="36" t="s">
        <v>3373</v>
      </c>
      <c r="D1059" s="36" t="s">
        <v>2311</v>
      </c>
      <c r="E1059" s="36" t="s">
        <v>2349</v>
      </c>
    </row>
    <row r="1060">
      <c r="A1060" s="193">
        <v>780.0</v>
      </c>
      <c r="B1060" s="36" t="s">
        <v>965</v>
      </c>
      <c r="C1060" s="36" t="s">
        <v>3374</v>
      </c>
      <c r="D1060" s="36" t="s">
        <v>500</v>
      </c>
      <c r="E1060" s="36" t="s">
        <v>2468</v>
      </c>
    </row>
    <row r="1061">
      <c r="A1061" s="193">
        <v>781.0</v>
      </c>
      <c r="B1061" s="36" t="s">
        <v>966</v>
      </c>
      <c r="C1061" s="36" t="s">
        <v>3375</v>
      </c>
      <c r="D1061" s="36" t="s">
        <v>2452</v>
      </c>
      <c r="E1061" s="36" t="s">
        <v>2300</v>
      </c>
    </row>
    <row r="1062">
      <c r="A1062" s="193">
        <v>782.0</v>
      </c>
      <c r="B1062" s="36" t="s">
        <v>967</v>
      </c>
      <c r="C1062" s="36" t="s">
        <v>3376</v>
      </c>
      <c r="D1062" s="36" t="s">
        <v>2468</v>
      </c>
      <c r="E1062" s="36"/>
    </row>
    <row r="1063">
      <c r="A1063" s="193">
        <v>783.0</v>
      </c>
      <c r="B1063" s="36" t="s">
        <v>968</v>
      </c>
      <c r="C1063" s="36" t="s">
        <v>3377</v>
      </c>
      <c r="D1063" s="36" t="s">
        <v>2468</v>
      </c>
      <c r="E1063" s="36" t="s">
        <v>2398</v>
      </c>
    </row>
    <row r="1064">
      <c r="A1064" s="193">
        <v>784.0</v>
      </c>
      <c r="B1064" s="36" t="s">
        <v>969</v>
      </c>
      <c r="C1064" s="36" t="s">
        <v>3378</v>
      </c>
      <c r="D1064" s="36" t="s">
        <v>2468</v>
      </c>
      <c r="E1064" s="36" t="s">
        <v>2398</v>
      </c>
    </row>
    <row r="1065">
      <c r="A1065" s="193">
        <v>785.0</v>
      </c>
      <c r="B1065" s="36" t="s">
        <v>970</v>
      </c>
      <c r="C1065" s="36" t="s">
        <v>3379</v>
      </c>
      <c r="D1065" s="36" t="s">
        <v>2337</v>
      </c>
      <c r="E1065" s="36" t="s">
        <v>2365</v>
      </c>
    </row>
    <row r="1066">
      <c r="A1066" s="193">
        <v>786.0</v>
      </c>
      <c r="B1066" s="36" t="s">
        <v>971</v>
      </c>
      <c r="C1066" s="36" t="s">
        <v>3380</v>
      </c>
      <c r="D1066" s="36" t="s">
        <v>2349</v>
      </c>
      <c r="E1066" s="36" t="s">
        <v>2365</v>
      </c>
    </row>
    <row r="1067">
      <c r="A1067" s="193">
        <v>787.0</v>
      </c>
      <c r="B1067" s="36" t="s">
        <v>972</v>
      </c>
      <c r="C1067" s="36" t="s">
        <v>3381</v>
      </c>
      <c r="D1067" s="36" t="s">
        <v>2300</v>
      </c>
      <c r="E1067" s="36" t="s">
        <v>2365</v>
      </c>
    </row>
    <row r="1068">
      <c r="A1068" s="193">
        <v>788.0</v>
      </c>
      <c r="B1068" s="36" t="s">
        <v>973</v>
      </c>
      <c r="C1068" s="36" t="s">
        <v>3382</v>
      </c>
      <c r="D1068" s="36" t="s">
        <v>2311</v>
      </c>
      <c r="E1068" s="36" t="s">
        <v>2365</v>
      </c>
    </row>
    <row r="1069">
      <c r="A1069" s="193">
        <v>789.0</v>
      </c>
      <c r="B1069" s="36" t="s">
        <v>974</v>
      </c>
      <c r="C1069" s="36" t="s">
        <v>3383</v>
      </c>
      <c r="D1069" s="36" t="s">
        <v>2349</v>
      </c>
      <c r="E1069" s="36"/>
    </row>
    <row r="1070">
      <c r="A1070" s="193">
        <v>790.0</v>
      </c>
      <c r="B1070" s="36" t="s">
        <v>975</v>
      </c>
      <c r="C1070" s="36" t="s">
        <v>3384</v>
      </c>
      <c r="D1070" s="36" t="s">
        <v>2349</v>
      </c>
      <c r="E1070" s="36"/>
    </row>
    <row r="1071">
      <c r="A1071" s="193">
        <v>791.0</v>
      </c>
      <c r="B1071" s="36" t="s">
        <v>976</v>
      </c>
      <c r="C1071" s="36" t="s">
        <v>3385</v>
      </c>
      <c r="D1071" s="36" t="s">
        <v>2349</v>
      </c>
      <c r="E1071" s="36" t="s">
        <v>2355</v>
      </c>
    </row>
    <row r="1072">
      <c r="A1072" s="193">
        <v>792.0</v>
      </c>
      <c r="B1072" s="36" t="s">
        <v>977</v>
      </c>
      <c r="C1072" s="36" t="s">
        <v>3386</v>
      </c>
      <c r="D1072" s="36" t="s">
        <v>2349</v>
      </c>
      <c r="E1072" s="36" t="s">
        <v>2452</v>
      </c>
    </row>
    <row r="1073">
      <c r="A1073" s="193">
        <v>793.0</v>
      </c>
      <c r="B1073" s="36" t="s">
        <v>978</v>
      </c>
      <c r="C1073" s="36" t="s">
        <v>3387</v>
      </c>
      <c r="D1073" s="36" t="s">
        <v>2402</v>
      </c>
      <c r="E1073" s="36" t="s">
        <v>2301</v>
      </c>
    </row>
    <row r="1074">
      <c r="A1074" s="193">
        <v>794.0</v>
      </c>
      <c r="B1074" s="36" t="s">
        <v>979</v>
      </c>
      <c r="C1074" s="36" t="s">
        <v>3388</v>
      </c>
      <c r="D1074" s="36" t="s">
        <v>2315</v>
      </c>
      <c r="E1074" s="36" t="s">
        <v>2398</v>
      </c>
    </row>
    <row r="1075">
      <c r="A1075" s="193">
        <v>795.0</v>
      </c>
      <c r="B1075" s="36" t="s">
        <v>980</v>
      </c>
      <c r="C1075" s="36" t="s">
        <v>3389</v>
      </c>
      <c r="D1075" s="36" t="s">
        <v>2315</v>
      </c>
      <c r="E1075" s="36" t="s">
        <v>2398</v>
      </c>
    </row>
    <row r="1076">
      <c r="A1076" s="193">
        <v>796.0</v>
      </c>
      <c r="B1076" s="36" t="s">
        <v>981</v>
      </c>
      <c r="C1076" s="36" t="s">
        <v>3390</v>
      </c>
      <c r="D1076" s="36" t="s">
        <v>2337</v>
      </c>
      <c r="E1076" s="36"/>
    </row>
    <row r="1077">
      <c r="A1077" s="193">
        <v>797.0</v>
      </c>
      <c r="B1077" s="36" t="s">
        <v>982</v>
      </c>
      <c r="C1077" s="36" t="s">
        <v>3391</v>
      </c>
      <c r="D1077" s="36" t="s">
        <v>2355</v>
      </c>
      <c r="E1077" s="36" t="s">
        <v>2309</v>
      </c>
    </row>
    <row r="1078">
      <c r="A1078" s="193">
        <v>798.0</v>
      </c>
      <c r="B1078" s="36" t="s">
        <v>983</v>
      </c>
      <c r="C1078" s="36" t="s">
        <v>3392</v>
      </c>
      <c r="D1078" s="36" t="s">
        <v>2300</v>
      </c>
      <c r="E1078" s="36" t="s">
        <v>2355</v>
      </c>
    </row>
    <row r="1079">
      <c r="A1079" s="193">
        <v>799.0</v>
      </c>
      <c r="B1079" s="36" t="s">
        <v>984</v>
      </c>
      <c r="C1079" s="36" t="s">
        <v>3393</v>
      </c>
      <c r="D1079" s="36" t="s">
        <v>2327</v>
      </c>
      <c r="E1079" s="36" t="s">
        <v>2468</v>
      </c>
    </row>
    <row r="1080">
      <c r="A1080" s="193">
        <v>800.0</v>
      </c>
      <c r="B1080" s="36" t="s">
        <v>985</v>
      </c>
      <c r="C1080" s="36" t="s">
        <v>3394</v>
      </c>
      <c r="D1080" s="36" t="s">
        <v>2349</v>
      </c>
      <c r="E1080" s="36"/>
    </row>
    <row r="1081">
      <c r="A1081" s="193">
        <v>801.0</v>
      </c>
      <c r="B1081" s="36" t="s">
        <v>986</v>
      </c>
      <c r="C1081" s="36" t="s">
        <v>3395</v>
      </c>
      <c r="D1081" s="36" t="s">
        <v>2355</v>
      </c>
      <c r="E1081" s="36" t="s">
        <v>2365</v>
      </c>
    </row>
    <row r="1082">
      <c r="A1082" s="193">
        <v>801.0</v>
      </c>
      <c r="B1082" s="36" t="s">
        <v>986</v>
      </c>
      <c r="C1082" s="36" t="s">
        <v>3396</v>
      </c>
      <c r="D1082" s="36" t="s">
        <v>2355</v>
      </c>
      <c r="E1082" s="36" t="s">
        <v>2365</v>
      </c>
    </row>
    <row r="1083">
      <c r="A1083" s="193">
        <v>802.0</v>
      </c>
      <c r="B1083" s="36" t="s">
        <v>989</v>
      </c>
      <c r="C1083" s="36" t="s">
        <v>3397</v>
      </c>
      <c r="D1083" s="36" t="s">
        <v>2398</v>
      </c>
      <c r="E1083" s="36" t="s">
        <v>2452</v>
      </c>
    </row>
    <row r="1084">
      <c r="A1084" s="193">
        <v>803.0</v>
      </c>
      <c r="B1084" s="36" t="s">
        <v>990</v>
      </c>
      <c r="C1084" s="36" t="s">
        <v>3398</v>
      </c>
      <c r="D1084" s="36" t="s">
        <v>2301</v>
      </c>
      <c r="E1084" s="36"/>
    </row>
    <row r="1085">
      <c r="A1085" s="193">
        <v>804.0</v>
      </c>
      <c r="B1085" s="36" t="s">
        <v>991</v>
      </c>
      <c r="C1085" s="36" t="s">
        <v>3399</v>
      </c>
      <c r="D1085" s="36" t="s">
        <v>2301</v>
      </c>
      <c r="E1085" s="36" t="s">
        <v>2468</v>
      </c>
    </row>
    <row r="1086">
      <c r="A1086" s="193">
        <v>805.0</v>
      </c>
      <c r="B1086" s="36" t="s">
        <v>992</v>
      </c>
      <c r="C1086" s="36" t="s">
        <v>3400</v>
      </c>
      <c r="D1086" s="36" t="s">
        <v>2402</v>
      </c>
      <c r="E1086" s="36" t="s">
        <v>2355</v>
      </c>
    </row>
    <row r="1087">
      <c r="A1087" s="193">
        <v>806.0</v>
      </c>
      <c r="B1087" s="36" t="s">
        <v>993</v>
      </c>
      <c r="C1087" s="36" t="s">
        <v>3401</v>
      </c>
      <c r="D1087" s="36" t="s">
        <v>2306</v>
      </c>
      <c r="E1087" s="36" t="s">
        <v>2452</v>
      </c>
    </row>
    <row r="1088">
      <c r="A1088" s="193">
        <v>807.0</v>
      </c>
      <c r="B1088" s="36" t="s">
        <v>994</v>
      </c>
      <c r="C1088" s="36" t="s">
        <v>3402</v>
      </c>
      <c r="D1088" s="36" t="s">
        <v>2337</v>
      </c>
      <c r="E1088" s="36"/>
    </row>
    <row r="1089">
      <c r="A1089" s="193">
        <v>808.0</v>
      </c>
      <c r="B1089" s="36" t="s">
        <v>995</v>
      </c>
      <c r="C1089" s="36" t="s">
        <v>3403</v>
      </c>
      <c r="D1089" s="36" t="s">
        <v>2355</v>
      </c>
      <c r="E1089" s="36"/>
    </row>
    <row r="1090">
      <c r="A1090" s="193">
        <v>809.0</v>
      </c>
      <c r="B1090" s="36" t="s">
        <v>996</v>
      </c>
      <c r="C1090" s="36" t="s">
        <v>3404</v>
      </c>
      <c r="D1090" s="36" t="s">
        <v>2355</v>
      </c>
      <c r="E1090" s="36"/>
    </row>
    <row r="1091">
      <c r="A1091" s="193">
        <v>810.0</v>
      </c>
      <c r="B1091" s="36" t="s">
        <v>997</v>
      </c>
      <c r="C1091" s="36" t="s">
        <v>3405</v>
      </c>
      <c r="D1091" s="36" t="s">
        <v>2300</v>
      </c>
      <c r="E1091" s="36"/>
    </row>
    <row r="1092">
      <c r="A1092" s="193">
        <v>811.0</v>
      </c>
      <c r="B1092" s="36" t="s">
        <v>998</v>
      </c>
      <c r="C1092" s="36" t="s">
        <v>3406</v>
      </c>
      <c r="D1092" s="36" t="s">
        <v>2300</v>
      </c>
      <c r="E1092" s="36"/>
    </row>
    <row r="1093">
      <c r="A1093" s="193">
        <v>812.0</v>
      </c>
      <c r="B1093" s="36" t="s">
        <v>999</v>
      </c>
      <c r="C1093" s="36" t="s">
        <v>3407</v>
      </c>
      <c r="D1093" s="36" t="s">
        <v>2300</v>
      </c>
      <c r="E1093" s="36"/>
    </row>
    <row r="1094">
      <c r="A1094" s="193">
        <v>813.0</v>
      </c>
      <c r="B1094" s="36" t="s">
        <v>1000</v>
      </c>
      <c r="C1094" s="36" t="s">
        <v>3408</v>
      </c>
      <c r="D1094" s="36" t="s">
        <v>2306</v>
      </c>
      <c r="E1094" s="36"/>
    </row>
    <row r="1095">
      <c r="A1095" s="193">
        <v>814.0</v>
      </c>
      <c r="B1095" s="36" t="s">
        <v>1001</v>
      </c>
      <c r="C1095" s="36" t="s">
        <v>3409</v>
      </c>
      <c r="D1095" s="36" t="s">
        <v>2306</v>
      </c>
      <c r="E1095" s="36"/>
    </row>
    <row r="1096">
      <c r="A1096" s="193">
        <v>815.0</v>
      </c>
      <c r="B1096" s="36" t="s">
        <v>1002</v>
      </c>
      <c r="C1096" s="36" t="s">
        <v>3410</v>
      </c>
      <c r="D1096" s="36" t="s">
        <v>2306</v>
      </c>
      <c r="E1096" s="36"/>
    </row>
    <row r="1097">
      <c r="A1097" s="193">
        <v>816.0</v>
      </c>
      <c r="B1097" s="36" t="s">
        <v>1003</v>
      </c>
      <c r="C1097" s="36" t="s">
        <v>3411</v>
      </c>
      <c r="D1097" s="36" t="s">
        <v>2311</v>
      </c>
      <c r="E1097" s="36"/>
    </row>
    <row r="1098">
      <c r="A1098" s="193">
        <v>817.0</v>
      </c>
      <c r="B1098" s="36" t="s">
        <v>1004</v>
      </c>
      <c r="C1098" s="36" t="s">
        <v>3412</v>
      </c>
      <c r="D1098" s="36" t="s">
        <v>2311</v>
      </c>
      <c r="E1098" s="36"/>
    </row>
    <row r="1099">
      <c r="A1099" s="193">
        <v>818.0</v>
      </c>
      <c r="B1099" s="36" t="s">
        <v>1005</v>
      </c>
      <c r="C1099" s="36" t="s">
        <v>3413</v>
      </c>
      <c r="D1099" s="36" t="s">
        <v>2311</v>
      </c>
      <c r="E1099" s="36"/>
    </row>
    <row r="1100">
      <c r="A1100" s="193">
        <v>819.0</v>
      </c>
      <c r="B1100" s="36" t="s">
        <v>1006</v>
      </c>
      <c r="C1100" s="36" t="s">
        <v>3414</v>
      </c>
      <c r="D1100" s="36" t="s">
        <v>500</v>
      </c>
      <c r="E1100" s="36"/>
    </row>
    <row r="1101">
      <c r="A1101" s="193">
        <v>820.0</v>
      </c>
      <c r="B1101" s="36" t="s">
        <v>1007</v>
      </c>
      <c r="C1101" s="36" t="s">
        <v>3415</v>
      </c>
      <c r="D1101" s="36" t="s">
        <v>500</v>
      </c>
      <c r="E1101" s="36"/>
    </row>
    <row r="1102">
      <c r="A1102" s="193">
        <v>821.0</v>
      </c>
      <c r="B1102" s="36" t="s">
        <v>1008</v>
      </c>
      <c r="C1102" s="36" t="s">
        <v>3416</v>
      </c>
      <c r="D1102" s="36" t="s">
        <v>2309</v>
      </c>
      <c r="E1102" s="36"/>
    </row>
    <row r="1103">
      <c r="A1103" s="193">
        <v>822.0</v>
      </c>
      <c r="B1103" s="36" t="s">
        <v>1009</v>
      </c>
      <c r="C1103" s="36" t="s">
        <v>3417</v>
      </c>
      <c r="D1103" s="36" t="s">
        <v>2309</v>
      </c>
      <c r="E1103" s="36"/>
    </row>
    <row r="1104">
      <c r="A1104" s="193">
        <v>823.0</v>
      </c>
      <c r="B1104" s="36" t="s">
        <v>1010</v>
      </c>
      <c r="C1104" s="36" t="s">
        <v>3418</v>
      </c>
      <c r="D1104" s="36" t="s">
        <v>2309</v>
      </c>
      <c r="E1104" s="36" t="s">
        <v>2355</v>
      </c>
    </row>
    <row r="1105">
      <c r="A1105" s="193">
        <v>824.0</v>
      </c>
      <c r="B1105" s="36" t="s">
        <v>1011</v>
      </c>
      <c r="C1105" s="36" t="s">
        <v>3419</v>
      </c>
      <c r="D1105" s="36" t="s">
        <v>2315</v>
      </c>
      <c r="E1105" s="36"/>
    </row>
    <row r="1106">
      <c r="A1106" s="193">
        <v>825.0</v>
      </c>
      <c r="B1106" s="36" t="s">
        <v>1012</v>
      </c>
      <c r="C1106" s="36" t="s">
        <v>3420</v>
      </c>
      <c r="D1106" s="36" t="s">
        <v>2315</v>
      </c>
      <c r="E1106" s="36" t="s">
        <v>2349</v>
      </c>
    </row>
    <row r="1107">
      <c r="A1107" s="193">
        <v>826.0</v>
      </c>
      <c r="B1107" s="36" t="s">
        <v>1013</v>
      </c>
      <c r="C1107" s="36" t="s">
        <v>3421</v>
      </c>
      <c r="D1107" s="36" t="s">
        <v>2315</v>
      </c>
      <c r="E1107" s="36" t="s">
        <v>2349</v>
      </c>
    </row>
    <row r="1108">
      <c r="A1108" s="193">
        <v>827.0</v>
      </c>
      <c r="B1108" s="36" t="s">
        <v>1014</v>
      </c>
      <c r="C1108" s="36" t="s">
        <v>3422</v>
      </c>
      <c r="D1108" s="36" t="s">
        <v>2327</v>
      </c>
      <c r="E1108" s="36"/>
    </row>
    <row r="1109">
      <c r="A1109" s="193">
        <v>828.0</v>
      </c>
      <c r="B1109" s="36" t="s">
        <v>1015</v>
      </c>
      <c r="C1109" s="36" t="s">
        <v>3423</v>
      </c>
      <c r="D1109" s="36" t="s">
        <v>2327</v>
      </c>
      <c r="E1109" s="36"/>
    </row>
    <row r="1110">
      <c r="A1110" s="193">
        <v>829.0</v>
      </c>
      <c r="B1110" s="36" t="s">
        <v>1016</v>
      </c>
      <c r="C1110" s="36" t="s">
        <v>3424</v>
      </c>
      <c r="D1110" s="36" t="s">
        <v>2300</v>
      </c>
      <c r="E1110" s="36"/>
    </row>
    <row r="1111">
      <c r="A1111" s="193">
        <v>830.0</v>
      </c>
      <c r="B1111" s="36" t="s">
        <v>1017</v>
      </c>
      <c r="C1111" s="36" t="s">
        <v>3425</v>
      </c>
      <c r="D1111" s="36" t="s">
        <v>2300</v>
      </c>
      <c r="E1111" s="36"/>
    </row>
    <row r="1112">
      <c r="A1112" s="193">
        <v>831.0</v>
      </c>
      <c r="B1112" s="36" t="s">
        <v>1018</v>
      </c>
      <c r="C1112" s="36" t="s">
        <v>3426</v>
      </c>
      <c r="D1112" s="36" t="s">
        <v>500</v>
      </c>
      <c r="E1112" s="36"/>
    </row>
    <row r="1113">
      <c r="A1113" s="193">
        <v>832.0</v>
      </c>
      <c r="B1113" s="36" t="s">
        <v>1019</v>
      </c>
      <c r="C1113" s="36" t="s">
        <v>3427</v>
      </c>
      <c r="D1113" s="36" t="s">
        <v>500</v>
      </c>
      <c r="E1113" s="36"/>
    </row>
    <row r="1114">
      <c r="A1114" s="193">
        <v>833.0</v>
      </c>
      <c r="B1114" s="36" t="s">
        <v>1020</v>
      </c>
      <c r="C1114" s="36" t="s">
        <v>3428</v>
      </c>
      <c r="D1114" s="36" t="s">
        <v>2311</v>
      </c>
      <c r="E1114" s="36"/>
    </row>
    <row r="1115">
      <c r="A1115" s="193">
        <v>834.0</v>
      </c>
      <c r="B1115" s="36" t="s">
        <v>1021</v>
      </c>
      <c r="C1115" s="36" t="s">
        <v>3429</v>
      </c>
      <c r="D1115" s="36" t="s">
        <v>2311</v>
      </c>
      <c r="E1115" s="36" t="s">
        <v>2402</v>
      </c>
    </row>
    <row r="1116">
      <c r="A1116" s="193">
        <v>835.0</v>
      </c>
      <c r="B1116" s="36" t="s">
        <v>1022</v>
      </c>
      <c r="C1116" s="36" t="s">
        <v>3430</v>
      </c>
      <c r="D1116" s="36" t="s">
        <v>2337</v>
      </c>
      <c r="E1116" s="36"/>
    </row>
    <row r="1117">
      <c r="A1117" s="193">
        <v>836.0</v>
      </c>
      <c r="B1117" s="36" t="s">
        <v>1023</v>
      </c>
      <c r="C1117" s="36" t="s">
        <v>3431</v>
      </c>
      <c r="D1117" s="36" t="s">
        <v>2337</v>
      </c>
      <c r="E1117" s="36"/>
    </row>
    <row r="1118">
      <c r="A1118" s="193">
        <v>837.0</v>
      </c>
      <c r="B1118" s="36" t="s">
        <v>1024</v>
      </c>
      <c r="C1118" s="36" t="s">
        <v>3432</v>
      </c>
      <c r="D1118" s="36" t="s">
        <v>2402</v>
      </c>
      <c r="E1118" s="36"/>
    </row>
    <row r="1119">
      <c r="A1119" s="193">
        <v>838.0</v>
      </c>
      <c r="B1119" s="36" t="s">
        <v>1025</v>
      </c>
      <c r="C1119" s="36" t="s">
        <v>3433</v>
      </c>
      <c r="D1119" s="36" t="s">
        <v>2402</v>
      </c>
      <c r="E1119" s="36" t="s">
        <v>2306</v>
      </c>
    </row>
    <row r="1120">
      <c r="A1120" s="193">
        <v>839.0</v>
      </c>
      <c r="B1120" s="36" t="s">
        <v>1026</v>
      </c>
      <c r="C1120" s="36" t="s">
        <v>3434</v>
      </c>
      <c r="D1120" s="36" t="s">
        <v>2402</v>
      </c>
      <c r="E1120" s="36" t="s">
        <v>2306</v>
      </c>
    </row>
    <row r="1121">
      <c r="A1121" s="193">
        <v>840.0</v>
      </c>
      <c r="B1121" s="36" t="s">
        <v>1027</v>
      </c>
      <c r="C1121" s="36" t="s">
        <v>3435</v>
      </c>
      <c r="D1121" s="36" t="s">
        <v>2300</v>
      </c>
      <c r="E1121" s="36" t="s">
        <v>2468</v>
      </c>
    </row>
    <row r="1122">
      <c r="A1122" s="193">
        <v>841.0</v>
      </c>
      <c r="B1122" s="36" t="s">
        <v>1028</v>
      </c>
      <c r="C1122" s="36" t="s">
        <v>3436</v>
      </c>
      <c r="D1122" s="36" t="s">
        <v>2300</v>
      </c>
      <c r="E1122" s="36" t="s">
        <v>2468</v>
      </c>
    </row>
    <row r="1123">
      <c r="A1123" s="193">
        <v>842.0</v>
      </c>
      <c r="B1123" s="36" t="s">
        <v>1029</v>
      </c>
      <c r="C1123" s="36" t="s">
        <v>3437</v>
      </c>
      <c r="D1123" s="36" t="s">
        <v>2300</v>
      </c>
      <c r="E1123" s="36" t="s">
        <v>2468</v>
      </c>
    </row>
    <row r="1124">
      <c r="A1124" s="193">
        <v>843.0</v>
      </c>
      <c r="B1124" s="36" t="s">
        <v>1030</v>
      </c>
      <c r="C1124" s="36" t="s">
        <v>3438</v>
      </c>
      <c r="D1124" s="36" t="s">
        <v>2352</v>
      </c>
      <c r="E1124" s="36"/>
    </row>
    <row r="1125">
      <c r="A1125" s="193">
        <v>844.0</v>
      </c>
      <c r="B1125" s="36" t="s">
        <v>1031</v>
      </c>
      <c r="C1125" s="36" t="s">
        <v>3439</v>
      </c>
      <c r="D1125" s="36" t="s">
        <v>2352</v>
      </c>
      <c r="E1125" s="36"/>
    </row>
    <row r="1126">
      <c r="A1126" s="193">
        <v>845.0</v>
      </c>
      <c r="B1126" s="36" t="s">
        <v>1032</v>
      </c>
      <c r="C1126" s="36" t="s">
        <v>3440</v>
      </c>
      <c r="D1126" s="36" t="s">
        <v>2309</v>
      </c>
      <c r="E1126" s="36" t="s">
        <v>2311</v>
      </c>
    </row>
    <row r="1127">
      <c r="A1127" s="193">
        <v>846.0</v>
      </c>
      <c r="B1127" s="36" t="s">
        <v>1033</v>
      </c>
      <c r="C1127" s="36" t="s">
        <v>3441</v>
      </c>
      <c r="D1127" s="36" t="s">
        <v>2311</v>
      </c>
      <c r="E1127" s="36"/>
    </row>
    <row r="1128">
      <c r="A1128" s="193">
        <v>847.0</v>
      </c>
      <c r="B1128" s="36" t="s">
        <v>1034</v>
      </c>
      <c r="C1128" s="36" t="s">
        <v>3442</v>
      </c>
      <c r="D1128" s="36" t="s">
        <v>2311</v>
      </c>
      <c r="E1128" s="36"/>
    </row>
    <row r="1129">
      <c r="A1129" s="193">
        <v>848.0</v>
      </c>
      <c r="B1129" s="36" t="s">
        <v>1035</v>
      </c>
      <c r="C1129" s="36" t="s">
        <v>3443</v>
      </c>
      <c r="D1129" s="36" t="s">
        <v>2337</v>
      </c>
      <c r="E1129" s="36" t="s">
        <v>2301</v>
      </c>
    </row>
    <row r="1130">
      <c r="A1130" s="193">
        <v>849.0</v>
      </c>
      <c r="B1130" s="36" t="s">
        <v>1036</v>
      </c>
      <c r="C1130" s="36" t="s">
        <v>3444</v>
      </c>
      <c r="D1130" s="36" t="s">
        <v>2337</v>
      </c>
      <c r="E1130" s="36" t="s">
        <v>2301</v>
      </c>
    </row>
    <row r="1131">
      <c r="A1131" s="193">
        <v>849.0</v>
      </c>
      <c r="B1131" s="36" t="s">
        <v>1036</v>
      </c>
      <c r="C1131" s="36" t="s">
        <v>3445</v>
      </c>
      <c r="D1131" s="36" t="s">
        <v>2337</v>
      </c>
      <c r="E1131" s="36" t="s">
        <v>2301</v>
      </c>
    </row>
    <row r="1132">
      <c r="A1132" s="193">
        <v>850.0</v>
      </c>
      <c r="B1132" s="36" t="s">
        <v>1039</v>
      </c>
      <c r="C1132" s="36" t="s">
        <v>3446</v>
      </c>
      <c r="D1132" s="36" t="s">
        <v>2306</v>
      </c>
      <c r="E1132" s="36" t="s">
        <v>2315</v>
      </c>
    </row>
    <row r="1133">
      <c r="A1133" s="193">
        <v>851.0</v>
      </c>
      <c r="B1133" s="36" t="s">
        <v>1040</v>
      </c>
      <c r="C1133" s="36" t="s">
        <v>3447</v>
      </c>
      <c r="D1133" s="36" t="s">
        <v>2306</v>
      </c>
      <c r="E1133" s="36" t="s">
        <v>2315</v>
      </c>
    </row>
    <row r="1134">
      <c r="A1134" s="193">
        <v>852.0</v>
      </c>
      <c r="B1134" s="36" t="s">
        <v>1041</v>
      </c>
      <c r="C1134" s="36" t="s">
        <v>3448</v>
      </c>
      <c r="D1134" s="36" t="s">
        <v>2398</v>
      </c>
      <c r="E1134" s="36"/>
    </row>
    <row r="1135">
      <c r="A1135" s="193">
        <v>853.0</v>
      </c>
      <c r="B1135" s="36" t="s">
        <v>1042</v>
      </c>
      <c r="C1135" s="36" t="s">
        <v>3449</v>
      </c>
      <c r="D1135" s="36" t="s">
        <v>2398</v>
      </c>
      <c r="E1135" s="36"/>
    </row>
    <row r="1136">
      <c r="A1136" s="193">
        <v>854.0</v>
      </c>
      <c r="B1136" s="36" t="s">
        <v>1043</v>
      </c>
      <c r="C1136" s="36" t="s">
        <v>3450</v>
      </c>
      <c r="D1136" s="36" t="s">
        <v>2452</v>
      </c>
      <c r="E1136" s="36"/>
    </row>
    <row r="1137">
      <c r="A1137" s="193">
        <v>854.0</v>
      </c>
      <c r="B1137" s="36" t="s">
        <v>1043</v>
      </c>
      <c r="C1137" s="36" t="s">
        <v>3451</v>
      </c>
      <c r="D1137" s="36" t="s">
        <v>2452</v>
      </c>
      <c r="E1137" s="36"/>
    </row>
    <row r="1138">
      <c r="A1138" s="193">
        <v>855.0</v>
      </c>
      <c r="B1138" s="36" t="s">
        <v>1046</v>
      </c>
      <c r="C1138" s="36" t="s">
        <v>3452</v>
      </c>
      <c r="D1138" s="36" t="s">
        <v>2452</v>
      </c>
      <c r="E1138" s="36"/>
    </row>
    <row r="1139">
      <c r="A1139" s="193">
        <v>855.0</v>
      </c>
      <c r="B1139" s="36" t="s">
        <v>1046</v>
      </c>
      <c r="C1139" s="36" t="s">
        <v>3453</v>
      </c>
      <c r="D1139" s="36" t="s">
        <v>2452</v>
      </c>
      <c r="E1139" s="36"/>
    </row>
    <row r="1140">
      <c r="A1140" s="193">
        <v>856.0</v>
      </c>
      <c r="B1140" s="36" t="s">
        <v>1047</v>
      </c>
      <c r="C1140" s="36" t="s">
        <v>3454</v>
      </c>
      <c r="D1140" s="36" t="s">
        <v>2349</v>
      </c>
      <c r="E1140" s="36"/>
    </row>
    <row r="1141">
      <c r="A1141" s="193">
        <v>857.0</v>
      </c>
      <c r="B1141" s="36" t="s">
        <v>1048</v>
      </c>
      <c r="C1141" s="36" t="s">
        <v>3455</v>
      </c>
      <c r="D1141" s="36" t="s">
        <v>2349</v>
      </c>
      <c r="E1141" s="36"/>
    </row>
    <row r="1142">
      <c r="A1142" s="193">
        <v>858.0</v>
      </c>
      <c r="B1142" s="36" t="s">
        <v>1049</v>
      </c>
      <c r="C1142" s="36" t="s">
        <v>3456</v>
      </c>
      <c r="D1142" s="36" t="s">
        <v>2349</v>
      </c>
      <c r="E1142" s="36" t="s">
        <v>2365</v>
      </c>
    </row>
    <row r="1143">
      <c r="A1143" s="193">
        <v>859.0</v>
      </c>
      <c r="B1143" s="36" t="s">
        <v>1050</v>
      </c>
      <c r="C1143" s="36" t="s">
        <v>3457</v>
      </c>
      <c r="D1143" s="36" t="s">
        <v>2327</v>
      </c>
      <c r="E1143" s="36" t="s">
        <v>2365</v>
      </c>
    </row>
    <row r="1144">
      <c r="A1144" s="193">
        <v>860.0</v>
      </c>
      <c r="B1144" s="36" t="s">
        <v>1051</v>
      </c>
      <c r="C1144" s="36" t="s">
        <v>3458</v>
      </c>
      <c r="D1144" s="36" t="s">
        <v>2327</v>
      </c>
      <c r="E1144" s="36" t="s">
        <v>2365</v>
      </c>
    </row>
    <row r="1145">
      <c r="A1145" s="193">
        <v>861.0</v>
      </c>
      <c r="B1145" s="36" t="s">
        <v>1052</v>
      </c>
      <c r="C1145" s="36" t="s">
        <v>3459</v>
      </c>
      <c r="D1145" s="36" t="s">
        <v>2327</v>
      </c>
      <c r="E1145" s="36" t="s">
        <v>2365</v>
      </c>
    </row>
    <row r="1146">
      <c r="A1146" s="193">
        <v>862.0</v>
      </c>
      <c r="B1146" s="36" t="s">
        <v>1053</v>
      </c>
      <c r="C1146" s="36" t="s">
        <v>3460</v>
      </c>
      <c r="D1146" s="36" t="s">
        <v>2327</v>
      </c>
      <c r="E1146" s="36" t="s">
        <v>500</v>
      </c>
    </row>
    <row r="1147">
      <c r="A1147" s="193">
        <v>863.0</v>
      </c>
      <c r="B1147" s="36" t="s">
        <v>1054</v>
      </c>
      <c r="C1147" s="36" t="s">
        <v>3461</v>
      </c>
      <c r="D1147" s="36" t="s">
        <v>2355</v>
      </c>
      <c r="E1147" s="36"/>
    </row>
    <row r="1148">
      <c r="A1148" s="193">
        <v>864.0</v>
      </c>
      <c r="B1148" s="36" t="s">
        <v>1055</v>
      </c>
      <c r="C1148" s="36" t="s">
        <v>3462</v>
      </c>
      <c r="D1148" s="36" t="s">
        <v>2452</v>
      </c>
      <c r="E1148" s="36"/>
    </row>
    <row r="1149">
      <c r="A1149" s="193">
        <v>865.0</v>
      </c>
      <c r="B1149" s="36" t="s">
        <v>1056</v>
      </c>
      <c r="C1149" s="36" t="s">
        <v>3463</v>
      </c>
      <c r="D1149" s="36" t="s">
        <v>2398</v>
      </c>
      <c r="E1149" s="36"/>
    </row>
    <row r="1150">
      <c r="A1150" s="193">
        <v>866.0</v>
      </c>
      <c r="B1150" s="36" t="s">
        <v>1057</v>
      </c>
      <c r="C1150" s="36" t="s">
        <v>3464</v>
      </c>
      <c r="D1150" s="36" t="s">
        <v>2354</v>
      </c>
      <c r="E1150" s="36" t="s">
        <v>2349</v>
      </c>
    </row>
    <row r="1151">
      <c r="A1151" s="193">
        <v>867.0</v>
      </c>
      <c r="B1151" s="36" t="s">
        <v>1058</v>
      </c>
      <c r="C1151" s="36" t="s">
        <v>3465</v>
      </c>
      <c r="D1151" s="36" t="s">
        <v>2352</v>
      </c>
      <c r="E1151" s="36" t="s">
        <v>2452</v>
      </c>
    </row>
    <row r="1152">
      <c r="A1152" s="193">
        <v>868.0</v>
      </c>
      <c r="B1152" s="36" t="s">
        <v>1059</v>
      </c>
      <c r="C1152" s="36" t="s">
        <v>3466</v>
      </c>
      <c r="D1152" s="36" t="s">
        <v>2365</v>
      </c>
      <c r="E1152" s="36"/>
    </row>
    <row r="1153">
      <c r="A1153" s="193">
        <v>869.0</v>
      </c>
      <c r="B1153" s="36" t="s">
        <v>1060</v>
      </c>
      <c r="C1153" s="36" t="s">
        <v>3467</v>
      </c>
      <c r="D1153" s="36" t="s">
        <v>2365</v>
      </c>
      <c r="E1153" s="36"/>
    </row>
    <row r="1154">
      <c r="A1154" s="193">
        <v>869.0</v>
      </c>
      <c r="B1154" s="36" t="s">
        <v>1060</v>
      </c>
      <c r="C1154" s="36" t="s">
        <v>3468</v>
      </c>
      <c r="D1154" s="36" t="s">
        <v>2365</v>
      </c>
      <c r="E1154" s="36"/>
    </row>
    <row r="1155">
      <c r="A1155" s="193">
        <v>869.0</v>
      </c>
      <c r="B1155" s="36" t="s">
        <v>1060</v>
      </c>
      <c r="C1155" s="36" t="s">
        <v>3469</v>
      </c>
      <c r="D1155" s="36" t="s">
        <v>2365</v>
      </c>
      <c r="E1155" s="36"/>
    </row>
    <row r="1156">
      <c r="A1156" s="193">
        <v>869.0</v>
      </c>
      <c r="B1156" s="36" t="s">
        <v>1060</v>
      </c>
      <c r="C1156" s="36" t="s">
        <v>3470</v>
      </c>
      <c r="D1156" s="36" t="s">
        <v>2365</v>
      </c>
      <c r="E1156" s="36"/>
    </row>
    <row r="1157">
      <c r="A1157" s="193">
        <v>869.0</v>
      </c>
      <c r="B1157" s="36" t="s">
        <v>1060</v>
      </c>
      <c r="C1157" s="36" t="s">
        <v>3471</v>
      </c>
      <c r="D1157" s="36" t="s">
        <v>2365</v>
      </c>
      <c r="E1157" s="36"/>
    </row>
    <row r="1158">
      <c r="A1158" s="193">
        <v>869.0</v>
      </c>
      <c r="B1158" s="36" t="s">
        <v>1060</v>
      </c>
      <c r="C1158" s="36" t="s">
        <v>3472</v>
      </c>
      <c r="D1158" s="36" t="s">
        <v>2365</v>
      </c>
      <c r="E1158" s="36"/>
    </row>
    <row r="1159">
      <c r="A1159" s="193">
        <v>869.0</v>
      </c>
      <c r="B1159" s="36" t="s">
        <v>1060</v>
      </c>
      <c r="C1159" s="36" t="s">
        <v>3473</v>
      </c>
      <c r="D1159" s="36" t="s">
        <v>2365</v>
      </c>
      <c r="E1159" s="36"/>
    </row>
    <row r="1160">
      <c r="A1160" s="193">
        <v>869.0</v>
      </c>
      <c r="B1160" s="36" t="s">
        <v>1060</v>
      </c>
      <c r="C1160" s="36" t="s">
        <v>3474</v>
      </c>
      <c r="D1160" s="36" t="s">
        <v>2365</v>
      </c>
      <c r="E1160" s="36"/>
    </row>
    <row r="1161">
      <c r="A1161" s="193">
        <v>869.0</v>
      </c>
      <c r="B1161" s="36" t="s">
        <v>1060</v>
      </c>
      <c r="C1161" s="36" t="s">
        <v>3475</v>
      </c>
      <c r="D1161" s="36" t="s">
        <v>2365</v>
      </c>
      <c r="E1161" s="36"/>
    </row>
    <row r="1162">
      <c r="A1162" s="193">
        <v>869.0</v>
      </c>
      <c r="B1162" s="36" t="s">
        <v>1060</v>
      </c>
      <c r="C1162" s="36" t="s">
        <v>3476</v>
      </c>
      <c r="D1162" s="36" t="s">
        <v>2365</v>
      </c>
      <c r="E1162" s="36"/>
    </row>
    <row r="1163">
      <c r="A1163" s="193">
        <v>869.0</v>
      </c>
      <c r="B1163" s="36" t="s">
        <v>1060</v>
      </c>
      <c r="C1163" s="36" t="s">
        <v>3477</v>
      </c>
      <c r="D1163" s="36" t="s">
        <v>2365</v>
      </c>
      <c r="E1163" s="36"/>
    </row>
    <row r="1164">
      <c r="A1164" s="193">
        <v>869.0</v>
      </c>
      <c r="B1164" s="36" t="s">
        <v>1060</v>
      </c>
      <c r="C1164" s="36" t="s">
        <v>3478</v>
      </c>
      <c r="D1164" s="36" t="s">
        <v>2365</v>
      </c>
      <c r="E1164" s="36"/>
    </row>
    <row r="1165">
      <c r="A1165" s="193">
        <v>869.0</v>
      </c>
      <c r="B1165" s="36" t="s">
        <v>1060</v>
      </c>
      <c r="C1165" s="36" t="s">
        <v>3479</v>
      </c>
      <c r="D1165" s="36" t="s">
        <v>2365</v>
      </c>
      <c r="E1165" s="36"/>
    </row>
    <row r="1166">
      <c r="A1166" s="193">
        <v>869.0</v>
      </c>
      <c r="B1166" s="36" t="s">
        <v>1060</v>
      </c>
      <c r="C1166" s="36" t="s">
        <v>3480</v>
      </c>
      <c r="D1166" s="36" t="s">
        <v>2365</v>
      </c>
      <c r="E1166" s="36"/>
    </row>
    <row r="1167">
      <c r="A1167" s="193">
        <v>869.0</v>
      </c>
      <c r="B1167" s="36" t="s">
        <v>1060</v>
      </c>
      <c r="C1167" s="36" t="s">
        <v>3481</v>
      </c>
      <c r="D1167" s="36" t="s">
        <v>2365</v>
      </c>
      <c r="E1167" s="36"/>
    </row>
    <row r="1168">
      <c r="A1168" s="193">
        <v>869.0</v>
      </c>
      <c r="B1168" s="36" t="s">
        <v>1060</v>
      </c>
      <c r="C1168" s="36" t="s">
        <v>3482</v>
      </c>
      <c r="D1168" s="36" t="s">
        <v>2365</v>
      </c>
      <c r="E1168" s="36"/>
    </row>
    <row r="1169">
      <c r="A1169" s="193">
        <v>869.0</v>
      </c>
      <c r="B1169" s="36" t="s">
        <v>1060</v>
      </c>
      <c r="C1169" s="36" t="s">
        <v>3483</v>
      </c>
      <c r="D1169" s="36" t="s">
        <v>2365</v>
      </c>
      <c r="E1169" s="36"/>
    </row>
    <row r="1170">
      <c r="A1170" s="193">
        <v>869.0</v>
      </c>
      <c r="B1170" s="36" t="s">
        <v>1060</v>
      </c>
      <c r="C1170" s="36" t="s">
        <v>3484</v>
      </c>
      <c r="D1170" s="36" t="s">
        <v>2365</v>
      </c>
      <c r="E1170" s="36"/>
    </row>
    <row r="1171">
      <c r="A1171" s="193">
        <v>869.0</v>
      </c>
      <c r="B1171" s="36" t="s">
        <v>1060</v>
      </c>
      <c r="C1171" s="36" t="s">
        <v>3485</v>
      </c>
      <c r="D1171" s="36" t="s">
        <v>2365</v>
      </c>
      <c r="E1171" s="36"/>
    </row>
    <row r="1172">
      <c r="A1172" s="193">
        <v>869.0</v>
      </c>
      <c r="B1172" s="36" t="s">
        <v>1060</v>
      </c>
      <c r="C1172" s="36" t="s">
        <v>3486</v>
      </c>
      <c r="D1172" s="36" t="s">
        <v>2365</v>
      </c>
      <c r="E1172" s="36"/>
    </row>
    <row r="1173">
      <c r="A1173" s="193">
        <v>869.0</v>
      </c>
      <c r="B1173" s="36" t="s">
        <v>1060</v>
      </c>
      <c r="C1173" s="36" t="s">
        <v>3487</v>
      </c>
      <c r="D1173" s="36" t="s">
        <v>2365</v>
      </c>
      <c r="E1173" s="36"/>
    </row>
    <row r="1174">
      <c r="A1174" s="193">
        <v>869.0</v>
      </c>
      <c r="B1174" s="36" t="s">
        <v>1060</v>
      </c>
      <c r="C1174" s="36" t="s">
        <v>3488</v>
      </c>
      <c r="D1174" s="36" t="s">
        <v>2365</v>
      </c>
      <c r="E1174" s="36"/>
    </row>
    <row r="1175">
      <c r="A1175" s="193">
        <v>869.0</v>
      </c>
      <c r="B1175" s="36" t="s">
        <v>1060</v>
      </c>
      <c r="C1175" s="36" t="s">
        <v>3489</v>
      </c>
      <c r="D1175" s="36" t="s">
        <v>2365</v>
      </c>
      <c r="E1175" s="36"/>
    </row>
    <row r="1176">
      <c r="A1176" s="193">
        <v>869.0</v>
      </c>
      <c r="B1176" s="36" t="s">
        <v>1060</v>
      </c>
      <c r="C1176" s="36" t="s">
        <v>3490</v>
      </c>
      <c r="D1176" s="36" t="s">
        <v>2365</v>
      </c>
      <c r="E1176" s="36"/>
    </row>
    <row r="1177">
      <c r="A1177" s="193">
        <v>869.0</v>
      </c>
      <c r="B1177" s="36" t="s">
        <v>1060</v>
      </c>
      <c r="C1177" s="36" t="s">
        <v>3491</v>
      </c>
      <c r="D1177" s="36" t="s">
        <v>2365</v>
      </c>
      <c r="E1177" s="36"/>
    </row>
    <row r="1178">
      <c r="A1178" s="193">
        <v>869.0</v>
      </c>
      <c r="B1178" s="36" t="s">
        <v>1060</v>
      </c>
      <c r="C1178" s="36" t="s">
        <v>3492</v>
      </c>
      <c r="D1178" s="36" t="s">
        <v>2365</v>
      </c>
      <c r="E1178" s="36"/>
    </row>
    <row r="1179">
      <c r="A1179" s="193">
        <v>869.0</v>
      </c>
      <c r="B1179" s="36" t="s">
        <v>1060</v>
      </c>
      <c r="C1179" s="36" t="s">
        <v>3493</v>
      </c>
      <c r="D1179" s="36" t="s">
        <v>2365</v>
      </c>
      <c r="E1179" s="36"/>
    </row>
    <row r="1180">
      <c r="A1180" s="193">
        <v>869.0</v>
      </c>
      <c r="B1180" s="36" t="s">
        <v>1060</v>
      </c>
      <c r="C1180" s="36" t="s">
        <v>3494</v>
      </c>
      <c r="D1180" s="36" t="s">
        <v>2365</v>
      </c>
      <c r="E1180" s="36"/>
    </row>
    <row r="1181">
      <c r="A1181" s="193">
        <v>869.0</v>
      </c>
      <c r="B1181" s="36" t="s">
        <v>1060</v>
      </c>
      <c r="C1181" s="36" t="s">
        <v>3495</v>
      </c>
      <c r="D1181" s="36" t="s">
        <v>2365</v>
      </c>
      <c r="E1181" s="36"/>
    </row>
    <row r="1182">
      <c r="A1182" s="193">
        <v>869.0</v>
      </c>
      <c r="B1182" s="36" t="s">
        <v>1060</v>
      </c>
      <c r="C1182" s="36" t="s">
        <v>3496</v>
      </c>
      <c r="D1182" s="36" t="s">
        <v>2365</v>
      </c>
      <c r="E1182" s="36"/>
    </row>
    <row r="1183">
      <c r="A1183" s="193">
        <v>869.0</v>
      </c>
      <c r="B1183" s="36" t="s">
        <v>1060</v>
      </c>
      <c r="C1183" s="36" t="s">
        <v>3497</v>
      </c>
      <c r="D1183" s="36" t="s">
        <v>2365</v>
      </c>
      <c r="E1183" s="36"/>
    </row>
    <row r="1184">
      <c r="A1184" s="193">
        <v>869.0</v>
      </c>
      <c r="B1184" s="36" t="s">
        <v>1060</v>
      </c>
      <c r="C1184" s="36" t="s">
        <v>3498</v>
      </c>
      <c r="D1184" s="36" t="s">
        <v>2365</v>
      </c>
      <c r="E1184" s="36"/>
    </row>
    <row r="1185">
      <c r="A1185" s="193">
        <v>869.0</v>
      </c>
      <c r="B1185" s="36" t="s">
        <v>1060</v>
      </c>
      <c r="C1185" s="36" t="s">
        <v>3499</v>
      </c>
      <c r="D1185" s="36" t="s">
        <v>2365</v>
      </c>
      <c r="E1185" s="36"/>
    </row>
    <row r="1186">
      <c r="A1186" s="193">
        <v>869.0</v>
      </c>
      <c r="B1186" s="36" t="s">
        <v>1060</v>
      </c>
      <c r="C1186" s="36" t="s">
        <v>3500</v>
      </c>
      <c r="D1186" s="36" t="s">
        <v>2365</v>
      </c>
      <c r="E1186" s="36"/>
    </row>
    <row r="1187">
      <c r="A1187" s="193">
        <v>869.0</v>
      </c>
      <c r="B1187" s="36" t="s">
        <v>1060</v>
      </c>
      <c r="C1187" s="36" t="s">
        <v>3501</v>
      </c>
      <c r="D1187" s="36" t="s">
        <v>2365</v>
      </c>
      <c r="E1187" s="36"/>
    </row>
    <row r="1188">
      <c r="A1188" s="193">
        <v>869.0</v>
      </c>
      <c r="B1188" s="36" t="s">
        <v>1060</v>
      </c>
      <c r="C1188" s="36" t="s">
        <v>3502</v>
      </c>
      <c r="D1188" s="36" t="s">
        <v>2365</v>
      </c>
      <c r="E1188" s="36"/>
    </row>
    <row r="1189">
      <c r="A1189" s="193">
        <v>869.0</v>
      </c>
      <c r="B1189" s="36" t="s">
        <v>1060</v>
      </c>
      <c r="C1189" s="36" t="s">
        <v>3503</v>
      </c>
      <c r="D1189" s="36" t="s">
        <v>2365</v>
      </c>
      <c r="E1189" s="36"/>
    </row>
    <row r="1190">
      <c r="A1190" s="193">
        <v>869.0</v>
      </c>
      <c r="B1190" s="36" t="s">
        <v>1060</v>
      </c>
      <c r="C1190" s="36" t="s">
        <v>3504</v>
      </c>
      <c r="D1190" s="36" t="s">
        <v>2365</v>
      </c>
      <c r="E1190" s="36"/>
    </row>
    <row r="1191">
      <c r="A1191" s="193">
        <v>869.0</v>
      </c>
      <c r="B1191" s="36" t="s">
        <v>1060</v>
      </c>
      <c r="C1191" s="36" t="s">
        <v>3505</v>
      </c>
      <c r="D1191" s="36" t="s">
        <v>2365</v>
      </c>
      <c r="E1191" s="36"/>
    </row>
    <row r="1192">
      <c r="A1192" s="193">
        <v>869.0</v>
      </c>
      <c r="B1192" s="36" t="s">
        <v>1060</v>
      </c>
      <c r="C1192" s="36" t="s">
        <v>3506</v>
      </c>
      <c r="D1192" s="36" t="s">
        <v>2365</v>
      </c>
      <c r="E1192" s="36"/>
    </row>
    <row r="1193">
      <c r="A1193" s="193">
        <v>869.0</v>
      </c>
      <c r="B1193" s="36" t="s">
        <v>1060</v>
      </c>
      <c r="C1193" s="36" t="s">
        <v>3507</v>
      </c>
      <c r="D1193" s="36" t="s">
        <v>2365</v>
      </c>
      <c r="E1193" s="36"/>
    </row>
    <row r="1194">
      <c r="A1194" s="193">
        <v>869.0</v>
      </c>
      <c r="B1194" s="36" t="s">
        <v>1060</v>
      </c>
      <c r="C1194" s="36" t="s">
        <v>3508</v>
      </c>
      <c r="D1194" s="36" t="s">
        <v>2365</v>
      </c>
      <c r="E1194" s="36"/>
    </row>
    <row r="1195">
      <c r="A1195" s="193">
        <v>869.0</v>
      </c>
      <c r="B1195" s="36" t="s">
        <v>1060</v>
      </c>
      <c r="C1195" s="36" t="s">
        <v>3509</v>
      </c>
      <c r="D1195" s="36" t="s">
        <v>2365</v>
      </c>
      <c r="E1195" s="36"/>
    </row>
    <row r="1196">
      <c r="A1196" s="193">
        <v>869.0</v>
      </c>
      <c r="B1196" s="36" t="s">
        <v>1060</v>
      </c>
      <c r="C1196" s="36" t="s">
        <v>3510</v>
      </c>
      <c r="D1196" s="36" t="s">
        <v>2365</v>
      </c>
      <c r="E1196" s="36"/>
    </row>
    <row r="1197">
      <c r="A1197" s="193">
        <v>869.0</v>
      </c>
      <c r="B1197" s="36" t="s">
        <v>1060</v>
      </c>
      <c r="C1197" s="36" t="s">
        <v>3511</v>
      </c>
      <c r="D1197" s="36" t="s">
        <v>2365</v>
      </c>
      <c r="E1197" s="36"/>
    </row>
    <row r="1198">
      <c r="A1198" s="193">
        <v>869.0</v>
      </c>
      <c r="B1198" s="36" t="s">
        <v>1060</v>
      </c>
      <c r="C1198" s="36" t="s">
        <v>3512</v>
      </c>
      <c r="D1198" s="36" t="s">
        <v>2365</v>
      </c>
      <c r="E1198" s="36"/>
    </row>
    <row r="1199">
      <c r="A1199" s="193">
        <v>869.0</v>
      </c>
      <c r="B1199" s="36" t="s">
        <v>1060</v>
      </c>
      <c r="C1199" s="36" t="s">
        <v>3513</v>
      </c>
      <c r="D1199" s="36" t="s">
        <v>2365</v>
      </c>
      <c r="E1199" s="36"/>
    </row>
    <row r="1200">
      <c r="A1200" s="193">
        <v>869.0</v>
      </c>
      <c r="B1200" s="36" t="s">
        <v>1060</v>
      </c>
      <c r="C1200" s="36" t="s">
        <v>3514</v>
      </c>
      <c r="D1200" s="36" t="s">
        <v>2365</v>
      </c>
      <c r="E1200" s="36"/>
    </row>
    <row r="1201">
      <c r="A1201" s="193">
        <v>869.0</v>
      </c>
      <c r="B1201" s="36" t="s">
        <v>1060</v>
      </c>
      <c r="C1201" s="36" t="s">
        <v>3515</v>
      </c>
      <c r="D1201" s="36" t="s">
        <v>2365</v>
      </c>
      <c r="E1201" s="36"/>
    </row>
    <row r="1202">
      <c r="A1202" s="193">
        <v>869.0</v>
      </c>
      <c r="B1202" s="36" t="s">
        <v>1060</v>
      </c>
      <c r="C1202" s="36" t="s">
        <v>3516</v>
      </c>
      <c r="D1202" s="36" t="s">
        <v>2365</v>
      </c>
      <c r="E1202" s="36"/>
    </row>
    <row r="1203">
      <c r="A1203" s="193">
        <v>869.0</v>
      </c>
      <c r="B1203" s="36" t="s">
        <v>1060</v>
      </c>
      <c r="C1203" s="36" t="s">
        <v>3517</v>
      </c>
      <c r="D1203" s="36" t="s">
        <v>2365</v>
      </c>
      <c r="E1203" s="36"/>
    </row>
    <row r="1204">
      <c r="A1204" s="193">
        <v>869.0</v>
      </c>
      <c r="B1204" s="36" t="s">
        <v>1060</v>
      </c>
      <c r="C1204" s="36" t="s">
        <v>3518</v>
      </c>
      <c r="D1204" s="36" t="s">
        <v>2365</v>
      </c>
      <c r="E1204" s="36"/>
    </row>
    <row r="1205">
      <c r="A1205" s="193">
        <v>869.0</v>
      </c>
      <c r="B1205" s="36" t="s">
        <v>1060</v>
      </c>
      <c r="C1205" s="36" t="s">
        <v>3519</v>
      </c>
      <c r="D1205" s="36" t="s">
        <v>2365</v>
      </c>
      <c r="E1205" s="36"/>
    </row>
    <row r="1206">
      <c r="A1206" s="193">
        <v>869.0</v>
      </c>
      <c r="B1206" s="36" t="s">
        <v>1060</v>
      </c>
      <c r="C1206" s="36" t="s">
        <v>3520</v>
      </c>
      <c r="D1206" s="36" t="s">
        <v>2365</v>
      </c>
      <c r="E1206" s="36"/>
    </row>
    <row r="1207">
      <c r="A1207" s="193">
        <v>869.0</v>
      </c>
      <c r="B1207" s="36" t="s">
        <v>1060</v>
      </c>
      <c r="C1207" s="36" t="s">
        <v>3521</v>
      </c>
      <c r="D1207" s="36" t="s">
        <v>2365</v>
      </c>
      <c r="E1207" s="36"/>
    </row>
    <row r="1208">
      <c r="A1208" s="193">
        <v>869.0</v>
      </c>
      <c r="B1208" s="36" t="s">
        <v>1060</v>
      </c>
      <c r="C1208" s="36" t="s">
        <v>3522</v>
      </c>
      <c r="D1208" s="36" t="s">
        <v>2365</v>
      </c>
      <c r="E1208" s="36"/>
    </row>
    <row r="1209">
      <c r="A1209" s="193">
        <v>869.0</v>
      </c>
      <c r="B1209" s="36" t="s">
        <v>1060</v>
      </c>
      <c r="C1209" s="36" t="s">
        <v>3523</v>
      </c>
      <c r="D1209" s="36" t="s">
        <v>2365</v>
      </c>
      <c r="E1209" s="36"/>
    </row>
    <row r="1210">
      <c r="A1210" s="193">
        <v>869.0</v>
      </c>
      <c r="B1210" s="36" t="s">
        <v>1060</v>
      </c>
      <c r="C1210" s="36" t="s">
        <v>3524</v>
      </c>
      <c r="D1210" s="36" t="s">
        <v>2365</v>
      </c>
      <c r="E1210" s="36"/>
    </row>
    <row r="1211">
      <c r="A1211" s="193">
        <v>869.0</v>
      </c>
      <c r="B1211" s="36" t="s">
        <v>1060</v>
      </c>
      <c r="C1211" s="36" t="s">
        <v>3525</v>
      </c>
      <c r="D1211" s="36" t="s">
        <v>2365</v>
      </c>
      <c r="E1211" s="36"/>
    </row>
    <row r="1212">
      <c r="A1212" s="193">
        <v>869.0</v>
      </c>
      <c r="B1212" s="36" t="s">
        <v>1060</v>
      </c>
      <c r="C1212" s="36" t="s">
        <v>3526</v>
      </c>
      <c r="D1212" s="36" t="s">
        <v>2365</v>
      </c>
      <c r="E1212" s="36"/>
    </row>
    <row r="1213">
      <c r="A1213" s="193">
        <v>869.0</v>
      </c>
      <c r="B1213" s="36" t="s">
        <v>1060</v>
      </c>
      <c r="C1213" s="36" t="s">
        <v>3527</v>
      </c>
      <c r="D1213" s="36" t="s">
        <v>2365</v>
      </c>
      <c r="E1213" s="36"/>
    </row>
    <row r="1214">
      <c r="A1214" s="193">
        <v>869.0</v>
      </c>
      <c r="B1214" s="36" t="s">
        <v>1060</v>
      </c>
      <c r="C1214" s="36" t="s">
        <v>3528</v>
      </c>
      <c r="D1214" s="36" t="s">
        <v>2365</v>
      </c>
      <c r="E1214" s="36"/>
    </row>
    <row r="1215">
      <c r="A1215" s="193">
        <v>869.0</v>
      </c>
      <c r="B1215" s="36" t="s">
        <v>1060</v>
      </c>
      <c r="C1215" s="36" t="s">
        <v>3529</v>
      </c>
      <c r="D1215" s="36" t="s">
        <v>2365</v>
      </c>
      <c r="E1215" s="36"/>
    </row>
    <row r="1216">
      <c r="A1216" s="193">
        <v>870.0</v>
      </c>
      <c r="B1216" s="36" t="s">
        <v>1067</v>
      </c>
      <c r="C1216" s="36" t="s">
        <v>3530</v>
      </c>
      <c r="D1216" s="36" t="s">
        <v>2398</v>
      </c>
      <c r="E1216" s="36"/>
    </row>
    <row r="1217">
      <c r="A1217" s="193">
        <v>871.0</v>
      </c>
      <c r="B1217" s="36" t="s">
        <v>1068</v>
      </c>
      <c r="C1217" s="36" t="s">
        <v>3531</v>
      </c>
      <c r="D1217" s="36" t="s">
        <v>2337</v>
      </c>
      <c r="E1217" s="36"/>
    </row>
    <row r="1218">
      <c r="A1218" s="193">
        <v>872.0</v>
      </c>
      <c r="B1218" s="36" t="s">
        <v>1069</v>
      </c>
      <c r="C1218" s="36" t="s">
        <v>3532</v>
      </c>
      <c r="D1218" s="36" t="s">
        <v>2354</v>
      </c>
      <c r="E1218" s="36" t="s">
        <v>2315</v>
      </c>
    </row>
    <row r="1219">
      <c r="A1219" s="193">
        <v>873.0</v>
      </c>
      <c r="B1219" s="36" t="s">
        <v>1070</v>
      </c>
      <c r="C1219" s="36" t="s">
        <v>3533</v>
      </c>
      <c r="D1219" s="36" t="s">
        <v>2354</v>
      </c>
      <c r="E1219" s="36" t="s">
        <v>2315</v>
      </c>
    </row>
    <row r="1220">
      <c r="A1220" s="193">
        <v>874.0</v>
      </c>
      <c r="B1220" s="36" t="s">
        <v>1071</v>
      </c>
      <c r="C1220" s="36" t="s">
        <v>3534</v>
      </c>
      <c r="D1220" s="36" t="s">
        <v>2402</v>
      </c>
      <c r="E1220" s="36"/>
    </row>
    <row r="1221">
      <c r="A1221" s="193">
        <v>875.0</v>
      </c>
      <c r="B1221" s="36" t="s">
        <v>1072</v>
      </c>
      <c r="C1221" s="36" t="s">
        <v>3535</v>
      </c>
      <c r="D1221" s="36" t="s">
        <v>2354</v>
      </c>
      <c r="E1221" s="36"/>
    </row>
    <row r="1222">
      <c r="A1222" s="193">
        <v>876.0</v>
      </c>
      <c r="B1222" s="36" t="s">
        <v>1073</v>
      </c>
      <c r="C1222" s="36" t="s">
        <v>3536</v>
      </c>
      <c r="D1222" s="36" t="s">
        <v>2349</v>
      </c>
      <c r="E1222" s="36" t="s">
        <v>500</v>
      </c>
    </row>
    <row r="1223">
      <c r="A1223" s="193">
        <v>876.0</v>
      </c>
      <c r="B1223" s="36" t="s">
        <v>1073</v>
      </c>
      <c r="C1223" s="36" t="s">
        <v>3537</v>
      </c>
      <c r="D1223" s="36" t="s">
        <v>2349</v>
      </c>
      <c r="E1223" s="36" t="s">
        <v>500</v>
      </c>
    </row>
    <row r="1224">
      <c r="A1224" s="193">
        <v>877.0</v>
      </c>
      <c r="B1224" s="36" t="s">
        <v>1074</v>
      </c>
      <c r="C1224" s="36" t="s">
        <v>3538</v>
      </c>
      <c r="D1224" s="36" t="s">
        <v>2337</v>
      </c>
      <c r="E1224" s="36" t="s">
        <v>2327</v>
      </c>
    </row>
    <row r="1225">
      <c r="A1225" s="193">
        <v>878.0</v>
      </c>
      <c r="B1225" s="36" t="s">
        <v>1075</v>
      </c>
      <c r="C1225" s="36" t="s">
        <v>3539</v>
      </c>
      <c r="D1225" s="36" t="s">
        <v>2355</v>
      </c>
      <c r="E1225" s="36"/>
    </row>
    <row r="1226">
      <c r="A1226" s="193">
        <v>879.0</v>
      </c>
      <c r="B1226" s="36" t="s">
        <v>1076</v>
      </c>
      <c r="C1226" s="36" t="s">
        <v>3540</v>
      </c>
      <c r="D1226" s="36" t="s">
        <v>2355</v>
      </c>
      <c r="E1226" s="36"/>
    </row>
    <row r="1227">
      <c r="A1227" s="193">
        <v>880.0</v>
      </c>
      <c r="B1227" s="36" t="s">
        <v>1077</v>
      </c>
      <c r="C1227" s="36" t="s">
        <v>3541</v>
      </c>
      <c r="D1227" s="36" t="s">
        <v>2337</v>
      </c>
      <c r="E1227" s="36" t="s">
        <v>2468</v>
      </c>
    </row>
    <row r="1228">
      <c r="A1228" s="193">
        <v>881.0</v>
      </c>
      <c r="B1228" s="36" t="s">
        <v>1078</v>
      </c>
      <c r="C1228" s="36" t="s">
        <v>3542</v>
      </c>
      <c r="D1228" s="36" t="s">
        <v>2337</v>
      </c>
      <c r="E1228" s="36" t="s">
        <v>2354</v>
      </c>
    </row>
    <row r="1229">
      <c r="A1229" s="193">
        <v>882.0</v>
      </c>
      <c r="B1229" s="36" t="s">
        <v>1079</v>
      </c>
      <c r="C1229" s="36" t="s">
        <v>3543</v>
      </c>
      <c r="D1229" s="36" t="s">
        <v>2311</v>
      </c>
      <c r="E1229" s="36" t="s">
        <v>2468</v>
      </c>
    </row>
    <row r="1230">
      <c r="A1230" s="193">
        <v>883.0</v>
      </c>
      <c r="B1230" s="36" t="s">
        <v>1080</v>
      </c>
      <c r="C1230" s="36" t="s">
        <v>3544</v>
      </c>
      <c r="D1230" s="36" t="s">
        <v>2311</v>
      </c>
      <c r="E1230" s="36" t="s">
        <v>2354</v>
      </c>
    </row>
    <row r="1231">
      <c r="A1231" s="193">
        <v>884.0</v>
      </c>
      <c r="B1231" s="36" t="s">
        <v>1081</v>
      </c>
      <c r="C1231" s="36" t="s">
        <v>3545</v>
      </c>
      <c r="D1231" s="36" t="s">
        <v>2355</v>
      </c>
      <c r="E1231" s="36" t="s">
        <v>2468</v>
      </c>
    </row>
    <row r="1232">
      <c r="A1232" s="193">
        <v>885.0</v>
      </c>
      <c r="B1232" s="36" t="s">
        <v>1082</v>
      </c>
      <c r="C1232" s="36" t="s">
        <v>3546</v>
      </c>
      <c r="D1232" s="36" t="s">
        <v>2468</v>
      </c>
      <c r="E1232" s="36" t="s">
        <v>2452</v>
      </c>
    </row>
    <row r="1233">
      <c r="A1233" s="193">
        <v>886.0</v>
      </c>
      <c r="B1233" s="36" t="s">
        <v>1083</v>
      </c>
      <c r="C1233" s="36" t="s">
        <v>3547</v>
      </c>
      <c r="D1233" s="36" t="s">
        <v>2468</v>
      </c>
      <c r="E1233" s="36" t="s">
        <v>2452</v>
      </c>
    </row>
    <row r="1234">
      <c r="A1234" s="193">
        <v>887.0</v>
      </c>
      <c r="B1234" s="36" t="s">
        <v>1084</v>
      </c>
      <c r="C1234" s="36" t="s">
        <v>3548</v>
      </c>
      <c r="D1234" s="36" t="s">
        <v>2468</v>
      </c>
      <c r="E1234" s="36" t="s">
        <v>2452</v>
      </c>
    </row>
    <row r="1235">
      <c r="A1235" s="193">
        <v>888.0</v>
      </c>
      <c r="B1235" s="36" t="s">
        <v>1085</v>
      </c>
      <c r="C1235" s="36" t="s">
        <v>3549</v>
      </c>
      <c r="D1235" s="36" t="s">
        <v>2365</v>
      </c>
      <c r="E1235" s="36"/>
    </row>
    <row r="1236">
      <c r="A1236" s="193">
        <v>889.0</v>
      </c>
      <c r="B1236" s="36" t="s">
        <v>1086</v>
      </c>
      <c r="C1236" s="36" t="s">
        <v>3550</v>
      </c>
      <c r="D1236" s="36" t="s">
        <v>2398</v>
      </c>
      <c r="E1236" s="36"/>
    </row>
    <row r="1237">
      <c r="A1237" s="193">
        <v>890.0</v>
      </c>
      <c r="B1237" s="36" t="s">
        <v>1087</v>
      </c>
      <c r="C1237" s="36" t="s">
        <v>3551</v>
      </c>
      <c r="D1237" s="36" t="s">
        <v>2301</v>
      </c>
      <c r="E1237" s="36" t="s">
        <v>2468</v>
      </c>
    </row>
    <row r="1238">
      <c r="A1238" s="193">
        <v>891.0</v>
      </c>
      <c r="B1238" s="36" t="s">
        <v>1088</v>
      </c>
      <c r="C1238" s="36" t="s">
        <v>3552</v>
      </c>
      <c r="D1238" s="36" t="s">
        <v>2398</v>
      </c>
      <c r="E1238" s="36"/>
    </row>
    <row r="1239">
      <c r="A1239" s="193">
        <v>892.0</v>
      </c>
      <c r="B1239" s="36" t="s">
        <v>1089</v>
      </c>
      <c r="C1239" s="36" t="s">
        <v>3553</v>
      </c>
      <c r="D1239" s="36" t="s">
        <v>2398</v>
      </c>
      <c r="E1239" s="36" t="s">
        <v>2327</v>
      </c>
    </row>
    <row r="1240">
      <c r="A1240" s="193">
        <v>892.0</v>
      </c>
      <c r="B1240" s="36" t="s">
        <v>1089</v>
      </c>
      <c r="C1240" s="36" t="s">
        <v>3554</v>
      </c>
      <c r="D1240" s="36" t="s">
        <v>2398</v>
      </c>
      <c r="E1240" s="36" t="s">
        <v>2311</v>
      </c>
    </row>
    <row r="1241">
      <c r="A1241" s="193">
        <v>893.0</v>
      </c>
      <c r="B1241" s="36" t="s">
        <v>1092</v>
      </c>
      <c r="C1241" s="36" t="s">
        <v>3555</v>
      </c>
      <c r="D1241" s="36" t="s">
        <v>2327</v>
      </c>
      <c r="E1241" s="36" t="s">
        <v>2300</v>
      </c>
    </row>
    <row r="1242">
      <c r="A1242" s="193">
        <v>893.0</v>
      </c>
      <c r="B1242" s="36" t="s">
        <v>1092</v>
      </c>
      <c r="C1242" s="36" t="s">
        <v>3556</v>
      </c>
      <c r="D1242" s="36" t="s">
        <v>2327</v>
      </c>
      <c r="E1242" s="36" t="s">
        <v>2300</v>
      </c>
    </row>
    <row r="1243">
      <c r="A1243" s="193">
        <v>894.0</v>
      </c>
      <c r="B1243" s="36" t="s">
        <v>1094</v>
      </c>
      <c r="C1243" s="36" t="s">
        <v>3557</v>
      </c>
      <c r="D1243" s="36" t="s">
        <v>2337</v>
      </c>
      <c r="E1243" s="36"/>
    </row>
    <row r="1244">
      <c r="A1244" s="193">
        <v>895.0</v>
      </c>
      <c r="B1244" s="36" t="s">
        <v>1095</v>
      </c>
      <c r="C1244" s="36" t="s">
        <v>3558</v>
      </c>
      <c r="D1244" s="36" t="s">
        <v>2468</v>
      </c>
      <c r="E1244" s="36"/>
    </row>
    <row r="1245">
      <c r="A1245" s="193">
        <v>896.0</v>
      </c>
      <c r="B1245" s="36" t="s">
        <v>1096</v>
      </c>
      <c r="C1245" s="36" t="s">
        <v>3559</v>
      </c>
      <c r="D1245" s="36" t="s">
        <v>2354</v>
      </c>
      <c r="E1245" s="36"/>
    </row>
    <row r="1246">
      <c r="A1246" s="193">
        <v>897.0</v>
      </c>
      <c r="B1246" s="36" t="s">
        <v>1097</v>
      </c>
      <c r="C1246" s="36" t="s">
        <v>3560</v>
      </c>
      <c r="D1246" s="36" t="s">
        <v>2452</v>
      </c>
      <c r="E1246" s="36"/>
    </row>
    <row r="1247">
      <c r="A1247" s="193">
        <v>898.0</v>
      </c>
      <c r="B1247" s="36" t="s">
        <v>1098</v>
      </c>
      <c r="C1247" s="36" t="s">
        <v>3561</v>
      </c>
      <c r="D1247" s="36" t="s">
        <v>2349</v>
      </c>
      <c r="E1247" s="36" t="s">
        <v>2300</v>
      </c>
    </row>
    <row r="1248">
      <c r="A1248" s="193">
        <v>899.0</v>
      </c>
      <c r="B1248" s="36" t="s">
        <v>1099</v>
      </c>
      <c r="C1248" s="36" t="s">
        <v>3562</v>
      </c>
      <c r="D1248" s="36" t="s">
        <v>500</v>
      </c>
      <c r="E1248" s="36" t="s">
        <v>2349</v>
      </c>
    </row>
    <row r="1249">
      <c r="A1249" s="193">
        <v>900.0</v>
      </c>
      <c r="B1249" s="36" t="s">
        <v>1100</v>
      </c>
      <c r="C1249" s="36" t="s">
        <v>3563</v>
      </c>
      <c r="D1249" s="36" t="s">
        <v>2315</v>
      </c>
      <c r="E1249" s="36" t="s">
        <v>2402</v>
      </c>
    </row>
    <row r="1250">
      <c r="A1250" s="193">
        <v>901.0</v>
      </c>
      <c r="B1250" s="36" t="s">
        <v>1101</v>
      </c>
      <c r="C1250" s="36" t="s">
        <v>3564</v>
      </c>
      <c r="D1250" s="36" t="s">
        <v>2352</v>
      </c>
      <c r="E1250" s="36" t="s">
        <v>500</v>
      </c>
    </row>
    <row r="1251">
      <c r="A1251" s="193">
        <v>901.0</v>
      </c>
      <c r="B1251" s="36" t="s">
        <v>1101</v>
      </c>
      <c r="C1251" s="36" t="s">
        <v>3565</v>
      </c>
      <c r="D1251" s="36" t="s">
        <v>2352</v>
      </c>
      <c r="E1251" s="36" t="s">
        <v>500</v>
      </c>
    </row>
    <row r="1252">
      <c r="A1252" s="193">
        <v>902.0</v>
      </c>
      <c r="B1252" s="36" t="s">
        <v>1103</v>
      </c>
      <c r="C1252" s="36" t="s">
        <v>3566</v>
      </c>
      <c r="D1252" s="36" t="s">
        <v>2311</v>
      </c>
      <c r="E1252" s="36" t="s">
        <v>2452</v>
      </c>
    </row>
    <row r="1253">
      <c r="A1253" s="193">
        <v>902.0</v>
      </c>
      <c r="B1253" s="36" t="s">
        <v>1103</v>
      </c>
      <c r="C1253" s="36" t="s">
        <v>3567</v>
      </c>
      <c r="D1253" s="36" t="s">
        <v>2311</v>
      </c>
      <c r="E1253" s="36" t="s">
        <v>2452</v>
      </c>
    </row>
    <row r="1254">
      <c r="A1254" s="193">
        <v>903.0</v>
      </c>
      <c r="B1254" s="36" t="s">
        <v>1104</v>
      </c>
      <c r="C1254" s="36" t="s">
        <v>3568</v>
      </c>
      <c r="D1254" s="36" t="s">
        <v>2398</v>
      </c>
      <c r="E1254" s="36" t="s">
        <v>2301</v>
      </c>
    </row>
    <row r="1255">
      <c r="A1255" s="193">
        <v>904.0</v>
      </c>
      <c r="B1255" s="36" t="s">
        <v>1105</v>
      </c>
      <c r="C1255" s="36" t="s">
        <v>3569</v>
      </c>
      <c r="D1255" s="36" t="s">
        <v>2327</v>
      </c>
      <c r="E1255" s="36" t="s">
        <v>2301</v>
      </c>
    </row>
    <row r="1256">
      <c r="A1256" s="193">
        <v>905.0</v>
      </c>
      <c r="B1256" s="36" t="s">
        <v>1106</v>
      </c>
      <c r="C1256" s="36" t="s">
        <v>3570</v>
      </c>
      <c r="D1256" s="36" t="s">
        <v>2365</v>
      </c>
      <c r="E1256" s="36" t="s">
        <v>2309</v>
      </c>
    </row>
    <row r="1257">
      <c r="A1257" s="193">
        <v>905.0</v>
      </c>
      <c r="B1257" s="36" t="s">
        <v>1106</v>
      </c>
      <c r="C1257" s="36" t="s">
        <v>3571</v>
      </c>
      <c r="D1257" s="36" t="s">
        <v>2365</v>
      </c>
      <c r="E1257" s="36" t="s">
        <v>2309</v>
      </c>
    </row>
    <row r="1258">
      <c r="A1258" s="193">
        <v>906.0</v>
      </c>
      <c r="B1258" s="36" t="s">
        <v>1107</v>
      </c>
      <c r="C1258" s="36" t="s">
        <v>3572</v>
      </c>
      <c r="D1258" s="36" t="s">
        <v>2300</v>
      </c>
      <c r="E1258" s="36"/>
    </row>
    <row r="1259">
      <c r="A1259" s="193">
        <v>907.0</v>
      </c>
      <c r="B1259" s="36" t="s">
        <v>1108</v>
      </c>
      <c r="C1259" s="36" t="s">
        <v>3573</v>
      </c>
      <c r="D1259" s="36" t="s">
        <v>2300</v>
      </c>
      <c r="E1259" s="36"/>
    </row>
    <row r="1260">
      <c r="A1260" s="193">
        <v>908.0</v>
      </c>
      <c r="B1260" s="36" t="s">
        <v>1109</v>
      </c>
      <c r="C1260" s="36" t="s">
        <v>3574</v>
      </c>
      <c r="D1260" s="36" t="s">
        <v>2300</v>
      </c>
      <c r="E1260" s="36" t="s">
        <v>2327</v>
      </c>
    </row>
    <row r="1261">
      <c r="A1261" s="193">
        <v>909.0</v>
      </c>
      <c r="B1261" s="36" t="s">
        <v>1110</v>
      </c>
      <c r="C1261" s="36" t="s">
        <v>3575</v>
      </c>
      <c r="D1261" s="36" t="s">
        <v>2306</v>
      </c>
      <c r="E1261" s="36"/>
    </row>
    <row r="1262">
      <c r="A1262" s="193">
        <v>910.0</v>
      </c>
      <c r="B1262" s="36" t="s">
        <v>1111</v>
      </c>
      <c r="C1262" s="36" t="s">
        <v>3576</v>
      </c>
      <c r="D1262" s="36" t="s">
        <v>2306</v>
      </c>
      <c r="E1262" s="36"/>
    </row>
    <row r="1263">
      <c r="A1263" s="193">
        <v>911.0</v>
      </c>
      <c r="B1263" s="36" t="s">
        <v>1112</v>
      </c>
      <c r="C1263" s="36" t="s">
        <v>3577</v>
      </c>
      <c r="D1263" s="36" t="s">
        <v>2306</v>
      </c>
      <c r="E1263" s="36" t="s">
        <v>2452</v>
      </c>
    </row>
    <row r="1264">
      <c r="A1264" s="193">
        <v>912.0</v>
      </c>
      <c r="B1264" s="36" t="s">
        <v>1113</v>
      </c>
      <c r="C1264" s="36" t="s">
        <v>3578</v>
      </c>
      <c r="D1264" s="36" t="s">
        <v>2311</v>
      </c>
      <c r="E1264" s="36"/>
    </row>
    <row r="1265">
      <c r="A1265" s="193">
        <v>913.0</v>
      </c>
      <c r="B1265" s="36" t="s">
        <v>1114</v>
      </c>
      <c r="C1265" s="36" t="s">
        <v>3579</v>
      </c>
      <c r="D1265" s="36" t="s">
        <v>2311</v>
      </c>
      <c r="E1265" s="36"/>
    </row>
    <row r="1266">
      <c r="A1266" s="193">
        <v>914.0</v>
      </c>
      <c r="B1266" s="36" t="s">
        <v>1115</v>
      </c>
      <c r="C1266" s="36" t="s">
        <v>3580</v>
      </c>
      <c r="D1266" s="36" t="s">
        <v>2311</v>
      </c>
      <c r="E1266" s="36" t="s">
        <v>2398</v>
      </c>
    </row>
    <row r="1267">
      <c r="A1267" s="193">
        <v>915.0</v>
      </c>
      <c r="B1267" s="36" t="s">
        <v>1116</v>
      </c>
      <c r="C1267" s="36" t="s">
        <v>3581</v>
      </c>
      <c r="D1267" s="36" t="s">
        <v>500</v>
      </c>
      <c r="E1267" s="36"/>
    </row>
    <row r="1268">
      <c r="A1268" s="193">
        <v>916.0</v>
      </c>
      <c r="B1268" s="36" t="s">
        <v>1117</v>
      </c>
      <c r="C1268" s="36" t="s">
        <v>3582</v>
      </c>
      <c r="D1268" s="36" t="s">
        <v>500</v>
      </c>
      <c r="E1268" s="36"/>
    </row>
    <row r="1269">
      <c r="A1269" s="193">
        <v>916.0</v>
      </c>
      <c r="B1269" s="36" t="s">
        <v>1117</v>
      </c>
      <c r="C1269" s="36" t="s">
        <v>3583</v>
      </c>
      <c r="D1269" s="36" t="s">
        <v>500</v>
      </c>
      <c r="E1269" s="36"/>
    </row>
    <row r="1270">
      <c r="A1270" s="193">
        <v>917.0</v>
      </c>
      <c r="B1270" s="36" t="s">
        <v>1118</v>
      </c>
      <c r="C1270" s="36" t="s">
        <v>3584</v>
      </c>
      <c r="D1270" s="36" t="s">
        <v>2315</v>
      </c>
      <c r="E1270" s="36"/>
    </row>
    <row r="1271">
      <c r="A1271" s="193">
        <v>918.0</v>
      </c>
      <c r="B1271" s="36" t="s">
        <v>1119</v>
      </c>
      <c r="C1271" s="36" t="s">
        <v>3585</v>
      </c>
      <c r="D1271" s="36" t="s">
        <v>2315</v>
      </c>
      <c r="E1271" s="36"/>
    </row>
    <row r="1272">
      <c r="A1272" s="193">
        <v>919.0</v>
      </c>
      <c r="B1272" s="36" t="s">
        <v>1120</v>
      </c>
      <c r="C1272" s="36" t="s">
        <v>3586</v>
      </c>
      <c r="D1272" s="36" t="s">
        <v>2315</v>
      </c>
      <c r="E1272" s="36"/>
    </row>
    <row r="1273">
      <c r="A1273" s="193">
        <v>920.0</v>
      </c>
      <c r="B1273" s="36" t="s">
        <v>1121</v>
      </c>
      <c r="C1273" s="36" t="s">
        <v>3587</v>
      </c>
      <c r="D1273" s="36" t="s">
        <v>2315</v>
      </c>
      <c r="E1273" s="36" t="s">
        <v>2327</v>
      </c>
    </row>
    <row r="1274">
      <c r="A1274" s="193">
        <v>921.0</v>
      </c>
      <c r="B1274" s="36" t="s">
        <v>1122</v>
      </c>
      <c r="C1274" s="36" t="s">
        <v>3588</v>
      </c>
      <c r="D1274" s="36" t="s">
        <v>2337</v>
      </c>
      <c r="E1274" s="36"/>
    </row>
    <row r="1275">
      <c r="A1275" s="193">
        <v>922.0</v>
      </c>
      <c r="B1275" s="36" t="s">
        <v>1123</v>
      </c>
      <c r="C1275" s="36" t="s">
        <v>3589</v>
      </c>
      <c r="D1275" s="36" t="s">
        <v>2337</v>
      </c>
      <c r="E1275" s="36" t="s">
        <v>2398</v>
      </c>
    </row>
    <row r="1276">
      <c r="A1276" s="193">
        <v>923.0</v>
      </c>
      <c r="B1276" s="36" t="s">
        <v>1124</v>
      </c>
      <c r="C1276" s="36" t="s">
        <v>3590</v>
      </c>
      <c r="D1276" s="36" t="s">
        <v>2337</v>
      </c>
      <c r="E1276" s="36" t="s">
        <v>2398</v>
      </c>
    </row>
    <row r="1277">
      <c r="A1277" s="193">
        <v>924.0</v>
      </c>
      <c r="B1277" s="36" t="s">
        <v>1125</v>
      </c>
      <c r="C1277" s="36" t="s">
        <v>3591</v>
      </c>
      <c r="D1277" s="36" t="s">
        <v>500</v>
      </c>
      <c r="E1277" s="36"/>
    </row>
    <row r="1278">
      <c r="A1278" s="193">
        <v>925.0</v>
      </c>
      <c r="B1278" s="36" t="s">
        <v>1126</v>
      </c>
      <c r="C1278" s="36" t="s">
        <v>3592</v>
      </c>
      <c r="D1278" s="36" t="s">
        <v>500</v>
      </c>
      <c r="E1278" s="36"/>
    </row>
    <row r="1279">
      <c r="A1279" s="193">
        <v>925.0</v>
      </c>
      <c r="B1279" s="36" t="s">
        <v>1126</v>
      </c>
      <c r="C1279" s="36" t="s">
        <v>3593</v>
      </c>
      <c r="D1279" s="36" t="s">
        <v>500</v>
      </c>
      <c r="E1279" s="36"/>
    </row>
    <row r="1280">
      <c r="A1280" s="193">
        <v>926.0</v>
      </c>
      <c r="B1280" s="36" t="s">
        <v>1129</v>
      </c>
      <c r="C1280" s="36" t="s">
        <v>3594</v>
      </c>
      <c r="D1280" s="36" t="s">
        <v>2365</v>
      </c>
      <c r="E1280" s="36"/>
    </row>
    <row r="1281">
      <c r="A1281" s="193">
        <v>927.0</v>
      </c>
      <c r="B1281" s="36" t="s">
        <v>1130</v>
      </c>
      <c r="C1281" s="36" t="s">
        <v>3595</v>
      </c>
      <c r="D1281" s="36" t="s">
        <v>2365</v>
      </c>
      <c r="E1281" s="36"/>
    </row>
    <row r="1282">
      <c r="A1282" s="193">
        <v>928.0</v>
      </c>
      <c r="B1282" s="36" t="s">
        <v>1131</v>
      </c>
      <c r="C1282" s="36" t="s">
        <v>3596</v>
      </c>
      <c r="D1282" s="36" t="s">
        <v>2300</v>
      </c>
      <c r="E1282" s="36" t="s">
        <v>500</v>
      </c>
    </row>
    <row r="1283">
      <c r="A1283" s="193">
        <v>929.0</v>
      </c>
      <c r="B1283" s="36" t="s">
        <v>1132</v>
      </c>
      <c r="C1283" s="36" t="s">
        <v>3597</v>
      </c>
      <c r="D1283" s="36" t="s">
        <v>2300</v>
      </c>
      <c r="E1283" s="36" t="s">
        <v>500</v>
      </c>
    </row>
    <row r="1284">
      <c r="A1284" s="193">
        <v>930.0</v>
      </c>
      <c r="B1284" s="36" t="s">
        <v>1133</v>
      </c>
      <c r="C1284" s="36" t="s">
        <v>3598</v>
      </c>
      <c r="D1284" s="36" t="s">
        <v>2300</v>
      </c>
      <c r="E1284" s="36" t="s">
        <v>500</v>
      </c>
    </row>
    <row r="1285">
      <c r="A1285" s="193">
        <v>931.0</v>
      </c>
      <c r="B1285" s="36" t="s">
        <v>1134</v>
      </c>
      <c r="C1285" s="36" t="s">
        <v>3599</v>
      </c>
      <c r="D1285" s="36" t="s">
        <v>500</v>
      </c>
      <c r="E1285" s="36" t="s">
        <v>2309</v>
      </c>
    </row>
    <row r="1286">
      <c r="A1286" s="193">
        <v>931.0</v>
      </c>
      <c r="B1286" s="36" t="s">
        <v>1134</v>
      </c>
      <c r="C1286" s="36" t="s">
        <v>3600</v>
      </c>
      <c r="D1286" s="36" t="s">
        <v>500</v>
      </c>
      <c r="E1286" s="36" t="s">
        <v>2309</v>
      </c>
    </row>
    <row r="1287">
      <c r="A1287" s="193">
        <v>931.0</v>
      </c>
      <c r="B1287" s="36" t="s">
        <v>1134</v>
      </c>
      <c r="C1287" s="36" t="s">
        <v>3601</v>
      </c>
      <c r="D1287" s="36" t="s">
        <v>500</v>
      </c>
      <c r="E1287" s="36" t="s">
        <v>2309</v>
      </c>
    </row>
    <row r="1288">
      <c r="A1288" s="193">
        <v>931.0</v>
      </c>
      <c r="B1288" s="36" t="s">
        <v>1134</v>
      </c>
      <c r="C1288" s="36" t="s">
        <v>3602</v>
      </c>
      <c r="D1288" s="36" t="s">
        <v>500</v>
      </c>
      <c r="E1288" s="36" t="s">
        <v>2309</v>
      </c>
    </row>
    <row r="1289">
      <c r="A1289" s="193">
        <v>932.0</v>
      </c>
      <c r="B1289" s="36" t="s">
        <v>1139</v>
      </c>
      <c r="C1289" s="36" t="s">
        <v>3603</v>
      </c>
      <c r="D1289" s="36" t="s">
        <v>2402</v>
      </c>
      <c r="E1289" s="36"/>
    </row>
    <row r="1290">
      <c r="A1290" s="193">
        <v>933.0</v>
      </c>
      <c r="B1290" s="36" t="s">
        <v>1140</v>
      </c>
      <c r="C1290" s="36" t="s">
        <v>3604</v>
      </c>
      <c r="D1290" s="36" t="s">
        <v>2402</v>
      </c>
      <c r="E1290" s="36"/>
    </row>
    <row r="1291">
      <c r="A1291" s="193">
        <v>934.0</v>
      </c>
      <c r="B1291" s="36" t="s">
        <v>1141</v>
      </c>
      <c r="C1291" s="36" t="s">
        <v>3605</v>
      </c>
      <c r="D1291" s="36" t="s">
        <v>2402</v>
      </c>
      <c r="E1291" s="36"/>
    </row>
    <row r="1292">
      <c r="A1292" s="193">
        <v>935.0</v>
      </c>
      <c r="B1292" s="36" t="s">
        <v>1142</v>
      </c>
      <c r="C1292" s="36" t="s">
        <v>3606</v>
      </c>
      <c r="D1292" s="36" t="s">
        <v>2306</v>
      </c>
      <c r="E1292" s="36"/>
    </row>
    <row r="1293">
      <c r="A1293" s="193">
        <v>936.0</v>
      </c>
      <c r="B1293" s="36" t="s">
        <v>1143</v>
      </c>
      <c r="C1293" s="36" t="s">
        <v>3607</v>
      </c>
      <c r="D1293" s="36" t="s">
        <v>2306</v>
      </c>
      <c r="E1293" s="36" t="s">
        <v>2349</v>
      </c>
    </row>
    <row r="1294">
      <c r="A1294" s="193">
        <v>937.0</v>
      </c>
      <c r="B1294" s="36" t="s">
        <v>1144</v>
      </c>
      <c r="C1294" s="36" t="s">
        <v>3608</v>
      </c>
      <c r="D1294" s="36" t="s">
        <v>2306</v>
      </c>
      <c r="E1294" s="36" t="s">
        <v>2452</v>
      </c>
    </row>
    <row r="1295">
      <c r="A1295" s="193">
        <v>938.0</v>
      </c>
      <c r="B1295" s="36" t="s">
        <v>1145</v>
      </c>
      <c r="C1295" s="36" t="s">
        <v>3609</v>
      </c>
      <c r="D1295" s="36" t="s">
        <v>2337</v>
      </c>
      <c r="E1295" s="36"/>
    </row>
    <row r="1296">
      <c r="A1296" s="193">
        <v>939.0</v>
      </c>
      <c r="B1296" s="36" t="s">
        <v>1146</v>
      </c>
      <c r="C1296" s="36" t="s">
        <v>3610</v>
      </c>
      <c r="D1296" s="36" t="s">
        <v>2337</v>
      </c>
      <c r="E1296" s="36"/>
    </row>
    <row r="1297">
      <c r="A1297" s="193">
        <v>940.0</v>
      </c>
      <c r="B1297" s="36" t="s">
        <v>1147</v>
      </c>
      <c r="C1297" s="36" t="s">
        <v>3611</v>
      </c>
      <c r="D1297" s="36" t="s">
        <v>2337</v>
      </c>
      <c r="E1297" s="36" t="s">
        <v>2309</v>
      </c>
    </row>
    <row r="1298">
      <c r="A1298" s="193">
        <v>941.0</v>
      </c>
      <c r="B1298" s="36" t="s">
        <v>1148</v>
      </c>
      <c r="C1298" s="36" t="s">
        <v>3612</v>
      </c>
      <c r="D1298" s="36" t="s">
        <v>2337</v>
      </c>
      <c r="E1298" s="36" t="s">
        <v>2309</v>
      </c>
    </row>
    <row r="1299">
      <c r="A1299" s="193">
        <v>942.0</v>
      </c>
      <c r="B1299" s="36" t="s">
        <v>1149</v>
      </c>
      <c r="C1299" s="36" t="s">
        <v>3613</v>
      </c>
      <c r="D1299" s="36" t="s">
        <v>2327</v>
      </c>
      <c r="E1299" s="36"/>
    </row>
    <row r="1300">
      <c r="A1300" s="193">
        <v>943.0</v>
      </c>
      <c r="B1300" s="36" t="s">
        <v>1150</v>
      </c>
      <c r="C1300" s="36" t="s">
        <v>3614</v>
      </c>
      <c r="D1300" s="36" t="s">
        <v>2327</v>
      </c>
      <c r="E1300" s="36"/>
    </row>
    <row r="1301">
      <c r="A1301" s="193">
        <v>944.0</v>
      </c>
      <c r="B1301" s="36" t="s">
        <v>1151</v>
      </c>
      <c r="C1301" s="36" t="s">
        <v>3615</v>
      </c>
      <c r="D1301" s="36" t="s">
        <v>2301</v>
      </c>
      <c r="E1301" s="36" t="s">
        <v>500</v>
      </c>
    </row>
    <row r="1302">
      <c r="A1302" s="193">
        <v>945.0</v>
      </c>
      <c r="B1302" s="36" t="s">
        <v>1152</v>
      </c>
      <c r="C1302" s="36" t="s">
        <v>3616</v>
      </c>
      <c r="D1302" s="36" t="s">
        <v>2301</v>
      </c>
      <c r="E1302" s="36" t="s">
        <v>500</v>
      </c>
    </row>
    <row r="1303">
      <c r="A1303" s="193">
        <v>946.0</v>
      </c>
      <c r="B1303" s="36" t="s">
        <v>1153</v>
      </c>
      <c r="C1303" s="36" t="s">
        <v>3617</v>
      </c>
      <c r="D1303" s="36" t="s">
        <v>2300</v>
      </c>
      <c r="E1303" s="36" t="s">
        <v>2452</v>
      </c>
    </row>
    <row r="1304">
      <c r="A1304" s="193">
        <v>947.0</v>
      </c>
      <c r="B1304" s="36" t="s">
        <v>1154</v>
      </c>
      <c r="C1304" s="36" t="s">
        <v>3618</v>
      </c>
      <c r="D1304" s="36" t="s">
        <v>2300</v>
      </c>
      <c r="E1304" s="36" t="s">
        <v>2452</v>
      </c>
    </row>
    <row r="1305">
      <c r="A1305" s="193">
        <v>948.0</v>
      </c>
      <c r="B1305" s="36" t="s">
        <v>1155</v>
      </c>
      <c r="C1305" s="36" t="s">
        <v>3619</v>
      </c>
      <c r="D1305" s="36" t="s">
        <v>2352</v>
      </c>
      <c r="E1305" s="36" t="s">
        <v>2300</v>
      </c>
    </row>
    <row r="1306">
      <c r="A1306" s="193">
        <v>949.0</v>
      </c>
      <c r="B1306" s="36" t="s">
        <v>1156</v>
      </c>
      <c r="C1306" s="36" t="s">
        <v>3620</v>
      </c>
      <c r="D1306" s="36" t="s">
        <v>2352</v>
      </c>
      <c r="E1306" s="36" t="s">
        <v>2300</v>
      </c>
    </row>
    <row r="1307">
      <c r="A1307" s="193">
        <v>950.0</v>
      </c>
      <c r="B1307" s="36" t="s">
        <v>1157</v>
      </c>
      <c r="C1307" s="36" t="s">
        <v>3621</v>
      </c>
      <c r="D1307" s="36" t="s">
        <v>2402</v>
      </c>
      <c r="E1307" s="36"/>
    </row>
    <row r="1308">
      <c r="A1308" s="193">
        <v>951.0</v>
      </c>
      <c r="B1308" s="36" t="s">
        <v>1158</v>
      </c>
      <c r="C1308" s="36" t="s">
        <v>3622</v>
      </c>
      <c r="D1308" s="36" t="s">
        <v>2300</v>
      </c>
      <c r="E1308" s="36"/>
    </row>
    <row r="1309">
      <c r="A1309" s="193">
        <v>952.0</v>
      </c>
      <c r="B1309" s="36" t="s">
        <v>1159</v>
      </c>
      <c r="C1309" s="36" t="s">
        <v>3623</v>
      </c>
      <c r="D1309" s="36" t="s">
        <v>2300</v>
      </c>
      <c r="E1309" s="36" t="s">
        <v>2306</v>
      </c>
    </row>
    <row r="1310">
      <c r="A1310" s="193">
        <v>953.0</v>
      </c>
      <c r="B1310" s="36" t="s">
        <v>1160</v>
      </c>
      <c r="C1310" s="36" t="s">
        <v>3624</v>
      </c>
      <c r="D1310" s="36" t="s">
        <v>2315</v>
      </c>
      <c r="E1310" s="36"/>
    </row>
    <row r="1311">
      <c r="A1311" s="193">
        <v>954.0</v>
      </c>
      <c r="B1311" s="36" t="s">
        <v>1161</v>
      </c>
      <c r="C1311" s="36" t="s">
        <v>3625</v>
      </c>
      <c r="D1311" s="36" t="s">
        <v>2315</v>
      </c>
      <c r="E1311" s="36" t="s">
        <v>2349</v>
      </c>
    </row>
    <row r="1312">
      <c r="A1312" s="193">
        <v>955.0</v>
      </c>
      <c r="B1312" s="36" t="s">
        <v>1162</v>
      </c>
      <c r="C1312" s="36" t="s">
        <v>3626</v>
      </c>
      <c r="D1312" s="36" t="s">
        <v>2349</v>
      </c>
      <c r="E1312" s="36"/>
    </row>
    <row r="1313">
      <c r="A1313" s="193">
        <v>956.0</v>
      </c>
      <c r="B1313" s="36" t="s">
        <v>1163</v>
      </c>
      <c r="C1313" s="36" t="s">
        <v>3627</v>
      </c>
      <c r="D1313" s="36" t="s">
        <v>2349</v>
      </c>
      <c r="E1313" s="36"/>
    </row>
    <row r="1314">
      <c r="A1314" s="193">
        <v>957.0</v>
      </c>
      <c r="B1314" s="36" t="s">
        <v>1164</v>
      </c>
      <c r="C1314" s="36" t="s">
        <v>3628</v>
      </c>
      <c r="D1314" s="36" t="s">
        <v>2365</v>
      </c>
      <c r="E1314" s="36" t="s">
        <v>2355</v>
      </c>
    </row>
    <row r="1315">
      <c r="A1315" s="193">
        <v>958.0</v>
      </c>
      <c r="B1315" s="36" t="s">
        <v>1165</v>
      </c>
      <c r="C1315" s="36" t="s">
        <v>3629</v>
      </c>
      <c r="D1315" s="36" t="s">
        <v>2365</v>
      </c>
      <c r="E1315" s="36" t="s">
        <v>2355</v>
      </c>
    </row>
    <row r="1316">
      <c r="A1316" s="193">
        <v>959.0</v>
      </c>
      <c r="B1316" s="36" t="s">
        <v>1166</v>
      </c>
      <c r="C1316" s="36" t="s">
        <v>3630</v>
      </c>
      <c r="D1316" s="36" t="s">
        <v>2365</v>
      </c>
      <c r="E1316" s="36" t="s">
        <v>2355</v>
      </c>
    </row>
    <row r="1317">
      <c r="A1317" s="193">
        <v>960.0</v>
      </c>
      <c r="B1317" s="36" t="s">
        <v>1167</v>
      </c>
      <c r="C1317" s="36" t="s">
        <v>3631</v>
      </c>
      <c r="D1317" s="36" t="s">
        <v>2311</v>
      </c>
      <c r="E1317" s="36"/>
    </row>
    <row r="1318">
      <c r="A1318" s="193">
        <v>961.0</v>
      </c>
      <c r="B1318" s="36" t="s">
        <v>1168</v>
      </c>
      <c r="C1318" s="36" t="s">
        <v>3632</v>
      </c>
      <c r="D1318" s="36" t="s">
        <v>2311</v>
      </c>
      <c r="E1318" s="36"/>
    </row>
    <row r="1319">
      <c r="A1319" s="193">
        <v>962.0</v>
      </c>
      <c r="B1319" s="36" t="s">
        <v>1169</v>
      </c>
      <c r="C1319" s="36" t="s">
        <v>3633</v>
      </c>
      <c r="D1319" s="36" t="s">
        <v>2309</v>
      </c>
      <c r="E1319" s="36" t="s">
        <v>2327</v>
      </c>
    </row>
    <row r="1320">
      <c r="A1320" s="193">
        <v>963.0</v>
      </c>
      <c r="B1320" s="36" t="s">
        <v>1170</v>
      </c>
      <c r="C1320" s="36" t="s">
        <v>3634</v>
      </c>
      <c r="D1320" s="36" t="s">
        <v>2311</v>
      </c>
      <c r="E1320" s="36"/>
    </row>
    <row r="1321">
      <c r="A1321" s="193">
        <v>964.0</v>
      </c>
      <c r="B1321" s="36" t="s">
        <v>1171</v>
      </c>
      <c r="C1321" s="36" t="s">
        <v>3635</v>
      </c>
      <c r="D1321" s="36" t="s">
        <v>2311</v>
      </c>
      <c r="E1321" s="36"/>
    </row>
    <row r="1322">
      <c r="A1322" s="193">
        <v>965.0</v>
      </c>
      <c r="B1322" s="36" t="s">
        <v>1172</v>
      </c>
      <c r="C1322" s="36" t="s">
        <v>3636</v>
      </c>
      <c r="D1322" s="36" t="s">
        <v>2355</v>
      </c>
      <c r="E1322" s="36" t="s">
        <v>2301</v>
      </c>
    </row>
    <row r="1323">
      <c r="A1323" s="193">
        <v>966.0</v>
      </c>
      <c r="B1323" s="36" t="s">
        <v>1173</v>
      </c>
      <c r="C1323" s="36" t="s">
        <v>3637</v>
      </c>
      <c r="D1323" s="36" t="s">
        <v>2355</v>
      </c>
      <c r="E1323" s="36" t="s">
        <v>2301</v>
      </c>
    </row>
    <row r="1324">
      <c r="A1324" s="193">
        <v>967.0</v>
      </c>
      <c r="B1324" s="36" t="s">
        <v>1174</v>
      </c>
      <c r="C1324" s="36" t="s">
        <v>3638</v>
      </c>
      <c r="D1324" s="36" t="s">
        <v>2468</v>
      </c>
      <c r="E1324" s="36" t="s">
        <v>500</v>
      </c>
    </row>
    <row r="1325">
      <c r="A1325" s="193">
        <v>968.0</v>
      </c>
      <c r="B1325" s="36" t="s">
        <v>1175</v>
      </c>
      <c r="C1325" s="36" t="s">
        <v>3639</v>
      </c>
      <c r="D1325" s="36" t="s">
        <v>2355</v>
      </c>
      <c r="E1325" s="36"/>
    </row>
    <row r="1326">
      <c r="A1326" s="193">
        <v>969.0</v>
      </c>
      <c r="B1326" s="36" t="s">
        <v>1176</v>
      </c>
      <c r="C1326" s="36" t="s">
        <v>3640</v>
      </c>
      <c r="D1326" s="36" t="s">
        <v>2402</v>
      </c>
      <c r="E1326" s="36" t="s">
        <v>2301</v>
      </c>
    </row>
    <row r="1327">
      <c r="A1327" s="193">
        <v>970.0</v>
      </c>
      <c r="B1327" s="36" t="s">
        <v>1177</v>
      </c>
      <c r="C1327" s="36" t="s">
        <v>3641</v>
      </c>
      <c r="D1327" s="36" t="s">
        <v>2402</v>
      </c>
      <c r="E1327" s="36" t="s">
        <v>2301</v>
      </c>
    </row>
    <row r="1328">
      <c r="A1328" s="193">
        <v>971.0</v>
      </c>
      <c r="B1328" s="36" t="s">
        <v>1178</v>
      </c>
      <c r="C1328" s="36" t="s">
        <v>3642</v>
      </c>
      <c r="D1328" s="36" t="s">
        <v>2452</v>
      </c>
      <c r="E1328" s="36"/>
    </row>
    <row r="1329">
      <c r="A1329" s="193">
        <v>972.0</v>
      </c>
      <c r="B1329" s="36" t="s">
        <v>1179</v>
      </c>
      <c r="C1329" s="36" t="s">
        <v>3643</v>
      </c>
      <c r="D1329" s="36" t="s">
        <v>2452</v>
      </c>
      <c r="E1329" s="36"/>
    </row>
    <row r="1330">
      <c r="A1330" s="193">
        <v>973.0</v>
      </c>
      <c r="B1330" s="36" t="s">
        <v>1180</v>
      </c>
      <c r="C1330" s="36" t="s">
        <v>3644</v>
      </c>
      <c r="D1330" s="36" t="s">
        <v>2309</v>
      </c>
      <c r="E1330" s="36" t="s">
        <v>2398</v>
      </c>
    </row>
    <row r="1331">
      <c r="A1331" s="193">
        <v>974.0</v>
      </c>
      <c r="B1331" s="36" t="s">
        <v>1181</v>
      </c>
      <c r="C1331" s="36" t="s">
        <v>3645</v>
      </c>
      <c r="D1331" s="36" t="s">
        <v>2354</v>
      </c>
      <c r="E1331" s="36"/>
    </row>
    <row r="1332">
      <c r="A1332" s="193">
        <v>975.0</v>
      </c>
      <c r="B1332" s="36" t="s">
        <v>1182</v>
      </c>
      <c r="C1332" s="36" t="s">
        <v>3646</v>
      </c>
      <c r="D1332" s="36" t="s">
        <v>2354</v>
      </c>
      <c r="E1332" s="36"/>
    </row>
    <row r="1333">
      <c r="A1333" s="193">
        <v>976.0</v>
      </c>
      <c r="B1333" s="36" t="s">
        <v>1183</v>
      </c>
      <c r="C1333" s="36" t="s">
        <v>3647</v>
      </c>
      <c r="D1333" s="36" t="s">
        <v>2311</v>
      </c>
      <c r="E1333" s="36" t="s">
        <v>2349</v>
      </c>
    </row>
    <row r="1334">
      <c r="A1334" s="193">
        <v>977.0</v>
      </c>
      <c r="B1334" s="36" t="s">
        <v>1184</v>
      </c>
      <c r="C1334" s="36" t="s">
        <v>3648</v>
      </c>
      <c r="D1334" s="36" t="s">
        <v>2311</v>
      </c>
      <c r="E1334" s="36"/>
    </row>
    <row r="1335">
      <c r="A1335" s="193">
        <v>978.0</v>
      </c>
      <c r="B1335" s="36" t="s">
        <v>1185</v>
      </c>
      <c r="C1335" s="36" t="s">
        <v>3649</v>
      </c>
      <c r="D1335" s="36" t="s">
        <v>2468</v>
      </c>
      <c r="E1335" s="36" t="s">
        <v>2311</v>
      </c>
    </row>
    <row r="1336">
      <c r="A1336" s="193">
        <v>978.0</v>
      </c>
      <c r="B1336" s="36" t="s">
        <v>1185</v>
      </c>
      <c r="C1336" s="36" t="s">
        <v>3650</v>
      </c>
      <c r="D1336" s="36" t="s">
        <v>2468</v>
      </c>
      <c r="E1336" s="36" t="s">
        <v>2311</v>
      </c>
    </row>
    <row r="1337">
      <c r="A1337" s="193">
        <v>978.0</v>
      </c>
      <c r="B1337" s="36" t="s">
        <v>1185</v>
      </c>
      <c r="C1337" s="36" t="s">
        <v>3651</v>
      </c>
      <c r="D1337" s="36" t="s">
        <v>2468</v>
      </c>
      <c r="E1337" s="36" t="s">
        <v>2311</v>
      </c>
    </row>
    <row r="1338">
      <c r="A1338" s="193">
        <v>979.0</v>
      </c>
      <c r="B1338" s="36" t="s">
        <v>1189</v>
      </c>
      <c r="C1338" s="36" t="s">
        <v>3652</v>
      </c>
      <c r="D1338" s="36" t="s">
        <v>2398</v>
      </c>
      <c r="E1338" s="36" t="s">
        <v>2452</v>
      </c>
    </row>
    <row r="1339">
      <c r="A1339" s="193">
        <v>980.0</v>
      </c>
      <c r="B1339" s="36" t="s">
        <v>1190</v>
      </c>
      <c r="C1339" s="36" t="s">
        <v>3653</v>
      </c>
      <c r="D1339" s="36" t="s">
        <v>2301</v>
      </c>
      <c r="E1339" s="36" t="s">
        <v>2352</v>
      </c>
    </row>
    <row r="1340">
      <c r="A1340" s="193">
        <v>981.0</v>
      </c>
      <c r="B1340" s="36" t="s">
        <v>1191</v>
      </c>
      <c r="C1340" s="36" t="s">
        <v>3654</v>
      </c>
      <c r="D1340" s="36" t="s">
        <v>500</v>
      </c>
      <c r="E1340" s="36" t="s">
        <v>2349</v>
      </c>
    </row>
    <row r="1341">
      <c r="A1341" s="193">
        <v>982.0</v>
      </c>
      <c r="B1341" s="36" t="s">
        <v>1192</v>
      </c>
      <c r="C1341" s="36" t="s">
        <v>3655</v>
      </c>
      <c r="D1341" s="36" t="s">
        <v>500</v>
      </c>
      <c r="E1341" s="36"/>
    </row>
    <row r="1342">
      <c r="A1342" s="193">
        <v>982.0</v>
      </c>
      <c r="B1342" s="36" t="s">
        <v>1192</v>
      </c>
      <c r="C1342" s="36" t="s">
        <v>3656</v>
      </c>
      <c r="D1342" s="36" t="s">
        <v>500</v>
      </c>
      <c r="E1342" s="36"/>
    </row>
    <row r="1343">
      <c r="A1343" s="193">
        <v>983.0</v>
      </c>
      <c r="B1343" s="36" t="s">
        <v>1195</v>
      </c>
      <c r="C1343" s="36" t="s">
        <v>3657</v>
      </c>
      <c r="D1343" s="36" t="s">
        <v>2327</v>
      </c>
      <c r="E1343" s="36" t="s">
        <v>2355</v>
      </c>
    </row>
    <row r="1344">
      <c r="A1344" s="193">
        <v>984.0</v>
      </c>
      <c r="B1344" s="36" t="s">
        <v>1196</v>
      </c>
      <c r="C1344" s="36" t="s">
        <v>3658</v>
      </c>
      <c r="D1344" s="36" t="s">
        <v>2352</v>
      </c>
      <c r="E1344" s="36" t="s">
        <v>2398</v>
      </c>
    </row>
    <row r="1345">
      <c r="A1345" s="193">
        <v>985.0</v>
      </c>
      <c r="B1345" s="36" t="s">
        <v>1197</v>
      </c>
      <c r="C1345" s="36" t="s">
        <v>3659</v>
      </c>
      <c r="D1345" s="36" t="s">
        <v>2365</v>
      </c>
      <c r="E1345" s="36" t="s">
        <v>2349</v>
      </c>
    </row>
    <row r="1346">
      <c r="A1346" s="193">
        <v>986.0</v>
      </c>
      <c r="B1346" s="36" t="s">
        <v>1198</v>
      </c>
      <c r="C1346" s="36" t="s">
        <v>3660</v>
      </c>
      <c r="D1346" s="36" t="s">
        <v>2300</v>
      </c>
      <c r="E1346" s="36" t="s">
        <v>2327</v>
      </c>
    </row>
    <row r="1347">
      <c r="A1347" s="193">
        <v>987.0</v>
      </c>
      <c r="B1347" s="36" t="s">
        <v>1199</v>
      </c>
      <c r="C1347" s="36" t="s">
        <v>3661</v>
      </c>
      <c r="D1347" s="36" t="s">
        <v>2452</v>
      </c>
      <c r="E1347" s="36" t="s">
        <v>2365</v>
      </c>
    </row>
    <row r="1348">
      <c r="A1348" s="193">
        <v>988.0</v>
      </c>
      <c r="B1348" s="36" t="s">
        <v>1200</v>
      </c>
      <c r="C1348" s="36" t="s">
        <v>3662</v>
      </c>
      <c r="D1348" s="36" t="s">
        <v>2315</v>
      </c>
      <c r="E1348" s="36" t="s">
        <v>2398</v>
      </c>
    </row>
    <row r="1349">
      <c r="A1349" s="193">
        <v>989.0</v>
      </c>
      <c r="B1349" s="36" t="s">
        <v>1201</v>
      </c>
      <c r="C1349" s="36" t="s">
        <v>3663</v>
      </c>
      <c r="D1349" s="36" t="s">
        <v>2337</v>
      </c>
      <c r="E1349" s="36" t="s">
        <v>2352</v>
      </c>
    </row>
    <row r="1350">
      <c r="A1350" s="193">
        <v>990.0</v>
      </c>
      <c r="B1350" s="36" t="s">
        <v>1202</v>
      </c>
      <c r="C1350" s="36" t="s">
        <v>3664</v>
      </c>
      <c r="D1350" s="36" t="s">
        <v>2352</v>
      </c>
      <c r="E1350" s="36" t="s">
        <v>2355</v>
      </c>
    </row>
    <row r="1351">
      <c r="A1351" s="193">
        <v>991.0</v>
      </c>
      <c r="B1351" s="36" t="s">
        <v>1203</v>
      </c>
      <c r="C1351" s="36" t="s">
        <v>3665</v>
      </c>
      <c r="D1351" s="36" t="s">
        <v>2354</v>
      </c>
      <c r="E1351" s="36" t="s">
        <v>2311</v>
      </c>
    </row>
    <row r="1352">
      <c r="A1352" s="193">
        <v>992.0</v>
      </c>
      <c r="B1352" s="36" t="s">
        <v>1204</v>
      </c>
      <c r="C1352" s="36" t="s">
        <v>3666</v>
      </c>
      <c r="D1352" s="36" t="s">
        <v>2398</v>
      </c>
      <c r="E1352" s="36" t="s">
        <v>2337</v>
      </c>
    </row>
    <row r="1353">
      <c r="A1353" s="193">
        <v>993.0</v>
      </c>
      <c r="B1353" s="36" t="s">
        <v>1205</v>
      </c>
      <c r="C1353" s="36" t="s">
        <v>3667</v>
      </c>
      <c r="D1353" s="36" t="s">
        <v>2327</v>
      </c>
      <c r="E1353" s="36" t="s">
        <v>2309</v>
      </c>
    </row>
    <row r="1354">
      <c r="A1354" s="193">
        <v>994.0</v>
      </c>
      <c r="B1354" s="36" t="s">
        <v>1206</v>
      </c>
      <c r="C1354" s="36" t="s">
        <v>3668</v>
      </c>
      <c r="D1354" s="36" t="s">
        <v>2306</v>
      </c>
      <c r="E1354" s="36" t="s">
        <v>2301</v>
      </c>
    </row>
    <row r="1355">
      <c r="A1355" s="193">
        <v>995.0</v>
      </c>
      <c r="B1355" s="36" t="s">
        <v>1207</v>
      </c>
      <c r="C1355" s="36" t="s">
        <v>3669</v>
      </c>
      <c r="D1355" s="36" t="s">
        <v>2402</v>
      </c>
      <c r="E1355" s="36" t="s">
        <v>2337</v>
      </c>
    </row>
    <row r="1356">
      <c r="A1356" s="193">
        <v>996.0</v>
      </c>
      <c r="B1356" s="36" t="s">
        <v>1208</v>
      </c>
      <c r="C1356" s="36" t="s">
        <v>3670</v>
      </c>
      <c r="D1356" s="36" t="s">
        <v>2468</v>
      </c>
      <c r="E1356" s="36" t="s">
        <v>2354</v>
      </c>
    </row>
    <row r="1357">
      <c r="A1357" s="193">
        <v>997.0</v>
      </c>
      <c r="B1357" s="36" t="s">
        <v>1209</v>
      </c>
      <c r="C1357" s="36" t="s">
        <v>3671</v>
      </c>
      <c r="D1357" s="36" t="s">
        <v>2468</v>
      </c>
      <c r="E1357" s="36" t="s">
        <v>2354</v>
      </c>
    </row>
    <row r="1358">
      <c r="A1358" s="193">
        <v>998.0</v>
      </c>
      <c r="B1358" s="36" t="s">
        <v>1210</v>
      </c>
      <c r="C1358" s="36" t="s">
        <v>3672</v>
      </c>
      <c r="D1358" s="36" t="s">
        <v>2468</v>
      </c>
      <c r="E1358" s="36" t="s">
        <v>2354</v>
      </c>
    </row>
    <row r="1359">
      <c r="A1359" s="193">
        <v>999.0</v>
      </c>
      <c r="B1359" s="36" t="s">
        <v>1211</v>
      </c>
      <c r="C1359" s="36" t="s">
        <v>3673</v>
      </c>
      <c r="D1359" s="36" t="s">
        <v>2452</v>
      </c>
      <c r="E1359" s="36"/>
    </row>
    <row r="1360">
      <c r="A1360" s="193">
        <v>999.0</v>
      </c>
      <c r="B1360" s="36" t="s">
        <v>1211</v>
      </c>
      <c r="C1360" s="36" t="s">
        <v>3674</v>
      </c>
      <c r="D1360" s="36" t="s">
        <v>2452</v>
      </c>
      <c r="E1360" s="36"/>
    </row>
    <row r="1361">
      <c r="A1361" s="193">
        <v>1000.0</v>
      </c>
      <c r="B1361" s="36" t="s">
        <v>1214</v>
      </c>
      <c r="C1361" s="36" t="s">
        <v>3675</v>
      </c>
      <c r="D1361" s="36" t="s">
        <v>2355</v>
      </c>
      <c r="E1361" s="36" t="s">
        <v>2452</v>
      </c>
    </row>
    <row r="1362">
      <c r="A1362" s="193">
        <v>1001.0</v>
      </c>
      <c r="B1362" s="36" t="s">
        <v>1215</v>
      </c>
      <c r="C1362" s="36" t="s">
        <v>3676</v>
      </c>
      <c r="D1362" s="36" t="s">
        <v>2327</v>
      </c>
      <c r="E1362" s="36" t="s">
        <v>2300</v>
      </c>
    </row>
    <row r="1363">
      <c r="A1363" s="193">
        <v>1002.0</v>
      </c>
      <c r="B1363" s="36" t="s">
        <v>1216</v>
      </c>
      <c r="C1363" s="36" t="s">
        <v>3677</v>
      </c>
      <c r="D1363" s="36" t="s">
        <v>2327</v>
      </c>
      <c r="E1363" s="36" t="s">
        <v>2354</v>
      </c>
    </row>
    <row r="1364">
      <c r="A1364" s="193">
        <v>1003.0</v>
      </c>
      <c r="B1364" s="36" t="s">
        <v>1217</v>
      </c>
      <c r="C1364" s="36" t="s">
        <v>3678</v>
      </c>
      <c r="D1364" s="36" t="s">
        <v>2327</v>
      </c>
      <c r="E1364" s="36" t="s">
        <v>2352</v>
      </c>
    </row>
    <row r="1365">
      <c r="A1365" s="193">
        <v>1004.0</v>
      </c>
      <c r="B1365" s="36" t="s">
        <v>1218</v>
      </c>
      <c r="C1365" s="36" t="s">
        <v>3679</v>
      </c>
      <c r="D1365" s="36" t="s">
        <v>2327</v>
      </c>
      <c r="E1365" s="36" t="s">
        <v>2306</v>
      </c>
    </row>
    <row r="1366">
      <c r="A1366" s="193">
        <v>1005.0</v>
      </c>
      <c r="B1366" s="36" t="s">
        <v>1219</v>
      </c>
      <c r="C1366" s="36" t="s">
        <v>3680</v>
      </c>
      <c r="D1366" s="36" t="s">
        <v>2468</v>
      </c>
      <c r="E1366" s="36" t="s">
        <v>2327</v>
      </c>
    </row>
    <row r="1367">
      <c r="A1367" s="193">
        <v>1006.0</v>
      </c>
      <c r="B1367" s="36" t="s">
        <v>1220</v>
      </c>
      <c r="C1367" s="36" t="s">
        <v>3681</v>
      </c>
      <c r="D1367" s="36" t="s">
        <v>2365</v>
      </c>
      <c r="E1367" s="36" t="s">
        <v>2398</v>
      </c>
    </row>
    <row r="1368">
      <c r="A1368" s="193">
        <v>1007.0</v>
      </c>
      <c r="B1368" s="36" t="s">
        <v>1221</v>
      </c>
      <c r="C1368" s="36" t="s">
        <v>3682</v>
      </c>
      <c r="D1368" s="36" t="s">
        <v>2398</v>
      </c>
      <c r="E1368" s="36" t="s">
        <v>2468</v>
      </c>
    </row>
    <row r="1369">
      <c r="A1369" s="193">
        <v>1008.0</v>
      </c>
      <c r="B1369" s="36" t="s">
        <v>1222</v>
      </c>
      <c r="C1369" s="36" t="s">
        <v>3683</v>
      </c>
      <c r="D1369" s="36" t="s">
        <v>2337</v>
      </c>
      <c r="E1369" s="36" t="s">
        <v>2468</v>
      </c>
    </row>
    <row r="1370">
      <c r="A1370" s="193">
        <v>1009.0</v>
      </c>
      <c r="B1370" s="36" t="s">
        <v>2296</v>
      </c>
      <c r="C1370" s="36" t="s">
        <v>3684</v>
      </c>
      <c r="D1370" s="36" t="s">
        <v>2311</v>
      </c>
      <c r="E1370" s="36" t="s">
        <v>2468</v>
      </c>
    </row>
    <row r="1371">
      <c r="A1371" s="193">
        <v>1010.0</v>
      </c>
      <c r="B1371" s="36" t="s">
        <v>2298</v>
      </c>
      <c r="C1371" s="36" t="s">
        <v>3685</v>
      </c>
      <c r="D1371" s="36" t="s">
        <v>2300</v>
      </c>
      <c r="E1371" s="36" t="s">
        <v>2349</v>
      </c>
    </row>
    <row r="1372">
      <c r="A1372" s="193">
        <v>1011.0</v>
      </c>
      <c r="B1372" s="36" t="s">
        <v>1225</v>
      </c>
      <c r="C1372" s="36" t="s">
        <v>3686</v>
      </c>
      <c r="D1372" s="36" t="s">
        <v>2300</v>
      </c>
      <c r="E1372" s="36" t="s">
        <v>2468</v>
      </c>
    </row>
    <row r="1373">
      <c r="A1373" s="193">
        <v>1012.0</v>
      </c>
      <c r="B1373" s="36" t="s">
        <v>1226</v>
      </c>
      <c r="C1373" s="36" t="s">
        <v>3687</v>
      </c>
      <c r="D1373" s="36" t="s">
        <v>2300</v>
      </c>
      <c r="E1373" s="36" t="s">
        <v>2452</v>
      </c>
    </row>
    <row r="1374">
      <c r="A1374" s="193">
        <v>1012.0</v>
      </c>
      <c r="B1374" s="36" t="s">
        <v>1226</v>
      </c>
      <c r="C1374" s="36" t="s">
        <v>3688</v>
      </c>
      <c r="D1374" s="36" t="s">
        <v>2300</v>
      </c>
      <c r="E1374" s="36" t="s">
        <v>2452</v>
      </c>
    </row>
    <row r="1375">
      <c r="A1375" s="193">
        <v>1013.0</v>
      </c>
      <c r="B1375" s="36" t="s">
        <v>1229</v>
      </c>
      <c r="C1375" s="36" t="s">
        <v>3689</v>
      </c>
      <c r="D1375" s="36" t="s">
        <v>2300</v>
      </c>
      <c r="E1375" s="36" t="s">
        <v>2452</v>
      </c>
    </row>
    <row r="1376">
      <c r="A1376" s="193">
        <v>1013.0</v>
      </c>
      <c r="B1376" s="36" t="s">
        <v>1229</v>
      </c>
      <c r="C1376" s="36" t="s">
        <v>3690</v>
      </c>
      <c r="D1376" s="36" t="s">
        <v>2300</v>
      </c>
      <c r="E1376" s="36" t="s">
        <v>2452</v>
      </c>
    </row>
    <row r="1377">
      <c r="A1377" s="193">
        <v>1014.0</v>
      </c>
      <c r="B1377" s="36" t="s">
        <v>1232</v>
      </c>
      <c r="C1377" s="36" t="s">
        <v>3691</v>
      </c>
      <c r="D1377" s="36" t="s">
        <v>2301</v>
      </c>
      <c r="E1377" s="36" t="s">
        <v>2398</v>
      </c>
    </row>
    <row r="1378">
      <c r="A1378" s="193">
        <v>1015.0</v>
      </c>
      <c r="B1378" s="36" t="s">
        <v>1233</v>
      </c>
      <c r="C1378" s="36" t="s">
        <v>3692</v>
      </c>
      <c r="D1378" s="36" t="s">
        <v>2301</v>
      </c>
      <c r="E1378" s="36" t="s">
        <v>2349</v>
      </c>
    </row>
    <row r="1379">
      <c r="A1379" s="193">
        <v>1016.0</v>
      </c>
      <c r="B1379" s="36" t="s">
        <v>1234</v>
      </c>
      <c r="C1379" s="36" t="s">
        <v>3693</v>
      </c>
      <c r="D1379" s="36" t="s">
        <v>2301</v>
      </c>
      <c r="E1379" s="36" t="s">
        <v>2365</v>
      </c>
    </row>
    <row r="1380">
      <c r="A1380" s="193">
        <v>1017.0</v>
      </c>
      <c r="B1380" s="36" t="s">
        <v>1235</v>
      </c>
      <c r="C1380" s="36" t="s">
        <v>3694</v>
      </c>
      <c r="D1380" s="36" t="s">
        <v>2300</v>
      </c>
      <c r="E1380" s="36"/>
    </row>
    <row r="1381">
      <c r="A1381" s="193">
        <v>1018.0</v>
      </c>
      <c r="B1381" s="36" t="s">
        <v>1236</v>
      </c>
      <c r="C1381" s="36" t="s">
        <v>3695</v>
      </c>
      <c r="D1381" s="36" t="s">
        <v>2355</v>
      </c>
      <c r="E1381" s="36" t="s">
        <v>2468</v>
      </c>
    </row>
    <row r="1382">
      <c r="A1382" s="193">
        <v>1019.0</v>
      </c>
      <c r="B1382" s="36" t="s">
        <v>1237</v>
      </c>
      <c r="C1382" s="36" t="s">
        <v>3696</v>
      </c>
      <c r="D1382" s="36" t="s">
        <v>2300</v>
      </c>
      <c r="E1382" s="36" t="s">
        <v>2468</v>
      </c>
    </row>
    <row r="1383">
      <c r="A1383" s="193">
        <v>1020.0</v>
      </c>
      <c r="B1383" s="36" t="s">
        <v>1238</v>
      </c>
      <c r="C1383" s="36" t="s">
        <v>3697</v>
      </c>
      <c r="D1383" s="36" t="s">
        <v>2306</v>
      </c>
      <c r="E1383" s="36" t="s">
        <v>2468</v>
      </c>
    </row>
    <row r="1384">
      <c r="A1384" s="193">
        <v>1021.0</v>
      </c>
      <c r="B1384" s="36" t="s">
        <v>1239</v>
      </c>
      <c r="C1384" s="36" t="s">
        <v>3698</v>
      </c>
      <c r="D1384" s="36" t="s">
        <v>2337</v>
      </c>
      <c r="E1384" s="36" t="s">
        <v>2468</v>
      </c>
    </row>
    <row r="1385">
      <c r="A1385" s="193">
        <v>1022.0</v>
      </c>
      <c r="B1385" s="36" t="s">
        <v>1240</v>
      </c>
      <c r="C1385" s="36" t="s">
        <v>3699</v>
      </c>
      <c r="D1385" s="36" t="s">
        <v>2402</v>
      </c>
      <c r="E1385" s="36" t="s">
        <v>2349</v>
      </c>
    </row>
    <row r="1386">
      <c r="A1386" s="193">
        <v>1023.0</v>
      </c>
      <c r="B1386" s="36" t="s">
        <v>1241</v>
      </c>
      <c r="C1386" s="36" t="s">
        <v>3700</v>
      </c>
      <c r="D1386" s="36" t="s">
        <v>2355</v>
      </c>
      <c r="E1386" s="36" t="s">
        <v>2349</v>
      </c>
    </row>
    <row r="1387">
      <c r="A1387" s="193">
        <v>1024.0</v>
      </c>
      <c r="B1387" s="36" t="s">
        <v>1242</v>
      </c>
      <c r="C1387" s="36" t="s">
        <v>3701</v>
      </c>
      <c r="D1387" s="36" t="s">
        <v>500</v>
      </c>
      <c r="E1387" s="36"/>
    </row>
    <row r="1388">
      <c r="A1388" s="193">
        <v>1025.0</v>
      </c>
      <c r="B1388" s="36" t="s">
        <v>1243</v>
      </c>
      <c r="C1388" s="36" t="s">
        <v>3702</v>
      </c>
      <c r="D1388" s="36" t="s">
        <v>2301</v>
      </c>
      <c r="E1388" s="36" t="s">
        <v>2452</v>
      </c>
    </row>
  </sheetData>
  <drawing r:id="rId1"/>
</worksheet>
</file>